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U:\Бюджетный\Скалова ЕА\2022-2024\3 кв. 2022\"/>
    </mc:Choice>
  </mc:AlternateContent>
  <bookViews>
    <workbookView xWindow="0" yWindow="0" windowWidth="28800" windowHeight="12435"/>
  </bookViews>
  <sheets>
    <sheet name="Лист1" sheetId="24" r:id="rId1"/>
  </sheets>
  <calcPr calcId="152511"/>
</workbook>
</file>

<file path=xl/calcChain.xml><?xml version="1.0" encoding="utf-8"?>
<calcChain xmlns="http://schemas.openxmlformats.org/spreadsheetml/2006/main">
  <c r="IA153" i="24" l="1"/>
  <c r="HZ153" i="24"/>
  <c r="HY153" i="24"/>
  <c r="HX153" i="24"/>
  <c r="HW153" i="24"/>
  <c r="HV153" i="24"/>
  <c r="HU153" i="24"/>
  <c r="HT153" i="24"/>
  <c r="HS153" i="24"/>
  <c r="HR153" i="24"/>
  <c r="HQ153" i="24"/>
  <c r="HP153" i="24"/>
  <c r="HO153" i="24"/>
  <c r="HM153" i="24"/>
  <c r="HK153" i="24"/>
  <c r="HJ153" i="24"/>
  <c r="HI153" i="24"/>
  <c r="HH153" i="24"/>
  <c r="HG153" i="24"/>
  <c r="HF153" i="24"/>
  <c r="HE153" i="24"/>
  <c r="HD153" i="24"/>
  <c r="HA153" i="24"/>
  <c r="GZ153" i="24"/>
  <c r="GY153" i="24"/>
  <c r="GX153" i="24"/>
  <c r="GW153" i="24"/>
  <c r="GV153" i="24"/>
  <c r="GU153" i="24"/>
  <c r="GS153" i="24"/>
  <c r="GR153" i="24"/>
  <c r="GQ153" i="24"/>
  <c r="GP153" i="24"/>
  <c r="GO153" i="24"/>
  <c r="GN153" i="24"/>
  <c r="GL153" i="24"/>
  <c r="GK153" i="24"/>
  <c r="GJ153" i="24"/>
  <c r="GI153" i="24"/>
  <c r="GH153" i="24"/>
  <c r="GG153" i="24"/>
  <c r="GF153" i="24"/>
  <c r="GE153" i="24"/>
  <c r="GD153" i="24"/>
  <c r="GC153" i="24"/>
  <c r="GB153" i="24"/>
  <c r="GA153" i="24"/>
  <c r="FZ153" i="24"/>
  <c r="FY153" i="24"/>
  <c r="FX153" i="24"/>
  <c r="FU153" i="24"/>
  <c r="FT153" i="24"/>
  <c r="FS153" i="24"/>
  <c r="FR153" i="24"/>
  <c r="FQ153" i="24"/>
  <c r="FP153" i="24"/>
  <c r="FO153" i="24"/>
  <c r="FN153" i="24"/>
  <c r="FM153" i="24"/>
  <c r="FL153" i="24"/>
  <c r="FK153" i="24"/>
  <c r="FJ153" i="24"/>
  <c r="FI153" i="24"/>
  <c r="FE153" i="24"/>
  <c r="FD153" i="24"/>
  <c r="FC153" i="24"/>
  <c r="FB153" i="24"/>
  <c r="FA153" i="24"/>
  <c r="EY153" i="24"/>
  <c r="EX153" i="24"/>
  <c r="EW153" i="24"/>
  <c r="EV153" i="24"/>
  <c r="EU153" i="24"/>
  <c r="ET153" i="24"/>
  <c r="EQ153" i="24"/>
  <c r="EO153" i="24"/>
  <c r="EM153" i="24"/>
  <c r="EL153" i="24"/>
  <c r="EK153" i="24"/>
  <c r="EJ153" i="24"/>
  <c r="EI153" i="24"/>
  <c r="EH153" i="24"/>
  <c r="EG153" i="24"/>
  <c r="EF153" i="24"/>
  <c r="EE153" i="24"/>
  <c r="ED153" i="24"/>
  <c r="EC153" i="24"/>
  <c r="EB153" i="24"/>
  <c r="EA153" i="24"/>
  <c r="DZ153" i="24"/>
  <c r="DY153" i="24"/>
  <c r="DX153" i="24"/>
  <c r="DW153" i="24"/>
  <c r="DV153" i="24"/>
  <c r="DT153" i="24"/>
  <c r="DS153" i="24"/>
  <c r="DR153" i="24"/>
  <c r="DQ153" i="24"/>
  <c r="DP153" i="24"/>
  <c r="DO153" i="24"/>
  <c r="DN153" i="24"/>
  <c r="DM153" i="24"/>
  <c r="DL153" i="24"/>
  <c r="DK153" i="24"/>
  <c r="DJ153" i="24"/>
  <c r="DI153" i="24"/>
  <c r="DH153" i="24"/>
  <c r="DG153" i="24"/>
  <c r="DF153" i="24"/>
  <c r="DE153" i="24"/>
  <c r="DD153" i="24"/>
  <c r="DC153" i="24"/>
  <c r="DB153" i="24"/>
  <c r="CZ153" i="24"/>
  <c r="CY153" i="24"/>
  <c r="CW153" i="24"/>
  <c r="CV153" i="24"/>
  <c r="CU153" i="24"/>
  <c r="CS153" i="24"/>
  <c r="CR153" i="24"/>
  <c r="CQ153" i="24"/>
  <c r="CP153" i="24"/>
  <c r="CO153" i="24"/>
  <c r="CN153" i="24"/>
  <c r="CM153" i="24"/>
  <c r="CL153" i="24"/>
  <c r="CI153" i="24"/>
  <c r="CH153" i="24"/>
  <c r="CG153" i="24"/>
  <c r="CF153" i="24"/>
  <c r="CE153" i="24"/>
  <c r="CD153" i="24"/>
  <c r="CC153" i="24"/>
  <c r="CB153" i="24"/>
  <c r="CA153" i="24"/>
  <c r="BZ153" i="24"/>
  <c r="BY153" i="24"/>
  <c r="BW153" i="24"/>
  <c r="BV153" i="24"/>
  <c r="BT153" i="24"/>
  <c r="BS153" i="24"/>
  <c r="BR153" i="24"/>
  <c r="BQ153" i="24"/>
  <c r="BP153" i="24"/>
  <c r="BO153" i="24"/>
  <c r="BN153" i="24"/>
  <c r="BM153" i="24"/>
  <c r="BL153" i="24"/>
  <c r="BI153" i="24"/>
  <c r="BH153" i="24"/>
  <c r="BG153" i="24"/>
  <c r="BF153" i="24"/>
  <c r="BE153" i="24"/>
  <c r="BD153" i="24"/>
  <c r="BC153" i="24"/>
  <c r="BB153" i="24"/>
  <c r="BA153" i="24"/>
  <c r="AZ153" i="24"/>
  <c r="AY153" i="24"/>
  <c r="AX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L153" i="24"/>
  <c r="AK153" i="24"/>
  <c r="AJ153" i="24"/>
  <c r="AI153" i="24"/>
  <c r="AH153" i="24"/>
  <c r="AG153" i="24"/>
  <c r="AE153" i="24"/>
  <c r="AC153" i="24"/>
  <c r="AB153" i="24"/>
  <c r="AA153" i="24"/>
  <c r="Z153" i="24"/>
  <c r="W153" i="24"/>
  <c r="U153" i="24"/>
  <c r="T153" i="24"/>
  <c r="S153" i="24"/>
  <c r="R153" i="24"/>
  <c r="Q153" i="24"/>
  <c r="P153" i="24"/>
  <c r="O153" i="24"/>
  <c r="K153" i="24"/>
  <c r="J153" i="24"/>
  <c r="I153" i="24"/>
  <c r="G153" i="24"/>
  <c r="F153" i="24"/>
  <c r="HC152" i="24"/>
  <c r="HB152" i="24"/>
  <c r="FW152" i="24"/>
  <c r="FV152" i="24"/>
  <c r="M152" i="24"/>
  <c r="L152" i="24"/>
  <c r="E152" i="24"/>
  <c r="D152" i="24"/>
  <c r="B152" i="24" s="1"/>
  <c r="C152" i="24"/>
  <c r="HC151" i="24"/>
  <c r="HB151" i="24"/>
  <c r="FW151" i="24"/>
  <c r="FV151" i="24"/>
  <c r="M151" i="24"/>
  <c r="L151" i="24"/>
  <c r="E151" i="24"/>
  <c r="C151" i="24" s="1"/>
  <c r="D151" i="24"/>
  <c r="B151" i="24"/>
  <c r="HC150" i="24"/>
  <c r="HB150" i="24"/>
  <c r="FW150" i="24"/>
  <c r="FV150" i="24"/>
  <c r="M150" i="24"/>
  <c r="L150" i="24"/>
  <c r="E150" i="24"/>
  <c r="D150" i="24"/>
  <c r="B150" i="24" s="1"/>
  <c r="C150" i="24"/>
  <c r="HC149" i="24"/>
  <c r="HB149" i="24"/>
  <c r="FW149" i="24"/>
  <c r="FV149" i="24"/>
  <c r="M149" i="24"/>
  <c r="L149" i="24"/>
  <c r="E149" i="24"/>
  <c r="C149" i="24" s="1"/>
  <c r="D149" i="24"/>
  <c r="B149" i="24"/>
  <c r="HC148" i="24"/>
  <c r="HB148" i="24"/>
  <c r="FW148" i="24"/>
  <c r="FV148" i="24"/>
  <c r="AF148" i="24"/>
  <c r="L148" i="24" s="1"/>
  <c r="V148" i="24"/>
  <c r="M148" i="24"/>
  <c r="H148" i="24"/>
  <c r="D148" i="24" s="1"/>
  <c r="E148" i="24"/>
  <c r="B148" i="24"/>
  <c r="HC147" i="24"/>
  <c r="HB147" i="24"/>
  <c r="FW147" i="24"/>
  <c r="FV147" i="24"/>
  <c r="M147" i="24"/>
  <c r="L147" i="24"/>
  <c r="E147" i="24"/>
  <c r="C147" i="24" s="1"/>
  <c r="D147" i="24"/>
  <c r="B147" i="24" s="1"/>
  <c r="HC146" i="24"/>
  <c r="HB146" i="24"/>
  <c r="FW146" i="24"/>
  <c r="FV146" i="24"/>
  <c r="M146" i="24"/>
  <c r="L146" i="24"/>
  <c r="E146" i="24"/>
  <c r="D146" i="24"/>
  <c r="C146" i="24"/>
  <c r="B146" i="24"/>
  <c r="HC145" i="24"/>
  <c r="HB145" i="24"/>
  <c r="FW145" i="24"/>
  <c r="FV145" i="24"/>
  <c r="CK145" i="24"/>
  <c r="CJ145" i="24"/>
  <c r="M145" i="24"/>
  <c r="L145" i="24"/>
  <c r="E145" i="24"/>
  <c r="D145" i="24"/>
  <c r="C145" i="24"/>
  <c r="B145" i="24"/>
  <c r="HC144" i="24"/>
  <c r="HB144" i="24"/>
  <c r="FW144" i="24"/>
  <c r="FV144" i="24"/>
  <c r="M144" i="24"/>
  <c r="L144" i="24"/>
  <c r="E144" i="24"/>
  <c r="C144" i="24" s="1"/>
  <c r="D144" i="24"/>
  <c r="B144" i="24" s="1"/>
  <c r="HC143" i="24"/>
  <c r="HB143" i="24"/>
  <c r="FW143" i="24"/>
  <c r="FV143" i="24"/>
  <c r="M143" i="24"/>
  <c r="L143" i="24"/>
  <c r="E143" i="24"/>
  <c r="D143" i="24"/>
  <c r="C143" i="24"/>
  <c r="B143" i="24"/>
  <c r="HC142" i="24"/>
  <c r="HB142" i="24"/>
  <c r="FW142" i="24"/>
  <c r="FV142" i="24"/>
  <c r="B142" i="24" s="1"/>
  <c r="CJ142" i="24"/>
  <c r="M142" i="24"/>
  <c r="L142" i="24"/>
  <c r="E142" i="24"/>
  <c r="C142" i="24" s="1"/>
  <c r="D142" i="24"/>
  <c r="HC141" i="24"/>
  <c r="HB141" i="24"/>
  <c r="FW141" i="24"/>
  <c r="FV141" i="24"/>
  <c r="DU141" i="24"/>
  <c r="AF141" i="24"/>
  <c r="AD141" i="24"/>
  <c r="AD153" i="24" s="1"/>
  <c r="Y141" i="24"/>
  <c r="M141" i="24" s="1"/>
  <c r="X141" i="24"/>
  <c r="L141" i="24" s="1"/>
  <c r="H141" i="24"/>
  <c r="D141" i="24" s="1"/>
  <c r="B141" i="24" s="1"/>
  <c r="E141" i="24"/>
  <c r="HC140" i="24"/>
  <c r="HB140" i="24"/>
  <c r="FW140" i="24"/>
  <c r="FV140" i="24"/>
  <c r="M140" i="24"/>
  <c r="L140" i="24"/>
  <c r="E140" i="24"/>
  <c r="D140" i="24"/>
  <c r="B140" i="24" s="1"/>
  <c r="C140" i="24"/>
  <c r="HC139" i="24"/>
  <c r="HB139" i="24"/>
  <c r="FW139" i="24"/>
  <c r="FV139" i="24"/>
  <c r="M139" i="24"/>
  <c r="L139" i="24"/>
  <c r="E139" i="24"/>
  <c r="C139" i="24" s="1"/>
  <c r="D139" i="24"/>
  <c r="B139" i="24"/>
  <c r="HC138" i="24"/>
  <c r="HB138" i="24"/>
  <c r="FW138" i="24"/>
  <c r="FV138" i="24"/>
  <c r="M138" i="24"/>
  <c r="L138" i="24"/>
  <c r="E138" i="24"/>
  <c r="D138" i="24"/>
  <c r="B138" i="24" s="1"/>
  <c r="C138" i="24"/>
  <c r="HC137" i="24"/>
  <c r="HB137" i="24"/>
  <c r="FW137" i="24"/>
  <c r="FV137" i="24"/>
  <c r="M137" i="24"/>
  <c r="L137" i="24"/>
  <c r="E137" i="24"/>
  <c r="C137" i="24" s="1"/>
  <c r="D137" i="24"/>
  <c r="B137" i="24"/>
  <c r="HC136" i="24"/>
  <c r="HB136" i="24"/>
  <c r="FW136" i="24"/>
  <c r="FV136" i="24"/>
  <c r="M136" i="24"/>
  <c r="L136" i="24"/>
  <c r="E136" i="24"/>
  <c r="D136" i="24"/>
  <c r="B136" i="24" s="1"/>
  <c r="C136" i="24"/>
  <c r="HC135" i="24"/>
  <c r="HB135" i="24"/>
  <c r="FW135" i="24"/>
  <c r="FV135" i="24"/>
  <c r="M135" i="24"/>
  <c r="L135" i="24"/>
  <c r="E135" i="24"/>
  <c r="C135" i="24" s="1"/>
  <c r="D135" i="24"/>
  <c r="B135" i="24"/>
  <c r="HC134" i="24"/>
  <c r="HB134" i="24"/>
  <c r="FW134" i="24"/>
  <c r="FV134" i="24"/>
  <c r="M134" i="24"/>
  <c r="L134" i="24"/>
  <c r="E134" i="24"/>
  <c r="D134" i="24"/>
  <c r="B134" i="24" s="1"/>
  <c r="C134" i="24"/>
  <c r="HC133" i="24"/>
  <c r="HB133" i="24"/>
  <c r="FW133" i="24"/>
  <c r="FV133" i="24"/>
  <c r="M133" i="24"/>
  <c r="L133" i="24"/>
  <c r="E133" i="24"/>
  <c r="C133" i="24" s="1"/>
  <c r="D133" i="24"/>
  <c r="B133" i="24"/>
  <c r="HC132" i="24"/>
  <c r="C132" i="24" s="1"/>
  <c r="HB132" i="24"/>
  <c r="GM132" i="24"/>
  <c r="FW132" i="24"/>
  <c r="FV132" i="24"/>
  <c r="AF132" i="24"/>
  <c r="M132" i="24"/>
  <c r="L132" i="24"/>
  <c r="H132" i="24"/>
  <c r="D132" i="24" s="1"/>
  <c r="B132" i="24" s="1"/>
  <c r="E132" i="24"/>
  <c r="HC131" i="24"/>
  <c r="HB131" i="24"/>
  <c r="FW131" i="24"/>
  <c r="FV131" i="24"/>
  <c r="M131" i="24"/>
  <c r="L131" i="24"/>
  <c r="E131" i="24"/>
  <c r="C131" i="24" s="1"/>
  <c r="D131" i="24"/>
  <c r="B131" i="24" s="1"/>
  <c r="HC130" i="24"/>
  <c r="HB130" i="24"/>
  <c r="FW130" i="24"/>
  <c r="FV130" i="24"/>
  <c r="M130" i="24"/>
  <c r="L130" i="24"/>
  <c r="E130" i="24"/>
  <c r="D130" i="24"/>
  <c r="C130" i="24"/>
  <c r="B130" i="24"/>
  <c r="HC129" i="24"/>
  <c r="HB129" i="24"/>
  <c r="FW129" i="24"/>
  <c r="FV129" i="24"/>
  <c r="M129" i="24"/>
  <c r="L129" i="24"/>
  <c r="E129" i="24"/>
  <c r="C129" i="24" s="1"/>
  <c r="D129" i="24"/>
  <c r="B129" i="24" s="1"/>
  <c r="HC128" i="24"/>
  <c r="HB128" i="24"/>
  <c r="FW128" i="24"/>
  <c r="FV128" i="24"/>
  <c r="M128" i="24"/>
  <c r="L128" i="24"/>
  <c r="E128" i="24"/>
  <c r="D128" i="24"/>
  <c r="C128" i="24"/>
  <c r="B128" i="24"/>
  <c r="HC127" i="24"/>
  <c r="HB127" i="24"/>
  <c r="FW127" i="24"/>
  <c r="FV127" i="24"/>
  <c r="M127" i="24"/>
  <c r="L127" i="24"/>
  <c r="E127" i="24"/>
  <c r="C127" i="24" s="1"/>
  <c r="D127" i="24"/>
  <c r="B127" i="24" s="1"/>
  <c r="HC126" i="24"/>
  <c r="HB126" i="24"/>
  <c r="FW126" i="24"/>
  <c r="FV126" i="24"/>
  <c r="CJ126" i="24"/>
  <c r="L126" i="24" s="1"/>
  <c r="M126" i="24"/>
  <c r="E126" i="24"/>
  <c r="D126" i="24"/>
  <c r="C126" i="24"/>
  <c r="HC125" i="24"/>
  <c r="HB125" i="24"/>
  <c r="GM125" i="24"/>
  <c r="FW125" i="24" s="1"/>
  <c r="FV125" i="24"/>
  <c r="DU125" i="24"/>
  <c r="M125" i="24" s="1"/>
  <c r="C125" i="24" s="1"/>
  <c r="AF125" i="24"/>
  <c r="L125" i="24" s="1"/>
  <c r="V125" i="24"/>
  <c r="H125" i="24"/>
  <c r="D125" i="24" s="1"/>
  <c r="B125" i="24" s="1"/>
  <c r="E125" i="24"/>
  <c r="HC124" i="24"/>
  <c r="HB124" i="24"/>
  <c r="FW124" i="24"/>
  <c r="FV124" i="24"/>
  <c r="M124" i="24"/>
  <c r="L124" i="24"/>
  <c r="E124" i="24"/>
  <c r="C124" i="24" s="1"/>
  <c r="D124" i="24"/>
  <c r="B124" i="24" s="1"/>
  <c r="HC123" i="24"/>
  <c r="HB123" i="24"/>
  <c r="FW123" i="24"/>
  <c r="FV123" i="24"/>
  <c r="M123" i="24"/>
  <c r="L123" i="24"/>
  <c r="E123" i="24"/>
  <c r="D123" i="24"/>
  <c r="C123" i="24"/>
  <c r="B123" i="24"/>
  <c r="HC122" i="24"/>
  <c r="HB122" i="24"/>
  <c r="FW122" i="24"/>
  <c r="FV122" i="24"/>
  <c r="M122" i="24"/>
  <c r="L122" i="24"/>
  <c r="E122" i="24"/>
  <c r="C122" i="24" s="1"/>
  <c r="D122" i="24"/>
  <c r="B122" i="24" s="1"/>
  <c r="HC121" i="24"/>
  <c r="HB121" i="24"/>
  <c r="FW121" i="24"/>
  <c r="FV121" i="24"/>
  <c r="M121" i="24"/>
  <c r="L121" i="24"/>
  <c r="E121" i="24"/>
  <c r="D121" i="24"/>
  <c r="C121" i="24"/>
  <c r="B121" i="24"/>
  <c r="HC120" i="24"/>
  <c r="HB120" i="24"/>
  <c r="FW120" i="24"/>
  <c r="FV120" i="24"/>
  <c r="M120" i="24"/>
  <c r="L120" i="24"/>
  <c r="E120" i="24"/>
  <c r="C120" i="24" s="1"/>
  <c r="D120" i="24"/>
  <c r="B120" i="24" s="1"/>
  <c r="HC119" i="24"/>
  <c r="HB119" i="24"/>
  <c r="FW119" i="24"/>
  <c r="FV119" i="24"/>
  <c r="M119" i="24"/>
  <c r="L119" i="24"/>
  <c r="E119" i="24"/>
  <c r="D119" i="24"/>
  <c r="C119" i="24"/>
  <c r="B119" i="24"/>
  <c r="HC118" i="24"/>
  <c r="HB118" i="24"/>
  <c r="FW118" i="24"/>
  <c r="FV118" i="24"/>
  <c r="EZ118" i="24"/>
  <c r="EZ153" i="24" s="1"/>
  <c r="V118" i="24"/>
  <c r="M118" i="24"/>
  <c r="L118" i="24"/>
  <c r="H118" i="24"/>
  <c r="E118" i="24"/>
  <c r="D118" i="24"/>
  <c r="C118" i="24"/>
  <c r="HC117" i="24"/>
  <c r="HB117" i="24"/>
  <c r="FW117" i="24"/>
  <c r="FV117" i="24"/>
  <c r="M117" i="24"/>
  <c r="L117" i="24"/>
  <c r="E117" i="24"/>
  <c r="C117" i="24" s="1"/>
  <c r="D117" i="24"/>
  <c r="B117" i="24"/>
  <c r="HC116" i="24"/>
  <c r="HB116" i="24"/>
  <c r="FW116" i="24"/>
  <c r="FV116" i="24"/>
  <c r="M116" i="24"/>
  <c r="L116" i="24"/>
  <c r="E116" i="24"/>
  <c r="D116" i="24"/>
  <c r="B116" i="24" s="1"/>
  <c r="C116" i="24"/>
  <c r="HC115" i="24"/>
  <c r="HB115" i="24"/>
  <c r="FW115" i="24"/>
  <c r="FV115" i="24"/>
  <c r="M115" i="24"/>
  <c r="L115" i="24"/>
  <c r="E115" i="24"/>
  <c r="C115" i="24" s="1"/>
  <c r="D115" i="24"/>
  <c r="B115" i="24"/>
  <c r="HC114" i="24"/>
  <c r="HB114" i="24"/>
  <c r="FW114" i="24"/>
  <c r="FV114" i="24"/>
  <c r="M114" i="24"/>
  <c r="L114" i="24"/>
  <c r="E114" i="24"/>
  <c r="D114" i="24"/>
  <c r="B114" i="24" s="1"/>
  <c r="C114" i="24"/>
  <c r="HC113" i="24"/>
  <c r="HB113" i="24"/>
  <c r="FW113" i="24"/>
  <c r="FV113" i="24"/>
  <c r="M113" i="24"/>
  <c r="L113" i="24"/>
  <c r="E113" i="24"/>
  <c r="C113" i="24" s="1"/>
  <c r="D113" i="24"/>
  <c r="B113" i="24"/>
  <c r="HC112" i="24"/>
  <c r="HB112" i="24"/>
  <c r="FW112" i="24"/>
  <c r="FV112" i="24"/>
  <c r="CT112" i="24"/>
  <c r="L112" i="24" s="1"/>
  <c r="M112" i="24"/>
  <c r="E112" i="24"/>
  <c r="D112" i="24"/>
  <c r="HC111" i="24"/>
  <c r="HB111" i="24"/>
  <c r="FW111" i="24"/>
  <c r="FV111" i="24"/>
  <c r="DU111" i="24"/>
  <c r="M111" i="24" s="1"/>
  <c r="AF111" i="24"/>
  <c r="L111" i="24" s="1"/>
  <c r="H111" i="24"/>
  <c r="D111" i="24" s="1"/>
  <c r="E111" i="24"/>
  <c r="HC110" i="24"/>
  <c r="HB110" i="24"/>
  <c r="FW110" i="24"/>
  <c r="FV110" i="24"/>
  <c r="M110" i="24"/>
  <c r="L110" i="24"/>
  <c r="E110" i="24"/>
  <c r="D110" i="24"/>
  <c r="B110" i="24" s="1"/>
  <c r="C110" i="24"/>
  <c r="HC109" i="24"/>
  <c r="HB109" i="24"/>
  <c r="FW109" i="24"/>
  <c r="FV109" i="24"/>
  <c r="M109" i="24"/>
  <c r="L109" i="24"/>
  <c r="E109" i="24"/>
  <c r="C109" i="24" s="1"/>
  <c r="D109" i="24"/>
  <c r="B109" i="24"/>
  <c r="HC108" i="24"/>
  <c r="HB108" i="24"/>
  <c r="FW108" i="24"/>
  <c r="FV108" i="24"/>
  <c r="M108" i="24"/>
  <c r="L108" i="24"/>
  <c r="E108" i="24"/>
  <c r="D108" i="24"/>
  <c r="B108" i="24" s="1"/>
  <c r="C108" i="24"/>
  <c r="HC107" i="24"/>
  <c r="HB107" i="24"/>
  <c r="FW107" i="24"/>
  <c r="C107" i="24" s="1"/>
  <c r="FV107" i="24"/>
  <c r="CX107" i="24"/>
  <c r="M107" i="24"/>
  <c r="L107" i="24"/>
  <c r="B107" i="24" s="1"/>
  <c r="E107" i="24"/>
  <c r="D107" i="24"/>
  <c r="HC106" i="24"/>
  <c r="HB106" i="24"/>
  <c r="FW106" i="24"/>
  <c r="FV106" i="24"/>
  <c r="FG106" i="24"/>
  <c r="FG153" i="24" s="1"/>
  <c r="FF106" i="24"/>
  <c r="DU106" i="24"/>
  <c r="M106" i="24" s="1"/>
  <c r="C106" i="24" s="1"/>
  <c r="AF106" i="24"/>
  <c r="L106" i="24" s="1"/>
  <c r="V106" i="24"/>
  <c r="H106" i="24"/>
  <c r="D106" i="24" s="1"/>
  <c r="B106" i="24" s="1"/>
  <c r="E106" i="24"/>
  <c r="HC105" i="24"/>
  <c r="HB105" i="24"/>
  <c r="FW105" i="24"/>
  <c r="FV105" i="24"/>
  <c r="M105" i="24"/>
  <c r="L105" i="24"/>
  <c r="E105" i="24"/>
  <c r="C105" i="24" s="1"/>
  <c r="D105" i="24"/>
  <c r="B105" i="24" s="1"/>
  <c r="HC104" i="24"/>
  <c r="HB104" i="24"/>
  <c r="FW104" i="24"/>
  <c r="FV104" i="24"/>
  <c r="M104" i="24"/>
  <c r="L104" i="24"/>
  <c r="E104" i="24"/>
  <c r="D104" i="24"/>
  <c r="C104" i="24"/>
  <c r="B104" i="24"/>
  <c r="HC103" i="24"/>
  <c r="HB103" i="24"/>
  <c r="FW103" i="24"/>
  <c r="FV103" i="24"/>
  <c r="M103" i="24"/>
  <c r="L103" i="24"/>
  <c r="E103" i="24"/>
  <c r="C103" i="24" s="1"/>
  <c r="D103" i="24"/>
  <c r="B103" i="24" s="1"/>
  <c r="HC102" i="24"/>
  <c r="HB102" i="24"/>
  <c r="FW102" i="24"/>
  <c r="FV102" i="24"/>
  <c r="M102" i="24"/>
  <c r="L102" i="24"/>
  <c r="E102" i="24"/>
  <c r="D102" i="24"/>
  <c r="C102" i="24"/>
  <c r="B102" i="24"/>
  <c r="HC101" i="24"/>
  <c r="HB101" i="24"/>
  <c r="FW101" i="24"/>
  <c r="FV101" i="24"/>
  <c r="B101" i="24" s="1"/>
  <c r="CJ101" i="24"/>
  <c r="M101" i="24"/>
  <c r="L101" i="24"/>
  <c r="E101" i="24"/>
  <c r="C101" i="24" s="1"/>
  <c r="D101" i="24"/>
  <c r="HC100" i="24"/>
  <c r="HB100" i="24"/>
  <c r="FW100" i="24"/>
  <c r="FV100" i="24"/>
  <c r="AF100" i="24"/>
  <c r="V100" i="24"/>
  <c r="M100" i="24"/>
  <c r="C100" i="24" s="1"/>
  <c r="L100" i="24"/>
  <c r="H100" i="24"/>
  <c r="E100" i="24"/>
  <c r="D100" i="24"/>
  <c r="B100" i="24" s="1"/>
  <c r="HC99" i="24"/>
  <c r="HB99" i="24"/>
  <c r="FW99" i="24"/>
  <c r="FV99" i="24"/>
  <c r="M99" i="24"/>
  <c r="L99" i="24"/>
  <c r="E99" i="24"/>
  <c r="C99" i="24" s="1"/>
  <c r="D99" i="24"/>
  <c r="B99" i="24" s="1"/>
  <c r="HC98" i="24"/>
  <c r="HB98" i="24"/>
  <c r="FW98" i="24"/>
  <c r="FV98" i="24"/>
  <c r="M98" i="24"/>
  <c r="L98" i="24"/>
  <c r="E98" i="24"/>
  <c r="D98" i="24"/>
  <c r="C98" i="24"/>
  <c r="B98" i="24"/>
  <c r="HC97" i="24"/>
  <c r="HB97" i="24"/>
  <c r="FW97" i="24"/>
  <c r="FV97" i="24"/>
  <c r="M97" i="24"/>
  <c r="L97" i="24"/>
  <c r="E97" i="24"/>
  <c r="C97" i="24" s="1"/>
  <c r="D97" i="24"/>
  <c r="B97" i="24"/>
  <c r="HC96" i="24"/>
  <c r="HB96" i="24"/>
  <c r="FW96" i="24"/>
  <c r="FV96" i="24"/>
  <c r="CJ96" i="24"/>
  <c r="L96" i="24" s="1"/>
  <c r="M96" i="24"/>
  <c r="E96" i="24"/>
  <c r="C96" i="24" s="1"/>
  <c r="D96" i="24"/>
  <c r="B96" i="24" s="1"/>
  <c r="HC95" i="24"/>
  <c r="HB95" i="24"/>
  <c r="FW95" i="24"/>
  <c r="FV95" i="24"/>
  <c r="M95" i="24"/>
  <c r="L95" i="24"/>
  <c r="E95" i="24"/>
  <c r="C95" i="24" s="1"/>
  <c r="D95" i="24"/>
  <c r="B95" i="24"/>
  <c r="HC94" i="24"/>
  <c r="HB94" i="24"/>
  <c r="GM94" i="24"/>
  <c r="FW94" i="24" s="1"/>
  <c r="C94" i="24" s="1"/>
  <c r="FV94" i="24"/>
  <c r="CX94" i="24"/>
  <c r="CX153" i="24" s="1"/>
  <c r="AF94" i="24"/>
  <c r="L94" i="24" s="1"/>
  <c r="V94" i="24"/>
  <c r="M94" i="24"/>
  <c r="H94" i="24"/>
  <c r="D94" i="24" s="1"/>
  <c r="E94" i="24"/>
  <c r="B94" i="24"/>
  <c r="HC93" i="24"/>
  <c r="HB93" i="24"/>
  <c r="FW93" i="24"/>
  <c r="FV93" i="24"/>
  <c r="M93" i="24"/>
  <c r="L93" i="24"/>
  <c r="E93" i="24"/>
  <c r="C93" i="24" s="1"/>
  <c r="D93" i="24"/>
  <c r="B93" i="24" s="1"/>
  <c r="HC92" i="24"/>
  <c r="HB92" i="24"/>
  <c r="FW92" i="24"/>
  <c r="FV92" i="24"/>
  <c r="M92" i="24"/>
  <c r="L92" i="24"/>
  <c r="E92" i="24"/>
  <c r="D92" i="24"/>
  <c r="C92" i="24"/>
  <c r="B92" i="24"/>
  <c r="HC91" i="24"/>
  <c r="HB91" i="24"/>
  <c r="FW91" i="24"/>
  <c r="FV91" i="24"/>
  <c r="M91" i="24"/>
  <c r="L91" i="24"/>
  <c r="E91" i="24"/>
  <c r="C91" i="24" s="1"/>
  <c r="D91" i="24"/>
  <c r="B91" i="24" s="1"/>
  <c r="HC90" i="24"/>
  <c r="HB90" i="24"/>
  <c r="FW90" i="24"/>
  <c r="FV90" i="24"/>
  <c r="M90" i="24"/>
  <c r="L90" i="24"/>
  <c r="H90" i="24"/>
  <c r="E90" i="24"/>
  <c r="D90" i="24"/>
  <c r="B90" i="24" s="1"/>
  <c r="C90" i="24"/>
  <c r="HC89" i="24"/>
  <c r="HB89" i="24"/>
  <c r="FW89" i="24"/>
  <c r="FV89" i="24"/>
  <c r="M89" i="24"/>
  <c r="L89" i="24"/>
  <c r="E89" i="24"/>
  <c r="C89" i="24" s="1"/>
  <c r="D89" i="24"/>
  <c r="B89" i="24"/>
  <c r="HC88" i="24"/>
  <c r="HB88" i="24"/>
  <c r="FW88" i="24"/>
  <c r="FV88" i="24"/>
  <c r="M88" i="24"/>
  <c r="L88" i="24"/>
  <c r="E88" i="24"/>
  <c r="D88" i="24"/>
  <c r="B88" i="24" s="1"/>
  <c r="C88" i="24"/>
  <c r="HC87" i="24"/>
  <c r="HB87" i="24"/>
  <c r="FW87" i="24"/>
  <c r="FV87" i="24"/>
  <c r="M87" i="24"/>
  <c r="L87" i="24"/>
  <c r="E87" i="24"/>
  <c r="C87" i="24" s="1"/>
  <c r="D87" i="24"/>
  <c r="B87" i="24"/>
  <c r="HC86" i="24"/>
  <c r="HB86" i="24"/>
  <c r="FW86" i="24"/>
  <c r="FV86" i="24"/>
  <c r="M86" i="24"/>
  <c r="L86" i="24"/>
  <c r="E86" i="24"/>
  <c r="D86" i="24"/>
  <c r="B86" i="24" s="1"/>
  <c r="C86" i="24"/>
  <c r="HC85" i="24"/>
  <c r="HB85" i="24"/>
  <c r="FW85" i="24"/>
  <c r="FV85" i="24"/>
  <c r="AF85" i="24"/>
  <c r="N85" i="24"/>
  <c r="L85" i="24" s="1"/>
  <c r="M85" i="24"/>
  <c r="H85" i="24"/>
  <c r="E85" i="24"/>
  <c r="C85" i="24" s="1"/>
  <c r="D85" i="24"/>
  <c r="B85" i="24" s="1"/>
  <c r="HC84" i="24"/>
  <c r="HB84" i="24"/>
  <c r="FW84" i="24"/>
  <c r="FV84" i="24"/>
  <c r="M84" i="24"/>
  <c r="L84" i="24"/>
  <c r="B84" i="24" s="1"/>
  <c r="E84" i="24"/>
  <c r="D84" i="24"/>
  <c r="C84" i="24"/>
  <c r="HC83" i="24"/>
  <c r="HB83" i="24"/>
  <c r="FW83" i="24"/>
  <c r="FV83" i="24"/>
  <c r="M83" i="24"/>
  <c r="L83" i="24"/>
  <c r="E83" i="24"/>
  <c r="C83" i="24" s="1"/>
  <c r="D83" i="24"/>
  <c r="B83" i="24" s="1"/>
  <c r="HC82" i="24"/>
  <c r="HB82" i="24"/>
  <c r="FW82" i="24"/>
  <c r="FV82" i="24"/>
  <c r="M82" i="24"/>
  <c r="L82" i="24"/>
  <c r="B82" i="24" s="1"/>
  <c r="E82" i="24"/>
  <c r="D82" i="24"/>
  <c r="C82" i="24"/>
  <c r="HC81" i="24"/>
  <c r="HB81" i="24"/>
  <c r="FW81" i="24"/>
  <c r="FV81" i="24"/>
  <c r="M81" i="24"/>
  <c r="L81" i="24"/>
  <c r="E81" i="24"/>
  <c r="C81" i="24" s="1"/>
  <c r="D81" i="24"/>
  <c r="B81" i="24" s="1"/>
  <c r="HC80" i="24"/>
  <c r="HB80" i="24"/>
  <c r="FW80" i="24"/>
  <c r="FV80" i="24"/>
  <c r="M80" i="24"/>
  <c r="L80" i="24"/>
  <c r="B80" i="24" s="1"/>
  <c r="E80" i="24"/>
  <c r="D80" i="24"/>
  <c r="C80" i="24"/>
  <c r="HC79" i="24"/>
  <c r="HB79" i="24"/>
  <c r="FW79" i="24"/>
  <c r="FV79" i="24"/>
  <c r="DU79" i="24"/>
  <c r="X79" i="24"/>
  <c r="M79" i="24"/>
  <c r="L79" i="24"/>
  <c r="H79" i="24"/>
  <c r="E79" i="24"/>
  <c r="D79" i="24"/>
  <c r="B79" i="24" s="1"/>
  <c r="C79" i="24"/>
  <c r="HC78" i="24"/>
  <c r="HB78" i="24"/>
  <c r="FW78" i="24"/>
  <c r="FV78" i="24"/>
  <c r="M78" i="24"/>
  <c r="L78" i="24"/>
  <c r="E78" i="24"/>
  <c r="C78" i="24" s="1"/>
  <c r="D78" i="24"/>
  <c r="B78" i="24"/>
  <c r="HC77" i="24"/>
  <c r="HB77" i="24"/>
  <c r="FW77" i="24"/>
  <c r="FV77" i="24"/>
  <c r="M77" i="24"/>
  <c r="L77" i="24"/>
  <c r="E77" i="24"/>
  <c r="D77" i="24"/>
  <c r="B77" i="24" s="1"/>
  <c r="C77" i="24"/>
  <c r="HC76" i="24"/>
  <c r="HB76" i="24"/>
  <c r="FW76" i="24"/>
  <c r="FV76" i="24"/>
  <c r="M76" i="24"/>
  <c r="L76" i="24"/>
  <c r="E76" i="24"/>
  <c r="D76" i="24"/>
  <c r="B76" i="24"/>
  <c r="HC75" i="24"/>
  <c r="HB75" i="24"/>
  <c r="FW75" i="24"/>
  <c r="FV75" i="24"/>
  <c r="M75" i="24"/>
  <c r="L75" i="24"/>
  <c r="E75" i="24"/>
  <c r="D75" i="24"/>
  <c r="B75" i="24" s="1"/>
  <c r="C75" i="24"/>
  <c r="HC74" i="24"/>
  <c r="HB74" i="24"/>
  <c r="FW74" i="24"/>
  <c r="FV74" i="24"/>
  <c r="CK74" i="24"/>
  <c r="CJ74" i="24"/>
  <c r="L74" i="24" s="1"/>
  <c r="M74" i="24"/>
  <c r="C74" i="24" s="1"/>
  <c r="E74" i="24"/>
  <c r="D74" i="24"/>
  <c r="B74" i="24" s="1"/>
  <c r="HC73" i="24"/>
  <c r="HB73" i="24"/>
  <c r="GT73" i="24"/>
  <c r="FW73" i="24"/>
  <c r="FF73" i="24"/>
  <c r="AF73" i="24"/>
  <c r="L73" i="24" s="1"/>
  <c r="V73" i="24"/>
  <c r="M73" i="24"/>
  <c r="H73" i="24"/>
  <c r="D73" i="24" s="1"/>
  <c r="E73" i="24"/>
  <c r="C73" i="24"/>
  <c r="HC72" i="24"/>
  <c r="HB72" i="24"/>
  <c r="FW72" i="24"/>
  <c r="FV72" i="24"/>
  <c r="B72" i="24" s="1"/>
  <c r="BX72" i="24"/>
  <c r="M72" i="24"/>
  <c r="L72" i="24"/>
  <c r="E72" i="24"/>
  <c r="C72" i="24" s="1"/>
  <c r="D72" i="24"/>
  <c r="HC71" i="24"/>
  <c r="HB71" i="24"/>
  <c r="FW71" i="24"/>
  <c r="FV71" i="24"/>
  <c r="CJ71" i="24"/>
  <c r="L71" i="24" s="1"/>
  <c r="B71" i="24" s="1"/>
  <c r="BX71" i="24"/>
  <c r="M71" i="24"/>
  <c r="E71" i="24"/>
  <c r="C71" i="24" s="1"/>
  <c r="D71" i="24"/>
  <c r="HC70" i="24"/>
  <c r="HB70" i="24"/>
  <c r="FW70" i="24"/>
  <c r="FV70" i="24"/>
  <c r="M70" i="24"/>
  <c r="L70" i="24"/>
  <c r="E70" i="24"/>
  <c r="D70" i="24"/>
  <c r="B70" i="24" s="1"/>
  <c r="C70" i="24"/>
  <c r="HC69" i="24"/>
  <c r="HB69" i="24"/>
  <c r="FW69" i="24"/>
  <c r="C69" i="24" s="1"/>
  <c r="FV69" i="24"/>
  <c r="BX69" i="24"/>
  <c r="M69" i="24"/>
  <c r="L69" i="24"/>
  <c r="B69" i="24" s="1"/>
  <c r="E69" i="24"/>
  <c r="D69" i="24"/>
  <c r="HC68" i="24"/>
  <c r="HB68" i="24"/>
  <c r="FW68" i="24"/>
  <c r="FV68" i="24"/>
  <c r="M68" i="24"/>
  <c r="L68" i="24"/>
  <c r="E68" i="24"/>
  <c r="C68" i="24" s="1"/>
  <c r="D68" i="24"/>
  <c r="HC67" i="24"/>
  <c r="HB67" i="24"/>
  <c r="FW67" i="24"/>
  <c r="FV67" i="24"/>
  <c r="CK67" i="24"/>
  <c r="M67" i="24" s="1"/>
  <c r="CJ67" i="24"/>
  <c r="L67" i="24" s="1"/>
  <c r="E67" i="24"/>
  <c r="D67" i="24"/>
  <c r="B67" i="24" s="1"/>
  <c r="HC66" i="24"/>
  <c r="HB66" i="24"/>
  <c r="FW66" i="24"/>
  <c r="FV66" i="24"/>
  <c r="FF66" i="24"/>
  <c r="BX66" i="24"/>
  <c r="L66" i="24" s="1"/>
  <c r="AF66" i="24"/>
  <c r="M66" i="24"/>
  <c r="H66" i="24"/>
  <c r="D66" i="24" s="1"/>
  <c r="E66" i="24"/>
  <c r="C66" i="24"/>
  <c r="B66" i="24"/>
  <c r="HC65" i="24"/>
  <c r="HB65" i="24"/>
  <c r="FW65" i="24"/>
  <c r="FV65" i="24"/>
  <c r="M65" i="24"/>
  <c r="L65" i="24"/>
  <c r="E65" i="24"/>
  <c r="C65" i="24" s="1"/>
  <c r="D65" i="24"/>
  <c r="B65" i="24" s="1"/>
  <c r="HC64" i="24"/>
  <c r="HB64" i="24"/>
  <c r="FW64" i="24"/>
  <c r="FV64" i="24"/>
  <c r="M64" i="24"/>
  <c r="L64" i="24"/>
  <c r="B64" i="24" s="1"/>
  <c r="E64" i="24"/>
  <c r="D64" i="24"/>
  <c r="C64" i="24"/>
  <c r="HC63" i="24"/>
  <c r="HB63" i="24"/>
  <c r="FW63" i="24"/>
  <c r="FV63" i="24"/>
  <c r="M63" i="24"/>
  <c r="L63" i="24"/>
  <c r="E63" i="24"/>
  <c r="C63" i="24" s="1"/>
  <c r="D63" i="24"/>
  <c r="B63" i="24" s="1"/>
  <c r="HC62" i="24"/>
  <c r="HB62" i="24"/>
  <c r="FW62" i="24"/>
  <c r="FV62" i="24"/>
  <c r="M62" i="24"/>
  <c r="L62" i="24"/>
  <c r="B62" i="24" s="1"/>
  <c r="E62" i="24"/>
  <c r="D62" i="24"/>
  <c r="C62" i="24"/>
  <c r="HC61" i="24"/>
  <c r="HB61" i="24"/>
  <c r="FW61" i="24"/>
  <c r="FV61" i="24"/>
  <c r="M61" i="24"/>
  <c r="L61" i="24"/>
  <c r="E61" i="24"/>
  <c r="C61" i="24" s="1"/>
  <c r="D61" i="24"/>
  <c r="B61" i="24" s="1"/>
  <c r="HC60" i="24"/>
  <c r="HB60" i="24"/>
  <c r="FW60" i="24"/>
  <c r="FV60" i="24"/>
  <c r="M60" i="24"/>
  <c r="L60" i="24"/>
  <c r="B60" i="24" s="1"/>
  <c r="E60" i="24"/>
  <c r="D60" i="24"/>
  <c r="C60" i="24"/>
  <c r="HC59" i="24"/>
  <c r="HB59" i="24"/>
  <c r="FW59" i="24"/>
  <c r="FV59" i="24"/>
  <c r="M59" i="24"/>
  <c r="L59" i="24"/>
  <c r="E59" i="24"/>
  <c r="C59" i="24" s="1"/>
  <c r="D59" i="24"/>
  <c r="B59" i="24" s="1"/>
  <c r="HC58" i="24"/>
  <c r="HB58" i="24"/>
  <c r="FW58" i="24"/>
  <c r="FV58" i="24"/>
  <c r="AF58" i="24"/>
  <c r="V58" i="24"/>
  <c r="M58" i="24"/>
  <c r="H58" i="24"/>
  <c r="D58" i="24" s="1"/>
  <c r="E58" i="24"/>
  <c r="C58" i="24" s="1"/>
  <c r="HC57" i="24"/>
  <c r="HB57" i="24"/>
  <c r="FW57" i="24"/>
  <c r="FV57" i="24"/>
  <c r="M57" i="24"/>
  <c r="L57" i="24"/>
  <c r="E57" i="24"/>
  <c r="D57" i="24"/>
  <c r="B57" i="24" s="1"/>
  <c r="C57" i="24"/>
  <c r="HC56" i="24"/>
  <c r="HB56" i="24"/>
  <c r="FW56" i="24"/>
  <c r="FV56" i="24"/>
  <c r="M56" i="24"/>
  <c r="L56" i="24"/>
  <c r="E56" i="24"/>
  <c r="C56" i="24" s="1"/>
  <c r="D56" i="24"/>
  <c r="B56" i="24"/>
  <c r="HC55" i="24"/>
  <c r="HB55" i="24"/>
  <c r="FW55" i="24"/>
  <c r="FV55" i="24"/>
  <c r="M55" i="24"/>
  <c r="L55" i="24"/>
  <c r="E55" i="24"/>
  <c r="D55" i="24"/>
  <c r="B55" i="24" s="1"/>
  <c r="C55" i="24"/>
  <c r="HC54" i="24"/>
  <c r="HB54" i="24"/>
  <c r="FW54" i="24"/>
  <c r="FV54" i="24"/>
  <c r="M54" i="24"/>
  <c r="L54" i="24"/>
  <c r="E54" i="24"/>
  <c r="C54" i="24" s="1"/>
  <c r="D54" i="24"/>
  <c r="B54" i="24"/>
  <c r="HC53" i="24"/>
  <c r="HB53" i="24"/>
  <c r="FW53" i="24"/>
  <c r="FV53" i="24"/>
  <c r="M53" i="24"/>
  <c r="L53" i="24"/>
  <c r="E53" i="24"/>
  <c r="D53" i="24"/>
  <c r="B53" i="24" s="1"/>
  <c r="C53" i="24"/>
  <c r="HC52" i="24"/>
  <c r="HB52" i="24"/>
  <c r="FW52" i="24"/>
  <c r="FV52" i="24"/>
  <c r="AF52" i="24"/>
  <c r="M52" i="24"/>
  <c r="L52" i="24"/>
  <c r="H52" i="24"/>
  <c r="E52" i="24"/>
  <c r="D52" i="24"/>
  <c r="B52" i="24" s="1"/>
  <c r="C52" i="24"/>
  <c r="HC51" i="24"/>
  <c r="HB51" i="24"/>
  <c r="FW51" i="24"/>
  <c r="FV51" i="24"/>
  <c r="M51" i="24"/>
  <c r="L51" i="24"/>
  <c r="E51" i="24"/>
  <c r="C51" i="24" s="1"/>
  <c r="D51" i="24"/>
  <c r="B51" i="24"/>
  <c r="HC50" i="24"/>
  <c r="HB50" i="24"/>
  <c r="FW50" i="24"/>
  <c r="FV50" i="24"/>
  <c r="M50" i="24"/>
  <c r="L50" i="24"/>
  <c r="E50" i="24"/>
  <c r="D50" i="24"/>
  <c r="B50" i="24" s="1"/>
  <c r="C50" i="24"/>
  <c r="HC49" i="24"/>
  <c r="HB49" i="24"/>
  <c r="FW49" i="24"/>
  <c r="FV49" i="24"/>
  <c r="M49" i="24"/>
  <c r="L49" i="24"/>
  <c r="E49" i="24"/>
  <c r="C49" i="24" s="1"/>
  <c r="D49" i="24"/>
  <c r="B49" i="24"/>
  <c r="HC48" i="24"/>
  <c r="HB48" i="24"/>
  <c r="FW48" i="24"/>
  <c r="FV48" i="24"/>
  <c r="M48" i="24"/>
  <c r="L48" i="24"/>
  <c r="E48" i="24"/>
  <c r="D48" i="24"/>
  <c r="C48" i="24"/>
  <c r="HC47" i="24"/>
  <c r="HB47" i="24"/>
  <c r="FW47" i="24"/>
  <c r="FV47" i="24"/>
  <c r="M47" i="24"/>
  <c r="L47" i="24"/>
  <c r="E47" i="24"/>
  <c r="C47" i="24" s="1"/>
  <c r="D47" i="24"/>
  <c r="B47" i="24"/>
  <c r="HC46" i="24"/>
  <c r="HB46" i="24"/>
  <c r="FW46" i="24"/>
  <c r="FV46" i="24"/>
  <c r="M46" i="24"/>
  <c r="L46" i="24"/>
  <c r="E46" i="24"/>
  <c r="D46" i="24"/>
  <c r="C46" i="24"/>
  <c r="HC45" i="24"/>
  <c r="HB45" i="24"/>
  <c r="FW45" i="24"/>
  <c r="FV45" i="24"/>
  <c r="M45" i="24"/>
  <c r="L45" i="24"/>
  <c r="E45" i="24"/>
  <c r="C45" i="24" s="1"/>
  <c r="D45" i="24"/>
  <c r="B45" i="24"/>
  <c r="HC44" i="24"/>
  <c r="HB44" i="24"/>
  <c r="FW44" i="24"/>
  <c r="FV44" i="24"/>
  <c r="M44" i="24"/>
  <c r="L44" i="24"/>
  <c r="E44" i="24"/>
  <c r="D44" i="24"/>
  <c r="C44" i="24"/>
  <c r="HC43" i="24"/>
  <c r="HB43" i="24"/>
  <c r="FW43" i="24"/>
  <c r="FV43" i="24"/>
  <c r="M43" i="24"/>
  <c r="L43" i="24"/>
  <c r="E43" i="24"/>
  <c r="C43" i="24" s="1"/>
  <c r="D43" i="24"/>
  <c r="B43" i="24"/>
  <c r="HC42" i="24"/>
  <c r="HB42" i="24"/>
  <c r="FW42" i="24"/>
  <c r="FV42" i="24"/>
  <c r="M42" i="24"/>
  <c r="L42" i="24"/>
  <c r="E42" i="24"/>
  <c r="D42" i="24"/>
  <c r="C42" i="24"/>
  <c r="HC41" i="24"/>
  <c r="HB41" i="24"/>
  <c r="FW41" i="24"/>
  <c r="FV41" i="24"/>
  <c r="M41" i="24"/>
  <c r="L41" i="24"/>
  <c r="E41" i="24"/>
  <c r="C41" i="24" s="1"/>
  <c r="D41" i="24"/>
  <c r="B41" i="24" s="1"/>
  <c r="HC40" i="24"/>
  <c r="HB40" i="24"/>
  <c r="FW40" i="24"/>
  <c r="FV40" i="24"/>
  <c r="CT40" i="24"/>
  <c r="L40" i="24" s="1"/>
  <c r="M40" i="24"/>
  <c r="H40" i="24"/>
  <c r="D40" i="24" s="1"/>
  <c r="B40" i="24" s="1"/>
  <c r="E40" i="24"/>
  <c r="C40" i="24" s="1"/>
  <c r="HC39" i="24"/>
  <c r="HB39" i="24"/>
  <c r="FW39" i="24"/>
  <c r="FV39" i="24"/>
  <c r="M39" i="24"/>
  <c r="C39" i="24" s="1"/>
  <c r="L39" i="24"/>
  <c r="E39" i="24"/>
  <c r="D39" i="24"/>
  <c r="B39" i="24"/>
  <c r="HC38" i="24"/>
  <c r="HB38" i="24"/>
  <c r="FW38" i="24"/>
  <c r="FV38" i="24"/>
  <c r="M38" i="24"/>
  <c r="L38" i="24"/>
  <c r="E38" i="24"/>
  <c r="C38" i="24" s="1"/>
  <c r="D38" i="24"/>
  <c r="B38" i="24" s="1"/>
  <c r="HC37" i="24"/>
  <c r="HB37" i="24"/>
  <c r="FW37" i="24"/>
  <c r="FV37" i="24"/>
  <c r="M37" i="24"/>
  <c r="L37" i="24"/>
  <c r="E37" i="24"/>
  <c r="D37" i="24"/>
  <c r="B37" i="24" s="1"/>
  <c r="C37" i="24"/>
  <c r="HC36" i="24"/>
  <c r="HB36" i="24"/>
  <c r="FW36" i="24"/>
  <c r="FV36" i="24"/>
  <c r="M36" i="24"/>
  <c r="L36" i="24"/>
  <c r="E36" i="24"/>
  <c r="C36" i="24" s="1"/>
  <c r="D36" i="24"/>
  <c r="B36" i="24" s="1"/>
  <c r="HC35" i="24"/>
  <c r="HB35" i="24"/>
  <c r="FW35" i="24"/>
  <c r="FV35" i="24"/>
  <c r="CK35" i="24"/>
  <c r="CJ35" i="24"/>
  <c r="L35" i="24" s="1"/>
  <c r="E35" i="24"/>
  <c r="D35" i="24"/>
  <c r="HC34" i="24"/>
  <c r="HB34" i="24"/>
  <c r="FW34" i="24"/>
  <c r="FV34" i="24"/>
  <c r="FF34" i="24"/>
  <c r="FF153" i="24" s="1"/>
  <c r="DU34" i="24"/>
  <c r="DU153" i="24" s="1"/>
  <c r="V34" i="24"/>
  <c r="M34" i="24"/>
  <c r="C34" i="24" s="1"/>
  <c r="L34" i="24"/>
  <c r="H34" i="24"/>
  <c r="E34" i="24"/>
  <c r="D34" i="24"/>
  <c r="B34" i="24" s="1"/>
  <c r="HC33" i="24"/>
  <c r="HB33" i="24"/>
  <c r="FW33" i="24"/>
  <c r="FV33" i="24"/>
  <c r="M33" i="24"/>
  <c r="L33" i="24"/>
  <c r="E33" i="24"/>
  <c r="C33" i="24" s="1"/>
  <c r="D33" i="24"/>
  <c r="B33" i="24" s="1"/>
  <c r="HC32" i="24"/>
  <c r="HB32" i="24"/>
  <c r="FW32" i="24"/>
  <c r="FV32" i="24"/>
  <c r="M32" i="24"/>
  <c r="C32" i="24" s="1"/>
  <c r="L32" i="24"/>
  <c r="E32" i="24"/>
  <c r="D32" i="24"/>
  <c r="B32" i="24"/>
  <c r="HC31" i="24"/>
  <c r="HB31" i="24"/>
  <c r="FW31" i="24"/>
  <c r="FV31" i="24"/>
  <c r="M31" i="24"/>
  <c r="L31" i="24"/>
  <c r="E31" i="24"/>
  <c r="C31" i="24" s="1"/>
  <c r="D31" i="24"/>
  <c r="B31" i="24" s="1"/>
  <c r="HC30" i="24"/>
  <c r="HB30" i="24"/>
  <c r="FW30" i="24"/>
  <c r="FV30" i="24"/>
  <c r="M30" i="24"/>
  <c r="C30" i="24" s="1"/>
  <c r="L30" i="24"/>
  <c r="E30" i="24"/>
  <c r="D30" i="24"/>
  <c r="B30" i="24"/>
  <c r="HC29" i="24"/>
  <c r="HB29" i="24"/>
  <c r="FW29" i="24"/>
  <c r="FV29" i="24"/>
  <c r="CJ29" i="24"/>
  <c r="CJ153" i="24" s="1"/>
  <c r="M29" i="24"/>
  <c r="L29" i="24"/>
  <c r="B29" i="24" s="1"/>
  <c r="E29" i="24"/>
  <c r="C29" i="24" s="1"/>
  <c r="D29" i="24"/>
  <c r="HC28" i="24"/>
  <c r="HB28" i="24"/>
  <c r="FW28" i="24"/>
  <c r="FV28" i="24"/>
  <c r="BU28" i="24"/>
  <c r="BU153" i="24" s="1"/>
  <c r="AF28" i="24"/>
  <c r="V28" i="24"/>
  <c r="M28" i="24"/>
  <c r="C28" i="24" s="1"/>
  <c r="L28" i="24"/>
  <c r="H28" i="24"/>
  <c r="E28" i="24"/>
  <c r="D28" i="24"/>
  <c r="B28" i="24" s="1"/>
  <c r="HC27" i="24"/>
  <c r="HB27" i="24"/>
  <c r="FW27" i="24"/>
  <c r="FV27" i="24"/>
  <c r="M27" i="24"/>
  <c r="L27" i="24"/>
  <c r="B27" i="24" s="1"/>
  <c r="E27" i="24"/>
  <c r="C27" i="24" s="1"/>
  <c r="D27" i="24"/>
  <c r="HC26" i="24"/>
  <c r="HB26" i="24"/>
  <c r="FW26" i="24"/>
  <c r="FV26" i="24"/>
  <c r="BX26" i="24"/>
  <c r="BX153" i="24" s="1"/>
  <c r="M26" i="24"/>
  <c r="E26" i="24"/>
  <c r="C26" i="24" s="1"/>
  <c r="D26" i="24"/>
  <c r="HC25" i="24"/>
  <c r="HB25" i="24"/>
  <c r="FW25" i="24"/>
  <c r="FV25" i="24"/>
  <c r="M25" i="24"/>
  <c r="C25" i="24" s="1"/>
  <c r="L25" i="24"/>
  <c r="E25" i="24"/>
  <c r="D25" i="24"/>
  <c r="B25" i="24"/>
  <c r="HC24" i="24"/>
  <c r="HB24" i="24"/>
  <c r="FW24" i="24"/>
  <c r="FV24" i="24"/>
  <c r="M24" i="24"/>
  <c r="L24" i="24"/>
  <c r="E24" i="24"/>
  <c r="C24" i="24" s="1"/>
  <c r="D24" i="24"/>
  <c r="B24" i="24" s="1"/>
  <c r="HC23" i="24"/>
  <c r="HB23" i="24"/>
  <c r="FW23" i="24"/>
  <c r="FV23" i="24"/>
  <c r="M23" i="24"/>
  <c r="C23" i="24" s="1"/>
  <c r="L23" i="24"/>
  <c r="E23" i="24"/>
  <c r="D23" i="24"/>
  <c r="B23" i="24"/>
  <c r="HC22" i="24"/>
  <c r="HB22" i="24"/>
  <c r="FW22" i="24"/>
  <c r="FV22" i="24"/>
  <c r="M22" i="24"/>
  <c r="L22" i="24"/>
  <c r="E22" i="24"/>
  <c r="C22" i="24" s="1"/>
  <c r="D22" i="24"/>
  <c r="B22" i="24" s="1"/>
  <c r="HC21" i="24"/>
  <c r="HB21" i="24"/>
  <c r="FW21" i="24"/>
  <c r="FV21" i="24"/>
  <c r="DA21" i="24"/>
  <c r="DA153" i="24" s="1"/>
  <c r="AF21" i="24"/>
  <c r="N21" i="24"/>
  <c r="N153" i="24" s="1"/>
  <c r="L21" i="24"/>
  <c r="H21" i="24"/>
  <c r="D21" i="24" s="1"/>
  <c r="B21" i="24" s="1"/>
  <c r="E21" i="24"/>
  <c r="HC20" i="24"/>
  <c r="HB20" i="24"/>
  <c r="FW20" i="24"/>
  <c r="FV20" i="24"/>
  <c r="M20" i="24"/>
  <c r="L20" i="24"/>
  <c r="E20" i="24"/>
  <c r="C20" i="24" s="1"/>
  <c r="D20" i="24"/>
  <c r="B20" i="24" s="1"/>
  <c r="HC19" i="24"/>
  <c r="HB19" i="24"/>
  <c r="FW19" i="24"/>
  <c r="FV19" i="24"/>
  <c r="M19" i="24"/>
  <c r="C19" i="24" s="1"/>
  <c r="L19" i="24"/>
  <c r="E19" i="24"/>
  <c r="D19" i="24"/>
  <c r="B19" i="24"/>
  <c r="HC18" i="24"/>
  <c r="HB18" i="24"/>
  <c r="FW18" i="24"/>
  <c r="FV18" i="24"/>
  <c r="M18" i="24"/>
  <c r="L18" i="24"/>
  <c r="E18" i="24"/>
  <c r="C18" i="24" s="1"/>
  <c r="D18" i="24"/>
  <c r="B18" i="24" s="1"/>
  <c r="HC17" i="24"/>
  <c r="HB17" i="24"/>
  <c r="FW17" i="24"/>
  <c r="FV17" i="24"/>
  <c r="M17" i="24"/>
  <c r="C17" i="24" s="1"/>
  <c r="L17" i="24"/>
  <c r="E17" i="24"/>
  <c r="D17" i="24"/>
  <c r="B17" i="24"/>
  <c r="HC16" i="24"/>
  <c r="HB16" i="24"/>
  <c r="FW16" i="24"/>
  <c r="FV16" i="24"/>
  <c r="CT16" i="24"/>
  <c r="CT153" i="24" s="1"/>
  <c r="Y16" i="24"/>
  <c r="X16" i="24"/>
  <c r="L16" i="24" s="1"/>
  <c r="V16" i="24"/>
  <c r="M16" i="24"/>
  <c r="H16" i="24"/>
  <c r="D16" i="24" s="1"/>
  <c r="E16" i="24"/>
  <c r="C16" i="24" s="1"/>
  <c r="HC15" i="24"/>
  <c r="HB15" i="24"/>
  <c r="GM15" i="24"/>
  <c r="FW15" i="24"/>
  <c r="FV15" i="24"/>
  <c r="AF15" i="24"/>
  <c r="M15" i="24"/>
  <c r="L15" i="24"/>
  <c r="H15" i="24"/>
  <c r="D15" i="24" s="1"/>
  <c r="B15" i="24" s="1"/>
  <c r="E15" i="24"/>
  <c r="C15" i="24"/>
  <c r="HC14" i="24"/>
  <c r="HB14" i="24"/>
  <c r="FW14" i="24"/>
  <c r="FV14" i="24"/>
  <c r="V14" i="24"/>
  <c r="M14" i="24"/>
  <c r="L14" i="24"/>
  <c r="H14" i="24"/>
  <c r="D14" i="24" s="1"/>
  <c r="B14" i="24" s="1"/>
  <c r="E14" i="24"/>
  <c r="C14" i="24"/>
  <c r="HC13" i="24"/>
  <c r="HB13" i="24"/>
  <c r="GM13" i="24"/>
  <c r="FW13" i="24" s="1"/>
  <c r="FV13" i="24"/>
  <c r="ES13" i="24"/>
  <c r="ER13" i="24"/>
  <c r="EP13" i="24"/>
  <c r="EP153" i="24" s="1"/>
  <c r="BJ13" i="24"/>
  <c r="BJ153" i="24" s="1"/>
  <c r="AF13" i="24"/>
  <c r="Y13" i="24"/>
  <c r="Y153" i="24" s="1"/>
  <c r="X13" i="24"/>
  <c r="L13" i="24" s="1"/>
  <c r="H13" i="24"/>
  <c r="D13" i="24" s="1"/>
  <c r="B13" i="24" s="1"/>
  <c r="E13" i="24"/>
  <c r="HC12" i="24"/>
  <c r="HB12" i="24"/>
  <c r="FW12" i="24"/>
  <c r="FV12" i="24"/>
  <c r="AF12" i="24"/>
  <c r="V12" i="24"/>
  <c r="M12" i="24"/>
  <c r="L12" i="24"/>
  <c r="H12" i="24"/>
  <c r="D12" i="24" s="1"/>
  <c r="B12" i="24" s="1"/>
  <c r="E12" i="24"/>
  <c r="C12" i="24"/>
  <c r="HN11" i="24"/>
  <c r="HN153" i="24" s="1"/>
  <c r="HL11" i="24"/>
  <c r="HL153" i="24" s="1"/>
  <c r="HC11" i="24"/>
  <c r="HB11" i="24"/>
  <c r="GM11" i="24"/>
  <c r="FW11" i="24" s="1"/>
  <c r="FV11" i="24"/>
  <c r="FH11" i="24"/>
  <c r="FH153" i="24" s="1"/>
  <c r="ES11" i="24"/>
  <c r="ES153" i="24" s="1"/>
  <c r="ER11" i="24"/>
  <c r="EN11" i="24"/>
  <c r="EN153" i="24" s="1"/>
  <c r="BK11" i="24"/>
  <c r="BK153" i="24" s="1"/>
  <c r="AF11" i="24"/>
  <c r="V11" i="24"/>
  <c r="M11" i="24"/>
  <c r="C11" i="24" s="1"/>
  <c r="H11" i="24"/>
  <c r="E11" i="24"/>
  <c r="D11" i="24"/>
  <c r="HC10" i="24"/>
  <c r="HB10" i="24"/>
  <c r="FW10" i="24"/>
  <c r="FV10" i="24"/>
  <c r="AF10" i="24"/>
  <c r="X10" i="24"/>
  <c r="X153" i="24" s="1"/>
  <c r="V10" i="24"/>
  <c r="M10" i="24"/>
  <c r="H10" i="24"/>
  <c r="H153" i="24" s="1"/>
  <c r="E10" i="24"/>
  <c r="C10" i="24" s="1"/>
  <c r="HC9" i="24"/>
  <c r="HB9" i="24"/>
  <c r="FW9" i="24"/>
  <c r="FV9" i="24"/>
  <c r="M9" i="24"/>
  <c r="L9" i="24"/>
  <c r="E9" i="24"/>
  <c r="D9" i="24"/>
  <c r="B9" i="24" s="1"/>
  <c r="C9" i="24"/>
  <c r="B16" i="24" l="1"/>
  <c r="B35" i="24"/>
  <c r="B42" i="24"/>
  <c r="C76" i="24"/>
  <c r="E153" i="24"/>
  <c r="FW153" i="24"/>
  <c r="L10" i="24"/>
  <c r="L153" i="24" s="1"/>
  <c r="AF153" i="24"/>
  <c r="ER153" i="24"/>
  <c r="M21" i="24"/>
  <c r="C21" i="24" s="1"/>
  <c r="L26" i="24"/>
  <c r="B26" i="24" s="1"/>
  <c r="L58" i="24"/>
  <c r="C67" i="24"/>
  <c r="B46" i="24"/>
  <c r="B48" i="24"/>
  <c r="HB153" i="24"/>
  <c r="D10" i="24"/>
  <c r="GM153" i="24"/>
  <c r="M13" i="24"/>
  <c r="C13" i="24" s="1"/>
  <c r="B58" i="24"/>
  <c r="D153" i="24"/>
  <c r="CK153" i="24"/>
  <c r="M35" i="24"/>
  <c r="C35" i="24" s="1"/>
  <c r="B44" i="24"/>
  <c r="B68" i="24"/>
  <c r="HC153" i="24"/>
  <c r="V153" i="24"/>
  <c r="L11" i="24"/>
  <c r="B11" i="24" s="1"/>
  <c r="GT153" i="24"/>
  <c r="FV73" i="24"/>
  <c r="FV153" i="24" s="1"/>
  <c r="B126" i="24"/>
  <c r="C141" i="24"/>
  <c r="C111" i="24"/>
  <c r="B112" i="24"/>
  <c r="B118" i="24"/>
  <c r="B111" i="24"/>
  <c r="C112" i="24"/>
  <c r="C148" i="24"/>
  <c r="C153" i="24" l="1"/>
  <c r="B10" i="24"/>
  <c r="B73" i="24"/>
  <c r="M153" i="24"/>
  <c r="B153" i="24" l="1"/>
</calcChain>
</file>

<file path=xl/sharedStrings.xml><?xml version="1.0" encoding="utf-8"?>
<sst xmlns="http://schemas.openxmlformats.org/spreadsheetml/2006/main" count="611" uniqueCount="375">
  <si>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</si>
  <si>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</si>
  <si>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Субсидии бюджетам муниципальных образований Ивановской области на реализацию мероприятий по капитальному ремонту объектов образования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</si>
  <si>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</si>
  <si>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>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</si>
  <si>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</si>
  <si>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</si>
  <si>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</si>
  <si>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</si>
  <si>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>ИНЫЕ МЕЖБЮДЖЕТНЫЕ ТРАНСФЕРТЫ</t>
  </si>
  <si>
    <t>Создание виртуальных концертных залов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</si>
  <si>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</si>
  <si>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</si>
  <si>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</si>
  <si>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</si>
  <si>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</si>
  <si>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</si>
  <si>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</si>
  <si>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</si>
  <si>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</si>
  <si>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</si>
  <si>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</si>
  <si>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</si>
  <si>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</si>
  <si>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</si>
  <si>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</si>
  <si>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</si>
  <si>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</si>
  <si>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</si>
  <si>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</si>
  <si>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</si>
  <si>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</si>
  <si>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</si>
  <si>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</si>
  <si>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</si>
  <si>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</si>
  <si>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</si>
  <si>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</si>
  <si>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</si>
  <si>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</si>
  <si>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</si>
  <si>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</si>
  <si>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</si>
  <si>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</si>
  <si>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</si>
  <si>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</si>
  <si>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</si>
  <si>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</si>
  <si>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</si>
  <si>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</si>
  <si>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</si>
  <si>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</si>
  <si>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</si>
  <si>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</si>
  <si>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</si>
  <si>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</si>
  <si>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</si>
  <si>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</si>
  <si>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</si>
  <si>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</si>
  <si>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</si>
  <si>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</si>
  <si>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</si>
  <si>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</si>
  <si>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</si>
  <si>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</si>
  <si>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</si>
  <si>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</si>
  <si>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</si>
  <si>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</si>
  <si>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</si>
  <si>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</si>
  <si>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</si>
  <si>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</si>
  <si>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</si>
  <si>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</si>
  <si>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</si>
  <si>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</si>
  <si>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</si>
  <si>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</si>
  <si>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</si>
  <si>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</si>
  <si>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</si>
  <si>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</si>
  <si>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</si>
  <si>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</si>
  <si>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</si>
  <si>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</si>
  <si>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</si>
  <si>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</si>
  <si>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</si>
  <si>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</si>
  <si>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</si>
  <si>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</si>
  <si>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</si>
  <si>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</si>
  <si>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</si>
  <si>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</si>
  <si>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</si>
  <si>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</si>
  <si>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</si>
  <si>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</si>
  <si>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</si>
  <si>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</si>
  <si>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</si>
  <si>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</si>
  <si>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</si>
  <si>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</si>
  <si>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</si>
  <si>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</si>
  <si>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</si>
  <si>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</si>
  <si>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</si>
  <si>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</si>
  <si>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</si>
  <si>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</si>
  <si>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</si>
  <si>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</si>
  <si>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</si>
  <si>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</si>
  <si>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</si>
  <si>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</si>
  <si>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</si>
  <si>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</si>
  <si>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</si>
  <si>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</si>
  <si>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</si>
  <si>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</si>
  <si>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</si>
  <si>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</si>
  <si>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</si>
  <si>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</si>
  <si>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</si>
  <si>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</si>
  <si>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</si>
  <si>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</si>
  <si>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</si>
  <si>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</si>
  <si>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</si>
  <si>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</si>
  <si>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</si>
  <si>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</si>
  <si>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</si>
  <si>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</si>
  <si>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</si>
  <si>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</si>
  <si>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</si>
  <si>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</si>
  <si>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</si>
  <si>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</si>
  <si>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</si>
  <si>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</si>
  <si>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</si>
  <si>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</si>
  <si>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</si>
  <si>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</si>
  <si>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</si>
  <si>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</si>
  <si>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</si>
  <si>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</si>
  <si>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</si>
  <si>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</si>
  <si>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</si>
  <si>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</si>
  <si>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</si>
  <si>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</si>
  <si>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</si>
  <si>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>Субсидии бюджетам муниципальных образований Ивановской области на разработку проектов работ по ликвидации накопленного вреда окружающей среде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</si>
  <si>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</si>
  <si>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Развитие транспортной инфраструктуры на сельских территориях (Субсидии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продукции)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</si>
  <si>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</si>
  <si>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</si>
  <si>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>Реализация программ формирования современной городской среды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</si>
  <si>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</si>
  <si>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</si>
  <si>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</si>
  <si>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</si>
  <si>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</si>
  <si>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</si>
  <si>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</si>
  <si>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</si>
  <si>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</si>
  <si>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</si>
  <si>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</si>
  <si>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</si>
  <si>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</si>
  <si>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</si>
  <si>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</si>
  <si>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</si>
  <si>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</si>
  <si>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</si>
  <si>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</si>
  <si>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</si>
  <si>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</si>
  <si>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>Создание модельных муниципальных библиотек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</si>
  <si>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</si>
  <si>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0210183500</t>
  </si>
  <si>
    <t>0210381950</t>
  </si>
  <si>
    <t>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</si>
  <si>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>0210683110</t>
  </si>
  <si>
    <t>Создание детских технопарков "Кванториум"</t>
  </si>
  <si>
    <t>021E151730</t>
  </si>
  <si>
    <t>021E250970</t>
  </si>
  <si>
    <t>021П983010</t>
  </si>
  <si>
    <t>0230181420</t>
  </si>
  <si>
    <t>0230181430</t>
  </si>
  <si>
    <t>0230181440</t>
  </si>
  <si>
    <t>023A155199</t>
  </si>
  <si>
    <t>02501R3041</t>
  </si>
  <si>
    <t>Целевая статья</t>
  </si>
  <si>
    <t>0340480190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</si>
  <si>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</si>
  <si>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>088G684700</t>
  </si>
  <si>
    <t>Ликвидация (рекультивация) объектов накопленного экологического вреда, представляющих угрозу реке Волге</t>
  </si>
  <si>
    <t>089G655000</t>
  </si>
  <si>
    <t>1130182910</t>
  </si>
  <si>
    <t>1210180510</t>
  </si>
  <si>
    <t>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</t>
  </si>
  <si>
    <t>1220187100</t>
  </si>
  <si>
    <t>13Д03R5763</t>
  </si>
  <si>
    <t>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</t>
  </si>
  <si>
    <t>13Е0187000</t>
  </si>
  <si>
    <t>1530180540</t>
  </si>
  <si>
    <t>221F255550</t>
  </si>
  <si>
    <t>221F285100</t>
  </si>
  <si>
    <t>221F286400</t>
  </si>
  <si>
    <t xml:space="preserve">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</si>
  <si>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22301R2990</t>
  </si>
  <si>
    <t>23301R4970</t>
  </si>
  <si>
    <t>2340183100</t>
  </si>
  <si>
    <t>2350183020</t>
  </si>
  <si>
    <t>2350186000</t>
  </si>
  <si>
    <t>2520381980</t>
  </si>
  <si>
    <t>25203R4670</t>
  </si>
  <si>
    <t>2520480340</t>
  </si>
  <si>
    <t>252A255193</t>
  </si>
  <si>
    <t>252A255194</t>
  </si>
  <si>
    <t>4790081950</t>
  </si>
  <si>
    <t>4790081970</t>
  </si>
  <si>
    <t>4790081980</t>
  </si>
  <si>
    <t>Субсидии бюджетам муниципальных образований Ивановской области на благоустройство</t>
  </si>
  <si>
    <t>4790082000</t>
  </si>
  <si>
    <t>4790082600</t>
  </si>
  <si>
    <t>4790083150</t>
  </si>
  <si>
    <t>021E152390</t>
  </si>
  <si>
    <t>021E155200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</si>
  <si>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</si>
  <si>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021P252320</t>
  </si>
  <si>
    <t>1210180520</t>
  </si>
  <si>
    <t>13Д0283160</t>
  </si>
  <si>
    <t>13Д02R3721</t>
  </si>
  <si>
    <t>15402R0652</t>
  </si>
  <si>
    <t>2320182990</t>
  </si>
  <si>
    <t>235F150212</t>
  </si>
  <si>
    <t>236F367483</t>
  </si>
  <si>
    <t>236F367484</t>
  </si>
  <si>
    <t>Субсидии бюджетам муниципальных образований Ивановской области для реализации мероприятий по модернизации объектов коммунальной инфраструктуры</t>
  </si>
  <si>
    <t>2420286800</t>
  </si>
  <si>
    <t>Строительство и реконструкция (модернизация) объектов питьевого водоснабжения (Субсидии бюджетам муниципальных образований Ивановской области на строительство, реконструкцию (модернизацию) объектов капитального строительства питьевого водоснабжения)</t>
  </si>
  <si>
    <t>243F552431</t>
  </si>
  <si>
    <t>0210180170</t>
  </si>
  <si>
    <t>0210185500</t>
  </si>
  <si>
    <t>0210280150</t>
  </si>
  <si>
    <t>0210280160</t>
  </si>
  <si>
    <t>0250180090</t>
  </si>
  <si>
    <t>0250180100</t>
  </si>
  <si>
    <t>0250180110</t>
  </si>
  <si>
    <t>03403R0820</t>
  </si>
  <si>
    <t>0340480200</t>
  </si>
  <si>
    <t>0720180350</t>
  </si>
  <si>
    <t>0720180360</t>
  </si>
  <si>
    <t>0720180370</t>
  </si>
  <si>
    <t>0850182400</t>
  </si>
  <si>
    <t>4490051180</t>
  </si>
  <si>
    <t>4690051200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</si>
  <si>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общеобразовательных организаций)</t>
  </si>
  <si>
    <t>0210253031</t>
  </si>
  <si>
    <t xml:space="preserve">   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</si>
  <si>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1210186500</t>
  </si>
  <si>
    <t>121R153932</t>
  </si>
  <si>
    <t>121R254180</t>
  </si>
  <si>
    <t xml:space="preserve"> 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</si>
  <si>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221F254240</t>
  </si>
  <si>
    <t>251A154540</t>
  </si>
  <si>
    <t>252A354530</t>
  </si>
  <si>
    <t>1740180570</t>
  </si>
  <si>
    <t>1740180580</t>
  </si>
  <si>
    <t>1740282180</t>
  </si>
  <si>
    <t>088G650130</t>
  </si>
  <si>
    <t>Субсидия бюджету Колобовского городского поселения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"Сеть газораспределения для последующей газификации жилых домов деревни Мягково Шуйского района Ивановской области"</t>
  </si>
  <si>
    <t>0230181950</t>
  </si>
  <si>
    <t>2350186600</t>
  </si>
  <si>
    <t>4790087400</t>
  </si>
  <si>
    <t>Иные межбюджетные трансферты бюджетам городских округов Ивановской области на устройство недостающего электроосвещения на автомобильных дорогах общего пользования местного значения</t>
  </si>
  <si>
    <t>0760188100</t>
  </si>
  <si>
    <t>Дотации в целях поощрения и стимулирования развития городских поселений Ивановской области, включенных в перечень исторических поселений федерального значения, обеспечивших рост поступлений по налогу на доходы физических лиц</t>
  </si>
  <si>
    <t>1740288000</t>
  </si>
  <si>
    <t>4190087900</t>
  </si>
  <si>
    <t>Субсидии бюджетам муниципальных образований Ивановской области на строительство пристроя к зданиям дошкольных учреждений с сопутствующими помещениями</t>
  </si>
  <si>
    <t>0210187800</t>
  </si>
  <si>
    <t>02107R7500</t>
  </si>
  <si>
    <t xml:space="preserve"> Субсидии бюджетам муниципальных образований Ивановской области на модернизацию школьных систем образования</t>
  </si>
  <si>
    <t>0230583190</t>
  </si>
  <si>
    <t>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</si>
  <si>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Государственная поддержка отрасли культуры (Субсидии бюджетам муниципальных районов и городских округов Ивановской области на модернизацию муниципальных детских школ искусств по видам искусств)</t>
  </si>
  <si>
    <t>Создание новых мест в образовательных организациях различных типов для реализации дополнительных общеразвивающих программ всех направленностей</t>
  </si>
  <si>
    <t>023E254910</t>
  </si>
  <si>
    <t xml:space="preserve"> 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(Субсидии бюджетам муниципальных районов и городских округов Ивановской области на организацию бесплатного горячего питания обучающихся, получающих начальное общее образование в муниципальных образовательных организациях)</t>
  </si>
  <si>
    <t>0890185600</t>
  </si>
  <si>
    <t>Ликвидация несанкционированных свалок в границах городов и наиболее опасных объектов накопленного экологического вреда окружающей среде</t>
  </si>
  <si>
    <t>089G152420</t>
  </si>
  <si>
    <t>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</si>
  <si>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 xml:space="preserve"> 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</si>
  <si>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>Финансовое обеспечение дорожной деятельности в рамках реализации национального проекта «Безопасные качественные дороги» (Финансовое обеспечение дорожной деятельности в отношении дорожной сети городской агломерации «Ивановская»)</t>
  </si>
  <si>
    <t xml:space="preserve">    Приведение в нормативное состояние автомобильных дорог и искусственных дорожных сооружений в рамках реализации национального проекта «Безопасные качественные дороги»</t>
  </si>
  <si>
    <t>121R153940</t>
  </si>
  <si>
    <t>Обеспечение комплексного развития сельских территорий (Субсидии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агломераций)</t>
  </si>
  <si>
    <t>13Д02R5766</t>
  </si>
  <si>
    <t>Реализация государственных программ субъектов Российской Федерации в области использования и охраны водных объектов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</si>
  <si>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15401R0651</t>
  </si>
  <si>
    <t>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 (инициативных проектов)</t>
  </si>
  <si>
    <t>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</si>
  <si>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>Субсидии бюджетам муниципальных образований Ивановской области на подготовку проектов внесения изменений в документы территориального планирования, правила землепользования и застройки</t>
  </si>
  <si>
    <t xml:space="preserve"> 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</si>
  <si>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>Государственная поддержка отрасли культуры (Субсидии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образований)</t>
  </si>
  <si>
    <t>25102R5191</t>
  </si>
  <si>
    <t>Развитие сети учреждений культурно-досугового типа (Субсидии бюджетам муниципальных образований Ивановской области на создание и модернизацию учреждений культурно-досугового типа в сельской местности)</t>
  </si>
  <si>
    <t>252A155131</t>
  </si>
  <si>
    <t>Государственная поддержка отрасли культуры (Субсидии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населения, в том числе сельского населения)</t>
  </si>
  <si>
    <t>252A155198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</si>
  <si>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</si>
  <si>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 xml:space="preserve"> Субсидии бюджетам муниципальных образований Ивановской области на разработку проектно-сметной документации для сноса многоквартирных домов и на снос многоквартирных домов</t>
  </si>
  <si>
    <t xml:space="preserve"> Субсидии бюджетам муниципальных районов и городских округов Ивановской области на участие спортивных команд муниципальных организаций дополнительного образования в сфере физической культуры и спорта в спортивных мероприятиях</t>
  </si>
  <si>
    <t>4790083140</t>
  </si>
  <si>
    <t>Субсидии бюджетам муниципальных образований Ивановской области на проведение текущего ремонта имущества, предназначенного для обеспечения мер первичной пожарной безопасности</t>
  </si>
  <si>
    <t>4790088300</t>
  </si>
  <si>
    <t>Модернизация инфраструктуры общего образования</t>
  </si>
  <si>
    <t>Сокращение доли загрязненных сточных вод</t>
  </si>
  <si>
    <t>088ПК83170</t>
  </si>
  <si>
    <t>Субсидии бюджетам муниципальных образований Ивановской области на проектирование, строительство, реконструкцию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пользования, а также на их капитальный ремонт и ремонт</t>
  </si>
  <si>
    <t>Реализация государственных программ субъектов Российской Федерации в области использования и охраны водных объектов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</si>
  <si>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 xml:space="preserve">   Стимулирование программ развития жилищного строительства (Субсидии бюджетам муниципальных образований Ивановской области на строительство (реконструкцию) объектов транспортной инфраструктуры)</t>
  </si>
  <si>
    <t xml:space="preserve"> 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</si>
  <si>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проектно-сметной документации для восстановления работоспособности несущих конструкций многоквартирных домов</t>
  </si>
  <si>
    <t>4190087700</t>
  </si>
  <si>
    <t>Субсидия бюджету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"Строительство сети газораспределения для последующей газификации объектов капитального строительства с. Чечкино-Богородское, д. Крохино Новое, д. Блудницыно Шуйского муниципального района Ивановской области"</t>
  </si>
  <si>
    <t>4790088500</t>
  </si>
  <si>
    <t xml:space="preserve"> 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</si>
  <si>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 xml:space="preserve">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</si>
  <si>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Осуществление первичного воинского учета органами местного самоуправления поселений и городских округов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</si>
  <si>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</si>
  <si>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Ивановской области на благоустройство территорий муниципальных дошкольных образовательных организаций Ивановской области</t>
  </si>
  <si>
    <t>0210188400</t>
  </si>
  <si>
    <t>Развитие инфраструктуры дорожного хозяйства (Иные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значения)</t>
  </si>
  <si>
    <t>121R153892</t>
  </si>
  <si>
    <t>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осуществлению дополнительных мероприятий по профилактике и противодействию распространения новой коронавирусной инфекции (COVID-19) в муниципальных общеобразовательных организациях Ивановской области</t>
  </si>
  <si>
    <t>0210386900</t>
  </si>
  <si>
    <t xml:space="preserve">    Субсидии бюджетам муниципальных образований Ивановской области на разработку (корректировку) проектной документации на капитальный ремонт объектов общего образования</t>
  </si>
  <si>
    <t>021П988800</t>
  </si>
  <si>
    <t>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</si>
  <si>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1210188600</t>
  </si>
  <si>
    <t>Субсидии бюджетам муниципальных образований Ивановской области на закупку оборудования для создания "умных" спортивных площадок</t>
  </si>
  <si>
    <t>21104R7530</t>
  </si>
  <si>
    <t>Субсидии бюджетам муниципальных образований Ивановской области на разработку сметной документации на ремонт автомобильных дорог</t>
  </si>
  <si>
    <t>4790088700</t>
  </si>
  <si>
    <t>Межбюджетные трансферты бюджетам муниципальных образований из областного бюджета на 01.10.2022</t>
  </si>
  <si>
    <t>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"Создание безопасных условий пребывания в дошкольных образовательных организациях, дошкольных группах в муниципальных общеобразовательных организациях"</t>
  </si>
  <si>
    <t>Субсидии бюджетам муниципальных образований Ивановской области на повышение эксплуатационной надежности гидротехнических сооружений путем их приведения в безопасное техническое состояние</t>
  </si>
  <si>
    <t>Резервный фонд Правительства Ивановской области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</si>
  <si>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</t>
  </si>
  <si>
    <t>0210788900</t>
  </si>
  <si>
    <t>1540183120</t>
  </si>
  <si>
    <t>1710222960</t>
  </si>
  <si>
    <t>221F25424F</t>
  </si>
  <si>
    <t>исполнено на 01.10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</si>
</sst>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Arial Cy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name val="Times New Roman"/>
      <family val="1"/>
      <charset val="204"/>
    </font>
    <font>
      <sz val="11"/>
      <color theme="1"/>
      <name val="Times"/>
      <family val="1"/>
    </font>
    <font>
      <sz val="10"/>
      <color rgb="FF000000"/>
      <name val="Times"/>
      <family val="1"/>
    </font>
    <font>
      <sz val="17"/>
      <color rgb="FF0F1419"/>
      <name val="Segoe UI"/>
      <family val="2"/>
      <charset val="204"/>
    </font>
    <font>
      <sz val="11"/>
      <color rgb="FF000000"/>
      <name val="Calibri"/>
      <family val="2"/>
      <scheme val="minor"/>
    </font>
    <font>
      <sz val="10"/>
      <color rgb="FF000000"/>
      <name val="Arial Cyr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3"/>
      <color rgb="FF000000"/>
      <name val="Times New Roman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2">
    <xf numFmtId="0" fontId="0" fillId="0" borderId="0"/>
    <xf numFmtId="4" fontId="8" fillId="5" borderId="5">
      <alignment horizontal="right" vertical="top" shrinkToFit="1"/>
    </xf>
    <xf numFmtId="0" fontId="9" fillId="0" borderId="0"/>
    <xf numFmtId="0" fontId="10" fillId="0" borderId="5">
      <alignment horizontal="center" vertical="center" wrapText="1"/>
    </xf>
    <xf numFmtId="0" fontId="3" fillId="0" borderId="0"/>
    <xf numFmtId="0" fontId="1" fillId="0" borderId="0"/>
    <xf numFmtId="4" fontId="13" fillId="7" borderId="5">
      <alignment horizontal="right" vertical="top" shrinkToFit="1"/>
    </xf>
    <xf numFmtId="0" fontId="14" fillId="0" borderId="0"/>
    <xf numFmtId="4" fontId="8" fillId="9" borderId="5">
      <alignment horizontal="right" vertical="top" shrinkToFit="1"/>
    </xf>
    <xf numFmtId="0" fontId="15" fillId="0" borderId="0"/>
    <xf numFmtId="4" fontId="8" fillId="0" borderId="5">
      <alignment horizontal="right" vertical="top" shrinkToFit="1"/>
    </xf>
    <xf numFmtId="0" fontId="20" fillId="0" borderId="0"/>
    <xf numFmtId="4" fontId="21" fillId="0" borderId="5">
      <alignment horizontal="right" vertical="top" shrinkToFit="1"/>
    </xf>
    <xf numFmtId="4" fontId="8" fillId="10" borderId="5">
      <alignment horizontal="right" vertical="top" shrinkToFit="1"/>
    </xf>
    <xf numFmtId="0" fontId="22" fillId="0" borderId="0"/>
    <xf numFmtId="0" fontId="23" fillId="0" borderId="0"/>
    <xf numFmtId="4" fontId="8" fillId="11" borderId="5">
      <alignment horizontal="right" vertical="top" shrinkToFit="1"/>
    </xf>
    <xf numFmtId="0" fontId="24" fillId="0" borderId="0"/>
    <xf numFmtId="165" fontId="21" fillId="0" borderId="17">
      <alignment horizontal="center" vertical="center" shrinkToFit="1"/>
    </xf>
    <xf numFmtId="0" fontId="25" fillId="0" borderId="0"/>
    <xf numFmtId="4" fontId="26" fillId="12" borderId="5">
      <alignment horizontal="center" vertical="center" shrinkToFit="1"/>
    </xf>
    <xf numFmtId="4" fontId="8" fillId="11" borderId="5">
      <alignment horizontal="right" vertical="top" shrinkToFit="1"/>
    </xf>
  </cellStyleXfs>
  <cellXfs count="134">
    <xf numFmtId="0" fontId="0" fillId="0" borderId="0" xfId="0"/>
    <xf numFmtId="4" fontId="7" fillId="0" borderId="1" xfId="0" applyNumberFormat="1" applyFont="1" applyFill="1" applyBorder="1"/>
    <xf numFmtId="4" fontId="7" fillId="0" borderId="1" xfId="0" applyNumberFormat="1" applyFont="1" applyBorder="1" applyAlignment="1">
      <alignment wrapText="1"/>
    </xf>
    <xf numFmtId="4" fontId="7" fillId="0" borderId="1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8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0" fillId="0" borderId="0" xfId="0" applyBorder="1"/>
    <xf numFmtId="2" fontId="7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0" fontId="7" fillId="0" borderId="0" xfId="0" applyFont="1" applyFill="1" applyBorder="1" applyAlignment="1">
      <alignment wrapText="1"/>
    </xf>
    <xf numFmtId="0" fontId="0" fillId="0" borderId="1" xfId="0" applyBorder="1"/>
    <xf numFmtId="2" fontId="7" fillId="0" borderId="1" xfId="0" applyNumberFormat="1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7" fillId="8" borderId="1" xfId="0" applyNumberFormat="1" applyFont="1" applyFill="1" applyBorder="1" applyAlignment="1">
      <alignment wrapText="1"/>
    </xf>
    <xf numFmtId="2" fontId="0" fillId="0" borderId="1" xfId="0" applyNumberFormat="1" applyBorder="1"/>
    <xf numFmtId="2" fontId="7" fillId="0" borderId="1" xfId="0" applyNumberFormat="1" applyFont="1" applyFill="1" applyBorder="1" applyAlignment="1">
      <alignment wrapText="1"/>
    </xf>
    <xf numFmtId="2" fontId="7" fillId="0" borderId="0" xfId="0" applyNumberFormat="1" applyFont="1" applyAlignment="1">
      <alignment wrapText="1"/>
    </xf>
    <xf numFmtId="2" fontId="7" fillId="6" borderId="1" xfId="0" applyNumberFormat="1" applyFont="1" applyFill="1" applyBorder="1" applyAlignment="1">
      <alignment wrapText="1"/>
    </xf>
    <xf numFmtId="2" fontId="0" fillId="0" borderId="0" xfId="0" applyNumberFormat="1"/>
    <xf numFmtId="2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wrapText="1"/>
    </xf>
    <xf numFmtId="2" fontId="7" fillId="0" borderId="0" xfId="0" applyNumberFormat="1" applyFont="1" applyFill="1" applyAlignment="1">
      <alignment vertical="center" wrapText="1"/>
    </xf>
    <xf numFmtId="2" fontId="11" fillId="0" borderId="1" xfId="0" applyNumberFormat="1" applyFont="1" applyBorder="1"/>
    <xf numFmtId="2" fontId="11" fillId="0" borderId="1" xfId="0" applyNumberFormat="1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horizontal="right" vertical="center" wrapText="1"/>
    </xf>
    <xf numFmtId="2" fontId="6" fillId="2" borderId="1" xfId="2" applyNumberFormat="1" applyFont="1" applyFill="1" applyBorder="1" applyAlignment="1">
      <alignment horizontal="right" vertical="center" wrapText="1"/>
    </xf>
    <xf numFmtId="2" fontId="11" fillId="0" borderId="1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wrapText="1"/>
    </xf>
    <xf numFmtId="2" fontId="10" fillId="0" borderId="5" xfId="3" applyNumberFormat="1" applyFill="1" applyAlignment="1" applyProtection="1">
      <alignment horizontal="right" vertical="top" shrinkToFit="1"/>
    </xf>
    <xf numFmtId="2" fontId="11" fillId="0" borderId="4" xfId="0" applyNumberFormat="1" applyFont="1" applyFill="1" applyBorder="1" applyAlignment="1">
      <alignment wrapText="1"/>
    </xf>
    <xf numFmtId="2" fontId="0" fillId="0" borderId="0" xfId="0" applyNumberFormat="1" applyFill="1" applyAlignment="1">
      <alignment vertical="center" wrapText="1"/>
    </xf>
    <xf numFmtId="2" fontId="11" fillId="0" borderId="0" xfId="0" applyNumberFormat="1" applyFont="1"/>
    <xf numFmtId="2" fontId="7" fillId="0" borderId="4" xfId="0" applyNumberFormat="1" applyFont="1" applyBorder="1" applyAlignment="1">
      <alignment wrapText="1"/>
    </xf>
    <xf numFmtId="0" fontId="6" fillId="2" borderId="6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/>
    <xf numFmtId="2" fontId="17" fillId="0" borderId="1" xfId="0" applyNumberFormat="1" applyFont="1" applyFill="1" applyBorder="1" applyAlignment="1">
      <alignment wrapText="1"/>
    </xf>
    <xf numFmtId="2" fontId="18" fillId="0" borderId="5" xfId="3" applyNumberFormat="1" applyFont="1" applyFill="1" applyAlignment="1" applyProtection="1">
      <alignment horizontal="right" vertical="top" shrinkToFit="1"/>
    </xf>
    <xf numFmtId="4" fontId="8" fillId="0" borderId="0" xfId="1" applyNumberFormat="1" applyFill="1" applyBorder="1" applyProtection="1">
      <alignment horizontal="right" vertical="top" shrinkToFit="1"/>
    </xf>
    <xf numFmtId="4" fontId="0" fillId="0" borderId="1" xfId="0" applyNumberFormat="1" applyBorder="1"/>
    <xf numFmtId="4" fontId="0" fillId="0" borderId="1" xfId="0" applyNumberFormat="1" applyFill="1" applyBorder="1"/>
    <xf numFmtId="4" fontId="8" fillId="0" borderId="5" xfId="10" applyNumberFormat="1" applyFill="1" applyProtection="1">
      <alignment horizontal="right" vertical="top" shrinkToFit="1"/>
    </xf>
    <xf numFmtId="2" fontId="7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49" fontId="7" fillId="0" borderId="0" xfId="0" applyNumberFormat="1" applyFont="1" applyFill="1" applyBorder="1"/>
    <xf numFmtId="0" fontId="12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4" fontId="21" fillId="0" borderId="5" xfId="12" applyNumberFormat="1" applyFill="1" applyProtection="1">
      <alignment horizontal="right" vertical="top" shrinkToFit="1"/>
    </xf>
    <xf numFmtId="2" fontId="0" fillId="0" borderId="0" xfId="0" applyNumberFormat="1" applyFill="1"/>
    <xf numFmtId="4" fontId="10" fillId="0" borderId="5" xfId="3" applyNumberFormat="1" applyFill="1" applyAlignment="1" applyProtection="1">
      <alignment horizontal="right" vertical="top" shrinkToFit="1"/>
    </xf>
    <xf numFmtId="4" fontId="21" fillId="0" borderId="5" xfId="12" applyNumberFormat="1" applyProtection="1">
      <alignment horizontal="right" vertical="top" shrinkToFit="1"/>
    </xf>
    <xf numFmtId="4" fontId="8" fillId="0" borderId="5" xfId="10" applyNumberFormat="1" applyProtection="1">
      <alignment horizontal="right" vertical="top" shrinkToFit="1"/>
    </xf>
    <xf numFmtId="2" fontId="17" fillId="0" borderId="1" xfId="0" applyNumberFormat="1" applyFont="1" applyFill="1" applyBorder="1"/>
    <xf numFmtId="0" fontId="7" fillId="0" borderId="0" xfId="0" applyFont="1" applyFill="1" applyAlignment="1">
      <alignment wrapText="1"/>
    </xf>
    <xf numFmtId="0" fontId="7" fillId="0" borderId="0" xfId="0" applyFont="1" applyFill="1"/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right" wrapText="1"/>
    </xf>
    <xf numFmtId="0" fontId="2" fillId="0" borderId="0" xfId="0" applyFont="1" applyFill="1" applyAlignment="1">
      <alignment horizontal="center" wrapText="1"/>
    </xf>
    <xf numFmtId="0" fontId="7" fillId="3" borderId="10" xfId="0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/>
    <xf numFmtId="49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2" fontId="0" fillId="0" borderId="0" xfId="0" applyNumberFormat="1" applyProtection="1">
      <protection locked="0"/>
    </xf>
    <xf numFmtId="4" fontId="8" fillId="0" borderId="5" xfId="21" applyNumberFormat="1" applyFill="1" applyProtection="1">
      <alignment horizontal="right" vertical="top" shrinkToFit="1"/>
    </xf>
    <xf numFmtId="2" fontId="7" fillId="6" borderId="1" xfId="0" applyNumberFormat="1" applyFont="1" applyFill="1" applyBorder="1" applyAlignment="1">
      <alignment vertical="center" wrapText="1"/>
    </xf>
    <xf numFmtId="2" fontId="7" fillId="6" borderId="2" xfId="0" applyNumberFormat="1" applyFont="1" applyFill="1" applyBorder="1" applyAlignment="1">
      <alignment wrapText="1"/>
    </xf>
    <xf numFmtId="0" fontId="19" fillId="0" borderId="0" xfId="0" applyFont="1"/>
    <xf numFmtId="164" fontId="7" fillId="0" borderId="0" xfId="0" applyNumberFormat="1" applyFont="1" applyBorder="1" applyAlignment="1">
      <alignment wrapText="1"/>
    </xf>
    <xf numFmtId="4" fontId="8" fillId="0" borderId="5" xfId="1" applyNumberFormat="1" applyFill="1" applyProtection="1">
      <alignment horizontal="right" vertical="top" shrinkToFit="1"/>
    </xf>
    <xf numFmtId="4" fontId="12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49" fontId="7" fillId="4" borderId="3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7" fillId="13" borderId="9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 vertical="center" wrapText="1"/>
    </xf>
    <xf numFmtId="0" fontId="7" fillId="13" borderId="1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</cellXfs>
  <cellStyles count="22">
    <cellStyle name="xl23" xfId="19"/>
    <cellStyle name="xl29" xfId="3"/>
    <cellStyle name="xl29 2" xfId="12"/>
    <cellStyle name="xl34" xfId="10"/>
    <cellStyle name="xl34 2" xfId="18"/>
    <cellStyle name="xl35" xfId="1"/>
    <cellStyle name="xl38" xfId="6"/>
    <cellStyle name="xl38 2" xfId="8"/>
    <cellStyle name="xl38 3" xfId="13"/>
    <cellStyle name="xl38 3 2" xfId="21"/>
    <cellStyle name="xl38 4" xfId="16"/>
    <cellStyle name="xl54" xfId="20"/>
    <cellStyle name="Обычный" xfId="0" builtinId="0"/>
    <cellStyle name="Обычный 14" xfId="5"/>
    <cellStyle name="Обычный 2" xfId="7"/>
    <cellStyle name="Обычный 2 4" xfId="2"/>
    <cellStyle name="Обычный 3" xfId="4"/>
    <cellStyle name="Обычный 4" xfId="9"/>
    <cellStyle name="Обычный 5" xfId="11"/>
    <cellStyle name="Обычный 6" xfId="14"/>
    <cellStyle name="Обычный 7" xfId="15"/>
    <cellStyle name="Обычный 8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P731"/>
  <sheetViews>
    <sheetView tabSelected="1" zoomScale="80" zoomScaleNormal="8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HV20" sqref="HV20"/>
    </sheetView>
  </sheetViews>
  <sheetFormatPr defaultRowHeight="15" x14ac:dyDescent="0.25"/>
  <cols>
    <col min="1" max="1" width="32.140625" customWidth="1"/>
    <col min="2" max="2" width="20.85546875" customWidth="1"/>
    <col min="3" max="3" width="20" customWidth="1"/>
    <col min="4" max="4" width="24.42578125" customWidth="1"/>
    <col min="5" max="5" width="22.28515625" customWidth="1"/>
    <col min="6" max="6" width="28" customWidth="1"/>
    <col min="7" max="7" width="27.42578125" customWidth="1"/>
    <col min="8" max="8" width="30.42578125" customWidth="1"/>
    <col min="9" max="11" width="28.28515625" customWidth="1"/>
    <col min="12" max="12" width="20.7109375" customWidth="1"/>
    <col min="13" max="13" width="21.28515625" customWidth="1"/>
    <col min="14" max="14" width="28.5703125" customWidth="1"/>
    <col min="15" max="17" width="28.28515625" customWidth="1"/>
    <col min="18" max="18" width="29.85546875" customWidth="1"/>
    <col min="19" max="19" width="30.140625" customWidth="1"/>
    <col min="20" max="20" width="26.5703125" customWidth="1"/>
    <col min="21" max="23" width="27.7109375" customWidth="1"/>
    <col min="24" max="25" width="29.140625" customWidth="1"/>
    <col min="26" max="26" width="28.28515625" customWidth="1"/>
    <col min="27" max="27" width="26.7109375" customWidth="1"/>
    <col min="28" max="28" width="30.140625" customWidth="1"/>
    <col min="29" max="29" width="27.85546875" customWidth="1"/>
    <col min="30" max="30" width="28.42578125" customWidth="1"/>
    <col min="31" max="31" width="28.7109375" customWidth="1"/>
    <col min="32" max="33" width="26.85546875" customWidth="1"/>
    <col min="34" max="34" width="29.42578125" customWidth="1"/>
    <col min="35" max="36" width="29.140625" customWidth="1"/>
    <col min="37" max="37" width="30.28515625" customWidth="1"/>
    <col min="38" max="38" width="31.7109375" customWidth="1"/>
    <col min="39" max="39" width="31.42578125" customWidth="1"/>
    <col min="40" max="40" width="29.42578125" customWidth="1"/>
    <col min="41" max="41" width="29.7109375" customWidth="1"/>
    <col min="42" max="42" width="30.28515625" customWidth="1"/>
    <col min="43" max="45" width="30.42578125" customWidth="1"/>
    <col min="46" max="46" width="30.140625" customWidth="1"/>
    <col min="47" max="47" width="29.5703125" customWidth="1"/>
    <col min="48" max="48" width="34.140625" customWidth="1"/>
    <col min="49" max="49" width="32.28515625" customWidth="1"/>
    <col min="50" max="50" width="32.85546875" customWidth="1"/>
    <col min="51" max="51" width="32.140625" customWidth="1"/>
    <col min="52" max="52" width="31.28515625" customWidth="1"/>
    <col min="53" max="53" width="30.85546875" customWidth="1"/>
    <col min="54" max="54" width="33.7109375" customWidth="1"/>
    <col min="55" max="55" width="33" customWidth="1"/>
    <col min="56" max="56" width="26.5703125" customWidth="1"/>
    <col min="57" max="57" width="27.28515625" customWidth="1"/>
    <col min="58" max="58" width="27.42578125" customWidth="1"/>
    <col min="59" max="59" width="27.28515625" customWidth="1"/>
    <col min="60" max="60" width="29.28515625" customWidth="1"/>
    <col min="61" max="61" width="28.85546875" customWidth="1"/>
    <col min="62" max="62" width="30.140625" customWidth="1"/>
    <col min="63" max="65" width="29" customWidth="1"/>
    <col min="66" max="66" width="27" customWidth="1"/>
    <col min="67" max="67" width="27.85546875" customWidth="1"/>
    <col min="68" max="68" width="31.7109375" customWidth="1"/>
    <col min="69" max="69" width="31.28515625" customWidth="1"/>
    <col min="70" max="70" width="30.140625" customWidth="1"/>
    <col min="71" max="71" width="28.85546875" customWidth="1"/>
    <col min="72" max="72" width="29.28515625" customWidth="1"/>
    <col min="73" max="73" width="27.140625" customWidth="1"/>
    <col min="74" max="74" width="29.85546875" customWidth="1"/>
    <col min="75" max="75" width="27.85546875" customWidth="1"/>
    <col min="76" max="76" width="25.140625" customWidth="1"/>
    <col min="77" max="77" width="25.28515625" customWidth="1"/>
    <col min="78" max="78" width="29.85546875" customWidth="1"/>
    <col min="79" max="81" width="30.28515625" customWidth="1"/>
    <col min="82" max="82" width="32.28515625" customWidth="1"/>
    <col min="83" max="85" width="30.140625" customWidth="1"/>
    <col min="86" max="86" width="32.28515625" customWidth="1"/>
    <col min="87" max="87" width="29.5703125" customWidth="1"/>
    <col min="88" max="88" width="29.85546875" customWidth="1"/>
    <col min="89" max="89" width="28.7109375" customWidth="1"/>
    <col min="90" max="90" width="31.28515625" customWidth="1"/>
    <col min="91" max="91" width="29.5703125" customWidth="1"/>
    <col min="92" max="93" width="28.140625" customWidth="1"/>
    <col min="94" max="94" width="29" customWidth="1"/>
    <col min="95" max="95" width="29.140625" customWidth="1"/>
    <col min="96" max="96" width="31" customWidth="1"/>
    <col min="97" max="99" width="29" customWidth="1"/>
    <col min="100" max="100" width="28" customWidth="1"/>
    <col min="101" max="101" width="27" customWidth="1"/>
    <col min="102" max="102" width="29.42578125" customWidth="1"/>
    <col min="103" max="103" width="28.140625" customWidth="1"/>
    <col min="104" max="104" width="29.28515625" customWidth="1"/>
    <col min="105" max="105" width="28.7109375" customWidth="1"/>
    <col min="106" max="106" width="27.42578125" customWidth="1"/>
    <col min="107" max="107" width="28.85546875" customWidth="1"/>
    <col min="108" max="108" width="29.140625" customWidth="1"/>
    <col min="109" max="109" width="30.85546875" customWidth="1"/>
    <col min="110" max="110" width="31.7109375" customWidth="1"/>
    <col min="111" max="111" width="33.28515625" customWidth="1"/>
    <col min="112" max="112" width="30.7109375" customWidth="1"/>
    <col min="113" max="113" width="31.140625" customWidth="1"/>
    <col min="114" max="114" width="28.7109375" customWidth="1"/>
    <col min="115" max="115" width="29" customWidth="1"/>
    <col min="116" max="116" width="28" customWidth="1"/>
    <col min="117" max="117" width="29" customWidth="1"/>
    <col min="118" max="118" width="28.85546875" customWidth="1"/>
    <col min="119" max="119" width="27.7109375" customWidth="1"/>
    <col min="120" max="120" width="28.7109375" customWidth="1"/>
    <col min="121" max="121" width="28.5703125" customWidth="1"/>
    <col min="122" max="122" width="29.5703125" customWidth="1"/>
    <col min="123" max="123" width="28.7109375" customWidth="1"/>
    <col min="124" max="125" width="26.28515625" customWidth="1"/>
    <col min="126" max="126" width="29.28515625" customWidth="1"/>
    <col min="127" max="127" width="29.5703125" customWidth="1"/>
    <col min="128" max="128" width="33.5703125" customWidth="1"/>
    <col min="129" max="129" width="30.42578125" customWidth="1"/>
    <col min="130" max="130" width="28" customWidth="1"/>
    <col min="131" max="131" width="28.140625" customWidth="1"/>
    <col min="132" max="132" width="30.42578125" customWidth="1"/>
    <col min="133" max="133" width="30.28515625" customWidth="1"/>
    <col min="134" max="134" width="29.42578125" customWidth="1"/>
    <col min="135" max="135" width="28.42578125" customWidth="1"/>
    <col min="136" max="136" width="29.140625" customWidth="1"/>
    <col min="137" max="137" width="30.28515625" customWidth="1"/>
    <col min="138" max="138" width="29.140625" customWidth="1"/>
    <col min="139" max="141" width="28.28515625" customWidth="1"/>
    <col min="142" max="142" width="31.42578125" customWidth="1"/>
    <col min="143" max="143" width="30.42578125" customWidth="1"/>
    <col min="144" max="144" width="30" customWidth="1"/>
    <col min="145" max="145" width="29.85546875" customWidth="1"/>
    <col min="146" max="146" width="31.140625" customWidth="1"/>
    <col min="147" max="147" width="30.140625" customWidth="1"/>
    <col min="148" max="148" width="28.5703125" customWidth="1"/>
    <col min="149" max="150" width="30" customWidth="1"/>
    <col min="151" max="151" width="29.5703125" customWidth="1"/>
    <col min="152" max="152" width="33.7109375" customWidth="1"/>
    <col min="153" max="153" width="33" customWidth="1"/>
    <col min="154" max="154" width="36.42578125" customWidth="1"/>
    <col min="155" max="155" width="30.7109375" customWidth="1"/>
    <col min="156" max="156" width="33.140625" customWidth="1"/>
    <col min="157" max="159" width="32.28515625" customWidth="1"/>
    <col min="160" max="161" width="32.85546875" customWidth="1"/>
    <col min="162" max="162" width="28.5703125" customWidth="1"/>
    <col min="163" max="163" width="29.5703125" customWidth="1"/>
    <col min="164" max="164" width="33.140625" customWidth="1"/>
    <col min="165" max="165" width="30.85546875" customWidth="1"/>
    <col min="166" max="166" width="29.140625" customWidth="1"/>
    <col min="167" max="167" width="29.7109375" customWidth="1"/>
    <col min="168" max="168" width="31.42578125" customWidth="1"/>
    <col min="169" max="169" width="30.7109375" customWidth="1"/>
    <col min="170" max="170" width="33" customWidth="1"/>
    <col min="171" max="171" width="34.7109375" customWidth="1"/>
    <col min="172" max="172" width="34.85546875" customWidth="1"/>
    <col min="173" max="173" width="33.85546875" customWidth="1"/>
    <col min="174" max="174" width="35.5703125" customWidth="1"/>
    <col min="175" max="175" width="33.140625" customWidth="1"/>
    <col min="176" max="176" width="32.7109375" customWidth="1"/>
    <col min="177" max="177" width="32.140625" customWidth="1"/>
    <col min="178" max="178" width="17.5703125" customWidth="1"/>
    <col min="179" max="179" width="20.7109375" customWidth="1"/>
    <col min="180" max="181" width="35" customWidth="1"/>
    <col min="182" max="182" width="32.140625" customWidth="1"/>
    <col min="183" max="183" width="31.42578125" customWidth="1"/>
    <col min="184" max="184" width="39.85546875" customWidth="1"/>
    <col min="185" max="185" width="39.5703125" customWidth="1"/>
    <col min="186" max="186" width="36.42578125" customWidth="1"/>
    <col min="187" max="187" width="34.28515625" customWidth="1"/>
    <col min="188" max="188" width="32.7109375" customWidth="1"/>
    <col min="189" max="189" width="31.42578125" customWidth="1"/>
    <col min="190" max="190" width="33.140625" customWidth="1"/>
    <col min="191" max="191" width="30.5703125" customWidth="1"/>
    <col min="192" max="192" width="30.85546875" customWidth="1"/>
    <col min="193" max="193" width="30.7109375" customWidth="1"/>
    <col min="194" max="194" width="28.28515625" customWidth="1"/>
    <col min="195" max="195" width="30.140625" customWidth="1"/>
    <col min="196" max="196" width="34.140625" customWidth="1"/>
    <col min="197" max="197" width="31.7109375" customWidth="1"/>
    <col min="198" max="198" width="30.28515625" customWidth="1"/>
    <col min="199" max="199" width="31.140625" customWidth="1"/>
    <col min="200" max="200" width="33.85546875" customWidth="1"/>
    <col min="201" max="201" width="33.28515625" customWidth="1"/>
    <col min="202" max="202" width="29.140625" customWidth="1"/>
    <col min="203" max="203" width="29" customWidth="1"/>
    <col min="204" max="204" width="32.85546875" customWidth="1"/>
    <col min="205" max="205" width="31.28515625" customWidth="1"/>
    <col min="206" max="206" width="27.7109375" customWidth="1"/>
    <col min="207" max="209" width="27" customWidth="1"/>
    <col min="210" max="210" width="24.5703125" customWidth="1"/>
    <col min="211" max="211" width="26" customWidth="1"/>
    <col min="212" max="212" width="30.42578125" customWidth="1"/>
    <col min="213" max="213" width="29.7109375" customWidth="1"/>
    <col min="214" max="214" width="32" customWidth="1"/>
    <col min="215" max="219" width="31.5703125" customWidth="1"/>
    <col min="220" max="220" width="34.5703125" customWidth="1"/>
    <col min="221" max="221" width="31.85546875" customWidth="1"/>
    <col min="222" max="222" width="28.28515625" customWidth="1"/>
    <col min="223" max="225" width="28.7109375" customWidth="1"/>
    <col min="226" max="226" width="30.7109375" customWidth="1"/>
    <col min="227" max="227" width="30.5703125" customWidth="1"/>
    <col min="228" max="228" width="30.140625" customWidth="1"/>
    <col min="229" max="231" width="28.85546875" customWidth="1"/>
    <col min="232" max="232" width="24.7109375" customWidth="1"/>
    <col min="233" max="233" width="24.5703125" customWidth="1"/>
    <col min="234" max="234" width="27.85546875" customWidth="1"/>
    <col min="235" max="235" width="25.85546875" customWidth="1"/>
    <col min="236" max="236" width="26.85546875" customWidth="1"/>
    <col min="237" max="237" width="29.42578125" customWidth="1"/>
    <col min="238" max="238" width="23.85546875" customWidth="1"/>
    <col min="239" max="239" width="24.140625" customWidth="1"/>
    <col min="240" max="240" width="33.28515625" customWidth="1"/>
    <col min="241" max="241" width="26.42578125" customWidth="1"/>
    <col min="242" max="242" width="23.7109375" customWidth="1"/>
    <col min="243" max="243" width="24.42578125" customWidth="1"/>
    <col min="244" max="244" width="24.5703125" customWidth="1"/>
    <col min="245" max="245" width="19" customWidth="1"/>
    <col min="246" max="246" width="18.42578125" customWidth="1"/>
    <col min="247" max="247" width="18" customWidth="1"/>
    <col min="248" max="248" width="19.85546875" customWidth="1"/>
    <col min="249" max="249" width="19.42578125" customWidth="1"/>
    <col min="250" max="250" width="21.85546875" customWidth="1"/>
    <col min="251" max="251" width="20.140625" customWidth="1"/>
    <col min="252" max="252" width="18.28515625" customWidth="1"/>
    <col min="253" max="253" width="22.140625" customWidth="1"/>
    <col min="254" max="254" width="23.28515625" customWidth="1"/>
    <col min="255" max="255" width="24.42578125" customWidth="1"/>
    <col min="256" max="256" width="17.7109375" customWidth="1"/>
  </cols>
  <sheetData>
    <row r="1" spans="1:640" x14ac:dyDescent="0.25"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</row>
    <row r="2" spans="1:640" x14ac:dyDescent="0.25"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</row>
    <row r="3" spans="1:640" x14ac:dyDescent="0.25"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17"/>
      <c r="IO3" s="17"/>
    </row>
    <row r="4" spans="1:640" ht="15" customHeight="1" x14ac:dyDescent="0.25">
      <c r="A4" s="120" t="s">
        <v>365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79"/>
      <c r="Q4" s="79"/>
      <c r="R4" s="79"/>
      <c r="S4" s="79"/>
      <c r="AZ4" s="19"/>
      <c r="EX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17"/>
      <c r="IO4" s="17"/>
    </row>
    <row r="5" spans="1:640" ht="42" customHeight="1" x14ac:dyDescent="0.25">
      <c r="A5" s="48"/>
      <c r="B5" s="121" t="s">
        <v>156</v>
      </c>
      <c r="C5" s="122"/>
      <c r="D5" s="127" t="s">
        <v>157</v>
      </c>
      <c r="E5" s="128"/>
      <c r="F5" s="133" t="s">
        <v>0</v>
      </c>
      <c r="G5" s="133"/>
      <c r="H5" s="109" t="s">
        <v>1</v>
      </c>
      <c r="I5" s="110"/>
      <c r="J5" s="109" t="s">
        <v>295</v>
      </c>
      <c r="K5" s="110"/>
      <c r="L5" s="105" t="s">
        <v>158</v>
      </c>
      <c r="M5" s="106"/>
      <c r="N5" s="109" t="s">
        <v>2</v>
      </c>
      <c r="O5" s="110"/>
      <c r="P5" s="109" t="s">
        <v>159</v>
      </c>
      <c r="Q5" s="110"/>
      <c r="R5" s="109" t="s">
        <v>355</v>
      </c>
      <c r="S5" s="110"/>
      <c r="T5" s="109" t="s">
        <v>198</v>
      </c>
      <c r="U5" s="110"/>
      <c r="V5" s="109" t="s">
        <v>366</v>
      </c>
      <c r="W5" s="110"/>
      <c r="X5" s="109" t="s">
        <v>301</v>
      </c>
      <c r="Y5" s="110"/>
      <c r="Z5" s="109" t="s">
        <v>200</v>
      </c>
      <c r="AA5" s="110"/>
      <c r="AB5" s="109" t="s">
        <v>161</v>
      </c>
      <c r="AC5" s="110"/>
      <c r="AD5" s="109" t="s">
        <v>4</v>
      </c>
      <c r="AE5" s="110"/>
      <c r="AF5" s="109" t="s">
        <v>357</v>
      </c>
      <c r="AG5" s="110"/>
      <c r="AH5" s="109" t="s">
        <v>162</v>
      </c>
      <c r="AI5" s="110"/>
      <c r="AJ5" s="109" t="s">
        <v>163</v>
      </c>
      <c r="AK5" s="110"/>
      <c r="AL5" s="109" t="s">
        <v>164</v>
      </c>
      <c r="AM5" s="110"/>
      <c r="AN5" s="109" t="s">
        <v>159</v>
      </c>
      <c r="AO5" s="110"/>
      <c r="AP5" s="109" t="s">
        <v>303</v>
      </c>
      <c r="AQ5" s="110"/>
      <c r="AR5" s="109" t="s">
        <v>304</v>
      </c>
      <c r="AS5" s="110"/>
      <c r="AT5" s="109" t="s">
        <v>305</v>
      </c>
      <c r="AU5" s="110"/>
      <c r="AV5" s="109" t="s">
        <v>307</v>
      </c>
      <c r="AW5" s="110"/>
      <c r="AX5" s="109" t="s">
        <v>166</v>
      </c>
      <c r="AY5" s="110"/>
      <c r="AZ5" s="109" t="s">
        <v>211</v>
      </c>
      <c r="BA5" s="110"/>
      <c r="BB5" s="109" t="s">
        <v>167</v>
      </c>
      <c r="BC5" s="110"/>
      <c r="BD5" s="109" t="s">
        <v>309</v>
      </c>
      <c r="BE5" s="110"/>
      <c r="BF5" s="109" t="s">
        <v>213</v>
      </c>
      <c r="BG5" s="110"/>
      <c r="BH5" s="109" t="s">
        <v>311</v>
      </c>
      <c r="BI5" s="110"/>
      <c r="BJ5" s="109" t="s">
        <v>312</v>
      </c>
      <c r="BK5" s="110"/>
      <c r="BL5" s="109" t="s">
        <v>359</v>
      </c>
      <c r="BM5" s="110"/>
      <c r="BN5" s="109" t="s">
        <v>313</v>
      </c>
      <c r="BO5" s="110"/>
      <c r="BP5" s="109" t="s">
        <v>314</v>
      </c>
      <c r="BQ5" s="110"/>
      <c r="BR5" s="109" t="s">
        <v>217</v>
      </c>
      <c r="BS5" s="110"/>
      <c r="BT5" s="109" t="s">
        <v>316</v>
      </c>
      <c r="BU5" s="110"/>
      <c r="BV5" s="109" t="s">
        <v>170</v>
      </c>
      <c r="BW5" s="110"/>
      <c r="BX5" s="109" t="s">
        <v>220</v>
      </c>
      <c r="BY5" s="110"/>
      <c r="BZ5" s="109" t="s">
        <v>171</v>
      </c>
      <c r="CA5" s="110"/>
      <c r="CB5" s="109" t="s">
        <v>367</v>
      </c>
      <c r="CC5" s="110"/>
      <c r="CD5" s="109" t="s">
        <v>318</v>
      </c>
      <c r="CE5" s="110"/>
      <c r="CF5" s="109" t="s">
        <v>361</v>
      </c>
      <c r="CG5" s="110"/>
      <c r="CH5" s="109" t="s">
        <v>172</v>
      </c>
      <c r="CI5" s="110"/>
      <c r="CJ5" s="109" t="s">
        <v>320</v>
      </c>
      <c r="CK5" s="110"/>
      <c r="CL5" s="109" t="s">
        <v>321</v>
      </c>
      <c r="CM5" s="110"/>
      <c r="CN5" s="109" t="s">
        <v>226</v>
      </c>
      <c r="CO5" s="110"/>
      <c r="CP5" s="109" t="s">
        <v>174</v>
      </c>
      <c r="CQ5" s="110"/>
      <c r="CR5" s="109" t="s">
        <v>175</v>
      </c>
      <c r="CS5" s="110"/>
      <c r="CT5" s="109" t="s">
        <v>322</v>
      </c>
      <c r="CU5" s="110"/>
      <c r="CV5" s="109" t="s">
        <v>176</v>
      </c>
      <c r="CW5" s="110"/>
      <c r="CX5" s="109" t="s">
        <v>323</v>
      </c>
      <c r="CY5" s="110"/>
      <c r="CZ5" s="109" t="s">
        <v>256</v>
      </c>
      <c r="DA5" s="110"/>
      <c r="DB5" s="109" t="s">
        <v>324</v>
      </c>
      <c r="DC5" s="110"/>
      <c r="DD5" s="109" t="s">
        <v>6</v>
      </c>
      <c r="DE5" s="110"/>
      <c r="DF5" s="109" t="s">
        <v>178</v>
      </c>
      <c r="DG5" s="110"/>
      <c r="DH5" s="109" t="s">
        <v>180</v>
      </c>
      <c r="DI5" s="110"/>
      <c r="DJ5" s="109" t="s">
        <v>326</v>
      </c>
      <c r="DK5" s="110"/>
      <c r="DL5" s="109" t="s">
        <v>328</v>
      </c>
      <c r="DM5" s="110"/>
      <c r="DN5" s="109" t="s">
        <v>179</v>
      </c>
      <c r="DO5" s="110"/>
      <c r="DP5" s="109" t="s">
        <v>330</v>
      </c>
      <c r="DQ5" s="110"/>
      <c r="DR5" s="109" t="s">
        <v>331</v>
      </c>
      <c r="DS5" s="110"/>
      <c r="DT5" s="109" t="s">
        <v>165</v>
      </c>
      <c r="DU5" s="110"/>
      <c r="DV5" s="109" t="s">
        <v>181</v>
      </c>
      <c r="DW5" s="110"/>
      <c r="DX5" s="109" t="s">
        <v>177</v>
      </c>
      <c r="DY5" s="110"/>
      <c r="DZ5" s="109" t="s">
        <v>240</v>
      </c>
      <c r="EA5" s="110"/>
      <c r="EB5" s="109" t="s">
        <v>7</v>
      </c>
      <c r="EC5" s="110"/>
      <c r="ED5" s="109" t="s">
        <v>332</v>
      </c>
      <c r="EE5" s="110"/>
      <c r="EF5" s="109" t="s">
        <v>182</v>
      </c>
      <c r="EG5" s="110"/>
      <c r="EH5" s="109" t="s">
        <v>334</v>
      </c>
      <c r="EI5" s="110"/>
      <c r="EJ5" s="109" t="s">
        <v>363</v>
      </c>
      <c r="EK5" s="110"/>
      <c r="EL5" s="109" t="s">
        <v>298</v>
      </c>
      <c r="EM5" s="110"/>
      <c r="EN5" s="109" t="s">
        <v>336</v>
      </c>
      <c r="EO5" s="110"/>
      <c r="EP5" s="109" t="s">
        <v>160</v>
      </c>
      <c r="EQ5" s="110"/>
      <c r="ER5" s="109" t="s">
        <v>246</v>
      </c>
      <c r="ES5" s="110"/>
      <c r="ET5" s="109" t="s">
        <v>337</v>
      </c>
      <c r="EU5" s="110"/>
      <c r="EV5" s="109" t="s">
        <v>3</v>
      </c>
      <c r="EW5" s="110"/>
      <c r="EX5" s="109" t="s">
        <v>339</v>
      </c>
      <c r="EY5" s="110"/>
      <c r="EZ5" s="109" t="s">
        <v>168</v>
      </c>
      <c r="FA5" s="110"/>
      <c r="FB5" s="109" t="s">
        <v>169</v>
      </c>
      <c r="FC5" s="110"/>
      <c r="FD5" s="109" t="s">
        <v>340</v>
      </c>
      <c r="FE5" s="110"/>
      <c r="FF5" s="109" t="s">
        <v>173</v>
      </c>
      <c r="FG5" s="110"/>
      <c r="FH5" s="109" t="s">
        <v>341</v>
      </c>
      <c r="FI5" s="110"/>
      <c r="FJ5" s="109" t="s">
        <v>342</v>
      </c>
      <c r="FK5" s="110"/>
      <c r="FL5" s="109" t="s">
        <v>5</v>
      </c>
      <c r="FM5" s="110"/>
      <c r="FN5" s="109" t="s">
        <v>258</v>
      </c>
      <c r="FO5" s="110"/>
      <c r="FP5" s="109" t="s">
        <v>343</v>
      </c>
      <c r="FQ5" s="110"/>
      <c r="FR5" s="109" t="s">
        <v>289</v>
      </c>
      <c r="FS5" s="110"/>
      <c r="FT5" s="109" t="s">
        <v>345</v>
      </c>
      <c r="FU5" s="110"/>
      <c r="FV5" s="105" t="s">
        <v>8</v>
      </c>
      <c r="FW5" s="106"/>
      <c r="FX5" s="109" t="s">
        <v>183</v>
      </c>
      <c r="FY5" s="110"/>
      <c r="FZ5" s="109" t="s">
        <v>184</v>
      </c>
      <c r="GA5" s="110"/>
      <c r="GB5" s="109" t="s">
        <v>347</v>
      </c>
      <c r="GC5" s="110"/>
      <c r="GD5" s="109" t="s">
        <v>185</v>
      </c>
      <c r="GE5" s="110"/>
      <c r="GF5" s="109" t="s">
        <v>186</v>
      </c>
      <c r="GG5" s="110"/>
      <c r="GH5" s="109" t="s">
        <v>348</v>
      </c>
      <c r="GI5" s="110"/>
      <c r="GJ5" s="109" t="s">
        <v>187</v>
      </c>
      <c r="GK5" s="110"/>
      <c r="GL5" s="109" t="s">
        <v>188</v>
      </c>
      <c r="GM5" s="110"/>
      <c r="GN5" s="109" t="s">
        <v>189</v>
      </c>
      <c r="GO5" s="110"/>
      <c r="GP5" s="109" t="s">
        <v>190</v>
      </c>
      <c r="GQ5" s="110"/>
      <c r="GR5" s="109" t="s">
        <v>191</v>
      </c>
      <c r="GS5" s="110"/>
      <c r="GT5" s="109" t="s">
        <v>192</v>
      </c>
      <c r="GU5" s="110"/>
      <c r="GV5" s="109" t="s">
        <v>193</v>
      </c>
      <c r="GW5" s="110"/>
      <c r="GX5" s="109" t="s">
        <v>349</v>
      </c>
      <c r="GY5" s="110"/>
      <c r="GZ5" s="109" t="s">
        <v>350</v>
      </c>
      <c r="HA5" s="110"/>
      <c r="HB5" s="105" t="s">
        <v>9</v>
      </c>
      <c r="HC5" s="106"/>
      <c r="HD5" s="116" t="s">
        <v>351</v>
      </c>
      <c r="HE5" s="117"/>
      <c r="HF5" s="116" t="s">
        <v>275</v>
      </c>
      <c r="HG5" s="117"/>
      <c r="HH5" s="105" t="s">
        <v>293</v>
      </c>
      <c r="HI5" s="106"/>
      <c r="HJ5" s="105" t="s">
        <v>277</v>
      </c>
      <c r="HK5" s="106"/>
      <c r="HL5" s="105" t="s">
        <v>353</v>
      </c>
      <c r="HM5" s="106"/>
      <c r="HN5" s="105" t="s">
        <v>313</v>
      </c>
      <c r="HO5" s="106"/>
      <c r="HP5" s="105" t="s">
        <v>195</v>
      </c>
      <c r="HQ5" s="106"/>
      <c r="HR5" s="105" t="s">
        <v>368</v>
      </c>
      <c r="HS5" s="106"/>
      <c r="HT5" s="116" t="s">
        <v>281</v>
      </c>
      <c r="HU5" s="117"/>
      <c r="HV5" s="105" t="s">
        <v>369</v>
      </c>
      <c r="HW5" s="106"/>
      <c r="HX5" s="105" t="s">
        <v>194</v>
      </c>
      <c r="HY5" s="113"/>
      <c r="HZ5" s="115" t="s">
        <v>10</v>
      </c>
      <c r="IA5" s="115"/>
      <c r="IB5" s="98"/>
      <c r="IC5" s="98"/>
      <c r="ID5" s="98"/>
      <c r="IE5" s="98"/>
      <c r="IF5" s="63"/>
      <c r="IG5" s="98"/>
      <c r="IH5" s="98"/>
      <c r="II5" s="98"/>
      <c r="IJ5" s="98"/>
      <c r="IK5" s="87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</row>
    <row r="6" spans="1:640" ht="107.25" customHeight="1" x14ac:dyDescent="0.25">
      <c r="A6" s="49"/>
      <c r="B6" s="123"/>
      <c r="C6" s="124"/>
      <c r="D6" s="129"/>
      <c r="E6" s="130"/>
      <c r="F6" s="133"/>
      <c r="G6" s="133"/>
      <c r="H6" s="111"/>
      <c r="I6" s="112"/>
      <c r="J6" s="111"/>
      <c r="K6" s="112"/>
      <c r="L6" s="107"/>
      <c r="M6" s="108"/>
      <c r="N6" s="111"/>
      <c r="O6" s="112"/>
      <c r="P6" s="111"/>
      <c r="Q6" s="112"/>
      <c r="R6" s="111"/>
      <c r="S6" s="112"/>
      <c r="T6" s="111"/>
      <c r="U6" s="112"/>
      <c r="V6" s="111"/>
      <c r="W6" s="112"/>
      <c r="X6" s="111"/>
      <c r="Y6" s="112"/>
      <c r="Z6" s="111"/>
      <c r="AA6" s="112"/>
      <c r="AB6" s="111"/>
      <c r="AC6" s="112"/>
      <c r="AD6" s="111"/>
      <c r="AE6" s="112"/>
      <c r="AF6" s="111"/>
      <c r="AG6" s="112"/>
      <c r="AH6" s="111"/>
      <c r="AI6" s="112"/>
      <c r="AJ6" s="111"/>
      <c r="AK6" s="112"/>
      <c r="AL6" s="111"/>
      <c r="AM6" s="112"/>
      <c r="AN6" s="111"/>
      <c r="AO6" s="112"/>
      <c r="AP6" s="111"/>
      <c r="AQ6" s="112"/>
      <c r="AR6" s="111"/>
      <c r="AS6" s="112"/>
      <c r="AT6" s="111"/>
      <c r="AU6" s="112"/>
      <c r="AV6" s="111"/>
      <c r="AW6" s="112"/>
      <c r="AX6" s="111"/>
      <c r="AY6" s="112"/>
      <c r="AZ6" s="111"/>
      <c r="BA6" s="112"/>
      <c r="BB6" s="111"/>
      <c r="BC6" s="112"/>
      <c r="BD6" s="111"/>
      <c r="BE6" s="112"/>
      <c r="BF6" s="111"/>
      <c r="BG6" s="112"/>
      <c r="BH6" s="111"/>
      <c r="BI6" s="112"/>
      <c r="BJ6" s="111"/>
      <c r="BK6" s="112"/>
      <c r="BL6" s="111"/>
      <c r="BM6" s="112"/>
      <c r="BN6" s="111"/>
      <c r="BO6" s="112"/>
      <c r="BP6" s="111"/>
      <c r="BQ6" s="112"/>
      <c r="BR6" s="111"/>
      <c r="BS6" s="112"/>
      <c r="BT6" s="111"/>
      <c r="BU6" s="112"/>
      <c r="BV6" s="111"/>
      <c r="BW6" s="112"/>
      <c r="BX6" s="111"/>
      <c r="BY6" s="112"/>
      <c r="BZ6" s="111"/>
      <c r="CA6" s="112"/>
      <c r="CB6" s="111"/>
      <c r="CC6" s="112"/>
      <c r="CD6" s="111"/>
      <c r="CE6" s="112"/>
      <c r="CF6" s="111"/>
      <c r="CG6" s="112"/>
      <c r="CH6" s="111"/>
      <c r="CI6" s="112"/>
      <c r="CJ6" s="111"/>
      <c r="CK6" s="112"/>
      <c r="CL6" s="111"/>
      <c r="CM6" s="112"/>
      <c r="CN6" s="111"/>
      <c r="CO6" s="112"/>
      <c r="CP6" s="111"/>
      <c r="CQ6" s="112"/>
      <c r="CR6" s="111"/>
      <c r="CS6" s="112"/>
      <c r="CT6" s="111"/>
      <c r="CU6" s="112"/>
      <c r="CV6" s="111"/>
      <c r="CW6" s="112"/>
      <c r="CX6" s="111"/>
      <c r="CY6" s="112"/>
      <c r="CZ6" s="111"/>
      <c r="DA6" s="112"/>
      <c r="DB6" s="111"/>
      <c r="DC6" s="112"/>
      <c r="DD6" s="111"/>
      <c r="DE6" s="112"/>
      <c r="DF6" s="111"/>
      <c r="DG6" s="112"/>
      <c r="DH6" s="111"/>
      <c r="DI6" s="112"/>
      <c r="DJ6" s="111"/>
      <c r="DK6" s="112"/>
      <c r="DL6" s="111"/>
      <c r="DM6" s="112"/>
      <c r="DN6" s="111"/>
      <c r="DO6" s="112"/>
      <c r="DP6" s="111"/>
      <c r="DQ6" s="112"/>
      <c r="DR6" s="111"/>
      <c r="DS6" s="112"/>
      <c r="DT6" s="111"/>
      <c r="DU6" s="112"/>
      <c r="DV6" s="111"/>
      <c r="DW6" s="112"/>
      <c r="DX6" s="111"/>
      <c r="DY6" s="112"/>
      <c r="DZ6" s="111"/>
      <c r="EA6" s="112"/>
      <c r="EB6" s="111"/>
      <c r="EC6" s="112"/>
      <c r="ED6" s="111"/>
      <c r="EE6" s="112"/>
      <c r="EF6" s="111"/>
      <c r="EG6" s="112"/>
      <c r="EH6" s="111"/>
      <c r="EI6" s="112"/>
      <c r="EJ6" s="111"/>
      <c r="EK6" s="112"/>
      <c r="EL6" s="111"/>
      <c r="EM6" s="112"/>
      <c r="EN6" s="111"/>
      <c r="EO6" s="112"/>
      <c r="EP6" s="111"/>
      <c r="EQ6" s="112"/>
      <c r="ER6" s="111"/>
      <c r="ES6" s="112"/>
      <c r="ET6" s="111"/>
      <c r="EU6" s="112"/>
      <c r="EV6" s="111"/>
      <c r="EW6" s="112"/>
      <c r="EX6" s="111"/>
      <c r="EY6" s="112"/>
      <c r="EZ6" s="111"/>
      <c r="FA6" s="112"/>
      <c r="FB6" s="111"/>
      <c r="FC6" s="112"/>
      <c r="FD6" s="111"/>
      <c r="FE6" s="112"/>
      <c r="FF6" s="111"/>
      <c r="FG6" s="112"/>
      <c r="FH6" s="111"/>
      <c r="FI6" s="112"/>
      <c r="FJ6" s="111"/>
      <c r="FK6" s="112"/>
      <c r="FL6" s="111"/>
      <c r="FM6" s="112"/>
      <c r="FN6" s="111"/>
      <c r="FO6" s="112"/>
      <c r="FP6" s="111"/>
      <c r="FQ6" s="112"/>
      <c r="FR6" s="111"/>
      <c r="FS6" s="112"/>
      <c r="FT6" s="111"/>
      <c r="FU6" s="112"/>
      <c r="FV6" s="107"/>
      <c r="FW6" s="108"/>
      <c r="FX6" s="111"/>
      <c r="FY6" s="112"/>
      <c r="FZ6" s="111"/>
      <c r="GA6" s="112"/>
      <c r="GB6" s="111"/>
      <c r="GC6" s="112"/>
      <c r="GD6" s="111"/>
      <c r="GE6" s="112"/>
      <c r="GF6" s="111"/>
      <c r="GG6" s="112"/>
      <c r="GH6" s="111"/>
      <c r="GI6" s="112"/>
      <c r="GJ6" s="111"/>
      <c r="GK6" s="112"/>
      <c r="GL6" s="111"/>
      <c r="GM6" s="112"/>
      <c r="GN6" s="111"/>
      <c r="GO6" s="112"/>
      <c r="GP6" s="111"/>
      <c r="GQ6" s="112"/>
      <c r="GR6" s="111"/>
      <c r="GS6" s="112"/>
      <c r="GT6" s="111"/>
      <c r="GU6" s="112"/>
      <c r="GV6" s="111"/>
      <c r="GW6" s="112"/>
      <c r="GX6" s="111"/>
      <c r="GY6" s="112"/>
      <c r="GZ6" s="111"/>
      <c r="HA6" s="112"/>
      <c r="HB6" s="107"/>
      <c r="HC6" s="108"/>
      <c r="HD6" s="118"/>
      <c r="HE6" s="119"/>
      <c r="HF6" s="118"/>
      <c r="HG6" s="119"/>
      <c r="HH6" s="107"/>
      <c r="HI6" s="108"/>
      <c r="HJ6" s="107"/>
      <c r="HK6" s="108"/>
      <c r="HL6" s="107"/>
      <c r="HM6" s="108"/>
      <c r="HN6" s="107"/>
      <c r="HO6" s="108"/>
      <c r="HP6" s="107"/>
      <c r="HQ6" s="108"/>
      <c r="HR6" s="107"/>
      <c r="HS6" s="108"/>
      <c r="HT6" s="118"/>
      <c r="HU6" s="119"/>
      <c r="HV6" s="107"/>
      <c r="HW6" s="108"/>
      <c r="HX6" s="107"/>
      <c r="HY6" s="114"/>
      <c r="HZ6" s="115"/>
      <c r="IA6" s="115"/>
      <c r="IB6" s="83"/>
      <c r="IC6" s="83"/>
      <c r="ID6" s="83"/>
      <c r="IE6" s="83"/>
      <c r="IF6" s="83"/>
      <c r="IG6" s="83"/>
      <c r="IH6" s="83"/>
      <c r="II6" s="83"/>
      <c r="IJ6" s="83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</row>
    <row r="7" spans="1:640" ht="24" customHeight="1" x14ac:dyDescent="0.25">
      <c r="A7" s="50" t="s">
        <v>209</v>
      </c>
      <c r="B7" s="125"/>
      <c r="C7" s="126"/>
      <c r="D7" s="131"/>
      <c r="E7" s="132"/>
      <c r="F7" s="81" t="s">
        <v>285</v>
      </c>
      <c r="G7" s="81" t="s">
        <v>286</v>
      </c>
      <c r="H7" s="99" t="s">
        <v>287</v>
      </c>
      <c r="I7" s="100"/>
      <c r="J7" s="99" t="s">
        <v>296</v>
      </c>
      <c r="K7" s="100"/>
      <c r="L7" s="80"/>
      <c r="M7" s="51"/>
      <c r="N7" s="99" t="s">
        <v>196</v>
      </c>
      <c r="O7" s="100"/>
      <c r="P7" s="99" t="s">
        <v>197</v>
      </c>
      <c r="Q7" s="100"/>
      <c r="R7" s="99" t="s">
        <v>356</v>
      </c>
      <c r="S7" s="100"/>
      <c r="T7" s="99" t="s">
        <v>199</v>
      </c>
      <c r="U7" s="100"/>
      <c r="V7" s="99" t="s">
        <v>370</v>
      </c>
      <c r="W7" s="100"/>
      <c r="X7" s="99" t="s">
        <v>300</v>
      </c>
      <c r="Y7" s="100"/>
      <c r="Z7" s="99" t="s">
        <v>201</v>
      </c>
      <c r="AA7" s="100"/>
      <c r="AB7" s="99" t="s">
        <v>202</v>
      </c>
      <c r="AC7" s="100"/>
      <c r="AD7" s="99" t="s">
        <v>203</v>
      </c>
      <c r="AE7" s="100"/>
      <c r="AF7" s="99" t="s">
        <v>358</v>
      </c>
      <c r="AG7" s="100"/>
      <c r="AH7" s="99" t="s">
        <v>204</v>
      </c>
      <c r="AI7" s="100"/>
      <c r="AJ7" s="99" t="s">
        <v>205</v>
      </c>
      <c r="AK7" s="100"/>
      <c r="AL7" s="99" t="s">
        <v>206</v>
      </c>
      <c r="AM7" s="100"/>
      <c r="AN7" s="99" t="s">
        <v>290</v>
      </c>
      <c r="AO7" s="100"/>
      <c r="AP7" s="99" t="s">
        <v>302</v>
      </c>
      <c r="AQ7" s="100"/>
      <c r="AR7" s="99" t="s">
        <v>207</v>
      </c>
      <c r="AS7" s="100"/>
      <c r="AT7" s="99" t="s">
        <v>306</v>
      </c>
      <c r="AU7" s="100"/>
      <c r="AV7" s="99" t="s">
        <v>208</v>
      </c>
      <c r="AW7" s="100"/>
      <c r="AX7" s="99" t="s">
        <v>210</v>
      </c>
      <c r="AY7" s="100"/>
      <c r="AZ7" s="99" t="s">
        <v>212</v>
      </c>
      <c r="BA7" s="100"/>
      <c r="BB7" s="99" t="s">
        <v>308</v>
      </c>
      <c r="BC7" s="100"/>
      <c r="BD7" s="99" t="s">
        <v>310</v>
      </c>
      <c r="BE7" s="100"/>
      <c r="BF7" s="99" t="s">
        <v>214</v>
      </c>
      <c r="BG7" s="100"/>
      <c r="BH7" s="99" t="s">
        <v>215</v>
      </c>
      <c r="BI7" s="100"/>
      <c r="BJ7" s="99" t="s">
        <v>216</v>
      </c>
      <c r="BK7" s="100"/>
      <c r="BL7" s="99" t="s">
        <v>360</v>
      </c>
      <c r="BM7" s="100"/>
      <c r="BN7" s="99" t="s">
        <v>279</v>
      </c>
      <c r="BO7" s="100"/>
      <c r="BP7" s="99" t="s">
        <v>315</v>
      </c>
      <c r="BQ7" s="100"/>
      <c r="BR7" s="99" t="s">
        <v>218</v>
      </c>
      <c r="BS7" s="100"/>
      <c r="BT7" s="99" t="s">
        <v>317</v>
      </c>
      <c r="BU7" s="100"/>
      <c r="BV7" s="99" t="s">
        <v>219</v>
      </c>
      <c r="BW7" s="100"/>
      <c r="BX7" s="99" t="s">
        <v>221</v>
      </c>
      <c r="BY7" s="100"/>
      <c r="BZ7" s="99" t="s">
        <v>222</v>
      </c>
      <c r="CA7" s="100"/>
      <c r="CB7" s="99" t="s">
        <v>371</v>
      </c>
      <c r="CC7" s="100"/>
      <c r="CD7" s="99" t="s">
        <v>319</v>
      </c>
      <c r="CE7" s="100"/>
      <c r="CF7" s="99" t="s">
        <v>362</v>
      </c>
      <c r="CG7" s="100"/>
      <c r="CH7" s="99" t="s">
        <v>223</v>
      </c>
      <c r="CI7" s="100"/>
      <c r="CJ7" s="99" t="s">
        <v>224</v>
      </c>
      <c r="CK7" s="100"/>
      <c r="CL7" s="99" t="s">
        <v>225</v>
      </c>
      <c r="CM7" s="100"/>
      <c r="CN7" s="99" t="s">
        <v>227</v>
      </c>
      <c r="CO7" s="100"/>
      <c r="CP7" s="99" t="s">
        <v>228</v>
      </c>
      <c r="CQ7" s="100"/>
      <c r="CR7" s="99" t="s">
        <v>229</v>
      </c>
      <c r="CS7" s="100"/>
      <c r="CT7" s="99" t="s">
        <v>230</v>
      </c>
      <c r="CU7" s="100"/>
      <c r="CV7" s="99" t="s">
        <v>231</v>
      </c>
      <c r="CW7" s="100"/>
      <c r="CX7" s="99" t="s">
        <v>291</v>
      </c>
      <c r="CY7" s="100"/>
      <c r="CZ7" s="99" t="s">
        <v>257</v>
      </c>
      <c r="DA7" s="100"/>
      <c r="DB7" s="99" t="s">
        <v>325</v>
      </c>
      <c r="DC7" s="100"/>
      <c r="DD7" s="99" t="s">
        <v>232</v>
      </c>
      <c r="DE7" s="100"/>
      <c r="DF7" s="99" t="s">
        <v>233</v>
      </c>
      <c r="DG7" s="100"/>
      <c r="DH7" s="99" t="s">
        <v>234</v>
      </c>
      <c r="DI7" s="100"/>
      <c r="DJ7" s="99" t="s">
        <v>327</v>
      </c>
      <c r="DK7" s="100"/>
      <c r="DL7" s="99" t="s">
        <v>329</v>
      </c>
      <c r="DM7" s="100"/>
      <c r="DN7" s="99" t="s">
        <v>235</v>
      </c>
      <c r="DO7" s="100"/>
      <c r="DP7" s="99" t="s">
        <v>236</v>
      </c>
      <c r="DQ7" s="100"/>
      <c r="DR7" s="99" t="s">
        <v>297</v>
      </c>
      <c r="DS7" s="100"/>
      <c r="DT7" s="99" t="s">
        <v>237</v>
      </c>
      <c r="DU7" s="100"/>
      <c r="DV7" s="99" t="s">
        <v>238</v>
      </c>
      <c r="DW7" s="100"/>
      <c r="DX7" s="99" t="s">
        <v>239</v>
      </c>
      <c r="DY7" s="100"/>
      <c r="DZ7" s="99" t="s">
        <v>241</v>
      </c>
      <c r="EA7" s="100"/>
      <c r="EB7" s="99" t="s">
        <v>242</v>
      </c>
      <c r="EC7" s="100"/>
      <c r="ED7" s="99" t="s">
        <v>333</v>
      </c>
      <c r="EE7" s="100"/>
      <c r="EF7" s="99" t="s">
        <v>243</v>
      </c>
      <c r="EG7" s="100"/>
      <c r="EH7" s="99" t="s">
        <v>335</v>
      </c>
      <c r="EI7" s="100"/>
      <c r="EJ7" s="99" t="s">
        <v>364</v>
      </c>
      <c r="EK7" s="100"/>
      <c r="EL7" s="99" t="s">
        <v>299</v>
      </c>
      <c r="EM7" s="100"/>
      <c r="EN7" s="99" t="s">
        <v>244</v>
      </c>
      <c r="EO7" s="100"/>
      <c r="EP7" s="99" t="s">
        <v>245</v>
      </c>
      <c r="EQ7" s="100"/>
      <c r="ER7" s="99" t="s">
        <v>247</v>
      </c>
      <c r="ES7" s="100"/>
      <c r="ET7" s="99" t="s">
        <v>288</v>
      </c>
      <c r="EU7" s="100"/>
      <c r="EV7" s="99" t="s">
        <v>338</v>
      </c>
      <c r="EW7" s="100"/>
      <c r="EX7" s="99" t="s">
        <v>248</v>
      </c>
      <c r="EY7" s="100"/>
      <c r="EZ7" s="99" t="s">
        <v>249</v>
      </c>
      <c r="FA7" s="100"/>
      <c r="FB7" s="99" t="s">
        <v>250</v>
      </c>
      <c r="FC7" s="100"/>
      <c r="FD7" s="99" t="s">
        <v>251</v>
      </c>
      <c r="FE7" s="100"/>
      <c r="FF7" s="99" t="s">
        <v>252</v>
      </c>
      <c r="FG7" s="100"/>
      <c r="FH7" s="99" t="s">
        <v>253</v>
      </c>
      <c r="FI7" s="100"/>
      <c r="FJ7" s="99" t="s">
        <v>254</v>
      </c>
      <c r="FK7" s="100"/>
      <c r="FL7" s="99" t="s">
        <v>255</v>
      </c>
      <c r="FM7" s="100"/>
      <c r="FN7" s="99" t="s">
        <v>259</v>
      </c>
      <c r="FO7" s="100"/>
      <c r="FP7" s="99" t="s">
        <v>344</v>
      </c>
      <c r="FQ7" s="100"/>
      <c r="FR7" s="99" t="s">
        <v>292</v>
      </c>
      <c r="FS7" s="100"/>
      <c r="FT7" s="99" t="s">
        <v>346</v>
      </c>
      <c r="FU7" s="100"/>
      <c r="FV7" s="52"/>
      <c r="FW7" s="51"/>
      <c r="FX7" s="99" t="s">
        <v>260</v>
      </c>
      <c r="FY7" s="100"/>
      <c r="FZ7" s="99" t="s">
        <v>261</v>
      </c>
      <c r="GA7" s="100"/>
      <c r="GB7" s="99" t="s">
        <v>262</v>
      </c>
      <c r="GC7" s="100"/>
      <c r="GD7" s="99" t="s">
        <v>263</v>
      </c>
      <c r="GE7" s="100"/>
      <c r="GF7" s="99" t="s">
        <v>264</v>
      </c>
      <c r="GG7" s="100"/>
      <c r="GH7" s="99" t="s">
        <v>265</v>
      </c>
      <c r="GI7" s="100"/>
      <c r="GJ7" s="99" t="s">
        <v>266</v>
      </c>
      <c r="GK7" s="100"/>
      <c r="GL7" s="99" t="s">
        <v>267</v>
      </c>
      <c r="GM7" s="100"/>
      <c r="GN7" s="99" t="s">
        <v>268</v>
      </c>
      <c r="GO7" s="100"/>
      <c r="GP7" s="99" t="s">
        <v>269</v>
      </c>
      <c r="GQ7" s="100"/>
      <c r="GR7" s="99" t="s">
        <v>270</v>
      </c>
      <c r="GS7" s="100"/>
      <c r="GT7" s="99" t="s">
        <v>271</v>
      </c>
      <c r="GU7" s="100"/>
      <c r="GV7" s="99" t="s">
        <v>272</v>
      </c>
      <c r="GW7" s="100"/>
      <c r="GX7" s="99" t="s">
        <v>273</v>
      </c>
      <c r="GY7" s="100"/>
      <c r="GZ7" s="99" t="s">
        <v>274</v>
      </c>
      <c r="HA7" s="100"/>
      <c r="HB7" s="52"/>
      <c r="HC7" s="51"/>
      <c r="HD7" s="99" t="s">
        <v>352</v>
      </c>
      <c r="HE7" s="100"/>
      <c r="HF7" s="99" t="s">
        <v>276</v>
      </c>
      <c r="HG7" s="100"/>
      <c r="HH7" s="99" t="s">
        <v>294</v>
      </c>
      <c r="HI7" s="100"/>
      <c r="HJ7" s="99" t="s">
        <v>278</v>
      </c>
      <c r="HK7" s="100"/>
      <c r="HL7" s="99" t="s">
        <v>354</v>
      </c>
      <c r="HM7" s="100"/>
      <c r="HN7" s="99" t="s">
        <v>279</v>
      </c>
      <c r="HO7" s="100"/>
      <c r="HP7" s="99" t="s">
        <v>280</v>
      </c>
      <c r="HQ7" s="100"/>
      <c r="HR7" s="99" t="s">
        <v>372</v>
      </c>
      <c r="HS7" s="100"/>
      <c r="HT7" s="99" t="s">
        <v>282</v>
      </c>
      <c r="HU7" s="100"/>
      <c r="HV7" s="99" t="s">
        <v>373</v>
      </c>
      <c r="HW7" s="100"/>
      <c r="HX7" s="99" t="s">
        <v>283</v>
      </c>
      <c r="HY7" s="101"/>
      <c r="HZ7" s="102" t="s">
        <v>284</v>
      </c>
      <c r="IA7" s="102"/>
      <c r="IB7" s="103"/>
      <c r="IC7" s="103"/>
      <c r="ID7" s="103"/>
      <c r="IE7" s="103"/>
      <c r="IF7" s="88"/>
      <c r="IG7" s="88"/>
      <c r="IH7" s="88"/>
      <c r="II7" s="88"/>
      <c r="IJ7" s="88"/>
      <c r="IK7" s="88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53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</row>
    <row r="8" spans="1:640" x14ac:dyDescent="0.25">
      <c r="A8" s="8"/>
      <c r="B8" s="84" t="s">
        <v>11</v>
      </c>
      <c r="C8" s="84" t="s">
        <v>374</v>
      </c>
      <c r="D8" s="14" t="s">
        <v>11</v>
      </c>
      <c r="E8" s="14" t="s">
        <v>374</v>
      </c>
      <c r="F8" s="13" t="s">
        <v>11</v>
      </c>
      <c r="G8" s="13" t="s">
        <v>374</v>
      </c>
      <c r="H8" s="13" t="s">
        <v>11</v>
      </c>
      <c r="I8" s="13" t="s">
        <v>374</v>
      </c>
      <c r="J8" s="13" t="s">
        <v>11</v>
      </c>
      <c r="K8" s="13" t="s">
        <v>374</v>
      </c>
      <c r="L8" s="84" t="s">
        <v>11</v>
      </c>
      <c r="M8" s="84" t="s">
        <v>374</v>
      </c>
      <c r="N8" s="13" t="s">
        <v>11</v>
      </c>
      <c r="O8" s="13" t="s">
        <v>374</v>
      </c>
      <c r="P8" s="13" t="s">
        <v>11</v>
      </c>
      <c r="Q8" s="13" t="s">
        <v>374</v>
      </c>
      <c r="R8" s="13" t="s">
        <v>11</v>
      </c>
      <c r="S8" s="13" t="s">
        <v>374</v>
      </c>
      <c r="T8" s="13" t="s">
        <v>11</v>
      </c>
      <c r="U8" s="13" t="s">
        <v>374</v>
      </c>
      <c r="V8" s="13" t="s">
        <v>11</v>
      </c>
      <c r="W8" s="13" t="s">
        <v>374</v>
      </c>
      <c r="X8" s="13" t="s">
        <v>11</v>
      </c>
      <c r="Y8" s="13" t="s">
        <v>374</v>
      </c>
      <c r="Z8" s="13" t="s">
        <v>11</v>
      </c>
      <c r="AA8" s="13" t="s">
        <v>374</v>
      </c>
      <c r="AB8" s="13" t="s">
        <v>11</v>
      </c>
      <c r="AC8" s="13" t="s">
        <v>374</v>
      </c>
      <c r="AD8" s="13" t="s">
        <v>11</v>
      </c>
      <c r="AE8" s="13" t="s">
        <v>374</v>
      </c>
      <c r="AF8" s="13" t="s">
        <v>11</v>
      </c>
      <c r="AG8" s="13" t="s">
        <v>374</v>
      </c>
      <c r="AH8" s="13" t="s">
        <v>11</v>
      </c>
      <c r="AI8" s="13" t="s">
        <v>374</v>
      </c>
      <c r="AJ8" s="13" t="s">
        <v>11</v>
      </c>
      <c r="AK8" s="13" t="s">
        <v>374</v>
      </c>
      <c r="AL8" s="13" t="s">
        <v>11</v>
      </c>
      <c r="AM8" s="13" t="s">
        <v>374</v>
      </c>
      <c r="AN8" s="13" t="s">
        <v>11</v>
      </c>
      <c r="AO8" s="13" t="s">
        <v>374</v>
      </c>
      <c r="AP8" s="13" t="s">
        <v>11</v>
      </c>
      <c r="AQ8" s="13" t="s">
        <v>374</v>
      </c>
      <c r="AR8" s="13" t="s">
        <v>11</v>
      </c>
      <c r="AS8" s="13" t="s">
        <v>374</v>
      </c>
      <c r="AT8" s="13" t="s">
        <v>11</v>
      </c>
      <c r="AU8" s="13" t="s">
        <v>374</v>
      </c>
      <c r="AV8" s="13" t="s">
        <v>11</v>
      </c>
      <c r="AW8" s="13" t="s">
        <v>374</v>
      </c>
      <c r="AX8" s="13" t="s">
        <v>11</v>
      </c>
      <c r="AY8" s="13" t="s">
        <v>374</v>
      </c>
      <c r="AZ8" s="13" t="s">
        <v>11</v>
      </c>
      <c r="BA8" s="13" t="s">
        <v>374</v>
      </c>
      <c r="BB8" s="13" t="s">
        <v>11</v>
      </c>
      <c r="BC8" s="13" t="s">
        <v>374</v>
      </c>
      <c r="BD8" s="13" t="s">
        <v>11</v>
      </c>
      <c r="BE8" s="13" t="s">
        <v>374</v>
      </c>
      <c r="BF8" s="13" t="s">
        <v>11</v>
      </c>
      <c r="BG8" s="13" t="s">
        <v>374</v>
      </c>
      <c r="BH8" s="13" t="s">
        <v>11</v>
      </c>
      <c r="BI8" s="13" t="s">
        <v>374</v>
      </c>
      <c r="BJ8" s="13" t="s">
        <v>11</v>
      </c>
      <c r="BK8" s="13" t="s">
        <v>374</v>
      </c>
      <c r="BL8" s="13" t="s">
        <v>11</v>
      </c>
      <c r="BM8" s="13" t="s">
        <v>374</v>
      </c>
      <c r="BN8" s="13" t="s">
        <v>11</v>
      </c>
      <c r="BO8" s="13" t="s">
        <v>374</v>
      </c>
      <c r="BP8" s="13" t="s">
        <v>11</v>
      </c>
      <c r="BQ8" s="13" t="s">
        <v>374</v>
      </c>
      <c r="BR8" s="13" t="s">
        <v>11</v>
      </c>
      <c r="BS8" s="13" t="s">
        <v>374</v>
      </c>
      <c r="BT8" s="13" t="s">
        <v>11</v>
      </c>
      <c r="BU8" s="13" t="s">
        <v>374</v>
      </c>
      <c r="BV8" s="13" t="s">
        <v>11</v>
      </c>
      <c r="BW8" s="13" t="s">
        <v>374</v>
      </c>
      <c r="BX8" s="13" t="s">
        <v>11</v>
      </c>
      <c r="BY8" s="13" t="s">
        <v>374</v>
      </c>
      <c r="BZ8" s="13" t="s">
        <v>11</v>
      </c>
      <c r="CA8" s="13" t="s">
        <v>374</v>
      </c>
      <c r="CB8" s="13" t="s">
        <v>11</v>
      </c>
      <c r="CC8" s="13" t="s">
        <v>374</v>
      </c>
      <c r="CD8" s="13" t="s">
        <v>11</v>
      </c>
      <c r="CE8" s="13" t="s">
        <v>374</v>
      </c>
      <c r="CF8" s="13" t="s">
        <v>11</v>
      </c>
      <c r="CG8" s="13" t="s">
        <v>374</v>
      </c>
      <c r="CH8" s="13" t="s">
        <v>11</v>
      </c>
      <c r="CI8" s="13" t="s">
        <v>374</v>
      </c>
      <c r="CJ8" s="13" t="s">
        <v>11</v>
      </c>
      <c r="CK8" s="13" t="s">
        <v>374</v>
      </c>
      <c r="CL8" s="13" t="s">
        <v>11</v>
      </c>
      <c r="CM8" s="13" t="s">
        <v>374</v>
      </c>
      <c r="CN8" s="13" t="s">
        <v>11</v>
      </c>
      <c r="CO8" s="13" t="s">
        <v>374</v>
      </c>
      <c r="CP8" s="13" t="s">
        <v>11</v>
      </c>
      <c r="CQ8" s="13" t="s">
        <v>374</v>
      </c>
      <c r="CR8" s="13" t="s">
        <v>11</v>
      </c>
      <c r="CS8" s="13" t="s">
        <v>374</v>
      </c>
      <c r="CT8" s="13" t="s">
        <v>11</v>
      </c>
      <c r="CU8" s="13" t="s">
        <v>374</v>
      </c>
      <c r="CV8" s="13" t="s">
        <v>11</v>
      </c>
      <c r="CW8" s="13" t="s">
        <v>374</v>
      </c>
      <c r="CX8" s="13" t="s">
        <v>11</v>
      </c>
      <c r="CY8" s="13" t="s">
        <v>374</v>
      </c>
      <c r="CZ8" s="13" t="s">
        <v>11</v>
      </c>
      <c r="DA8" s="13" t="s">
        <v>374</v>
      </c>
      <c r="DB8" s="13" t="s">
        <v>11</v>
      </c>
      <c r="DC8" s="13" t="s">
        <v>374</v>
      </c>
      <c r="DD8" s="13" t="s">
        <v>11</v>
      </c>
      <c r="DE8" s="13" t="s">
        <v>374</v>
      </c>
      <c r="DF8" s="13" t="s">
        <v>11</v>
      </c>
      <c r="DG8" s="13" t="s">
        <v>374</v>
      </c>
      <c r="DH8" s="13" t="s">
        <v>11</v>
      </c>
      <c r="DI8" s="13" t="s">
        <v>374</v>
      </c>
      <c r="DJ8" s="13" t="s">
        <v>11</v>
      </c>
      <c r="DK8" s="13" t="s">
        <v>374</v>
      </c>
      <c r="DL8" s="13" t="s">
        <v>11</v>
      </c>
      <c r="DM8" s="13" t="s">
        <v>374</v>
      </c>
      <c r="DN8" s="13" t="s">
        <v>11</v>
      </c>
      <c r="DO8" s="13" t="s">
        <v>374</v>
      </c>
      <c r="DP8" s="13" t="s">
        <v>11</v>
      </c>
      <c r="DQ8" s="13" t="s">
        <v>374</v>
      </c>
      <c r="DR8" s="13" t="s">
        <v>11</v>
      </c>
      <c r="DS8" s="13" t="s">
        <v>374</v>
      </c>
      <c r="DT8" s="13" t="s">
        <v>11</v>
      </c>
      <c r="DU8" s="13" t="s">
        <v>374</v>
      </c>
      <c r="DV8" s="13" t="s">
        <v>11</v>
      </c>
      <c r="DW8" s="13" t="s">
        <v>374</v>
      </c>
      <c r="DX8" s="13" t="s">
        <v>11</v>
      </c>
      <c r="DY8" s="13" t="s">
        <v>374</v>
      </c>
      <c r="DZ8" s="13" t="s">
        <v>11</v>
      </c>
      <c r="EA8" s="13" t="s">
        <v>374</v>
      </c>
      <c r="EB8" s="13" t="s">
        <v>11</v>
      </c>
      <c r="EC8" s="13" t="s">
        <v>374</v>
      </c>
      <c r="ED8" s="13" t="s">
        <v>11</v>
      </c>
      <c r="EE8" s="13" t="s">
        <v>374</v>
      </c>
      <c r="EF8" s="13" t="s">
        <v>11</v>
      </c>
      <c r="EG8" s="13" t="s">
        <v>374</v>
      </c>
      <c r="EH8" s="13" t="s">
        <v>11</v>
      </c>
      <c r="EI8" s="13" t="s">
        <v>374</v>
      </c>
      <c r="EJ8" s="13" t="s">
        <v>11</v>
      </c>
      <c r="EK8" s="13" t="s">
        <v>374</v>
      </c>
      <c r="EL8" s="13" t="s">
        <v>11</v>
      </c>
      <c r="EM8" s="13" t="s">
        <v>374</v>
      </c>
      <c r="EN8" s="13" t="s">
        <v>11</v>
      </c>
      <c r="EO8" s="13" t="s">
        <v>374</v>
      </c>
      <c r="EP8" s="13" t="s">
        <v>11</v>
      </c>
      <c r="EQ8" s="13" t="s">
        <v>374</v>
      </c>
      <c r="ER8" s="13" t="s">
        <v>11</v>
      </c>
      <c r="ES8" s="13" t="s">
        <v>374</v>
      </c>
      <c r="ET8" s="13" t="s">
        <v>11</v>
      </c>
      <c r="EU8" s="13" t="s">
        <v>374</v>
      </c>
      <c r="EV8" s="13" t="s">
        <v>11</v>
      </c>
      <c r="EW8" s="13" t="s">
        <v>374</v>
      </c>
      <c r="EX8" s="13" t="s">
        <v>11</v>
      </c>
      <c r="EY8" s="13" t="s">
        <v>374</v>
      </c>
      <c r="EZ8" s="13" t="s">
        <v>11</v>
      </c>
      <c r="FA8" s="13" t="s">
        <v>374</v>
      </c>
      <c r="FB8" s="13" t="s">
        <v>11</v>
      </c>
      <c r="FC8" s="13" t="s">
        <v>374</v>
      </c>
      <c r="FD8" s="13" t="s">
        <v>11</v>
      </c>
      <c r="FE8" s="13" t="s">
        <v>374</v>
      </c>
      <c r="FF8" s="13" t="s">
        <v>11</v>
      </c>
      <c r="FG8" s="13" t="s">
        <v>374</v>
      </c>
      <c r="FH8" s="13" t="s">
        <v>11</v>
      </c>
      <c r="FI8" s="13" t="s">
        <v>374</v>
      </c>
      <c r="FJ8" s="13" t="s">
        <v>11</v>
      </c>
      <c r="FK8" s="13" t="s">
        <v>374</v>
      </c>
      <c r="FL8" s="13" t="s">
        <v>11</v>
      </c>
      <c r="FM8" s="13" t="s">
        <v>374</v>
      </c>
      <c r="FN8" s="13" t="s">
        <v>11</v>
      </c>
      <c r="FO8" s="13" t="s">
        <v>374</v>
      </c>
      <c r="FP8" s="13" t="s">
        <v>11</v>
      </c>
      <c r="FQ8" s="13" t="s">
        <v>374</v>
      </c>
      <c r="FR8" s="13" t="s">
        <v>11</v>
      </c>
      <c r="FS8" s="13" t="s">
        <v>374</v>
      </c>
      <c r="FT8" s="13" t="s">
        <v>11</v>
      </c>
      <c r="FU8" s="13" t="s">
        <v>374</v>
      </c>
      <c r="FV8" s="84" t="s">
        <v>11</v>
      </c>
      <c r="FW8" s="84" t="s">
        <v>374</v>
      </c>
      <c r="FX8" s="13" t="s">
        <v>11</v>
      </c>
      <c r="FY8" s="13" t="s">
        <v>374</v>
      </c>
      <c r="FZ8" s="13" t="s">
        <v>11</v>
      </c>
      <c r="GA8" s="13" t="s">
        <v>374</v>
      </c>
      <c r="GB8" s="13" t="s">
        <v>11</v>
      </c>
      <c r="GC8" s="13" t="s">
        <v>374</v>
      </c>
      <c r="GD8" s="13" t="s">
        <v>11</v>
      </c>
      <c r="GE8" s="13" t="s">
        <v>374</v>
      </c>
      <c r="GF8" s="13" t="s">
        <v>11</v>
      </c>
      <c r="GG8" s="13" t="s">
        <v>374</v>
      </c>
      <c r="GH8" s="13" t="s">
        <v>11</v>
      </c>
      <c r="GI8" s="13" t="s">
        <v>374</v>
      </c>
      <c r="GJ8" s="13" t="s">
        <v>11</v>
      </c>
      <c r="GK8" s="13" t="s">
        <v>374</v>
      </c>
      <c r="GL8" s="13" t="s">
        <v>11</v>
      </c>
      <c r="GM8" s="13" t="s">
        <v>374</v>
      </c>
      <c r="GN8" s="13" t="s">
        <v>11</v>
      </c>
      <c r="GO8" s="13" t="s">
        <v>374</v>
      </c>
      <c r="GP8" s="13" t="s">
        <v>11</v>
      </c>
      <c r="GQ8" s="13" t="s">
        <v>374</v>
      </c>
      <c r="GR8" s="13" t="s">
        <v>11</v>
      </c>
      <c r="GS8" s="13" t="s">
        <v>374</v>
      </c>
      <c r="GT8" s="13" t="s">
        <v>11</v>
      </c>
      <c r="GU8" s="13" t="s">
        <v>374</v>
      </c>
      <c r="GV8" s="13" t="s">
        <v>11</v>
      </c>
      <c r="GW8" s="13" t="s">
        <v>374</v>
      </c>
      <c r="GX8" s="13" t="s">
        <v>11</v>
      </c>
      <c r="GY8" s="13" t="s">
        <v>374</v>
      </c>
      <c r="GZ8" s="13" t="s">
        <v>11</v>
      </c>
      <c r="HA8" s="13" t="s">
        <v>374</v>
      </c>
      <c r="HB8" s="84" t="s">
        <v>11</v>
      </c>
      <c r="HC8" s="84" t="s">
        <v>374</v>
      </c>
      <c r="HD8" s="25" t="s">
        <v>11</v>
      </c>
      <c r="HE8" s="25" t="s">
        <v>374</v>
      </c>
      <c r="HF8" s="25" t="s">
        <v>11</v>
      </c>
      <c r="HG8" s="25" t="s">
        <v>374</v>
      </c>
      <c r="HH8" s="25" t="s">
        <v>11</v>
      </c>
      <c r="HI8" s="25" t="s">
        <v>374</v>
      </c>
      <c r="HJ8" s="25" t="s">
        <v>11</v>
      </c>
      <c r="HK8" s="25" t="s">
        <v>374</v>
      </c>
      <c r="HL8" s="13" t="s">
        <v>11</v>
      </c>
      <c r="HM8" s="13" t="s">
        <v>374</v>
      </c>
      <c r="HN8" s="13" t="s">
        <v>11</v>
      </c>
      <c r="HO8" s="13" t="s">
        <v>374</v>
      </c>
      <c r="HP8" s="25" t="s">
        <v>11</v>
      </c>
      <c r="HQ8" s="25" t="s">
        <v>374</v>
      </c>
      <c r="HR8" s="25" t="s">
        <v>11</v>
      </c>
      <c r="HS8" s="25" t="s">
        <v>374</v>
      </c>
      <c r="HT8" s="13" t="s">
        <v>11</v>
      </c>
      <c r="HU8" s="13" t="s">
        <v>374</v>
      </c>
      <c r="HV8" s="25" t="s">
        <v>11</v>
      </c>
      <c r="HW8" s="25" t="s">
        <v>374</v>
      </c>
      <c r="HX8" s="13" t="s">
        <v>11</v>
      </c>
      <c r="HY8" s="75" t="s">
        <v>374</v>
      </c>
      <c r="HZ8" s="13" t="s">
        <v>11</v>
      </c>
      <c r="IA8" s="13" t="s">
        <v>374</v>
      </c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15"/>
      <c r="LT8" s="15"/>
      <c r="LU8" s="15"/>
      <c r="LV8" s="15"/>
      <c r="LW8" s="15"/>
      <c r="LX8" s="15"/>
      <c r="LY8" s="16"/>
      <c r="LZ8" s="16"/>
      <c r="MA8" s="1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</row>
    <row r="9" spans="1:640" x14ac:dyDescent="0.25">
      <c r="A9" s="9" t="s">
        <v>12</v>
      </c>
      <c r="B9" s="23">
        <f t="shared" ref="B9:C40" si="0">D9+L9+FV9+HB9</f>
        <v>380354602.08000004</v>
      </c>
      <c r="C9" s="23">
        <f t="shared" si="0"/>
        <v>0</v>
      </c>
      <c r="D9" s="31">
        <f>F9+H9+J9</f>
        <v>0</v>
      </c>
      <c r="E9" s="31">
        <f>G9+I9+K9</f>
        <v>0</v>
      </c>
      <c r="F9" s="18"/>
      <c r="G9" s="18"/>
      <c r="H9" s="18"/>
      <c r="I9" s="29"/>
      <c r="J9" s="29"/>
      <c r="K9" s="29"/>
      <c r="L9" s="23">
        <f>N9+T9+X9+Z9+AB9+AD9+AH9+AJ9+AL9+AN9+AP9+AR9+AT9+AV9+AX9+AZ9+BB9+BD9+BF9+BH9+BJ9+BN9+BP9+BR9+BT9+BV9+BX9+BZ9+CD9+CH9+CJ9+CL9+CN9+CP9+CR9+CT9+CV9+CX9+CZ9+DB9+DD9+DF9+DH9+DJ9+DL9+DN9+DP9+DR9+DT9+DV9+DX9+DZ9+EB9+ED9+EF9+EH9+EL9+EN9+EP9+ER9+ET9+EV9+EX9+EZ9+FD9+FF9+FH9+FJ9+FL9+FN9+FR9+FT9+FP9+P9+R9+AF9+BL9+CF9+EJ9+FB9+V9+CB9</f>
        <v>380354602.08000004</v>
      </c>
      <c r="M9" s="23">
        <f>O9+U9+Y9+AA9+AC9+AE9+AI9+AK9+AM9+AO9+AQ9+AS9+AU9+AW9+AY9+BA9+BC9+BE9+BG9+BI9+BK9+BO9+BQ9+BS9+BU9+BW9+BY9+CA9+CE9+CI9+CK9+CM9+CO9+CQ9+CS9+CU9+CW9+CY9+DA9+DC9+DE9+DG9+DI9+DK9+DM9+DO9+DQ9+DS9+DU9+DW9+DY9+EA9+EC9+EE9+EG9+EI9+EM9+EO9+EQ9+ES9+EU9+EW9+EY9+FA9+FE9+FG9+FI9+FK9+FM9+FO9+FS9+FU9+FQ9+Q9+S9+AG9+BM9+CG9+EK9+FC9+W9+CC9</f>
        <v>0</v>
      </c>
      <c r="N9" s="18">
        <v>1658271</v>
      </c>
      <c r="O9" s="18">
        <v>0</v>
      </c>
      <c r="P9" s="18">
        <v>3833286.900000006</v>
      </c>
      <c r="Q9" s="18">
        <v>0</v>
      </c>
      <c r="R9" s="18"/>
      <c r="S9" s="18"/>
      <c r="T9" s="18"/>
      <c r="U9" s="18"/>
      <c r="V9" s="18">
        <v>44604532.00000003</v>
      </c>
      <c r="W9" s="18"/>
      <c r="X9" s="18"/>
      <c r="Y9" s="18"/>
      <c r="Z9" s="18"/>
      <c r="AA9" s="18"/>
      <c r="AB9" s="18"/>
      <c r="AC9" s="18"/>
      <c r="AD9" s="18">
        <v>74161.85000000149</v>
      </c>
      <c r="AE9" s="18">
        <v>0</v>
      </c>
      <c r="AF9" s="18">
        <v>31403035.370000005</v>
      </c>
      <c r="AG9" s="18">
        <v>0</v>
      </c>
      <c r="AH9" s="18"/>
      <c r="AI9" s="18"/>
      <c r="AJ9" s="22"/>
      <c r="AK9" s="18"/>
      <c r="AL9" s="18"/>
      <c r="AM9" s="18"/>
      <c r="AN9" s="18"/>
      <c r="AO9" s="18"/>
      <c r="AP9" s="18">
        <v>1145204.700000003</v>
      </c>
      <c r="AQ9" s="18">
        <v>0</v>
      </c>
      <c r="AR9" s="18"/>
      <c r="AS9" s="18"/>
      <c r="AT9" s="18"/>
      <c r="AU9" s="18"/>
      <c r="AV9" s="18"/>
      <c r="AW9" s="18"/>
      <c r="AX9" s="18"/>
      <c r="AY9" s="29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>
        <v>14390.879999995232</v>
      </c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>
        <v>24161.909999966621</v>
      </c>
      <c r="CI9" s="18"/>
      <c r="CJ9" s="18">
        <v>23542.569999977946</v>
      </c>
      <c r="CK9" s="29">
        <v>0</v>
      </c>
      <c r="CL9" s="18"/>
      <c r="CM9" s="18"/>
      <c r="CN9" s="32">
        <v>44964.79999999993</v>
      </c>
      <c r="CO9" s="18">
        <v>0</v>
      </c>
      <c r="CP9" s="33">
        <v>228324.24999999627</v>
      </c>
      <c r="CQ9" s="18"/>
      <c r="CR9" s="18">
        <v>153254.1400000006</v>
      </c>
      <c r="CS9" s="18">
        <v>0</v>
      </c>
      <c r="CT9" s="18">
        <v>827.99000000022352</v>
      </c>
      <c r="CU9" s="18">
        <v>0</v>
      </c>
      <c r="CV9" s="18">
        <v>84496.400000000023</v>
      </c>
      <c r="CW9" s="18">
        <v>0</v>
      </c>
      <c r="CX9" s="18"/>
      <c r="CY9" s="18"/>
      <c r="CZ9" s="18">
        <v>20323436.860000014</v>
      </c>
      <c r="DA9" s="18">
        <v>0</v>
      </c>
      <c r="DB9" s="18"/>
      <c r="DC9" s="18">
        <v>0</v>
      </c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34"/>
      <c r="DY9" s="18"/>
      <c r="DZ9" s="33"/>
      <c r="EA9" s="29"/>
      <c r="EB9" s="33"/>
      <c r="EC9" s="29"/>
      <c r="ED9" s="18"/>
      <c r="EE9" s="29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>
        <v>24910101</v>
      </c>
      <c r="EU9" s="18">
        <v>0</v>
      </c>
      <c r="EV9" s="18">
        <v>5265000</v>
      </c>
      <c r="EW9" s="18"/>
      <c r="EX9" s="18">
        <v>245000000</v>
      </c>
      <c r="EY9" s="29">
        <v>0</v>
      </c>
      <c r="EZ9" s="18">
        <v>799200</v>
      </c>
      <c r="FA9" s="18">
        <v>0</v>
      </c>
      <c r="FB9" s="18">
        <v>723063.6</v>
      </c>
      <c r="FC9" s="18">
        <v>0</v>
      </c>
      <c r="FD9" s="18"/>
      <c r="FE9" s="18"/>
      <c r="FF9" s="18"/>
      <c r="FG9" s="18"/>
      <c r="FH9" s="18">
        <v>41345.859999999404</v>
      </c>
      <c r="FI9" s="29">
        <v>0</v>
      </c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23">
        <f>FX9+FZ9+GB9+GD9+GF9+GH9+GJ9+GL9+GN9+GP9+GR9+GT9+GV9+GX9+GZ9</f>
        <v>0</v>
      </c>
      <c r="FW9" s="23">
        <f>FY9+GA9+GC9+GE9+GG9+GI9+GK9+GM9+GO9+GQ9+GS9+GU9+GW9+GY9+HA9</f>
        <v>0</v>
      </c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23">
        <f>HD9+HF9+HH9+HL9+HN9+HP9+HT9+HX9+HZ9+HJ9+HR9+HV9</f>
        <v>0</v>
      </c>
      <c r="HC9" s="23">
        <f>HE9+HG9+HI9+HM9+HO9+HQ9+HU9+HY9+IA9+HK9+HS9+HW9</f>
        <v>0</v>
      </c>
      <c r="HD9" s="29"/>
      <c r="HE9" s="29"/>
      <c r="HF9" s="29"/>
      <c r="HG9" s="29"/>
      <c r="HH9" s="29"/>
      <c r="HI9" s="29"/>
      <c r="HJ9" s="29"/>
      <c r="HK9" s="29"/>
      <c r="HL9" s="18"/>
      <c r="HM9" s="18"/>
      <c r="HN9" s="18"/>
      <c r="HO9" s="29"/>
      <c r="HP9" s="29"/>
      <c r="HQ9" s="29"/>
      <c r="HR9" s="29"/>
      <c r="HS9" s="29"/>
      <c r="HT9" s="18"/>
      <c r="HU9" s="18"/>
      <c r="HV9" s="18"/>
      <c r="HW9" s="18"/>
      <c r="HX9" s="18"/>
      <c r="HY9" s="76"/>
      <c r="HZ9" s="18"/>
      <c r="IA9" s="18"/>
      <c r="IB9" s="60"/>
      <c r="IC9" s="60"/>
      <c r="ID9" s="60"/>
      <c r="IE9" s="20"/>
      <c r="IF9" s="20"/>
      <c r="IG9" s="60"/>
      <c r="IH9" s="60"/>
      <c r="II9" s="60"/>
      <c r="IJ9" s="60"/>
      <c r="IK9" s="60"/>
      <c r="IL9" s="60"/>
      <c r="IM9" s="60"/>
      <c r="IN9" s="20"/>
      <c r="IO9" s="20"/>
      <c r="IP9" s="60"/>
      <c r="IQ9" s="60"/>
      <c r="IR9" s="60"/>
      <c r="IS9" s="20"/>
      <c r="IT9" s="60"/>
      <c r="IU9" s="20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6"/>
      <c r="LZ9" s="16"/>
      <c r="MA9" s="1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</row>
    <row r="10" spans="1:640" x14ac:dyDescent="0.25">
      <c r="A10" s="8" t="s">
        <v>13</v>
      </c>
      <c r="B10" s="23">
        <f t="shared" si="0"/>
        <v>689818420.14999998</v>
      </c>
      <c r="C10" s="23">
        <f t="shared" si="0"/>
        <v>410461838.34999996</v>
      </c>
      <c r="D10" s="31">
        <f t="shared" ref="D10:E41" si="1">F10+H10+J10</f>
        <v>220577503.25</v>
      </c>
      <c r="E10" s="31">
        <f t="shared" si="1"/>
        <v>181076496.25</v>
      </c>
      <c r="F10" s="18">
        <v>162070700</v>
      </c>
      <c r="G10" s="1">
        <v>138041245</v>
      </c>
      <c r="H10" s="18">
        <f>3947466+54559337.25</f>
        <v>58506803.25</v>
      </c>
      <c r="I10" s="58">
        <v>43035251.25</v>
      </c>
      <c r="J10" s="58"/>
      <c r="K10" s="58"/>
      <c r="L10" s="23">
        <f t="shared" ref="L10:M73" si="2">N10+T10+X10+Z10+AB10+AD10+AH10+AJ10+AL10+AN10+AP10+AR10+AT10+AV10+AX10+AZ10+BB10+BD10+BF10+BH10+BJ10+BN10+BP10+BR10+BT10+BV10+BX10+BZ10+CD10+CH10+CJ10+CL10+CN10+CP10+CR10+CT10+CV10+CX10+CZ10+DB10+DD10+DF10+DH10+DJ10+DL10+DN10+DP10+DR10+DT10+DV10+DX10+DZ10+EB10+ED10+EF10+EH10+EL10+EN10+EP10+ER10+ET10+EV10+EX10+EZ10+FD10+FF10+FH10+FJ10+FL10+FN10+FR10+FT10+FP10+P10+R10+AF10+BL10+CF10+EJ10+FB10+V10+CB10</f>
        <v>241800543.47</v>
      </c>
      <c r="M10" s="23">
        <f t="shared" si="2"/>
        <v>59840587.57</v>
      </c>
      <c r="N10" s="18"/>
      <c r="O10" s="29"/>
      <c r="P10" s="29">
        <v>3200000</v>
      </c>
      <c r="Q10" s="29">
        <v>0</v>
      </c>
      <c r="R10" s="29">
        <v>282371.01</v>
      </c>
      <c r="S10" s="29">
        <v>282371.01</v>
      </c>
      <c r="T10" s="18">
        <v>18375</v>
      </c>
      <c r="U10" s="18">
        <v>18375</v>
      </c>
      <c r="V10" s="18">
        <f>4828660+3716628</f>
        <v>8545288</v>
      </c>
      <c r="W10" s="18"/>
      <c r="X10" s="18">
        <f>60981600+6954652.6+22922700+2626172.72</f>
        <v>93485125.319999993</v>
      </c>
      <c r="Y10" s="18">
        <v>6216333.8700000001</v>
      </c>
      <c r="Z10" s="18"/>
      <c r="AA10" s="18"/>
      <c r="AB10" s="18">
        <v>2408919.2000000002</v>
      </c>
      <c r="AC10" s="29">
        <v>313159.69</v>
      </c>
      <c r="AD10" s="18">
        <v>2500000</v>
      </c>
      <c r="AE10" s="18">
        <v>0</v>
      </c>
      <c r="AF10" s="18">
        <f>798000+801230</f>
        <v>1599230</v>
      </c>
      <c r="AG10" s="18">
        <v>0</v>
      </c>
      <c r="AH10" s="18">
        <v>1281100.1599999999</v>
      </c>
      <c r="AI10" s="18">
        <v>960825.15</v>
      </c>
      <c r="AJ10" s="22">
        <v>7249179</v>
      </c>
      <c r="AK10" s="18">
        <v>5436884</v>
      </c>
      <c r="AL10" s="18">
        <v>3471077.8</v>
      </c>
      <c r="AM10" s="29">
        <v>2603308.35</v>
      </c>
      <c r="AN10" s="18"/>
      <c r="AO10" s="29"/>
      <c r="AP10" s="18"/>
      <c r="AQ10" s="29"/>
      <c r="AR10" s="18"/>
      <c r="AS10" s="18"/>
      <c r="AT10" s="18"/>
      <c r="AU10" s="29"/>
      <c r="AV10" s="18">
        <v>16496766.050000001</v>
      </c>
      <c r="AW10" s="18">
        <v>7549482.4500000002</v>
      </c>
      <c r="AX10" s="18">
        <v>859320</v>
      </c>
      <c r="AY10" s="29">
        <v>859320</v>
      </c>
      <c r="AZ10" s="18"/>
      <c r="BA10" s="29"/>
      <c r="BB10" s="18"/>
      <c r="BC10" s="29"/>
      <c r="BD10" s="18"/>
      <c r="BE10" s="18"/>
      <c r="BF10" s="18"/>
      <c r="BG10" s="18"/>
      <c r="BH10" s="18">
        <v>1356723</v>
      </c>
      <c r="BI10" s="29">
        <v>1028544.25</v>
      </c>
      <c r="BJ10" s="29">
        <v>9434183.9700000007</v>
      </c>
      <c r="BK10" s="29">
        <v>0</v>
      </c>
      <c r="BL10" s="29">
        <v>42855326.5</v>
      </c>
      <c r="BM10" s="29">
        <v>0</v>
      </c>
      <c r="BN10" s="18"/>
      <c r="BO10" s="18"/>
      <c r="BP10" s="18"/>
      <c r="BQ10" s="29"/>
      <c r="BR10" s="18"/>
      <c r="BS10" s="18"/>
      <c r="BT10" s="18"/>
      <c r="BU10" s="18"/>
      <c r="BV10" s="18"/>
      <c r="BW10" s="18"/>
      <c r="BX10" s="18"/>
      <c r="BY10" s="18"/>
      <c r="BZ10" s="18"/>
      <c r="CA10" s="29"/>
      <c r="CB10" s="29"/>
      <c r="CC10" s="29"/>
      <c r="CD10" s="18"/>
      <c r="CE10" s="29"/>
      <c r="CF10" s="29"/>
      <c r="CG10" s="29"/>
      <c r="CH10" s="18">
        <v>2175838.09</v>
      </c>
      <c r="CI10" s="18">
        <v>1175838.0900000001</v>
      </c>
      <c r="CJ10" s="18">
        <v>6086254.54</v>
      </c>
      <c r="CK10" s="89">
        <v>5700662.3700000001</v>
      </c>
      <c r="CL10" s="18"/>
      <c r="CM10" s="18"/>
      <c r="CN10" s="18"/>
      <c r="CO10" s="18"/>
      <c r="CP10" s="18">
        <v>1445552.34</v>
      </c>
      <c r="CQ10" s="18">
        <v>1445552.34</v>
      </c>
      <c r="CR10" s="18">
        <v>399353.27</v>
      </c>
      <c r="CS10" s="18">
        <v>0</v>
      </c>
      <c r="CT10" s="18"/>
      <c r="CU10" s="18"/>
      <c r="CV10" s="18"/>
      <c r="CW10" s="18"/>
      <c r="CX10" s="29"/>
      <c r="CY10" s="29"/>
      <c r="CZ10" s="2">
        <v>5751916.2199999997</v>
      </c>
      <c r="DA10" s="3">
        <v>0</v>
      </c>
      <c r="DB10" s="18">
        <v>153792</v>
      </c>
      <c r="DC10" s="18">
        <v>153792</v>
      </c>
      <c r="DD10" s="18">
        <v>11500000</v>
      </c>
      <c r="DE10" s="18">
        <v>11500000</v>
      </c>
      <c r="DF10" s="18"/>
      <c r="DG10" s="18"/>
      <c r="DH10" s="18">
        <v>13754852</v>
      </c>
      <c r="DI10" s="18">
        <v>10316139</v>
      </c>
      <c r="DJ10" s="18"/>
      <c r="DK10" s="29"/>
      <c r="DL10" s="18"/>
      <c r="DM10" s="18"/>
      <c r="DN10" s="18"/>
      <c r="DO10" s="18"/>
      <c r="DP10" s="18"/>
      <c r="DQ10" s="18"/>
      <c r="DR10" s="18"/>
      <c r="DS10" s="29"/>
      <c r="DT10" s="18">
        <v>3620000</v>
      </c>
      <c r="DU10" s="29">
        <v>3220000</v>
      </c>
      <c r="DV10" s="18"/>
      <c r="DW10" s="18"/>
      <c r="DX10" s="18"/>
      <c r="DY10" s="18"/>
      <c r="DZ10" s="35">
        <v>1070000</v>
      </c>
      <c r="EA10" s="29">
        <v>1060000</v>
      </c>
      <c r="EB10" s="18"/>
      <c r="EC10" s="29"/>
      <c r="ED10" s="18"/>
      <c r="EE10" s="29"/>
      <c r="EF10" s="18"/>
      <c r="EG10" s="18"/>
      <c r="EH10" s="18"/>
      <c r="EI10" s="18"/>
      <c r="EJ10" s="18">
        <v>800000</v>
      </c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29"/>
      <c r="EZ10" s="18"/>
      <c r="FA10" s="18"/>
      <c r="FB10" s="18"/>
      <c r="FC10" s="18"/>
      <c r="FD10" s="18"/>
      <c r="FE10" s="18"/>
      <c r="FF10" s="18"/>
      <c r="FG10" s="18"/>
      <c r="FH10" s="18"/>
      <c r="FI10" s="36"/>
      <c r="FJ10" s="18"/>
      <c r="FK10" s="18"/>
      <c r="FL10" s="18"/>
      <c r="FM10" s="18"/>
      <c r="FN10" s="18"/>
      <c r="FO10" s="18"/>
      <c r="FP10" s="18"/>
      <c r="FQ10" s="18"/>
      <c r="FR10" s="18"/>
      <c r="FS10" s="29"/>
      <c r="FT10" s="29"/>
      <c r="FU10" s="29"/>
      <c r="FV10" s="23">
        <f t="shared" ref="FV10:FW73" si="3">FX10+FZ10+GB10+GD10+GF10+GH10+GJ10+GL10+GN10+GP10+GR10+GT10+GV10+GX10+GZ10</f>
        <v>213972293.42999998</v>
      </c>
      <c r="FW10" s="23">
        <f t="shared" si="3"/>
        <v>160840858.09</v>
      </c>
      <c r="FX10" s="18">
        <v>96101057</v>
      </c>
      <c r="FY10" s="29">
        <v>73806134</v>
      </c>
      <c r="FZ10" s="18"/>
      <c r="GA10" s="18"/>
      <c r="GB10" s="18">
        <v>100981284.33</v>
      </c>
      <c r="GC10" s="29">
        <v>78282508</v>
      </c>
      <c r="GD10" s="18"/>
      <c r="GE10" s="18"/>
      <c r="GF10" s="18"/>
      <c r="GG10" s="29"/>
      <c r="GH10" s="18">
        <v>3060100</v>
      </c>
      <c r="GI10" s="18">
        <v>2295081</v>
      </c>
      <c r="GJ10" s="18">
        <v>4523458.22</v>
      </c>
      <c r="GK10" s="18">
        <v>1862728.91</v>
      </c>
      <c r="GL10" s="18">
        <v>7871000.5999999996</v>
      </c>
      <c r="GM10" s="18">
        <v>3622000</v>
      </c>
      <c r="GN10" s="18">
        <v>78120</v>
      </c>
      <c r="GO10" s="18">
        <v>78120</v>
      </c>
      <c r="GP10" s="18">
        <v>16485.5</v>
      </c>
      <c r="GQ10" s="18">
        <v>0</v>
      </c>
      <c r="GR10" s="18">
        <v>1061278.8</v>
      </c>
      <c r="GS10" s="29">
        <v>774810</v>
      </c>
      <c r="GT10" s="18">
        <v>253000</v>
      </c>
      <c r="GU10" s="18">
        <v>97376.18</v>
      </c>
      <c r="GV10" s="18"/>
      <c r="GW10" s="18"/>
      <c r="GX10" s="18"/>
      <c r="GY10" s="18"/>
      <c r="GZ10" s="18">
        <v>26508.98</v>
      </c>
      <c r="HA10" s="18">
        <v>22100</v>
      </c>
      <c r="HB10" s="23">
        <f t="shared" ref="HB10:HC73" si="4">HD10+HF10+HH10+HL10+HN10+HP10+HT10+HX10+HZ10+HJ10+HR10+HV10</f>
        <v>13468080</v>
      </c>
      <c r="HC10" s="23">
        <f t="shared" si="4"/>
        <v>8703896.4400000013</v>
      </c>
      <c r="HD10" s="29"/>
      <c r="HE10" s="29"/>
      <c r="HF10" s="29">
        <v>10468080</v>
      </c>
      <c r="HG10" s="29">
        <v>7703896.4400000004</v>
      </c>
      <c r="HH10" s="29"/>
      <c r="HI10" s="29"/>
      <c r="HJ10" s="29"/>
      <c r="HK10" s="29"/>
      <c r="HL10" s="18"/>
      <c r="HM10" s="29"/>
      <c r="HN10" s="18"/>
      <c r="HO10" s="29"/>
      <c r="HP10" s="29"/>
      <c r="HQ10" s="29"/>
      <c r="HR10" s="29"/>
      <c r="HS10" s="29"/>
      <c r="HT10" s="18">
        <v>2000000</v>
      </c>
      <c r="HU10" s="18">
        <v>0</v>
      </c>
      <c r="HV10" s="18"/>
      <c r="HW10" s="18"/>
      <c r="HX10" s="18"/>
      <c r="HY10" s="76"/>
      <c r="HZ10" s="18">
        <v>1000000</v>
      </c>
      <c r="IA10" s="18">
        <v>1000000</v>
      </c>
      <c r="IB10" s="60"/>
      <c r="IC10" s="60"/>
      <c r="ID10" s="60"/>
      <c r="IE10" s="20"/>
      <c r="IF10" s="20"/>
      <c r="IG10" s="60"/>
      <c r="IH10" s="60"/>
      <c r="II10" s="60"/>
      <c r="IJ10" s="60"/>
      <c r="IK10" s="60"/>
      <c r="IL10" s="60"/>
      <c r="IM10" s="60"/>
      <c r="IN10" s="20"/>
      <c r="IO10" s="20"/>
      <c r="IP10" s="60"/>
      <c r="IQ10" s="60"/>
      <c r="IR10" s="60"/>
      <c r="IS10" s="20"/>
      <c r="IT10" s="60"/>
      <c r="IU10" s="20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6"/>
      <c r="LZ10" s="16"/>
      <c r="MA10" s="1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</row>
    <row r="11" spans="1:640" x14ac:dyDescent="0.25">
      <c r="A11" s="10" t="s">
        <v>14</v>
      </c>
      <c r="B11" s="23">
        <f t="shared" si="0"/>
        <v>6320287330.75</v>
      </c>
      <c r="C11" s="23">
        <f t="shared" si="0"/>
        <v>4023350289.6199999</v>
      </c>
      <c r="D11" s="31">
        <f t="shared" si="1"/>
        <v>803671097.23000002</v>
      </c>
      <c r="E11" s="31">
        <f t="shared" si="1"/>
        <v>594121196.23000002</v>
      </c>
      <c r="F11" s="18">
        <v>391961500</v>
      </c>
      <c r="G11" s="1">
        <v>293971126</v>
      </c>
      <c r="H11" s="18">
        <f>37628327+374081270.23</f>
        <v>411709597.23000002</v>
      </c>
      <c r="I11" s="58">
        <v>300150070.23000002</v>
      </c>
      <c r="J11" s="58"/>
      <c r="K11" s="58"/>
      <c r="L11" s="23">
        <f t="shared" si="2"/>
        <v>1819730479.2200003</v>
      </c>
      <c r="M11" s="23">
        <f t="shared" si="2"/>
        <v>837482203.39999998</v>
      </c>
      <c r="N11" s="18"/>
      <c r="O11" s="39"/>
      <c r="P11" s="39">
        <v>49205905.5</v>
      </c>
      <c r="Q11" s="39">
        <v>0</v>
      </c>
      <c r="R11" s="39">
        <v>3117283.02</v>
      </c>
      <c r="S11" s="39">
        <v>3117283.02</v>
      </c>
      <c r="T11" s="18">
        <v>73500</v>
      </c>
      <c r="U11" s="18">
        <v>73500</v>
      </c>
      <c r="V11" s="18">
        <f>7802650+17597340</f>
        <v>25399990</v>
      </c>
      <c r="W11" s="18"/>
      <c r="X11" s="18"/>
      <c r="Y11" s="18"/>
      <c r="Z11" s="18"/>
      <c r="AA11" s="18"/>
      <c r="AB11" s="18"/>
      <c r="AC11" s="29"/>
      <c r="AD11" s="18"/>
      <c r="AE11" s="18"/>
      <c r="AF11" s="18">
        <f>418919.6+323174.99+201060.57+365480.95+371137.91+279310.07+261569.5+306701.22+259223.44+270960.02</f>
        <v>3057538.2699999996</v>
      </c>
      <c r="AG11" s="18">
        <v>0</v>
      </c>
      <c r="AH11" s="18">
        <v>23076899.949999999</v>
      </c>
      <c r="AI11" s="18">
        <v>14945476</v>
      </c>
      <c r="AJ11" s="22">
        <v>25741245</v>
      </c>
      <c r="AK11" s="18">
        <v>19305900</v>
      </c>
      <c r="AL11" s="18">
        <v>3984097.9</v>
      </c>
      <c r="AM11" s="29">
        <v>3330000</v>
      </c>
      <c r="AN11" s="18"/>
      <c r="AO11" s="29"/>
      <c r="AP11" s="18"/>
      <c r="AQ11" s="29"/>
      <c r="AR11" s="18"/>
      <c r="AS11" s="18"/>
      <c r="AT11" s="18"/>
      <c r="AU11" s="29"/>
      <c r="AV11" s="18">
        <v>195295140.84999999</v>
      </c>
      <c r="AW11" s="18">
        <v>122148790.58</v>
      </c>
      <c r="AX11" s="18">
        <v>8515080</v>
      </c>
      <c r="AY11" s="29">
        <v>8515080</v>
      </c>
      <c r="AZ11" s="18"/>
      <c r="BA11" s="29"/>
      <c r="BB11" s="18"/>
      <c r="BC11" s="29"/>
      <c r="BD11" s="18">
        <v>59469575</v>
      </c>
      <c r="BE11" s="18">
        <v>12516784.85</v>
      </c>
      <c r="BF11" s="18"/>
      <c r="BG11" s="18"/>
      <c r="BH11" s="18">
        <v>18659475</v>
      </c>
      <c r="BI11" s="29">
        <v>14154101.25</v>
      </c>
      <c r="BJ11" s="29">
        <v>76953694.859999999</v>
      </c>
      <c r="BK11" s="29">
        <f>14390.88+29382797.95</f>
        <v>29397188.829999998</v>
      </c>
      <c r="BL11" s="29"/>
      <c r="BM11" s="29"/>
      <c r="BN11" s="18">
        <v>560295000</v>
      </c>
      <c r="BO11" s="18">
        <v>320554705.35000002</v>
      </c>
      <c r="BP11" s="18">
        <v>36637330</v>
      </c>
      <c r="BQ11" s="29">
        <v>0</v>
      </c>
      <c r="BR11" s="18">
        <v>52000000</v>
      </c>
      <c r="BS11" s="18">
        <v>17718279</v>
      </c>
      <c r="BT11" s="18"/>
      <c r="BU11" s="18"/>
      <c r="BV11" s="18"/>
      <c r="BW11" s="18"/>
      <c r="BX11" s="18"/>
      <c r="BY11" s="18"/>
      <c r="BZ11" s="18"/>
      <c r="CA11" s="29"/>
      <c r="CB11" s="29"/>
      <c r="CC11" s="29"/>
      <c r="CD11" s="18"/>
      <c r="CE11" s="29"/>
      <c r="CF11" s="29"/>
      <c r="CG11" s="29"/>
      <c r="CH11" s="18">
        <v>77000000</v>
      </c>
      <c r="CI11" s="18">
        <v>15711937.960000001</v>
      </c>
      <c r="CJ11" s="18">
        <v>13367722.92</v>
      </c>
      <c r="CK11" s="29">
        <v>9132307.3300000019</v>
      </c>
      <c r="CL11" s="18">
        <v>20000000</v>
      </c>
      <c r="CM11" s="18">
        <v>2845044.28</v>
      </c>
      <c r="CN11" s="18"/>
      <c r="CO11" s="18"/>
      <c r="CP11" s="18">
        <v>2776100.24</v>
      </c>
      <c r="CQ11" s="18">
        <v>2082075.18</v>
      </c>
      <c r="CR11" s="18">
        <v>16916330.550000001</v>
      </c>
      <c r="CS11" s="18">
        <v>11611202.630000001</v>
      </c>
      <c r="CT11" s="18"/>
      <c r="CU11" s="18"/>
      <c r="CV11" s="18"/>
      <c r="CW11" s="18"/>
      <c r="CX11" s="29"/>
      <c r="CY11" s="29"/>
      <c r="CZ11" s="2"/>
      <c r="DA11" s="3"/>
      <c r="DB11" s="18">
        <v>1872806</v>
      </c>
      <c r="DC11" s="18">
        <v>1872806</v>
      </c>
      <c r="DD11" s="18"/>
      <c r="DE11" s="18"/>
      <c r="DF11" s="18"/>
      <c r="DG11" s="29"/>
      <c r="DH11" s="18">
        <v>34015378</v>
      </c>
      <c r="DI11" s="18">
        <v>25438895</v>
      </c>
      <c r="DJ11" s="18"/>
      <c r="DK11" s="29"/>
      <c r="DL11" s="18"/>
      <c r="DM11" s="18"/>
      <c r="DN11" s="18"/>
      <c r="DO11" s="18"/>
      <c r="DP11" s="18"/>
      <c r="DQ11" s="18"/>
      <c r="DR11" s="35"/>
      <c r="DS11" s="29"/>
      <c r="DT11" s="18">
        <v>20560000</v>
      </c>
      <c r="DU11" s="89">
        <v>19810000</v>
      </c>
      <c r="DV11" s="18">
        <v>2600000</v>
      </c>
      <c r="DW11" s="18">
        <v>2250000</v>
      </c>
      <c r="DX11" s="18">
        <v>600000</v>
      </c>
      <c r="DY11" s="18">
        <v>600000</v>
      </c>
      <c r="DZ11" s="35">
        <v>6780000</v>
      </c>
      <c r="EA11" s="29">
        <v>854344.52</v>
      </c>
      <c r="EB11" s="35"/>
      <c r="EC11" s="29"/>
      <c r="ED11" s="18"/>
      <c r="EE11" s="29"/>
      <c r="EF11" s="18">
        <v>1000000</v>
      </c>
      <c r="EG11" s="18">
        <v>0</v>
      </c>
      <c r="EH11" s="18"/>
      <c r="EI11" s="18"/>
      <c r="EJ11" s="18"/>
      <c r="EK11" s="18"/>
      <c r="EL11" s="35">
        <v>4523423.68</v>
      </c>
      <c r="EM11" s="35">
        <v>4523423.68</v>
      </c>
      <c r="EN11" s="35">
        <f>233173800+2355290.91+3776626.72+51921386.48+68711966.33</f>
        <v>359939070.44</v>
      </c>
      <c r="EO11" s="29">
        <v>116134222.95</v>
      </c>
      <c r="EP11" s="29"/>
      <c r="EQ11" s="29"/>
      <c r="ER11" s="18">
        <f>17000000+1419953.76</f>
        <v>18419953.760000002</v>
      </c>
      <c r="ES11" s="18">
        <f>1384500.69+16553817</f>
        <v>17938317.690000001</v>
      </c>
      <c r="ET11" s="18"/>
      <c r="EU11" s="18"/>
      <c r="EV11" s="18"/>
      <c r="EW11" s="18"/>
      <c r="EX11" s="18"/>
      <c r="EY11" s="29"/>
      <c r="EZ11" s="18"/>
      <c r="FA11" s="18"/>
      <c r="FB11" s="18"/>
      <c r="FC11" s="18"/>
      <c r="FD11" s="18"/>
      <c r="FE11" s="18"/>
      <c r="FF11" s="18"/>
      <c r="FG11" s="18"/>
      <c r="FH11" s="18">
        <f>18584137.62+64066233.69+6999700+67168.84</f>
        <v>89717240.150000006</v>
      </c>
      <c r="FI11" s="29">
        <v>34665128.299999997</v>
      </c>
      <c r="FJ11" s="18">
        <v>8079091.2300000004</v>
      </c>
      <c r="FK11" s="18">
        <v>6173055</v>
      </c>
      <c r="FL11" s="18">
        <v>81606.899999999994</v>
      </c>
      <c r="FM11" s="18">
        <v>62354</v>
      </c>
      <c r="FN11" s="18"/>
      <c r="FO11" s="18"/>
      <c r="FP11" s="18"/>
      <c r="FQ11" s="18"/>
      <c r="FR11" s="18"/>
      <c r="FS11" s="29"/>
      <c r="FT11" s="29"/>
      <c r="FU11" s="29"/>
      <c r="FV11" s="23">
        <f t="shared" si="3"/>
        <v>2884262409.3699999</v>
      </c>
      <c r="FW11" s="23">
        <f t="shared" si="3"/>
        <v>2150842715.9599996</v>
      </c>
      <c r="FX11" s="18">
        <v>1426813521</v>
      </c>
      <c r="FY11" s="29">
        <v>1093166344</v>
      </c>
      <c r="FZ11" s="18">
        <v>7426510</v>
      </c>
      <c r="GA11" s="18">
        <v>6010171</v>
      </c>
      <c r="GB11" s="18">
        <v>1229255532.4100001</v>
      </c>
      <c r="GC11" s="29">
        <v>950653339</v>
      </c>
      <c r="GD11" s="18">
        <v>23486495.420000002</v>
      </c>
      <c r="GE11" s="18">
        <v>17782818</v>
      </c>
      <c r="GF11" s="18"/>
      <c r="GG11" s="29"/>
      <c r="GH11" s="18">
        <v>14688480</v>
      </c>
      <c r="GI11" s="18">
        <v>9800152</v>
      </c>
      <c r="GJ11" s="18">
        <v>27240320.109999999</v>
      </c>
      <c r="GK11" s="18">
        <v>7109531.3600000003</v>
      </c>
      <c r="GL11" s="18">
        <v>144147614.19999999</v>
      </c>
      <c r="GM11" s="18">
        <f>15251421.98+42092120.38</f>
        <v>57343542.359999999</v>
      </c>
      <c r="GN11" s="18">
        <v>807240</v>
      </c>
      <c r="GO11" s="18">
        <v>807240</v>
      </c>
      <c r="GP11" s="18">
        <v>100376.25</v>
      </c>
      <c r="GQ11" s="18">
        <v>97104.26</v>
      </c>
      <c r="GR11" s="18">
        <v>7527953.9100000001</v>
      </c>
      <c r="GS11" s="29">
        <v>6105838.6100000003</v>
      </c>
      <c r="GT11" s="18">
        <v>1980000</v>
      </c>
      <c r="GU11" s="18">
        <v>1180897.3700000001</v>
      </c>
      <c r="GV11" s="18"/>
      <c r="GW11" s="18"/>
      <c r="GX11" s="18"/>
      <c r="GY11" s="18"/>
      <c r="GZ11" s="18">
        <v>788366.07</v>
      </c>
      <c r="HA11" s="29">
        <v>785738</v>
      </c>
      <c r="HB11" s="23">
        <f t="shared" si="4"/>
        <v>812623344.93000007</v>
      </c>
      <c r="HC11" s="23">
        <f t="shared" si="4"/>
        <v>440904174.03000003</v>
      </c>
      <c r="HD11" s="29"/>
      <c r="HE11" s="29"/>
      <c r="HF11" s="29">
        <v>119992320</v>
      </c>
      <c r="HG11" s="29">
        <v>89117117</v>
      </c>
      <c r="HH11" s="29">
        <v>80756259.920000002</v>
      </c>
      <c r="HI11" s="29">
        <v>26039701.649999999</v>
      </c>
      <c r="HJ11" s="29"/>
      <c r="HK11" s="29"/>
      <c r="HL11" s="18">
        <f>30000000+70000000</f>
        <v>100000000</v>
      </c>
      <c r="HM11" s="29">
        <v>67683187.909999996</v>
      </c>
      <c r="HN11" s="28">
        <f>354425000+79369765.01</f>
        <v>433794765.00999999</v>
      </c>
      <c r="HO11" s="29">
        <v>213503359.02000001</v>
      </c>
      <c r="HP11" s="29">
        <v>68080000</v>
      </c>
      <c r="HQ11" s="29">
        <v>34560808.450000003</v>
      </c>
      <c r="HR11" s="29"/>
      <c r="HS11" s="29"/>
      <c r="HT11" s="18"/>
      <c r="HU11" s="18"/>
      <c r="HV11" s="18"/>
      <c r="HW11" s="18"/>
      <c r="HX11" s="18">
        <v>10000000</v>
      </c>
      <c r="HY11" s="76">
        <v>10000000</v>
      </c>
      <c r="HZ11" s="18"/>
      <c r="IA11" s="18"/>
      <c r="IB11" s="60"/>
      <c r="IC11" s="60"/>
      <c r="ID11" s="60"/>
      <c r="IE11" s="20"/>
      <c r="IF11" s="20"/>
      <c r="IG11" s="60"/>
      <c r="IH11" s="60"/>
      <c r="II11" s="60"/>
      <c r="IJ11" s="60"/>
      <c r="IK11" s="60"/>
      <c r="IL11" s="60"/>
      <c r="IM11" s="60"/>
      <c r="IN11" s="20"/>
      <c r="IO11" s="20"/>
      <c r="IP11" s="60"/>
      <c r="IQ11" s="60"/>
      <c r="IR11" s="60"/>
      <c r="IS11" s="20"/>
      <c r="IT11" s="60"/>
      <c r="IU11" s="20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6"/>
      <c r="LZ11" s="16"/>
      <c r="MA11" s="1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</row>
    <row r="12" spans="1:640" x14ac:dyDescent="0.25">
      <c r="A12" s="8" t="s">
        <v>15</v>
      </c>
      <c r="B12" s="23">
        <f t="shared" si="0"/>
        <v>2731053104.6899996</v>
      </c>
      <c r="C12" s="23">
        <f t="shared" si="0"/>
        <v>1806271511.1000001</v>
      </c>
      <c r="D12" s="31">
        <f t="shared" si="1"/>
        <v>464623809.55000001</v>
      </c>
      <c r="E12" s="31">
        <f t="shared" si="1"/>
        <v>345390051.55000001</v>
      </c>
      <c r="F12" s="18">
        <v>343463900</v>
      </c>
      <c r="G12" s="1">
        <v>257597927</v>
      </c>
      <c r="H12" s="18">
        <f>4626088+116533821.55</f>
        <v>121159909.55</v>
      </c>
      <c r="I12" s="58">
        <v>87792124.549999997</v>
      </c>
      <c r="J12" s="58"/>
      <c r="K12" s="58"/>
      <c r="L12" s="23">
        <f t="shared" si="2"/>
        <v>1632667560.2499998</v>
      </c>
      <c r="M12" s="23">
        <f t="shared" si="2"/>
        <v>1015917170.3500001</v>
      </c>
      <c r="N12" s="18">
        <v>10170053.460000001</v>
      </c>
      <c r="O12" s="39">
        <v>10161282.09</v>
      </c>
      <c r="P12" s="39">
        <v>12800000</v>
      </c>
      <c r="Q12" s="39">
        <v>0</v>
      </c>
      <c r="R12" s="39">
        <v>706321.59</v>
      </c>
      <c r="S12" s="39">
        <v>706321.59</v>
      </c>
      <c r="T12" s="18"/>
      <c r="U12" s="18"/>
      <c r="V12" s="18">
        <f>3059437+1425000+2587306+950000+1478257</f>
        <v>9500000</v>
      </c>
      <c r="W12" s="18"/>
      <c r="X12" s="18"/>
      <c r="Y12" s="18"/>
      <c r="Z12" s="18"/>
      <c r="AA12" s="18"/>
      <c r="AB12" s="18"/>
      <c r="AC12" s="29"/>
      <c r="AD12" s="18"/>
      <c r="AE12" s="18"/>
      <c r="AF12" s="18">
        <f>2185000+2185000+2185000+2185500</f>
        <v>8740500</v>
      </c>
      <c r="AG12" s="18">
        <v>0</v>
      </c>
      <c r="AH12" s="18">
        <v>2886980.88</v>
      </c>
      <c r="AI12" s="18">
        <v>2165238</v>
      </c>
      <c r="AJ12" s="22">
        <v>14684234</v>
      </c>
      <c r="AK12" s="18">
        <v>11013175</v>
      </c>
      <c r="AL12" s="18">
        <v>5400952.9000000004</v>
      </c>
      <c r="AM12" s="29">
        <v>4050714.68</v>
      </c>
      <c r="AN12" s="18"/>
      <c r="AO12" s="29"/>
      <c r="AP12" s="18"/>
      <c r="AQ12" s="29"/>
      <c r="AR12" s="18"/>
      <c r="AS12" s="18"/>
      <c r="AT12" s="18">
        <v>984964.8</v>
      </c>
      <c r="AU12" s="29">
        <v>980068.49</v>
      </c>
      <c r="AV12" s="18">
        <v>38268629.649999999</v>
      </c>
      <c r="AW12" s="18">
        <v>20087324.629999999</v>
      </c>
      <c r="AX12" s="18">
        <v>2132676</v>
      </c>
      <c r="AY12" s="29">
        <v>2132676</v>
      </c>
      <c r="AZ12" s="18"/>
      <c r="BA12" s="29"/>
      <c r="BB12" s="18">
        <v>5605000</v>
      </c>
      <c r="BC12" s="29">
        <v>0</v>
      </c>
      <c r="BD12" s="18"/>
      <c r="BE12" s="18"/>
      <c r="BF12" s="18"/>
      <c r="BG12" s="18"/>
      <c r="BH12" s="18">
        <v>2309710</v>
      </c>
      <c r="BI12" s="29">
        <v>1756152.5</v>
      </c>
      <c r="BJ12" s="29">
        <v>18011205.379999999</v>
      </c>
      <c r="BK12" s="29">
        <v>17966086.5</v>
      </c>
      <c r="BL12" s="29">
        <v>94740548.349999994</v>
      </c>
      <c r="BM12" s="29">
        <v>67270428.969999999</v>
      </c>
      <c r="BN12" s="18"/>
      <c r="BO12" s="18"/>
      <c r="BP12" s="18">
        <v>110216756.45999999</v>
      </c>
      <c r="BQ12" s="29">
        <v>35178591.719999999</v>
      </c>
      <c r="BR12" s="18"/>
      <c r="BS12" s="29"/>
      <c r="BT12" s="18"/>
      <c r="BU12" s="18"/>
      <c r="BV12" s="18"/>
      <c r="BW12" s="18"/>
      <c r="BX12" s="18"/>
      <c r="BY12" s="18"/>
      <c r="BZ12" s="18">
        <v>7821988.1299999999</v>
      </c>
      <c r="CA12" s="29">
        <v>6077691.3700000001</v>
      </c>
      <c r="CB12" s="29"/>
      <c r="CC12" s="29"/>
      <c r="CD12" s="18"/>
      <c r="CE12" s="29"/>
      <c r="CF12" s="29"/>
      <c r="CG12" s="29"/>
      <c r="CH12" s="18">
        <v>25000000</v>
      </c>
      <c r="CI12" s="18">
        <v>19477023.739999998</v>
      </c>
      <c r="CJ12" s="18">
        <v>8420338</v>
      </c>
      <c r="CK12" s="29">
        <v>7267455.5099999998</v>
      </c>
      <c r="CL12" s="18"/>
      <c r="CM12" s="18"/>
      <c r="CN12" s="18">
        <v>665000</v>
      </c>
      <c r="CO12" s="18">
        <v>199499.43</v>
      </c>
      <c r="CP12" s="18">
        <v>4748771.6900000004</v>
      </c>
      <c r="CQ12" s="18">
        <v>5318624.29</v>
      </c>
      <c r="CR12" s="18">
        <v>3043635.84</v>
      </c>
      <c r="CS12" s="18">
        <v>2413918.08</v>
      </c>
      <c r="CT12" s="18"/>
      <c r="CU12" s="18"/>
      <c r="CV12" s="18"/>
      <c r="CW12" s="18"/>
      <c r="CX12" s="29"/>
      <c r="CY12" s="29"/>
      <c r="CZ12" s="2">
        <v>11497119.119999999</v>
      </c>
      <c r="DA12" s="3">
        <v>0</v>
      </c>
      <c r="DB12" s="18">
        <v>372859</v>
      </c>
      <c r="DC12" s="18">
        <v>372859</v>
      </c>
      <c r="DD12" s="18"/>
      <c r="DE12" s="18"/>
      <c r="DF12" s="18"/>
      <c r="DG12" s="29"/>
      <c r="DH12" s="18">
        <v>21487310</v>
      </c>
      <c r="DI12" s="18">
        <v>16115483</v>
      </c>
      <c r="DJ12" s="18"/>
      <c r="DK12" s="29"/>
      <c r="DL12" s="18"/>
      <c r="DM12" s="18"/>
      <c r="DN12" s="18"/>
      <c r="DO12" s="18"/>
      <c r="DP12" s="18"/>
      <c r="DQ12" s="18"/>
      <c r="DR12" s="35"/>
      <c r="DS12" s="29"/>
      <c r="DT12" s="18">
        <v>4690000</v>
      </c>
      <c r="DU12" s="89">
        <v>1090000</v>
      </c>
      <c r="DV12" s="18"/>
      <c r="DW12" s="18"/>
      <c r="DX12" s="35"/>
      <c r="DY12" s="18"/>
      <c r="DZ12" s="35">
        <v>1050000</v>
      </c>
      <c r="EA12" s="29">
        <v>1050000</v>
      </c>
      <c r="EB12" s="35"/>
      <c r="EC12" s="29"/>
      <c r="ED12" s="18">
        <v>400000</v>
      </c>
      <c r="EE12" s="18">
        <v>400000</v>
      </c>
      <c r="EF12" s="18"/>
      <c r="EG12" s="18"/>
      <c r="EH12" s="18"/>
      <c r="EI12" s="18"/>
      <c r="EJ12" s="18"/>
      <c r="EK12" s="18"/>
      <c r="EL12" s="35"/>
      <c r="EM12" s="29"/>
      <c r="EN12" s="35"/>
      <c r="EO12" s="29"/>
      <c r="EP12" s="29"/>
      <c r="EQ12" s="29"/>
      <c r="ER12" s="18"/>
      <c r="ES12" s="18"/>
      <c r="ET12" s="18">
        <v>1036415000</v>
      </c>
      <c r="EU12" s="18">
        <v>676378170.47000003</v>
      </c>
      <c r="EV12" s="18"/>
      <c r="EW12" s="18"/>
      <c r="EX12" s="18"/>
      <c r="EY12" s="29"/>
      <c r="EZ12" s="18"/>
      <c r="FA12" s="18"/>
      <c r="FB12" s="18"/>
      <c r="FC12" s="18"/>
      <c r="FD12" s="18"/>
      <c r="FE12" s="18"/>
      <c r="FF12" s="18"/>
      <c r="FG12" s="18"/>
      <c r="FH12" s="18"/>
      <c r="FI12" s="29"/>
      <c r="FJ12" s="18">
        <v>168198035</v>
      </c>
      <c r="FK12" s="18">
        <v>105225501.45999999</v>
      </c>
      <c r="FL12" s="40">
        <v>1698970</v>
      </c>
      <c r="FM12" s="18">
        <v>1062883.83</v>
      </c>
      <c r="FN12" s="18"/>
      <c r="FO12" s="18"/>
      <c r="FP12" s="18"/>
      <c r="FQ12" s="18"/>
      <c r="FR12" s="18"/>
      <c r="FS12" s="29"/>
      <c r="FT12" s="29"/>
      <c r="FU12" s="29"/>
      <c r="FV12" s="23">
        <f t="shared" si="3"/>
        <v>522664768.88999999</v>
      </c>
      <c r="FW12" s="23">
        <f t="shared" si="3"/>
        <v>386505903.14999998</v>
      </c>
      <c r="FX12" s="18">
        <v>249878808</v>
      </c>
      <c r="FY12" s="29">
        <v>186833282</v>
      </c>
      <c r="FZ12" s="18"/>
      <c r="GA12" s="18"/>
      <c r="GB12" s="18">
        <v>245130864</v>
      </c>
      <c r="GC12" s="29">
        <v>183412439</v>
      </c>
      <c r="GD12" s="18">
        <v>2649228.42</v>
      </c>
      <c r="GE12" s="18">
        <v>1901102</v>
      </c>
      <c r="GF12" s="18"/>
      <c r="GG12" s="29"/>
      <c r="GH12" s="18">
        <v>1897262</v>
      </c>
      <c r="GI12" s="18">
        <v>1619303</v>
      </c>
      <c r="GJ12" s="18">
        <v>10061032.460000001</v>
      </c>
      <c r="GK12" s="18">
        <v>4086828.54</v>
      </c>
      <c r="GL12" s="18">
        <v>9560251.8000000007</v>
      </c>
      <c r="GM12" s="18">
        <v>6804681</v>
      </c>
      <c r="GN12" s="18">
        <v>187488</v>
      </c>
      <c r="GO12" s="18">
        <v>187488</v>
      </c>
      <c r="GP12" s="18">
        <v>31974.400000000001</v>
      </c>
      <c r="GQ12" s="18">
        <v>28300</v>
      </c>
      <c r="GR12" s="18">
        <v>1776655.98</v>
      </c>
      <c r="GS12" s="29">
        <v>924589.14</v>
      </c>
      <c r="GT12" s="18">
        <v>1320000</v>
      </c>
      <c r="GU12" s="18">
        <v>536988.06999999995</v>
      </c>
      <c r="GV12" s="18"/>
      <c r="GW12" s="18"/>
      <c r="GX12" s="18"/>
      <c r="GY12" s="18"/>
      <c r="GZ12" s="18">
        <v>171203.83</v>
      </c>
      <c r="HA12" s="29">
        <v>170902.39999999999</v>
      </c>
      <c r="HB12" s="23">
        <f t="shared" si="4"/>
        <v>111096966</v>
      </c>
      <c r="HC12" s="23">
        <f t="shared" si="4"/>
        <v>58458386.050000004</v>
      </c>
      <c r="HD12" s="29"/>
      <c r="HE12" s="29"/>
      <c r="HF12" s="29">
        <v>25701480</v>
      </c>
      <c r="HG12" s="29">
        <v>18762471</v>
      </c>
      <c r="HH12" s="29"/>
      <c r="HI12" s="29"/>
      <c r="HJ12" s="29">
        <v>11237486</v>
      </c>
      <c r="HK12" s="29">
        <v>9767116.5999999996</v>
      </c>
      <c r="HL12" s="18"/>
      <c r="HM12" s="29"/>
      <c r="HN12" s="28"/>
      <c r="HO12" s="29"/>
      <c r="HP12" s="29"/>
      <c r="HQ12" s="29"/>
      <c r="HR12" s="29"/>
      <c r="HS12" s="29"/>
      <c r="HT12" s="18">
        <v>56250000</v>
      </c>
      <c r="HU12" s="18">
        <v>29928798.449999999</v>
      </c>
      <c r="HV12" s="18">
        <v>17908000</v>
      </c>
      <c r="HW12" s="18">
        <v>0</v>
      </c>
      <c r="HX12" s="18"/>
      <c r="HY12" s="76"/>
      <c r="HZ12" s="18"/>
      <c r="IA12" s="18"/>
      <c r="IB12" s="60"/>
      <c r="IC12" s="60"/>
      <c r="ID12" s="60"/>
      <c r="IE12" s="20"/>
      <c r="IF12" s="20"/>
      <c r="IG12" s="60"/>
      <c r="IH12" s="60"/>
      <c r="II12" s="60"/>
      <c r="IJ12" s="60"/>
      <c r="IK12" s="60"/>
      <c r="IL12" s="60"/>
      <c r="IM12" s="60"/>
      <c r="IN12" s="20"/>
      <c r="IO12" s="20"/>
      <c r="IP12" s="60"/>
      <c r="IQ12" s="60"/>
      <c r="IR12" s="60"/>
      <c r="IS12" s="20"/>
      <c r="IT12" s="60"/>
      <c r="IU12" s="20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6"/>
      <c r="LZ12" s="16"/>
      <c r="MA12" s="1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</row>
    <row r="13" spans="1:640" x14ac:dyDescent="0.25">
      <c r="A13" s="8" t="s">
        <v>16</v>
      </c>
      <c r="B13" s="23">
        <f t="shared" si="0"/>
        <v>1408707825.7000003</v>
      </c>
      <c r="C13" s="23">
        <f t="shared" si="0"/>
        <v>647784232.63999999</v>
      </c>
      <c r="D13" s="31">
        <f t="shared" si="1"/>
        <v>182867940.28</v>
      </c>
      <c r="E13" s="31">
        <f t="shared" si="1"/>
        <v>136984122.28</v>
      </c>
      <c r="F13" s="18">
        <v>160745600</v>
      </c>
      <c r="G13" s="1">
        <v>120559202</v>
      </c>
      <c r="H13" s="18">
        <f>3880339+18242001.28</f>
        <v>22122340.280000001</v>
      </c>
      <c r="I13" s="58">
        <v>16424920.279999999</v>
      </c>
      <c r="J13" s="58"/>
      <c r="K13" s="58"/>
      <c r="L13" s="23">
        <f t="shared" si="2"/>
        <v>887387712.93000019</v>
      </c>
      <c r="M13" s="23">
        <f t="shared" si="2"/>
        <v>237905938.94</v>
      </c>
      <c r="N13" s="18"/>
      <c r="O13" s="29"/>
      <c r="P13" s="29"/>
      <c r="Q13" s="29"/>
      <c r="R13" s="29">
        <v>220293.24</v>
      </c>
      <c r="S13" s="29">
        <v>210276.62</v>
      </c>
      <c r="T13" s="18"/>
      <c r="U13" s="18"/>
      <c r="V13" s="18">
        <v>7000000</v>
      </c>
      <c r="W13" s="18">
        <v>754946.26</v>
      </c>
      <c r="X13" s="18">
        <f>17274700+1481903.17</f>
        <v>18756603.170000002</v>
      </c>
      <c r="Y13" s="18">
        <f>3199103.02+39234.28</f>
        <v>3238337.3</v>
      </c>
      <c r="Z13" s="18"/>
      <c r="AA13" s="18"/>
      <c r="AB13" s="18"/>
      <c r="AC13" s="29"/>
      <c r="AD13" s="18"/>
      <c r="AE13" s="18"/>
      <c r="AF13" s="18">
        <f>1415501.99+701466.63</f>
        <v>2116968.62</v>
      </c>
      <c r="AG13" s="18">
        <v>0</v>
      </c>
      <c r="AH13" s="18">
        <v>2145756.98</v>
      </c>
      <c r="AI13" s="18">
        <v>1609317.72</v>
      </c>
      <c r="AJ13" s="22">
        <v>4261461</v>
      </c>
      <c r="AK13" s="18">
        <v>2130731</v>
      </c>
      <c r="AL13" s="18">
        <v>1743324.8</v>
      </c>
      <c r="AM13" s="29">
        <v>1307493.6000000001</v>
      </c>
      <c r="AN13" s="18"/>
      <c r="AO13" s="29"/>
      <c r="AP13" s="18"/>
      <c r="AQ13" s="29"/>
      <c r="AR13" s="18"/>
      <c r="AS13" s="18"/>
      <c r="AT13" s="18"/>
      <c r="AU13" s="29"/>
      <c r="AV13" s="18">
        <v>15139961.449999999</v>
      </c>
      <c r="AW13" s="29">
        <v>8405146.5999999996</v>
      </c>
      <c r="AX13" s="18">
        <v>624960</v>
      </c>
      <c r="AY13" s="29">
        <v>624960</v>
      </c>
      <c r="AZ13" s="18"/>
      <c r="BA13" s="29"/>
      <c r="BB13" s="18"/>
      <c r="BC13" s="29"/>
      <c r="BD13" s="18"/>
      <c r="BE13" s="18"/>
      <c r="BF13" s="18"/>
      <c r="BG13" s="29"/>
      <c r="BH13" s="29">
        <v>1325899</v>
      </c>
      <c r="BI13" s="29">
        <v>1010504</v>
      </c>
      <c r="BJ13" s="29">
        <f>6738443.27+4465000</f>
        <v>11203443.27</v>
      </c>
      <c r="BK13" s="29">
        <v>6738441.96</v>
      </c>
      <c r="BL13" s="29"/>
      <c r="BM13" s="29"/>
      <c r="BN13" s="18"/>
      <c r="BO13" s="18"/>
      <c r="BP13" s="18"/>
      <c r="BQ13" s="29"/>
      <c r="BR13" s="18"/>
      <c r="BS13" s="29"/>
      <c r="BT13" s="18"/>
      <c r="BU13" s="18"/>
      <c r="BV13" s="18"/>
      <c r="BW13" s="18"/>
      <c r="BX13" s="18"/>
      <c r="BY13" s="18"/>
      <c r="BZ13" s="18"/>
      <c r="CA13" s="29"/>
      <c r="CB13" s="29"/>
      <c r="CC13" s="29"/>
      <c r="CD13" s="18"/>
      <c r="CE13" s="29"/>
      <c r="CF13" s="29"/>
      <c r="CG13" s="29"/>
      <c r="CH13" s="18"/>
      <c r="CI13" s="29"/>
      <c r="CJ13" s="18">
        <v>5127333.8</v>
      </c>
      <c r="CK13" s="90">
        <v>5127333.8</v>
      </c>
      <c r="CL13" s="18"/>
      <c r="CM13" s="18"/>
      <c r="CN13" s="18"/>
      <c r="CO13" s="18"/>
      <c r="CP13" s="18">
        <v>1173301.46</v>
      </c>
      <c r="CQ13" s="18">
        <v>1173301.46</v>
      </c>
      <c r="CR13" s="18">
        <v>5697793.4000000004</v>
      </c>
      <c r="CS13" s="18">
        <v>5231577.6500000004</v>
      </c>
      <c r="CT13" s="18"/>
      <c r="CU13" s="18"/>
      <c r="CV13" s="18"/>
      <c r="CW13" s="18"/>
      <c r="CX13" s="29"/>
      <c r="CY13" s="29"/>
      <c r="CZ13" s="2"/>
      <c r="DA13" s="3"/>
      <c r="DB13" s="18">
        <v>141501</v>
      </c>
      <c r="DC13" s="18">
        <v>141501</v>
      </c>
      <c r="DD13" s="18"/>
      <c r="DE13" s="18"/>
      <c r="DF13" s="18"/>
      <c r="DG13" s="29"/>
      <c r="DH13" s="18">
        <v>4067758</v>
      </c>
      <c r="DI13" s="18">
        <v>2033880</v>
      </c>
      <c r="DJ13" s="18"/>
      <c r="DK13" s="29"/>
      <c r="DL13" s="18"/>
      <c r="DM13" s="18"/>
      <c r="DN13" s="18"/>
      <c r="DO13" s="18"/>
      <c r="DP13" s="18"/>
      <c r="DQ13" s="18"/>
      <c r="DR13" s="35"/>
      <c r="DS13" s="29"/>
      <c r="DT13" s="18">
        <v>2330000</v>
      </c>
      <c r="DU13" s="29">
        <v>1097288.98</v>
      </c>
      <c r="DV13" s="18">
        <v>450000</v>
      </c>
      <c r="DW13" s="18">
        <v>450000</v>
      </c>
      <c r="DX13" s="35"/>
      <c r="DY13" s="18"/>
      <c r="DZ13" s="35">
        <v>300000</v>
      </c>
      <c r="EA13" s="29">
        <v>300000</v>
      </c>
      <c r="EB13" s="18"/>
      <c r="EC13" s="29"/>
      <c r="ED13" s="18"/>
      <c r="EE13" s="18"/>
      <c r="EF13" s="18"/>
      <c r="EG13" s="18"/>
      <c r="EH13" s="18"/>
      <c r="EI13" s="18"/>
      <c r="EJ13" s="18"/>
      <c r="EK13" s="18"/>
      <c r="EL13" s="18"/>
      <c r="EM13" s="29"/>
      <c r="EN13" s="18"/>
      <c r="EO13" s="18"/>
      <c r="EP13" s="18">
        <f>648573362.44+103825600+7814825.94</f>
        <v>760213788.38000011</v>
      </c>
      <c r="EQ13" s="18">
        <v>152973335.63</v>
      </c>
      <c r="ER13" s="18">
        <f>6917677+36429888.36</f>
        <v>43347565.359999999</v>
      </c>
      <c r="ES13" s="18">
        <f>36429888.36+6917677</f>
        <v>43347565.359999999</v>
      </c>
      <c r="ET13" s="18"/>
      <c r="EU13" s="18"/>
      <c r="EV13" s="18"/>
      <c r="EW13" s="18"/>
      <c r="EX13" s="18"/>
      <c r="EY13" s="29"/>
      <c r="EZ13" s="18"/>
      <c r="FA13" s="18"/>
      <c r="FB13" s="18"/>
      <c r="FC13" s="18"/>
      <c r="FD13" s="18"/>
      <c r="FE13" s="18"/>
      <c r="FF13" s="18"/>
      <c r="FG13" s="18"/>
      <c r="FH13" s="18"/>
      <c r="FI13" s="29"/>
      <c r="FJ13" s="18"/>
      <c r="FK13" s="18"/>
      <c r="FL13" s="18"/>
      <c r="FM13" s="18"/>
      <c r="FN13" s="18"/>
      <c r="FO13" s="18"/>
      <c r="FP13" s="18"/>
      <c r="FQ13" s="18"/>
      <c r="FR13" s="18"/>
      <c r="FS13" s="29"/>
      <c r="FT13" s="29"/>
      <c r="FU13" s="29"/>
      <c r="FV13" s="23">
        <f t="shared" si="3"/>
        <v>206209462.49000001</v>
      </c>
      <c r="FW13" s="23">
        <f t="shared" si="3"/>
        <v>152328124.06999999</v>
      </c>
      <c r="FX13" s="18">
        <v>105440695</v>
      </c>
      <c r="FY13" s="29">
        <v>78789065</v>
      </c>
      <c r="FZ13" s="18"/>
      <c r="GA13" s="18"/>
      <c r="GB13" s="18">
        <v>91142477.329999998</v>
      </c>
      <c r="GC13" s="29">
        <v>68231750</v>
      </c>
      <c r="GD13" s="18"/>
      <c r="GE13" s="18"/>
      <c r="GF13" s="18"/>
      <c r="GG13" s="29"/>
      <c r="GH13" s="18">
        <v>918030</v>
      </c>
      <c r="GI13" s="18">
        <v>688521</v>
      </c>
      <c r="GJ13" s="18">
        <v>2693246.68</v>
      </c>
      <c r="GK13" s="18">
        <v>1264464.3899999999</v>
      </c>
      <c r="GL13" s="18">
        <v>3611650.68</v>
      </c>
      <c r="GM13" s="18">
        <f>616069.35+1162395</f>
        <v>1778464.35</v>
      </c>
      <c r="GN13" s="18">
        <v>52080</v>
      </c>
      <c r="GO13" s="18">
        <v>52080</v>
      </c>
      <c r="GP13" s="18">
        <v>15168</v>
      </c>
      <c r="GQ13" s="18">
        <v>0</v>
      </c>
      <c r="GR13" s="18">
        <v>578237.75</v>
      </c>
      <c r="GS13" s="29">
        <v>375892.4</v>
      </c>
      <c r="GT13" s="18">
        <v>187000</v>
      </c>
      <c r="GU13" s="18">
        <v>86400</v>
      </c>
      <c r="GV13" s="18"/>
      <c r="GW13" s="18"/>
      <c r="GX13" s="18">
        <v>1515650</v>
      </c>
      <c r="GY13" s="18">
        <v>1006259.88</v>
      </c>
      <c r="GZ13" s="18">
        <v>55227.05</v>
      </c>
      <c r="HA13" s="29">
        <v>55227.05</v>
      </c>
      <c r="HB13" s="23">
        <f t="shared" si="4"/>
        <v>132242710</v>
      </c>
      <c r="HC13" s="23">
        <f t="shared" si="4"/>
        <v>120566047.34999999</v>
      </c>
      <c r="HD13" s="29"/>
      <c r="HE13" s="29"/>
      <c r="HF13" s="29">
        <v>9530640</v>
      </c>
      <c r="HG13" s="29">
        <v>7068558</v>
      </c>
      <c r="HH13" s="29"/>
      <c r="HI13" s="29"/>
      <c r="HJ13" s="29"/>
      <c r="HK13" s="29"/>
      <c r="HL13" s="18"/>
      <c r="HM13" s="29"/>
      <c r="HN13" s="28">
        <v>45575000</v>
      </c>
      <c r="HO13" s="29">
        <v>43498508.649999999</v>
      </c>
      <c r="HP13" s="29"/>
      <c r="HQ13" s="29"/>
      <c r="HR13" s="29"/>
      <c r="HS13" s="29"/>
      <c r="HT13" s="18">
        <v>70000000</v>
      </c>
      <c r="HU13" s="18">
        <v>69998980.700000003</v>
      </c>
      <c r="HV13" s="18">
        <v>7137070</v>
      </c>
      <c r="HW13" s="18">
        <v>0</v>
      </c>
      <c r="HX13" s="18"/>
      <c r="HY13" s="76"/>
      <c r="HZ13" s="18"/>
      <c r="IA13" s="18"/>
      <c r="IB13" s="60"/>
      <c r="IC13" s="60"/>
      <c r="ID13" s="60"/>
      <c r="IE13" s="20"/>
      <c r="IF13" s="20"/>
      <c r="IG13" s="60"/>
      <c r="IH13" s="60"/>
      <c r="II13" s="60"/>
      <c r="IJ13" s="60"/>
      <c r="IK13" s="60"/>
      <c r="IL13" s="60"/>
      <c r="IM13" s="60"/>
      <c r="IN13" s="20"/>
      <c r="IO13" s="20"/>
      <c r="IP13" s="60"/>
      <c r="IQ13" s="60"/>
      <c r="IR13" s="60"/>
      <c r="IS13" s="20"/>
      <c r="IT13" s="60"/>
      <c r="IU13" s="20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6"/>
      <c r="LZ13" s="16"/>
      <c r="MA13" s="1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</row>
    <row r="14" spans="1:640" x14ac:dyDescent="0.25">
      <c r="A14" s="8" t="s">
        <v>17</v>
      </c>
      <c r="B14" s="23">
        <f t="shared" si="0"/>
        <v>585668202.38</v>
      </c>
      <c r="C14" s="23">
        <f t="shared" si="0"/>
        <v>384684205.65000004</v>
      </c>
      <c r="D14" s="31">
        <f t="shared" si="1"/>
        <v>107139688.34999999</v>
      </c>
      <c r="E14" s="31">
        <f t="shared" si="1"/>
        <v>80125105.349999994</v>
      </c>
      <c r="F14" s="18">
        <v>70585400</v>
      </c>
      <c r="G14" s="1">
        <v>52939052</v>
      </c>
      <c r="H14" s="18">
        <f>4441372+32112916.35</f>
        <v>36554288.350000001</v>
      </c>
      <c r="I14" s="58">
        <v>27186053.350000001</v>
      </c>
      <c r="J14" s="58"/>
      <c r="K14" s="58"/>
      <c r="L14" s="23">
        <f t="shared" si="2"/>
        <v>130943918.40000001</v>
      </c>
      <c r="M14" s="23">
        <f t="shared" si="2"/>
        <v>58500673.430000007</v>
      </c>
      <c r="N14" s="18"/>
      <c r="O14" s="29"/>
      <c r="P14" s="29"/>
      <c r="Q14" s="29"/>
      <c r="R14" s="29">
        <v>293970.43</v>
      </c>
      <c r="S14" s="29">
        <v>293970.43</v>
      </c>
      <c r="T14" s="18">
        <v>36750</v>
      </c>
      <c r="U14" s="18">
        <v>0</v>
      </c>
      <c r="V14" s="18">
        <f>2535131+2316398+364142+495182+3289147</f>
        <v>9000000</v>
      </c>
      <c r="W14" s="18"/>
      <c r="X14" s="18"/>
      <c r="Y14" s="18"/>
      <c r="Z14" s="18"/>
      <c r="AA14" s="18"/>
      <c r="AB14" s="18">
        <v>4817838.4000000004</v>
      </c>
      <c r="AC14" s="29">
        <v>4817838.4000000004</v>
      </c>
      <c r="AD14" s="18"/>
      <c r="AE14" s="18"/>
      <c r="AF14" s="18">
        <v>800000</v>
      </c>
      <c r="AG14" s="18">
        <v>0</v>
      </c>
      <c r="AH14" s="18">
        <v>1312030.3700000001</v>
      </c>
      <c r="AI14" s="18">
        <v>984000</v>
      </c>
      <c r="AJ14" s="22">
        <v>2044640</v>
      </c>
      <c r="AK14" s="18">
        <v>1533480</v>
      </c>
      <c r="AL14" s="18">
        <v>2131404.7000000002</v>
      </c>
      <c r="AM14" s="29">
        <v>1598553.52</v>
      </c>
      <c r="AN14" s="18"/>
      <c r="AO14" s="29"/>
      <c r="AP14" s="18"/>
      <c r="AQ14" s="29"/>
      <c r="AR14" s="18"/>
      <c r="AS14" s="18"/>
      <c r="AT14" s="18"/>
      <c r="AU14" s="29"/>
      <c r="AV14" s="18">
        <v>16510623.85</v>
      </c>
      <c r="AW14" s="18">
        <v>10265711.43</v>
      </c>
      <c r="AX14" s="18">
        <v>755160</v>
      </c>
      <c r="AY14" s="29">
        <v>755160</v>
      </c>
      <c r="AZ14" s="18"/>
      <c r="BA14" s="29"/>
      <c r="BB14" s="18"/>
      <c r="BC14" s="29"/>
      <c r="BD14" s="18"/>
      <c r="BE14" s="18"/>
      <c r="BF14" s="18"/>
      <c r="BG14" s="18"/>
      <c r="BH14" s="18">
        <v>1477321</v>
      </c>
      <c r="BI14" s="29">
        <v>1132861</v>
      </c>
      <c r="BJ14" s="29">
        <v>7329103.0099999998</v>
      </c>
      <c r="BK14" s="29">
        <v>0</v>
      </c>
      <c r="BL14" s="29">
        <v>46582670.5</v>
      </c>
      <c r="BM14" s="29">
        <v>0</v>
      </c>
      <c r="BN14" s="18"/>
      <c r="BO14" s="18"/>
      <c r="BP14" s="18"/>
      <c r="BQ14" s="29"/>
      <c r="BR14" s="18"/>
      <c r="BS14" s="29"/>
      <c r="BT14" s="18"/>
      <c r="BU14" s="18"/>
      <c r="BV14" s="18"/>
      <c r="BW14" s="18"/>
      <c r="BX14" s="18"/>
      <c r="BY14" s="18"/>
      <c r="BZ14" s="18"/>
      <c r="CA14" s="29"/>
      <c r="CB14" s="29"/>
      <c r="CC14" s="29"/>
      <c r="CD14" s="18"/>
      <c r="CE14" s="29"/>
      <c r="CF14" s="29"/>
      <c r="CG14" s="29"/>
      <c r="CH14" s="18">
        <v>26265151.52</v>
      </c>
      <c r="CI14" s="18">
        <v>26265151.510000002</v>
      </c>
      <c r="CJ14" s="18">
        <v>5695493.3399999999</v>
      </c>
      <c r="CK14" s="89">
        <v>5695493.3399999999</v>
      </c>
      <c r="CL14" s="18"/>
      <c r="CM14" s="18"/>
      <c r="CN14" s="18"/>
      <c r="CO14" s="18"/>
      <c r="CP14" s="18">
        <v>856487.28</v>
      </c>
      <c r="CQ14" s="18">
        <v>856487.28</v>
      </c>
      <c r="CR14" s="18"/>
      <c r="CS14" s="18"/>
      <c r="CT14" s="18"/>
      <c r="CU14" s="18"/>
      <c r="CV14" s="18"/>
      <c r="CW14" s="18"/>
      <c r="CX14" s="29"/>
      <c r="CY14" s="29"/>
      <c r="CZ14" s="2"/>
      <c r="DA14" s="3"/>
      <c r="DB14" s="18">
        <v>147504</v>
      </c>
      <c r="DC14" s="18">
        <v>147504</v>
      </c>
      <c r="DD14" s="18"/>
      <c r="DE14" s="18"/>
      <c r="DF14" s="18"/>
      <c r="DG14" s="29"/>
      <c r="DH14" s="18">
        <v>2812770</v>
      </c>
      <c r="DI14" s="18">
        <v>2109577.5</v>
      </c>
      <c r="DJ14" s="18"/>
      <c r="DK14" s="29"/>
      <c r="DL14" s="18"/>
      <c r="DM14" s="18"/>
      <c r="DN14" s="18"/>
      <c r="DO14" s="18"/>
      <c r="DP14" s="18"/>
      <c r="DQ14" s="18"/>
      <c r="DR14" s="35"/>
      <c r="DS14" s="29"/>
      <c r="DT14" s="18"/>
      <c r="DU14" s="29"/>
      <c r="DV14" s="18"/>
      <c r="DW14" s="18"/>
      <c r="DX14" s="18">
        <v>500000</v>
      </c>
      <c r="DY14" s="18">
        <v>469885.02</v>
      </c>
      <c r="DZ14" s="35">
        <v>1575000</v>
      </c>
      <c r="EA14" s="29">
        <v>1575000</v>
      </c>
      <c r="EB14" s="18"/>
      <c r="EC14" s="29"/>
      <c r="ED14" s="18"/>
      <c r="EE14" s="18"/>
      <c r="EF14" s="18"/>
      <c r="EG14" s="18"/>
      <c r="EH14" s="18"/>
      <c r="EI14" s="18"/>
      <c r="EJ14" s="18"/>
      <c r="EK14" s="18"/>
      <c r="EL14" s="18"/>
      <c r="EM14" s="29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29"/>
      <c r="EZ14" s="18"/>
      <c r="FA14" s="18"/>
      <c r="FB14" s="18"/>
      <c r="FC14" s="18"/>
      <c r="FD14" s="18"/>
      <c r="FE14" s="18"/>
      <c r="FF14" s="18"/>
      <c r="FG14" s="18"/>
      <c r="FH14" s="18"/>
      <c r="FI14" s="29"/>
      <c r="FJ14" s="18"/>
      <c r="FK14" s="18"/>
      <c r="FL14" s="18"/>
      <c r="FM14" s="18"/>
      <c r="FN14" s="18"/>
      <c r="FO14" s="18"/>
      <c r="FP14" s="18"/>
      <c r="FQ14" s="18"/>
      <c r="FR14" s="18"/>
      <c r="FS14" s="29"/>
      <c r="FT14" s="29"/>
      <c r="FU14" s="29"/>
      <c r="FV14" s="23">
        <f t="shared" si="3"/>
        <v>233179004.63</v>
      </c>
      <c r="FW14" s="23">
        <f t="shared" si="3"/>
        <v>174954068.55000001</v>
      </c>
      <c r="FX14" s="18">
        <v>114455698</v>
      </c>
      <c r="FY14" s="29">
        <v>87081005</v>
      </c>
      <c r="FZ14" s="18">
        <v>5427065</v>
      </c>
      <c r="GA14" s="18">
        <v>3343971</v>
      </c>
      <c r="GB14" s="18">
        <v>105528626.66</v>
      </c>
      <c r="GC14" s="29">
        <v>82263552</v>
      </c>
      <c r="GD14" s="18"/>
      <c r="GE14" s="18"/>
      <c r="GF14" s="18"/>
      <c r="GG14" s="29"/>
      <c r="GH14" s="18">
        <v>489616</v>
      </c>
      <c r="GI14" s="18">
        <v>348139</v>
      </c>
      <c r="GJ14" s="18">
        <v>3117180.46</v>
      </c>
      <c r="GK14" s="18">
        <v>1042932.47</v>
      </c>
      <c r="GL14" s="18">
        <v>2832667.2</v>
      </c>
      <c r="GM14" s="18">
        <v>0</v>
      </c>
      <c r="GN14" s="18">
        <v>52080</v>
      </c>
      <c r="GO14" s="18">
        <v>52080</v>
      </c>
      <c r="GP14" s="18">
        <v>15811.5</v>
      </c>
      <c r="GQ14" s="18">
        <v>15811.5</v>
      </c>
      <c r="GR14" s="18">
        <v>1056646.29</v>
      </c>
      <c r="GS14" s="29">
        <v>786177.58</v>
      </c>
      <c r="GT14" s="18">
        <v>176000</v>
      </c>
      <c r="GU14" s="18">
        <v>0</v>
      </c>
      <c r="GV14" s="18"/>
      <c r="GW14" s="18"/>
      <c r="GX14" s="18"/>
      <c r="GY14" s="18"/>
      <c r="GZ14" s="18">
        <v>27613.52</v>
      </c>
      <c r="HA14" s="29">
        <v>20400</v>
      </c>
      <c r="HB14" s="23">
        <f t="shared" si="4"/>
        <v>114405591</v>
      </c>
      <c r="HC14" s="23">
        <f t="shared" si="4"/>
        <v>71104358.319999993</v>
      </c>
      <c r="HD14" s="29"/>
      <c r="HE14" s="29"/>
      <c r="HF14" s="29">
        <v>10858680</v>
      </c>
      <c r="HG14" s="29">
        <v>8144010</v>
      </c>
      <c r="HH14" s="29"/>
      <c r="HI14" s="29"/>
      <c r="HJ14" s="29"/>
      <c r="HK14" s="29"/>
      <c r="HL14" s="18"/>
      <c r="HM14" s="29"/>
      <c r="HN14" s="18"/>
      <c r="HO14" s="29"/>
      <c r="HP14" s="29"/>
      <c r="HQ14" s="29"/>
      <c r="HR14" s="29"/>
      <c r="HS14" s="29"/>
      <c r="HT14" s="18">
        <v>70000000</v>
      </c>
      <c r="HU14" s="18">
        <v>57960348.32</v>
      </c>
      <c r="HV14" s="18">
        <v>28546911</v>
      </c>
      <c r="HW14" s="18">
        <v>0</v>
      </c>
      <c r="HX14" s="18">
        <v>5000000</v>
      </c>
      <c r="HY14" s="76">
        <v>5000000</v>
      </c>
      <c r="HZ14" s="18"/>
      <c r="IA14" s="18"/>
      <c r="IB14" s="60"/>
      <c r="IC14" s="60"/>
      <c r="ID14" s="60"/>
      <c r="IE14" s="20"/>
      <c r="IF14" s="20"/>
      <c r="IG14" s="60"/>
      <c r="IH14" s="60"/>
      <c r="II14" s="60"/>
      <c r="IJ14" s="60"/>
      <c r="IK14" s="60"/>
      <c r="IL14" s="60"/>
      <c r="IM14" s="60"/>
      <c r="IN14" s="20"/>
      <c r="IO14" s="20"/>
      <c r="IP14" s="60"/>
      <c r="IQ14" s="60"/>
      <c r="IR14" s="60"/>
      <c r="IS14" s="20"/>
      <c r="IT14" s="60"/>
      <c r="IU14" s="20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6"/>
      <c r="LZ14" s="16"/>
      <c r="MA14" s="1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</row>
    <row r="15" spans="1:640" x14ac:dyDescent="0.25">
      <c r="A15" s="8" t="s">
        <v>18</v>
      </c>
      <c r="B15" s="23">
        <f t="shared" si="0"/>
        <v>945092100.44999993</v>
      </c>
      <c r="C15" s="23">
        <f t="shared" si="0"/>
        <v>630957062.53999996</v>
      </c>
      <c r="D15" s="31">
        <f t="shared" si="1"/>
        <v>250092961.78999999</v>
      </c>
      <c r="E15" s="31">
        <f t="shared" si="1"/>
        <v>186281932.78999999</v>
      </c>
      <c r="F15" s="18">
        <v>205234500</v>
      </c>
      <c r="G15" s="1">
        <v>153925875</v>
      </c>
      <c r="H15" s="18">
        <f>3523679+41334782.79</f>
        <v>44858461.789999999</v>
      </c>
      <c r="I15" s="58">
        <v>32356057.789999999</v>
      </c>
      <c r="J15" s="58"/>
      <c r="K15" s="58"/>
      <c r="L15" s="23">
        <f t="shared" si="2"/>
        <v>256004002.89000002</v>
      </c>
      <c r="M15" s="23">
        <f t="shared" si="2"/>
        <v>131602252.17</v>
      </c>
      <c r="N15" s="18"/>
      <c r="O15" s="29"/>
      <c r="P15" s="29">
        <v>6400000</v>
      </c>
      <c r="Q15" s="29">
        <v>6400000</v>
      </c>
      <c r="R15" s="29">
        <v>597354.68000000005</v>
      </c>
      <c r="S15" s="29">
        <v>597354.68000000005</v>
      </c>
      <c r="T15" s="18"/>
      <c r="U15" s="18"/>
      <c r="V15" s="18">
        <v>9000000</v>
      </c>
      <c r="W15" s="18"/>
      <c r="X15" s="18"/>
      <c r="Y15" s="18"/>
      <c r="Z15" s="18">
        <v>21444242.43</v>
      </c>
      <c r="AA15" s="18">
        <v>21444242.43</v>
      </c>
      <c r="AB15" s="18"/>
      <c r="AC15" s="29"/>
      <c r="AD15" s="18"/>
      <c r="AE15" s="18"/>
      <c r="AF15" s="18">
        <f>237500+562500</f>
        <v>800000</v>
      </c>
      <c r="AG15" s="18">
        <v>0</v>
      </c>
      <c r="AH15" s="18">
        <v>1593281.25</v>
      </c>
      <c r="AI15" s="18">
        <v>1194975</v>
      </c>
      <c r="AJ15" s="22">
        <v>8829128</v>
      </c>
      <c r="AK15" s="18">
        <v>6621846</v>
      </c>
      <c r="AL15" s="18">
        <v>5529365.0999999996</v>
      </c>
      <c r="AM15" s="29">
        <v>4147023.84</v>
      </c>
      <c r="AN15" s="18">
        <v>7000000</v>
      </c>
      <c r="AO15" s="29">
        <v>5822550</v>
      </c>
      <c r="AP15" s="18"/>
      <c r="AQ15" s="29"/>
      <c r="AR15" s="18"/>
      <c r="AS15" s="18"/>
      <c r="AT15" s="18"/>
      <c r="AU15" s="29"/>
      <c r="AV15" s="18">
        <v>28519037.449999999</v>
      </c>
      <c r="AW15" s="18">
        <v>18847242</v>
      </c>
      <c r="AX15" s="18">
        <v>1223880</v>
      </c>
      <c r="AY15" s="29">
        <v>1223880</v>
      </c>
      <c r="AZ15" s="18">
        <v>16960371.870000001</v>
      </c>
      <c r="BA15" s="29">
        <v>16960371.870000001</v>
      </c>
      <c r="BB15" s="18"/>
      <c r="BC15" s="29"/>
      <c r="BD15" s="18"/>
      <c r="BE15" s="18"/>
      <c r="BF15" s="18"/>
      <c r="BG15" s="18"/>
      <c r="BH15" s="18">
        <v>3171511</v>
      </c>
      <c r="BI15" s="29">
        <v>2414785.5</v>
      </c>
      <c r="BJ15" s="29">
        <v>13465595.84</v>
      </c>
      <c r="BK15" s="29">
        <v>2878341.74</v>
      </c>
      <c r="BL15" s="29">
        <v>77698362.879999995</v>
      </c>
      <c r="BM15" s="29">
        <v>23309508.859999999</v>
      </c>
      <c r="BN15" s="18"/>
      <c r="BO15" s="18"/>
      <c r="BP15" s="18"/>
      <c r="BQ15" s="29"/>
      <c r="BR15" s="18"/>
      <c r="BS15" s="29"/>
      <c r="BT15" s="18"/>
      <c r="BU15" s="18"/>
      <c r="BV15" s="18"/>
      <c r="BW15" s="18"/>
      <c r="BX15" s="18"/>
      <c r="BY15" s="18"/>
      <c r="BZ15" s="18"/>
      <c r="CA15" s="29"/>
      <c r="CB15" s="29"/>
      <c r="CC15" s="29"/>
      <c r="CD15" s="18"/>
      <c r="CE15" s="29"/>
      <c r="CF15" s="29">
        <v>27956989.25</v>
      </c>
      <c r="CG15" s="29">
        <v>0</v>
      </c>
      <c r="CH15" s="18"/>
      <c r="CI15" s="18"/>
      <c r="CJ15" s="18">
        <v>7121593.9800000004</v>
      </c>
      <c r="CK15" s="89">
        <v>6359950.5699999994</v>
      </c>
      <c r="CL15" s="18"/>
      <c r="CM15" s="18"/>
      <c r="CN15" s="18"/>
      <c r="CO15" s="18"/>
      <c r="CP15" s="18">
        <v>4573267.5599999996</v>
      </c>
      <c r="CQ15" s="18">
        <v>3007441.93</v>
      </c>
      <c r="CR15" s="18">
        <v>447378.75</v>
      </c>
      <c r="CS15" s="18">
        <v>447378.75</v>
      </c>
      <c r="CT15" s="18">
        <v>554795.25</v>
      </c>
      <c r="CU15" s="18">
        <v>0</v>
      </c>
      <c r="CV15" s="18">
        <v>915503.6</v>
      </c>
      <c r="CW15" s="18">
        <v>0</v>
      </c>
      <c r="CX15" s="29"/>
      <c r="CY15" s="29"/>
      <c r="CZ15" s="2"/>
      <c r="DA15" s="3"/>
      <c r="DB15" s="18">
        <v>261401</v>
      </c>
      <c r="DC15" s="18">
        <v>261401</v>
      </c>
      <c r="DD15" s="18"/>
      <c r="DE15" s="18"/>
      <c r="DF15" s="18"/>
      <c r="DG15" s="29"/>
      <c r="DH15" s="18">
        <v>9107943</v>
      </c>
      <c r="DI15" s="18">
        <v>6830958</v>
      </c>
      <c r="DJ15" s="18"/>
      <c r="DK15" s="29"/>
      <c r="DL15" s="18"/>
      <c r="DM15" s="18"/>
      <c r="DN15" s="18"/>
      <c r="DO15" s="18"/>
      <c r="DP15" s="18"/>
      <c r="DQ15" s="18"/>
      <c r="DR15" s="35"/>
      <c r="DS15" s="29"/>
      <c r="DT15" s="18">
        <v>2833000</v>
      </c>
      <c r="DU15" s="29">
        <v>2833000</v>
      </c>
      <c r="DV15" s="18"/>
      <c r="DW15" s="18"/>
      <c r="DX15" s="18"/>
      <c r="DY15" s="18"/>
      <c r="DZ15" s="35"/>
      <c r="EA15" s="29"/>
      <c r="EB15" s="18"/>
      <c r="EC15" s="29"/>
      <c r="ED15" s="18"/>
      <c r="EE15" s="18"/>
      <c r="EF15" s="18"/>
      <c r="EG15" s="18"/>
      <c r="EH15" s="18"/>
      <c r="EI15" s="18"/>
      <c r="EJ15" s="18"/>
      <c r="EK15" s="18"/>
      <c r="EL15" s="18"/>
      <c r="EM15" s="29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29"/>
      <c r="EZ15" s="18"/>
      <c r="FA15" s="18"/>
      <c r="FB15" s="18"/>
      <c r="FC15" s="18"/>
      <c r="FD15" s="18"/>
      <c r="FE15" s="18"/>
      <c r="FF15" s="18"/>
      <c r="FG15" s="18"/>
      <c r="FH15" s="18"/>
      <c r="FI15" s="29"/>
      <c r="FJ15" s="18"/>
      <c r="FK15" s="18"/>
      <c r="FL15" s="18"/>
      <c r="FM15" s="18"/>
      <c r="FN15" s="18"/>
      <c r="FO15" s="18"/>
      <c r="FP15" s="18"/>
      <c r="FQ15" s="18"/>
      <c r="FR15" s="18"/>
      <c r="FS15" s="29"/>
      <c r="FT15" s="29"/>
      <c r="FU15" s="29"/>
      <c r="FV15" s="23">
        <f t="shared" si="3"/>
        <v>419011975.76999992</v>
      </c>
      <c r="FW15" s="23">
        <f t="shared" si="3"/>
        <v>297894097.57999998</v>
      </c>
      <c r="FX15" s="18">
        <v>198453965</v>
      </c>
      <c r="FY15" s="29">
        <v>146546874</v>
      </c>
      <c r="FZ15" s="18"/>
      <c r="GA15" s="18"/>
      <c r="GB15" s="18">
        <v>187209549.41</v>
      </c>
      <c r="GC15" s="29">
        <v>140948115</v>
      </c>
      <c r="GD15" s="18">
        <v>1246574.42</v>
      </c>
      <c r="GE15" s="18">
        <v>808238.33</v>
      </c>
      <c r="GF15" s="18"/>
      <c r="GG15" s="29"/>
      <c r="GH15" s="18">
        <v>3213105</v>
      </c>
      <c r="GI15" s="18">
        <v>1973754</v>
      </c>
      <c r="GJ15" s="18">
        <v>7922034.5099999998</v>
      </c>
      <c r="GK15" s="18">
        <v>2003502.6</v>
      </c>
      <c r="GL15" s="18">
        <v>19161007</v>
      </c>
      <c r="GM15" s="18">
        <f>3172444.2+1237289.24</f>
        <v>4409733.4400000004</v>
      </c>
      <c r="GN15" s="18">
        <v>130200</v>
      </c>
      <c r="GO15" s="18">
        <v>130200</v>
      </c>
      <c r="GP15" s="18">
        <v>22416.400000000001</v>
      </c>
      <c r="GQ15" s="18">
        <v>7286.01</v>
      </c>
      <c r="GR15" s="18">
        <v>1193889.07</v>
      </c>
      <c r="GS15" s="29">
        <v>869194.2</v>
      </c>
      <c r="GT15" s="18">
        <v>396000</v>
      </c>
      <c r="GU15" s="18">
        <v>157500</v>
      </c>
      <c r="GV15" s="18"/>
      <c r="GW15" s="18"/>
      <c r="GX15" s="18"/>
      <c r="GY15" s="18"/>
      <c r="GZ15" s="18">
        <v>63234.96</v>
      </c>
      <c r="HA15" s="29">
        <v>39700</v>
      </c>
      <c r="HB15" s="23">
        <f t="shared" si="4"/>
        <v>19983160</v>
      </c>
      <c r="HC15" s="23">
        <f t="shared" si="4"/>
        <v>15178780</v>
      </c>
      <c r="HD15" s="29"/>
      <c r="HE15" s="29"/>
      <c r="HF15" s="29">
        <v>18983160</v>
      </c>
      <c r="HG15" s="29">
        <v>14178780</v>
      </c>
      <c r="HH15" s="29"/>
      <c r="HI15" s="29"/>
      <c r="HJ15" s="29"/>
      <c r="HK15" s="29"/>
      <c r="HL15" s="18"/>
      <c r="HM15" s="29"/>
      <c r="HN15" s="18"/>
      <c r="HO15" s="29"/>
      <c r="HP15" s="29"/>
      <c r="HQ15" s="29"/>
      <c r="HR15" s="29"/>
      <c r="HS15" s="29"/>
      <c r="HT15" s="18"/>
      <c r="HU15" s="18"/>
      <c r="HV15" s="18"/>
      <c r="HW15" s="18"/>
      <c r="HX15" s="18"/>
      <c r="HY15" s="76"/>
      <c r="HZ15" s="18">
        <v>1000000</v>
      </c>
      <c r="IA15" s="18">
        <v>1000000</v>
      </c>
      <c r="IB15" s="60"/>
      <c r="IC15" s="60"/>
      <c r="ID15" s="60"/>
      <c r="IE15" s="20"/>
      <c r="IF15" s="20"/>
      <c r="IG15" s="60"/>
      <c r="IH15" s="60"/>
      <c r="II15" s="60"/>
      <c r="IJ15" s="60"/>
      <c r="IK15" s="60"/>
      <c r="IL15" s="60"/>
      <c r="IM15" s="60"/>
      <c r="IN15" s="20"/>
      <c r="IO15" s="20"/>
      <c r="IP15" s="60"/>
      <c r="IQ15" s="60"/>
      <c r="IR15" s="60"/>
      <c r="IS15" s="20"/>
      <c r="IT15" s="60"/>
      <c r="IU15" s="20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6"/>
      <c r="LZ15" s="16"/>
      <c r="MA15" s="1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</row>
    <row r="16" spans="1:640" ht="25.5" x14ac:dyDescent="0.25">
      <c r="A16" s="8" t="s">
        <v>19</v>
      </c>
      <c r="B16" s="23">
        <f t="shared" si="0"/>
        <v>117048859.75999998</v>
      </c>
      <c r="C16" s="23">
        <f t="shared" si="0"/>
        <v>78069112.070000008</v>
      </c>
      <c r="D16" s="31">
        <f t="shared" si="1"/>
        <v>54609986.799999997</v>
      </c>
      <c r="E16" s="31">
        <f t="shared" si="1"/>
        <v>41507957.799999997</v>
      </c>
      <c r="F16" s="18">
        <v>42936500</v>
      </c>
      <c r="G16" s="1">
        <v>32202377</v>
      </c>
      <c r="H16" s="18">
        <f>4179579+7493907.8</f>
        <v>11673486.800000001</v>
      </c>
      <c r="I16" s="58">
        <v>9305580.8000000007</v>
      </c>
      <c r="J16" s="58"/>
      <c r="K16" s="58"/>
      <c r="L16" s="23">
        <f t="shared" si="2"/>
        <v>39687677.089999996</v>
      </c>
      <c r="M16" s="23">
        <f t="shared" si="2"/>
        <v>19746564.210000005</v>
      </c>
      <c r="N16" s="18"/>
      <c r="O16" s="18"/>
      <c r="P16" s="18"/>
      <c r="Q16" s="18"/>
      <c r="R16" s="18">
        <v>77805.509999999995</v>
      </c>
      <c r="S16" s="18">
        <v>77805.509999999995</v>
      </c>
      <c r="T16" s="18"/>
      <c r="U16" s="18"/>
      <c r="V16" s="18">
        <f>6758611.2+2151230.4</f>
        <v>8909841.5999999996</v>
      </c>
      <c r="W16" s="18"/>
      <c r="X16" s="18">
        <f>17618600+2103440.81</f>
        <v>19722040.809999999</v>
      </c>
      <c r="Y16" s="18">
        <f>777309.63+15365913.97</f>
        <v>16143223.600000001</v>
      </c>
      <c r="Z16" s="18"/>
      <c r="AA16" s="18"/>
      <c r="AB16" s="18"/>
      <c r="AC16" s="29"/>
      <c r="AD16" s="18"/>
      <c r="AE16" s="18"/>
      <c r="AF16" s="18">
        <v>500000</v>
      </c>
      <c r="AG16" s="18">
        <v>0</v>
      </c>
      <c r="AH16" s="18">
        <v>510206.05</v>
      </c>
      <c r="AI16" s="18">
        <v>373700</v>
      </c>
      <c r="AJ16" s="22">
        <v>418398</v>
      </c>
      <c r="AK16" s="18">
        <v>313800</v>
      </c>
      <c r="AL16" s="18"/>
      <c r="AM16" s="29"/>
      <c r="AN16" s="18"/>
      <c r="AO16" s="29"/>
      <c r="AP16" s="18"/>
      <c r="AQ16" s="29"/>
      <c r="AR16" s="18"/>
      <c r="AS16" s="18"/>
      <c r="AT16" s="18"/>
      <c r="AU16" s="29"/>
      <c r="AV16" s="18">
        <v>976974.9</v>
      </c>
      <c r="AW16" s="18">
        <v>556413.59</v>
      </c>
      <c r="AX16" s="18">
        <v>104160</v>
      </c>
      <c r="AY16" s="29">
        <v>104160</v>
      </c>
      <c r="AZ16" s="18"/>
      <c r="BA16" s="29"/>
      <c r="BB16" s="18"/>
      <c r="BC16" s="29"/>
      <c r="BD16" s="18"/>
      <c r="BE16" s="18"/>
      <c r="BF16" s="18"/>
      <c r="BG16" s="18"/>
      <c r="BH16" s="18">
        <v>758775</v>
      </c>
      <c r="BI16" s="29">
        <v>577910.25</v>
      </c>
      <c r="BJ16" s="29">
        <v>3079187.8</v>
      </c>
      <c r="BK16" s="29">
        <v>0</v>
      </c>
      <c r="BL16" s="29"/>
      <c r="BM16" s="29"/>
      <c r="BN16" s="18"/>
      <c r="BO16" s="18"/>
      <c r="BP16" s="18"/>
      <c r="BQ16" s="29"/>
      <c r="BR16" s="18"/>
      <c r="BS16" s="29"/>
      <c r="BT16" s="18"/>
      <c r="BU16" s="18"/>
      <c r="BV16" s="18"/>
      <c r="BW16" s="18"/>
      <c r="BX16" s="18">
        <v>477675</v>
      </c>
      <c r="BY16" s="18">
        <v>0</v>
      </c>
      <c r="BZ16" s="18"/>
      <c r="CA16" s="29"/>
      <c r="CB16" s="29"/>
      <c r="CC16" s="29"/>
      <c r="CD16" s="18"/>
      <c r="CE16" s="29"/>
      <c r="CF16" s="29"/>
      <c r="CG16" s="29"/>
      <c r="CH16" s="18"/>
      <c r="CI16" s="18"/>
      <c r="CJ16" s="18"/>
      <c r="CK16" s="29"/>
      <c r="CL16" s="18"/>
      <c r="CM16" s="18"/>
      <c r="CN16" s="18"/>
      <c r="CO16" s="18"/>
      <c r="CP16" s="18"/>
      <c r="CQ16" s="18"/>
      <c r="CR16" s="18">
        <v>320760</v>
      </c>
      <c r="CS16" s="18">
        <v>320760</v>
      </c>
      <c r="CT16" s="18">
        <f>470869.74+313913.16</f>
        <v>784782.89999999991</v>
      </c>
      <c r="CU16" s="18">
        <v>0</v>
      </c>
      <c r="CV16" s="18"/>
      <c r="CW16" s="18"/>
      <c r="CX16" s="29"/>
      <c r="CY16" s="29"/>
      <c r="CZ16" s="2">
        <v>2552993.52</v>
      </c>
      <c r="DA16" s="3">
        <v>1026844.26</v>
      </c>
      <c r="DB16" s="18">
        <v>9819</v>
      </c>
      <c r="DC16" s="18">
        <v>9819</v>
      </c>
      <c r="DD16" s="18"/>
      <c r="DE16" s="18"/>
      <c r="DF16" s="18"/>
      <c r="DG16" s="29"/>
      <c r="DH16" s="18">
        <v>484257</v>
      </c>
      <c r="DI16" s="18">
        <v>242128</v>
      </c>
      <c r="DJ16" s="18"/>
      <c r="DK16" s="29"/>
      <c r="DL16" s="18"/>
      <c r="DM16" s="18"/>
      <c r="DN16" s="18"/>
      <c r="DO16" s="18"/>
      <c r="DP16" s="18"/>
      <c r="DQ16" s="18"/>
      <c r="DR16" s="18"/>
      <c r="DS16" s="29"/>
      <c r="DT16" s="18"/>
      <c r="DU16" s="29"/>
      <c r="DV16" s="18"/>
      <c r="DW16" s="18"/>
      <c r="DX16" s="18"/>
      <c r="DY16" s="18"/>
      <c r="DZ16" s="35"/>
      <c r="EA16" s="29"/>
      <c r="EB16" s="18"/>
      <c r="EC16" s="29"/>
      <c r="ED16" s="18"/>
      <c r="EE16" s="18"/>
      <c r="EF16" s="18"/>
      <c r="EG16" s="18"/>
      <c r="EH16" s="18"/>
      <c r="EI16" s="18"/>
      <c r="EJ16" s="18"/>
      <c r="EK16" s="18"/>
      <c r="EL16" s="18"/>
      <c r="EM16" s="29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29"/>
      <c r="EZ16" s="18"/>
      <c r="FA16" s="18"/>
      <c r="FB16" s="18"/>
      <c r="FC16" s="18"/>
      <c r="FD16" s="18"/>
      <c r="FE16" s="18"/>
      <c r="FF16" s="18"/>
      <c r="FG16" s="18"/>
      <c r="FH16" s="18"/>
      <c r="FI16" s="29"/>
      <c r="FJ16" s="18"/>
      <c r="FK16" s="18"/>
      <c r="FL16" s="18"/>
      <c r="FM16" s="18"/>
      <c r="FN16" s="18"/>
      <c r="FO16" s="18"/>
      <c r="FP16" s="18"/>
      <c r="FQ16" s="18"/>
      <c r="FR16" s="35"/>
      <c r="FS16" s="29"/>
      <c r="FT16" s="29"/>
      <c r="FU16" s="29"/>
      <c r="FV16" s="23">
        <f t="shared" si="3"/>
        <v>20172455.229999997</v>
      </c>
      <c r="FW16" s="23">
        <f t="shared" si="3"/>
        <v>14698182.5</v>
      </c>
      <c r="FX16" s="18">
        <v>4939580</v>
      </c>
      <c r="FY16" s="29">
        <v>3791854</v>
      </c>
      <c r="FZ16" s="18"/>
      <c r="GA16" s="18"/>
      <c r="GB16" s="18">
        <v>13844103.34</v>
      </c>
      <c r="GC16" s="29">
        <v>10393183</v>
      </c>
      <c r="GD16" s="18"/>
      <c r="GE16" s="18"/>
      <c r="GF16" s="18"/>
      <c r="GG16" s="29"/>
      <c r="GH16" s="18">
        <v>77835</v>
      </c>
      <c r="GI16" s="18">
        <v>58500</v>
      </c>
      <c r="GJ16" s="18">
        <v>163663.67999999999</v>
      </c>
      <c r="GK16" s="18">
        <v>85882.8</v>
      </c>
      <c r="GL16" s="18">
        <v>590139</v>
      </c>
      <c r="GM16" s="18">
        <v>0</v>
      </c>
      <c r="GN16" s="18">
        <v>26040</v>
      </c>
      <c r="GO16" s="18">
        <v>26040</v>
      </c>
      <c r="GP16" s="18">
        <v>2497.1999999999998</v>
      </c>
      <c r="GQ16" s="18">
        <v>0</v>
      </c>
      <c r="GR16" s="18">
        <v>429123.41</v>
      </c>
      <c r="GS16" s="29">
        <v>337200</v>
      </c>
      <c r="GT16" s="18">
        <v>22000</v>
      </c>
      <c r="GU16" s="18">
        <v>0</v>
      </c>
      <c r="GV16" s="18">
        <v>71950.899999999994</v>
      </c>
      <c r="GW16" s="18">
        <v>0</v>
      </c>
      <c r="GX16" s="18"/>
      <c r="GY16" s="18"/>
      <c r="GZ16" s="18">
        <v>5522.7</v>
      </c>
      <c r="HA16" s="29">
        <v>5522.7</v>
      </c>
      <c r="HB16" s="23">
        <f t="shared" si="4"/>
        <v>2578740.64</v>
      </c>
      <c r="HC16" s="23">
        <f t="shared" si="4"/>
        <v>2116407.56</v>
      </c>
      <c r="HD16" s="29">
        <v>938220.64</v>
      </c>
      <c r="HE16" s="29">
        <v>938220.64</v>
      </c>
      <c r="HF16" s="29">
        <v>1640520</v>
      </c>
      <c r="HG16" s="29">
        <v>1178186.92</v>
      </c>
      <c r="HH16" s="29"/>
      <c r="HI16" s="29"/>
      <c r="HJ16" s="29"/>
      <c r="HK16" s="29"/>
      <c r="HL16" s="18"/>
      <c r="HM16" s="29"/>
      <c r="HN16" s="18"/>
      <c r="HO16" s="29"/>
      <c r="HP16" s="29"/>
      <c r="HQ16" s="29"/>
      <c r="HR16" s="29"/>
      <c r="HS16" s="29"/>
      <c r="HT16" s="18"/>
      <c r="HU16" s="18"/>
      <c r="HV16" s="18"/>
      <c r="HW16" s="18"/>
      <c r="HX16" s="18"/>
      <c r="HY16" s="76"/>
      <c r="HZ16" s="18"/>
      <c r="IA16" s="18"/>
      <c r="IB16" s="60"/>
      <c r="IC16" s="60"/>
      <c r="ID16" s="60"/>
      <c r="IE16" s="20"/>
      <c r="IF16" s="20"/>
      <c r="IG16" s="60"/>
      <c r="IH16" s="60"/>
      <c r="II16" s="60"/>
      <c r="IJ16" s="60"/>
      <c r="IK16" s="60"/>
      <c r="IL16" s="60"/>
      <c r="IM16" s="60"/>
      <c r="IN16" s="20"/>
      <c r="IO16" s="20"/>
      <c r="IP16" s="60"/>
      <c r="IQ16" s="60"/>
      <c r="IR16" s="60"/>
      <c r="IS16" s="20"/>
      <c r="IT16" s="60"/>
      <c r="IU16" s="20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6"/>
      <c r="LZ16" s="16"/>
      <c r="MA16" s="1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</row>
    <row r="17" spans="1:640" x14ac:dyDescent="0.25">
      <c r="A17" s="9" t="s">
        <v>20</v>
      </c>
      <c r="B17" s="23">
        <f t="shared" si="0"/>
        <v>19366935.490000002</v>
      </c>
      <c r="C17" s="23">
        <f t="shared" si="0"/>
        <v>11272476.140000001</v>
      </c>
      <c r="D17" s="31">
        <f t="shared" si="1"/>
        <v>6971161.9000000004</v>
      </c>
      <c r="E17" s="31">
        <f t="shared" si="1"/>
        <v>5214814.9000000004</v>
      </c>
      <c r="F17" s="18">
        <v>5858300</v>
      </c>
      <c r="G17" s="1">
        <v>4393727</v>
      </c>
      <c r="H17" s="18">
        <v>1112861.8999999999</v>
      </c>
      <c r="I17" s="58">
        <v>821087.9</v>
      </c>
      <c r="J17" s="58"/>
      <c r="K17" s="58"/>
      <c r="L17" s="23">
        <f t="shared" si="2"/>
        <v>12143098.59</v>
      </c>
      <c r="M17" s="23">
        <f t="shared" si="2"/>
        <v>5876975.8499999996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29"/>
      <c r="AD17" s="18"/>
      <c r="AE17" s="18"/>
      <c r="AF17" s="18"/>
      <c r="AG17" s="18"/>
      <c r="AH17" s="18"/>
      <c r="AI17" s="18"/>
      <c r="AJ17" s="22"/>
      <c r="AK17" s="18"/>
      <c r="AL17" s="18"/>
      <c r="AM17" s="29"/>
      <c r="AN17" s="18"/>
      <c r="AO17" s="29"/>
      <c r="AP17" s="18"/>
      <c r="AQ17" s="29"/>
      <c r="AR17" s="18"/>
      <c r="AS17" s="18"/>
      <c r="AT17" s="18"/>
      <c r="AU17" s="29"/>
      <c r="AV17" s="18"/>
      <c r="AW17" s="18"/>
      <c r="AX17" s="18"/>
      <c r="AY17" s="29"/>
      <c r="AZ17" s="18"/>
      <c r="BA17" s="29"/>
      <c r="BB17" s="18"/>
      <c r="BC17" s="29"/>
      <c r="BD17" s="18"/>
      <c r="BE17" s="18"/>
      <c r="BF17" s="18"/>
      <c r="BG17" s="18"/>
      <c r="BH17" s="18"/>
      <c r="BI17" s="29"/>
      <c r="BJ17" s="29">
        <v>886173.98</v>
      </c>
      <c r="BK17" s="29">
        <v>0</v>
      </c>
      <c r="BL17" s="29">
        <v>6862823.9400000004</v>
      </c>
      <c r="BM17" s="29">
        <v>2058847.18</v>
      </c>
      <c r="BN17" s="18"/>
      <c r="BO17" s="18"/>
      <c r="BP17" s="18"/>
      <c r="BQ17" s="68"/>
      <c r="BR17" s="18"/>
      <c r="BS17" s="29"/>
      <c r="BT17" s="18"/>
      <c r="BU17" s="18"/>
      <c r="BV17" s="18"/>
      <c r="BW17" s="18"/>
      <c r="BX17" s="18"/>
      <c r="BY17" s="18"/>
      <c r="BZ17" s="18"/>
      <c r="CA17" s="29"/>
      <c r="CB17" s="29"/>
      <c r="CC17" s="29"/>
      <c r="CD17" s="18"/>
      <c r="CE17" s="29"/>
      <c r="CF17" s="29"/>
      <c r="CG17" s="29"/>
      <c r="CH17" s="18"/>
      <c r="CI17" s="18"/>
      <c r="CJ17" s="18">
        <v>896359.67</v>
      </c>
      <c r="CK17" s="29">
        <v>896359.67</v>
      </c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29"/>
      <c r="CY17" s="29"/>
      <c r="CZ17" s="2"/>
      <c r="DA17" s="3"/>
      <c r="DB17" s="18">
        <v>9595</v>
      </c>
      <c r="DC17" s="18">
        <v>9595</v>
      </c>
      <c r="DD17" s="18"/>
      <c r="DE17" s="18"/>
      <c r="DF17" s="18"/>
      <c r="DG17" s="29"/>
      <c r="DH17" s="18">
        <v>2788146</v>
      </c>
      <c r="DI17" s="18">
        <v>2212174</v>
      </c>
      <c r="DJ17" s="18"/>
      <c r="DK17" s="29"/>
      <c r="DL17" s="18"/>
      <c r="DM17" s="18"/>
      <c r="DN17" s="18"/>
      <c r="DO17" s="18"/>
      <c r="DP17" s="18"/>
      <c r="DQ17" s="18"/>
      <c r="DR17" s="18"/>
      <c r="DS17" s="29"/>
      <c r="DT17" s="18"/>
      <c r="DU17" s="29"/>
      <c r="DV17" s="18"/>
      <c r="DW17" s="18"/>
      <c r="DX17" s="18">
        <v>700000</v>
      </c>
      <c r="DY17" s="18">
        <v>700000</v>
      </c>
      <c r="DZ17" s="18"/>
      <c r="EA17" s="29"/>
      <c r="EB17" s="18"/>
      <c r="EC17" s="29"/>
      <c r="ED17" s="18"/>
      <c r="EE17" s="18"/>
      <c r="EF17" s="18"/>
      <c r="EG17" s="18"/>
      <c r="EH17" s="18"/>
      <c r="EI17" s="18"/>
      <c r="EJ17" s="18"/>
      <c r="EK17" s="18"/>
      <c r="EL17" s="18"/>
      <c r="EM17" s="29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29"/>
      <c r="EZ17" s="18"/>
      <c r="FA17" s="18"/>
      <c r="FB17" s="18"/>
      <c r="FC17" s="18"/>
      <c r="FD17" s="18"/>
      <c r="FE17" s="18"/>
      <c r="FF17" s="18"/>
      <c r="FG17" s="18"/>
      <c r="FH17" s="18"/>
      <c r="FI17" s="29"/>
      <c r="FJ17" s="18"/>
      <c r="FK17" s="18"/>
      <c r="FL17" s="18"/>
      <c r="FM17" s="18"/>
      <c r="FN17" s="18"/>
      <c r="FO17" s="18"/>
      <c r="FP17" s="18"/>
      <c r="FQ17" s="18"/>
      <c r="FR17" s="18"/>
      <c r="FS17" s="29"/>
      <c r="FT17" s="29"/>
      <c r="FU17" s="29"/>
      <c r="FV17" s="23">
        <f t="shared" si="3"/>
        <v>252675</v>
      </c>
      <c r="FW17" s="23">
        <f t="shared" si="3"/>
        <v>180685.39</v>
      </c>
      <c r="FX17" s="18"/>
      <c r="FY17" s="29"/>
      <c r="FZ17" s="18"/>
      <c r="GA17" s="18"/>
      <c r="GB17" s="18"/>
      <c r="GC17" s="29"/>
      <c r="GD17" s="18"/>
      <c r="GE17" s="18"/>
      <c r="GF17" s="18"/>
      <c r="GG17" s="29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29"/>
      <c r="GT17" s="18"/>
      <c r="GU17" s="18"/>
      <c r="GV17" s="18"/>
      <c r="GW17" s="18"/>
      <c r="GX17" s="18">
        <v>252675</v>
      </c>
      <c r="GY17" s="18">
        <v>180685.39</v>
      </c>
      <c r="GZ17" s="18"/>
      <c r="HA17" s="58"/>
      <c r="HB17" s="23">
        <f t="shared" si="4"/>
        <v>0</v>
      </c>
      <c r="HC17" s="23">
        <f t="shared" si="4"/>
        <v>0</v>
      </c>
      <c r="HD17" s="29"/>
      <c r="HE17" s="29"/>
      <c r="HF17" s="29"/>
      <c r="HG17" s="29"/>
      <c r="HH17" s="29"/>
      <c r="HI17" s="29"/>
      <c r="HJ17" s="29"/>
      <c r="HK17" s="29"/>
      <c r="HL17" s="18"/>
      <c r="HM17" s="29"/>
      <c r="HN17" s="18"/>
      <c r="HO17" s="29"/>
      <c r="HP17" s="29"/>
      <c r="HQ17" s="29"/>
      <c r="HR17" s="29"/>
      <c r="HS17" s="29"/>
      <c r="HT17" s="18"/>
      <c r="HU17" s="18"/>
      <c r="HV17" s="18"/>
      <c r="HW17" s="18"/>
      <c r="HX17" s="18"/>
      <c r="HY17" s="76"/>
      <c r="HZ17" s="18"/>
      <c r="IA17" s="18"/>
      <c r="IB17" s="60"/>
      <c r="IC17" s="60"/>
      <c r="ID17" s="60"/>
      <c r="IE17" s="20"/>
      <c r="IF17" s="20"/>
      <c r="IG17" s="60"/>
      <c r="IH17" s="60"/>
      <c r="II17" s="60"/>
      <c r="IJ17" s="60"/>
      <c r="IK17" s="60"/>
      <c r="IL17" s="60"/>
      <c r="IM17" s="60"/>
      <c r="IN17" s="20"/>
      <c r="IO17" s="20"/>
      <c r="IP17" s="60"/>
      <c r="IQ17" s="60"/>
      <c r="IR17" s="60"/>
      <c r="IS17" s="20"/>
      <c r="IT17" s="60"/>
      <c r="IU17" s="20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6"/>
      <c r="LZ17" s="16"/>
      <c r="MA17" s="1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</row>
    <row r="18" spans="1:640" x14ac:dyDescent="0.25">
      <c r="A18" s="9" t="s">
        <v>21</v>
      </c>
      <c r="B18" s="23">
        <f t="shared" si="0"/>
        <v>3967819.84</v>
      </c>
      <c r="C18" s="23">
        <f t="shared" si="0"/>
        <v>2948998.25</v>
      </c>
      <c r="D18" s="31">
        <f t="shared" si="1"/>
        <v>3479413.84</v>
      </c>
      <c r="E18" s="31">
        <f t="shared" si="1"/>
        <v>2603320.84</v>
      </c>
      <c r="F18" s="18">
        <v>3249600</v>
      </c>
      <c r="G18" s="1">
        <v>2437200</v>
      </c>
      <c r="H18" s="18">
        <v>229813.84</v>
      </c>
      <c r="I18" s="58">
        <v>166120.84</v>
      </c>
      <c r="J18" s="58"/>
      <c r="K18" s="58"/>
      <c r="L18" s="23">
        <f t="shared" si="2"/>
        <v>387406</v>
      </c>
      <c r="M18" s="23">
        <f t="shared" si="2"/>
        <v>290554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29"/>
      <c r="AD18" s="18"/>
      <c r="AE18" s="18"/>
      <c r="AF18" s="18"/>
      <c r="AG18" s="18"/>
      <c r="AH18" s="18"/>
      <c r="AI18" s="18"/>
      <c r="AJ18" s="22"/>
      <c r="AK18" s="18"/>
      <c r="AL18" s="18"/>
      <c r="AM18" s="29"/>
      <c r="AN18" s="18"/>
      <c r="AO18" s="29"/>
      <c r="AP18" s="18"/>
      <c r="AQ18" s="29"/>
      <c r="AR18" s="18"/>
      <c r="AS18" s="18"/>
      <c r="AT18" s="18"/>
      <c r="AU18" s="29"/>
      <c r="AV18" s="18"/>
      <c r="AW18" s="18"/>
      <c r="AX18" s="18"/>
      <c r="AY18" s="29"/>
      <c r="AZ18" s="18"/>
      <c r="BA18" s="29"/>
      <c r="BB18" s="18"/>
      <c r="BC18" s="29"/>
      <c r="BD18" s="18"/>
      <c r="BE18" s="18"/>
      <c r="BF18" s="18"/>
      <c r="BG18" s="18"/>
      <c r="BH18" s="18"/>
      <c r="BI18" s="29"/>
      <c r="BJ18" s="29"/>
      <c r="BK18" s="29"/>
      <c r="BL18" s="29"/>
      <c r="BM18" s="29"/>
      <c r="BN18" s="18"/>
      <c r="BO18" s="18"/>
      <c r="BP18" s="18"/>
      <c r="BQ18" s="29"/>
      <c r="BR18" s="18"/>
      <c r="BS18" s="29"/>
      <c r="BT18" s="18"/>
      <c r="BU18" s="18"/>
      <c r="BV18" s="18"/>
      <c r="BW18" s="18"/>
      <c r="BX18" s="18"/>
      <c r="BY18" s="18"/>
      <c r="BZ18" s="18"/>
      <c r="CA18" s="29"/>
      <c r="CB18" s="29"/>
      <c r="CC18" s="29"/>
      <c r="CD18" s="18"/>
      <c r="CE18" s="29"/>
      <c r="CF18" s="29"/>
      <c r="CG18" s="29"/>
      <c r="CH18" s="18"/>
      <c r="CI18" s="18"/>
      <c r="CJ18" s="18"/>
      <c r="CK18" s="29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29"/>
      <c r="CY18" s="29"/>
      <c r="CZ18" s="2"/>
      <c r="DA18" s="3"/>
      <c r="DB18" s="18"/>
      <c r="DC18" s="18"/>
      <c r="DD18" s="18"/>
      <c r="DE18" s="18"/>
      <c r="DF18" s="18"/>
      <c r="DG18" s="29"/>
      <c r="DH18" s="18">
        <v>387406</v>
      </c>
      <c r="DI18" s="18">
        <v>290554</v>
      </c>
      <c r="DJ18" s="18"/>
      <c r="DK18" s="29"/>
      <c r="DL18" s="18"/>
      <c r="DM18" s="18"/>
      <c r="DN18" s="18"/>
      <c r="DO18" s="18"/>
      <c r="DP18" s="18"/>
      <c r="DQ18" s="18"/>
      <c r="DR18" s="18"/>
      <c r="DS18" s="29"/>
      <c r="DT18" s="18"/>
      <c r="DU18" s="29"/>
      <c r="DV18" s="18"/>
      <c r="DW18" s="18"/>
      <c r="DX18" s="18"/>
      <c r="DY18" s="18"/>
      <c r="DZ18" s="18"/>
      <c r="EA18" s="29"/>
      <c r="EB18" s="18"/>
      <c r="EC18" s="29"/>
      <c r="ED18" s="18"/>
      <c r="EE18" s="18"/>
      <c r="EF18" s="18"/>
      <c r="EG18" s="18"/>
      <c r="EH18" s="18"/>
      <c r="EI18" s="18"/>
      <c r="EJ18" s="18"/>
      <c r="EK18" s="18"/>
      <c r="EL18" s="18"/>
      <c r="EM18" s="29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29"/>
      <c r="EZ18" s="18"/>
      <c r="FA18" s="18"/>
      <c r="FB18" s="18"/>
      <c r="FC18" s="18"/>
      <c r="FD18" s="18"/>
      <c r="FE18" s="18"/>
      <c r="FF18" s="18"/>
      <c r="FG18" s="18"/>
      <c r="FH18" s="18"/>
      <c r="FI18" s="29"/>
      <c r="FJ18" s="18"/>
      <c r="FK18" s="18"/>
      <c r="FL18" s="18"/>
      <c r="FM18" s="18"/>
      <c r="FN18" s="18"/>
      <c r="FO18" s="18"/>
      <c r="FP18" s="18"/>
      <c r="FQ18" s="18"/>
      <c r="FR18" s="18"/>
      <c r="FS18" s="29"/>
      <c r="FT18" s="29"/>
      <c r="FU18" s="29"/>
      <c r="FV18" s="23">
        <f t="shared" si="3"/>
        <v>101000</v>
      </c>
      <c r="FW18" s="23">
        <f t="shared" si="3"/>
        <v>55123.41</v>
      </c>
      <c r="FX18" s="18"/>
      <c r="FY18" s="29"/>
      <c r="FZ18" s="18"/>
      <c r="GA18" s="18"/>
      <c r="GB18" s="18"/>
      <c r="GC18" s="29"/>
      <c r="GD18" s="18"/>
      <c r="GE18" s="18"/>
      <c r="GF18" s="18"/>
      <c r="GG18" s="29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29"/>
      <c r="GT18" s="18"/>
      <c r="GU18" s="18"/>
      <c r="GV18" s="18"/>
      <c r="GW18" s="18"/>
      <c r="GX18" s="18">
        <v>101000</v>
      </c>
      <c r="GY18" s="18">
        <v>55123.41</v>
      </c>
      <c r="GZ18" s="18"/>
      <c r="HA18" s="57"/>
      <c r="HB18" s="23">
        <f t="shared" si="4"/>
        <v>0</v>
      </c>
      <c r="HC18" s="23">
        <f t="shared" si="4"/>
        <v>0</v>
      </c>
      <c r="HD18" s="29"/>
      <c r="HE18" s="29"/>
      <c r="HF18" s="29"/>
      <c r="HG18" s="29"/>
      <c r="HH18" s="29"/>
      <c r="HI18" s="29"/>
      <c r="HJ18" s="29"/>
      <c r="HK18" s="29"/>
      <c r="HL18" s="18"/>
      <c r="HM18" s="29"/>
      <c r="HN18" s="18"/>
      <c r="HO18" s="29"/>
      <c r="HP18" s="29"/>
      <c r="HQ18" s="29"/>
      <c r="HR18" s="29"/>
      <c r="HS18" s="29"/>
      <c r="HT18" s="18"/>
      <c r="HU18" s="18"/>
      <c r="HV18" s="18"/>
      <c r="HW18" s="18"/>
      <c r="HX18" s="18"/>
      <c r="HY18" s="76"/>
      <c r="HZ18" s="18"/>
      <c r="IA18" s="18"/>
      <c r="IB18" s="60"/>
      <c r="IC18" s="60"/>
      <c r="ID18" s="60"/>
      <c r="IE18" s="20"/>
      <c r="IF18" s="20"/>
      <c r="IG18" s="60"/>
      <c r="IH18" s="60"/>
      <c r="II18" s="60"/>
      <c r="IJ18" s="60"/>
      <c r="IK18" s="60"/>
      <c r="IL18" s="60"/>
      <c r="IM18" s="60"/>
      <c r="IN18" s="20"/>
      <c r="IO18" s="20"/>
      <c r="IP18" s="60"/>
      <c r="IQ18" s="60"/>
      <c r="IR18" s="60"/>
      <c r="IS18" s="20"/>
      <c r="IT18" s="60"/>
      <c r="IU18" s="20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6"/>
      <c r="LZ18" s="16"/>
      <c r="MA18" s="1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</row>
    <row r="19" spans="1:640" x14ac:dyDescent="0.25">
      <c r="A19" s="9" t="s">
        <v>22</v>
      </c>
      <c r="B19" s="23">
        <f t="shared" si="0"/>
        <v>7684169.5300000003</v>
      </c>
      <c r="C19" s="23">
        <f t="shared" si="0"/>
        <v>5584227.1500000004</v>
      </c>
      <c r="D19" s="31">
        <f t="shared" si="1"/>
        <v>5933473.5300000003</v>
      </c>
      <c r="E19" s="31">
        <f t="shared" si="1"/>
        <v>4405018.53</v>
      </c>
      <c r="F19" s="18">
        <v>5370300</v>
      </c>
      <c r="G19" s="1">
        <v>4027725</v>
      </c>
      <c r="H19" s="18">
        <v>563173.53</v>
      </c>
      <c r="I19" s="58">
        <v>377293.53</v>
      </c>
      <c r="J19" s="58"/>
      <c r="K19" s="58"/>
      <c r="L19" s="23">
        <f t="shared" si="2"/>
        <v>1649696</v>
      </c>
      <c r="M19" s="23">
        <f t="shared" si="2"/>
        <v>1125897</v>
      </c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29"/>
      <c r="AD19" s="18"/>
      <c r="AE19" s="18"/>
      <c r="AF19" s="18"/>
      <c r="AG19" s="18"/>
      <c r="AH19" s="18"/>
      <c r="AI19" s="18"/>
      <c r="AJ19" s="22"/>
      <c r="AK19" s="18"/>
      <c r="AL19" s="18"/>
      <c r="AM19" s="29"/>
      <c r="AN19" s="18"/>
      <c r="AO19" s="29"/>
      <c r="AP19" s="18"/>
      <c r="AQ19" s="29"/>
      <c r="AR19" s="18"/>
      <c r="AS19" s="18"/>
      <c r="AT19" s="18"/>
      <c r="AU19" s="29"/>
      <c r="AV19" s="18"/>
      <c r="AW19" s="18"/>
      <c r="AX19" s="18"/>
      <c r="AY19" s="29"/>
      <c r="AZ19" s="18"/>
      <c r="BA19" s="29"/>
      <c r="BB19" s="18"/>
      <c r="BC19" s="29"/>
      <c r="BD19" s="18"/>
      <c r="BE19" s="18"/>
      <c r="BF19" s="18"/>
      <c r="BG19" s="18"/>
      <c r="BH19" s="18"/>
      <c r="BI19" s="29"/>
      <c r="BJ19" s="29"/>
      <c r="BK19" s="29"/>
      <c r="BL19" s="29"/>
      <c r="BM19" s="29"/>
      <c r="BN19" s="18"/>
      <c r="BO19" s="18"/>
      <c r="BP19" s="18"/>
      <c r="BQ19" s="29"/>
      <c r="BR19" s="18"/>
      <c r="BS19" s="29"/>
      <c r="BT19" s="18"/>
      <c r="BU19" s="18"/>
      <c r="BV19" s="18"/>
      <c r="BW19" s="18"/>
      <c r="BX19" s="18">
        <v>148500</v>
      </c>
      <c r="BY19" s="18">
        <v>0</v>
      </c>
      <c r="BZ19" s="18"/>
      <c r="CA19" s="29"/>
      <c r="CB19" s="29"/>
      <c r="CC19" s="29"/>
      <c r="CD19" s="18"/>
      <c r="CE19" s="29"/>
      <c r="CF19" s="29"/>
      <c r="CG19" s="29"/>
      <c r="CH19" s="18"/>
      <c r="CI19" s="18"/>
      <c r="CJ19" s="18"/>
      <c r="CK19" s="29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29"/>
      <c r="CY19" s="29"/>
      <c r="CZ19" s="2"/>
      <c r="DA19" s="3"/>
      <c r="DB19" s="18"/>
      <c r="DC19" s="18"/>
      <c r="DD19" s="18"/>
      <c r="DE19" s="18"/>
      <c r="DF19" s="18"/>
      <c r="DG19" s="29"/>
      <c r="DH19" s="18">
        <v>1501196</v>
      </c>
      <c r="DI19" s="18">
        <v>1125897</v>
      </c>
      <c r="DJ19" s="18"/>
      <c r="DK19" s="29"/>
      <c r="DL19" s="18"/>
      <c r="DM19" s="18"/>
      <c r="DN19" s="18"/>
      <c r="DO19" s="18"/>
      <c r="DP19" s="18"/>
      <c r="DQ19" s="18"/>
      <c r="DR19" s="18"/>
      <c r="DS19" s="29"/>
      <c r="DT19" s="18"/>
      <c r="DU19" s="29"/>
      <c r="DV19" s="18"/>
      <c r="DW19" s="18"/>
      <c r="DX19" s="18"/>
      <c r="DY19" s="18"/>
      <c r="DZ19" s="18"/>
      <c r="EA19" s="29"/>
      <c r="EB19" s="18"/>
      <c r="EC19" s="29"/>
      <c r="ED19" s="18"/>
      <c r="EE19" s="18"/>
      <c r="EF19" s="18"/>
      <c r="EG19" s="18"/>
      <c r="EH19" s="18"/>
      <c r="EI19" s="18"/>
      <c r="EJ19" s="18"/>
      <c r="EK19" s="18"/>
      <c r="EL19" s="18"/>
      <c r="EM19" s="29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29"/>
      <c r="EZ19" s="18"/>
      <c r="FA19" s="18"/>
      <c r="FB19" s="18"/>
      <c r="FC19" s="18"/>
      <c r="FD19" s="18"/>
      <c r="FE19" s="18"/>
      <c r="FF19" s="18"/>
      <c r="FG19" s="18"/>
      <c r="FH19" s="18"/>
      <c r="FI19" s="29"/>
      <c r="FJ19" s="18"/>
      <c r="FK19" s="18"/>
      <c r="FL19" s="18"/>
      <c r="FM19" s="18"/>
      <c r="FN19" s="18"/>
      <c r="FO19" s="18"/>
      <c r="FP19" s="18"/>
      <c r="FQ19" s="18"/>
      <c r="FR19" s="18"/>
      <c r="FS19" s="29"/>
      <c r="FT19" s="29"/>
      <c r="FU19" s="29"/>
      <c r="FV19" s="23">
        <f t="shared" si="3"/>
        <v>101000</v>
      </c>
      <c r="FW19" s="23">
        <f t="shared" si="3"/>
        <v>53311.62</v>
      </c>
      <c r="FX19" s="18"/>
      <c r="FY19" s="29"/>
      <c r="FZ19" s="18"/>
      <c r="GA19" s="18"/>
      <c r="GB19" s="18"/>
      <c r="GC19" s="29"/>
      <c r="GD19" s="18"/>
      <c r="GE19" s="18"/>
      <c r="GF19" s="18"/>
      <c r="GG19" s="29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29"/>
      <c r="GT19" s="18"/>
      <c r="GU19" s="18"/>
      <c r="GV19" s="18"/>
      <c r="GW19" s="18"/>
      <c r="GX19" s="18">
        <v>101000</v>
      </c>
      <c r="GY19" s="29">
        <v>53311.62</v>
      </c>
      <c r="GZ19" s="29"/>
      <c r="HA19" s="57"/>
      <c r="HB19" s="23">
        <f t="shared" si="4"/>
        <v>0</v>
      </c>
      <c r="HC19" s="23">
        <f t="shared" si="4"/>
        <v>0</v>
      </c>
      <c r="HD19" s="29"/>
      <c r="HE19" s="29"/>
      <c r="HF19" s="29"/>
      <c r="HG19" s="29"/>
      <c r="HH19" s="29"/>
      <c r="HI19" s="29"/>
      <c r="HJ19" s="29"/>
      <c r="HK19" s="29"/>
      <c r="HL19" s="18"/>
      <c r="HM19" s="29"/>
      <c r="HN19" s="18"/>
      <c r="HO19" s="29"/>
      <c r="HP19" s="29"/>
      <c r="HQ19" s="29"/>
      <c r="HR19" s="29"/>
      <c r="HS19" s="29"/>
      <c r="HT19" s="18"/>
      <c r="HU19" s="18"/>
      <c r="HV19" s="18"/>
      <c r="HW19" s="18"/>
      <c r="HX19" s="18"/>
      <c r="HY19" s="76"/>
      <c r="HZ19" s="18"/>
      <c r="IA19" s="18"/>
      <c r="IB19" s="60"/>
      <c r="IC19" s="60"/>
      <c r="ID19" s="60"/>
      <c r="IE19" s="20"/>
      <c r="IF19" s="20"/>
      <c r="IG19" s="60"/>
      <c r="IH19" s="60"/>
      <c r="II19" s="60"/>
      <c r="IJ19" s="60"/>
      <c r="IK19" s="60"/>
      <c r="IL19" s="60"/>
      <c r="IM19" s="60"/>
      <c r="IN19" s="20"/>
      <c r="IO19" s="20"/>
      <c r="IP19" s="60"/>
      <c r="IQ19" s="60"/>
      <c r="IR19" s="60"/>
      <c r="IS19" s="20"/>
      <c r="IT19" s="60"/>
      <c r="IU19" s="20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6"/>
      <c r="LZ19" s="16"/>
      <c r="MA19" s="1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</row>
    <row r="20" spans="1:640" x14ac:dyDescent="0.25">
      <c r="A20" s="9" t="s">
        <v>23</v>
      </c>
      <c r="B20" s="23">
        <f t="shared" si="0"/>
        <v>4012074.26</v>
      </c>
      <c r="C20" s="23">
        <f t="shared" si="0"/>
        <v>3091251.8099999996</v>
      </c>
      <c r="D20" s="31">
        <f t="shared" si="1"/>
        <v>3097701.6</v>
      </c>
      <c r="E20" s="31">
        <f t="shared" si="1"/>
        <v>2314539.6</v>
      </c>
      <c r="F20" s="18">
        <v>2822400</v>
      </c>
      <c r="G20" s="1">
        <v>2116800</v>
      </c>
      <c r="H20" s="18">
        <v>275301.59999999998</v>
      </c>
      <c r="I20" s="58">
        <v>197739.6</v>
      </c>
      <c r="J20" s="58"/>
      <c r="K20" s="58"/>
      <c r="L20" s="23">
        <f t="shared" si="2"/>
        <v>813372.65999999992</v>
      </c>
      <c r="M20" s="23">
        <f t="shared" si="2"/>
        <v>704415.65999999992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29"/>
      <c r="AD20" s="18"/>
      <c r="AE20" s="18"/>
      <c r="AF20" s="18"/>
      <c r="AG20" s="18"/>
      <c r="AH20" s="18"/>
      <c r="AI20" s="18"/>
      <c r="AJ20" s="22"/>
      <c r="AK20" s="18"/>
      <c r="AL20" s="18"/>
      <c r="AM20" s="29"/>
      <c r="AN20" s="18"/>
      <c r="AO20" s="29"/>
      <c r="AP20" s="18"/>
      <c r="AQ20" s="29"/>
      <c r="AR20" s="18"/>
      <c r="AS20" s="18"/>
      <c r="AT20" s="18"/>
      <c r="AU20" s="29"/>
      <c r="AV20" s="18"/>
      <c r="AW20" s="18"/>
      <c r="AX20" s="18"/>
      <c r="AY20" s="29"/>
      <c r="AZ20" s="18"/>
      <c r="BA20" s="29"/>
      <c r="BB20" s="18"/>
      <c r="BC20" s="29"/>
      <c r="BD20" s="18"/>
      <c r="BE20" s="18"/>
      <c r="BF20" s="18"/>
      <c r="BG20" s="18"/>
      <c r="BH20" s="18"/>
      <c r="BI20" s="29"/>
      <c r="BJ20" s="29"/>
      <c r="BK20" s="29"/>
      <c r="BL20" s="29"/>
      <c r="BM20" s="29"/>
      <c r="BN20" s="18"/>
      <c r="BO20" s="18"/>
      <c r="BP20" s="18"/>
      <c r="BQ20" s="29"/>
      <c r="BR20" s="18"/>
      <c r="BS20" s="29"/>
      <c r="BT20" s="18"/>
      <c r="BU20" s="18"/>
      <c r="BV20" s="18"/>
      <c r="BW20" s="18"/>
      <c r="BX20" s="18"/>
      <c r="BY20" s="18"/>
      <c r="BZ20" s="18"/>
      <c r="CA20" s="29"/>
      <c r="CB20" s="29"/>
      <c r="CC20" s="29"/>
      <c r="CD20" s="18"/>
      <c r="CE20" s="29"/>
      <c r="CF20" s="29"/>
      <c r="CG20" s="29"/>
      <c r="CH20" s="18"/>
      <c r="CI20" s="18"/>
      <c r="CJ20" s="18">
        <v>377541.66</v>
      </c>
      <c r="CK20" s="29">
        <v>377541.66</v>
      </c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29"/>
      <c r="CY20" s="29"/>
      <c r="CZ20" s="2"/>
      <c r="DA20" s="3"/>
      <c r="DB20" s="18"/>
      <c r="DC20" s="18"/>
      <c r="DD20" s="18"/>
      <c r="DE20" s="18"/>
      <c r="DF20" s="18"/>
      <c r="DG20" s="29"/>
      <c r="DH20" s="18">
        <v>435831</v>
      </c>
      <c r="DI20" s="18">
        <v>326874</v>
      </c>
      <c r="DJ20" s="18"/>
      <c r="DK20" s="29"/>
      <c r="DL20" s="18"/>
      <c r="DM20" s="18"/>
      <c r="DN20" s="18"/>
      <c r="DO20" s="18"/>
      <c r="DP20" s="18"/>
      <c r="DQ20" s="18"/>
      <c r="DR20" s="18"/>
      <c r="DS20" s="29"/>
      <c r="DT20" s="18"/>
      <c r="DU20" s="29"/>
      <c r="DV20" s="18"/>
      <c r="DW20" s="18"/>
      <c r="DX20" s="18"/>
      <c r="DY20" s="18"/>
      <c r="DZ20" s="18"/>
      <c r="EA20" s="29"/>
      <c r="EB20" s="18"/>
      <c r="EC20" s="29"/>
      <c r="ED20" s="18"/>
      <c r="EE20" s="18"/>
      <c r="EF20" s="18"/>
      <c r="EG20" s="18"/>
      <c r="EH20" s="18"/>
      <c r="EI20" s="18"/>
      <c r="EJ20" s="18"/>
      <c r="EK20" s="18"/>
      <c r="EL20" s="18"/>
      <c r="EM20" s="29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29"/>
      <c r="EZ20" s="18"/>
      <c r="FA20" s="18"/>
      <c r="FB20" s="18"/>
      <c r="FC20" s="18"/>
      <c r="FD20" s="18"/>
      <c r="FE20" s="18"/>
      <c r="FF20" s="18"/>
      <c r="FG20" s="18"/>
      <c r="FH20" s="18"/>
      <c r="FI20" s="29"/>
      <c r="FJ20" s="18"/>
      <c r="FK20" s="18"/>
      <c r="FL20" s="18"/>
      <c r="FM20" s="18"/>
      <c r="FN20" s="18"/>
      <c r="FO20" s="18"/>
      <c r="FP20" s="18"/>
      <c r="FQ20" s="18"/>
      <c r="FR20" s="18"/>
      <c r="FS20" s="29"/>
      <c r="FT20" s="29"/>
      <c r="FU20" s="29"/>
      <c r="FV20" s="23">
        <f t="shared" si="3"/>
        <v>101000</v>
      </c>
      <c r="FW20" s="23">
        <f t="shared" si="3"/>
        <v>72296.55</v>
      </c>
      <c r="FX20" s="18"/>
      <c r="FY20" s="29"/>
      <c r="FZ20" s="18"/>
      <c r="GA20" s="18"/>
      <c r="GB20" s="18"/>
      <c r="GC20" s="29"/>
      <c r="GD20" s="18"/>
      <c r="GE20" s="18"/>
      <c r="GF20" s="18"/>
      <c r="GG20" s="29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29"/>
      <c r="GT20" s="18"/>
      <c r="GU20" s="18"/>
      <c r="GV20" s="18"/>
      <c r="GW20" s="18"/>
      <c r="GX20" s="18">
        <v>101000</v>
      </c>
      <c r="GY20" s="18">
        <v>72296.55</v>
      </c>
      <c r="GZ20" s="18"/>
      <c r="HA20" s="57"/>
      <c r="HB20" s="23">
        <f t="shared" si="4"/>
        <v>0</v>
      </c>
      <c r="HC20" s="23">
        <f t="shared" si="4"/>
        <v>0</v>
      </c>
      <c r="HD20" s="29"/>
      <c r="HE20" s="29"/>
      <c r="HF20" s="29"/>
      <c r="HG20" s="29"/>
      <c r="HH20" s="29"/>
      <c r="HI20" s="29"/>
      <c r="HJ20" s="29"/>
      <c r="HK20" s="29"/>
      <c r="HL20" s="18"/>
      <c r="HM20" s="29"/>
      <c r="HN20" s="18"/>
      <c r="HO20" s="29"/>
      <c r="HP20" s="29"/>
      <c r="HQ20" s="29"/>
      <c r="HR20" s="29"/>
      <c r="HS20" s="29"/>
      <c r="HT20" s="18"/>
      <c r="HU20" s="18"/>
      <c r="HV20" s="18"/>
      <c r="HW20" s="18"/>
      <c r="HX20" s="18"/>
      <c r="HY20" s="76"/>
      <c r="HZ20" s="18"/>
      <c r="IA20" s="18"/>
      <c r="IB20" s="60"/>
      <c r="IC20" s="60"/>
      <c r="ID20" s="60"/>
      <c r="IE20" s="20"/>
      <c r="IF20" s="20"/>
      <c r="IG20" s="60"/>
      <c r="IH20" s="60"/>
      <c r="II20" s="60"/>
      <c r="IJ20" s="60"/>
      <c r="IK20" s="60"/>
      <c r="IL20" s="60"/>
      <c r="IM20" s="60"/>
      <c r="IN20" s="20"/>
      <c r="IO20" s="20"/>
      <c r="IP20" s="60"/>
      <c r="IQ20" s="60"/>
      <c r="IR20" s="60"/>
      <c r="IS20" s="20"/>
      <c r="IT20" s="60"/>
      <c r="IU20" s="20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6"/>
      <c r="LZ20" s="16"/>
      <c r="MA20" s="1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</row>
    <row r="21" spans="1:640" x14ac:dyDescent="0.25">
      <c r="A21" s="8" t="s">
        <v>24</v>
      </c>
      <c r="B21" s="23">
        <f t="shared" si="0"/>
        <v>363382903.76999998</v>
      </c>
      <c r="C21" s="23">
        <f t="shared" si="0"/>
        <v>227575912.19</v>
      </c>
      <c r="D21" s="31">
        <f t="shared" si="1"/>
        <v>139495594.28999999</v>
      </c>
      <c r="E21" s="31">
        <f t="shared" si="1"/>
        <v>104863468.28999999</v>
      </c>
      <c r="F21" s="18">
        <v>113925800</v>
      </c>
      <c r="G21" s="1">
        <v>85444352</v>
      </c>
      <c r="H21" s="18">
        <f>5171775+20398019.29</f>
        <v>25569794.289999999</v>
      </c>
      <c r="I21" s="58">
        <v>19419116.289999999</v>
      </c>
      <c r="J21" s="58"/>
      <c r="K21" s="58"/>
      <c r="L21" s="23">
        <f t="shared" si="2"/>
        <v>86292134.74000001</v>
      </c>
      <c r="M21" s="23">
        <f t="shared" si="2"/>
        <v>23498132.140000001</v>
      </c>
      <c r="N21" s="18">
        <f>2891988+9868501.65</f>
        <v>12760489.65</v>
      </c>
      <c r="O21" s="18">
        <v>7940141.7999999998</v>
      </c>
      <c r="P21" s="18"/>
      <c r="Q21" s="18"/>
      <c r="R21" s="18">
        <v>266299.45</v>
      </c>
      <c r="S21" s="18">
        <v>185403.75</v>
      </c>
      <c r="T21" s="18"/>
      <c r="U21" s="18"/>
      <c r="V21" s="18">
        <v>5100000</v>
      </c>
      <c r="W21" s="18"/>
      <c r="X21" s="18"/>
      <c r="Y21" s="18"/>
      <c r="Z21" s="18"/>
      <c r="AA21" s="18"/>
      <c r="AB21" s="18">
        <v>2408919.2000000002</v>
      </c>
      <c r="AC21" s="29">
        <v>277025.88</v>
      </c>
      <c r="AD21" s="18"/>
      <c r="AE21" s="18"/>
      <c r="AF21" s="18">
        <f>841500+815045.22</f>
        <v>1656545.22</v>
      </c>
      <c r="AG21" s="18">
        <v>0</v>
      </c>
      <c r="AH21" s="18">
        <v>835211.93</v>
      </c>
      <c r="AI21" s="18">
        <v>626400</v>
      </c>
      <c r="AJ21" s="22">
        <v>2502250</v>
      </c>
      <c r="AK21" s="18">
        <v>1876688</v>
      </c>
      <c r="AL21" s="18"/>
      <c r="AM21" s="29"/>
      <c r="AN21" s="18">
        <v>1199400.54</v>
      </c>
      <c r="AO21" s="29">
        <v>1199400.54</v>
      </c>
      <c r="AP21" s="18"/>
      <c r="AQ21" s="29"/>
      <c r="AR21" s="18"/>
      <c r="AS21" s="18"/>
      <c r="AT21" s="18">
        <v>492482.4</v>
      </c>
      <c r="AU21" s="29">
        <v>491957.71</v>
      </c>
      <c r="AV21" s="18">
        <v>6011135.7000000002</v>
      </c>
      <c r="AW21" s="18">
        <v>3240714.5</v>
      </c>
      <c r="AX21" s="18">
        <v>520800</v>
      </c>
      <c r="AY21" s="29">
        <v>520800</v>
      </c>
      <c r="AZ21" s="18"/>
      <c r="BA21" s="29"/>
      <c r="BB21" s="18"/>
      <c r="BC21" s="29"/>
      <c r="BD21" s="18"/>
      <c r="BE21" s="18"/>
      <c r="BF21" s="18"/>
      <c r="BG21" s="18"/>
      <c r="BH21" s="18"/>
      <c r="BI21" s="29"/>
      <c r="BJ21" s="29">
        <v>5023899.22</v>
      </c>
      <c r="BK21" s="29">
        <v>2494480.83</v>
      </c>
      <c r="BL21" s="29">
        <v>39792788.240000002</v>
      </c>
      <c r="BM21" s="29">
        <v>0</v>
      </c>
      <c r="BN21" s="18"/>
      <c r="BO21" s="18"/>
      <c r="BP21" s="18"/>
      <c r="BQ21" s="29"/>
      <c r="BR21" s="18"/>
      <c r="BS21" s="29"/>
      <c r="BT21" s="18"/>
      <c r="BU21" s="18"/>
      <c r="BV21" s="18"/>
      <c r="BW21" s="18"/>
      <c r="BX21" s="18">
        <v>507672</v>
      </c>
      <c r="BY21" s="18">
        <v>0</v>
      </c>
      <c r="BZ21" s="18"/>
      <c r="CA21" s="29"/>
      <c r="CB21" s="29"/>
      <c r="CC21" s="29"/>
      <c r="CD21" s="18"/>
      <c r="CE21" s="29"/>
      <c r="CF21" s="29"/>
      <c r="CG21" s="29"/>
      <c r="CH21" s="18"/>
      <c r="CI21" s="18"/>
      <c r="CJ21" s="18"/>
      <c r="CK21" s="29"/>
      <c r="CL21" s="18"/>
      <c r="CM21" s="18"/>
      <c r="CN21" s="18"/>
      <c r="CO21" s="18"/>
      <c r="CP21" s="18"/>
      <c r="CQ21" s="18"/>
      <c r="CR21" s="18">
        <v>403564.19</v>
      </c>
      <c r="CS21" s="18">
        <v>403564.19</v>
      </c>
      <c r="CT21" s="18"/>
      <c r="CU21" s="18"/>
      <c r="CV21" s="18"/>
      <c r="CW21" s="18"/>
      <c r="CX21" s="29"/>
      <c r="CY21" s="29"/>
      <c r="CZ21" s="2">
        <v>3294720</v>
      </c>
      <c r="DA21" s="3">
        <f>747579.2+849681.74</f>
        <v>1597260.94</v>
      </c>
      <c r="DB21" s="18">
        <v>29307</v>
      </c>
      <c r="DC21" s="18">
        <v>29307</v>
      </c>
      <c r="DD21" s="18"/>
      <c r="DE21" s="18"/>
      <c r="DF21" s="18"/>
      <c r="DG21" s="29"/>
      <c r="DH21" s="18">
        <v>3486650</v>
      </c>
      <c r="DI21" s="18">
        <v>2614987</v>
      </c>
      <c r="DJ21" s="18"/>
      <c r="DK21" s="29"/>
      <c r="DL21" s="18"/>
      <c r="DM21" s="18"/>
      <c r="DN21" s="18"/>
      <c r="DO21" s="18"/>
      <c r="DP21" s="18"/>
      <c r="DQ21" s="18"/>
      <c r="DR21" s="18"/>
      <c r="DS21" s="29"/>
      <c r="DT21" s="18"/>
      <c r="DU21" s="29"/>
      <c r="DV21" s="18"/>
      <c r="DW21" s="18"/>
      <c r="DX21" s="18"/>
      <c r="DY21" s="18"/>
      <c r="DZ21" s="35"/>
      <c r="EA21" s="29"/>
      <c r="EB21" s="18"/>
      <c r="EC21" s="29"/>
      <c r="ED21" s="18"/>
      <c r="EE21" s="18"/>
      <c r="EF21" s="18"/>
      <c r="EG21" s="18"/>
      <c r="EH21" s="18"/>
      <c r="EI21" s="18"/>
      <c r="EJ21" s="18"/>
      <c r="EK21" s="18"/>
      <c r="EL21" s="18"/>
      <c r="EM21" s="29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29"/>
      <c r="EZ21" s="18"/>
      <c r="FA21" s="18"/>
      <c r="FB21" s="18"/>
      <c r="FC21" s="18"/>
      <c r="FD21" s="18"/>
      <c r="FE21" s="18"/>
      <c r="FF21" s="18"/>
      <c r="FG21" s="18"/>
      <c r="FH21" s="18"/>
      <c r="FI21" s="29"/>
      <c r="FJ21" s="18"/>
      <c r="FK21" s="18"/>
      <c r="FL21" s="18"/>
      <c r="FM21" s="18"/>
      <c r="FN21" s="18"/>
      <c r="FO21" s="18"/>
      <c r="FP21" s="18"/>
      <c r="FQ21" s="18"/>
      <c r="FR21" s="18"/>
      <c r="FS21" s="29"/>
      <c r="FT21" s="29"/>
      <c r="FU21" s="29"/>
      <c r="FV21" s="23">
        <f t="shared" si="3"/>
        <v>126882774.67</v>
      </c>
      <c r="FW21" s="23">
        <f t="shared" si="3"/>
        <v>92766370.959999993</v>
      </c>
      <c r="FX21" s="18">
        <v>37667320</v>
      </c>
      <c r="FY21" s="29">
        <v>28541688</v>
      </c>
      <c r="FZ21" s="18"/>
      <c r="GA21" s="18"/>
      <c r="GB21" s="18">
        <v>83591246.75</v>
      </c>
      <c r="GC21" s="29">
        <v>61834192</v>
      </c>
      <c r="GD21" s="18"/>
      <c r="GE21" s="18"/>
      <c r="GF21" s="18"/>
      <c r="GG21" s="29"/>
      <c r="GH21" s="18">
        <v>181615</v>
      </c>
      <c r="GI21" s="18">
        <v>136206</v>
      </c>
      <c r="GJ21" s="18">
        <v>1649603.88</v>
      </c>
      <c r="GK21" s="18">
        <v>516009.96</v>
      </c>
      <c r="GL21" s="18">
        <v>3005811.6</v>
      </c>
      <c r="GM21" s="18">
        <v>1218000</v>
      </c>
      <c r="GN21" s="18">
        <v>52080</v>
      </c>
      <c r="GO21" s="18">
        <v>52080</v>
      </c>
      <c r="GP21" s="18">
        <v>9893.4</v>
      </c>
      <c r="GQ21" s="18">
        <v>0</v>
      </c>
      <c r="GR21" s="18">
        <v>492048.06</v>
      </c>
      <c r="GS21" s="29">
        <v>375100</v>
      </c>
      <c r="GT21" s="18">
        <v>154000</v>
      </c>
      <c r="GU21" s="18">
        <v>48500</v>
      </c>
      <c r="GV21" s="18">
        <v>52647</v>
      </c>
      <c r="GW21" s="18">
        <v>18100</v>
      </c>
      <c r="GX21" s="18"/>
      <c r="GY21" s="18"/>
      <c r="GZ21" s="18">
        <v>26508.98</v>
      </c>
      <c r="HA21" s="29">
        <v>26495</v>
      </c>
      <c r="HB21" s="23">
        <f t="shared" si="4"/>
        <v>10712400.07</v>
      </c>
      <c r="HC21" s="23">
        <f t="shared" si="4"/>
        <v>6447940.7999999998</v>
      </c>
      <c r="HD21" s="29">
        <v>4306560.07</v>
      </c>
      <c r="HE21" s="29">
        <v>1981664</v>
      </c>
      <c r="HF21" s="29">
        <v>6405840</v>
      </c>
      <c r="HG21" s="29">
        <v>4466276.8</v>
      </c>
      <c r="HH21" s="29"/>
      <c r="HI21" s="29"/>
      <c r="HJ21" s="29"/>
      <c r="HK21" s="29"/>
      <c r="HL21" s="18"/>
      <c r="HM21" s="29"/>
      <c r="HN21" s="18"/>
      <c r="HO21" s="29"/>
      <c r="HP21" s="29"/>
      <c r="HQ21" s="29"/>
      <c r="HR21" s="29"/>
      <c r="HS21" s="29"/>
      <c r="HT21" s="18"/>
      <c r="HU21" s="18"/>
      <c r="HV21" s="18"/>
      <c r="HW21" s="18"/>
      <c r="HX21" s="18"/>
      <c r="HY21" s="76"/>
      <c r="HZ21" s="18"/>
      <c r="IA21" s="18"/>
      <c r="IB21" s="60"/>
      <c r="IC21" s="60"/>
      <c r="ID21" s="60"/>
      <c r="IE21" s="20"/>
      <c r="IF21" s="20"/>
      <c r="IG21" s="60"/>
      <c r="IH21" s="60"/>
      <c r="II21" s="60"/>
      <c r="IJ21" s="60"/>
      <c r="IK21" s="60"/>
      <c r="IL21" s="60"/>
      <c r="IM21" s="60"/>
      <c r="IN21" s="20"/>
      <c r="IO21" s="20"/>
      <c r="IP21" s="60"/>
      <c r="IQ21" s="60"/>
      <c r="IR21" s="60"/>
      <c r="IS21" s="20"/>
      <c r="IT21" s="60"/>
      <c r="IU21" s="20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6"/>
      <c r="LZ21" s="16"/>
      <c r="MA21" s="1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</row>
    <row r="22" spans="1:640" x14ac:dyDescent="0.25">
      <c r="A22" s="9" t="s">
        <v>25</v>
      </c>
      <c r="B22" s="23">
        <f t="shared" si="0"/>
        <v>56951181.350000001</v>
      </c>
      <c r="C22" s="23">
        <f t="shared" si="0"/>
        <v>33710583.339999996</v>
      </c>
      <c r="D22" s="31">
        <f t="shared" si="1"/>
        <v>8709503.9900000002</v>
      </c>
      <c r="E22" s="31">
        <f t="shared" si="1"/>
        <v>6439442.9900000002</v>
      </c>
      <c r="F22" s="18">
        <v>6610100</v>
      </c>
      <c r="G22" s="1">
        <v>4957577</v>
      </c>
      <c r="H22" s="18">
        <v>2099403.9900000002</v>
      </c>
      <c r="I22" s="58">
        <v>1481865.99</v>
      </c>
      <c r="J22" s="58"/>
      <c r="K22" s="58"/>
      <c r="L22" s="23">
        <f t="shared" si="2"/>
        <v>47989002.359999999</v>
      </c>
      <c r="M22" s="23">
        <f t="shared" si="2"/>
        <v>27110844.09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29"/>
      <c r="AD22" s="18"/>
      <c r="AE22" s="18"/>
      <c r="AF22" s="18"/>
      <c r="AG22" s="18"/>
      <c r="AH22" s="18"/>
      <c r="AI22" s="18"/>
      <c r="AJ22" s="22"/>
      <c r="AK22" s="18"/>
      <c r="AL22" s="18"/>
      <c r="AM22" s="29"/>
      <c r="AN22" s="18"/>
      <c r="AO22" s="29"/>
      <c r="AP22" s="18"/>
      <c r="AQ22" s="29"/>
      <c r="AR22" s="18"/>
      <c r="AS22" s="18"/>
      <c r="AT22" s="18"/>
      <c r="AU22" s="29"/>
      <c r="AV22" s="18"/>
      <c r="AW22" s="18"/>
      <c r="AX22" s="18"/>
      <c r="AY22" s="29"/>
      <c r="AZ22" s="18"/>
      <c r="BA22" s="29"/>
      <c r="BB22" s="18"/>
      <c r="BC22" s="29"/>
      <c r="BD22" s="18"/>
      <c r="BE22" s="18"/>
      <c r="BF22" s="18"/>
      <c r="BG22" s="18"/>
      <c r="BH22" s="18"/>
      <c r="BI22" s="29"/>
      <c r="BJ22" s="29">
        <v>972889.11</v>
      </c>
      <c r="BK22" s="29">
        <v>0</v>
      </c>
      <c r="BL22" s="29">
        <v>10745108.76</v>
      </c>
      <c r="BM22" s="29">
        <v>0</v>
      </c>
      <c r="BN22" s="18"/>
      <c r="BO22" s="18"/>
      <c r="BP22" s="18"/>
      <c r="BQ22" s="29"/>
      <c r="BR22" s="18"/>
      <c r="BS22" s="29"/>
      <c r="BT22" s="18"/>
      <c r="BU22" s="18"/>
      <c r="BV22" s="18"/>
      <c r="BW22" s="18"/>
      <c r="BX22" s="18"/>
      <c r="BY22" s="18"/>
      <c r="BZ22" s="18"/>
      <c r="CA22" s="29"/>
      <c r="CB22" s="29"/>
      <c r="CC22" s="29"/>
      <c r="CD22" s="18"/>
      <c r="CE22" s="29"/>
      <c r="CF22" s="29"/>
      <c r="CG22" s="29"/>
      <c r="CH22" s="18">
        <v>35000000</v>
      </c>
      <c r="CI22" s="18">
        <v>26032357.559999999</v>
      </c>
      <c r="CJ22" s="18">
        <v>511485.49</v>
      </c>
      <c r="CK22" s="29">
        <v>504843.53</v>
      </c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29"/>
      <c r="CY22" s="29"/>
      <c r="CZ22" s="2"/>
      <c r="DA22" s="3"/>
      <c r="DB22" s="18">
        <v>16013</v>
      </c>
      <c r="DC22" s="18">
        <v>16013</v>
      </c>
      <c r="DD22" s="18"/>
      <c r="DE22" s="18"/>
      <c r="DF22" s="18"/>
      <c r="DG22" s="29"/>
      <c r="DH22" s="18">
        <v>743506</v>
      </c>
      <c r="DI22" s="18">
        <v>557630</v>
      </c>
      <c r="DJ22" s="18"/>
      <c r="DK22" s="29"/>
      <c r="DL22" s="18"/>
      <c r="DM22" s="18"/>
      <c r="DN22" s="18"/>
      <c r="DO22" s="18"/>
      <c r="DP22" s="18"/>
      <c r="DQ22" s="18"/>
      <c r="DR22" s="35"/>
      <c r="DS22" s="29"/>
      <c r="DT22" s="18"/>
      <c r="DU22" s="29"/>
      <c r="DV22" s="18"/>
      <c r="DW22" s="18"/>
      <c r="DX22" s="18"/>
      <c r="DY22" s="18"/>
      <c r="DZ22" s="18"/>
      <c r="EA22" s="29"/>
      <c r="EB22" s="18"/>
      <c r="EC22" s="29"/>
      <c r="ED22" s="18"/>
      <c r="EE22" s="18"/>
      <c r="EF22" s="18"/>
      <c r="EG22" s="18"/>
      <c r="EH22" s="18"/>
      <c r="EI22" s="18"/>
      <c r="EJ22" s="18"/>
      <c r="EK22" s="18"/>
      <c r="EL22" s="18"/>
      <c r="EM22" s="29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29"/>
      <c r="EZ22" s="18"/>
      <c r="FA22" s="18"/>
      <c r="FB22" s="18"/>
      <c r="FC22" s="18"/>
      <c r="FD22" s="18"/>
      <c r="FE22" s="18"/>
      <c r="FF22" s="18"/>
      <c r="FG22" s="18"/>
      <c r="FH22" s="18"/>
      <c r="FI22" s="29"/>
      <c r="FJ22" s="18"/>
      <c r="FK22" s="18"/>
      <c r="FL22" s="18"/>
      <c r="FM22" s="18"/>
      <c r="FN22" s="18"/>
      <c r="FO22" s="18"/>
      <c r="FP22" s="18"/>
      <c r="FQ22" s="18"/>
      <c r="FR22" s="18"/>
      <c r="FS22" s="29"/>
      <c r="FT22" s="29"/>
      <c r="FU22" s="29"/>
      <c r="FV22" s="23">
        <f t="shared" si="3"/>
        <v>252675</v>
      </c>
      <c r="FW22" s="23">
        <f t="shared" si="3"/>
        <v>160296.26</v>
      </c>
      <c r="FX22" s="18"/>
      <c r="FY22" s="29"/>
      <c r="FZ22" s="18"/>
      <c r="GA22" s="18"/>
      <c r="GB22" s="18"/>
      <c r="GC22" s="29"/>
      <c r="GD22" s="18"/>
      <c r="GE22" s="18"/>
      <c r="GF22" s="18"/>
      <c r="GG22" s="29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29"/>
      <c r="GT22" s="18"/>
      <c r="GU22" s="18"/>
      <c r="GV22" s="18"/>
      <c r="GW22" s="18"/>
      <c r="GX22" s="18">
        <v>252675</v>
      </c>
      <c r="GY22" s="18">
        <v>160296.26</v>
      </c>
      <c r="GZ22" s="18"/>
      <c r="HA22" s="57"/>
      <c r="HB22" s="23">
        <f t="shared" si="4"/>
        <v>0</v>
      </c>
      <c r="HC22" s="23">
        <f t="shared" si="4"/>
        <v>0</v>
      </c>
      <c r="HD22" s="29"/>
      <c r="HE22" s="29"/>
      <c r="HF22" s="29"/>
      <c r="HG22" s="29"/>
      <c r="HH22" s="29"/>
      <c r="HI22" s="29"/>
      <c r="HJ22" s="29"/>
      <c r="HK22" s="29"/>
      <c r="HL22" s="18"/>
      <c r="HM22" s="29"/>
      <c r="HN22" s="18"/>
      <c r="HO22" s="29"/>
      <c r="HP22" s="29"/>
      <c r="HQ22" s="29"/>
      <c r="HR22" s="29"/>
      <c r="HS22" s="29"/>
      <c r="HT22" s="18"/>
      <c r="HU22" s="18"/>
      <c r="HV22" s="18"/>
      <c r="HW22" s="18"/>
      <c r="HX22" s="18"/>
      <c r="HY22" s="76"/>
      <c r="HZ22" s="18"/>
      <c r="IA22" s="18"/>
      <c r="IB22" s="60"/>
      <c r="IC22" s="60"/>
      <c r="ID22" s="60"/>
      <c r="IE22" s="20"/>
      <c r="IF22" s="20"/>
      <c r="IG22" s="60"/>
      <c r="IH22" s="60"/>
      <c r="II22" s="60"/>
      <c r="IJ22" s="60"/>
      <c r="IK22" s="60"/>
      <c r="IL22" s="60"/>
      <c r="IM22" s="60"/>
      <c r="IN22" s="20"/>
      <c r="IO22" s="20"/>
      <c r="IP22" s="60"/>
      <c r="IQ22" s="60"/>
      <c r="IR22" s="60"/>
      <c r="IS22" s="20"/>
      <c r="IT22" s="60"/>
      <c r="IU22" s="20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6"/>
      <c r="LZ22" s="16"/>
      <c r="MA22" s="1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</row>
    <row r="23" spans="1:640" x14ac:dyDescent="0.25">
      <c r="A23" s="9" t="s">
        <v>26</v>
      </c>
      <c r="B23" s="23">
        <f t="shared" si="0"/>
        <v>12850872.25</v>
      </c>
      <c r="C23" s="23">
        <f t="shared" si="0"/>
        <v>8433630.1999999993</v>
      </c>
      <c r="D23" s="31">
        <f t="shared" si="1"/>
        <v>4805357.78</v>
      </c>
      <c r="E23" s="31">
        <f t="shared" si="1"/>
        <v>3565283.78</v>
      </c>
      <c r="F23" s="18">
        <v>4511400</v>
      </c>
      <c r="G23" s="1">
        <v>3383550</v>
      </c>
      <c r="H23" s="18">
        <v>293957.78000000003</v>
      </c>
      <c r="I23" s="58">
        <v>181733.78</v>
      </c>
      <c r="J23" s="58"/>
      <c r="K23" s="58"/>
      <c r="L23" s="23">
        <f t="shared" si="2"/>
        <v>6136839.4700000007</v>
      </c>
      <c r="M23" s="23">
        <f t="shared" si="2"/>
        <v>3027950.23</v>
      </c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29"/>
      <c r="AD23" s="18"/>
      <c r="AE23" s="18"/>
      <c r="AF23" s="18"/>
      <c r="AG23" s="18"/>
      <c r="AH23" s="18"/>
      <c r="AI23" s="18"/>
      <c r="AJ23" s="22"/>
      <c r="AK23" s="18"/>
      <c r="AL23" s="18"/>
      <c r="AM23" s="29"/>
      <c r="AN23" s="18"/>
      <c r="AO23" s="29"/>
      <c r="AP23" s="18"/>
      <c r="AQ23" s="29"/>
      <c r="AR23" s="18"/>
      <c r="AS23" s="18"/>
      <c r="AT23" s="18"/>
      <c r="AU23" s="29"/>
      <c r="AV23" s="18"/>
      <c r="AW23" s="18"/>
      <c r="AX23" s="18"/>
      <c r="AY23" s="29"/>
      <c r="AZ23" s="18"/>
      <c r="BA23" s="29"/>
      <c r="BB23" s="18"/>
      <c r="BC23" s="29"/>
      <c r="BD23" s="18"/>
      <c r="BE23" s="18"/>
      <c r="BF23" s="18"/>
      <c r="BG23" s="18"/>
      <c r="BH23" s="18"/>
      <c r="BI23" s="29"/>
      <c r="BJ23" s="29">
        <v>720138.22</v>
      </c>
      <c r="BK23" s="29">
        <v>709478.26</v>
      </c>
      <c r="BL23" s="29">
        <v>3258118.1</v>
      </c>
      <c r="BM23" s="29">
        <v>0</v>
      </c>
      <c r="BN23" s="18"/>
      <c r="BO23" s="18"/>
      <c r="BP23" s="18"/>
      <c r="BQ23" s="29"/>
      <c r="BR23" s="18"/>
      <c r="BS23" s="29"/>
      <c r="BT23" s="18"/>
      <c r="BU23" s="18"/>
      <c r="BV23" s="18"/>
      <c r="BW23" s="18"/>
      <c r="BX23" s="18"/>
      <c r="BY23" s="18"/>
      <c r="BZ23" s="18"/>
      <c r="CA23" s="29"/>
      <c r="CB23" s="29"/>
      <c r="CC23" s="29"/>
      <c r="CD23" s="18"/>
      <c r="CE23" s="29"/>
      <c r="CF23" s="29"/>
      <c r="CG23" s="29"/>
      <c r="CH23" s="18"/>
      <c r="CI23" s="18"/>
      <c r="CJ23" s="18">
        <v>558023.64</v>
      </c>
      <c r="CK23" s="29">
        <v>558023.64</v>
      </c>
      <c r="CL23" s="18"/>
      <c r="CM23" s="18"/>
      <c r="CN23" s="18"/>
      <c r="CO23" s="18"/>
      <c r="CP23" s="18">
        <v>384810.2</v>
      </c>
      <c r="CQ23" s="18">
        <v>684107.02</v>
      </c>
      <c r="CR23" s="18">
        <v>248054.31</v>
      </c>
      <c r="CS23" s="18">
        <v>248054.31</v>
      </c>
      <c r="CT23" s="18"/>
      <c r="CU23" s="18"/>
      <c r="CV23" s="18"/>
      <c r="CW23" s="18"/>
      <c r="CX23" s="29"/>
      <c r="CY23" s="29"/>
      <c r="CZ23" s="2"/>
      <c r="DA23" s="3"/>
      <c r="DB23" s="18">
        <v>10066</v>
      </c>
      <c r="DC23" s="18">
        <v>10066</v>
      </c>
      <c r="DD23" s="18"/>
      <c r="DE23" s="18"/>
      <c r="DF23" s="18">
        <v>400000</v>
      </c>
      <c r="DG23" s="29">
        <v>400000</v>
      </c>
      <c r="DH23" s="18">
        <v>557629</v>
      </c>
      <c r="DI23" s="18">
        <v>418221</v>
      </c>
      <c r="DJ23" s="18"/>
      <c r="DK23" s="29"/>
      <c r="DL23" s="18"/>
      <c r="DM23" s="18"/>
      <c r="DN23" s="18"/>
      <c r="DO23" s="18"/>
      <c r="DP23" s="18"/>
      <c r="DQ23" s="18"/>
      <c r="DR23" s="18"/>
      <c r="DS23" s="29"/>
      <c r="DT23" s="18"/>
      <c r="DU23" s="29"/>
      <c r="DV23" s="18"/>
      <c r="DW23" s="18"/>
      <c r="DX23" s="18"/>
      <c r="DY23" s="18"/>
      <c r="DZ23" s="18"/>
      <c r="EA23" s="29"/>
      <c r="EB23" s="18"/>
      <c r="EC23" s="29"/>
      <c r="ED23" s="18"/>
      <c r="EE23" s="18"/>
      <c r="EF23" s="18"/>
      <c r="EG23" s="18"/>
      <c r="EH23" s="18"/>
      <c r="EI23" s="18"/>
      <c r="EJ23" s="18"/>
      <c r="EK23" s="18"/>
      <c r="EL23" s="18"/>
      <c r="EM23" s="29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29"/>
      <c r="EZ23" s="18"/>
      <c r="FA23" s="18"/>
      <c r="FB23" s="18"/>
      <c r="FC23" s="18"/>
      <c r="FD23" s="18"/>
      <c r="FE23" s="18"/>
      <c r="FF23" s="18"/>
      <c r="FG23" s="18"/>
      <c r="FH23" s="18"/>
      <c r="FI23" s="29"/>
      <c r="FJ23" s="18"/>
      <c r="FK23" s="18"/>
      <c r="FL23" s="18"/>
      <c r="FM23" s="18"/>
      <c r="FN23" s="18"/>
      <c r="FO23" s="18"/>
      <c r="FP23" s="18"/>
      <c r="FQ23" s="18"/>
      <c r="FR23" s="18"/>
      <c r="FS23" s="29"/>
      <c r="FT23" s="29"/>
      <c r="FU23" s="29"/>
      <c r="FV23" s="23">
        <f t="shared" si="3"/>
        <v>252675</v>
      </c>
      <c r="FW23" s="23">
        <f t="shared" si="3"/>
        <v>184396.19</v>
      </c>
      <c r="FX23" s="18"/>
      <c r="FY23" s="29"/>
      <c r="FZ23" s="18"/>
      <c r="GA23" s="18"/>
      <c r="GB23" s="18"/>
      <c r="GC23" s="29"/>
      <c r="GD23" s="18"/>
      <c r="GE23" s="18"/>
      <c r="GF23" s="18"/>
      <c r="GG23" s="29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29"/>
      <c r="GT23" s="18"/>
      <c r="GU23" s="18"/>
      <c r="GV23" s="18"/>
      <c r="GW23" s="18"/>
      <c r="GX23" s="18">
        <v>252675</v>
      </c>
      <c r="GY23" s="18">
        <v>184396.19</v>
      </c>
      <c r="GZ23" s="18"/>
      <c r="HA23" s="57"/>
      <c r="HB23" s="23">
        <f t="shared" si="4"/>
        <v>1656000</v>
      </c>
      <c r="HC23" s="23">
        <f t="shared" si="4"/>
        <v>1656000</v>
      </c>
      <c r="HD23" s="29"/>
      <c r="HE23" s="29"/>
      <c r="HF23" s="29"/>
      <c r="HG23" s="29"/>
      <c r="HH23" s="29"/>
      <c r="HI23" s="29"/>
      <c r="HJ23" s="29">
        <v>1656000</v>
      </c>
      <c r="HK23" s="29">
        <v>1656000</v>
      </c>
      <c r="HL23" s="18"/>
      <c r="HM23" s="29"/>
      <c r="HN23" s="18"/>
      <c r="HO23" s="29"/>
      <c r="HP23" s="29"/>
      <c r="HQ23" s="29"/>
      <c r="HR23" s="29"/>
      <c r="HS23" s="29"/>
      <c r="HT23" s="18"/>
      <c r="HU23" s="18"/>
      <c r="HV23" s="18"/>
      <c r="HW23" s="18"/>
      <c r="HX23" s="18"/>
      <c r="HY23" s="76"/>
      <c r="HZ23" s="18"/>
      <c r="IA23" s="18"/>
      <c r="IB23" s="60"/>
      <c r="IC23" s="60"/>
      <c r="ID23" s="60"/>
      <c r="IE23" s="20"/>
      <c r="IF23" s="20"/>
      <c r="IG23" s="60"/>
      <c r="IH23" s="60"/>
      <c r="II23" s="60"/>
      <c r="IJ23" s="60"/>
      <c r="IK23" s="60"/>
      <c r="IL23" s="60"/>
      <c r="IM23" s="60"/>
      <c r="IN23" s="20"/>
      <c r="IO23" s="20"/>
      <c r="IP23" s="60"/>
      <c r="IQ23" s="60"/>
      <c r="IR23" s="60"/>
      <c r="IS23" s="20"/>
      <c r="IT23" s="60"/>
      <c r="IU23" s="20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6"/>
      <c r="LZ23" s="16"/>
      <c r="MA23" s="1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</row>
    <row r="24" spans="1:640" x14ac:dyDescent="0.25">
      <c r="A24" s="9" t="s">
        <v>27</v>
      </c>
      <c r="B24" s="23">
        <f t="shared" si="0"/>
        <v>34061745.939999998</v>
      </c>
      <c r="C24" s="23">
        <f t="shared" si="0"/>
        <v>17165589.52</v>
      </c>
      <c r="D24" s="31">
        <f t="shared" si="1"/>
        <v>9465035.7699999996</v>
      </c>
      <c r="E24" s="31">
        <f t="shared" si="1"/>
        <v>7015811.7699999996</v>
      </c>
      <c r="F24" s="18">
        <v>7858000</v>
      </c>
      <c r="G24" s="1">
        <v>5893501</v>
      </c>
      <c r="H24" s="18">
        <v>1607035.77</v>
      </c>
      <c r="I24" s="58">
        <v>1122310.77</v>
      </c>
      <c r="J24" s="58"/>
      <c r="K24" s="58"/>
      <c r="L24" s="23">
        <f t="shared" si="2"/>
        <v>15690447.01</v>
      </c>
      <c r="M24" s="23">
        <f t="shared" si="2"/>
        <v>1342079.46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29"/>
      <c r="AD24" s="18"/>
      <c r="AE24" s="18"/>
      <c r="AF24" s="18"/>
      <c r="AG24" s="18"/>
      <c r="AH24" s="18"/>
      <c r="AI24" s="18"/>
      <c r="AJ24" s="22"/>
      <c r="AK24" s="18"/>
      <c r="AL24" s="18"/>
      <c r="AM24" s="29"/>
      <c r="AN24" s="18"/>
      <c r="AO24" s="29"/>
      <c r="AP24" s="18"/>
      <c r="AQ24" s="29"/>
      <c r="AR24" s="18"/>
      <c r="AS24" s="18"/>
      <c r="AT24" s="18"/>
      <c r="AU24" s="29"/>
      <c r="AV24" s="18"/>
      <c r="AW24" s="18"/>
      <c r="AX24" s="18"/>
      <c r="AY24" s="29"/>
      <c r="AZ24" s="18"/>
      <c r="BA24" s="29"/>
      <c r="BB24" s="18"/>
      <c r="BC24" s="29"/>
      <c r="BD24" s="18"/>
      <c r="BE24" s="18"/>
      <c r="BF24" s="18"/>
      <c r="BG24" s="18"/>
      <c r="BH24" s="18"/>
      <c r="BI24" s="29"/>
      <c r="BJ24" s="29">
        <v>1105214.6499999999</v>
      </c>
      <c r="BK24" s="67">
        <v>0</v>
      </c>
      <c r="BL24" s="67">
        <v>3769367.82</v>
      </c>
      <c r="BM24" s="67">
        <v>0</v>
      </c>
      <c r="BN24" s="18"/>
      <c r="BO24" s="18"/>
      <c r="BP24" s="18"/>
      <c r="BQ24" s="29"/>
      <c r="BR24" s="18"/>
      <c r="BS24" s="29"/>
      <c r="BT24" s="18"/>
      <c r="BU24" s="18"/>
      <c r="BV24" s="18"/>
      <c r="BW24" s="18"/>
      <c r="BX24" s="18"/>
      <c r="BY24" s="18"/>
      <c r="BZ24" s="18"/>
      <c r="CA24" s="29"/>
      <c r="CB24" s="29"/>
      <c r="CC24" s="29"/>
      <c r="CD24" s="18"/>
      <c r="CE24" s="29"/>
      <c r="CF24" s="29"/>
      <c r="CG24" s="29"/>
      <c r="CH24" s="18"/>
      <c r="CI24" s="18"/>
      <c r="CJ24" s="18">
        <v>510000</v>
      </c>
      <c r="CK24" s="29">
        <v>510000</v>
      </c>
      <c r="CL24" s="18"/>
      <c r="CM24" s="18"/>
      <c r="CN24" s="18"/>
      <c r="CO24" s="18"/>
      <c r="CP24" s="18"/>
      <c r="CQ24" s="18"/>
      <c r="CR24" s="18">
        <v>262909.08</v>
      </c>
      <c r="CS24" s="18">
        <v>0</v>
      </c>
      <c r="CT24" s="18"/>
      <c r="CU24" s="18"/>
      <c r="CV24" s="18"/>
      <c r="CW24" s="18"/>
      <c r="CX24" s="29"/>
      <c r="CY24" s="29"/>
      <c r="CZ24" s="2">
        <v>252922.46</v>
      </c>
      <c r="DA24" s="3">
        <v>252922.46</v>
      </c>
      <c r="DB24" s="18">
        <v>21527</v>
      </c>
      <c r="DC24" s="18">
        <v>21527</v>
      </c>
      <c r="DD24" s="18"/>
      <c r="DE24" s="18"/>
      <c r="DF24" s="18"/>
      <c r="DG24" s="29"/>
      <c r="DH24" s="18">
        <v>743506</v>
      </c>
      <c r="DI24" s="18">
        <v>557630</v>
      </c>
      <c r="DJ24" s="18"/>
      <c r="DK24" s="29"/>
      <c r="DL24" s="18"/>
      <c r="DM24" s="18"/>
      <c r="DN24" s="18"/>
      <c r="DO24" s="18"/>
      <c r="DP24" s="18"/>
      <c r="DQ24" s="18"/>
      <c r="DR24" s="18"/>
      <c r="DS24" s="29"/>
      <c r="DT24" s="18"/>
      <c r="DU24" s="29"/>
      <c r="DV24" s="18"/>
      <c r="DW24" s="18"/>
      <c r="DX24" s="18"/>
      <c r="DY24" s="18"/>
      <c r="DZ24" s="35"/>
      <c r="EA24" s="29"/>
      <c r="EB24" s="18"/>
      <c r="EC24" s="29"/>
      <c r="ED24" s="18"/>
      <c r="EE24" s="18"/>
      <c r="EF24" s="18"/>
      <c r="EG24" s="18"/>
      <c r="EH24" s="18"/>
      <c r="EI24" s="18"/>
      <c r="EJ24" s="18"/>
      <c r="EK24" s="18"/>
      <c r="EL24" s="18"/>
      <c r="EM24" s="29"/>
      <c r="EN24" s="18"/>
      <c r="EO24" s="18"/>
      <c r="EP24" s="18"/>
      <c r="EQ24" s="18"/>
      <c r="ER24" s="18"/>
      <c r="ES24" s="18"/>
      <c r="ET24" s="18"/>
      <c r="EU24" s="18"/>
      <c r="EV24" s="18">
        <v>9025000</v>
      </c>
      <c r="EW24" s="18">
        <v>0</v>
      </c>
      <c r="EX24" s="18"/>
      <c r="EY24" s="29"/>
      <c r="EZ24" s="18"/>
      <c r="FA24" s="18"/>
      <c r="FB24" s="18"/>
      <c r="FC24" s="18"/>
      <c r="FD24" s="18"/>
      <c r="FE24" s="18"/>
      <c r="FF24" s="18"/>
      <c r="FG24" s="18"/>
      <c r="FH24" s="18"/>
      <c r="FI24" s="29"/>
      <c r="FJ24" s="18"/>
      <c r="FK24" s="18"/>
      <c r="FL24" s="18"/>
      <c r="FM24" s="18"/>
      <c r="FN24" s="18"/>
      <c r="FO24" s="18"/>
      <c r="FP24" s="18"/>
      <c r="FQ24" s="18"/>
      <c r="FR24" s="18"/>
      <c r="FS24" s="29"/>
      <c r="FT24" s="29"/>
      <c r="FU24" s="29"/>
      <c r="FV24" s="23">
        <f t="shared" si="3"/>
        <v>252675</v>
      </c>
      <c r="FW24" s="23">
        <f t="shared" si="3"/>
        <v>154110.13</v>
      </c>
      <c r="FX24" s="18"/>
      <c r="FY24" s="29"/>
      <c r="FZ24" s="18"/>
      <c r="GA24" s="18"/>
      <c r="GB24" s="18"/>
      <c r="GC24" s="29"/>
      <c r="GD24" s="18"/>
      <c r="GE24" s="18"/>
      <c r="GF24" s="18"/>
      <c r="GG24" s="29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29"/>
      <c r="GT24" s="18"/>
      <c r="GU24" s="18"/>
      <c r="GV24" s="18"/>
      <c r="GW24" s="18"/>
      <c r="GX24" s="18">
        <v>252675</v>
      </c>
      <c r="GY24" s="18">
        <v>154110.13</v>
      </c>
      <c r="GZ24" s="18"/>
      <c r="HA24" s="57"/>
      <c r="HB24" s="23">
        <f t="shared" si="4"/>
        <v>8653588.1600000001</v>
      </c>
      <c r="HC24" s="23">
        <f t="shared" si="4"/>
        <v>8653588.1600000001</v>
      </c>
      <c r="HD24" s="29"/>
      <c r="HE24" s="29"/>
      <c r="HF24" s="29"/>
      <c r="HG24" s="29"/>
      <c r="HH24" s="29"/>
      <c r="HI24" s="29"/>
      <c r="HJ24" s="29">
        <v>8653588.1600000001</v>
      </c>
      <c r="HK24" s="29">
        <v>8653588.1600000001</v>
      </c>
      <c r="HL24" s="18"/>
      <c r="HM24" s="29"/>
      <c r="HN24" s="18"/>
      <c r="HO24" s="29"/>
      <c r="HP24" s="29"/>
      <c r="HQ24" s="29"/>
      <c r="HR24" s="29"/>
      <c r="HS24" s="29"/>
      <c r="HT24" s="18"/>
      <c r="HU24" s="18"/>
      <c r="HV24" s="18"/>
      <c r="HW24" s="18"/>
      <c r="HX24" s="18"/>
      <c r="HY24" s="76"/>
      <c r="HZ24" s="18"/>
      <c r="IA24" s="18"/>
      <c r="IB24" s="60"/>
      <c r="IC24" s="60"/>
      <c r="ID24" s="60"/>
      <c r="IE24" s="20"/>
      <c r="IF24" s="20"/>
      <c r="IG24" s="60"/>
      <c r="IH24" s="60"/>
      <c r="II24" s="60"/>
      <c r="IJ24" s="60"/>
      <c r="IK24" s="60"/>
      <c r="IL24" s="60"/>
      <c r="IM24" s="60"/>
      <c r="IN24" s="20"/>
      <c r="IO24" s="20"/>
      <c r="IP24" s="60"/>
      <c r="IQ24" s="60"/>
      <c r="IR24" s="60"/>
      <c r="IS24" s="20"/>
      <c r="IT24" s="60"/>
      <c r="IU24" s="20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6"/>
      <c r="LZ24" s="16"/>
      <c r="MA24" s="1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</row>
    <row r="25" spans="1:640" x14ac:dyDescent="0.25">
      <c r="A25" s="9" t="s">
        <v>28</v>
      </c>
      <c r="B25" s="23">
        <f t="shared" si="0"/>
        <v>21747192.119999997</v>
      </c>
      <c r="C25" s="23">
        <f t="shared" si="0"/>
        <v>15699867.34</v>
      </c>
      <c r="D25" s="31">
        <f t="shared" si="1"/>
        <v>10250753.119999999</v>
      </c>
      <c r="E25" s="31">
        <f t="shared" si="1"/>
        <v>7643591.1200000001</v>
      </c>
      <c r="F25" s="18">
        <v>9340600</v>
      </c>
      <c r="G25" s="1">
        <v>7005451</v>
      </c>
      <c r="H25" s="18">
        <v>910153.12</v>
      </c>
      <c r="I25" s="58">
        <v>638140.12</v>
      </c>
      <c r="J25" s="58"/>
      <c r="K25" s="58"/>
      <c r="L25" s="23">
        <f t="shared" si="2"/>
        <v>11395439</v>
      </c>
      <c r="M25" s="23">
        <f t="shared" si="2"/>
        <v>7984097.71</v>
      </c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29"/>
      <c r="AD25" s="18"/>
      <c r="AE25" s="18"/>
      <c r="AF25" s="18"/>
      <c r="AG25" s="18"/>
      <c r="AH25" s="18"/>
      <c r="AI25" s="18"/>
      <c r="AJ25" s="22"/>
      <c r="AK25" s="18"/>
      <c r="AL25" s="18"/>
      <c r="AM25" s="29"/>
      <c r="AN25" s="18"/>
      <c r="AO25" s="29"/>
      <c r="AP25" s="18"/>
      <c r="AQ25" s="29"/>
      <c r="AR25" s="18"/>
      <c r="AS25" s="18"/>
      <c r="AT25" s="18"/>
      <c r="AU25" s="29"/>
      <c r="AV25" s="18"/>
      <c r="AW25" s="18"/>
      <c r="AX25" s="18"/>
      <c r="AY25" s="29"/>
      <c r="AZ25" s="18"/>
      <c r="BA25" s="29"/>
      <c r="BB25" s="18"/>
      <c r="BC25" s="29"/>
      <c r="BD25" s="18"/>
      <c r="BE25" s="18"/>
      <c r="BF25" s="18"/>
      <c r="BG25" s="18"/>
      <c r="BH25" s="18"/>
      <c r="BI25" s="29"/>
      <c r="BJ25" s="29"/>
      <c r="BK25" s="29"/>
      <c r="BL25" s="29"/>
      <c r="BM25" s="29"/>
      <c r="BN25" s="18"/>
      <c r="BO25" s="18"/>
      <c r="BP25" s="18"/>
      <c r="BQ25" s="29"/>
      <c r="BR25" s="18"/>
      <c r="BS25" s="29"/>
      <c r="BT25" s="18"/>
      <c r="BU25" s="18"/>
      <c r="BV25" s="18">
        <v>280000</v>
      </c>
      <c r="BW25" s="18">
        <v>280000</v>
      </c>
      <c r="BX25" s="18"/>
      <c r="BY25" s="18"/>
      <c r="BZ25" s="18"/>
      <c r="CA25" s="29"/>
      <c r="CB25" s="29"/>
      <c r="CC25" s="29"/>
      <c r="CD25" s="18"/>
      <c r="CE25" s="29"/>
      <c r="CF25" s="29"/>
      <c r="CG25" s="29"/>
      <c r="CH25" s="18"/>
      <c r="CI25" s="18"/>
      <c r="CJ25" s="18">
        <v>415650</v>
      </c>
      <c r="CK25" s="29">
        <v>415650</v>
      </c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29"/>
      <c r="CY25" s="29"/>
      <c r="CZ25" s="2"/>
      <c r="DA25" s="59"/>
      <c r="DB25" s="18"/>
      <c r="DC25" s="18"/>
      <c r="DD25" s="18"/>
      <c r="DE25" s="18"/>
      <c r="DF25" s="18">
        <v>650000</v>
      </c>
      <c r="DG25" s="29">
        <v>0</v>
      </c>
      <c r="DH25" s="18">
        <v>1400219</v>
      </c>
      <c r="DI25" s="18">
        <v>1050164.25</v>
      </c>
      <c r="DJ25" s="18">
        <v>8649570</v>
      </c>
      <c r="DK25" s="29">
        <v>6238283.46</v>
      </c>
      <c r="DL25" s="18"/>
      <c r="DM25" s="18"/>
      <c r="DN25" s="18"/>
      <c r="DO25" s="18"/>
      <c r="DP25" s="18"/>
      <c r="DQ25" s="18"/>
      <c r="DR25" s="18"/>
      <c r="DS25" s="29"/>
      <c r="DT25" s="18"/>
      <c r="DU25" s="29"/>
      <c r="DV25" s="18"/>
      <c r="DW25" s="18"/>
      <c r="DX25" s="18"/>
      <c r="DY25" s="18"/>
      <c r="DZ25" s="18"/>
      <c r="EA25" s="29"/>
      <c r="EB25" s="18"/>
      <c r="EC25" s="29"/>
      <c r="ED25" s="18"/>
      <c r="EE25" s="18"/>
      <c r="EF25" s="18"/>
      <c r="EG25" s="18"/>
      <c r="EH25" s="18"/>
      <c r="EI25" s="18"/>
      <c r="EJ25" s="18"/>
      <c r="EK25" s="18"/>
      <c r="EL25" s="18"/>
      <c r="EM25" s="29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29"/>
      <c r="EZ25" s="18"/>
      <c r="FA25" s="18"/>
      <c r="FB25" s="18"/>
      <c r="FC25" s="18"/>
      <c r="FD25" s="18"/>
      <c r="FE25" s="18"/>
      <c r="FF25" s="18"/>
      <c r="FG25" s="18"/>
      <c r="FH25" s="37"/>
      <c r="FI25" s="29"/>
      <c r="FJ25" s="37"/>
      <c r="FK25" s="18"/>
      <c r="FL25" s="18"/>
      <c r="FM25" s="18"/>
      <c r="FN25" s="18"/>
      <c r="FO25" s="18"/>
      <c r="FP25" s="18"/>
      <c r="FQ25" s="18"/>
      <c r="FR25" s="18"/>
      <c r="FS25" s="29"/>
      <c r="FT25" s="29"/>
      <c r="FU25" s="29"/>
      <c r="FV25" s="23">
        <f t="shared" si="3"/>
        <v>101000</v>
      </c>
      <c r="FW25" s="23">
        <f t="shared" si="3"/>
        <v>72178.509999999995</v>
      </c>
      <c r="FX25" s="18"/>
      <c r="FY25" s="29"/>
      <c r="FZ25" s="18"/>
      <c r="GA25" s="18"/>
      <c r="GB25" s="18"/>
      <c r="GC25" s="29"/>
      <c r="GD25" s="18"/>
      <c r="GE25" s="18"/>
      <c r="GF25" s="18"/>
      <c r="GG25" s="29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29"/>
      <c r="GT25" s="18"/>
      <c r="GU25" s="18"/>
      <c r="GV25" s="18"/>
      <c r="GW25" s="18"/>
      <c r="GX25" s="18">
        <v>101000</v>
      </c>
      <c r="GY25" s="18">
        <v>72178.509999999995</v>
      </c>
      <c r="GZ25" s="18"/>
      <c r="HA25" s="57"/>
      <c r="HB25" s="23">
        <f t="shared" si="4"/>
        <v>0</v>
      </c>
      <c r="HC25" s="23">
        <f t="shared" si="4"/>
        <v>0</v>
      </c>
      <c r="HD25" s="29"/>
      <c r="HE25" s="29"/>
      <c r="HF25" s="29"/>
      <c r="HG25" s="29"/>
      <c r="HH25" s="29"/>
      <c r="HI25" s="29"/>
      <c r="HJ25" s="29"/>
      <c r="HK25" s="29"/>
      <c r="HL25" s="18"/>
      <c r="HM25" s="29"/>
      <c r="HN25" s="18"/>
      <c r="HO25" s="29"/>
      <c r="HP25" s="29"/>
      <c r="HQ25" s="29"/>
      <c r="HR25" s="29"/>
      <c r="HS25" s="29"/>
      <c r="HT25" s="18"/>
      <c r="HU25" s="18"/>
      <c r="HV25" s="18"/>
      <c r="HW25" s="18"/>
      <c r="HX25" s="18"/>
      <c r="HY25" s="76"/>
      <c r="HZ25" s="18"/>
      <c r="IA25" s="18"/>
      <c r="IB25" s="60"/>
      <c r="IC25" s="60"/>
      <c r="ID25" s="60"/>
      <c r="IE25" s="20"/>
      <c r="IF25" s="20"/>
      <c r="IG25" s="60"/>
      <c r="IH25" s="60"/>
      <c r="II25" s="60"/>
      <c r="IJ25" s="60"/>
      <c r="IK25" s="60"/>
      <c r="IL25" s="60"/>
      <c r="IM25" s="60"/>
      <c r="IN25" s="20"/>
      <c r="IO25" s="20"/>
      <c r="IP25" s="60"/>
      <c r="IQ25" s="60"/>
      <c r="IR25" s="60"/>
      <c r="IS25" s="20"/>
      <c r="IT25" s="60"/>
      <c r="IU25" s="20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6"/>
      <c r="LZ25" s="16"/>
      <c r="MA25" s="1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</row>
    <row r="26" spans="1:640" x14ac:dyDescent="0.25">
      <c r="A26" s="9" t="s">
        <v>29</v>
      </c>
      <c r="B26" s="23">
        <f t="shared" si="0"/>
        <v>12483942.76</v>
      </c>
      <c r="C26" s="23">
        <f t="shared" si="0"/>
        <v>9066449.8200000003</v>
      </c>
      <c r="D26" s="31">
        <f t="shared" si="1"/>
        <v>7901783.46</v>
      </c>
      <c r="E26" s="31">
        <f t="shared" si="1"/>
        <v>5876639.46</v>
      </c>
      <c r="F26" s="29">
        <v>6945500</v>
      </c>
      <c r="G26" s="1">
        <v>5209127</v>
      </c>
      <c r="H26" s="18">
        <v>956283.46</v>
      </c>
      <c r="I26" s="58">
        <v>667512.46</v>
      </c>
      <c r="J26" s="58"/>
      <c r="K26" s="58"/>
      <c r="L26" s="23">
        <f t="shared" si="2"/>
        <v>4481159.3</v>
      </c>
      <c r="M26" s="23">
        <f t="shared" si="2"/>
        <v>3125409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29"/>
      <c r="AD26" s="18"/>
      <c r="AE26" s="18"/>
      <c r="AF26" s="18"/>
      <c r="AG26" s="18"/>
      <c r="AH26" s="18"/>
      <c r="AI26" s="18"/>
      <c r="AJ26" s="22"/>
      <c r="AK26" s="18"/>
      <c r="AL26" s="18"/>
      <c r="AM26" s="29"/>
      <c r="AN26" s="18"/>
      <c r="AO26" s="29"/>
      <c r="AP26" s="18"/>
      <c r="AQ26" s="29"/>
      <c r="AR26" s="18"/>
      <c r="AS26" s="18"/>
      <c r="AT26" s="18"/>
      <c r="AU26" s="29"/>
      <c r="AV26" s="18"/>
      <c r="AW26" s="18"/>
      <c r="AX26" s="18"/>
      <c r="AY26" s="29"/>
      <c r="AZ26" s="18"/>
      <c r="BA26" s="29"/>
      <c r="BB26" s="18"/>
      <c r="BC26" s="29"/>
      <c r="BD26" s="18"/>
      <c r="BE26" s="18"/>
      <c r="BF26" s="18"/>
      <c r="BG26" s="18"/>
      <c r="BH26" s="18"/>
      <c r="BI26" s="29"/>
      <c r="BJ26" s="29"/>
      <c r="BK26" s="29"/>
      <c r="BL26" s="29"/>
      <c r="BM26" s="29"/>
      <c r="BN26" s="18"/>
      <c r="BO26" s="18"/>
      <c r="BP26" s="18"/>
      <c r="BQ26" s="29"/>
      <c r="BR26" s="18"/>
      <c r="BS26" s="29"/>
      <c r="BT26" s="18"/>
      <c r="BU26" s="18"/>
      <c r="BV26" s="18">
        <v>259000</v>
      </c>
      <c r="BW26" s="18">
        <v>0</v>
      </c>
      <c r="BX26" s="18">
        <f>903048.3+2544300</f>
        <v>3447348.3</v>
      </c>
      <c r="BY26" s="18">
        <v>2544300</v>
      </c>
      <c r="BZ26" s="18"/>
      <c r="CA26" s="29"/>
      <c r="CB26" s="29"/>
      <c r="CC26" s="29"/>
      <c r="CD26" s="18"/>
      <c r="CE26" s="29"/>
      <c r="CF26" s="29"/>
      <c r="CG26" s="29"/>
      <c r="CH26" s="18"/>
      <c r="CI26" s="18"/>
      <c r="CJ26" s="18"/>
      <c r="CK26" s="29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29"/>
      <c r="CY26" s="29"/>
      <c r="CZ26" s="2"/>
      <c r="DA26" s="59"/>
      <c r="DB26" s="18"/>
      <c r="DC26" s="18"/>
      <c r="DD26" s="18"/>
      <c r="DE26" s="18"/>
      <c r="DF26" s="18"/>
      <c r="DG26" s="29"/>
      <c r="DH26" s="18">
        <v>774811</v>
      </c>
      <c r="DI26" s="18">
        <v>581109</v>
      </c>
      <c r="DJ26" s="18"/>
      <c r="DK26" s="29"/>
      <c r="DL26" s="18"/>
      <c r="DM26" s="18"/>
      <c r="DN26" s="18"/>
      <c r="DO26" s="18"/>
      <c r="DP26" s="18"/>
      <c r="DQ26" s="18"/>
      <c r="DR26" s="18"/>
      <c r="DS26" s="29"/>
      <c r="DT26" s="18"/>
      <c r="DU26" s="29"/>
      <c r="DV26" s="18"/>
      <c r="DW26" s="18"/>
      <c r="DX26" s="18"/>
      <c r="DY26" s="18"/>
      <c r="DZ26" s="18"/>
      <c r="EA26" s="29"/>
      <c r="EB26" s="18"/>
      <c r="EC26" s="29"/>
      <c r="ED26" s="18"/>
      <c r="EE26" s="18"/>
      <c r="EF26" s="18"/>
      <c r="EG26" s="18"/>
      <c r="EH26" s="18"/>
      <c r="EI26" s="18"/>
      <c r="EJ26" s="18"/>
      <c r="EK26" s="18"/>
      <c r="EL26" s="18"/>
      <c r="EM26" s="29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29"/>
      <c r="EZ26" s="18"/>
      <c r="FA26" s="18"/>
      <c r="FB26" s="18"/>
      <c r="FC26" s="18"/>
      <c r="FD26" s="18"/>
      <c r="FE26" s="18"/>
      <c r="FF26" s="18"/>
      <c r="FG26" s="18"/>
      <c r="FH26" s="37"/>
      <c r="FI26" s="29"/>
      <c r="FJ26" s="18"/>
      <c r="FK26" s="18"/>
      <c r="FL26" s="18"/>
      <c r="FM26" s="18"/>
      <c r="FN26" s="18"/>
      <c r="FO26" s="18"/>
      <c r="FP26" s="18"/>
      <c r="FQ26" s="18"/>
      <c r="FR26" s="18"/>
      <c r="FS26" s="29"/>
      <c r="FT26" s="29"/>
      <c r="FU26" s="29"/>
      <c r="FV26" s="23">
        <f t="shared" si="3"/>
        <v>101000</v>
      </c>
      <c r="FW26" s="23">
        <f t="shared" si="3"/>
        <v>64401.36</v>
      </c>
      <c r="FX26" s="18"/>
      <c r="FY26" s="29"/>
      <c r="FZ26" s="18"/>
      <c r="GA26" s="18"/>
      <c r="GB26" s="18"/>
      <c r="GC26" s="29"/>
      <c r="GD26" s="18"/>
      <c r="GE26" s="18"/>
      <c r="GF26" s="18"/>
      <c r="GG26" s="29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29"/>
      <c r="GT26" s="18"/>
      <c r="GU26" s="18"/>
      <c r="GV26" s="18"/>
      <c r="GW26" s="18"/>
      <c r="GX26" s="18">
        <v>101000</v>
      </c>
      <c r="GY26" s="18">
        <v>64401.36</v>
      </c>
      <c r="GZ26" s="18"/>
      <c r="HA26" s="57"/>
      <c r="HB26" s="23">
        <f t="shared" si="4"/>
        <v>0</v>
      </c>
      <c r="HC26" s="23">
        <f t="shared" si="4"/>
        <v>0</v>
      </c>
      <c r="HD26" s="29"/>
      <c r="HE26" s="29"/>
      <c r="HF26" s="29"/>
      <c r="HG26" s="29"/>
      <c r="HH26" s="29"/>
      <c r="HI26" s="29"/>
      <c r="HJ26" s="29"/>
      <c r="HK26" s="29"/>
      <c r="HL26" s="18"/>
      <c r="HM26" s="29"/>
      <c r="HN26" s="18"/>
      <c r="HO26" s="29"/>
      <c r="HP26" s="29"/>
      <c r="HQ26" s="29"/>
      <c r="HR26" s="29"/>
      <c r="HS26" s="29"/>
      <c r="HT26" s="18"/>
      <c r="HU26" s="18"/>
      <c r="HV26" s="18"/>
      <c r="HW26" s="18"/>
      <c r="HX26" s="18"/>
      <c r="HY26" s="76"/>
      <c r="HZ26" s="18"/>
      <c r="IA26" s="18"/>
      <c r="IB26" s="60"/>
      <c r="IC26" s="60"/>
      <c r="ID26" s="60"/>
      <c r="IE26" s="20"/>
      <c r="IF26" s="20"/>
      <c r="IG26" s="60"/>
      <c r="IH26" s="60"/>
      <c r="II26" s="60"/>
      <c r="IJ26" s="60"/>
      <c r="IK26" s="60"/>
      <c r="IL26" s="60"/>
      <c r="IM26" s="60"/>
      <c r="IN26" s="20"/>
      <c r="IO26" s="20"/>
      <c r="IP26" s="60"/>
      <c r="IQ26" s="60"/>
      <c r="IR26" s="60"/>
      <c r="IS26" s="20"/>
      <c r="IT26" s="60"/>
      <c r="IU26" s="20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6"/>
      <c r="LZ26" s="16"/>
      <c r="MA26" s="1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</row>
    <row r="27" spans="1:640" x14ac:dyDescent="0.25">
      <c r="A27" s="9" t="s">
        <v>30</v>
      </c>
      <c r="B27" s="23">
        <f t="shared" si="0"/>
        <v>14596497.5</v>
      </c>
      <c r="C27" s="23">
        <f t="shared" si="0"/>
        <v>10757707.4</v>
      </c>
      <c r="D27" s="31">
        <f t="shared" si="1"/>
        <v>13632714.5</v>
      </c>
      <c r="E27" s="31">
        <f t="shared" si="1"/>
        <v>10156440.5</v>
      </c>
      <c r="F27" s="18">
        <v>13156900</v>
      </c>
      <c r="G27" s="1">
        <v>9867676</v>
      </c>
      <c r="H27" s="18">
        <v>475814.5</v>
      </c>
      <c r="I27" s="58">
        <v>288764.5</v>
      </c>
      <c r="J27" s="58"/>
      <c r="K27" s="58"/>
      <c r="L27" s="23">
        <f t="shared" si="2"/>
        <v>711108</v>
      </c>
      <c r="M27" s="23">
        <f t="shared" si="2"/>
        <v>431237.25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29"/>
      <c r="AD27" s="18"/>
      <c r="AE27" s="18"/>
      <c r="AF27" s="18"/>
      <c r="AG27" s="18"/>
      <c r="AH27" s="18"/>
      <c r="AI27" s="18"/>
      <c r="AJ27" s="22"/>
      <c r="AK27" s="18"/>
      <c r="AL27" s="18"/>
      <c r="AM27" s="29"/>
      <c r="AN27" s="18"/>
      <c r="AO27" s="29"/>
      <c r="AP27" s="18"/>
      <c r="AQ27" s="29"/>
      <c r="AR27" s="18"/>
      <c r="AS27" s="18"/>
      <c r="AT27" s="18"/>
      <c r="AU27" s="29"/>
      <c r="AV27" s="18"/>
      <c r="AW27" s="18"/>
      <c r="AX27" s="18"/>
      <c r="AY27" s="29"/>
      <c r="AZ27" s="18"/>
      <c r="BA27" s="29"/>
      <c r="BB27" s="18"/>
      <c r="BC27" s="29"/>
      <c r="BD27" s="18"/>
      <c r="BE27" s="18"/>
      <c r="BF27" s="18"/>
      <c r="BG27" s="18"/>
      <c r="BH27" s="18"/>
      <c r="BI27" s="29"/>
      <c r="BJ27" s="29"/>
      <c r="BK27" s="29"/>
      <c r="BL27" s="29"/>
      <c r="BM27" s="29"/>
      <c r="BN27" s="18"/>
      <c r="BO27" s="18"/>
      <c r="BP27" s="18"/>
      <c r="BQ27" s="29"/>
      <c r="BR27" s="18"/>
      <c r="BS27" s="29"/>
      <c r="BT27" s="18"/>
      <c r="BU27" s="18"/>
      <c r="BV27" s="18"/>
      <c r="BW27" s="18"/>
      <c r="BX27" s="18">
        <v>136125</v>
      </c>
      <c r="BY27" s="18">
        <v>0</v>
      </c>
      <c r="BZ27" s="18"/>
      <c r="CA27" s="29"/>
      <c r="CB27" s="29"/>
      <c r="CC27" s="29"/>
      <c r="CD27" s="18"/>
      <c r="CE27" s="29"/>
      <c r="CF27" s="29"/>
      <c r="CG27" s="29"/>
      <c r="CH27" s="18"/>
      <c r="CI27" s="18"/>
      <c r="CJ27" s="18"/>
      <c r="CK27" s="29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29"/>
      <c r="CY27" s="29"/>
      <c r="CZ27" s="2"/>
      <c r="DA27" s="3"/>
      <c r="DB27" s="18"/>
      <c r="DC27" s="18"/>
      <c r="DD27" s="18"/>
      <c r="DE27" s="18"/>
      <c r="DF27" s="18"/>
      <c r="DG27" s="29"/>
      <c r="DH27" s="18">
        <v>574983</v>
      </c>
      <c r="DI27" s="18">
        <v>431237.25</v>
      </c>
      <c r="DJ27" s="18"/>
      <c r="DK27" s="29"/>
      <c r="DL27" s="18"/>
      <c r="DM27" s="18"/>
      <c r="DN27" s="18"/>
      <c r="DO27" s="18"/>
      <c r="DP27" s="18"/>
      <c r="DQ27" s="18"/>
      <c r="DR27" s="18"/>
      <c r="DS27" s="29"/>
      <c r="DT27" s="18"/>
      <c r="DU27" s="29"/>
      <c r="DV27" s="18"/>
      <c r="DW27" s="18"/>
      <c r="DX27" s="18"/>
      <c r="DY27" s="18"/>
      <c r="DZ27" s="18"/>
      <c r="EA27" s="29"/>
      <c r="EB27" s="18"/>
      <c r="EC27" s="29"/>
      <c r="ED27" s="18"/>
      <c r="EE27" s="18"/>
      <c r="EF27" s="18"/>
      <c r="EG27" s="18"/>
      <c r="EH27" s="18"/>
      <c r="EI27" s="18"/>
      <c r="EJ27" s="18"/>
      <c r="EK27" s="18"/>
      <c r="EL27" s="18"/>
      <c r="EM27" s="29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29"/>
      <c r="EZ27" s="18"/>
      <c r="FA27" s="18"/>
      <c r="FB27" s="18"/>
      <c r="FC27" s="18"/>
      <c r="FD27" s="18"/>
      <c r="FE27" s="18"/>
      <c r="FF27" s="18"/>
      <c r="FG27" s="18"/>
      <c r="FH27" s="37"/>
      <c r="FI27" s="29"/>
      <c r="FJ27" s="18"/>
      <c r="FK27" s="18"/>
      <c r="FL27" s="18"/>
      <c r="FM27" s="18"/>
      <c r="FN27" s="18"/>
      <c r="FO27" s="18"/>
      <c r="FP27" s="18"/>
      <c r="FQ27" s="18"/>
      <c r="FR27" s="18"/>
      <c r="FS27" s="29"/>
      <c r="FT27" s="29"/>
      <c r="FU27" s="29"/>
      <c r="FV27" s="23">
        <f t="shared" si="3"/>
        <v>252675</v>
      </c>
      <c r="FW27" s="23">
        <f t="shared" si="3"/>
        <v>170029.65</v>
      </c>
      <c r="FX27" s="18"/>
      <c r="FY27" s="29"/>
      <c r="FZ27" s="18"/>
      <c r="GA27" s="18"/>
      <c r="GB27" s="18"/>
      <c r="GC27" s="29"/>
      <c r="GD27" s="18"/>
      <c r="GE27" s="18"/>
      <c r="GF27" s="18"/>
      <c r="GG27" s="29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29"/>
      <c r="GT27" s="18"/>
      <c r="GU27" s="18"/>
      <c r="GV27" s="18"/>
      <c r="GW27" s="18"/>
      <c r="GX27" s="18">
        <v>252675</v>
      </c>
      <c r="GY27" s="18">
        <v>170029.65</v>
      </c>
      <c r="GZ27" s="18"/>
      <c r="HA27" s="57"/>
      <c r="HB27" s="23">
        <f t="shared" si="4"/>
        <v>0</v>
      </c>
      <c r="HC27" s="23">
        <f t="shared" si="4"/>
        <v>0</v>
      </c>
      <c r="HD27" s="29"/>
      <c r="HE27" s="29"/>
      <c r="HF27" s="29"/>
      <c r="HG27" s="29"/>
      <c r="HH27" s="29"/>
      <c r="HI27" s="29"/>
      <c r="HJ27" s="29"/>
      <c r="HK27" s="29"/>
      <c r="HL27" s="18"/>
      <c r="HM27" s="29"/>
      <c r="HN27" s="18"/>
      <c r="HO27" s="29"/>
      <c r="HP27" s="29"/>
      <c r="HQ27" s="29"/>
      <c r="HR27" s="29"/>
      <c r="HS27" s="29"/>
      <c r="HT27" s="18"/>
      <c r="HU27" s="18"/>
      <c r="HV27" s="18"/>
      <c r="HW27" s="18"/>
      <c r="HX27" s="18"/>
      <c r="HY27" s="76"/>
      <c r="HZ27" s="18"/>
      <c r="IA27" s="18"/>
      <c r="IB27" s="60"/>
      <c r="IC27" s="60"/>
      <c r="ID27" s="60"/>
      <c r="IE27" s="20"/>
      <c r="IF27" s="20"/>
      <c r="IG27" s="60"/>
      <c r="IH27" s="60"/>
      <c r="II27" s="60"/>
      <c r="IJ27" s="60"/>
      <c r="IK27" s="60"/>
      <c r="IL27" s="60"/>
      <c r="IM27" s="60"/>
      <c r="IN27" s="20"/>
      <c r="IO27" s="20"/>
      <c r="IP27" s="60"/>
      <c r="IQ27" s="60"/>
      <c r="IR27" s="60"/>
      <c r="IS27" s="20"/>
      <c r="IT27" s="60"/>
      <c r="IU27" s="20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6"/>
      <c r="LZ27" s="16"/>
      <c r="MA27" s="1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</row>
    <row r="28" spans="1:640" ht="25.5" x14ac:dyDescent="0.25">
      <c r="A28" s="8" t="s">
        <v>31</v>
      </c>
      <c r="B28" s="23">
        <f t="shared" si="0"/>
        <v>441509211.34000003</v>
      </c>
      <c r="C28" s="23">
        <f t="shared" si="0"/>
        <v>244572341.82000002</v>
      </c>
      <c r="D28" s="31">
        <f t="shared" si="1"/>
        <v>110492667.37</v>
      </c>
      <c r="E28" s="31">
        <f t="shared" si="1"/>
        <v>82814895.370000005</v>
      </c>
      <c r="F28" s="18">
        <v>84096500</v>
      </c>
      <c r="G28" s="1">
        <v>63072377</v>
      </c>
      <c r="H28" s="18">
        <f>4236431+22159736.37</f>
        <v>26396167.370000001</v>
      </c>
      <c r="I28" s="58">
        <v>19742518.370000001</v>
      </c>
      <c r="J28" s="58"/>
      <c r="K28" s="58"/>
      <c r="L28" s="23">
        <f t="shared" si="2"/>
        <v>213540870.22000003</v>
      </c>
      <c r="M28" s="23">
        <f t="shared" si="2"/>
        <v>76077653</v>
      </c>
      <c r="N28" s="18"/>
      <c r="O28" s="18"/>
      <c r="P28" s="18"/>
      <c r="Q28" s="18"/>
      <c r="R28" s="18">
        <v>248318.27</v>
      </c>
      <c r="S28" s="18">
        <v>248318.27</v>
      </c>
      <c r="T28" s="18">
        <v>73500</v>
      </c>
      <c r="U28" s="18">
        <v>73500</v>
      </c>
      <c r="V28" s="18">
        <f>6671479.5+1878549</f>
        <v>8550028.5</v>
      </c>
      <c r="W28" s="18"/>
      <c r="X28" s="18"/>
      <c r="Y28" s="18"/>
      <c r="Z28" s="18"/>
      <c r="AA28" s="18"/>
      <c r="AB28" s="18">
        <v>2408919.2000000002</v>
      </c>
      <c r="AC28" s="29">
        <v>2408919.2000000002</v>
      </c>
      <c r="AD28" s="18"/>
      <c r="AE28" s="18"/>
      <c r="AF28" s="18">
        <f>1139999.98+160626.79</f>
        <v>1300626.77</v>
      </c>
      <c r="AG28" s="18">
        <v>0</v>
      </c>
      <c r="AH28" s="18">
        <v>232127.14</v>
      </c>
      <c r="AI28" s="18">
        <v>174095.35</v>
      </c>
      <c r="AJ28" s="22">
        <v>569394</v>
      </c>
      <c r="AK28" s="18">
        <v>427046</v>
      </c>
      <c r="AL28" s="18"/>
      <c r="AM28" s="29"/>
      <c r="AN28" s="18"/>
      <c r="AO28" s="29"/>
      <c r="AP28" s="18"/>
      <c r="AQ28" s="29"/>
      <c r="AR28" s="18"/>
      <c r="AS28" s="18"/>
      <c r="AT28" s="18"/>
      <c r="AU28" s="29"/>
      <c r="AV28" s="18">
        <v>5419659.5999999996</v>
      </c>
      <c r="AW28" s="18">
        <v>2510962.66</v>
      </c>
      <c r="AX28" s="18">
        <v>390600</v>
      </c>
      <c r="AY28" s="29">
        <v>390600</v>
      </c>
      <c r="AZ28" s="18"/>
      <c r="BA28" s="29"/>
      <c r="BB28" s="18"/>
      <c r="BC28" s="29"/>
      <c r="BD28" s="18"/>
      <c r="BE28" s="18"/>
      <c r="BF28" s="18"/>
      <c r="BG28" s="18"/>
      <c r="BH28" s="18">
        <v>1114685</v>
      </c>
      <c r="BI28" s="29">
        <v>848838.5</v>
      </c>
      <c r="BJ28" s="29">
        <v>6138264.7699999996</v>
      </c>
      <c r="BK28" s="29">
        <v>3428293.01</v>
      </c>
      <c r="BL28" s="29"/>
      <c r="BM28" s="29"/>
      <c r="BN28" s="18"/>
      <c r="BO28" s="18"/>
      <c r="BP28" s="18"/>
      <c r="BQ28" s="29"/>
      <c r="BR28" s="18"/>
      <c r="BS28" s="29"/>
      <c r="BT28" s="18">
        <v>174807474.75</v>
      </c>
      <c r="BU28" s="18">
        <f>4172887.69+38535548.33+3439150.34+4747123.84+5526377.23</f>
        <v>56421087.430000007</v>
      </c>
      <c r="BV28" s="18"/>
      <c r="BW28" s="18"/>
      <c r="BX28" s="18"/>
      <c r="BY28" s="18"/>
      <c r="BZ28" s="18"/>
      <c r="CA28" s="29"/>
      <c r="CB28" s="29"/>
      <c r="CC28" s="29"/>
      <c r="CD28" s="18"/>
      <c r="CE28" s="29"/>
      <c r="CF28" s="29"/>
      <c r="CG28" s="29"/>
      <c r="CH28" s="18"/>
      <c r="CI28" s="18"/>
      <c r="CJ28" s="18"/>
      <c r="CK28" s="29"/>
      <c r="CL28" s="18"/>
      <c r="CM28" s="18"/>
      <c r="CN28" s="18"/>
      <c r="CO28" s="18"/>
      <c r="CP28" s="18"/>
      <c r="CQ28" s="18"/>
      <c r="CR28" s="18"/>
      <c r="CS28" s="18"/>
      <c r="CT28" s="18">
        <v>760000</v>
      </c>
      <c r="CU28" s="18">
        <v>760000</v>
      </c>
      <c r="CV28" s="18"/>
      <c r="CW28" s="18"/>
      <c r="CX28" s="29"/>
      <c r="CY28" s="29"/>
      <c r="CZ28" s="2"/>
      <c r="DA28" s="3"/>
      <c r="DB28" s="18">
        <v>24726</v>
      </c>
      <c r="DC28" s="18">
        <v>24726</v>
      </c>
      <c r="DD28" s="18"/>
      <c r="DE28" s="18"/>
      <c r="DF28" s="18"/>
      <c r="DG28" s="29"/>
      <c r="DH28" s="18">
        <v>4414564</v>
      </c>
      <c r="DI28" s="18">
        <v>3310923</v>
      </c>
      <c r="DJ28" s="18"/>
      <c r="DK28" s="29"/>
      <c r="DL28" s="18"/>
      <c r="DM28" s="18"/>
      <c r="DN28" s="18"/>
      <c r="DO28" s="18"/>
      <c r="DP28" s="18"/>
      <c r="DQ28" s="18"/>
      <c r="DR28" s="18"/>
      <c r="DS28" s="29"/>
      <c r="DT28" s="18"/>
      <c r="DU28" s="29"/>
      <c r="DV28" s="18"/>
      <c r="DW28" s="18"/>
      <c r="DX28" s="18"/>
      <c r="DY28" s="18"/>
      <c r="DZ28" s="35"/>
      <c r="EA28" s="29"/>
      <c r="EB28" s="18"/>
      <c r="EC28" s="29"/>
      <c r="ED28" s="18"/>
      <c r="EE28" s="18"/>
      <c r="EF28" s="18"/>
      <c r="EG28" s="18"/>
      <c r="EH28" s="18"/>
      <c r="EI28" s="18"/>
      <c r="EJ28" s="18"/>
      <c r="EK28" s="18"/>
      <c r="EL28" s="18"/>
      <c r="EM28" s="29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29"/>
      <c r="EZ28" s="18"/>
      <c r="FA28" s="18"/>
      <c r="FB28" s="18"/>
      <c r="FC28" s="18"/>
      <c r="FD28" s="18"/>
      <c r="FE28" s="18"/>
      <c r="FF28" s="18">
        <v>7087982.2199999997</v>
      </c>
      <c r="FG28" s="18">
        <v>5050343.58</v>
      </c>
      <c r="FH28" s="18"/>
      <c r="FI28" s="29"/>
      <c r="FJ28" s="18"/>
      <c r="FK28" s="18"/>
      <c r="FL28" s="18"/>
      <c r="FM28" s="18"/>
      <c r="FN28" s="18"/>
      <c r="FO28" s="18"/>
      <c r="FP28" s="18"/>
      <c r="FQ28" s="18"/>
      <c r="FR28" s="18"/>
      <c r="FS28" s="29"/>
      <c r="FT28" s="29"/>
      <c r="FU28" s="29"/>
      <c r="FV28" s="23">
        <f t="shared" si="3"/>
        <v>107759261.35000001</v>
      </c>
      <c r="FW28" s="23">
        <f t="shared" si="3"/>
        <v>78009690.520000011</v>
      </c>
      <c r="FX28" s="18">
        <v>26794840</v>
      </c>
      <c r="FY28" s="29">
        <v>20010232</v>
      </c>
      <c r="FZ28" s="18"/>
      <c r="GA28" s="18"/>
      <c r="GB28" s="18">
        <v>74817415.670000002</v>
      </c>
      <c r="GC28" s="29">
        <v>55964427</v>
      </c>
      <c r="GD28" s="18"/>
      <c r="GE28" s="18"/>
      <c r="GF28" s="18">
        <v>40457</v>
      </c>
      <c r="GG28" s="29">
        <v>30330</v>
      </c>
      <c r="GH28" s="18">
        <v>308675</v>
      </c>
      <c r="GI28" s="18">
        <v>231300</v>
      </c>
      <c r="GJ28" s="18">
        <v>985937.76</v>
      </c>
      <c r="GK28" s="18">
        <v>411278.65</v>
      </c>
      <c r="GL28" s="18">
        <v>3871311.8</v>
      </c>
      <c r="GM28" s="18">
        <v>935567.03</v>
      </c>
      <c r="GN28" s="18">
        <v>26040</v>
      </c>
      <c r="GO28" s="18">
        <v>26040</v>
      </c>
      <c r="GP28" s="18">
        <v>9196.7999999999993</v>
      </c>
      <c r="GQ28" s="18">
        <v>9196.7999999999993</v>
      </c>
      <c r="GR28" s="18">
        <v>482221.26</v>
      </c>
      <c r="GS28" s="29">
        <v>347057.14</v>
      </c>
      <c r="GT28" s="18">
        <v>99000</v>
      </c>
      <c r="GU28" s="18">
        <v>44261.9</v>
      </c>
      <c r="GV28" s="18">
        <v>315882</v>
      </c>
      <c r="GW28" s="18">
        <v>0</v>
      </c>
      <c r="GX28" s="18"/>
      <c r="GY28" s="18"/>
      <c r="GZ28" s="18">
        <v>8284.06</v>
      </c>
      <c r="HA28" s="29">
        <v>0</v>
      </c>
      <c r="HB28" s="23">
        <f t="shared" si="4"/>
        <v>9716412.4000000004</v>
      </c>
      <c r="HC28" s="23">
        <f t="shared" si="4"/>
        <v>7670102.9299999997</v>
      </c>
      <c r="HD28" s="29">
        <v>2919972.4</v>
      </c>
      <c r="HE28" s="29">
        <v>2919972.4</v>
      </c>
      <c r="HF28" s="29">
        <v>6796440</v>
      </c>
      <c r="HG28" s="29">
        <v>4750130.53</v>
      </c>
      <c r="HH28" s="29"/>
      <c r="HI28" s="29"/>
      <c r="HJ28" s="29"/>
      <c r="HK28" s="29"/>
      <c r="HL28" s="18"/>
      <c r="HM28" s="29"/>
      <c r="HN28" s="18"/>
      <c r="HO28" s="29"/>
      <c r="HP28" s="29"/>
      <c r="HQ28" s="29"/>
      <c r="HR28" s="29"/>
      <c r="HS28" s="29"/>
      <c r="HT28" s="18"/>
      <c r="HU28" s="18"/>
      <c r="HV28" s="18"/>
      <c r="HW28" s="18"/>
      <c r="HX28" s="18"/>
      <c r="HY28" s="76"/>
      <c r="HZ28" s="18"/>
      <c r="IA28" s="18"/>
      <c r="IB28" s="60"/>
      <c r="IC28" s="60"/>
      <c r="ID28" s="60"/>
      <c r="IE28" s="20"/>
      <c r="IF28" s="20"/>
      <c r="IG28" s="60"/>
      <c r="IH28" s="60"/>
      <c r="II28" s="60"/>
      <c r="IJ28" s="60"/>
      <c r="IK28" s="60"/>
      <c r="IL28" s="60"/>
      <c r="IM28" s="60"/>
      <c r="IN28" s="20"/>
      <c r="IO28" s="20"/>
      <c r="IP28" s="60"/>
      <c r="IQ28" s="60"/>
      <c r="IR28" s="60"/>
      <c r="IS28" s="20"/>
      <c r="IT28" s="60"/>
      <c r="IU28" s="20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6"/>
      <c r="LZ28" s="16"/>
      <c r="MA28" s="1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</row>
    <row r="29" spans="1:640" x14ac:dyDescent="0.25">
      <c r="A29" s="9" t="s">
        <v>32</v>
      </c>
      <c r="B29" s="23">
        <f t="shared" si="0"/>
        <v>68588787.299999997</v>
      </c>
      <c r="C29" s="23">
        <f t="shared" si="0"/>
        <v>27675868.07</v>
      </c>
      <c r="D29" s="31">
        <f t="shared" si="1"/>
        <v>14014054.09</v>
      </c>
      <c r="E29" s="31">
        <f t="shared" si="1"/>
        <v>10440184.09</v>
      </c>
      <c r="F29" s="18">
        <v>9895400</v>
      </c>
      <c r="G29" s="1">
        <v>7421552</v>
      </c>
      <c r="H29" s="18">
        <v>4118654.09</v>
      </c>
      <c r="I29" s="58">
        <v>3018632.09</v>
      </c>
      <c r="J29" s="58"/>
      <c r="K29" s="58"/>
      <c r="L29" s="23">
        <f t="shared" si="2"/>
        <v>52574733.210000001</v>
      </c>
      <c r="M29" s="23">
        <f t="shared" si="2"/>
        <v>15691866.859999999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29"/>
      <c r="AD29" s="18"/>
      <c r="AE29" s="18"/>
      <c r="AF29" s="18"/>
      <c r="AG29" s="18"/>
      <c r="AH29" s="18"/>
      <c r="AI29" s="18"/>
      <c r="AJ29" s="22"/>
      <c r="AK29" s="18"/>
      <c r="AL29" s="18"/>
      <c r="AM29" s="29"/>
      <c r="AN29" s="18"/>
      <c r="AO29" s="29"/>
      <c r="AP29" s="18"/>
      <c r="AQ29" s="29"/>
      <c r="AR29" s="18"/>
      <c r="AS29" s="18"/>
      <c r="AT29" s="18"/>
      <c r="AU29" s="29"/>
      <c r="AV29" s="18"/>
      <c r="AW29" s="18"/>
      <c r="AX29" s="18"/>
      <c r="AY29" s="29"/>
      <c r="AZ29" s="18"/>
      <c r="BA29" s="29"/>
      <c r="BB29" s="18"/>
      <c r="BC29" s="29"/>
      <c r="BD29" s="18"/>
      <c r="BE29" s="18"/>
      <c r="BF29" s="18"/>
      <c r="BG29" s="18"/>
      <c r="BH29" s="18"/>
      <c r="BI29" s="29"/>
      <c r="BJ29" s="29">
        <v>1895878.81</v>
      </c>
      <c r="BK29" s="29">
        <v>1726552.8</v>
      </c>
      <c r="BL29" s="29">
        <v>26889525.800000001</v>
      </c>
      <c r="BM29" s="29">
        <v>9078779.3399999999</v>
      </c>
      <c r="BN29" s="18"/>
      <c r="BO29" s="18"/>
      <c r="BP29" s="18"/>
      <c r="BQ29" s="29"/>
      <c r="BR29" s="18"/>
      <c r="BS29" s="29"/>
      <c r="BT29" s="18"/>
      <c r="BU29" s="18"/>
      <c r="BV29" s="18"/>
      <c r="BW29" s="18"/>
      <c r="BX29" s="18"/>
      <c r="BY29" s="18"/>
      <c r="BZ29" s="18"/>
      <c r="CA29" s="29"/>
      <c r="CB29" s="29"/>
      <c r="CC29" s="29"/>
      <c r="CD29" s="18"/>
      <c r="CE29" s="29"/>
      <c r="CF29" s="29"/>
      <c r="CG29" s="29"/>
      <c r="CH29" s="18">
        <v>1000000</v>
      </c>
      <c r="CI29" s="18">
        <v>137392.79999999999</v>
      </c>
      <c r="CJ29" s="18">
        <f>900000+886550</f>
        <v>1786550</v>
      </c>
      <c r="CK29" s="29">
        <v>900000</v>
      </c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29"/>
      <c r="CY29" s="29"/>
      <c r="CZ29" s="2">
        <v>4684816.5999999996</v>
      </c>
      <c r="DA29" s="3">
        <v>0</v>
      </c>
      <c r="DB29" s="18">
        <v>28682</v>
      </c>
      <c r="DC29" s="18">
        <v>28682</v>
      </c>
      <c r="DD29" s="18"/>
      <c r="DE29" s="18"/>
      <c r="DF29" s="18"/>
      <c r="DG29" s="29"/>
      <c r="DH29" s="18">
        <v>4089280</v>
      </c>
      <c r="DI29" s="18">
        <v>3066960</v>
      </c>
      <c r="DJ29" s="18"/>
      <c r="DK29" s="29"/>
      <c r="DL29" s="18"/>
      <c r="DM29" s="18"/>
      <c r="DN29" s="18"/>
      <c r="DO29" s="18"/>
      <c r="DP29" s="18"/>
      <c r="DQ29" s="18"/>
      <c r="DR29" s="35"/>
      <c r="DS29" s="29"/>
      <c r="DT29" s="18"/>
      <c r="DU29" s="29"/>
      <c r="DV29" s="18"/>
      <c r="DW29" s="18"/>
      <c r="DX29" s="18"/>
      <c r="DY29" s="18"/>
      <c r="DZ29" s="18">
        <v>800000</v>
      </c>
      <c r="EA29" s="29">
        <v>753499.92</v>
      </c>
      <c r="EB29" s="18"/>
      <c r="EC29" s="29"/>
      <c r="ED29" s="18"/>
      <c r="EE29" s="18"/>
      <c r="EF29" s="18"/>
      <c r="EG29" s="18"/>
      <c r="EH29" s="18"/>
      <c r="EI29" s="18"/>
      <c r="EJ29" s="18"/>
      <c r="EK29" s="18"/>
      <c r="EL29" s="18"/>
      <c r="EM29" s="29"/>
      <c r="EN29" s="18"/>
      <c r="EO29" s="18"/>
      <c r="EP29" s="18"/>
      <c r="EQ29" s="18"/>
      <c r="ER29" s="18"/>
      <c r="ES29" s="18"/>
      <c r="ET29" s="18"/>
      <c r="EU29" s="18"/>
      <c r="EV29" s="18">
        <v>11400000</v>
      </c>
      <c r="EW29" s="18">
        <v>0</v>
      </c>
      <c r="EX29" s="18"/>
      <c r="EY29" s="29"/>
      <c r="EZ29" s="18"/>
      <c r="FA29" s="18"/>
      <c r="FB29" s="18"/>
      <c r="FC29" s="18"/>
      <c r="FD29" s="18"/>
      <c r="FE29" s="18"/>
      <c r="FF29" s="18"/>
      <c r="FG29" s="18"/>
      <c r="FH29" s="18"/>
      <c r="FI29" s="29"/>
      <c r="FJ29" s="18"/>
      <c r="FK29" s="18"/>
      <c r="FL29" s="18"/>
      <c r="FM29" s="18"/>
      <c r="FN29" s="18"/>
      <c r="FO29" s="18"/>
      <c r="FP29" s="18"/>
      <c r="FQ29" s="18"/>
      <c r="FR29" s="18"/>
      <c r="FS29" s="29"/>
      <c r="FT29" s="29"/>
      <c r="FU29" s="29"/>
      <c r="FV29" s="23">
        <f t="shared" si="3"/>
        <v>0</v>
      </c>
      <c r="FW29" s="23">
        <f t="shared" si="3"/>
        <v>0</v>
      </c>
      <c r="FX29" s="18"/>
      <c r="FY29" s="29"/>
      <c r="FZ29" s="18"/>
      <c r="GA29" s="18"/>
      <c r="GB29" s="18"/>
      <c r="GC29" s="29"/>
      <c r="GD29" s="18"/>
      <c r="GE29" s="18"/>
      <c r="GF29" s="18"/>
      <c r="GG29" s="29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29"/>
      <c r="GT29" s="18"/>
      <c r="GU29" s="18"/>
      <c r="GV29" s="18"/>
      <c r="GW29" s="18"/>
      <c r="GX29" s="18"/>
      <c r="GY29" s="18"/>
      <c r="GZ29" s="18"/>
      <c r="HA29" s="29"/>
      <c r="HB29" s="23">
        <f t="shared" si="4"/>
        <v>2000000</v>
      </c>
      <c r="HC29" s="23">
        <f t="shared" si="4"/>
        <v>1543817.12</v>
      </c>
      <c r="HD29" s="29"/>
      <c r="HE29" s="29"/>
      <c r="HF29" s="29"/>
      <c r="HG29" s="29"/>
      <c r="HH29" s="29"/>
      <c r="HI29" s="29"/>
      <c r="HJ29" s="29"/>
      <c r="HK29" s="29"/>
      <c r="HL29" s="18"/>
      <c r="HM29" s="29"/>
      <c r="HN29" s="18"/>
      <c r="HO29" s="29"/>
      <c r="HP29" s="29"/>
      <c r="HQ29" s="29"/>
      <c r="HR29" s="29"/>
      <c r="HS29" s="29"/>
      <c r="HT29" s="18">
        <v>2000000</v>
      </c>
      <c r="HU29" s="18">
        <v>1543817.12</v>
      </c>
      <c r="HV29" s="18"/>
      <c r="HW29" s="18"/>
      <c r="HX29" s="18"/>
      <c r="HY29" s="76"/>
      <c r="HZ29" s="18"/>
      <c r="IA29" s="18"/>
      <c r="IB29" s="60"/>
      <c r="IC29" s="60"/>
      <c r="ID29" s="60"/>
      <c r="IE29" s="20"/>
      <c r="IF29" s="20"/>
      <c r="IG29" s="60"/>
      <c r="IH29" s="60"/>
      <c r="II29" s="60"/>
      <c r="IJ29" s="60"/>
      <c r="IK29" s="60"/>
      <c r="IL29" s="60"/>
      <c r="IM29" s="60"/>
      <c r="IN29" s="20"/>
      <c r="IO29" s="20"/>
      <c r="IP29" s="60"/>
      <c r="IQ29" s="60"/>
      <c r="IR29" s="60"/>
      <c r="IS29" s="20"/>
      <c r="IT29" s="60"/>
      <c r="IU29" s="20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6"/>
      <c r="LZ29" s="16"/>
      <c r="MA29" s="1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</row>
    <row r="30" spans="1:640" x14ac:dyDescent="0.25">
      <c r="A30" s="9" t="s">
        <v>33</v>
      </c>
      <c r="B30" s="23">
        <f t="shared" si="0"/>
        <v>75961741.629999995</v>
      </c>
      <c r="C30" s="23">
        <f t="shared" si="0"/>
        <v>40546164.859999999</v>
      </c>
      <c r="D30" s="31">
        <f t="shared" si="1"/>
        <v>10857511.48</v>
      </c>
      <c r="E30" s="31">
        <f t="shared" si="1"/>
        <v>8057182.4800000004</v>
      </c>
      <c r="F30" s="18">
        <v>9858400</v>
      </c>
      <c r="G30" s="1">
        <v>7393801</v>
      </c>
      <c r="H30" s="18">
        <v>999111.48</v>
      </c>
      <c r="I30" s="58">
        <v>663381.48</v>
      </c>
      <c r="J30" s="58"/>
      <c r="K30" s="58"/>
      <c r="L30" s="23">
        <f t="shared" si="2"/>
        <v>64851555.149999999</v>
      </c>
      <c r="M30" s="23">
        <f t="shared" si="2"/>
        <v>32331359.350000001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29"/>
      <c r="AD30" s="18"/>
      <c r="AE30" s="18"/>
      <c r="AF30" s="18"/>
      <c r="AG30" s="18"/>
      <c r="AH30" s="18"/>
      <c r="AI30" s="18"/>
      <c r="AJ30" s="22"/>
      <c r="AK30" s="18"/>
      <c r="AL30" s="18"/>
      <c r="AM30" s="29"/>
      <c r="AN30" s="18"/>
      <c r="AO30" s="29"/>
      <c r="AP30" s="18"/>
      <c r="AQ30" s="29"/>
      <c r="AR30" s="18"/>
      <c r="AS30" s="18"/>
      <c r="AT30" s="18"/>
      <c r="AU30" s="29"/>
      <c r="AV30" s="18"/>
      <c r="AW30" s="18"/>
      <c r="AX30" s="18"/>
      <c r="AY30" s="29"/>
      <c r="AZ30" s="18"/>
      <c r="BA30" s="29"/>
      <c r="BB30" s="18"/>
      <c r="BC30" s="29"/>
      <c r="BD30" s="18"/>
      <c r="BE30" s="18"/>
      <c r="BF30" s="18"/>
      <c r="BG30" s="18"/>
      <c r="BH30" s="18"/>
      <c r="BI30" s="29"/>
      <c r="BJ30" s="29">
        <v>1465815.35</v>
      </c>
      <c r="BK30" s="29">
        <v>1465815.35</v>
      </c>
      <c r="BL30" s="29">
        <v>7099454.5</v>
      </c>
      <c r="BM30" s="29">
        <v>7099454.5</v>
      </c>
      <c r="BN30" s="18"/>
      <c r="BO30" s="18"/>
      <c r="BP30" s="18"/>
      <c r="BQ30" s="29"/>
      <c r="BR30" s="18"/>
      <c r="BS30" s="29"/>
      <c r="BT30" s="18">
        <v>32323030.300000001</v>
      </c>
      <c r="BU30" s="18">
        <v>2364588.7200000002</v>
      </c>
      <c r="BV30" s="18"/>
      <c r="BW30" s="18"/>
      <c r="BX30" s="18"/>
      <c r="BY30" s="18"/>
      <c r="BZ30" s="18"/>
      <c r="CA30" s="29"/>
      <c r="CB30" s="29"/>
      <c r="CC30" s="29"/>
      <c r="CD30" s="18"/>
      <c r="CE30" s="29"/>
      <c r="CF30" s="29"/>
      <c r="CG30" s="29"/>
      <c r="CH30" s="18">
        <v>2500000</v>
      </c>
      <c r="CI30" s="18">
        <v>2500000</v>
      </c>
      <c r="CJ30" s="18">
        <v>900000</v>
      </c>
      <c r="CK30" s="29">
        <v>0</v>
      </c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29"/>
      <c r="CY30" s="29"/>
      <c r="CZ30" s="2"/>
      <c r="DA30" s="3"/>
      <c r="DB30" s="18">
        <v>18089</v>
      </c>
      <c r="DC30" s="18">
        <v>18089</v>
      </c>
      <c r="DD30" s="18"/>
      <c r="DE30" s="18"/>
      <c r="DF30" s="18">
        <v>1000000</v>
      </c>
      <c r="DG30" s="29">
        <v>658849.89</v>
      </c>
      <c r="DH30" s="18">
        <v>1440542</v>
      </c>
      <c r="DI30" s="18">
        <v>720271</v>
      </c>
      <c r="DJ30" s="18">
        <v>17474624</v>
      </c>
      <c r="DK30" s="29">
        <v>17104290.890000001</v>
      </c>
      <c r="DL30" s="18"/>
      <c r="DM30" s="18"/>
      <c r="DN30" s="18"/>
      <c r="DO30" s="18"/>
      <c r="DP30" s="18"/>
      <c r="DQ30" s="18"/>
      <c r="DR30" s="35"/>
      <c r="DS30" s="29"/>
      <c r="DT30" s="18"/>
      <c r="DU30" s="29"/>
      <c r="DV30" s="18"/>
      <c r="DW30" s="18"/>
      <c r="DX30" s="18">
        <v>400000</v>
      </c>
      <c r="DY30" s="18">
        <v>400000</v>
      </c>
      <c r="DZ30" s="18">
        <v>230000</v>
      </c>
      <c r="EA30" s="29">
        <v>0</v>
      </c>
      <c r="EB30" s="18"/>
      <c r="EC30" s="29"/>
      <c r="ED30" s="18"/>
      <c r="EE30" s="18"/>
      <c r="EF30" s="18"/>
      <c r="EG30" s="18"/>
      <c r="EH30" s="18"/>
      <c r="EI30" s="18"/>
      <c r="EJ30" s="18"/>
      <c r="EK30" s="18"/>
      <c r="EL30" s="18"/>
      <c r="EM30" s="29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29"/>
      <c r="EZ30" s="18"/>
      <c r="FA30" s="18"/>
      <c r="FB30" s="18"/>
      <c r="FC30" s="18"/>
      <c r="FD30" s="18"/>
      <c r="FE30" s="18"/>
      <c r="FF30" s="18"/>
      <c r="FG30" s="18"/>
      <c r="FH30" s="18"/>
      <c r="FI30" s="29"/>
      <c r="FJ30" s="18"/>
      <c r="FK30" s="18"/>
      <c r="FL30" s="18"/>
      <c r="FM30" s="18"/>
      <c r="FN30" s="18"/>
      <c r="FO30" s="18"/>
      <c r="FP30" s="18"/>
      <c r="FQ30" s="18"/>
      <c r="FR30" s="18"/>
      <c r="FS30" s="29"/>
      <c r="FT30" s="29"/>
      <c r="FU30" s="29"/>
      <c r="FV30" s="23">
        <f t="shared" si="3"/>
        <v>252675</v>
      </c>
      <c r="FW30" s="23">
        <f t="shared" si="3"/>
        <v>157623.03</v>
      </c>
      <c r="FX30" s="18"/>
      <c r="FY30" s="29"/>
      <c r="FZ30" s="18"/>
      <c r="GA30" s="18"/>
      <c r="GB30" s="18"/>
      <c r="GC30" s="29"/>
      <c r="GD30" s="18"/>
      <c r="GE30" s="18"/>
      <c r="GF30" s="18"/>
      <c r="GG30" s="29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29"/>
      <c r="GT30" s="18"/>
      <c r="GU30" s="18"/>
      <c r="GV30" s="18"/>
      <c r="GW30" s="18"/>
      <c r="GX30" s="18">
        <v>252675</v>
      </c>
      <c r="GY30" s="18">
        <v>157623.03</v>
      </c>
      <c r="GZ30" s="18"/>
      <c r="HA30" s="57"/>
      <c r="HB30" s="23">
        <f t="shared" si="4"/>
        <v>0</v>
      </c>
      <c r="HC30" s="23">
        <f t="shared" si="4"/>
        <v>0</v>
      </c>
      <c r="HD30" s="29"/>
      <c r="HE30" s="29"/>
      <c r="HF30" s="29"/>
      <c r="HG30" s="29"/>
      <c r="HH30" s="29"/>
      <c r="HI30" s="29"/>
      <c r="HJ30" s="29"/>
      <c r="HK30" s="29"/>
      <c r="HL30" s="18"/>
      <c r="HM30" s="29"/>
      <c r="HN30" s="18"/>
      <c r="HO30" s="29"/>
      <c r="HP30" s="29"/>
      <c r="HQ30" s="29"/>
      <c r="HR30" s="29"/>
      <c r="HS30" s="29"/>
      <c r="HT30" s="18"/>
      <c r="HU30" s="18"/>
      <c r="HV30" s="18"/>
      <c r="HW30" s="18"/>
      <c r="HX30" s="18"/>
      <c r="HY30" s="76"/>
      <c r="HZ30" s="18"/>
      <c r="IA30" s="18"/>
      <c r="IB30" s="60"/>
      <c r="IC30" s="60"/>
      <c r="ID30" s="60"/>
      <c r="IE30" s="20"/>
      <c r="IF30" s="20"/>
      <c r="IG30" s="60"/>
      <c r="IH30" s="60"/>
      <c r="II30" s="60"/>
      <c r="IJ30" s="60"/>
      <c r="IK30" s="60"/>
      <c r="IL30" s="60"/>
      <c r="IM30" s="60"/>
      <c r="IN30" s="20"/>
      <c r="IO30" s="20"/>
      <c r="IP30" s="60"/>
      <c r="IQ30" s="60"/>
      <c r="IR30" s="60"/>
      <c r="IS30" s="20"/>
      <c r="IT30" s="60"/>
      <c r="IU30" s="20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6"/>
      <c r="LZ30" s="16"/>
      <c r="MA30" s="1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</row>
    <row r="31" spans="1:640" x14ac:dyDescent="0.25">
      <c r="A31" s="9" t="s">
        <v>34</v>
      </c>
      <c r="B31" s="23">
        <f t="shared" si="0"/>
        <v>11500475.689999999</v>
      </c>
      <c r="C31" s="23">
        <f t="shared" si="0"/>
        <v>8652639.5299999993</v>
      </c>
      <c r="D31" s="31">
        <f t="shared" si="1"/>
        <v>9812536.6899999995</v>
      </c>
      <c r="E31" s="31">
        <f t="shared" si="1"/>
        <v>7261711.6899999995</v>
      </c>
      <c r="F31" s="18">
        <v>5937300</v>
      </c>
      <c r="G31" s="1">
        <v>4452975</v>
      </c>
      <c r="H31" s="18">
        <v>3875236.69</v>
      </c>
      <c r="I31" s="58">
        <v>2808736.69</v>
      </c>
      <c r="J31" s="58"/>
      <c r="K31" s="58"/>
      <c r="L31" s="23">
        <f t="shared" si="2"/>
        <v>1586939</v>
      </c>
      <c r="M31" s="23">
        <f t="shared" si="2"/>
        <v>1332704.25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29"/>
      <c r="AD31" s="18"/>
      <c r="AE31" s="18"/>
      <c r="AF31" s="18"/>
      <c r="AG31" s="18"/>
      <c r="AH31" s="18"/>
      <c r="AI31" s="18"/>
      <c r="AJ31" s="22"/>
      <c r="AK31" s="18"/>
      <c r="AL31" s="18"/>
      <c r="AM31" s="29"/>
      <c r="AN31" s="18"/>
      <c r="AO31" s="29"/>
      <c r="AP31" s="18"/>
      <c r="AQ31" s="29"/>
      <c r="AR31" s="18"/>
      <c r="AS31" s="18"/>
      <c r="AT31" s="18"/>
      <c r="AU31" s="29"/>
      <c r="AV31" s="18"/>
      <c r="AW31" s="18"/>
      <c r="AX31" s="18"/>
      <c r="AY31" s="29"/>
      <c r="AZ31" s="18"/>
      <c r="BA31" s="29"/>
      <c r="BB31" s="18"/>
      <c r="BC31" s="29"/>
      <c r="BD31" s="18"/>
      <c r="BE31" s="18"/>
      <c r="BF31" s="18"/>
      <c r="BG31" s="18"/>
      <c r="BH31" s="18"/>
      <c r="BI31" s="29"/>
      <c r="BJ31" s="29"/>
      <c r="BK31" s="29"/>
      <c r="BL31" s="29"/>
      <c r="BM31" s="29"/>
      <c r="BN31" s="18"/>
      <c r="BO31" s="18"/>
      <c r="BP31" s="18"/>
      <c r="BQ31" s="29"/>
      <c r="BR31" s="18"/>
      <c r="BS31" s="29"/>
      <c r="BT31" s="18"/>
      <c r="BU31" s="18"/>
      <c r="BV31" s="18"/>
      <c r="BW31" s="18"/>
      <c r="BX31" s="18"/>
      <c r="BY31" s="18"/>
      <c r="BZ31" s="18"/>
      <c r="CA31" s="29"/>
      <c r="CB31" s="29"/>
      <c r="CC31" s="29"/>
      <c r="CD31" s="18"/>
      <c r="CE31" s="29"/>
      <c r="CF31" s="29"/>
      <c r="CG31" s="29"/>
      <c r="CH31" s="18"/>
      <c r="CI31" s="18"/>
      <c r="CJ31" s="18">
        <v>355000</v>
      </c>
      <c r="CK31" s="29">
        <v>355000</v>
      </c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29"/>
      <c r="CY31" s="29"/>
      <c r="CZ31" s="2"/>
      <c r="DA31" s="3"/>
      <c r="DB31" s="18"/>
      <c r="DC31" s="18"/>
      <c r="DD31" s="18"/>
      <c r="DE31" s="18"/>
      <c r="DF31" s="18"/>
      <c r="DG31" s="29"/>
      <c r="DH31" s="18">
        <v>1016939</v>
      </c>
      <c r="DI31" s="18">
        <v>762704.25</v>
      </c>
      <c r="DJ31" s="18"/>
      <c r="DK31" s="29"/>
      <c r="DL31" s="18"/>
      <c r="DM31" s="18"/>
      <c r="DN31" s="18"/>
      <c r="DO31" s="18"/>
      <c r="DP31" s="18"/>
      <c r="DQ31" s="18"/>
      <c r="DR31" s="18"/>
      <c r="DS31" s="29"/>
      <c r="DT31" s="18"/>
      <c r="DU31" s="29"/>
      <c r="DV31" s="18"/>
      <c r="DW31" s="18"/>
      <c r="DX31" s="18">
        <v>215000</v>
      </c>
      <c r="DY31" s="18">
        <v>215000</v>
      </c>
      <c r="DZ31" s="18"/>
      <c r="EA31" s="29"/>
      <c r="EB31" s="18"/>
      <c r="EC31" s="29"/>
      <c r="ED31" s="18"/>
      <c r="EE31" s="18"/>
      <c r="EF31" s="18"/>
      <c r="EG31" s="18"/>
      <c r="EH31" s="18"/>
      <c r="EI31" s="18"/>
      <c r="EJ31" s="18"/>
      <c r="EK31" s="18"/>
      <c r="EL31" s="18"/>
      <c r="EM31" s="29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29"/>
      <c r="EZ31" s="18"/>
      <c r="FA31" s="18"/>
      <c r="FB31" s="18"/>
      <c r="FC31" s="18"/>
      <c r="FD31" s="18"/>
      <c r="FE31" s="18"/>
      <c r="FF31" s="18"/>
      <c r="FG31" s="18"/>
      <c r="FH31" s="18"/>
      <c r="FI31" s="29"/>
      <c r="FJ31" s="18"/>
      <c r="FK31" s="18"/>
      <c r="FL31" s="18"/>
      <c r="FM31" s="18"/>
      <c r="FN31" s="18"/>
      <c r="FO31" s="18"/>
      <c r="FP31" s="18"/>
      <c r="FQ31" s="18"/>
      <c r="FR31" s="18"/>
      <c r="FS31" s="29"/>
      <c r="FT31" s="29"/>
      <c r="FU31" s="29"/>
      <c r="FV31" s="23">
        <f t="shared" si="3"/>
        <v>101000</v>
      </c>
      <c r="FW31" s="23">
        <f t="shared" si="3"/>
        <v>58223.59</v>
      </c>
      <c r="FX31" s="18"/>
      <c r="FY31" s="29"/>
      <c r="FZ31" s="18"/>
      <c r="GA31" s="18"/>
      <c r="GB31" s="18"/>
      <c r="GC31" s="29"/>
      <c r="GD31" s="18"/>
      <c r="GE31" s="18"/>
      <c r="GF31" s="18"/>
      <c r="GG31" s="29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29"/>
      <c r="GT31" s="18"/>
      <c r="GU31" s="18"/>
      <c r="GV31" s="18"/>
      <c r="GW31" s="18"/>
      <c r="GX31" s="18">
        <v>101000</v>
      </c>
      <c r="GY31" s="18">
        <v>58223.59</v>
      </c>
      <c r="GZ31" s="18"/>
      <c r="HA31" s="57"/>
      <c r="HB31" s="23">
        <f t="shared" si="4"/>
        <v>0</v>
      </c>
      <c r="HC31" s="23">
        <f t="shared" si="4"/>
        <v>0</v>
      </c>
      <c r="HD31" s="29"/>
      <c r="HE31" s="29"/>
      <c r="HF31" s="29"/>
      <c r="HG31" s="29"/>
      <c r="HH31" s="29"/>
      <c r="HI31" s="29"/>
      <c r="HJ31" s="29"/>
      <c r="HK31" s="29"/>
      <c r="HL31" s="18"/>
      <c r="HM31" s="29"/>
      <c r="HN31" s="18"/>
      <c r="HO31" s="29"/>
      <c r="HP31" s="29"/>
      <c r="HQ31" s="29"/>
      <c r="HR31" s="29"/>
      <c r="HS31" s="29"/>
      <c r="HT31" s="18"/>
      <c r="HU31" s="18"/>
      <c r="HV31" s="18"/>
      <c r="HW31" s="18"/>
      <c r="HX31" s="18"/>
      <c r="HY31" s="76"/>
      <c r="HZ31" s="18"/>
      <c r="IA31" s="18"/>
      <c r="IB31" s="60"/>
      <c r="IC31" s="60"/>
      <c r="ID31" s="60"/>
      <c r="IE31" s="20"/>
      <c r="IF31" s="20"/>
      <c r="IG31" s="60"/>
      <c r="IH31" s="60"/>
      <c r="II31" s="60"/>
      <c r="IJ31" s="60"/>
      <c r="IK31" s="60"/>
      <c r="IL31" s="60"/>
      <c r="IM31" s="60"/>
      <c r="IN31" s="20"/>
      <c r="IO31" s="20"/>
      <c r="IP31" s="60"/>
      <c r="IQ31" s="60"/>
      <c r="IR31" s="60"/>
      <c r="IS31" s="20"/>
      <c r="IT31" s="60"/>
      <c r="IU31" s="20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6"/>
      <c r="LZ31" s="16"/>
      <c r="MA31" s="1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</row>
    <row r="32" spans="1:640" x14ac:dyDescent="0.25">
      <c r="A32" s="9" t="s">
        <v>35</v>
      </c>
      <c r="B32" s="23">
        <f t="shared" si="0"/>
        <v>5483666.6600000001</v>
      </c>
      <c r="C32" s="23">
        <f t="shared" si="0"/>
        <v>4113157.0500000003</v>
      </c>
      <c r="D32" s="31">
        <f t="shared" si="1"/>
        <v>4973963.66</v>
      </c>
      <c r="E32" s="31">
        <f t="shared" si="1"/>
        <v>3693536.66</v>
      </c>
      <c r="F32" s="18">
        <v>4321200</v>
      </c>
      <c r="G32" s="1">
        <v>3240900</v>
      </c>
      <c r="H32" s="18">
        <v>652763.66</v>
      </c>
      <c r="I32" s="58">
        <v>452636.66</v>
      </c>
      <c r="J32" s="58"/>
      <c r="K32" s="58"/>
      <c r="L32" s="23">
        <f t="shared" si="2"/>
        <v>408703</v>
      </c>
      <c r="M32" s="23">
        <f t="shared" si="2"/>
        <v>360278</v>
      </c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29"/>
      <c r="AD32" s="18"/>
      <c r="AE32" s="18"/>
      <c r="AF32" s="18"/>
      <c r="AG32" s="18"/>
      <c r="AH32" s="18"/>
      <c r="AI32" s="18"/>
      <c r="AJ32" s="22"/>
      <c r="AK32" s="18"/>
      <c r="AL32" s="18"/>
      <c r="AM32" s="29"/>
      <c r="AN32" s="18"/>
      <c r="AO32" s="29"/>
      <c r="AP32" s="18"/>
      <c r="AQ32" s="29"/>
      <c r="AR32" s="18"/>
      <c r="AS32" s="18"/>
      <c r="AT32" s="18"/>
      <c r="AU32" s="29"/>
      <c r="AV32" s="18"/>
      <c r="AW32" s="18"/>
      <c r="AX32" s="18"/>
      <c r="AY32" s="29"/>
      <c r="AZ32" s="18"/>
      <c r="BA32" s="29"/>
      <c r="BB32" s="18"/>
      <c r="BC32" s="29"/>
      <c r="BD32" s="18"/>
      <c r="BE32" s="18"/>
      <c r="BF32" s="18"/>
      <c r="BG32" s="18"/>
      <c r="BH32" s="18"/>
      <c r="BI32" s="29"/>
      <c r="BJ32" s="29"/>
      <c r="BK32" s="29"/>
      <c r="BL32" s="29"/>
      <c r="BM32" s="29"/>
      <c r="BN32" s="18"/>
      <c r="BO32" s="18"/>
      <c r="BP32" s="18"/>
      <c r="BQ32" s="29"/>
      <c r="BR32" s="18"/>
      <c r="BS32" s="29"/>
      <c r="BT32" s="18"/>
      <c r="BU32" s="18"/>
      <c r="BV32" s="18"/>
      <c r="BW32" s="18"/>
      <c r="BX32" s="18"/>
      <c r="BY32" s="18"/>
      <c r="BZ32" s="18"/>
      <c r="CA32" s="29"/>
      <c r="CB32" s="29"/>
      <c r="CC32" s="29"/>
      <c r="CD32" s="18"/>
      <c r="CE32" s="29"/>
      <c r="CF32" s="29"/>
      <c r="CG32" s="29"/>
      <c r="CH32" s="18"/>
      <c r="CI32" s="18"/>
      <c r="CJ32" s="18"/>
      <c r="CK32" s="29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29"/>
      <c r="CY32" s="29"/>
      <c r="CZ32" s="2"/>
      <c r="DA32" s="3"/>
      <c r="DB32" s="18"/>
      <c r="DC32" s="18"/>
      <c r="DD32" s="18"/>
      <c r="DE32" s="18"/>
      <c r="DF32" s="18"/>
      <c r="DG32" s="29"/>
      <c r="DH32" s="18">
        <v>193703</v>
      </c>
      <c r="DI32" s="18">
        <v>145278</v>
      </c>
      <c r="DJ32" s="18"/>
      <c r="DK32" s="29"/>
      <c r="DL32" s="18"/>
      <c r="DM32" s="18"/>
      <c r="DN32" s="18"/>
      <c r="DO32" s="18"/>
      <c r="DP32" s="18"/>
      <c r="DQ32" s="18"/>
      <c r="DR32" s="18"/>
      <c r="DS32" s="29"/>
      <c r="DT32" s="18"/>
      <c r="DU32" s="29"/>
      <c r="DV32" s="18"/>
      <c r="DW32" s="18"/>
      <c r="DX32" s="18"/>
      <c r="DY32" s="18"/>
      <c r="DZ32" s="18">
        <v>215000</v>
      </c>
      <c r="EA32" s="29">
        <v>215000</v>
      </c>
      <c r="EB32" s="18"/>
      <c r="EC32" s="29"/>
      <c r="ED32" s="18"/>
      <c r="EE32" s="18"/>
      <c r="EF32" s="18"/>
      <c r="EG32" s="18"/>
      <c r="EH32" s="18"/>
      <c r="EI32" s="18"/>
      <c r="EJ32" s="18"/>
      <c r="EK32" s="18"/>
      <c r="EL32" s="18"/>
      <c r="EM32" s="29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29"/>
      <c r="EZ32" s="18"/>
      <c r="FA32" s="18"/>
      <c r="FB32" s="18"/>
      <c r="FC32" s="18"/>
      <c r="FD32" s="18"/>
      <c r="FE32" s="18"/>
      <c r="FF32" s="18"/>
      <c r="FG32" s="18"/>
      <c r="FH32" s="18"/>
      <c r="FI32" s="29"/>
      <c r="FJ32" s="18"/>
      <c r="FK32" s="18"/>
      <c r="FL32" s="18"/>
      <c r="FM32" s="18"/>
      <c r="FN32" s="18"/>
      <c r="FO32" s="18"/>
      <c r="FP32" s="18"/>
      <c r="FQ32" s="18"/>
      <c r="FR32" s="18"/>
      <c r="FS32" s="29"/>
      <c r="FT32" s="29"/>
      <c r="FU32" s="29"/>
      <c r="FV32" s="23">
        <f t="shared" si="3"/>
        <v>101000</v>
      </c>
      <c r="FW32" s="23">
        <f t="shared" si="3"/>
        <v>59342.39</v>
      </c>
      <c r="FX32" s="18"/>
      <c r="FY32" s="29"/>
      <c r="FZ32" s="18"/>
      <c r="GA32" s="18"/>
      <c r="GB32" s="18"/>
      <c r="GC32" s="29"/>
      <c r="GD32" s="18"/>
      <c r="GE32" s="18"/>
      <c r="GF32" s="18"/>
      <c r="GG32" s="29"/>
      <c r="GH32" s="18"/>
      <c r="GI32" s="18"/>
      <c r="GJ32" s="18"/>
      <c r="GK32" s="18"/>
      <c r="GL32" s="18"/>
      <c r="GM32" s="29"/>
      <c r="GN32" s="18"/>
      <c r="GO32" s="18"/>
      <c r="GP32" s="18"/>
      <c r="GQ32" s="18"/>
      <c r="GR32" s="18"/>
      <c r="GS32" s="29"/>
      <c r="GT32" s="18"/>
      <c r="GU32" s="18"/>
      <c r="GV32" s="18"/>
      <c r="GW32" s="18"/>
      <c r="GX32" s="18">
        <v>101000</v>
      </c>
      <c r="GY32" s="18">
        <v>59342.39</v>
      </c>
      <c r="GZ32" s="18"/>
      <c r="HA32" s="57"/>
      <c r="HB32" s="23">
        <f t="shared" si="4"/>
        <v>0</v>
      </c>
      <c r="HC32" s="23">
        <f t="shared" si="4"/>
        <v>0</v>
      </c>
      <c r="HD32" s="29"/>
      <c r="HE32" s="29"/>
      <c r="HF32" s="29"/>
      <c r="HG32" s="29"/>
      <c r="HH32" s="29"/>
      <c r="HI32" s="29"/>
      <c r="HJ32" s="29"/>
      <c r="HK32" s="29"/>
      <c r="HL32" s="18"/>
      <c r="HM32" s="29"/>
      <c r="HN32" s="18"/>
      <c r="HO32" s="29"/>
      <c r="HP32" s="29"/>
      <c r="HQ32" s="29"/>
      <c r="HR32" s="29"/>
      <c r="HS32" s="29"/>
      <c r="HT32" s="18"/>
      <c r="HU32" s="18"/>
      <c r="HV32" s="18"/>
      <c r="HW32" s="18"/>
      <c r="HX32" s="18"/>
      <c r="HY32" s="76"/>
      <c r="HZ32" s="18"/>
      <c r="IA32" s="18"/>
      <c r="IB32" s="60"/>
      <c r="IC32" s="60"/>
      <c r="ID32" s="60"/>
      <c r="IE32" s="20"/>
      <c r="IF32" s="20"/>
      <c r="IG32" s="60"/>
      <c r="IH32" s="60"/>
      <c r="II32" s="60"/>
      <c r="IJ32" s="60"/>
      <c r="IK32" s="60"/>
      <c r="IL32" s="60"/>
      <c r="IM32" s="60"/>
      <c r="IN32" s="20"/>
      <c r="IO32" s="20"/>
      <c r="IP32" s="60"/>
      <c r="IQ32" s="60"/>
      <c r="IR32" s="60"/>
      <c r="IS32" s="20"/>
      <c r="IT32" s="60"/>
      <c r="IU32" s="20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6"/>
      <c r="LZ32" s="16"/>
      <c r="MA32" s="1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</row>
    <row r="33" spans="1:640" x14ac:dyDescent="0.25">
      <c r="A33" s="9" t="s">
        <v>36</v>
      </c>
      <c r="B33" s="23">
        <f t="shared" si="0"/>
        <v>7680014.9800000004</v>
      </c>
      <c r="C33" s="23">
        <f t="shared" si="0"/>
        <v>5886402.8600000003</v>
      </c>
      <c r="D33" s="31">
        <f t="shared" si="1"/>
        <v>5927570.9800000004</v>
      </c>
      <c r="E33" s="31">
        <f t="shared" si="1"/>
        <v>4391402.9800000004</v>
      </c>
      <c r="F33" s="18">
        <v>5181300</v>
      </c>
      <c r="G33" s="1">
        <v>3885975</v>
      </c>
      <c r="H33" s="18">
        <v>746270.98</v>
      </c>
      <c r="I33" s="58">
        <v>505427.98</v>
      </c>
      <c r="J33" s="58"/>
      <c r="K33" s="58"/>
      <c r="L33" s="23">
        <f t="shared" si="2"/>
        <v>1651444</v>
      </c>
      <c r="M33" s="23">
        <f t="shared" si="2"/>
        <v>1442333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29"/>
      <c r="AD33" s="18"/>
      <c r="AE33" s="18"/>
      <c r="AF33" s="18"/>
      <c r="AG33" s="18"/>
      <c r="AH33" s="18"/>
      <c r="AI33" s="18"/>
      <c r="AJ33" s="22"/>
      <c r="AK33" s="18"/>
      <c r="AL33" s="18"/>
      <c r="AM33" s="29"/>
      <c r="AN33" s="18"/>
      <c r="AO33" s="29"/>
      <c r="AP33" s="18"/>
      <c r="AQ33" s="29"/>
      <c r="AR33" s="18"/>
      <c r="AS33" s="18"/>
      <c r="AT33" s="18"/>
      <c r="AU33" s="29"/>
      <c r="AV33" s="18"/>
      <c r="AW33" s="18"/>
      <c r="AX33" s="18"/>
      <c r="AY33" s="29"/>
      <c r="AZ33" s="18"/>
      <c r="BA33" s="29"/>
      <c r="BB33" s="18"/>
      <c r="BC33" s="29"/>
      <c r="BD33" s="18"/>
      <c r="BE33" s="18"/>
      <c r="BF33" s="18"/>
      <c r="BG33" s="18"/>
      <c r="BH33" s="18"/>
      <c r="BI33" s="29"/>
      <c r="BJ33" s="29"/>
      <c r="BK33" s="29"/>
      <c r="BL33" s="29"/>
      <c r="BM33" s="29"/>
      <c r="BN33" s="18"/>
      <c r="BO33" s="18"/>
      <c r="BP33" s="18"/>
      <c r="BQ33" s="29"/>
      <c r="BR33" s="18"/>
      <c r="BS33" s="29"/>
      <c r="BT33" s="18"/>
      <c r="BU33" s="18"/>
      <c r="BV33" s="18"/>
      <c r="BW33" s="18"/>
      <c r="BX33" s="18"/>
      <c r="BY33" s="18"/>
      <c r="BZ33" s="18"/>
      <c r="CA33" s="29"/>
      <c r="CB33" s="29"/>
      <c r="CC33" s="29"/>
      <c r="CD33" s="18"/>
      <c r="CE33" s="29"/>
      <c r="CF33" s="29"/>
      <c r="CG33" s="29"/>
      <c r="CH33" s="18"/>
      <c r="CI33" s="18"/>
      <c r="CJ33" s="18"/>
      <c r="CK33" s="29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29"/>
      <c r="CY33" s="29"/>
      <c r="CZ33" s="2"/>
      <c r="DA33" s="3"/>
      <c r="DB33" s="18"/>
      <c r="DC33" s="18"/>
      <c r="DD33" s="18"/>
      <c r="DE33" s="18"/>
      <c r="DF33" s="18">
        <v>600000</v>
      </c>
      <c r="DG33" s="29">
        <v>600000</v>
      </c>
      <c r="DH33" s="18">
        <v>836444</v>
      </c>
      <c r="DI33" s="18">
        <v>627333</v>
      </c>
      <c r="DJ33" s="18"/>
      <c r="DK33" s="29"/>
      <c r="DL33" s="18"/>
      <c r="DM33" s="18"/>
      <c r="DN33" s="18"/>
      <c r="DO33" s="18"/>
      <c r="DP33" s="18"/>
      <c r="DQ33" s="18"/>
      <c r="DR33" s="18"/>
      <c r="DS33" s="29"/>
      <c r="DT33" s="18"/>
      <c r="DU33" s="29"/>
      <c r="DV33" s="18"/>
      <c r="DW33" s="18"/>
      <c r="DX33" s="18"/>
      <c r="DY33" s="18"/>
      <c r="DZ33" s="18">
        <v>215000</v>
      </c>
      <c r="EA33" s="29">
        <v>215000</v>
      </c>
      <c r="EB33" s="18"/>
      <c r="EC33" s="29"/>
      <c r="ED33" s="18"/>
      <c r="EE33" s="18"/>
      <c r="EF33" s="18"/>
      <c r="EG33" s="18"/>
      <c r="EH33" s="18"/>
      <c r="EI33" s="18"/>
      <c r="EJ33" s="18"/>
      <c r="EK33" s="18"/>
      <c r="EL33" s="18"/>
      <c r="EM33" s="29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29"/>
      <c r="EZ33" s="18"/>
      <c r="FA33" s="18"/>
      <c r="FB33" s="18"/>
      <c r="FC33" s="18"/>
      <c r="FD33" s="18"/>
      <c r="FE33" s="18"/>
      <c r="FF33" s="18"/>
      <c r="FG33" s="18"/>
      <c r="FH33" s="18"/>
      <c r="FI33" s="29"/>
      <c r="FJ33" s="18"/>
      <c r="FK33" s="18"/>
      <c r="FL33" s="18"/>
      <c r="FM33" s="18"/>
      <c r="FN33" s="18"/>
      <c r="FO33" s="18"/>
      <c r="FP33" s="18"/>
      <c r="FQ33" s="18"/>
      <c r="FR33" s="18"/>
      <c r="FS33" s="29"/>
      <c r="FT33" s="29"/>
      <c r="FU33" s="29"/>
      <c r="FV33" s="23">
        <f t="shared" si="3"/>
        <v>101000</v>
      </c>
      <c r="FW33" s="23">
        <f t="shared" si="3"/>
        <v>52666.879999999997</v>
      </c>
      <c r="FX33" s="18"/>
      <c r="FY33" s="29"/>
      <c r="FZ33" s="18"/>
      <c r="GA33" s="18"/>
      <c r="GB33" s="18"/>
      <c r="GC33" s="29"/>
      <c r="GD33" s="18"/>
      <c r="GE33" s="18"/>
      <c r="GF33" s="18"/>
      <c r="GG33" s="29"/>
      <c r="GH33" s="18"/>
      <c r="GI33" s="18"/>
      <c r="GJ33" s="18"/>
      <c r="GK33" s="18"/>
      <c r="GL33" s="18"/>
      <c r="GM33" s="29"/>
      <c r="GN33" s="18"/>
      <c r="GO33" s="18"/>
      <c r="GP33" s="18"/>
      <c r="GQ33" s="18"/>
      <c r="GR33" s="18"/>
      <c r="GS33" s="29"/>
      <c r="GT33" s="18"/>
      <c r="GU33" s="18"/>
      <c r="GV33" s="18"/>
      <c r="GW33" s="18"/>
      <c r="GX33" s="18">
        <v>101000</v>
      </c>
      <c r="GY33" s="18">
        <v>52666.879999999997</v>
      </c>
      <c r="GZ33" s="18"/>
      <c r="HA33" s="57"/>
      <c r="HB33" s="23">
        <f t="shared" si="4"/>
        <v>0</v>
      </c>
      <c r="HC33" s="23">
        <f t="shared" si="4"/>
        <v>0</v>
      </c>
      <c r="HD33" s="29"/>
      <c r="HE33" s="29"/>
      <c r="HF33" s="29"/>
      <c r="HG33" s="29"/>
      <c r="HH33" s="29"/>
      <c r="HI33" s="29"/>
      <c r="HJ33" s="29"/>
      <c r="HK33" s="29"/>
      <c r="HL33" s="18"/>
      <c r="HM33" s="29"/>
      <c r="HN33" s="18"/>
      <c r="HO33" s="29"/>
      <c r="HP33" s="29"/>
      <c r="HQ33" s="29"/>
      <c r="HR33" s="29"/>
      <c r="HS33" s="29"/>
      <c r="HT33" s="18"/>
      <c r="HU33" s="18"/>
      <c r="HV33" s="18"/>
      <c r="HW33" s="18"/>
      <c r="HX33" s="18"/>
      <c r="HY33" s="76"/>
      <c r="HZ33" s="18"/>
      <c r="IA33" s="18"/>
      <c r="IB33" s="60"/>
      <c r="IC33" s="60"/>
      <c r="ID33" s="60"/>
      <c r="IE33" s="20"/>
      <c r="IF33" s="20"/>
      <c r="IG33" s="60"/>
      <c r="IH33" s="60"/>
      <c r="II33" s="60"/>
      <c r="IJ33" s="60"/>
      <c r="IK33" s="60"/>
      <c r="IL33" s="60"/>
      <c r="IM33" s="60"/>
      <c r="IN33" s="20"/>
      <c r="IO33" s="20"/>
      <c r="IP33" s="60"/>
      <c r="IQ33" s="60"/>
      <c r="IR33" s="60"/>
      <c r="IS33" s="20"/>
      <c r="IT33" s="60"/>
      <c r="IU33" s="20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6"/>
      <c r="LZ33" s="16"/>
      <c r="MA33" s="1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</row>
    <row r="34" spans="1:640" x14ac:dyDescent="0.25">
      <c r="A34" s="8" t="s">
        <v>37</v>
      </c>
      <c r="B34" s="23">
        <f t="shared" si="0"/>
        <v>701521970.68999994</v>
      </c>
      <c r="C34" s="23">
        <f t="shared" si="0"/>
        <v>487508199.03000003</v>
      </c>
      <c r="D34" s="31">
        <f t="shared" si="1"/>
        <v>130567495.56999999</v>
      </c>
      <c r="E34" s="31">
        <f t="shared" si="1"/>
        <v>97938709.569999993</v>
      </c>
      <c r="F34" s="18">
        <v>98813100</v>
      </c>
      <c r="G34" s="1">
        <v>74109825</v>
      </c>
      <c r="H34" s="18">
        <f>4514131+27240264.57</f>
        <v>31754395.57</v>
      </c>
      <c r="I34" s="58">
        <v>23828884.57</v>
      </c>
      <c r="J34" s="58"/>
      <c r="K34" s="58"/>
      <c r="L34" s="23">
        <f t="shared" si="2"/>
        <v>460125349.95999998</v>
      </c>
      <c r="M34" s="23">
        <f t="shared" si="2"/>
        <v>307782427.01000005</v>
      </c>
      <c r="N34" s="18">
        <v>1288520</v>
      </c>
      <c r="O34" s="18">
        <v>0</v>
      </c>
      <c r="P34" s="18"/>
      <c r="Q34" s="18"/>
      <c r="R34" s="18">
        <v>218259.35</v>
      </c>
      <c r="S34" s="18">
        <v>194022.61</v>
      </c>
      <c r="T34" s="18"/>
      <c r="U34" s="18"/>
      <c r="V34" s="18">
        <f>3142030+1924020+615920+193410+1914770+593680+474620+309650</f>
        <v>9168100</v>
      </c>
      <c r="W34" s="18"/>
      <c r="X34" s="18"/>
      <c r="Y34" s="18"/>
      <c r="Z34" s="18"/>
      <c r="AA34" s="18"/>
      <c r="AB34" s="18"/>
      <c r="AC34" s="29"/>
      <c r="AD34" s="18"/>
      <c r="AE34" s="18"/>
      <c r="AF34" s="18">
        <v>2000000</v>
      </c>
      <c r="AG34" s="18">
        <v>0</v>
      </c>
      <c r="AH34" s="18">
        <v>858124.96</v>
      </c>
      <c r="AI34" s="18">
        <v>602000</v>
      </c>
      <c r="AJ34" s="22">
        <v>2518136</v>
      </c>
      <c r="AK34" s="18">
        <v>1888602</v>
      </c>
      <c r="AL34" s="18">
        <v>1218072.2</v>
      </c>
      <c r="AM34" s="29">
        <v>913554.15</v>
      </c>
      <c r="AN34" s="18"/>
      <c r="AO34" s="29"/>
      <c r="AP34" s="18"/>
      <c r="AQ34" s="29"/>
      <c r="AR34" s="18"/>
      <c r="AS34" s="18"/>
      <c r="AT34" s="18"/>
      <c r="AU34" s="29"/>
      <c r="AV34" s="18">
        <v>6271599.3499999996</v>
      </c>
      <c r="AW34" s="18">
        <v>2929139.04</v>
      </c>
      <c r="AX34" s="18">
        <v>416640</v>
      </c>
      <c r="AY34" s="29">
        <v>416640</v>
      </c>
      <c r="AZ34" s="18"/>
      <c r="BA34" s="29"/>
      <c r="BB34" s="18"/>
      <c r="BC34" s="29"/>
      <c r="BD34" s="18"/>
      <c r="BE34" s="18"/>
      <c r="BF34" s="18">
        <v>389013939.39999998</v>
      </c>
      <c r="BG34" s="18">
        <v>284922916.76999998</v>
      </c>
      <c r="BH34" s="18">
        <v>933053</v>
      </c>
      <c r="BI34" s="29">
        <v>709109.75</v>
      </c>
      <c r="BJ34" s="29">
        <v>6463114.0499999998</v>
      </c>
      <c r="BK34" s="29">
        <v>0</v>
      </c>
      <c r="BL34" s="29">
        <v>4705740.2699999996</v>
      </c>
      <c r="BM34" s="29">
        <v>4188108.73</v>
      </c>
      <c r="BN34" s="18"/>
      <c r="BO34" s="18"/>
      <c r="BP34" s="18"/>
      <c r="BQ34" s="29"/>
      <c r="BR34" s="18"/>
      <c r="BS34" s="29"/>
      <c r="BT34" s="18"/>
      <c r="BU34" s="18"/>
      <c r="BV34" s="18"/>
      <c r="BW34" s="18"/>
      <c r="BX34" s="18"/>
      <c r="BY34" s="18"/>
      <c r="BZ34" s="18"/>
      <c r="CA34" s="29"/>
      <c r="CB34" s="29"/>
      <c r="CC34" s="29"/>
      <c r="CD34" s="18"/>
      <c r="CE34" s="29"/>
      <c r="CF34" s="29"/>
      <c r="CG34" s="29"/>
      <c r="CH34" s="18"/>
      <c r="CI34" s="18"/>
      <c r="CJ34" s="18"/>
      <c r="CK34" s="29"/>
      <c r="CL34" s="18"/>
      <c r="CM34" s="18"/>
      <c r="CN34" s="18"/>
      <c r="CO34" s="18"/>
      <c r="CP34" s="18"/>
      <c r="CQ34" s="18"/>
      <c r="CR34" s="18"/>
      <c r="CS34" s="18"/>
      <c r="CT34" s="18">
        <v>178577.82</v>
      </c>
      <c r="CU34" s="18">
        <v>0</v>
      </c>
      <c r="CV34" s="18"/>
      <c r="CW34" s="18"/>
      <c r="CX34" s="29"/>
      <c r="CY34" s="29"/>
      <c r="CZ34" s="2">
        <v>3302983.27</v>
      </c>
      <c r="DA34" s="3">
        <v>2263370.6</v>
      </c>
      <c r="DB34" s="18">
        <v>20827</v>
      </c>
      <c r="DC34" s="18">
        <v>20827</v>
      </c>
      <c r="DD34" s="18"/>
      <c r="DE34" s="18"/>
      <c r="DF34" s="18"/>
      <c r="DG34" s="29"/>
      <c r="DH34" s="18">
        <v>1210642</v>
      </c>
      <c r="DI34" s="18">
        <v>0</v>
      </c>
      <c r="DJ34" s="18"/>
      <c r="DK34" s="29"/>
      <c r="DL34" s="18"/>
      <c r="DM34" s="18"/>
      <c r="DN34" s="18"/>
      <c r="DO34" s="18"/>
      <c r="DP34" s="18"/>
      <c r="DQ34" s="18"/>
      <c r="DR34" s="18"/>
      <c r="DS34" s="29"/>
      <c r="DT34" s="18">
        <v>650000</v>
      </c>
      <c r="DU34" s="29">
        <f>150000+500000</f>
        <v>650000</v>
      </c>
      <c r="DV34" s="18"/>
      <c r="DW34" s="18"/>
      <c r="DX34" s="18"/>
      <c r="DY34" s="18"/>
      <c r="DZ34" s="18"/>
      <c r="EA34" s="29"/>
      <c r="EB34" s="18"/>
      <c r="EC34" s="29"/>
      <c r="ED34" s="18"/>
      <c r="EE34" s="18"/>
      <c r="EF34" s="18"/>
      <c r="EG34" s="18"/>
      <c r="EH34" s="18"/>
      <c r="EI34" s="18"/>
      <c r="EJ34" s="18"/>
      <c r="EK34" s="18"/>
      <c r="EL34" s="18"/>
      <c r="EM34" s="29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29"/>
      <c r="EZ34" s="18"/>
      <c r="FA34" s="18"/>
      <c r="FB34" s="18"/>
      <c r="FC34" s="18"/>
      <c r="FD34" s="18"/>
      <c r="FE34" s="18"/>
      <c r="FF34" s="18">
        <f>6600071.99+19506568.59+3582380.71</f>
        <v>29689021.289999999</v>
      </c>
      <c r="FG34" s="18">
        <v>8084136.3600000003</v>
      </c>
      <c r="FH34" s="18"/>
      <c r="FI34" s="29"/>
      <c r="FJ34" s="18"/>
      <c r="FK34" s="18"/>
      <c r="FL34" s="18"/>
      <c r="FM34" s="18"/>
      <c r="FN34" s="18"/>
      <c r="FO34" s="18"/>
      <c r="FP34" s="18"/>
      <c r="FQ34" s="18"/>
      <c r="FR34" s="35"/>
      <c r="FS34" s="29"/>
      <c r="FT34" s="29"/>
      <c r="FU34" s="29"/>
      <c r="FV34" s="23">
        <f t="shared" si="3"/>
        <v>98597911.239999995</v>
      </c>
      <c r="FW34" s="23">
        <f t="shared" si="3"/>
        <v>71771872.110000014</v>
      </c>
      <c r="FX34" s="18">
        <v>31036478</v>
      </c>
      <c r="FY34" s="29">
        <v>23710232</v>
      </c>
      <c r="FZ34" s="18"/>
      <c r="GA34" s="18"/>
      <c r="GB34" s="18">
        <v>63862106</v>
      </c>
      <c r="GC34" s="29">
        <v>46853573</v>
      </c>
      <c r="GD34" s="18"/>
      <c r="GE34" s="18"/>
      <c r="GF34" s="18"/>
      <c r="GG34" s="29"/>
      <c r="GH34" s="18">
        <v>235496</v>
      </c>
      <c r="GI34" s="18">
        <v>156800</v>
      </c>
      <c r="GJ34" s="18">
        <v>1159048.55</v>
      </c>
      <c r="GK34" s="18">
        <v>641733.09</v>
      </c>
      <c r="GL34" s="18">
        <v>1416333.6</v>
      </c>
      <c r="GM34" s="29">
        <v>0</v>
      </c>
      <c r="GN34" s="18">
        <v>26040</v>
      </c>
      <c r="GO34" s="18">
        <v>26040</v>
      </c>
      <c r="GP34" s="18">
        <v>8369.4</v>
      </c>
      <c r="GQ34" s="18">
        <v>8369.4</v>
      </c>
      <c r="GR34" s="18">
        <v>477482.21</v>
      </c>
      <c r="GS34" s="29">
        <v>365165.69</v>
      </c>
      <c r="GT34" s="18">
        <v>286000</v>
      </c>
      <c r="GU34" s="18">
        <v>9958.93</v>
      </c>
      <c r="GV34" s="18">
        <v>49137.2</v>
      </c>
      <c r="GW34" s="18">
        <v>0</v>
      </c>
      <c r="GX34" s="18"/>
      <c r="GY34" s="18"/>
      <c r="GZ34" s="18">
        <v>41420.28</v>
      </c>
      <c r="HA34" s="29">
        <v>0</v>
      </c>
      <c r="HB34" s="23">
        <f t="shared" si="4"/>
        <v>12231213.92</v>
      </c>
      <c r="HC34" s="23">
        <f t="shared" si="4"/>
        <v>10015190.34</v>
      </c>
      <c r="HD34" s="29">
        <v>6450333.9199999999</v>
      </c>
      <c r="HE34" s="29">
        <v>5837883.5999999996</v>
      </c>
      <c r="HF34" s="29">
        <v>5780880</v>
      </c>
      <c r="HG34" s="29">
        <v>4177306.74</v>
      </c>
      <c r="HH34" s="29"/>
      <c r="HI34" s="29"/>
      <c r="HJ34" s="29"/>
      <c r="HK34" s="29"/>
      <c r="HL34" s="18"/>
      <c r="HM34" s="29"/>
      <c r="HN34" s="18"/>
      <c r="HO34" s="29"/>
      <c r="HP34" s="29"/>
      <c r="HQ34" s="29"/>
      <c r="HR34" s="29"/>
      <c r="HS34" s="29"/>
      <c r="HT34" s="18"/>
      <c r="HU34" s="18"/>
      <c r="HV34" s="18"/>
      <c r="HW34" s="18"/>
      <c r="HX34" s="18"/>
      <c r="HY34" s="76"/>
      <c r="HZ34" s="18"/>
      <c r="IA34" s="18"/>
      <c r="IB34" s="60"/>
      <c r="IC34" s="60"/>
      <c r="ID34" s="60"/>
      <c r="IE34" s="20"/>
      <c r="IF34" s="20"/>
      <c r="IG34" s="60"/>
      <c r="IH34" s="60"/>
      <c r="II34" s="60"/>
      <c r="IJ34" s="60"/>
      <c r="IK34" s="60"/>
      <c r="IL34" s="60"/>
      <c r="IM34" s="60"/>
      <c r="IN34" s="20"/>
      <c r="IO34" s="20"/>
      <c r="IP34" s="60"/>
      <c r="IQ34" s="60"/>
      <c r="IR34" s="60"/>
      <c r="IS34" s="20"/>
      <c r="IT34" s="60"/>
      <c r="IU34" s="20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6"/>
      <c r="LZ34" s="16"/>
      <c r="MA34" s="1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</row>
    <row r="35" spans="1:640" x14ac:dyDescent="0.25">
      <c r="A35" s="8" t="s">
        <v>155</v>
      </c>
      <c r="B35" s="23">
        <f t="shared" si="0"/>
        <v>333756466.79999995</v>
      </c>
      <c r="C35" s="23">
        <f t="shared" si="0"/>
        <v>230341562.5</v>
      </c>
      <c r="D35" s="31">
        <f t="shared" si="1"/>
        <v>21226847.469999999</v>
      </c>
      <c r="E35" s="31">
        <f t="shared" si="1"/>
        <v>15702953.470000001</v>
      </c>
      <c r="F35" s="18">
        <v>17500300</v>
      </c>
      <c r="G35" s="1">
        <v>13125226</v>
      </c>
      <c r="H35" s="18">
        <v>3726547.47</v>
      </c>
      <c r="I35" s="58">
        <v>2577727.4700000002</v>
      </c>
      <c r="J35" s="58"/>
      <c r="K35" s="58"/>
      <c r="L35" s="23">
        <f t="shared" si="2"/>
        <v>252757203.32999998</v>
      </c>
      <c r="M35" s="23">
        <f t="shared" si="2"/>
        <v>183226041.10999998</v>
      </c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29"/>
      <c r="AD35" s="18"/>
      <c r="AE35" s="18"/>
      <c r="AF35" s="18"/>
      <c r="AG35" s="18"/>
      <c r="AH35" s="18"/>
      <c r="AI35" s="18"/>
      <c r="AJ35" s="22"/>
      <c r="AK35" s="18"/>
      <c r="AL35" s="18"/>
      <c r="AM35" s="29"/>
      <c r="AN35" s="18"/>
      <c r="AO35" s="29"/>
      <c r="AP35" s="18"/>
      <c r="AQ35" s="29"/>
      <c r="AR35" s="18"/>
      <c r="AS35" s="18"/>
      <c r="AT35" s="18"/>
      <c r="AU35" s="29"/>
      <c r="AV35" s="18"/>
      <c r="AW35" s="18"/>
      <c r="AX35" s="18"/>
      <c r="AY35" s="29"/>
      <c r="AZ35" s="18"/>
      <c r="BA35" s="29"/>
      <c r="BB35" s="18"/>
      <c r="BC35" s="29"/>
      <c r="BD35" s="18"/>
      <c r="BE35" s="18"/>
      <c r="BF35" s="18"/>
      <c r="BG35" s="18"/>
      <c r="BH35" s="18"/>
      <c r="BI35" s="29"/>
      <c r="BJ35" s="29">
        <v>2897397.18</v>
      </c>
      <c r="BK35" s="29">
        <v>2897397.18</v>
      </c>
      <c r="BL35" s="29"/>
      <c r="BM35" s="29"/>
      <c r="BN35" s="18"/>
      <c r="BO35" s="18"/>
      <c r="BP35" s="18"/>
      <c r="BQ35" s="29"/>
      <c r="BR35" s="18"/>
      <c r="BS35" s="29"/>
      <c r="BT35" s="18"/>
      <c r="BU35" s="18"/>
      <c r="BV35" s="18"/>
      <c r="BW35" s="18"/>
      <c r="BX35" s="18"/>
      <c r="BY35" s="18"/>
      <c r="BZ35" s="18"/>
      <c r="CA35" s="29"/>
      <c r="CB35" s="29"/>
      <c r="CC35" s="29"/>
      <c r="CD35" s="18"/>
      <c r="CE35" s="29"/>
      <c r="CF35" s="29"/>
      <c r="CG35" s="29"/>
      <c r="CH35" s="18"/>
      <c r="CI35" s="18"/>
      <c r="CJ35" s="18">
        <f>616145.45+899531.2</f>
        <v>1515676.65</v>
      </c>
      <c r="CK35" s="29">
        <f>899531.2+616145.45</f>
        <v>1515676.65</v>
      </c>
      <c r="CL35" s="18"/>
      <c r="CM35" s="18"/>
      <c r="CN35" s="18">
        <v>185326</v>
      </c>
      <c r="CO35" s="18">
        <v>153209.82999999999</v>
      </c>
      <c r="CP35" s="18"/>
      <c r="CQ35" s="18"/>
      <c r="CR35" s="18"/>
      <c r="CS35" s="18"/>
      <c r="CT35" s="18"/>
      <c r="CU35" s="18"/>
      <c r="CV35" s="18"/>
      <c r="CW35" s="18"/>
      <c r="CX35" s="29"/>
      <c r="CY35" s="29"/>
      <c r="CZ35" s="2">
        <v>3130409.68</v>
      </c>
      <c r="DA35" s="3">
        <v>0</v>
      </c>
      <c r="DB35" s="18">
        <v>44238</v>
      </c>
      <c r="DC35" s="18">
        <v>44238</v>
      </c>
      <c r="DD35" s="18">
        <v>799648.82</v>
      </c>
      <c r="DE35" s="18">
        <v>799648.82</v>
      </c>
      <c r="DF35" s="18"/>
      <c r="DG35" s="29"/>
      <c r="DH35" s="18">
        <v>5018662</v>
      </c>
      <c r="DI35" s="18">
        <v>4671977.5</v>
      </c>
      <c r="DJ35" s="18"/>
      <c r="DK35" s="29"/>
      <c r="DL35" s="18"/>
      <c r="DM35" s="18"/>
      <c r="DN35" s="18"/>
      <c r="DO35" s="18"/>
      <c r="DP35" s="18"/>
      <c r="DQ35" s="18"/>
      <c r="DR35" s="18"/>
      <c r="DS35" s="29"/>
      <c r="DT35" s="18"/>
      <c r="DU35" s="29"/>
      <c r="DV35" s="18"/>
      <c r="DW35" s="18"/>
      <c r="DX35" s="18">
        <v>400000</v>
      </c>
      <c r="DY35" s="18">
        <v>400000</v>
      </c>
      <c r="DZ35" s="35"/>
      <c r="EA35" s="29"/>
      <c r="EB35" s="18"/>
      <c r="EC35" s="29"/>
      <c r="ED35" s="18"/>
      <c r="EE35" s="18"/>
      <c r="EF35" s="18"/>
      <c r="EG35" s="18"/>
      <c r="EH35" s="18"/>
      <c r="EI35" s="18"/>
      <c r="EJ35" s="18"/>
      <c r="EK35" s="18"/>
      <c r="EL35" s="18"/>
      <c r="EM35" s="29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29"/>
      <c r="EZ35" s="18"/>
      <c r="FA35" s="18"/>
      <c r="FB35" s="18"/>
      <c r="FC35" s="18"/>
      <c r="FD35" s="18"/>
      <c r="FE35" s="18"/>
      <c r="FF35" s="18"/>
      <c r="FG35" s="18"/>
      <c r="FH35" s="18"/>
      <c r="FI35" s="29"/>
      <c r="FJ35" s="18">
        <v>60465087</v>
      </c>
      <c r="FK35" s="18">
        <v>41974683.18</v>
      </c>
      <c r="FL35" s="18">
        <v>610758</v>
      </c>
      <c r="FM35" s="18">
        <v>424103.57</v>
      </c>
      <c r="FN35" s="18">
        <v>177690000</v>
      </c>
      <c r="FO35" s="18">
        <v>130345106.38</v>
      </c>
      <c r="FP35" s="18"/>
      <c r="FQ35" s="18"/>
      <c r="FR35" s="18"/>
      <c r="FS35" s="29"/>
      <c r="FT35" s="29"/>
      <c r="FU35" s="29"/>
      <c r="FV35" s="23">
        <f t="shared" si="3"/>
        <v>0</v>
      </c>
      <c r="FW35" s="23">
        <f t="shared" si="3"/>
        <v>0</v>
      </c>
      <c r="FX35" s="18"/>
      <c r="FY35" s="29"/>
      <c r="FZ35" s="18"/>
      <c r="GA35" s="18"/>
      <c r="GB35" s="18"/>
      <c r="GC35" s="29"/>
      <c r="GD35" s="18"/>
      <c r="GE35" s="18"/>
      <c r="GF35" s="18"/>
      <c r="GG35" s="29"/>
      <c r="GH35" s="18"/>
      <c r="GI35" s="18"/>
      <c r="GJ35" s="18"/>
      <c r="GK35" s="18"/>
      <c r="GL35" s="18"/>
      <c r="GM35" s="29"/>
      <c r="GN35" s="18"/>
      <c r="GO35" s="18"/>
      <c r="GP35" s="18"/>
      <c r="GQ35" s="18"/>
      <c r="GR35" s="18"/>
      <c r="GS35" s="29"/>
      <c r="GT35" s="18"/>
      <c r="GU35" s="18"/>
      <c r="GV35" s="18"/>
      <c r="GW35" s="18"/>
      <c r="GX35" s="18"/>
      <c r="GY35" s="18"/>
      <c r="GZ35" s="18"/>
      <c r="HA35" s="29"/>
      <c r="HB35" s="23">
        <f t="shared" si="4"/>
        <v>59772416</v>
      </c>
      <c r="HC35" s="23">
        <f t="shared" si="4"/>
        <v>31412567.920000002</v>
      </c>
      <c r="HD35" s="29"/>
      <c r="HE35" s="29"/>
      <c r="HF35" s="29"/>
      <c r="HG35" s="29"/>
      <c r="HH35" s="29"/>
      <c r="HI35" s="29"/>
      <c r="HJ35" s="29"/>
      <c r="HK35" s="29"/>
      <c r="HL35" s="18"/>
      <c r="HM35" s="29"/>
      <c r="HN35" s="18"/>
      <c r="HO35" s="29"/>
      <c r="HP35" s="29"/>
      <c r="HQ35" s="29"/>
      <c r="HR35" s="29"/>
      <c r="HS35" s="29"/>
      <c r="HT35" s="18">
        <v>50000000</v>
      </c>
      <c r="HU35" s="18">
        <v>31412567.920000002</v>
      </c>
      <c r="HV35" s="18">
        <v>9772416</v>
      </c>
      <c r="HW35" s="18">
        <v>0</v>
      </c>
      <c r="HX35" s="18"/>
      <c r="HY35" s="76"/>
      <c r="HZ35" s="18"/>
      <c r="IA35" s="18"/>
      <c r="IB35" s="60"/>
      <c r="IC35" s="60"/>
      <c r="ID35" s="60"/>
      <c r="IE35" s="20"/>
      <c r="IF35" s="20"/>
      <c r="IG35" s="60"/>
      <c r="IH35" s="60"/>
      <c r="II35" s="60"/>
      <c r="IJ35" s="60"/>
      <c r="IK35" s="60"/>
      <c r="IL35" s="60"/>
      <c r="IM35" s="60"/>
      <c r="IN35" s="20"/>
      <c r="IO35" s="20"/>
      <c r="IP35" s="60"/>
      <c r="IQ35" s="60"/>
      <c r="IR35" s="60"/>
      <c r="IS35" s="20"/>
      <c r="IT35" s="60"/>
      <c r="IU35" s="20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6"/>
      <c r="LZ35" s="16"/>
      <c r="MA35" s="1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</row>
    <row r="36" spans="1:640" x14ac:dyDescent="0.25">
      <c r="A36" s="9" t="s">
        <v>38</v>
      </c>
      <c r="B36" s="23">
        <f t="shared" si="0"/>
        <v>12341339.33</v>
      </c>
      <c r="C36" s="23">
        <f t="shared" si="0"/>
        <v>7827946.1600000001</v>
      </c>
      <c r="D36" s="31">
        <f t="shared" si="1"/>
        <v>8944325.3300000001</v>
      </c>
      <c r="E36" s="31">
        <f t="shared" si="1"/>
        <v>6600566.3300000001</v>
      </c>
      <c r="F36" s="18">
        <v>7884600</v>
      </c>
      <c r="G36" s="1">
        <v>5913450</v>
      </c>
      <c r="H36" s="18">
        <v>1059725.33</v>
      </c>
      <c r="I36" s="58">
        <v>687116.33</v>
      </c>
      <c r="J36" s="58"/>
      <c r="K36" s="58"/>
      <c r="L36" s="23">
        <f t="shared" si="2"/>
        <v>3296014</v>
      </c>
      <c r="M36" s="23">
        <f t="shared" si="2"/>
        <v>1159365.9800000002</v>
      </c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29"/>
      <c r="AD36" s="18"/>
      <c r="AE36" s="18"/>
      <c r="AF36" s="18"/>
      <c r="AG36" s="18"/>
      <c r="AH36" s="18"/>
      <c r="AI36" s="18"/>
      <c r="AJ36" s="22"/>
      <c r="AK36" s="18"/>
      <c r="AL36" s="18"/>
      <c r="AM36" s="29"/>
      <c r="AN36" s="18"/>
      <c r="AO36" s="29"/>
      <c r="AP36" s="18"/>
      <c r="AQ36" s="29"/>
      <c r="AR36" s="18"/>
      <c r="AS36" s="18"/>
      <c r="AT36" s="18"/>
      <c r="AU36" s="29"/>
      <c r="AV36" s="18"/>
      <c r="AW36" s="18"/>
      <c r="AX36" s="18"/>
      <c r="AY36" s="29"/>
      <c r="AZ36" s="18"/>
      <c r="BA36" s="29"/>
      <c r="BB36" s="18"/>
      <c r="BC36" s="29"/>
      <c r="BD36" s="18"/>
      <c r="BE36" s="18"/>
      <c r="BF36" s="18"/>
      <c r="BG36" s="18"/>
      <c r="BH36" s="18"/>
      <c r="BI36" s="29"/>
      <c r="BJ36" s="29"/>
      <c r="BK36" s="29"/>
      <c r="BL36" s="29"/>
      <c r="BM36" s="29"/>
      <c r="BN36" s="18"/>
      <c r="BO36" s="18"/>
      <c r="BP36" s="18"/>
      <c r="BQ36" s="29"/>
      <c r="BR36" s="18"/>
      <c r="BS36" s="29"/>
      <c r="BT36" s="18"/>
      <c r="BU36" s="18"/>
      <c r="BV36" s="18"/>
      <c r="BW36" s="18"/>
      <c r="BX36" s="18">
        <v>2227500</v>
      </c>
      <c r="BY36" s="18">
        <v>377977.14</v>
      </c>
      <c r="BZ36" s="18"/>
      <c r="CA36" s="29"/>
      <c r="CB36" s="29"/>
      <c r="CC36" s="29"/>
      <c r="CD36" s="18"/>
      <c r="CE36" s="29"/>
      <c r="CF36" s="29"/>
      <c r="CG36" s="29"/>
      <c r="CH36" s="18"/>
      <c r="CI36" s="18"/>
      <c r="CJ36" s="18"/>
      <c r="CK36" s="29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29"/>
      <c r="CY36" s="29"/>
      <c r="CZ36" s="2"/>
      <c r="DA36" s="3"/>
      <c r="DB36" s="18"/>
      <c r="DC36" s="18"/>
      <c r="DD36" s="18"/>
      <c r="DE36" s="18"/>
      <c r="DF36" s="18"/>
      <c r="DG36" s="29"/>
      <c r="DH36" s="18">
        <v>968514</v>
      </c>
      <c r="DI36" s="18">
        <v>726385</v>
      </c>
      <c r="DJ36" s="18"/>
      <c r="DK36" s="29"/>
      <c r="DL36" s="18"/>
      <c r="DM36" s="18"/>
      <c r="DN36" s="18"/>
      <c r="DO36" s="18"/>
      <c r="DP36" s="18"/>
      <c r="DQ36" s="18"/>
      <c r="DR36" s="18"/>
      <c r="DS36" s="59"/>
      <c r="DT36" s="18"/>
      <c r="DU36" s="29"/>
      <c r="DV36" s="18"/>
      <c r="DW36" s="18"/>
      <c r="DX36" s="18"/>
      <c r="DY36" s="18"/>
      <c r="DZ36" s="18">
        <v>100000</v>
      </c>
      <c r="EA36" s="29">
        <v>55003.839999999997</v>
      </c>
      <c r="EB36" s="18"/>
      <c r="EC36" s="29"/>
      <c r="ED36" s="18"/>
      <c r="EE36" s="18"/>
      <c r="EF36" s="18"/>
      <c r="EG36" s="18"/>
      <c r="EH36" s="18"/>
      <c r="EI36" s="18"/>
      <c r="EJ36" s="18"/>
      <c r="EK36" s="18"/>
      <c r="EL36" s="18"/>
      <c r="EM36" s="29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29"/>
      <c r="EZ36" s="18"/>
      <c r="FA36" s="18"/>
      <c r="FB36" s="18"/>
      <c r="FC36" s="18"/>
      <c r="FD36" s="18"/>
      <c r="FE36" s="18"/>
      <c r="FF36" s="18"/>
      <c r="FG36" s="18"/>
      <c r="FH36" s="18"/>
      <c r="FI36" s="29"/>
      <c r="FJ36" s="18"/>
      <c r="FK36" s="18"/>
      <c r="FL36" s="18"/>
      <c r="FM36" s="18"/>
      <c r="FN36" s="18"/>
      <c r="FO36" s="18"/>
      <c r="FP36" s="18"/>
      <c r="FQ36" s="18"/>
      <c r="FR36" s="18"/>
      <c r="FS36" s="29"/>
      <c r="FT36" s="29"/>
      <c r="FU36" s="29"/>
      <c r="FV36" s="23">
        <f t="shared" si="3"/>
        <v>101000</v>
      </c>
      <c r="FW36" s="23">
        <f t="shared" si="3"/>
        <v>68013.850000000006</v>
      </c>
      <c r="FX36" s="18"/>
      <c r="FY36" s="29"/>
      <c r="FZ36" s="18"/>
      <c r="GA36" s="18"/>
      <c r="GB36" s="18"/>
      <c r="GC36" s="29"/>
      <c r="GD36" s="18"/>
      <c r="GE36" s="18"/>
      <c r="GF36" s="18"/>
      <c r="GG36" s="29"/>
      <c r="GH36" s="18"/>
      <c r="GI36" s="18"/>
      <c r="GJ36" s="18"/>
      <c r="GK36" s="18"/>
      <c r="GL36" s="18"/>
      <c r="GM36" s="29"/>
      <c r="GN36" s="18"/>
      <c r="GO36" s="18"/>
      <c r="GP36" s="18"/>
      <c r="GQ36" s="18"/>
      <c r="GR36" s="18"/>
      <c r="GS36" s="29"/>
      <c r="GT36" s="18"/>
      <c r="GU36" s="18"/>
      <c r="GV36" s="18"/>
      <c r="GW36" s="18"/>
      <c r="GX36" s="18">
        <v>101000</v>
      </c>
      <c r="GY36" s="18">
        <v>68013.850000000006</v>
      </c>
      <c r="GZ36" s="18"/>
      <c r="HA36" s="57"/>
      <c r="HB36" s="23">
        <f t="shared" si="4"/>
        <v>0</v>
      </c>
      <c r="HC36" s="23">
        <f t="shared" si="4"/>
        <v>0</v>
      </c>
      <c r="HD36" s="29"/>
      <c r="HE36" s="29"/>
      <c r="HF36" s="29"/>
      <c r="HG36" s="29"/>
      <c r="HH36" s="29"/>
      <c r="HI36" s="29"/>
      <c r="HJ36" s="29"/>
      <c r="HK36" s="29"/>
      <c r="HL36" s="18"/>
      <c r="HM36" s="29"/>
      <c r="HN36" s="18"/>
      <c r="HO36" s="29"/>
      <c r="HP36" s="29"/>
      <c r="HQ36" s="29"/>
      <c r="HR36" s="29"/>
      <c r="HS36" s="29"/>
      <c r="HT36" s="18"/>
      <c r="HU36" s="18"/>
      <c r="HV36" s="18"/>
      <c r="HW36" s="18"/>
      <c r="HX36" s="18"/>
      <c r="HY36" s="76"/>
      <c r="HZ36" s="18"/>
      <c r="IA36" s="18"/>
      <c r="IB36" s="60"/>
      <c r="IC36" s="60"/>
      <c r="ID36" s="60"/>
      <c r="IE36" s="20"/>
      <c r="IF36" s="20"/>
      <c r="IG36" s="60"/>
      <c r="IH36" s="60"/>
      <c r="II36" s="60"/>
      <c r="IJ36" s="60"/>
      <c r="IK36" s="60"/>
      <c r="IL36" s="60"/>
      <c r="IM36" s="60"/>
      <c r="IN36" s="20"/>
      <c r="IO36" s="20"/>
      <c r="IP36" s="60"/>
      <c r="IQ36" s="60"/>
      <c r="IR36" s="60"/>
      <c r="IS36" s="20"/>
      <c r="IT36" s="60"/>
      <c r="IU36" s="20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6"/>
      <c r="LZ36" s="16"/>
      <c r="MA36" s="1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</row>
    <row r="37" spans="1:640" x14ac:dyDescent="0.25">
      <c r="A37" s="9" t="s">
        <v>39</v>
      </c>
      <c r="B37" s="23">
        <f t="shared" si="0"/>
        <v>7686239.2000000002</v>
      </c>
      <c r="C37" s="23">
        <f t="shared" si="0"/>
        <v>4568567.7300000004</v>
      </c>
      <c r="D37" s="31">
        <f t="shared" si="1"/>
        <v>4610711.2</v>
      </c>
      <c r="E37" s="31">
        <f t="shared" si="1"/>
        <v>3416168.2</v>
      </c>
      <c r="F37" s="18">
        <v>4178100</v>
      </c>
      <c r="G37" s="1">
        <v>3133575</v>
      </c>
      <c r="H37" s="18">
        <v>432611.2</v>
      </c>
      <c r="I37" s="58">
        <v>282593.2</v>
      </c>
      <c r="J37" s="58"/>
      <c r="K37" s="58"/>
      <c r="L37" s="23">
        <f t="shared" si="2"/>
        <v>2974528</v>
      </c>
      <c r="M37" s="23">
        <f t="shared" si="2"/>
        <v>1092304.45</v>
      </c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29"/>
      <c r="AD37" s="18"/>
      <c r="AE37" s="18"/>
      <c r="AF37" s="18"/>
      <c r="AG37" s="18"/>
      <c r="AH37" s="18"/>
      <c r="AI37" s="18"/>
      <c r="AJ37" s="22"/>
      <c r="AK37" s="18"/>
      <c r="AL37" s="18"/>
      <c r="AM37" s="29"/>
      <c r="AN37" s="18"/>
      <c r="AO37" s="29"/>
      <c r="AP37" s="18"/>
      <c r="AQ37" s="29"/>
      <c r="AR37" s="18"/>
      <c r="AS37" s="18"/>
      <c r="AT37" s="18"/>
      <c r="AU37" s="29"/>
      <c r="AV37" s="18"/>
      <c r="AW37" s="18"/>
      <c r="AX37" s="18"/>
      <c r="AY37" s="29"/>
      <c r="AZ37" s="18"/>
      <c r="BA37" s="29"/>
      <c r="BB37" s="18"/>
      <c r="BC37" s="29"/>
      <c r="BD37" s="18"/>
      <c r="BE37" s="18"/>
      <c r="BF37" s="18"/>
      <c r="BG37" s="18"/>
      <c r="BH37" s="18"/>
      <c r="BI37" s="29"/>
      <c r="BJ37" s="29"/>
      <c r="BK37" s="29"/>
      <c r="BL37" s="29"/>
      <c r="BM37" s="29"/>
      <c r="BN37" s="18"/>
      <c r="BO37" s="18"/>
      <c r="BP37" s="18"/>
      <c r="BQ37" s="29"/>
      <c r="BR37" s="18"/>
      <c r="BS37" s="29"/>
      <c r="BT37" s="18"/>
      <c r="BU37" s="18"/>
      <c r="BV37" s="18"/>
      <c r="BW37" s="18"/>
      <c r="BX37" s="18">
        <v>2341845</v>
      </c>
      <c r="BY37" s="18">
        <v>592792.19999999995</v>
      </c>
      <c r="BZ37" s="18"/>
      <c r="CA37" s="29"/>
      <c r="CB37" s="29"/>
      <c r="CC37" s="29"/>
      <c r="CD37" s="18"/>
      <c r="CE37" s="29"/>
      <c r="CF37" s="29"/>
      <c r="CG37" s="29"/>
      <c r="CH37" s="18"/>
      <c r="CI37" s="18"/>
      <c r="CJ37" s="18"/>
      <c r="CK37" s="29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29"/>
      <c r="CY37" s="29"/>
      <c r="CZ37" s="2"/>
      <c r="DA37" s="3"/>
      <c r="DB37" s="18"/>
      <c r="DC37" s="18"/>
      <c r="DD37" s="18"/>
      <c r="DE37" s="18"/>
      <c r="DF37" s="18"/>
      <c r="DG37" s="29"/>
      <c r="DH37" s="18">
        <v>532683</v>
      </c>
      <c r="DI37" s="18">
        <v>399512.25</v>
      </c>
      <c r="DJ37" s="18"/>
      <c r="DK37" s="29"/>
      <c r="DL37" s="18"/>
      <c r="DM37" s="18"/>
      <c r="DN37" s="18"/>
      <c r="DO37" s="18"/>
      <c r="DP37" s="18"/>
      <c r="DQ37" s="18"/>
      <c r="DR37" s="18"/>
      <c r="DS37" s="59"/>
      <c r="DT37" s="18"/>
      <c r="DU37" s="29"/>
      <c r="DV37" s="18"/>
      <c r="DW37" s="18"/>
      <c r="DX37" s="18"/>
      <c r="DY37" s="18"/>
      <c r="DZ37" s="18">
        <v>100000</v>
      </c>
      <c r="EA37" s="29">
        <v>100000</v>
      </c>
      <c r="EB37" s="18"/>
      <c r="EC37" s="29"/>
      <c r="ED37" s="18"/>
      <c r="EE37" s="18"/>
      <c r="EF37" s="18"/>
      <c r="EG37" s="18"/>
      <c r="EH37" s="18"/>
      <c r="EI37" s="18"/>
      <c r="EJ37" s="18"/>
      <c r="EK37" s="18"/>
      <c r="EL37" s="18"/>
      <c r="EM37" s="29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29"/>
      <c r="EZ37" s="18"/>
      <c r="FA37" s="18"/>
      <c r="FB37" s="18"/>
      <c r="FC37" s="18"/>
      <c r="FD37" s="18"/>
      <c r="FE37" s="18"/>
      <c r="FF37" s="18"/>
      <c r="FG37" s="18"/>
      <c r="FH37" s="18"/>
      <c r="FI37" s="29"/>
      <c r="FJ37" s="18"/>
      <c r="FK37" s="18"/>
      <c r="FL37" s="18"/>
      <c r="FM37" s="18"/>
      <c r="FN37" s="18"/>
      <c r="FO37" s="18"/>
      <c r="FP37" s="18"/>
      <c r="FQ37" s="18"/>
      <c r="FR37" s="18"/>
      <c r="FS37" s="29"/>
      <c r="FT37" s="29"/>
      <c r="FU37" s="29"/>
      <c r="FV37" s="23">
        <f t="shared" si="3"/>
        <v>101000</v>
      </c>
      <c r="FW37" s="23">
        <f t="shared" si="3"/>
        <v>60095.08</v>
      </c>
      <c r="FX37" s="18"/>
      <c r="FY37" s="29"/>
      <c r="FZ37" s="18"/>
      <c r="GA37" s="18"/>
      <c r="GB37" s="18"/>
      <c r="GC37" s="29"/>
      <c r="GD37" s="18"/>
      <c r="GE37" s="18"/>
      <c r="GF37" s="18"/>
      <c r="GG37" s="29"/>
      <c r="GH37" s="18"/>
      <c r="GI37" s="18"/>
      <c r="GJ37" s="18"/>
      <c r="GK37" s="18"/>
      <c r="GL37" s="18"/>
      <c r="GM37" s="29"/>
      <c r="GN37" s="18"/>
      <c r="GO37" s="18"/>
      <c r="GP37" s="18"/>
      <c r="GQ37" s="18"/>
      <c r="GR37" s="18"/>
      <c r="GS37" s="29"/>
      <c r="GT37" s="18"/>
      <c r="GU37" s="18"/>
      <c r="GV37" s="18"/>
      <c r="GW37" s="18"/>
      <c r="GX37" s="18">
        <v>101000</v>
      </c>
      <c r="GY37" s="18">
        <v>60095.08</v>
      </c>
      <c r="GZ37" s="18"/>
      <c r="HA37" s="57"/>
      <c r="HB37" s="23">
        <f t="shared" si="4"/>
        <v>0</v>
      </c>
      <c r="HC37" s="23">
        <f t="shared" si="4"/>
        <v>0</v>
      </c>
      <c r="HD37" s="29"/>
      <c r="HE37" s="29"/>
      <c r="HF37" s="29"/>
      <c r="HG37" s="29"/>
      <c r="HH37" s="29"/>
      <c r="HI37" s="29"/>
      <c r="HJ37" s="29"/>
      <c r="HK37" s="29"/>
      <c r="HL37" s="18"/>
      <c r="HM37" s="29"/>
      <c r="HN37" s="18"/>
      <c r="HO37" s="29"/>
      <c r="HP37" s="29"/>
      <c r="HQ37" s="29"/>
      <c r="HR37" s="29"/>
      <c r="HS37" s="29"/>
      <c r="HT37" s="18"/>
      <c r="HU37" s="18"/>
      <c r="HV37" s="18"/>
      <c r="HW37" s="18"/>
      <c r="HX37" s="18"/>
      <c r="HY37" s="76"/>
      <c r="HZ37" s="18"/>
      <c r="IA37" s="18"/>
      <c r="IB37" s="60"/>
      <c r="IC37" s="60"/>
      <c r="ID37" s="60"/>
      <c r="IE37" s="20"/>
      <c r="IF37" s="20"/>
      <c r="IG37" s="60"/>
      <c r="IH37" s="60"/>
      <c r="II37" s="60"/>
      <c r="IJ37" s="60"/>
      <c r="IK37" s="60"/>
      <c r="IL37" s="60"/>
      <c r="IM37" s="60"/>
      <c r="IN37" s="20"/>
      <c r="IO37" s="20"/>
      <c r="IP37" s="60"/>
      <c r="IQ37" s="60"/>
      <c r="IR37" s="60"/>
      <c r="IS37" s="20"/>
      <c r="IT37" s="60"/>
      <c r="IU37" s="20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6"/>
      <c r="LZ37" s="16"/>
      <c r="MA37" s="1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</row>
    <row r="38" spans="1:640" x14ac:dyDescent="0.25">
      <c r="A38" s="9" t="s">
        <v>40</v>
      </c>
      <c r="B38" s="23">
        <f t="shared" si="0"/>
        <v>8797254.379999999</v>
      </c>
      <c r="C38" s="23">
        <f t="shared" si="0"/>
        <v>6713858.0899999999</v>
      </c>
      <c r="D38" s="31">
        <f t="shared" si="1"/>
        <v>6865944.6299999999</v>
      </c>
      <c r="E38" s="31">
        <f t="shared" si="1"/>
        <v>5088519.63</v>
      </c>
      <c r="F38" s="18">
        <v>6209200</v>
      </c>
      <c r="G38" s="1">
        <v>4656901</v>
      </c>
      <c r="H38" s="18">
        <v>656744.63</v>
      </c>
      <c r="I38" s="58">
        <v>431618.63</v>
      </c>
      <c r="J38" s="58"/>
      <c r="K38" s="58"/>
      <c r="L38" s="23">
        <f t="shared" si="2"/>
        <v>1830309.75</v>
      </c>
      <c r="M38" s="23">
        <f t="shared" si="2"/>
        <v>1557244.22</v>
      </c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29"/>
      <c r="AD38" s="18"/>
      <c r="AE38" s="18"/>
      <c r="AF38" s="18"/>
      <c r="AG38" s="18"/>
      <c r="AH38" s="18"/>
      <c r="AI38" s="18"/>
      <c r="AJ38" s="22"/>
      <c r="AK38" s="18"/>
      <c r="AL38" s="18"/>
      <c r="AM38" s="29"/>
      <c r="AN38" s="18"/>
      <c r="AO38" s="29"/>
      <c r="AP38" s="18"/>
      <c r="AQ38" s="29"/>
      <c r="AR38" s="18"/>
      <c r="AS38" s="18"/>
      <c r="AT38" s="18"/>
      <c r="AU38" s="29"/>
      <c r="AV38" s="18"/>
      <c r="AW38" s="18"/>
      <c r="AX38" s="18"/>
      <c r="AY38" s="29"/>
      <c r="AZ38" s="18"/>
      <c r="BA38" s="29"/>
      <c r="BB38" s="18"/>
      <c r="BC38" s="29"/>
      <c r="BD38" s="18"/>
      <c r="BE38" s="18"/>
      <c r="BF38" s="18"/>
      <c r="BG38" s="18"/>
      <c r="BH38" s="18"/>
      <c r="BI38" s="29"/>
      <c r="BJ38" s="29"/>
      <c r="BK38" s="29"/>
      <c r="BL38" s="29"/>
      <c r="BM38" s="29"/>
      <c r="BN38" s="18"/>
      <c r="BO38" s="18"/>
      <c r="BP38" s="18"/>
      <c r="BQ38" s="29"/>
      <c r="BR38" s="18"/>
      <c r="BS38" s="29"/>
      <c r="BT38" s="18"/>
      <c r="BU38" s="18"/>
      <c r="BV38" s="18"/>
      <c r="BW38" s="18"/>
      <c r="BX38" s="18">
        <v>45292.5</v>
      </c>
      <c r="BY38" s="18">
        <v>26885.15</v>
      </c>
      <c r="BZ38" s="18"/>
      <c r="CA38" s="29"/>
      <c r="CB38" s="29"/>
      <c r="CC38" s="29"/>
      <c r="CD38" s="18"/>
      <c r="CE38" s="29"/>
      <c r="CF38" s="29"/>
      <c r="CG38" s="29"/>
      <c r="CH38" s="18"/>
      <c r="CI38" s="18"/>
      <c r="CJ38" s="18">
        <v>716503.25</v>
      </c>
      <c r="CK38" s="29">
        <v>703974.07</v>
      </c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29"/>
      <c r="CY38" s="29"/>
      <c r="CZ38" s="2"/>
      <c r="DA38" s="3"/>
      <c r="DB38" s="18"/>
      <c r="DC38" s="18"/>
      <c r="DD38" s="18"/>
      <c r="DE38" s="18"/>
      <c r="DF38" s="18"/>
      <c r="DG38" s="29"/>
      <c r="DH38" s="18">
        <v>968514</v>
      </c>
      <c r="DI38" s="18">
        <v>726385</v>
      </c>
      <c r="DJ38" s="18"/>
      <c r="DK38" s="29"/>
      <c r="DL38" s="18"/>
      <c r="DM38" s="18"/>
      <c r="DN38" s="18"/>
      <c r="DO38" s="18"/>
      <c r="DP38" s="18"/>
      <c r="DQ38" s="18"/>
      <c r="DR38" s="18"/>
      <c r="DS38" s="29"/>
      <c r="DT38" s="18"/>
      <c r="DU38" s="29"/>
      <c r="DV38" s="18"/>
      <c r="DW38" s="18"/>
      <c r="DX38" s="18"/>
      <c r="DY38" s="18"/>
      <c r="DZ38" s="18">
        <v>100000</v>
      </c>
      <c r="EA38" s="29">
        <v>100000</v>
      </c>
      <c r="EB38" s="18"/>
      <c r="EC38" s="29"/>
      <c r="ED38" s="18"/>
      <c r="EE38" s="18"/>
      <c r="EF38" s="18"/>
      <c r="EG38" s="18"/>
      <c r="EH38" s="18"/>
      <c r="EI38" s="18"/>
      <c r="EJ38" s="18"/>
      <c r="EK38" s="18"/>
      <c r="EL38" s="18"/>
      <c r="EM38" s="29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29"/>
      <c r="EZ38" s="18"/>
      <c r="FA38" s="18"/>
      <c r="FB38" s="18"/>
      <c r="FC38" s="18"/>
      <c r="FD38" s="18"/>
      <c r="FE38" s="18"/>
      <c r="FF38" s="18"/>
      <c r="FG38" s="18"/>
      <c r="FH38" s="18"/>
      <c r="FI38" s="29"/>
      <c r="FJ38" s="18"/>
      <c r="FK38" s="18"/>
      <c r="FL38" s="18"/>
      <c r="FM38" s="18"/>
      <c r="FN38" s="18"/>
      <c r="FO38" s="18"/>
      <c r="FP38" s="18"/>
      <c r="FQ38" s="18"/>
      <c r="FR38" s="18"/>
      <c r="FS38" s="29"/>
      <c r="FT38" s="29"/>
      <c r="FU38" s="29"/>
      <c r="FV38" s="23">
        <f t="shared" si="3"/>
        <v>101000</v>
      </c>
      <c r="FW38" s="23">
        <f t="shared" si="3"/>
        <v>68094.240000000005</v>
      </c>
      <c r="FX38" s="18"/>
      <c r="FY38" s="29"/>
      <c r="FZ38" s="18"/>
      <c r="GA38" s="18"/>
      <c r="GB38" s="18"/>
      <c r="GC38" s="29"/>
      <c r="GD38" s="18"/>
      <c r="GE38" s="18"/>
      <c r="GF38" s="18"/>
      <c r="GG38" s="29"/>
      <c r="GH38" s="18"/>
      <c r="GI38" s="18"/>
      <c r="GJ38" s="18"/>
      <c r="GK38" s="18"/>
      <c r="GL38" s="18"/>
      <c r="GM38" s="29"/>
      <c r="GN38" s="18"/>
      <c r="GO38" s="18"/>
      <c r="GP38" s="18"/>
      <c r="GQ38" s="18"/>
      <c r="GR38" s="18"/>
      <c r="GS38" s="29"/>
      <c r="GT38" s="18"/>
      <c r="GU38" s="18"/>
      <c r="GV38" s="18"/>
      <c r="GW38" s="18"/>
      <c r="GX38" s="18">
        <v>101000</v>
      </c>
      <c r="GY38" s="18">
        <v>68094.240000000005</v>
      </c>
      <c r="GZ38" s="18"/>
      <c r="HA38" s="57"/>
      <c r="HB38" s="23">
        <f t="shared" si="4"/>
        <v>0</v>
      </c>
      <c r="HC38" s="23">
        <f t="shared" si="4"/>
        <v>0</v>
      </c>
      <c r="HD38" s="29"/>
      <c r="HE38" s="29"/>
      <c r="HF38" s="29"/>
      <c r="HG38" s="29"/>
      <c r="HH38" s="29"/>
      <c r="HI38" s="29"/>
      <c r="HJ38" s="29"/>
      <c r="HK38" s="29"/>
      <c r="HL38" s="18"/>
      <c r="HM38" s="29"/>
      <c r="HN38" s="18"/>
      <c r="HO38" s="29"/>
      <c r="HP38" s="29"/>
      <c r="HQ38" s="29"/>
      <c r="HR38" s="29"/>
      <c r="HS38" s="29"/>
      <c r="HT38" s="18"/>
      <c r="HU38" s="18"/>
      <c r="HV38" s="18"/>
      <c r="HW38" s="18"/>
      <c r="HX38" s="18"/>
      <c r="HY38" s="76"/>
      <c r="HZ38" s="18"/>
      <c r="IA38" s="18"/>
      <c r="IB38" s="60"/>
      <c r="IC38" s="60"/>
      <c r="ID38" s="60"/>
      <c r="IE38" s="20"/>
      <c r="IF38" s="20"/>
      <c r="IG38" s="60"/>
      <c r="IH38" s="60"/>
      <c r="II38" s="60"/>
      <c r="IJ38" s="60"/>
      <c r="IK38" s="60"/>
      <c r="IL38" s="60"/>
      <c r="IM38" s="60"/>
      <c r="IN38" s="20"/>
      <c r="IO38" s="20"/>
      <c r="IP38" s="60"/>
      <c r="IQ38" s="60"/>
      <c r="IR38" s="60"/>
      <c r="IS38" s="20"/>
      <c r="IT38" s="60"/>
      <c r="IU38" s="20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6"/>
      <c r="LZ38" s="16"/>
      <c r="MA38" s="1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</row>
    <row r="39" spans="1:640" x14ac:dyDescent="0.25">
      <c r="A39" s="9" t="s">
        <v>41</v>
      </c>
      <c r="B39" s="23">
        <f t="shared" si="0"/>
        <v>3331120.95</v>
      </c>
      <c r="C39" s="23">
        <f t="shared" si="0"/>
        <v>2446075.4699999997</v>
      </c>
      <c r="D39" s="31">
        <f t="shared" si="1"/>
        <v>2547182.9500000002</v>
      </c>
      <c r="E39" s="31">
        <f t="shared" si="1"/>
        <v>1855382.95</v>
      </c>
      <c r="F39" s="18">
        <v>1899400</v>
      </c>
      <c r="G39" s="1">
        <v>1424551</v>
      </c>
      <c r="H39" s="18">
        <v>647782.94999999995</v>
      </c>
      <c r="I39" s="58">
        <v>430831.95</v>
      </c>
      <c r="J39" s="58"/>
      <c r="K39" s="58"/>
      <c r="L39" s="23">
        <f t="shared" si="2"/>
        <v>682938</v>
      </c>
      <c r="M39" s="23">
        <f t="shared" si="2"/>
        <v>520814.47</v>
      </c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29"/>
      <c r="AD39" s="18"/>
      <c r="AE39" s="18"/>
      <c r="AF39" s="18"/>
      <c r="AG39" s="18"/>
      <c r="AH39" s="18"/>
      <c r="AI39" s="18"/>
      <c r="AJ39" s="22"/>
      <c r="AK39" s="18"/>
      <c r="AL39" s="18"/>
      <c r="AM39" s="29"/>
      <c r="AN39" s="18"/>
      <c r="AO39" s="29"/>
      <c r="AP39" s="18"/>
      <c r="AQ39" s="29"/>
      <c r="AR39" s="18"/>
      <c r="AS39" s="18"/>
      <c r="AT39" s="18"/>
      <c r="AU39" s="29"/>
      <c r="AV39" s="18"/>
      <c r="AW39" s="18"/>
      <c r="AX39" s="18"/>
      <c r="AY39" s="29"/>
      <c r="AZ39" s="18"/>
      <c r="BA39" s="29"/>
      <c r="BB39" s="18"/>
      <c r="BC39" s="29"/>
      <c r="BD39" s="18"/>
      <c r="BE39" s="18"/>
      <c r="BF39" s="18"/>
      <c r="BG39" s="18"/>
      <c r="BH39" s="18"/>
      <c r="BI39" s="29"/>
      <c r="BJ39" s="29"/>
      <c r="BK39" s="29"/>
      <c r="BL39" s="29"/>
      <c r="BM39" s="29"/>
      <c r="BN39" s="18"/>
      <c r="BO39" s="18"/>
      <c r="BP39" s="18"/>
      <c r="BQ39" s="29"/>
      <c r="BR39" s="18"/>
      <c r="BS39" s="29"/>
      <c r="BT39" s="18"/>
      <c r="BU39" s="18"/>
      <c r="BV39" s="18"/>
      <c r="BW39" s="18"/>
      <c r="BX39" s="18">
        <v>211185</v>
      </c>
      <c r="BY39" s="18">
        <v>142114.63</v>
      </c>
      <c r="BZ39" s="18"/>
      <c r="CA39" s="29"/>
      <c r="CB39" s="29"/>
      <c r="CC39" s="29"/>
      <c r="CD39" s="18"/>
      <c r="CE39" s="29"/>
      <c r="CF39" s="29"/>
      <c r="CG39" s="29"/>
      <c r="CH39" s="18"/>
      <c r="CI39" s="18"/>
      <c r="CJ39" s="18"/>
      <c r="CK39" s="29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29"/>
      <c r="CY39" s="29"/>
      <c r="CZ39" s="2"/>
      <c r="DA39" s="3"/>
      <c r="DB39" s="18"/>
      <c r="DC39" s="18"/>
      <c r="DD39" s="18"/>
      <c r="DE39" s="18"/>
      <c r="DF39" s="18"/>
      <c r="DG39" s="29"/>
      <c r="DH39" s="18">
        <v>371753</v>
      </c>
      <c r="DI39" s="18">
        <v>278700</v>
      </c>
      <c r="DJ39" s="18"/>
      <c r="DK39" s="29"/>
      <c r="DL39" s="18"/>
      <c r="DM39" s="18"/>
      <c r="DN39" s="18"/>
      <c r="DO39" s="18"/>
      <c r="DP39" s="18"/>
      <c r="DQ39" s="18"/>
      <c r="DR39" s="18"/>
      <c r="DS39" s="29"/>
      <c r="DT39" s="18"/>
      <c r="DU39" s="29"/>
      <c r="DV39" s="18"/>
      <c r="DW39" s="18"/>
      <c r="DX39" s="18"/>
      <c r="DY39" s="18"/>
      <c r="DZ39" s="18">
        <v>100000</v>
      </c>
      <c r="EA39" s="29">
        <v>99999.84</v>
      </c>
      <c r="EB39" s="18"/>
      <c r="EC39" s="29"/>
      <c r="ED39" s="18"/>
      <c r="EE39" s="18"/>
      <c r="EF39" s="18"/>
      <c r="EG39" s="18"/>
      <c r="EH39" s="18"/>
      <c r="EI39" s="18"/>
      <c r="EJ39" s="18"/>
      <c r="EK39" s="18"/>
      <c r="EL39" s="18"/>
      <c r="EM39" s="29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29"/>
      <c r="EZ39" s="18"/>
      <c r="FA39" s="18"/>
      <c r="FB39" s="18"/>
      <c r="FC39" s="18"/>
      <c r="FD39" s="18"/>
      <c r="FE39" s="18"/>
      <c r="FF39" s="18"/>
      <c r="FG39" s="18"/>
      <c r="FH39" s="18"/>
      <c r="FI39" s="29"/>
      <c r="FJ39" s="18"/>
      <c r="FK39" s="18"/>
      <c r="FL39" s="18"/>
      <c r="FM39" s="18"/>
      <c r="FN39" s="18"/>
      <c r="FO39" s="18"/>
      <c r="FP39" s="18"/>
      <c r="FQ39" s="18"/>
      <c r="FR39" s="18"/>
      <c r="FS39" s="29"/>
      <c r="FT39" s="29"/>
      <c r="FU39" s="29"/>
      <c r="FV39" s="23">
        <f t="shared" si="3"/>
        <v>101000</v>
      </c>
      <c r="FW39" s="23">
        <f t="shared" si="3"/>
        <v>69878.05</v>
      </c>
      <c r="FX39" s="18"/>
      <c r="FY39" s="29"/>
      <c r="FZ39" s="18"/>
      <c r="GA39" s="18"/>
      <c r="GB39" s="18"/>
      <c r="GC39" s="29"/>
      <c r="GD39" s="18"/>
      <c r="GE39" s="18"/>
      <c r="GF39" s="18"/>
      <c r="GG39" s="29"/>
      <c r="GH39" s="18"/>
      <c r="GI39" s="18"/>
      <c r="GJ39" s="18"/>
      <c r="GK39" s="18"/>
      <c r="GL39" s="18"/>
      <c r="GM39" s="29"/>
      <c r="GN39" s="18"/>
      <c r="GO39" s="18"/>
      <c r="GP39" s="18"/>
      <c r="GQ39" s="18"/>
      <c r="GR39" s="18"/>
      <c r="GS39" s="29"/>
      <c r="GT39" s="18"/>
      <c r="GU39" s="18"/>
      <c r="GV39" s="18"/>
      <c r="GW39" s="18"/>
      <c r="GX39" s="18">
        <v>101000</v>
      </c>
      <c r="GY39" s="18">
        <v>69878.05</v>
      </c>
      <c r="GZ39" s="18"/>
      <c r="HA39" s="57"/>
      <c r="HB39" s="23">
        <f t="shared" si="4"/>
        <v>0</v>
      </c>
      <c r="HC39" s="23">
        <f t="shared" si="4"/>
        <v>0</v>
      </c>
      <c r="HD39" s="29"/>
      <c r="HE39" s="29"/>
      <c r="HF39" s="29"/>
      <c r="HG39" s="29"/>
      <c r="HH39" s="29"/>
      <c r="HI39" s="29"/>
      <c r="HJ39" s="29"/>
      <c r="HK39" s="29"/>
      <c r="HL39" s="18"/>
      <c r="HM39" s="29"/>
      <c r="HN39" s="18"/>
      <c r="HO39" s="29"/>
      <c r="HP39" s="29"/>
      <c r="HQ39" s="29"/>
      <c r="HR39" s="29"/>
      <c r="HS39" s="29"/>
      <c r="HT39" s="18"/>
      <c r="HU39" s="18"/>
      <c r="HV39" s="18"/>
      <c r="HW39" s="18"/>
      <c r="HX39" s="18"/>
      <c r="HY39" s="76"/>
      <c r="HZ39" s="18"/>
      <c r="IA39" s="18"/>
      <c r="IB39" s="60"/>
      <c r="IC39" s="60"/>
      <c r="ID39" s="60"/>
      <c r="IE39" s="20"/>
      <c r="IF39" s="20"/>
      <c r="IG39" s="60"/>
      <c r="IH39" s="60"/>
      <c r="II39" s="60"/>
      <c r="IJ39" s="60"/>
      <c r="IK39" s="60"/>
      <c r="IL39" s="60"/>
      <c r="IM39" s="60"/>
      <c r="IN39" s="20"/>
      <c r="IO39" s="20"/>
      <c r="IP39" s="60"/>
      <c r="IQ39" s="60"/>
      <c r="IR39" s="60"/>
      <c r="IS39" s="20"/>
      <c r="IT39" s="60"/>
      <c r="IU39" s="20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6"/>
      <c r="LZ39" s="16"/>
      <c r="MA39" s="1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</row>
    <row r="40" spans="1:640" x14ac:dyDescent="0.25">
      <c r="A40" s="8" t="s">
        <v>42</v>
      </c>
      <c r="B40" s="23">
        <f t="shared" si="0"/>
        <v>932674344.25999987</v>
      </c>
      <c r="C40" s="23">
        <f t="shared" si="0"/>
        <v>486527853.28000003</v>
      </c>
      <c r="D40" s="31">
        <f t="shared" si="1"/>
        <v>189982662.59999999</v>
      </c>
      <c r="E40" s="31">
        <f t="shared" si="1"/>
        <v>141642351.59999999</v>
      </c>
      <c r="F40" s="18">
        <v>149344800</v>
      </c>
      <c r="G40" s="1">
        <v>112008600</v>
      </c>
      <c r="H40" s="18">
        <f>4723455+35914407.6</f>
        <v>40637862.600000001</v>
      </c>
      <c r="I40" s="58">
        <v>29633751.600000001</v>
      </c>
      <c r="J40" s="58"/>
      <c r="K40" s="58"/>
      <c r="L40" s="23">
        <f t="shared" si="2"/>
        <v>331350077.30000001</v>
      </c>
      <c r="M40" s="23">
        <f t="shared" si="2"/>
        <v>49995272.140000001</v>
      </c>
      <c r="N40" s="18"/>
      <c r="O40" s="18"/>
      <c r="P40" s="18"/>
      <c r="Q40" s="18"/>
      <c r="R40" s="18">
        <v>575970.9</v>
      </c>
      <c r="S40" s="18">
        <v>575970.9</v>
      </c>
      <c r="T40" s="18">
        <v>18375</v>
      </c>
      <c r="U40" s="18">
        <v>0</v>
      </c>
      <c r="V40" s="18">
        <v>7000000</v>
      </c>
      <c r="W40" s="18"/>
      <c r="X40" s="18"/>
      <c r="Y40" s="18"/>
      <c r="Z40" s="18"/>
      <c r="AA40" s="18"/>
      <c r="AB40" s="18"/>
      <c r="AC40" s="29"/>
      <c r="AD40" s="18"/>
      <c r="AE40" s="18"/>
      <c r="AF40" s="18"/>
      <c r="AG40" s="18"/>
      <c r="AH40" s="18">
        <v>864561.04</v>
      </c>
      <c r="AI40" s="18">
        <v>648450</v>
      </c>
      <c r="AJ40" s="22"/>
      <c r="AK40" s="18"/>
      <c r="AL40" s="18"/>
      <c r="AM40" s="29"/>
      <c r="AN40" s="18"/>
      <c r="AO40" s="29"/>
      <c r="AP40" s="18"/>
      <c r="AQ40" s="29"/>
      <c r="AR40" s="18"/>
      <c r="AS40" s="18"/>
      <c r="AT40" s="18"/>
      <c r="AU40" s="29"/>
      <c r="AV40" s="18">
        <v>18076240.300000001</v>
      </c>
      <c r="AW40" s="18">
        <v>11125255</v>
      </c>
      <c r="AX40" s="18">
        <v>807240</v>
      </c>
      <c r="AY40" s="29">
        <v>807239.99</v>
      </c>
      <c r="AZ40" s="18"/>
      <c r="BA40" s="29"/>
      <c r="BB40" s="18"/>
      <c r="BC40" s="29"/>
      <c r="BD40" s="18"/>
      <c r="BE40" s="18"/>
      <c r="BF40" s="18"/>
      <c r="BG40" s="18"/>
      <c r="BH40" s="18"/>
      <c r="BI40" s="29"/>
      <c r="BJ40" s="29">
        <v>15988023.460000001</v>
      </c>
      <c r="BK40" s="29">
        <v>0</v>
      </c>
      <c r="BL40" s="29">
        <v>16167768.039999999</v>
      </c>
      <c r="BM40" s="29">
        <v>16167768.039999999</v>
      </c>
      <c r="BN40" s="18"/>
      <c r="BO40" s="18"/>
      <c r="BP40" s="18"/>
      <c r="BQ40" s="29"/>
      <c r="BR40" s="18"/>
      <c r="BS40" s="29"/>
      <c r="BT40" s="18"/>
      <c r="BU40" s="18"/>
      <c r="BV40" s="18"/>
      <c r="BW40" s="18"/>
      <c r="BX40" s="18"/>
      <c r="BY40" s="18"/>
      <c r="BZ40" s="18"/>
      <c r="CA40" s="29"/>
      <c r="CB40" s="29"/>
      <c r="CC40" s="29"/>
      <c r="CD40" s="18"/>
      <c r="CE40" s="29"/>
      <c r="CF40" s="29">
        <v>27956989.239999998</v>
      </c>
      <c r="CG40" s="29">
        <v>0</v>
      </c>
      <c r="CH40" s="18"/>
      <c r="CI40" s="18"/>
      <c r="CJ40" s="18"/>
      <c r="CK40" s="29"/>
      <c r="CL40" s="18"/>
      <c r="CM40" s="18"/>
      <c r="CN40" s="18"/>
      <c r="CO40" s="18"/>
      <c r="CP40" s="42"/>
      <c r="CQ40" s="18"/>
      <c r="CR40" s="18"/>
      <c r="CS40" s="18"/>
      <c r="CT40" s="18">
        <f>537196.04+406125</f>
        <v>943321.04</v>
      </c>
      <c r="CU40" s="18">
        <v>0</v>
      </c>
      <c r="CV40" s="18"/>
      <c r="CW40" s="18"/>
      <c r="CX40" s="29"/>
      <c r="CY40" s="29"/>
      <c r="CZ40" s="2">
        <v>10014086.02</v>
      </c>
      <c r="DA40" s="3">
        <v>693202.22</v>
      </c>
      <c r="DB40" s="18">
        <v>174689</v>
      </c>
      <c r="DC40" s="18">
        <v>174689</v>
      </c>
      <c r="DD40" s="18"/>
      <c r="DE40" s="18"/>
      <c r="DF40" s="18">
        <v>956085</v>
      </c>
      <c r="DG40" s="29">
        <v>953799.3</v>
      </c>
      <c r="DH40" s="18">
        <v>11431398</v>
      </c>
      <c r="DI40" s="18">
        <v>5715700</v>
      </c>
      <c r="DJ40" s="18"/>
      <c r="DK40" s="29"/>
      <c r="DL40" s="18">
        <v>9466010</v>
      </c>
      <c r="DM40" s="18">
        <v>0</v>
      </c>
      <c r="DN40" s="18"/>
      <c r="DO40" s="18"/>
      <c r="DP40" s="18">
        <v>53763.5</v>
      </c>
      <c r="DQ40" s="18">
        <v>53763.5</v>
      </c>
      <c r="DR40" s="18"/>
      <c r="DS40" s="29"/>
      <c r="DT40" s="18">
        <v>1830000</v>
      </c>
      <c r="DU40" s="29">
        <v>1830000</v>
      </c>
      <c r="DV40" s="18"/>
      <c r="DW40" s="18"/>
      <c r="DX40" s="18"/>
      <c r="DY40" s="18"/>
      <c r="DZ40" s="35"/>
      <c r="EA40" s="29"/>
      <c r="EB40" s="35"/>
      <c r="EC40" s="29"/>
      <c r="ED40" s="18"/>
      <c r="EE40" s="18"/>
      <c r="EF40" s="42"/>
      <c r="EG40" s="18"/>
      <c r="EH40" s="18"/>
      <c r="EI40" s="18"/>
      <c r="EJ40" s="18"/>
      <c r="EK40" s="18"/>
      <c r="EL40" s="18"/>
      <c r="EM40" s="29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29"/>
      <c r="EZ40" s="18">
        <v>1859540.93</v>
      </c>
      <c r="FA40" s="18">
        <v>0</v>
      </c>
      <c r="FB40" s="18"/>
      <c r="FC40" s="18"/>
      <c r="FD40" s="18"/>
      <c r="FE40" s="29"/>
      <c r="FF40" s="18">
        <v>25977215.829999998</v>
      </c>
      <c r="FG40" s="29">
        <v>11249434.189999999</v>
      </c>
      <c r="FH40" s="18"/>
      <c r="FI40" s="29"/>
      <c r="FJ40" s="18"/>
      <c r="FK40" s="18"/>
      <c r="FL40" s="18"/>
      <c r="FM40" s="18"/>
      <c r="FN40" s="18">
        <v>181188800</v>
      </c>
      <c r="FO40" s="18">
        <v>0</v>
      </c>
      <c r="FP40" s="18"/>
      <c r="FQ40" s="18"/>
      <c r="FR40" s="35"/>
      <c r="FS40" s="29"/>
      <c r="FT40" s="29"/>
      <c r="FU40" s="29"/>
      <c r="FV40" s="23">
        <f t="shared" si="3"/>
        <v>393340389.80999994</v>
      </c>
      <c r="FW40" s="23">
        <f t="shared" si="3"/>
        <v>280189494.99000001</v>
      </c>
      <c r="FX40" s="18">
        <v>79502886</v>
      </c>
      <c r="FY40" s="29">
        <v>57608265</v>
      </c>
      <c r="FZ40" s="18"/>
      <c r="GA40" s="18"/>
      <c r="GB40" s="18">
        <v>294506800.5</v>
      </c>
      <c r="GC40" s="29">
        <v>220387030</v>
      </c>
      <c r="GD40" s="18"/>
      <c r="GE40" s="18"/>
      <c r="GF40" s="18">
        <v>525941</v>
      </c>
      <c r="GG40" s="29">
        <v>525941</v>
      </c>
      <c r="GH40" s="18">
        <v>25945</v>
      </c>
      <c r="GI40" s="29">
        <v>25945</v>
      </c>
      <c r="GJ40" s="18">
        <v>3014094.77</v>
      </c>
      <c r="GK40" s="18">
        <v>758996.06</v>
      </c>
      <c r="GL40" s="18">
        <v>12723396.84</v>
      </c>
      <c r="GM40" s="29">
        <v>0</v>
      </c>
      <c r="GN40" s="18">
        <v>80724</v>
      </c>
      <c r="GO40" s="18">
        <v>80724</v>
      </c>
      <c r="GP40" s="18">
        <v>18725.5</v>
      </c>
      <c r="GQ40" s="18">
        <v>0</v>
      </c>
      <c r="GR40" s="18">
        <v>1058633.25</v>
      </c>
      <c r="GS40" s="29">
        <v>736327.63</v>
      </c>
      <c r="GT40" s="18">
        <v>1738000</v>
      </c>
      <c r="GU40" s="18">
        <v>0</v>
      </c>
      <c r="GV40" s="18">
        <v>78970.5</v>
      </c>
      <c r="GW40" s="18">
        <v>0</v>
      </c>
      <c r="GX40" s="18"/>
      <c r="GY40" s="18"/>
      <c r="GZ40" s="18">
        <v>66272.45</v>
      </c>
      <c r="HA40" s="29">
        <v>66266.3</v>
      </c>
      <c r="HB40" s="23">
        <f t="shared" si="4"/>
        <v>18001214.550000001</v>
      </c>
      <c r="HC40" s="23">
        <f t="shared" si="4"/>
        <v>14700734.550000001</v>
      </c>
      <c r="HD40" s="29">
        <v>4798934.55</v>
      </c>
      <c r="HE40" s="29">
        <v>4798934.55</v>
      </c>
      <c r="HF40" s="29">
        <v>13202280</v>
      </c>
      <c r="HG40" s="29">
        <v>9901800</v>
      </c>
      <c r="HH40" s="29"/>
      <c r="HI40" s="29"/>
      <c r="HJ40" s="29"/>
      <c r="HK40" s="29"/>
      <c r="HL40" s="18"/>
      <c r="HM40" s="29"/>
      <c r="HN40" s="18"/>
      <c r="HO40" s="29"/>
      <c r="HP40" s="29"/>
      <c r="HQ40" s="29"/>
      <c r="HR40" s="29"/>
      <c r="HS40" s="29"/>
      <c r="HT40" s="18"/>
      <c r="HU40" s="18"/>
      <c r="HV40" s="18"/>
      <c r="HW40" s="18"/>
      <c r="HX40" s="18"/>
      <c r="HY40" s="76"/>
      <c r="HZ40" s="18"/>
      <c r="IA40" s="18"/>
      <c r="IB40" s="60"/>
      <c r="IC40" s="60"/>
      <c r="ID40" s="60"/>
      <c r="IE40" s="20"/>
      <c r="IF40" s="20"/>
      <c r="IG40" s="60"/>
      <c r="IH40" s="60"/>
      <c r="II40" s="60"/>
      <c r="IJ40" s="60"/>
      <c r="IK40" s="60"/>
      <c r="IL40" s="60"/>
      <c r="IM40" s="60"/>
      <c r="IN40" s="20"/>
      <c r="IO40" s="20"/>
      <c r="IP40" s="60"/>
      <c r="IQ40" s="60"/>
      <c r="IR40" s="60"/>
      <c r="IS40" s="20"/>
      <c r="IT40" s="60"/>
      <c r="IU40" s="20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6"/>
      <c r="LZ40" s="16"/>
      <c r="MA40" s="1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</row>
    <row r="41" spans="1:640" x14ac:dyDescent="0.25">
      <c r="A41" s="9" t="s">
        <v>43</v>
      </c>
      <c r="B41" s="23">
        <f t="shared" ref="B41:C72" si="5">D41+L41+FV41+HB41</f>
        <v>7125974.0200000005</v>
      </c>
      <c r="C41" s="23">
        <f t="shared" si="5"/>
        <v>5631756.2400000002</v>
      </c>
      <c r="D41" s="31">
        <f t="shared" si="1"/>
        <v>5725083.3600000003</v>
      </c>
      <c r="E41" s="31">
        <f t="shared" si="1"/>
        <v>4261515.3600000003</v>
      </c>
      <c r="F41" s="18">
        <v>5595400</v>
      </c>
      <c r="G41" s="1">
        <v>4196551</v>
      </c>
      <c r="H41" s="18">
        <v>129683.36</v>
      </c>
      <c r="I41" s="54">
        <v>64964.36</v>
      </c>
      <c r="J41" s="54"/>
      <c r="K41" s="54"/>
      <c r="L41" s="23">
        <f t="shared" si="2"/>
        <v>1299890.6600000001</v>
      </c>
      <c r="M41" s="23">
        <f t="shared" si="2"/>
        <v>1299890.6600000001</v>
      </c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29"/>
      <c r="AD41" s="18"/>
      <c r="AE41" s="18"/>
      <c r="AF41" s="18"/>
      <c r="AG41" s="18"/>
      <c r="AH41" s="18"/>
      <c r="AI41" s="18"/>
      <c r="AJ41" s="22"/>
      <c r="AK41" s="18"/>
      <c r="AL41" s="18"/>
      <c r="AM41" s="29"/>
      <c r="AN41" s="18"/>
      <c r="AO41" s="29"/>
      <c r="AP41" s="18"/>
      <c r="AQ41" s="29"/>
      <c r="AR41" s="18"/>
      <c r="AS41" s="18"/>
      <c r="AT41" s="18"/>
      <c r="AU41" s="29"/>
      <c r="AV41" s="18"/>
      <c r="AW41" s="18"/>
      <c r="AX41" s="18"/>
      <c r="AY41" s="29"/>
      <c r="AZ41" s="18"/>
      <c r="BA41" s="29"/>
      <c r="BB41" s="18"/>
      <c r="BC41" s="29"/>
      <c r="BD41" s="18"/>
      <c r="BE41" s="18"/>
      <c r="BF41" s="18"/>
      <c r="BG41" s="18"/>
      <c r="BH41" s="18"/>
      <c r="BI41" s="29"/>
      <c r="BJ41" s="29"/>
      <c r="BK41" s="29"/>
      <c r="BL41" s="29"/>
      <c r="BM41" s="29"/>
      <c r="BN41" s="18"/>
      <c r="BO41" s="18"/>
      <c r="BP41" s="18"/>
      <c r="BQ41" s="29"/>
      <c r="BR41" s="18"/>
      <c r="BS41" s="29"/>
      <c r="BT41" s="18"/>
      <c r="BU41" s="18"/>
      <c r="BV41" s="18"/>
      <c r="BW41" s="18"/>
      <c r="BX41" s="18"/>
      <c r="BY41" s="18"/>
      <c r="BZ41" s="18"/>
      <c r="CA41" s="29"/>
      <c r="CB41" s="29"/>
      <c r="CC41" s="29"/>
      <c r="CD41" s="18"/>
      <c r="CE41" s="29"/>
      <c r="CF41" s="29"/>
      <c r="CG41" s="29"/>
      <c r="CH41" s="18"/>
      <c r="CI41" s="18"/>
      <c r="CJ41" s="18">
        <v>899890.66</v>
      </c>
      <c r="CK41" s="29">
        <v>899890.66</v>
      </c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29"/>
      <c r="CY41" s="29"/>
      <c r="CZ41" s="2"/>
      <c r="DA41" s="3"/>
      <c r="DB41" s="18"/>
      <c r="DC41" s="18"/>
      <c r="DD41" s="18"/>
      <c r="DE41" s="18"/>
      <c r="DF41" s="18"/>
      <c r="DG41" s="29"/>
      <c r="DH41" s="18"/>
      <c r="DI41" s="18"/>
      <c r="DJ41" s="18"/>
      <c r="DK41" s="29"/>
      <c r="DL41" s="18"/>
      <c r="DM41" s="18"/>
      <c r="DN41" s="18"/>
      <c r="DO41" s="18"/>
      <c r="DP41" s="18"/>
      <c r="DQ41" s="18"/>
      <c r="DR41" s="18"/>
      <c r="DS41" s="29"/>
      <c r="DT41" s="18"/>
      <c r="DU41" s="29"/>
      <c r="DV41" s="18">
        <v>400000</v>
      </c>
      <c r="DW41" s="18">
        <v>400000</v>
      </c>
      <c r="DX41" s="18"/>
      <c r="DY41" s="18"/>
      <c r="DZ41" s="18"/>
      <c r="EA41" s="29"/>
      <c r="EB41" s="18"/>
      <c r="EC41" s="29"/>
      <c r="ED41" s="18"/>
      <c r="EE41" s="18"/>
      <c r="EF41" s="18"/>
      <c r="EG41" s="18"/>
      <c r="EH41" s="18"/>
      <c r="EI41" s="18"/>
      <c r="EJ41" s="18"/>
      <c r="EK41" s="18"/>
      <c r="EL41" s="18"/>
      <c r="EM41" s="29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29"/>
      <c r="EZ41" s="18"/>
      <c r="FA41" s="18"/>
      <c r="FB41" s="18"/>
      <c r="FC41" s="18"/>
      <c r="FD41" s="18"/>
      <c r="FE41" s="18"/>
      <c r="FF41" s="18"/>
      <c r="FG41" s="18"/>
      <c r="FH41" s="18"/>
      <c r="FI41" s="29"/>
      <c r="FJ41" s="18"/>
      <c r="FK41" s="18"/>
      <c r="FL41" s="18"/>
      <c r="FM41" s="18"/>
      <c r="FN41" s="18"/>
      <c r="FO41" s="18"/>
      <c r="FP41" s="18"/>
      <c r="FQ41" s="18"/>
      <c r="FR41" s="18"/>
      <c r="FS41" s="29"/>
      <c r="FT41" s="29"/>
      <c r="FU41" s="29"/>
      <c r="FV41" s="23">
        <f t="shared" si="3"/>
        <v>101000</v>
      </c>
      <c r="FW41" s="23">
        <f t="shared" si="3"/>
        <v>70350.22</v>
      </c>
      <c r="FX41" s="18"/>
      <c r="FY41" s="29"/>
      <c r="FZ41" s="18"/>
      <c r="GA41" s="18"/>
      <c r="GB41" s="18"/>
      <c r="GC41" s="29"/>
      <c r="GD41" s="18"/>
      <c r="GE41" s="18"/>
      <c r="GF41" s="18"/>
      <c r="GG41" s="29"/>
      <c r="GH41" s="18"/>
      <c r="GI41" s="18"/>
      <c r="GJ41" s="18"/>
      <c r="GK41" s="18"/>
      <c r="GL41" s="18"/>
      <c r="GM41" s="29"/>
      <c r="GN41" s="18"/>
      <c r="GO41" s="18"/>
      <c r="GP41" s="18"/>
      <c r="GQ41" s="18"/>
      <c r="GR41" s="18"/>
      <c r="GS41" s="29"/>
      <c r="GT41" s="18"/>
      <c r="GU41" s="18"/>
      <c r="GV41" s="18"/>
      <c r="GW41" s="18"/>
      <c r="GX41" s="18">
        <v>101000</v>
      </c>
      <c r="GY41" s="18">
        <v>70350.22</v>
      </c>
      <c r="GZ41" s="18"/>
      <c r="HA41" s="57"/>
      <c r="HB41" s="23">
        <f t="shared" si="4"/>
        <v>0</v>
      </c>
      <c r="HC41" s="23">
        <f t="shared" si="4"/>
        <v>0</v>
      </c>
      <c r="HD41" s="29"/>
      <c r="HE41" s="29"/>
      <c r="HF41" s="29"/>
      <c r="HG41" s="29"/>
      <c r="HH41" s="29"/>
      <c r="HI41" s="29"/>
      <c r="HJ41" s="29"/>
      <c r="HK41" s="29"/>
      <c r="HL41" s="18"/>
      <c r="HM41" s="29"/>
      <c r="HN41" s="18"/>
      <c r="HO41" s="29"/>
      <c r="HP41" s="29"/>
      <c r="HQ41" s="29"/>
      <c r="HR41" s="29"/>
      <c r="HS41" s="29"/>
      <c r="HT41" s="18"/>
      <c r="HU41" s="18"/>
      <c r="HV41" s="18"/>
      <c r="HW41" s="18"/>
      <c r="HX41" s="18"/>
      <c r="HY41" s="76"/>
      <c r="HZ41" s="18"/>
      <c r="IA41" s="18"/>
      <c r="IB41" s="60"/>
      <c r="IC41" s="60"/>
      <c r="ID41" s="60"/>
      <c r="IE41" s="20"/>
      <c r="IF41" s="20"/>
      <c r="IG41" s="60"/>
      <c r="IH41" s="60"/>
      <c r="II41" s="60"/>
      <c r="IJ41" s="60"/>
      <c r="IK41" s="60"/>
      <c r="IL41" s="60"/>
      <c r="IM41" s="60"/>
      <c r="IN41" s="20"/>
      <c r="IO41" s="20"/>
      <c r="IP41" s="60"/>
      <c r="IQ41" s="60"/>
      <c r="IR41" s="60"/>
      <c r="IS41" s="20"/>
      <c r="IT41" s="60"/>
      <c r="IU41" s="20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6"/>
      <c r="LZ41" s="16"/>
      <c r="MA41" s="1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</row>
    <row r="42" spans="1:640" x14ac:dyDescent="0.25">
      <c r="A42" s="9" t="s">
        <v>44</v>
      </c>
      <c r="B42" s="23">
        <f t="shared" si="5"/>
        <v>7774650</v>
      </c>
      <c r="C42" s="23">
        <f t="shared" si="5"/>
        <v>3883580.51</v>
      </c>
      <c r="D42" s="31">
        <f t="shared" ref="D42:E73" si="6">F42+H42+J42</f>
        <v>5173650</v>
      </c>
      <c r="E42" s="31">
        <f t="shared" si="6"/>
        <v>3827004</v>
      </c>
      <c r="F42" s="18">
        <v>4960700</v>
      </c>
      <c r="G42" s="1">
        <v>3720527</v>
      </c>
      <c r="H42" s="18">
        <v>212950</v>
      </c>
      <c r="I42" s="54">
        <v>106477</v>
      </c>
      <c r="J42" s="54"/>
      <c r="K42" s="54"/>
      <c r="L42" s="23">
        <f t="shared" si="2"/>
        <v>2500000</v>
      </c>
      <c r="M42" s="23">
        <f t="shared" si="2"/>
        <v>0</v>
      </c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29"/>
      <c r="AD42" s="18"/>
      <c r="AE42" s="18"/>
      <c r="AF42" s="18"/>
      <c r="AG42" s="18"/>
      <c r="AH42" s="18"/>
      <c r="AI42" s="18"/>
      <c r="AJ42" s="22"/>
      <c r="AK42" s="18"/>
      <c r="AL42" s="18"/>
      <c r="AM42" s="29"/>
      <c r="AN42" s="18"/>
      <c r="AO42" s="29"/>
      <c r="AP42" s="18"/>
      <c r="AQ42" s="29"/>
      <c r="AR42" s="18"/>
      <c r="AS42" s="18"/>
      <c r="AT42" s="18"/>
      <c r="AU42" s="29"/>
      <c r="AV42" s="18"/>
      <c r="AW42" s="18"/>
      <c r="AX42" s="18"/>
      <c r="AY42" s="29"/>
      <c r="AZ42" s="18"/>
      <c r="BA42" s="29"/>
      <c r="BB42" s="18"/>
      <c r="BC42" s="29"/>
      <c r="BD42" s="18"/>
      <c r="BE42" s="18"/>
      <c r="BF42" s="18"/>
      <c r="BG42" s="18"/>
      <c r="BH42" s="18"/>
      <c r="BI42" s="29"/>
      <c r="BJ42" s="29"/>
      <c r="BK42" s="29"/>
      <c r="BL42" s="29"/>
      <c r="BM42" s="29"/>
      <c r="BN42" s="18"/>
      <c r="BO42" s="18"/>
      <c r="BP42" s="18"/>
      <c r="BQ42" s="29"/>
      <c r="BR42" s="18"/>
      <c r="BS42" s="29"/>
      <c r="BT42" s="18"/>
      <c r="BU42" s="18"/>
      <c r="BV42" s="18"/>
      <c r="BW42" s="18"/>
      <c r="BX42" s="18"/>
      <c r="BY42" s="18"/>
      <c r="BZ42" s="18"/>
      <c r="CA42" s="29"/>
      <c r="CB42" s="29">
        <v>2500000</v>
      </c>
      <c r="CC42" s="29">
        <v>0</v>
      </c>
      <c r="CD42" s="18"/>
      <c r="CE42" s="29"/>
      <c r="CF42" s="29"/>
      <c r="CG42" s="29"/>
      <c r="CH42" s="18"/>
      <c r="CI42" s="18"/>
      <c r="CJ42" s="18"/>
      <c r="CK42" s="29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29"/>
      <c r="CY42" s="29"/>
      <c r="CZ42" s="2"/>
      <c r="DA42" s="3"/>
      <c r="DB42" s="18"/>
      <c r="DC42" s="18"/>
      <c r="DD42" s="18"/>
      <c r="DE42" s="18"/>
      <c r="DF42" s="18"/>
      <c r="DG42" s="29"/>
      <c r="DH42" s="18"/>
      <c r="DI42" s="18"/>
      <c r="DJ42" s="18"/>
      <c r="DK42" s="29"/>
      <c r="DL42" s="18"/>
      <c r="DM42" s="18"/>
      <c r="DN42" s="18"/>
      <c r="DO42" s="18"/>
      <c r="DP42" s="18"/>
      <c r="DQ42" s="18"/>
      <c r="DR42" s="18"/>
      <c r="DS42" s="29"/>
      <c r="DT42" s="18"/>
      <c r="DU42" s="29"/>
      <c r="DV42" s="18"/>
      <c r="DW42" s="18"/>
      <c r="DX42" s="18"/>
      <c r="DY42" s="18"/>
      <c r="DZ42" s="18"/>
      <c r="EA42" s="29"/>
      <c r="EB42" s="18"/>
      <c r="EC42" s="29"/>
      <c r="ED42" s="18"/>
      <c r="EE42" s="18"/>
      <c r="EF42" s="18"/>
      <c r="EG42" s="18"/>
      <c r="EH42" s="18"/>
      <c r="EI42" s="18"/>
      <c r="EJ42" s="18"/>
      <c r="EK42" s="18"/>
      <c r="EL42" s="18"/>
      <c r="EM42" s="29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29"/>
      <c r="EZ42" s="18"/>
      <c r="FA42" s="18"/>
      <c r="FB42" s="18"/>
      <c r="FC42" s="18"/>
      <c r="FD42" s="18"/>
      <c r="FE42" s="18"/>
      <c r="FF42" s="18"/>
      <c r="FG42" s="18"/>
      <c r="FH42" s="18"/>
      <c r="FI42" s="29"/>
      <c r="FJ42" s="18"/>
      <c r="FK42" s="18"/>
      <c r="FL42" s="18"/>
      <c r="FM42" s="18"/>
      <c r="FN42" s="18"/>
      <c r="FO42" s="18"/>
      <c r="FP42" s="18"/>
      <c r="FQ42" s="18"/>
      <c r="FR42" s="18"/>
      <c r="FS42" s="29"/>
      <c r="FT42" s="29"/>
      <c r="FU42" s="29"/>
      <c r="FV42" s="23">
        <f t="shared" si="3"/>
        <v>101000</v>
      </c>
      <c r="FW42" s="23">
        <f t="shared" si="3"/>
        <v>56576.51</v>
      </c>
      <c r="FX42" s="18"/>
      <c r="FY42" s="29"/>
      <c r="FZ42" s="18"/>
      <c r="GA42" s="18"/>
      <c r="GB42" s="18"/>
      <c r="GC42" s="29"/>
      <c r="GD42" s="18"/>
      <c r="GE42" s="18"/>
      <c r="GF42" s="18"/>
      <c r="GG42" s="29"/>
      <c r="GH42" s="18"/>
      <c r="GI42" s="18"/>
      <c r="GJ42" s="18"/>
      <c r="GK42" s="18"/>
      <c r="GL42" s="18"/>
      <c r="GM42" s="29"/>
      <c r="GN42" s="18"/>
      <c r="GO42" s="18"/>
      <c r="GP42" s="18"/>
      <c r="GQ42" s="18"/>
      <c r="GR42" s="18"/>
      <c r="GS42" s="29"/>
      <c r="GT42" s="18"/>
      <c r="GU42" s="18"/>
      <c r="GV42" s="18"/>
      <c r="GW42" s="18"/>
      <c r="GX42" s="18">
        <v>101000</v>
      </c>
      <c r="GY42" s="18">
        <v>56576.51</v>
      </c>
      <c r="GZ42" s="18"/>
      <c r="HA42" s="57"/>
      <c r="HB42" s="23">
        <f t="shared" si="4"/>
        <v>0</v>
      </c>
      <c r="HC42" s="23">
        <f t="shared" si="4"/>
        <v>0</v>
      </c>
      <c r="HD42" s="29"/>
      <c r="HE42" s="29"/>
      <c r="HF42" s="29"/>
      <c r="HG42" s="29"/>
      <c r="HH42" s="29"/>
      <c r="HI42" s="29"/>
      <c r="HJ42" s="29"/>
      <c r="HK42" s="29"/>
      <c r="HL42" s="18"/>
      <c r="HM42" s="29"/>
      <c r="HN42" s="18"/>
      <c r="HO42" s="29"/>
      <c r="HP42" s="29"/>
      <c r="HQ42" s="29"/>
      <c r="HR42" s="29"/>
      <c r="HS42" s="29"/>
      <c r="HT42" s="18"/>
      <c r="HU42" s="18"/>
      <c r="HV42" s="18"/>
      <c r="HW42" s="18"/>
      <c r="HX42" s="18"/>
      <c r="HY42" s="76"/>
      <c r="HZ42" s="18"/>
      <c r="IA42" s="18"/>
      <c r="IB42" s="60"/>
      <c r="IC42" s="60"/>
      <c r="ID42" s="60"/>
      <c r="IE42" s="20"/>
      <c r="IF42" s="20"/>
      <c r="IG42" s="60"/>
      <c r="IH42" s="60"/>
      <c r="II42" s="60"/>
      <c r="IJ42" s="60"/>
      <c r="IK42" s="60"/>
      <c r="IL42" s="60"/>
      <c r="IM42" s="60"/>
      <c r="IN42" s="20"/>
      <c r="IO42" s="20"/>
      <c r="IP42" s="60"/>
      <c r="IQ42" s="60"/>
      <c r="IR42" s="60"/>
      <c r="IS42" s="20"/>
      <c r="IT42" s="60"/>
      <c r="IU42" s="20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6"/>
      <c r="LZ42" s="16"/>
      <c r="MA42" s="1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</row>
    <row r="43" spans="1:640" x14ac:dyDescent="0.25">
      <c r="A43" s="9" t="s">
        <v>45</v>
      </c>
      <c r="B43" s="23">
        <f t="shared" si="5"/>
        <v>11986565</v>
      </c>
      <c r="C43" s="23">
        <f t="shared" si="5"/>
        <v>9128688.6400000006</v>
      </c>
      <c r="D43" s="31">
        <f t="shared" si="6"/>
        <v>10833890</v>
      </c>
      <c r="E43" s="31">
        <f t="shared" si="6"/>
        <v>8079422</v>
      </c>
      <c r="F43" s="18">
        <v>10649900</v>
      </c>
      <c r="G43" s="1">
        <v>7987427</v>
      </c>
      <c r="H43" s="18">
        <v>183990</v>
      </c>
      <c r="I43" s="54">
        <v>91995</v>
      </c>
      <c r="J43" s="54"/>
      <c r="K43" s="54"/>
      <c r="L43" s="23">
        <f t="shared" si="2"/>
        <v>900000</v>
      </c>
      <c r="M43" s="23">
        <f t="shared" si="2"/>
        <v>900000</v>
      </c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29"/>
      <c r="AD43" s="18"/>
      <c r="AE43" s="18"/>
      <c r="AF43" s="18"/>
      <c r="AG43" s="18"/>
      <c r="AH43" s="18"/>
      <c r="AI43" s="18"/>
      <c r="AJ43" s="22"/>
      <c r="AK43" s="18"/>
      <c r="AL43" s="18"/>
      <c r="AM43" s="29"/>
      <c r="AN43" s="18"/>
      <c r="AO43" s="29"/>
      <c r="AP43" s="18"/>
      <c r="AQ43" s="29"/>
      <c r="AR43" s="18"/>
      <c r="AS43" s="18"/>
      <c r="AT43" s="18"/>
      <c r="AU43" s="29"/>
      <c r="AV43" s="18"/>
      <c r="AW43" s="18"/>
      <c r="AX43" s="18"/>
      <c r="AY43" s="29"/>
      <c r="AZ43" s="18"/>
      <c r="BA43" s="29"/>
      <c r="BB43" s="18"/>
      <c r="BC43" s="29"/>
      <c r="BD43" s="18"/>
      <c r="BE43" s="18"/>
      <c r="BF43" s="18"/>
      <c r="BG43" s="18"/>
      <c r="BH43" s="18"/>
      <c r="BI43" s="29"/>
      <c r="BJ43" s="29"/>
      <c r="BK43" s="29"/>
      <c r="BL43" s="29"/>
      <c r="BM43" s="29"/>
      <c r="BN43" s="18"/>
      <c r="BO43" s="18"/>
      <c r="BP43" s="18"/>
      <c r="BQ43" s="29"/>
      <c r="BR43" s="18"/>
      <c r="BS43" s="29"/>
      <c r="BT43" s="18"/>
      <c r="BU43" s="18"/>
      <c r="BV43" s="18"/>
      <c r="BW43" s="18"/>
      <c r="BX43" s="18"/>
      <c r="BY43" s="18"/>
      <c r="BZ43" s="18"/>
      <c r="CA43" s="29"/>
      <c r="CB43" s="29"/>
      <c r="CC43" s="29"/>
      <c r="CD43" s="18"/>
      <c r="CE43" s="29"/>
      <c r="CF43" s="29"/>
      <c r="CG43" s="29"/>
      <c r="CH43" s="18"/>
      <c r="CI43" s="18"/>
      <c r="CJ43" s="18">
        <v>900000</v>
      </c>
      <c r="CK43" s="29">
        <v>900000</v>
      </c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29"/>
      <c r="CY43" s="29"/>
      <c r="CZ43" s="2"/>
      <c r="DA43" s="3"/>
      <c r="DB43" s="18"/>
      <c r="DC43" s="18"/>
      <c r="DD43" s="18"/>
      <c r="DE43" s="18"/>
      <c r="DF43" s="18"/>
      <c r="DG43" s="29"/>
      <c r="DH43" s="18"/>
      <c r="DI43" s="18"/>
      <c r="DJ43" s="18"/>
      <c r="DK43" s="29"/>
      <c r="DL43" s="18"/>
      <c r="DM43" s="18"/>
      <c r="DN43" s="18"/>
      <c r="DO43" s="18"/>
      <c r="DP43" s="18"/>
      <c r="DQ43" s="18"/>
      <c r="DR43" s="18"/>
      <c r="DS43" s="29"/>
      <c r="DT43" s="18"/>
      <c r="DU43" s="29"/>
      <c r="DV43" s="18"/>
      <c r="DW43" s="18"/>
      <c r="DX43" s="18"/>
      <c r="DY43" s="18"/>
      <c r="DZ43" s="18"/>
      <c r="EA43" s="29"/>
      <c r="EB43" s="18"/>
      <c r="EC43" s="29"/>
      <c r="ED43" s="18"/>
      <c r="EE43" s="18"/>
      <c r="EF43" s="18"/>
      <c r="EG43" s="18"/>
      <c r="EH43" s="18"/>
      <c r="EI43" s="18"/>
      <c r="EJ43" s="18"/>
      <c r="EK43" s="18"/>
      <c r="EL43" s="18"/>
      <c r="EM43" s="29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29"/>
      <c r="EZ43" s="18"/>
      <c r="FA43" s="18"/>
      <c r="FB43" s="18"/>
      <c r="FC43" s="18"/>
      <c r="FD43" s="18"/>
      <c r="FE43" s="18"/>
      <c r="FF43" s="18"/>
      <c r="FG43" s="18"/>
      <c r="FH43" s="18"/>
      <c r="FI43" s="29"/>
      <c r="FJ43" s="18"/>
      <c r="FK43" s="18"/>
      <c r="FL43" s="18"/>
      <c r="FM43" s="18"/>
      <c r="FN43" s="18"/>
      <c r="FO43" s="18"/>
      <c r="FP43" s="18"/>
      <c r="FQ43" s="18"/>
      <c r="FR43" s="18"/>
      <c r="FS43" s="29"/>
      <c r="FT43" s="29"/>
      <c r="FU43" s="29"/>
      <c r="FV43" s="23">
        <f t="shared" si="3"/>
        <v>252675</v>
      </c>
      <c r="FW43" s="23">
        <f t="shared" si="3"/>
        <v>149266.64000000001</v>
      </c>
      <c r="FX43" s="18"/>
      <c r="FY43" s="29"/>
      <c r="FZ43" s="18"/>
      <c r="GA43" s="18"/>
      <c r="GB43" s="18"/>
      <c r="GC43" s="29"/>
      <c r="GD43" s="18"/>
      <c r="GE43" s="18"/>
      <c r="GF43" s="18"/>
      <c r="GG43" s="29"/>
      <c r="GH43" s="18"/>
      <c r="GI43" s="18"/>
      <c r="GJ43" s="18"/>
      <c r="GK43" s="18"/>
      <c r="GL43" s="18"/>
      <c r="GM43" s="29"/>
      <c r="GN43" s="18"/>
      <c r="GO43" s="18"/>
      <c r="GP43" s="18"/>
      <c r="GQ43" s="18"/>
      <c r="GR43" s="18"/>
      <c r="GS43" s="29"/>
      <c r="GT43" s="18"/>
      <c r="GU43" s="18"/>
      <c r="GV43" s="18"/>
      <c r="GW43" s="18"/>
      <c r="GX43" s="18">
        <v>252675</v>
      </c>
      <c r="GY43" s="18">
        <v>149266.64000000001</v>
      </c>
      <c r="GZ43" s="18"/>
      <c r="HA43" s="57"/>
      <c r="HB43" s="23">
        <f t="shared" si="4"/>
        <v>0</v>
      </c>
      <c r="HC43" s="23">
        <f t="shared" si="4"/>
        <v>0</v>
      </c>
      <c r="HD43" s="29"/>
      <c r="HE43" s="29"/>
      <c r="HF43" s="29"/>
      <c r="HG43" s="29"/>
      <c r="HH43" s="29"/>
      <c r="HI43" s="29"/>
      <c r="HJ43" s="29"/>
      <c r="HK43" s="29"/>
      <c r="HL43" s="18"/>
      <c r="HM43" s="29"/>
      <c r="HN43" s="18"/>
      <c r="HO43" s="29"/>
      <c r="HP43" s="29"/>
      <c r="HQ43" s="29"/>
      <c r="HR43" s="29"/>
      <c r="HS43" s="29"/>
      <c r="HT43" s="18"/>
      <c r="HU43" s="18"/>
      <c r="HV43" s="18"/>
      <c r="HW43" s="18"/>
      <c r="HX43" s="18"/>
      <c r="HY43" s="76"/>
      <c r="HZ43" s="18"/>
      <c r="IA43" s="18"/>
      <c r="IB43" s="60"/>
      <c r="IC43" s="60"/>
      <c r="ID43" s="60"/>
      <c r="IE43" s="20"/>
      <c r="IF43" s="20"/>
      <c r="IG43" s="60"/>
      <c r="IH43" s="60"/>
      <c r="II43" s="60"/>
      <c r="IJ43" s="60"/>
      <c r="IK43" s="60"/>
      <c r="IL43" s="60"/>
      <c r="IM43" s="60"/>
      <c r="IN43" s="20"/>
      <c r="IO43" s="20"/>
      <c r="IP43" s="60"/>
      <c r="IQ43" s="60"/>
      <c r="IR43" s="60"/>
      <c r="IS43" s="20"/>
      <c r="IT43" s="60"/>
      <c r="IU43" s="20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6"/>
      <c r="LZ43" s="16"/>
      <c r="MA43" s="1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</row>
    <row r="44" spans="1:640" x14ac:dyDescent="0.25">
      <c r="A44" s="9" t="s">
        <v>46</v>
      </c>
      <c r="B44" s="23">
        <f t="shared" si="5"/>
        <v>7261385</v>
      </c>
      <c r="C44" s="23">
        <f t="shared" si="5"/>
        <v>5546966.8700000001</v>
      </c>
      <c r="D44" s="31">
        <f t="shared" si="6"/>
        <v>6221210</v>
      </c>
      <c r="E44" s="31">
        <f t="shared" si="6"/>
        <v>4600706</v>
      </c>
      <c r="F44" s="18">
        <v>5960400</v>
      </c>
      <c r="G44" s="1">
        <v>4470300</v>
      </c>
      <c r="H44" s="18">
        <v>260810</v>
      </c>
      <c r="I44" s="54">
        <v>130406</v>
      </c>
      <c r="J44" s="54"/>
      <c r="K44" s="54"/>
      <c r="L44" s="23">
        <f t="shared" si="2"/>
        <v>787500</v>
      </c>
      <c r="M44" s="23">
        <f t="shared" si="2"/>
        <v>784481.76</v>
      </c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29"/>
      <c r="AD44" s="18"/>
      <c r="AE44" s="18"/>
      <c r="AF44" s="18"/>
      <c r="AG44" s="18"/>
      <c r="AH44" s="18"/>
      <c r="AI44" s="18"/>
      <c r="AJ44" s="22"/>
      <c r="AK44" s="18"/>
      <c r="AL44" s="18"/>
      <c r="AM44" s="29"/>
      <c r="AN44" s="18"/>
      <c r="AO44" s="29"/>
      <c r="AP44" s="18"/>
      <c r="AQ44" s="29"/>
      <c r="AR44" s="18"/>
      <c r="AS44" s="18"/>
      <c r="AT44" s="18"/>
      <c r="AU44" s="29"/>
      <c r="AV44" s="18"/>
      <c r="AW44" s="18"/>
      <c r="AX44" s="18"/>
      <c r="AY44" s="29"/>
      <c r="AZ44" s="18"/>
      <c r="BA44" s="29"/>
      <c r="BB44" s="18"/>
      <c r="BC44" s="29"/>
      <c r="BD44" s="18"/>
      <c r="BE44" s="18"/>
      <c r="BF44" s="18"/>
      <c r="BG44" s="18"/>
      <c r="BH44" s="18"/>
      <c r="BI44" s="29"/>
      <c r="BJ44" s="29"/>
      <c r="BK44" s="29"/>
      <c r="BL44" s="29"/>
      <c r="BM44" s="29"/>
      <c r="BN44" s="18"/>
      <c r="BO44" s="18"/>
      <c r="BP44" s="18"/>
      <c r="BQ44" s="29"/>
      <c r="BR44" s="18"/>
      <c r="BS44" s="29"/>
      <c r="BT44" s="18"/>
      <c r="BU44" s="18"/>
      <c r="BV44" s="18"/>
      <c r="BW44" s="18"/>
      <c r="BX44" s="18"/>
      <c r="BY44" s="18"/>
      <c r="BZ44" s="18"/>
      <c r="CA44" s="29"/>
      <c r="CB44" s="29"/>
      <c r="CC44" s="29"/>
      <c r="CD44" s="18"/>
      <c r="CE44" s="29"/>
      <c r="CF44" s="29"/>
      <c r="CG44" s="29"/>
      <c r="CH44" s="18"/>
      <c r="CI44" s="18"/>
      <c r="CJ44" s="18">
        <v>787500</v>
      </c>
      <c r="CK44" s="29">
        <v>784481.76</v>
      </c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29"/>
      <c r="CY44" s="29"/>
      <c r="CZ44" s="2"/>
      <c r="DA44" s="3"/>
      <c r="DB44" s="18"/>
      <c r="DC44" s="18"/>
      <c r="DD44" s="18"/>
      <c r="DE44" s="18"/>
      <c r="DF44" s="18"/>
      <c r="DG44" s="29"/>
      <c r="DH44" s="18"/>
      <c r="DI44" s="18"/>
      <c r="DJ44" s="18"/>
      <c r="DK44" s="29"/>
      <c r="DL44" s="18"/>
      <c r="DM44" s="18"/>
      <c r="DN44" s="18"/>
      <c r="DO44" s="18"/>
      <c r="DP44" s="18"/>
      <c r="DQ44" s="18"/>
      <c r="DR44" s="18"/>
      <c r="DS44" s="29"/>
      <c r="DT44" s="18"/>
      <c r="DU44" s="29"/>
      <c r="DV44" s="18"/>
      <c r="DW44" s="18"/>
      <c r="DX44" s="18"/>
      <c r="DY44" s="18"/>
      <c r="DZ44" s="18"/>
      <c r="EA44" s="29"/>
      <c r="EB44" s="18"/>
      <c r="EC44" s="29"/>
      <c r="ED44" s="18"/>
      <c r="EE44" s="18"/>
      <c r="EF44" s="18"/>
      <c r="EG44" s="18"/>
      <c r="EH44" s="18"/>
      <c r="EI44" s="18"/>
      <c r="EJ44" s="18"/>
      <c r="EK44" s="18"/>
      <c r="EL44" s="18"/>
      <c r="EM44" s="29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29"/>
      <c r="EZ44" s="18"/>
      <c r="FA44" s="18"/>
      <c r="FB44" s="18"/>
      <c r="FC44" s="18"/>
      <c r="FD44" s="18"/>
      <c r="FE44" s="18"/>
      <c r="FF44" s="18"/>
      <c r="FG44" s="18"/>
      <c r="FH44" s="18"/>
      <c r="FI44" s="29"/>
      <c r="FJ44" s="18"/>
      <c r="FK44" s="18"/>
      <c r="FL44" s="18"/>
      <c r="FM44" s="18"/>
      <c r="FN44" s="18"/>
      <c r="FO44" s="18"/>
      <c r="FP44" s="18"/>
      <c r="FQ44" s="18"/>
      <c r="FR44" s="18"/>
      <c r="FS44" s="29"/>
      <c r="FT44" s="29"/>
      <c r="FU44" s="29"/>
      <c r="FV44" s="23">
        <f t="shared" si="3"/>
        <v>252675</v>
      </c>
      <c r="FW44" s="23">
        <f t="shared" si="3"/>
        <v>161779.10999999999</v>
      </c>
      <c r="FX44" s="18"/>
      <c r="FY44" s="29"/>
      <c r="FZ44" s="18"/>
      <c r="GA44" s="18"/>
      <c r="GB44" s="18"/>
      <c r="GC44" s="29"/>
      <c r="GD44" s="18"/>
      <c r="GE44" s="18"/>
      <c r="GF44" s="18"/>
      <c r="GG44" s="29"/>
      <c r="GH44" s="18"/>
      <c r="GI44" s="18"/>
      <c r="GJ44" s="18"/>
      <c r="GK44" s="18"/>
      <c r="GL44" s="18"/>
      <c r="GM44" s="29"/>
      <c r="GN44" s="18"/>
      <c r="GO44" s="18"/>
      <c r="GP44" s="18"/>
      <c r="GQ44" s="18"/>
      <c r="GR44" s="18"/>
      <c r="GS44" s="29"/>
      <c r="GT44" s="18"/>
      <c r="GU44" s="18"/>
      <c r="GV44" s="18"/>
      <c r="GW44" s="18"/>
      <c r="GX44" s="18">
        <v>252675</v>
      </c>
      <c r="GY44" s="18">
        <v>161779.10999999999</v>
      </c>
      <c r="GZ44" s="18"/>
      <c r="HA44" s="57"/>
      <c r="HB44" s="23">
        <f t="shared" si="4"/>
        <v>0</v>
      </c>
      <c r="HC44" s="23">
        <f t="shared" si="4"/>
        <v>0</v>
      </c>
      <c r="HD44" s="29"/>
      <c r="HE44" s="29"/>
      <c r="HF44" s="29"/>
      <c r="HG44" s="29"/>
      <c r="HH44" s="29"/>
      <c r="HI44" s="29"/>
      <c r="HJ44" s="29"/>
      <c r="HK44" s="29"/>
      <c r="HL44" s="18"/>
      <c r="HM44" s="29"/>
      <c r="HN44" s="18"/>
      <c r="HO44" s="29"/>
      <c r="HP44" s="29"/>
      <c r="HQ44" s="29"/>
      <c r="HR44" s="29"/>
      <c r="HS44" s="29"/>
      <c r="HT44" s="18"/>
      <c r="HU44" s="18"/>
      <c r="HV44" s="18"/>
      <c r="HW44" s="18"/>
      <c r="HX44" s="18"/>
      <c r="HY44" s="76"/>
      <c r="HZ44" s="18"/>
      <c r="IA44" s="18"/>
      <c r="IB44" s="60"/>
      <c r="IC44" s="60"/>
      <c r="ID44" s="60"/>
      <c r="IE44" s="20"/>
      <c r="IF44" s="20"/>
      <c r="IG44" s="60"/>
      <c r="IH44" s="60"/>
      <c r="II44" s="60"/>
      <c r="IJ44" s="60"/>
      <c r="IK44" s="60"/>
      <c r="IL44" s="60"/>
      <c r="IM44" s="60"/>
      <c r="IN44" s="20"/>
      <c r="IO44" s="20"/>
      <c r="IP44" s="60"/>
      <c r="IQ44" s="60"/>
      <c r="IR44" s="60"/>
      <c r="IS44" s="20"/>
      <c r="IT44" s="60"/>
      <c r="IU44" s="20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6"/>
      <c r="LZ44" s="16"/>
      <c r="MA44" s="1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</row>
    <row r="45" spans="1:640" x14ac:dyDescent="0.25">
      <c r="A45" s="9" t="s">
        <v>47</v>
      </c>
      <c r="B45" s="23">
        <f t="shared" si="5"/>
        <v>4068098.48</v>
      </c>
      <c r="C45" s="23">
        <f t="shared" si="5"/>
        <v>2924482.6</v>
      </c>
      <c r="D45" s="31">
        <f t="shared" si="6"/>
        <v>3815423.48</v>
      </c>
      <c r="E45" s="31">
        <f t="shared" si="6"/>
        <v>2777150.48</v>
      </c>
      <c r="F45" s="18">
        <v>3473500</v>
      </c>
      <c r="G45" s="1">
        <v>2605126</v>
      </c>
      <c r="H45" s="18">
        <v>341923.48</v>
      </c>
      <c r="I45" s="54">
        <v>172024.48</v>
      </c>
      <c r="J45" s="54"/>
      <c r="K45" s="54"/>
      <c r="L45" s="23">
        <f t="shared" si="2"/>
        <v>0</v>
      </c>
      <c r="M45" s="23">
        <f t="shared" si="2"/>
        <v>0</v>
      </c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29"/>
      <c r="AD45" s="18"/>
      <c r="AE45" s="18"/>
      <c r="AF45" s="18"/>
      <c r="AG45" s="18"/>
      <c r="AH45" s="18"/>
      <c r="AI45" s="18"/>
      <c r="AJ45" s="22"/>
      <c r="AK45" s="18"/>
      <c r="AL45" s="18"/>
      <c r="AM45" s="29"/>
      <c r="AN45" s="18"/>
      <c r="AO45" s="29"/>
      <c r="AP45" s="18"/>
      <c r="AQ45" s="29"/>
      <c r="AR45" s="18"/>
      <c r="AS45" s="18"/>
      <c r="AT45" s="18"/>
      <c r="AU45" s="29"/>
      <c r="AV45" s="18"/>
      <c r="AW45" s="18"/>
      <c r="AX45" s="18"/>
      <c r="AY45" s="29"/>
      <c r="AZ45" s="18"/>
      <c r="BA45" s="29"/>
      <c r="BB45" s="18"/>
      <c r="BC45" s="29"/>
      <c r="BD45" s="18"/>
      <c r="BE45" s="18"/>
      <c r="BF45" s="18"/>
      <c r="BG45" s="18"/>
      <c r="BH45" s="18"/>
      <c r="BI45" s="29"/>
      <c r="BJ45" s="29"/>
      <c r="BK45" s="29"/>
      <c r="BL45" s="29"/>
      <c r="BM45" s="29"/>
      <c r="BN45" s="18"/>
      <c r="BO45" s="18"/>
      <c r="BP45" s="18"/>
      <c r="BQ45" s="29"/>
      <c r="BR45" s="18"/>
      <c r="BS45" s="29"/>
      <c r="BT45" s="18"/>
      <c r="BU45" s="18"/>
      <c r="BV45" s="18"/>
      <c r="BW45" s="18"/>
      <c r="BX45" s="18"/>
      <c r="BY45" s="18"/>
      <c r="BZ45" s="18"/>
      <c r="CA45" s="29"/>
      <c r="CB45" s="29"/>
      <c r="CC45" s="29"/>
      <c r="CD45" s="18"/>
      <c r="CE45" s="29"/>
      <c r="CF45" s="29"/>
      <c r="CG45" s="29"/>
      <c r="CH45" s="18"/>
      <c r="CI45" s="18"/>
      <c r="CJ45" s="18"/>
      <c r="CK45" s="29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29"/>
      <c r="CY45" s="29"/>
      <c r="CZ45" s="2"/>
      <c r="DA45" s="3"/>
      <c r="DB45" s="18"/>
      <c r="DC45" s="18"/>
      <c r="DD45" s="18"/>
      <c r="DE45" s="18"/>
      <c r="DF45" s="18"/>
      <c r="DG45" s="29"/>
      <c r="DH45" s="18"/>
      <c r="DI45" s="18"/>
      <c r="DJ45" s="18"/>
      <c r="DK45" s="29"/>
      <c r="DL45" s="18"/>
      <c r="DM45" s="18"/>
      <c r="DN45" s="18"/>
      <c r="DO45" s="18"/>
      <c r="DP45" s="18"/>
      <c r="DQ45" s="18"/>
      <c r="DR45" s="18"/>
      <c r="DS45" s="29"/>
      <c r="DT45" s="18"/>
      <c r="DU45" s="29"/>
      <c r="DV45" s="18"/>
      <c r="DW45" s="18"/>
      <c r="DX45" s="18"/>
      <c r="DY45" s="18"/>
      <c r="DZ45" s="18"/>
      <c r="EA45" s="29"/>
      <c r="EB45" s="18"/>
      <c r="EC45" s="29"/>
      <c r="ED45" s="18"/>
      <c r="EE45" s="18"/>
      <c r="EF45" s="18"/>
      <c r="EG45" s="18"/>
      <c r="EH45" s="18"/>
      <c r="EI45" s="18"/>
      <c r="EJ45" s="18"/>
      <c r="EK45" s="18"/>
      <c r="EL45" s="18"/>
      <c r="EM45" s="29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29"/>
      <c r="EZ45" s="18"/>
      <c r="FA45" s="18"/>
      <c r="FB45" s="18"/>
      <c r="FC45" s="18"/>
      <c r="FD45" s="18"/>
      <c r="FE45" s="18"/>
      <c r="FF45" s="18"/>
      <c r="FG45" s="18"/>
      <c r="FH45" s="18"/>
      <c r="FI45" s="29"/>
      <c r="FJ45" s="18"/>
      <c r="FK45" s="18"/>
      <c r="FL45" s="18"/>
      <c r="FM45" s="18"/>
      <c r="FN45" s="18"/>
      <c r="FO45" s="18"/>
      <c r="FP45" s="18"/>
      <c r="FQ45" s="18"/>
      <c r="FR45" s="18"/>
      <c r="FS45" s="29"/>
      <c r="FT45" s="29"/>
      <c r="FU45" s="29"/>
      <c r="FV45" s="23">
        <f t="shared" si="3"/>
        <v>252675</v>
      </c>
      <c r="FW45" s="23">
        <f t="shared" si="3"/>
        <v>147332.12</v>
      </c>
      <c r="FX45" s="18"/>
      <c r="FY45" s="29"/>
      <c r="FZ45" s="18"/>
      <c r="GA45" s="18"/>
      <c r="GB45" s="18"/>
      <c r="GC45" s="29"/>
      <c r="GD45" s="18"/>
      <c r="GE45" s="18"/>
      <c r="GF45" s="18"/>
      <c r="GG45" s="29"/>
      <c r="GH45" s="18"/>
      <c r="GI45" s="18"/>
      <c r="GJ45" s="18"/>
      <c r="GK45" s="18"/>
      <c r="GL45" s="18"/>
      <c r="GM45" s="29"/>
      <c r="GN45" s="18"/>
      <c r="GO45" s="18"/>
      <c r="GP45" s="18"/>
      <c r="GQ45" s="18"/>
      <c r="GR45" s="18"/>
      <c r="GS45" s="29"/>
      <c r="GT45" s="18"/>
      <c r="GU45" s="18"/>
      <c r="GV45" s="18"/>
      <c r="GW45" s="18"/>
      <c r="GX45" s="18">
        <v>252675</v>
      </c>
      <c r="GY45" s="18">
        <v>147332.12</v>
      </c>
      <c r="GZ45" s="18"/>
      <c r="HA45" s="57"/>
      <c r="HB45" s="23">
        <f t="shared" si="4"/>
        <v>0</v>
      </c>
      <c r="HC45" s="23">
        <f t="shared" si="4"/>
        <v>0</v>
      </c>
      <c r="HD45" s="29"/>
      <c r="HE45" s="29"/>
      <c r="HF45" s="29"/>
      <c r="HG45" s="29"/>
      <c r="HH45" s="29"/>
      <c r="HI45" s="29"/>
      <c r="HJ45" s="29"/>
      <c r="HK45" s="29"/>
      <c r="HL45" s="18"/>
      <c r="HM45" s="29"/>
      <c r="HN45" s="18"/>
      <c r="HO45" s="29"/>
      <c r="HP45" s="29"/>
      <c r="HQ45" s="29"/>
      <c r="HR45" s="29"/>
      <c r="HS45" s="29"/>
      <c r="HT45" s="18"/>
      <c r="HU45" s="18"/>
      <c r="HV45" s="18"/>
      <c r="HW45" s="18"/>
      <c r="HX45" s="18"/>
      <c r="HY45" s="76"/>
      <c r="HZ45" s="18"/>
      <c r="IA45" s="18"/>
      <c r="IB45" s="60"/>
      <c r="IC45" s="60"/>
      <c r="ID45" s="60"/>
      <c r="IE45" s="20"/>
      <c r="IF45" s="20"/>
      <c r="IG45" s="60"/>
      <c r="IH45" s="60"/>
      <c r="II45" s="60"/>
      <c r="IJ45" s="60"/>
      <c r="IK45" s="60"/>
      <c r="IL45" s="60"/>
      <c r="IM45" s="60"/>
      <c r="IN45" s="20"/>
      <c r="IO45" s="20"/>
      <c r="IP45" s="60"/>
      <c r="IQ45" s="60"/>
      <c r="IR45" s="60"/>
      <c r="IS45" s="20"/>
      <c r="IT45" s="60"/>
      <c r="IU45" s="20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6"/>
      <c r="LZ45" s="16"/>
      <c r="MA45" s="1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</row>
    <row r="46" spans="1:640" x14ac:dyDescent="0.25">
      <c r="A46" s="9" t="s">
        <v>48</v>
      </c>
      <c r="B46" s="23">
        <f t="shared" si="5"/>
        <v>5565150.5199999996</v>
      </c>
      <c r="C46" s="23">
        <f t="shared" si="5"/>
        <v>4175559.38</v>
      </c>
      <c r="D46" s="31">
        <f t="shared" si="6"/>
        <v>4853179.0199999996</v>
      </c>
      <c r="E46" s="31">
        <f t="shared" si="6"/>
        <v>3594775.02</v>
      </c>
      <c r="F46" s="18">
        <v>4667300</v>
      </c>
      <c r="G46" s="1">
        <v>3500477</v>
      </c>
      <c r="H46" s="18">
        <v>185879.02</v>
      </c>
      <c r="I46" s="54">
        <v>94298.02</v>
      </c>
      <c r="J46" s="54"/>
      <c r="K46" s="54"/>
      <c r="L46" s="23">
        <f t="shared" si="2"/>
        <v>610971.5</v>
      </c>
      <c r="M46" s="23">
        <f t="shared" si="2"/>
        <v>509991.5</v>
      </c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29"/>
      <c r="AD46" s="18"/>
      <c r="AE46" s="18"/>
      <c r="AF46" s="18"/>
      <c r="AG46" s="18"/>
      <c r="AH46" s="18"/>
      <c r="AI46" s="18"/>
      <c r="AJ46" s="22"/>
      <c r="AK46" s="18"/>
      <c r="AL46" s="18"/>
      <c r="AM46" s="29"/>
      <c r="AN46" s="18"/>
      <c r="AO46" s="29"/>
      <c r="AP46" s="18"/>
      <c r="AQ46" s="29"/>
      <c r="AR46" s="18"/>
      <c r="AS46" s="18"/>
      <c r="AT46" s="18"/>
      <c r="AU46" s="29"/>
      <c r="AV46" s="18"/>
      <c r="AW46" s="18"/>
      <c r="AX46" s="18"/>
      <c r="AY46" s="29"/>
      <c r="AZ46" s="18"/>
      <c r="BA46" s="29"/>
      <c r="BB46" s="18"/>
      <c r="BC46" s="29"/>
      <c r="BD46" s="18"/>
      <c r="BE46" s="18"/>
      <c r="BF46" s="18"/>
      <c r="BG46" s="18"/>
      <c r="BH46" s="18"/>
      <c r="BI46" s="29"/>
      <c r="BJ46" s="29"/>
      <c r="BK46" s="29"/>
      <c r="BL46" s="29"/>
      <c r="BM46" s="29"/>
      <c r="BN46" s="18"/>
      <c r="BO46" s="18"/>
      <c r="BP46" s="18"/>
      <c r="BQ46" s="29"/>
      <c r="BR46" s="18"/>
      <c r="BS46" s="29"/>
      <c r="BT46" s="18"/>
      <c r="BU46" s="18"/>
      <c r="BV46" s="18"/>
      <c r="BW46" s="18"/>
      <c r="BX46" s="18">
        <v>100980</v>
      </c>
      <c r="BY46" s="18">
        <v>0</v>
      </c>
      <c r="BZ46" s="18"/>
      <c r="CA46" s="29"/>
      <c r="CB46" s="29"/>
      <c r="CC46" s="29"/>
      <c r="CD46" s="18"/>
      <c r="CE46" s="29"/>
      <c r="CF46" s="29"/>
      <c r="CG46" s="29"/>
      <c r="CH46" s="18"/>
      <c r="CI46" s="18"/>
      <c r="CJ46" s="18">
        <v>509991.5</v>
      </c>
      <c r="CK46" s="29">
        <v>509991.5</v>
      </c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9"/>
      <c r="CY46" s="29"/>
      <c r="CZ46" s="2"/>
      <c r="DA46" s="3"/>
      <c r="DB46" s="18"/>
      <c r="DC46" s="18"/>
      <c r="DD46" s="18"/>
      <c r="DE46" s="18"/>
      <c r="DF46" s="18"/>
      <c r="DG46" s="29"/>
      <c r="DH46" s="18"/>
      <c r="DI46" s="18"/>
      <c r="DJ46" s="18"/>
      <c r="DK46" s="29"/>
      <c r="DL46" s="18"/>
      <c r="DM46" s="18"/>
      <c r="DN46" s="18"/>
      <c r="DO46" s="18"/>
      <c r="DP46" s="18"/>
      <c r="DQ46" s="18"/>
      <c r="DR46" s="18"/>
      <c r="DS46" s="29"/>
      <c r="DT46" s="18"/>
      <c r="DU46" s="29"/>
      <c r="DV46" s="18"/>
      <c r="DW46" s="18"/>
      <c r="DX46" s="18"/>
      <c r="DY46" s="18"/>
      <c r="DZ46" s="18"/>
      <c r="EA46" s="29"/>
      <c r="EB46" s="18"/>
      <c r="EC46" s="29"/>
      <c r="ED46" s="18"/>
      <c r="EE46" s="18"/>
      <c r="EF46" s="18"/>
      <c r="EG46" s="18"/>
      <c r="EH46" s="18"/>
      <c r="EI46" s="18"/>
      <c r="EJ46" s="18"/>
      <c r="EK46" s="18"/>
      <c r="EL46" s="18"/>
      <c r="EM46" s="29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29"/>
      <c r="EZ46" s="18"/>
      <c r="FA46" s="18"/>
      <c r="FB46" s="18"/>
      <c r="FC46" s="18"/>
      <c r="FD46" s="18"/>
      <c r="FE46" s="18"/>
      <c r="FF46" s="18"/>
      <c r="FG46" s="18"/>
      <c r="FH46" s="18"/>
      <c r="FI46" s="29"/>
      <c r="FJ46" s="18"/>
      <c r="FK46" s="18"/>
      <c r="FL46" s="18"/>
      <c r="FM46" s="18"/>
      <c r="FN46" s="18"/>
      <c r="FO46" s="18"/>
      <c r="FP46" s="18"/>
      <c r="FQ46" s="18"/>
      <c r="FR46" s="18"/>
      <c r="FS46" s="29"/>
      <c r="FT46" s="29"/>
      <c r="FU46" s="29"/>
      <c r="FV46" s="23">
        <f t="shared" si="3"/>
        <v>101000</v>
      </c>
      <c r="FW46" s="23">
        <f t="shared" si="3"/>
        <v>70792.86</v>
      </c>
      <c r="FX46" s="18"/>
      <c r="FY46" s="29"/>
      <c r="FZ46" s="18"/>
      <c r="GA46" s="18"/>
      <c r="GB46" s="18"/>
      <c r="GC46" s="29"/>
      <c r="GD46" s="18"/>
      <c r="GE46" s="18"/>
      <c r="GF46" s="18"/>
      <c r="GG46" s="29"/>
      <c r="GH46" s="18"/>
      <c r="GI46" s="18"/>
      <c r="GJ46" s="18"/>
      <c r="GK46" s="18"/>
      <c r="GL46" s="18"/>
      <c r="GM46" s="29"/>
      <c r="GN46" s="18"/>
      <c r="GO46" s="18"/>
      <c r="GP46" s="18"/>
      <c r="GQ46" s="18"/>
      <c r="GR46" s="18"/>
      <c r="GS46" s="29"/>
      <c r="GT46" s="18"/>
      <c r="GU46" s="18"/>
      <c r="GV46" s="18"/>
      <c r="GW46" s="18"/>
      <c r="GX46" s="18">
        <v>101000</v>
      </c>
      <c r="GY46" s="18">
        <v>70792.86</v>
      </c>
      <c r="GZ46" s="18"/>
      <c r="HA46" s="57"/>
      <c r="HB46" s="23">
        <f t="shared" si="4"/>
        <v>0</v>
      </c>
      <c r="HC46" s="23">
        <f t="shared" si="4"/>
        <v>0</v>
      </c>
      <c r="HD46" s="29"/>
      <c r="HE46" s="29"/>
      <c r="HF46" s="29"/>
      <c r="HG46" s="29"/>
      <c r="HH46" s="29"/>
      <c r="HI46" s="29"/>
      <c r="HJ46" s="29"/>
      <c r="HK46" s="29"/>
      <c r="HL46" s="18"/>
      <c r="HM46" s="29"/>
      <c r="HN46" s="18"/>
      <c r="HO46" s="29"/>
      <c r="HP46" s="29"/>
      <c r="HQ46" s="29"/>
      <c r="HR46" s="29"/>
      <c r="HS46" s="29"/>
      <c r="HT46" s="18"/>
      <c r="HU46" s="18"/>
      <c r="HV46" s="18"/>
      <c r="HW46" s="18"/>
      <c r="HX46" s="18"/>
      <c r="HY46" s="76"/>
      <c r="HZ46" s="18"/>
      <c r="IA46" s="18"/>
      <c r="IB46" s="60"/>
      <c r="IC46" s="60"/>
      <c r="ID46" s="60"/>
      <c r="IE46" s="20"/>
      <c r="IF46" s="20"/>
      <c r="IG46" s="60"/>
      <c r="IH46" s="60"/>
      <c r="II46" s="60"/>
      <c r="IJ46" s="60"/>
      <c r="IK46" s="60"/>
      <c r="IL46" s="60"/>
      <c r="IM46" s="60"/>
      <c r="IN46" s="20"/>
      <c r="IO46" s="20"/>
      <c r="IP46" s="60"/>
      <c r="IQ46" s="60"/>
      <c r="IR46" s="60"/>
      <c r="IS46" s="20"/>
      <c r="IT46" s="60"/>
      <c r="IU46" s="20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6"/>
      <c r="LZ46" s="16"/>
      <c r="MA46" s="1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</row>
    <row r="47" spans="1:640" x14ac:dyDescent="0.25">
      <c r="A47" s="9" t="s">
        <v>49</v>
      </c>
      <c r="B47" s="23">
        <f t="shared" si="5"/>
        <v>5996382.9000000004</v>
      </c>
      <c r="C47" s="23">
        <f t="shared" si="5"/>
        <v>4572167.87</v>
      </c>
      <c r="D47" s="31">
        <f t="shared" si="6"/>
        <v>4763910</v>
      </c>
      <c r="E47" s="31">
        <f t="shared" si="6"/>
        <v>3501105</v>
      </c>
      <c r="F47" s="18">
        <v>4476600</v>
      </c>
      <c r="G47" s="1">
        <v>3357450</v>
      </c>
      <c r="H47" s="18">
        <v>287310</v>
      </c>
      <c r="I47" s="54">
        <v>143655</v>
      </c>
      <c r="J47" s="54"/>
      <c r="K47" s="54"/>
      <c r="L47" s="23">
        <f t="shared" si="2"/>
        <v>727172.9</v>
      </c>
      <c r="M47" s="23">
        <f t="shared" si="2"/>
        <v>727172.9</v>
      </c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29"/>
      <c r="AD47" s="18"/>
      <c r="AE47" s="18"/>
      <c r="AF47" s="18"/>
      <c r="AG47" s="18"/>
      <c r="AH47" s="18"/>
      <c r="AI47" s="18"/>
      <c r="AJ47" s="22"/>
      <c r="AK47" s="18"/>
      <c r="AL47" s="18"/>
      <c r="AM47" s="29"/>
      <c r="AN47" s="18"/>
      <c r="AO47" s="29"/>
      <c r="AP47" s="18"/>
      <c r="AQ47" s="29"/>
      <c r="AR47" s="18"/>
      <c r="AS47" s="18"/>
      <c r="AT47" s="18"/>
      <c r="AU47" s="29"/>
      <c r="AV47" s="18"/>
      <c r="AW47" s="18"/>
      <c r="AX47" s="18"/>
      <c r="AY47" s="29"/>
      <c r="AZ47" s="18"/>
      <c r="BA47" s="29"/>
      <c r="BB47" s="18"/>
      <c r="BC47" s="29"/>
      <c r="BD47" s="18"/>
      <c r="BE47" s="18"/>
      <c r="BF47" s="18"/>
      <c r="BG47" s="18"/>
      <c r="BH47" s="18"/>
      <c r="BI47" s="29"/>
      <c r="BJ47" s="29"/>
      <c r="BK47" s="29"/>
      <c r="BL47" s="29"/>
      <c r="BM47" s="29"/>
      <c r="BN47" s="18"/>
      <c r="BO47" s="18"/>
      <c r="BP47" s="18"/>
      <c r="BQ47" s="29"/>
      <c r="BR47" s="18"/>
      <c r="BS47" s="29"/>
      <c r="BT47" s="18"/>
      <c r="BU47" s="18"/>
      <c r="BV47" s="18"/>
      <c r="BW47" s="18"/>
      <c r="BX47" s="18"/>
      <c r="BY47" s="18"/>
      <c r="BZ47" s="18"/>
      <c r="CA47" s="29"/>
      <c r="CB47" s="29"/>
      <c r="CC47" s="29"/>
      <c r="CD47" s="18"/>
      <c r="CE47" s="29"/>
      <c r="CF47" s="29"/>
      <c r="CG47" s="29"/>
      <c r="CH47" s="18"/>
      <c r="CI47" s="18"/>
      <c r="CJ47" s="18">
        <v>727172.9</v>
      </c>
      <c r="CK47" s="29">
        <v>727172.9</v>
      </c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29"/>
      <c r="CY47" s="29"/>
      <c r="CZ47" s="2"/>
      <c r="DA47" s="3"/>
      <c r="DB47" s="18"/>
      <c r="DC47" s="18"/>
      <c r="DD47" s="18"/>
      <c r="DE47" s="18"/>
      <c r="DF47" s="18"/>
      <c r="DG47" s="29"/>
      <c r="DH47" s="18"/>
      <c r="DI47" s="18"/>
      <c r="DJ47" s="18"/>
      <c r="DK47" s="29"/>
      <c r="DL47" s="18"/>
      <c r="DM47" s="18"/>
      <c r="DN47" s="18"/>
      <c r="DO47" s="18"/>
      <c r="DP47" s="18"/>
      <c r="DQ47" s="18"/>
      <c r="DR47" s="18"/>
      <c r="DS47" s="29"/>
      <c r="DT47" s="18"/>
      <c r="DU47" s="29"/>
      <c r="DV47" s="18"/>
      <c r="DW47" s="18"/>
      <c r="DX47" s="18"/>
      <c r="DY47" s="18"/>
      <c r="DZ47" s="18"/>
      <c r="EA47" s="29"/>
      <c r="EB47" s="18"/>
      <c r="EC47" s="29"/>
      <c r="ED47" s="18"/>
      <c r="EE47" s="18"/>
      <c r="EF47" s="18"/>
      <c r="EG47" s="18"/>
      <c r="EH47" s="18"/>
      <c r="EI47" s="18"/>
      <c r="EJ47" s="18"/>
      <c r="EK47" s="18"/>
      <c r="EL47" s="18"/>
      <c r="EM47" s="29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29"/>
      <c r="EZ47" s="18"/>
      <c r="FA47" s="18"/>
      <c r="FB47" s="18"/>
      <c r="FC47" s="18"/>
      <c r="FD47" s="18"/>
      <c r="FE47" s="18"/>
      <c r="FF47" s="18"/>
      <c r="FG47" s="18"/>
      <c r="FH47" s="18"/>
      <c r="FI47" s="29"/>
      <c r="FJ47" s="18"/>
      <c r="FK47" s="18"/>
      <c r="FL47" s="18"/>
      <c r="FM47" s="18"/>
      <c r="FN47" s="18"/>
      <c r="FO47" s="18"/>
      <c r="FP47" s="18"/>
      <c r="FQ47" s="18"/>
      <c r="FR47" s="18"/>
      <c r="FS47" s="29"/>
      <c r="FT47" s="29"/>
      <c r="FU47" s="29"/>
      <c r="FV47" s="23">
        <f t="shared" si="3"/>
        <v>505300</v>
      </c>
      <c r="FW47" s="23">
        <f t="shared" si="3"/>
        <v>343889.97</v>
      </c>
      <c r="FX47" s="18"/>
      <c r="FY47" s="29"/>
      <c r="FZ47" s="18"/>
      <c r="GA47" s="18"/>
      <c r="GB47" s="18"/>
      <c r="GC47" s="29"/>
      <c r="GD47" s="18"/>
      <c r="GE47" s="18"/>
      <c r="GF47" s="18"/>
      <c r="GG47" s="29"/>
      <c r="GH47" s="18"/>
      <c r="GI47" s="18"/>
      <c r="GJ47" s="18"/>
      <c r="GK47" s="18"/>
      <c r="GL47" s="18"/>
      <c r="GM47" s="29"/>
      <c r="GN47" s="18"/>
      <c r="GO47" s="18"/>
      <c r="GP47" s="18"/>
      <c r="GQ47" s="18"/>
      <c r="GR47" s="18"/>
      <c r="GS47" s="29"/>
      <c r="GT47" s="18"/>
      <c r="GU47" s="18"/>
      <c r="GV47" s="18"/>
      <c r="GW47" s="18"/>
      <c r="GX47" s="18">
        <v>505300</v>
      </c>
      <c r="GY47" s="18">
        <v>343889.97</v>
      </c>
      <c r="GZ47" s="18"/>
      <c r="HA47" s="57"/>
      <c r="HB47" s="23">
        <f t="shared" si="4"/>
        <v>0</v>
      </c>
      <c r="HC47" s="23">
        <f t="shared" si="4"/>
        <v>0</v>
      </c>
      <c r="HD47" s="29"/>
      <c r="HE47" s="29"/>
      <c r="HF47" s="29"/>
      <c r="HG47" s="29"/>
      <c r="HH47" s="29"/>
      <c r="HI47" s="29"/>
      <c r="HJ47" s="29"/>
      <c r="HK47" s="29"/>
      <c r="HL47" s="18"/>
      <c r="HM47" s="29"/>
      <c r="HN47" s="18"/>
      <c r="HO47" s="29"/>
      <c r="HP47" s="29"/>
      <c r="HQ47" s="29"/>
      <c r="HR47" s="29"/>
      <c r="HS47" s="29"/>
      <c r="HT47" s="18"/>
      <c r="HU47" s="18"/>
      <c r="HV47" s="18"/>
      <c r="HW47" s="18"/>
      <c r="HX47" s="18"/>
      <c r="HY47" s="76"/>
      <c r="HZ47" s="18"/>
      <c r="IA47" s="18"/>
      <c r="IB47" s="60"/>
      <c r="IC47" s="60"/>
      <c r="ID47" s="60"/>
      <c r="IE47" s="20"/>
      <c r="IF47" s="20"/>
      <c r="IG47" s="60"/>
      <c r="IH47" s="60"/>
      <c r="II47" s="60"/>
      <c r="IJ47" s="60"/>
      <c r="IK47" s="60"/>
      <c r="IL47" s="60"/>
      <c r="IM47" s="60"/>
      <c r="IN47" s="20"/>
      <c r="IO47" s="20"/>
      <c r="IP47" s="60"/>
      <c r="IQ47" s="60"/>
      <c r="IR47" s="60"/>
      <c r="IS47" s="20"/>
      <c r="IT47" s="60"/>
      <c r="IU47" s="20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6"/>
      <c r="LZ47" s="16"/>
      <c r="MA47" s="1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</row>
    <row r="48" spans="1:640" x14ac:dyDescent="0.25">
      <c r="A48" s="9" t="s">
        <v>50</v>
      </c>
      <c r="B48" s="23">
        <f t="shared" si="5"/>
        <v>3682710</v>
      </c>
      <c r="C48" s="23">
        <f t="shared" si="5"/>
        <v>2843887.7</v>
      </c>
      <c r="D48" s="31">
        <f t="shared" si="6"/>
        <v>3135460</v>
      </c>
      <c r="E48" s="31">
        <f t="shared" si="6"/>
        <v>2328106</v>
      </c>
      <c r="F48" s="18">
        <v>3041500</v>
      </c>
      <c r="G48" s="1">
        <v>2281126</v>
      </c>
      <c r="H48" s="18">
        <v>93960</v>
      </c>
      <c r="I48" s="54">
        <v>46980</v>
      </c>
      <c r="J48" s="54"/>
      <c r="K48" s="54"/>
      <c r="L48" s="23">
        <f t="shared" si="2"/>
        <v>446250</v>
      </c>
      <c r="M48" s="23">
        <f t="shared" si="2"/>
        <v>446250</v>
      </c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29"/>
      <c r="AD48" s="18"/>
      <c r="AE48" s="18"/>
      <c r="AF48" s="18"/>
      <c r="AG48" s="18"/>
      <c r="AH48" s="18"/>
      <c r="AI48" s="18"/>
      <c r="AJ48" s="22"/>
      <c r="AK48" s="18"/>
      <c r="AL48" s="18"/>
      <c r="AM48" s="29"/>
      <c r="AN48" s="18"/>
      <c r="AO48" s="29"/>
      <c r="AP48" s="18"/>
      <c r="AQ48" s="29"/>
      <c r="AR48" s="18"/>
      <c r="AS48" s="18"/>
      <c r="AT48" s="18"/>
      <c r="AU48" s="29"/>
      <c r="AV48" s="18"/>
      <c r="AW48" s="18"/>
      <c r="AX48" s="18"/>
      <c r="AY48" s="29"/>
      <c r="AZ48" s="18"/>
      <c r="BA48" s="29"/>
      <c r="BB48" s="18"/>
      <c r="BC48" s="29"/>
      <c r="BD48" s="18"/>
      <c r="BE48" s="18"/>
      <c r="BF48" s="18"/>
      <c r="BG48" s="18"/>
      <c r="BH48" s="18"/>
      <c r="BI48" s="29"/>
      <c r="BJ48" s="29"/>
      <c r="BK48" s="29"/>
      <c r="BL48" s="29"/>
      <c r="BM48" s="29"/>
      <c r="BN48" s="18"/>
      <c r="BO48" s="18"/>
      <c r="BP48" s="18"/>
      <c r="BQ48" s="29"/>
      <c r="BR48" s="18"/>
      <c r="BS48" s="29"/>
      <c r="BT48" s="18"/>
      <c r="BU48" s="18"/>
      <c r="BV48" s="18"/>
      <c r="BW48" s="18"/>
      <c r="BX48" s="18"/>
      <c r="BY48" s="18"/>
      <c r="BZ48" s="18"/>
      <c r="CA48" s="29"/>
      <c r="CB48" s="29"/>
      <c r="CC48" s="29"/>
      <c r="CD48" s="18"/>
      <c r="CE48" s="29"/>
      <c r="CF48" s="29"/>
      <c r="CG48" s="29"/>
      <c r="CH48" s="18"/>
      <c r="CI48" s="18"/>
      <c r="CJ48" s="18">
        <v>446250</v>
      </c>
      <c r="CK48" s="29">
        <v>446250</v>
      </c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29"/>
      <c r="CY48" s="29"/>
      <c r="CZ48" s="2"/>
      <c r="DA48" s="3"/>
      <c r="DB48" s="18"/>
      <c r="DC48" s="18"/>
      <c r="DD48" s="18"/>
      <c r="DE48" s="18"/>
      <c r="DF48" s="18"/>
      <c r="DG48" s="29"/>
      <c r="DH48" s="18"/>
      <c r="DI48" s="18"/>
      <c r="DJ48" s="18"/>
      <c r="DK48" s="29"/>
      <c r="DL48" s="18"/>
      <c r="DM48" s="18"/>
      <c r="DN48" s="18"/>
      <c r="DO48" s="18"/>
      <c r="DP48" s="18"/>
      <c r="DQ48" s="18"/>
      <c r="DR48" s="18"/>
      <c r="DS48" s="29"/>
      <c r="DT48" s="18"/>
      <c r="DU48" s="29"/>
      <c r="DV48" s="18"/>
      <c r="DW48" s="18"/>
      <c r="DX48" s="18"/>
      <c r="DY48" s="18"/>
      <c r="DZ48" s="18"/>
      <c r="EA48" s="29"/>
      <c r="EB48" s="18"/>
      <c r="EC48" s="29"/>
      <c r="ED48" s="18"/>
      <c r="EE48" s="18"/>
      <c r="EF48" s="18"/>
      <c r="EG48" s="18"/>
      <c r="EH48" s="18"/>
      <c r="EI48" s="18"/>
      <c r="EJ48" s="18"/>
      <c r="EK48" s="18"/>
      <c r="EL48" s="18"/>
      <c r="EM48" s="29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29"/>
      <c r="EZ48" s="18"/>
      <c r="FA48" s="18"/>
      <c r="FB48" s="18"/>
      <c r="FC48" s="18"/>
      <c r="FD48" s="18"/>
      <c r="FE48" s="18"/>
      <c r="FF48" s="18"/>
      <c r="FG48" s="18"/>
      <c r="FH48" s="18"/>
      <c r="FI48" s="29"/>
      <c r="FJ48" s="18"/>
      <c r="FK48" s="18"/>
      <c r="FL48" s="18"/>
      <c r="FM48" s="18"/>
      <c r="FN48" s="18"/>
      <c r="FO48" s="18"/>
      <c r="FP48" s="18"/>
      <c r="FQ48" s="18"/>
      <c r="FR48" s="18"/>
      <c r="FS48" s="29"/>
      <c r="FT48" s="29"/>
      <c r="FU48" s="29"/>
      <c r="FV48" s="23">
        <f t="shared" si="3"/>
        <v>101000</v>
      </c>
      <c r="FW48" s="23">
        <f t="shared" si="3"/>
        <v>69531.7</v>
      </c>
      <c r="FX48" s="18"/>
      <c r="FY48" s="29"/>
      <c r="FZ48" s="18"/>
      <c r="GA48" s="18"/>
      <c r="GB48" s="18"/>
      <c r="GC48" s="29"/>
      <c r="GD48" s="18"/>
      <c r="GE48" s="18"/>
      <c r="GF48" s="18"/>
      <c r="GG48" s="29"/>
      <c r="GH48" s="18"/>
      <c r="GI48" s="18"/>
      <c r="GJ48" s="18"/>
      <c r="GK48" s="18"/>
      <c r="GL48" s="18"/>
      <c r="GM48" s="29"/>
      <c r="GN48" s="18"/>
      <c r="GO48" s="18"/>
      <c r="GP48" s="18"/>
      <c r="GQ48" s="18"/>
      <c r="GR48" s="18"/>
      <c r="GS48" s="29"/>
      <c r="GT48" s="18"/>
      <c r="GU48" s="18"/>
      <c r="GV48" s="18"/>
      <c r="GW48" s="18"/>
      <c r="GX48" s="18">
        <v>101000</v>
      </c>
      <c r="GY48" s="18">
        <v>69531.7</v>
      </c>
      <c r="GZ48" s="18"/>
      <c r="HA48" s="57"/>
      <c r="HB48" s="23">
        <f t="shared" si="4"/>
        <v>0</v>
      </c>
      <c r="HC48" s="23">
        <f t="shared" si="4"/>
        <v>0</v>
      </c>
      <c r="HD48" s="29"/>
      <c r="HE48" s="29"/>
      <c r="HF48" s="29"/>
      <c r="HG48" s="29"/>
      <c r="HH48" s="29"/>
      <c r="HI48" s="29"/>
      <c r="HJ48" s="29"/>
      <c r="HK48" s="29"/>
      <c r="HL48" s="18"/>
      <c r="HM48" s="29"/>
      <c r="HN48" s="18"/>
      <c r="HO48" s="29"/>
      <c r="HP48" s="29"/>
      <c r="HQ48" s="29"/>
      <c r="HR48" s="29"/>
      <c r="HS48" s="29"/>
      <c r="HT48" s="18"/>
      <c r="HU48" s="18"/>
      <c r="HV48" s="18"/>
      <c r="HW48" s="18"/>
      <c r="HX48" s="18"/>
      <c r="HY48" s="76"/>
      <c r="HZ48" s="18"/>
      <c r="IA48" s="18"/>
      <c r="IB48" s="60"/>
      <c r="IC48" s="60"/>
      <c r="ID48" s="60"/>
      <c r="IE48" s="20"/>
      <c r="IF48" s="20"/>
      <c r="IG48" s="60"/>
      <c r="IH48" s="60"/>
      <c r="II48" s="60"/>
      <c r="IJ48" s="60"/>
      <c r="IK48" s="60"/>
      <c r="IL48" s="60"/>
      <c r="IM48" s="60"/>
      <c r="IN48" s="20"/>
      <c r="IO48" s="20"/>
      <c r="IP48" s="60"/>
      <c r="IQ48" s="60"/>
      <c r="IR48" s="60"/>
      <c r="IS48" s="20"/>
      <c r="IT48" s="60"/>
      <c r="IU48" s="20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6"/>
      <c r="LZ48" s="16"/>
      <c r="MA48" s="1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</row>
    <row r="49" spans="1:640" x14ac:dyDescent="0.25">
      <c r="A49" s="9" t="s">
        <v>51</v>
      </c>
      <c r="B49" s="23">
        <f t="shared" si="5"/>
        <v>4296495</v>
      </c>
      <c r="C49" s="23">
        <f t="shared" si="5"/>
        <v>3154644.55</v>
      </c>
      <c r="D49" s="31">
        <f t="shared" si="6"/>
        <v>4043820</v>
      </c>
      <c r="E49" s="31">
        <f t="shared" si="6"/>
        <v>2997537</v>
      </c>
      <c r="F49" s="18">
        <v>3902500</v>
      </c>
      <c r="G49" s="1">
        <v>2926876</v>
      </c>
      <c r="H49" s="18">
        <v>141320</v>
      </c>
      <c r="I49" s="54">
        <v>70661</v>
      </c>
      <c r="J49" s="54"/>
      <c r="K49" s="54"/>
      <c r="L49" s="23">
        <f t="shared" si="2"/>
        <v>0</v>
      </c>
      <c r="M49" s="23">
        <f t="shared" si="2"/>
        <v>0</v>
      </c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29"/>
      <c r="AD49" s="18"/>
      <c r="AE49" s="18"/>
      <c r="AF49" s="18"/>
      <c r="AG49" s="18"/>
      <c r="AH49" s="18"/>
      <c r="AI49" s="18"/>
      <c r="AJ49" s="22"/>
      <c r="AK49" s="18"/>
      <c r="AL49" s="18"/>
      <c r="AM49" s="29"/>
      <c r="AN49" s="18"/>
      <c r="AO49" s="29"/>
      <c r="AP49" s="18"/>
      <c r="AQ49" s="29"/>
      <c r="AR49" s="18"/>
      <c r="AS49" s="18"/>
      <c r="AT49" s="18"/>
      <c r="AU49" s="29"/>
      <c r="AV49" s="18"/>
      <c r="AW49" s="18"/>
      <c r="AX49" s="18"/>
      <c r="AY49" s="29"/>
      <c r="AZ49" s="18"/>
      <c r="BA49" s="29"/>
      <c r="BB49" s="18"/>
      <c r="BC49" s="29"/>
      <c r="BD49" s="18"/>
      <c r="BE49" s="18"/>
      <c r="BF49" s="18"/>
      <c r="BG49" s="18"/>
      <c r="BH49" s="18"/>
      <c r="BI49" s="29"/>
      <c r="BJ49" s="29"/>
      <c r="BK49" s="29"/>
      <c r="BL49" s="29"/>
      <c r="BM49" s="29"/>
      <c r="BN49" s="18"/>
      <c r="BO49" s="18"/>
      <c r="BP49" s="18"/>
      <c r="BQ49" s="29"/>
      <c r="BR49" s="18"/>
      <c r="BS49" s="29"/>
      <c r="BT49" s="18"/>
      <c r="BU49" s="18"/>
      <c r="BV49" s="18"/>
      <c r="BW49" s="18"/>
      <c r="BX49" s="18"/>
      <c r="BY49" s="18"/>
      <c r="BZ49" s="18"/>
      <c r="CA49" s="29"/>
      <c r="CB49" s="29"/>
      <c r="CC49" s="29"/>
      <c r="CD49" s="18"/>
      <c r="CE49" s="29"/>
      <c r="CF49" s="29"/>
      <c r="CG49" s="29"/>
      <c r="CH49" s="18"/>
      <c r="CI49" s="18"/>
      <c r="CJ49" s="18"/>
      <c r="CK49" s="29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29"/>
      <c r="CY49" s="29"/>
      <c r="CZ49" s="2"/>
      <c r="DA49" s="3"/>
      <c r="DB49" s="18"/>
      <c r="DC49" s="18"/>
      <c r="DD49" s="18"/>
      <c r="DE49" s="18"/>
      <c r="DF49" s="18"/>
      <c r="DG49" s="29"/>
      <c r="DH49" s="18"/>
      <c r="DI49" s="18"/>
      <c r="DJ49" s="18"/>
      <c r="DK49" s="29"/>
      <c r="DL49" s="18"/>
      <c r="DM49" s="18"/>
      <c r="DN49" s="18"/>
      <c r="DO49" s="18"/>
      <c r="DP49" s="18"/>
      <c r="DQ49" s="18"/>
      <c r="DR49" s="18"/>
      <c r="DS49" s="29"/>
      <c r="DT49" s="18"/>
      <c r="DU49" s="29"/>
      <c r="DV49" s="18"/>
      <c r="DW49" s="18"/>
      <c r="DX49" s="18"/>
      <c r="DY49" s="18"/>
      <c r="DZ49" s="18"/>
      <c r="EA49" s="29"/>
      <c r="EB49" s="18"/>
      <c r="EC49" s="29"/>
      <c r="ED49" s="18"/>
      <c r="EE49" s="18"/>
      <c r="EF49" s="18"/>
      <c r="EG49" s="18"/>
      <c r="EH49" s="18"/>
      <c r="EI49" s="18"/>
      <c r="EJ49" s="18"/>
      <c r="EK49" s="18"/>
      <c r="EL49" s="18"/>
      <c r="EM49" s="29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29"/>
      <c r="EZ49" s="18"/>
      <c r="FA49" s="18"/>
      <c r="FB49" s="18"/>
      <c r="FC49" s="18"/>
      <c r="FD49" s="18"/>
      <c r="FE49" s="18"/>
      <c r="FF49" s="18"/>
      <c r="FG49" s="18"/>
      <c r="FH49" s="18"/>
      <c r="FI49" s="29"/>
      <c r="FJ49" s="18"/>
      <c r="FK49" s="18"/>
      <c r="FL49" s="18"/>
      <c r="FM49" s="18"/>
      <c r="FN49" s="18"/>
      <c r="FO49" s="18"/>
      <c r="FP49" s="18"/>
      <c r="FQ49" s="18"/>
      <c r="FR49" s="18"/>
      <c r="FS49" s="29"/>
      <c r="FT49" s="29"/>
      <c r="FU49" s="29"/>
      <c r="FV49" s="23">
        <f t="shared" si="3"/>
        <v>252675</v>
      </c>
      <c r="FW49" s="23">
        <f t="shared" si="3"/>
        <v>157107.54999999999</v>
      </c>
      <c r="FX49" s="18"/>
      <c r="FY49" s="29"/>
      <c r="FZ49" s="18"/>
      <c r="GA49" s="18"/>
      <c r="GB49" s="18"/>
      <c r="GC49" s="29"/>
      <c r="GD49" s="18"/>
      <c r="GE49" s="18"/>
      <c r="GF49" s="18"/>
      <c r="GG49" s="29"/>
      <c r="GH49" s="18"/>
      <c r="GI49" s="18"/>
      <c r="GJ49" s="18"/>
      <c r="GK49" s="18"/>
      <c r="GL49" s="18"/>
      <c r="GM49" s="29"/>
      <c r="GN49" s="18"/>
      <c r="GO49" s="18"/>
      <c r="GP49" s="18"/>
      <c r="GQ49" s="18"/>
      <c r="GR49" s="18"/>
      <c r="GS49" s="29"/>
      <c r="GT49" s="18"/>
      <c r="GU49" s="18"/>
      <c r="GV49" s="18"/>
      <c r="GW49" s="18"/>
      <c r="GX49" s="18">
        <v>252675</v>
      </c>
      <c r="GY49" s="18">
        <v>157107.54999999999</v>
      </c>
      <c r="GZ49" s="18"/>
      <c r="HA49" s="57"/>
      <c r="HB49" s="23">
        <f t="shared" si="4"/>
        <v>0</v>
      </c>
      <c r="HC49" s="23">
        <f t="shared" si="4"/>
        <v>0</v>
      </c>
      <c r="HD49" s="29"/>
      <c r="HE49" s="29"/>
      <c r="HF49" s="29"/>
      <c r="HG49" s="29"/>
      <c r="HH49" s="29"/>
      <c r="HI49" s="29"/>
      <c r="HJ49" s="29"/>
      <c r="HK49" s="29"/>
      <c r="HL49" s="18"/>
      <c r="HM49" s="29"/>
      <c r="HN49" s="18"/>
      <c r="HO49" s="29"/>
      <c r="HP49" s="29"/>
      <c r="HQ49" s="29"/>
      <c r="HR49" s="29"/>
      <c r="HS49" s="29"/>
      <c r="HT49" s="18"/>
      <c r="HU49" s="18"/>
      <c r="HV49" s="18"/>
      <c r="HW49" s="18"/>
      <c r="HX49" s="18"/>
      <c r="HY49" s="76"/>
      <c r="HZ49" s="18"/>
      <c r="IA49" s="18"/>
      <c r="IB49" s="60"/>
      <c r="IC49" s="60"/>
      <c r="ID49" s="60"/>
      <c r="IE49" s="20"/>
      <c r="IF49" s="20"/>
      <c r="IG49" s="60"/>
      <c r="IH49" s="60"/>
      <c r="II49" s="60"/>
      <c r="IJ49" s="60"/>
      <c r="IK49" s="60"/>
      <c r="IL49" s="60"/>
      <c r="IM49" s="60"/>
      <c r="IN49" s="20"/>
      <c r="IO49" s="20"/>
      <c r="IP49" s="60"/>
      <c r="IQ49" s="60"/>
      <c r="IR49" s="60"/>
      <c r="IS49" s="20"/>
      <c r="IT49" s="60"/>
      <c r="IU49" s="20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6"/>
      <c r="LZ49" s="16"/>
      <c r="MA49" s="1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</row>
    <row r="50" spans="1:640" x14ac:dyDescent="0.25">
      <c r="A50" s="9" t="s">
        <v>52</v>
      </c>
      <c r="B50" s="23">
        <f t="shared" si="5"/>
        <v>5699279.6799999997</v>
      </c>
      <c r="C50" s="23">
        <f t="shared" si="5"/>
        <v>4450149.0299999993</v>
      </c>
      <c r="D50" s="31">
        <f t="shared" si="6"/>
        <v>4769784.68</v>
      </c>
      <c r="E50" s="31">
        <f t="shared" si="6"/>
        <v>3553824.68</v>
      </c>
      <c r="F50" s="18">
        <v>4672500</v>
      </c>
      <c r="G50" s="1">
        <v>3504375</v>
      </c>
      <c r="H50" s="18">
        <v>97284.68</v>
      </c>
      <c r="I50" s="54">
        <v>49449.68</v>
      </c>
      <c r="J50" s="54"/>
      <c r="K50" s="54"/>
      <c r="L50" s="23">
        <f t="shared" si="2"/>
        <v>828495</v>
      </c>
      <c r="M50" s="23">
        <f t="shared" si="2"/>
        <v>828495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29"/>
      <c r="AD50" s="18"/>
      <c r="AE50" s="18"/>
      <c r="AF50" s="18"/>
      <c r="AG50" s="18"/>
      <c r="AH50" s="18"/>
      <c r="AI50" s="18"/>
      <c r="AJ50" s="22"/>
      <c r="AK50" s="18"/>
      <c r="AL50" s="18"/>
      <c r="AM50" s="29"/>
      <c r="AN50" s="18"/>
      <c r="AO50" s="29"/>
      <c r="AP50" s="18"/>
      <c r="AQ50" s="29"/>
      <c r="AR50" s="18"/>
      <c r="AS50" s="18"/>
      <c r="AT50" s="18"/>
      <c r="AU50" s="29"/>
      <c r="AV50" s="18"/>
      <c r="AW50" s="18"/>
      <c r="AX50" s="18"/>
      <c r="AY50" s="29"/>
      <c r="AZ50" s="18"/>
      <c r="BA50" s="29"/>
      <c r="BB50" s="18"/>
      <c r="BC50" s="29"/>
      <c r="BD50" s="18"/>
      <c r="BE50" s="18"/>
      <c r="BF50" s="18"/>
      <c r="BG50" s="18"/>
      <c r="BH50" s="18"/>
      <c r="BI50" s="29"/>
      <c r="BJ50" s="29"/>
      <c r="BK50" s="29"/>
      <c r="BL50" s="29"/>
      <c r="BM50" s="29"/>
      <c r="BN50" s="18"/>
      <c r="BO50" s="18"/>
      <c r="BP50" s="18"/>
      <c r="BQ50" s="29"/>
      <c r="BR50" s="18"/>
      <c r="BS50" s="29"/>
      <c r="BT50" s="18"/>
      <c r="BU50" s="18"/>
      <c r="BV50" s="18"/>
      <c r="BW50" s="18"/>
      <c r="BX50" s="18"/>
      <c r="BY50" s="18"/>
      <c r="BZ50" s="18"/>
      <c r="CA50" s="29"/>
      <c r="CB50" s="29"/>
      <c r="CC50" s="29"/>
      <c r="CD50" s="18"/>
      <c r="CE50" s="29"/>
      <c r="CF50" s="29"/>
      <c r="CG50" s="29"/>
      <c r="CH50" s="18"/>
      <c r="CI50" s="18"/>
      <c r="CJ50" s="18">
        <v>828495</v>
      </c>
      <c r="CK50" s="29">
        <v>828495</v>
      </c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29"/>
      <c r="CY50" s="29"/>
      <c r="CZ50" s="2"/>
      <c r="DA50" s="3"/>
      <c r="DB50" s="18"/>
      <c r="DC50" s="18"/>
      <c r="DD50" s="18"/>
      <c r="DE50" s="18"/>
      <c r="DF50" s="18"/>
      <c r="DG50" s="29"/>
      <c r="DH50" s="18"/>
      <c r="DI50" s="18"/>
      <c r="DJ50" s="18"/>
      <c r="DK50" s="29"/>
      <c r="DL50" s="18"/>
      <c r="DM50" s="18"/>
      <c r="DN50" s="18"/>
      <c r="DO50" s="18"/>
      <c r="DP50" s="18"/>
      <c r="DQ50" s="18"/>
      <c r="DR50" s="18"/>
      <c r="DS50" s="29"/>
      <c r="DT50" s="18"/>
      <c r="DU50" s="29"/>
      <c r="DV50" s="18"/>
      <c r="DW50" s="18"/>
      <c r="DX50" s="18"/>
      <c r="DY50" s="18"/>
      <c r="DZ50" s="18"/>
      <c r="EA50" s="29"/>
      <c r="EB50" s="18"/>
      <c r="EC50" s="29"/>
      <c r="ED50" s="18"/>
      <c r="EE50" s="18"/>
      <c r="EF50" s="18"/>
      <c r="EG50" s="18"/>
      <c r="EH50" s="18"/>
      <c r="EI50" s="18"/>
      <c r="EJ50" s="18"/>
      <c r="EK50" s="18"/>
      <c r="EL50" s="18"/>
      <c r="EM50" s="29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29"/>
      <c r="EZ50" s="18"/>
      <c r="FA50" s="18"/>
      <c r="FB50" s="18"/>
      <c r="FC50" s="18"/>
      <c r="FD50" s="18"/>
      <c r="FE50" s="18"/>
      <c r="FF50" s="18"/>
      <c r="FG50" s="18"/>
      <c r="FH50" s="18"/>
      <c r="FI50" s="29"/>
      <c r="FJ50" s="18"/>
      <c r="FK50" s="18"/>
      <c r="FL50" s="18"/>
      <c r="FM50" s="18"/>
      <c r="FN50" s="18"/>
      <c r="FO50" s="18"/>
      <c r="FP50" s="18"/>
      <c r="FQ50" s="18"/>
      <c r="FR50" s="18"/>
      <c r="FS50" s="29"/>
      <c r="FT50" s="29"/>
      <c r="FU50" s="29"/>
      <c r="FV50" s="23">
        <f t="shared" si="3"/>
        <v>101000</v>
      </c>
      <c r="FW50" s="23">
        <f t="shared" si="3"/>
        <v>67829.350000000006</v>
      </c>
      <c r="FX50" s="18"/>
      <c r="FY50" s="29"/>
      <c r="FZ50" s="18"/>
      <c r="GA50" s="18"/>
      <c r="GB50" s="18"/>
      <c r="GC50" s="29"/>
      <c r="GD50" s="18"/>
      <c r="GE50" s="18"/>
      <c r="GF50" s="18"/>
      <c r="GG50" s="29"/>
      <c r="GH50" s="18"/>
      <c r="GI50" s="18"/>
      <c r="GJ50" s="18"/>
      <c r="GK50" s="18"/>
      <c r="GL50" s="18"/>
      <c r="GM50" s="29"/>
      <c r="GN50" s="18"/>
      <c r="GO50" s="18"/>
      <c r="GP50" s="18"/>
      <c r="GQ50" s="18"/>
      <c r="GR50" s="18"/>
      <c r="GS50" s="29"/>
      <c r="GT50" s="18"/>
      <c r="GU50" s="18"/>
      <c r="GV50" s="18"/>
      <c r="GW50" s="18"/>
      <c r="GX50" s="18">
        <v>101000</v>
      </c>
      <c r="GY50" s="18">
        <v>67829.350000000006</v>
      </c>
      <c r="GZ50" s="18"/>
      <c r="HA50" s="57"/>
      <c r="HB50" s="23">
        <f t="shared" si="4"/>
        <v>0</v>
      </c>
      <c r="HC50" s="23">
        <f t="shared" si="4"/>
        <v>0</v>
      </c>
      <c r="HD50" s="29"/>
      <c r="HE50" s="29"/>
      <c r="HF50" s="29"/>
      <c r="HG50" s="29"/>
      <c r="HH50" s="29"/>
      <c r="HI50" s="29"/>
      <c r="HJ50" s="29"/>
      <c r="HK50" s="29"/>
      <c r="HL50" s="18"/>
      <c r="HM50" s="29"/>
      <c r="HN50" s="18"/>
      <c r="HO50" s="29"/>
      <c r="HP50" s="29"/>
      <c r="HQ50" s="29"/>
      <c r="HR50" s="29"/>
      <c r="HS50" s="29"/>
      <c r="HT50" s="18"/>
      <c r="HU50" s="18"/>
      <c r="HV50" s="18"/>
      <c r="HW50" s="18"/>
      <c r="HX50" s="18"/>
      <c r="HY50" s="76"/>
      <c r="HZ50" s="18"/>
      <c r="IA50" s="18"/>
      <c r="IB50" s="60"/>
      <c r="IC50" s="60"/>
      <c r="ID50" s="60"/>
      <c r="IE50" s="20"/>
      <c r="IF50" s="20"/>
      <c r="IG50" s="60"/>
      <c r="IH50" s="60"/>
      <c r="II50" s="60"/>
      <c r="IJ50" s="60"/>
      <c r="IK50" s="60"/>
      <c r="IL50" s="60"/>
      <c r="IM50" s="60"/>
      <c r="IN50" s="20"/>
      <c r="IO50" s="20"/>
      <c r="IP50" s="60"/>
      <c r="IQ50" s="60"/>
      <c r="IR50" s="60"/>
      <c r="IS50" s="20"/>
      <c r="IT50" s="60"/>
      <c r="IU50" s="20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6"/>
      <c r="LZ50" s="16"/>
      <c r="MA50" s="1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</row>
    <row r="51" spans="1:640" x14ac:dyDescent="0.25">
      <c r="A51" s="9" t="s">
        <v>53</v>
      </c>
      <c r="B51" s="23">
        <f t="shared" si="5"/>
        <v>2436440</v>
      </c>
      <c r="C51" s="23">
        <f t="shared" si="5"/>
        <v>1791583.56</v>
      </c>
      <c r="D51" s="31">
        <f t="shared" si="6"/>
        <v>2335440</v>
      </c>
      <c r="E51" s="31">
        <f t="shared" si="6"/>
        <v>1721874</v>
      </c>
      <c r="F51" s="18">
        <v>2216600</v>
      </c>
      <c r="G51" s="1">
        <v>1662452</v>
      </c>
      <c r="H51" s="18">
        <v>118840</v>
      </c>
      <c r="I51" s="55">
        <v>59422</v>
      </c>
      <c r="J51" s="55"/>
      <c r="K51" s="55"/>
      <c r="L51" s="23">
        <f t="shared" si="2"/>
        <v>0</v>
      </c>
      <c r="M51" s="23">
        <f t="shared" si="2"/>
        <v>0</v>
      </c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29"/>
      <c r="AD51" s="18"/>
      <c r="AE51" s="18"/>
      <c r="AF51" s="18"/>
      <c r="AG51" s="18"/>
      <c r="AH51" s="18"/>
      <c r="AI51" s="18"/>
      <c r="AJ51" s="22"/>
      <c r="AK51" s="18"/>
      <c r="AL51" s="18"/>
      <c r="AM51" s="29"/>
      <c r="AN51" s="18"/>
      <c r="AO51" s="29"/>
      <c r="AP51" s="18"/>
      <c r="AQ51" s="29"/>
      <c r="AR51" s="18"/>
      <c r="AS51" s="18"/>
      <c r="AT51" s="18"/>
      <c r="AU51" s="29"/>
      <c r="AV51" s="18"/>
      <c r="AW51" s="18"/>
      <c r="AX51" s="18"/>
      <c r="AY51" s="29"/>
      <c r="AZ51" s="18"/>
      <c r="BA51" s="29"/>
      <c r="BB51" s="18"/>
      <c r="BC51" s="29"/>
      <c r="BD51" s="18"/>
      <c r="BE51" s="18"/>
      <c r="BF51" s="18"/>
      <c r="BG51" s="18"/>
      <c r="BH51" s="18"/>
      <c r="BI51" s="29"/>
      <c r="BJ51" s="29"/>
      <c r="BK51" s="29"/>
      <c r="BL51" s="29"/>
      <c r="BM51" s="29"/>
      <c r="BN51" s="18"/>
      <c r="BO51" s="18"/>
      <c r="BP51" s="18"/>
      <c r="BQ51" s="29"/>
      <c r="BR51" s="18"/>
      <c r="BS51" s="29"/>
      <c r="BT51" s="18"/>
      <c r="BU51" s="18"/>
      <c r="BV51" s="18"/>
      <c r="BW51" s="18"/>
      <c r="BX51" s="18"/>
      <c r="BY51" s="18"/>
      <c r="BZ51" s="18"/>
      <c r="CA51" s="29"/>
      <c r="CB51" s="29"/>
      <c r="CC51" s="29"/>
      <c r="CD51" s="18"/>
      <c r="CE51" s="29"/>
      <c r="CF51" s="29"/>
      <c r="CG51" s="29"/>
      <c r="CH51" s="18"/>
      <c r="CI51" s="18"/>
      <c r="CJ51" s="18"/>
      <c r="CK51" s="29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29"/>
      <c r="CY51" s="29"/>
      <c r="CZ51" s="2"/>
      <c r="DA51" s="3"/>
      <c r="DB51" s="18"/>
      <c r="DC51" s="18"/>
      <c r="DD51" s="18"/>
      <c r="DE51" s="18"/>
      <c r="DF51" s="18"/>
      <c r="DG51" s="29"/>
      <c r="DH51" s="18"/>
      <c r="DI51" s="18"/>
      <c r="DJ51" s="18"/>
      <c r="DK51" s="29"/>
      <c r="DL51" s="18"/>
      <c r="DM51" s="18"/>
      <c r="DN51" s="18"/>
      <c r="DO51" s="18"/>
      <c r="DP51" s="18"/>
      <c r="DQ51" s="18"/>
      <c r="DR51" s="18"/>
      <c r="DS51" s="29"/>
      <c r="DT51" s="18"/>
      <c r="DU51" s="29"/>
      <c r="DV51" s="18"/>
      <c r="DW51" s="18"/>
      <c r="DX51" s="18"/>
      <c r="DY51" s="18"/>
      <c r="DZ51" s="18"/>
      <c r="EA51" s="29"/>
      <c r="EB51" s="18"/>
      <c r="EC51" s="29"/>
      <c r="ED51" s="18"/>
      <c r="EE51" s="18"/>
      <c r="EF51" s="18"/>
      <c r="EG51" s="18"/>
      <c r="EH51" s="18"/>
      <c r="EI51" s="18"/>
      <c r="EJ51" s="18"/>
      <c r="EK51" s="18"/>
      <c r="EL51" s="18"/>
      <c r="EM51" s="29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29"/>
      <c r="EZ51" s="18"/>
      <c r="FA51" s="18"/>
      <c r="FB51" s="18"/>
      <c r="FC51" s="18"/>
      <c r="FD51" s="18"/>
      <c r="FE51" s="18"/>
      <c r="FF51" s="18"/>
      <c r="FG51" s="18"/>
      <c r="FH51" s="18"/>
      <c r="FI51" s="29"/>
      <c r="FJ51" s="18"/>
      <c r="FK51" s="18"/>
      <c r="FL51" s="18"/>
      <c r="FM51" s="18"/>
      <c r="FN51" s="18"/>
      <c r="FO51" s="18"/>
      <c r="FP51" s="18"/>
      <c r="FQ51" s="18"/>
      <c r="FR51" s="18"/>
      <c r="FS51" s="29"/>
      <c r="FT51" s="29"/>
      <c r="FU51" s="29"/>
      <c r="FV51" s="23">
        <f t="shared" si="3"/>
        <v>101000</v>
      </c>
      <c r="FW51" s="23">
        <f t="shared" si="3"/>
        <v>69709.56</v>
      </c>
      <c r="FX51" s="18"/>
      <c r="FY51" s="29"/>
      <c r="FZ51" s="18"/>
      <c r="GA51" s="18"/>
      <c r="GB51" s="18"/>
      <c r="GC51" s="29"/>
      <c r="GD51" s="18"/>
      <c r="GE51" s="18"/>
      <c r="GF51" s="18"/>
      <c r="GG51" s="29"/>
      <c r="GH51" s="18"/>
      <c r="GI51" s="18"/>
      <c r="GJ51" s="18"/>
      <c r="GK51" s="18"/>
      <c r="GL51" s="18"/>
      <c r="GM51" s="29"/>
      <c r="GN51" s="18"/>
      <c r="GO51" s="18"/>
      <c r="GP51" s="18"/>
      <c r="GQ51" s="18"/>
      <c r="GR51" s="18"/>
      <c r="GS51" s="29"/>
      <c r="GT51" s="18"/>
      <c r="GU51" s="18"/>
      <c r="GV51" s="18"/>
      <c r="GW51" s="18"/>
      <c r="GX51" s="18">
        <v>101000</v>
      </c>
      <c r="GY51" s="18">
        <v>69709.56</v>
      </c>
      <c r="GZ51" s="18"/>
      <c r="HA51" s="57"/>
      <c r="HB51" s="23">
        <f t="shared" si="4"/>
        <v>0</v>
      </c>
      <c r="HC51" s="23">
        <f t="shared" si="4"/>
        <v>0</v>
      </c>
      <c r="HD51" s="29"/>
      <c r="HE51" s="29"/>
      <c r="HF51" s="29"/>
      <c r="HG51" s="29"/>
      <c r="HH51" s="29"/>
      <c r="HI51" s="29"/>
      <c r="HJ51" s="29"/>
      <c r="HK51" s="29"/>
      <c r="HL51" s="18"/>
      <c r="HM51" s="29"/>
      <c r="HN51" s="18"/>
      <c r="HO51" s="29"/>
      <c r="HP51" s="29"/>
      <c r="HQ51" s="29"/>
      <c r="HR51" s="29"/>
      <c r="HS51" s="29"/>
      <c r="HT51" s="18"/>
      <c r="HU51" s="18"/>
      <c r="HV51" s="18"/>
      <c r="HW51" s="18"/>
      <c r="HX51" s="18"/>
      <c r="HY51" s="76"/>
      <c r="HZ51" s="18"/>
      <c r="IA51" s="18"/>
      <c r="IB51" s="60"/>
      <c r="IC51" s="60"/>
      <c r="ID51" s="60"/>
      <c r="IE51" s="20"/>
      <c r="IF51" s="20"/>
      <c r="IG51" s="60"/>
      <c r="IH51" s="60"/>
      <c r="II51" s="60"/>
      <c r="IJ51" s="60"/>
      <c r="IK51" s="60"/>
      <c r="IL51" s="60"/>
      <c r="IM51" s="60"/>
      <c r="IN51" s="20"/>
      <c r="IO51" s="20"/>
      <c r="IP51" s="60"/>
      <c r="IQ51" s="60"/>
      <c r="IR51" s="60"/>
      <c r="IS51" s="20"/>
      <c r="IT51" s="60"/>
      <c r="IU51" s="20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6"/>
      <c r="LZ51" s="16"/>
      <c r="MA51" s="1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</row>
    <row r="52" spans="1:640" x14ac:dyDescent="0.25">
      <c r="A52" s="8" t="s">
        <v>54</v>
      </c>
      <c r="B52" s="23">
        <f t="shared" si="5"/>
        <v>145762080.79999998</v>
      </c>
      <c r="C52" s="23">
        <f t="shared" si="5"/>
        <v>98421811.969999984</v>
      </c>
      <c r="D52" s="31">
        <f t="shared" si="6"/>
        <v>66923419.129999995</v>
      </c>
      <c r="E52" s="31">
        <f t="shared" si="6"/>
        <v>50456428.130000003</v>
      </c>
      <c r="F52" s="18">
        <v>55029100</v>
      </c>
      <c r="G52" s="1">
        <v>41271826</v>
      </c>
      <c r="H52" s="18">
        <f>3737906+8156413.13</f>
        <v>11894319.129999999</v>
      </c>
      <c r="I52" s="58">
        <v>9184602.1300000008</v>
      </c>
      <c r="J52" s="58"/>
      <c r="K52" s="58"/>
      <c r="L52" s="23">
        <f t="shared" si="2"/>
        <v>25745369.32</v>
      </c>
      <c r="M52" s="23">
        <f t="shared" si="2"/>
        <v>8520192.7300000004</v>
      </c>
      <c r="N52" s="18">
        <v>8847331</v>
      </c>
      <c r="O52" s="18">
        <v>0</v>
      </c>
      <c r="P52" s="18"/>
      <c r="Q52" s="18"/>
      <c r="R52" s="18">
        <v>91705.85</v>
      </c>
      <c r="S52" s="18">
        <v>69237.08</v>
      </c>
      <c r="T52" s="18"/>
      <c r="U52" s="18"/>
      <c r="V52" s="18"/>
      <c r="W52" s="18"/>
      <c r="X52" s="18"/>
      <c r="Y52" s="18"/>
      <c r="Z52" s="18"/>
      <c r="AA52" s="18"/>
      <c r="AB52" s="18"/>
      <c r="AC52" s="29"/>
      <c r="AD52" s="18"/>
      <c r="AE52" s="18"/>
      <c r="AF52" s="18">
        <f>391372.49+387883.57</f>
        <v>779256.06</v>
      </c>
      <c r="AG52" s="18">
        <v>0</v>
      </c>
      <c r="AH52" s="18">
        <v>141948.57999999999</v>
      </c>
      <c r="AI52" s="18">
        <v>99364.02</v>
      </c>
      <c r="AJ52" s="22">
        <v>144673</v>
      </c>
      <c r="AK52" s="18">
        <v>108504.75</v>
      </c>
      <c r="AL52" s="18"/>
      <c r="AM52" s="29"/>
      <c r="AN52" s="18"/>
      <c r="AO52" s="29"/>
      <c r="AP52" s="18"/>
      <c r="AQ52" s="29"/>
      <c r="AR52" s="18"/>
      <c r="AS52" s="18"/>
      <c r="AT52" s="18"/>
      <c r="AU52" s="29"/>
      <c r="AV52" s="18">
        <v>2341968.2000000002</v>
      </c>
      <c r="AW52" s="18">
        <v>977446.86</v>
      </c>
      <c r="AX52" s="18">
        <v>208320</v>
      </c>
      <c r="AY52" s="29">
        <v>208320</v>
      </c>
      <c r="AZ52" s="18"/>
      <c r="BA52" s="29"/>
      <c r="BB52" s="18"/>
      <c r="BC52" s="29"/>
      <c r="BD52" s="18"/>
      <c r="BE52" s="18"/>
      <c r="BF52" s="18"/>
      <c r="BG52" s="18"/>
      <c r="BH52" s="18">
        <v>1160201</v>
      </c>
      <c r="BI52" s="29">
        <v>880935.75</v>
      </c>
      <c r="BJ52" s="29">
        <v>4443536.9000000004</v>
      </c>
      <c r="BK52" s="29">
        <v>3303990.79</v>
      </c>
      <c r="BL52" s="29"/>
      <c r="BM52" s="29"/>
      <c r="BN52" s="18"/>
      <c r="BO52" s="18"/>
      <c r="BP52" s="18"/>
      <c r="BQ52" s="29"/>
      <c r="BR52" s="18"/>
      <c r="BS52" s="29"/>
      <c r="BT52" s="18"/>
      <c r="BU52" s="18"/>
      <c r="BV52" s="18"/>
      <c r="BW52" s="18"/>
      <c r="BX52" s="18"/>
      <c r="BY52" s="18"/>
      <c r="BZ52" s="18"/>
      <c r="CA52" s="29"/>
      <c r="CB52" s="29"/>
      <c r="CC52" s="29"/>
      <c r="CD52" s="18"/>
      <c r="CE52" s="29"/>
      <c r="CF52" s="29"/>
      <c r="CG52" s="29"/>
      <c r="CH52" s="18"/>
      <c r="CI52" s="18"/>
      <c r="CJ52" s="18"/>
      <c r="CK52" s="29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29"/>
      <c r="CY52" s="29"/>
      <c r="CZ52" s="2">
        <v>3880888.73</v>
      </c>
      <c r="DA52" s="3">
        <v>0</v>
      </c>
      <c r="DB52" s="18">
        <v>21209</v>
      </c>
      <c r="DC52" s="18">
        <v>21209</v>
      </c>
      <c r="DD52" s="18"/>
      <c r="DE52" s="18"/>
      <c r="DF52" s="18"/>
      <c r="DG52" s="29"/>
      <c r="DH52" s="18">
        <v>2509331</v>
      </c>
      <c r="DI52" s="18">
        <v>1881996</v>
      </c>
      <c r="DJ52" s="18"/>
      <c r="DK52" s="29"/>
      <c r="DL52" s="18"/>
      <c r="DM52" s="18"/>
      <c r="DN52" s="18"/>
      <c r="DO52" s="18"/>
      <c r="DP52" s="18"/>
      <c r="DQ52" s="18"/>
      <c r="DR52" s="18"/>
      <c r="DS52" s="29"/>
      <c r="DT52" s="18">
        <v>975000</v>
      </c>
      <c r="DU52" s="29">
        <v>969188.48</v>
      </c>
      <c r="DV52" s="18"/>
      <c r="DW52" s="18"/>
      <c r="DX52" s="18"/>
      <c r="DY52" s="18"/>
      <c r="DZ52" s="35"/>
      <c r="EA52" s="29"/>
      <c r="EB52" s="18">
        <v>200000</v>
      </c>
      <c r="EC52" s="29">
        <v>0</v>
      </c>
      <c r="ED52" s="18"/>
      <c r="EE52" s="18"/>
      <c r="EF52" s="18"/>
      <c r="EG52" s="18"/>
      <c r="EH52" s="18"/>
      <c r="EI52" s="18"/>
      <c r="EJ52" s="18"/>
      <c r="EK52" s="18"/>
      <c r="EL52" s="21"/>
      <c r="EM52" s="29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29"/>
      <c r="EZ52" s="18"/>
      <c r="FA52" s="18"/>
      <c r="FB52" s="18"/>
      <c r="FC52" s="18"/>
      <c r="FD52" s="18"/>
      <c r="FE52" s="18"/>
      <c r="FF52" s="18"/>
      <c r="FG52" s="18"/>
      <c r="FH52" s="37"/>
      <c r="FI52" s="29"/>
      <c r="FJ52" s="18"/>
      <c r="FK52" s="18"/>
      <c r="FL52" s="18"/>
      <c r="FM52" s="18"/>
      <c r="FN52" s="18"/>
      <c r="FO52" s="18"/>
      <c r="FP52" s="18"/>
      <c r="FQ52" s="18"/>
      <c r="FR52" s="35"/>
      <c r="FS52" s="29"/>
      <c r="FT52" s="29"/>
      <c r="FU52" s="29"/>
      <c r="FV52" s="23">
        <f t="shared" si="3"/>
        <v>48401469.949999996</v>
      </c>
      <c r="FW52" s="23">
        <f t="shared" si="3"/>
        <v>36003456.589999996</v>
      </c>
      <c r="FX52" s="18">
        <v>10359040</v>
      </c>
      <c r="FY52" s="29">
        <v>7739029</v>
      </c>
      <c r="FZ52" s="18"/>
      <c r="GA52" s="18"/>
      <c r="GB52" s="18">
        <v>36118260.159999996</v>
      </c>
      <c r="GC52" s="29">
        <v>27021320.75</v>
      </c>
      <c r="GD52" s="18"/>
      <c r="GE52" s="18"/>
      <c r="GF52" s="18"/>
      <c r="GG52" s="29"/>
      <c r="GH52" s="18">
        <v>155670</v>
      </c>
      <c r="GI52" s="18">
        <v>116670</v>
      </c>
      <c r="GJ52" s="18">
        <v>526166.21</v>
      </c>
      <c r="GK52" s="18">
        <v>126549.28</v>
      </c>
      <c r="GL52" s="18">
        <v>590139</v>
      </c>
      <c r="GM52" s="29">
        <v>582245.4</v>
      </c>
      <c r="GN52" s="18">
        <v>26040</v>
      </c>
      <c r="GO52" s="18">
        <v>26040</v>
      </c>
      <c r="GP52" s="18">
        <v>4741.2</v>
      </c>
      <c r="GQ52" s="18">
        <v>4741.2</v>
      </c>
      <c r="GR52" s="18">
        <v>456701.22</v>
      </c>
      <c r="GS52" s="29">
        <v>346311.86</v>
      </c>
      <c r="GT52" s="18">
        <v>55000</v>
      </c>
      <c r="GU52" s="18">
        <v>36130.94</v>
      </c>
      <c r="GV52" s="18">
        <v>105294</v>
      </c>
      <c r="GW52" s="18">
        <v>0</v>
      </c>
      <c r="GX52" s="18"/>
      <c r="GY52" s="18"/>
      <c r="GZ52" s="18">
        <v>4418.16</v>
      </c>
      <c r="HA52" s="29">
        <v>4418.16</v>
      </c>
      <c r="HB52" s="23">
        <f t="shared" si="4"/>
        <v>4691822.4000000004</v>
      </c>
      <c r="HC52" s="23">
        <f t="shared" si="4"/>
        <v>3441734.52</v>
      </c>
      <c r="HD52" s="29">
        <v>1723262.4</v>
      </c>
      <c r="HE52" s="29">
        <v>1723262.4</v>
      </c>
      <c r="HF52" s="29">
        <v>2968560</v>
      </c>
      <c r="HG52" s="29">
        <v>1718472.12</v>
      </c>
      <c r="HH52" s="29"/>
      <c r="HI52" s="29"/>
      <c r="HJ52" s="29"/>
      <c r="HK52" s="29"/>
      <c r="HL52" s="18"/>
      <c r="HM52" s="29"/>
      <c r="HN52" s="18"/>
      <c r="HO52" s="29"/>
      <c r="HP52" s="29"/>
      <c r="HQ52" s="29"/>
      <c r="HR52" s="29"/>
      <c r="HS52" s="29"/>
      <c r="HT52" s="18"/>
      <c r="HU52" s="18"/>
      <c r="HV52" s="18"/>
      <c r="HW52" s="18"/>
      <c r="HX52" s="18"/>
      <c r="HY52" s="76"/>
      <c r="HZ52" s="18"/>
      <c r="IA52" s="18"/>
      <c r="IB52" s="60"/>
      <c r="IC52" s="60"/>
      <c r="ID52" s="60"/>
      <c r="IE52" s="20"/>
      <c r="IF52" s="20"/>
      <c r="IG52" s="60"/>
      <c r="IH52" s="60"/>
      <c r="II52" s="60"/>
      <c r="IJ52" s="60"/>
      <c r="IK52" s="60"/>
      <c r="IL52" s="60"/>
      <c r="IM52" s="60"/>
      <c r="IN52" s="20"/>
      <c r="IO52" s="20"/>
      <c r="IP52" s="60"/>
      <c r="IQ52" s="60"/>
      <c r="IR52" s="60"/>
      <c r="IS52" s="20"/>
      <c r="IT52" s="60"/>
      <c r="IU52" s="20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6"/>
      <c r="LZ52" s="16"/>
      <c r="MA52" s="1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</row>
    <row r="53" spans="1:640" x14ac:dyDescent="0.25">
      <c r="A53" s="9" t="s">
        <v>55</v>
      </c>
      <c r="B53" s="23">
        <f t="shared" si="5"/>
        <v>37097301.519999996</v>
      </c>
      <c r="C53" s="23">
        <f t="shared" si="5"/>
        <v>17044840.399999999</v>
      </c>
      <c r="D53" s="31">
        <f t="shared" si="6"/>
        <v>7302130.1399999997</v>
      </c>
      <c r="E53" s="31">
        <f t="shared" si="6"/>
        <v>5453350.1399999997</v>
      </c>
      <c r="F53" s="18">
        <v>6344700</v>
      </c>
      <c r="G53" s="1">
        <v>4758525</v>
      </c>
      <c r="H53" s="18">
        <v>957430.14</v>
      </c>
      <c r="I53" s="58">
        <v>694825.14</v>
      </c>
      <c r="J53" s="58"/>
      <c r="K53" s="58"/>
      <c r="L53" s="23">
        <f t="shared" si="2"/>
        <v>29542496.379999999</v>
      </c>
      <c r="M53" s="23">
        <f t="shared" si="2"/>
        <v>11442679.33</v>
      </c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29"/>
      <c r="AD53" s="18"/>
      <c r="AE53" s="18"/>
      <c r="AF53" s="18"/>
      <c r="AG53" s="18"/>
      <c r="AH53" s="18"/>
      <c r="AI53" s="18"/>
      <c r="AJ53" s="22"/>
      <c r="AK53" s="18"/>
      <c r="AL53" s="18"/>
      <c r="AM53" s="29"/>
      <c r="AN53" s="18"/>
      <c r="AO53" s="29"/>
      <c r="AP53" s="18"/>
      <c r="AQ53" s="29"/>
      <c r="AR53" s="18"/>
      <c r="AS53" s="18"/>
      <c r="AT53" s="18"/>
      <c r="AU53" s="29"/>
      <c r="AV53" s="18"/>
      <c r="AW53" s="18"/>
      <c r="AX53" s="18"/>
      <c r="AY53" s="29"/>
      <c r="AZ53" s="18"/>
      <c r="BA53" s="29"/>
      <c r="BB53" s="18"/>
      <c r="BC53" s="29"/>
      <c r="BD53" s="18"/>
      <c r="BE53" s="18"/>
      <c r="BF53" s="18"/>
      <c r="BG53" s="18"/>
      <c r="BH53" s="18"/>
      <c r="BI53" s="29"/>
      <c r="BJ53" s="29">
        <v>1386517.58</v>
      </c>
      <c r="BK53" s="29">
        <v>1386517.58</v>
      </c>
      <c r="BL53" s="29">
        <v>22441384.5</v>
      </c>
      <c r="BM53" s="29">
        <v>5352270.2</v>
      </c>
      <c r="BN53" s="18"/>
      <c r="BO53" s="18"/>
      <c r="BP53" s="18"/>
      <c r="BQ53" s="29"/>
      <c r="BR53" s="18"/>
      <c r="BS53" s="29"/>
      <c r="BT53" s="18"/>
      <c r="BU53" s="18"/>
      <c r="BV53" s="18">
        <v>480634.72</v>
      </c>
      <c r="BW53" s="18">
        <v>480634.72</v>
      </c>
      <c r="BX53" s="18">
        <v>275499.58</v>
      </c>
      <c r="BY53" s="18">
        <v>275499.58</v>
      </c>
      <c r="BZ53" s="18"/>
      <c r="CA53" s="29"/>
      <c r="CB53" s="29"/>
      <c r="CC53" s="29"/>
      <c r="CD53" s="18"/>
      <c r="CE53" s="29"/>
      <c r="CF53" s="29"/>
      <c r="CG53" s="29"/>
      <c r="CH53" s="18"/>
      <c r="CI53" s="18"/>
      <c r="CJ53" s="18">
        <v>900000</v>
      </c>
      <c r="CK53" s="29">
        <v>900000</v>
      </c>
      <c r="CL53" s="18"/>
      <c r="CM53" s="18"/>
      <c r="CN53" s="18"/>
      <c r="CO53" s="18"/>
      <c r="CP53" s="42"/>
      <c r="CQ53" s="18"/>
      <c r="CR53" s="18"/>
      <c r="CS53" s="18"/>
      <c r="CT53" s="18"/>
      <c r="CU53" s="18"/>
      <c r="CV53" s="18"/>
      <c r="CW53" s="71"/>
      <c r="CX53" s="29"/>
      <c r="CY53" s="29"/>
      <c r="CZ53" s="2"/>
      <c r="DA53" s="3"/>
      <c r="DB53" s="18">
        <v>15649</v>
      </c>
      <c r="DC53" s="18">
        <v>15649</v>
      </c>
      <c r="DD53" s="18"/>
      <c r="DE53" s="18"/>
      <c r="DF53" s="18"/>
      <c r="DG53" s="29"/>
      <c r="DH53" s="18">
        <v>4042811</v>
      </c>
      <c r="DI53" s="18">
        <v>3032108.25</v>
      </c>
      <c r="DJ53" s="18"/>
      <c r="DK53" s="29"/>
      <c r="DL53" s="18"/>
      <c r="DM53" s="18"/>
      <c r="DN53" s="18"/>
      <c r="DO53" s="18"/>
      <c r="DP53" s="18"/>
      <c r="DQ53" s="18"/>
      <c r="DR53" s="18"/>
      <c r="DS53" s="29"/>
      <c r="DT53" s="29"/>
      <c r="DU53" s="29"/>
      <c r="DV53" s="18"/>
      <c r="DW53" s="18"/>
      <c r="DX53" s="18"/>
      <c r="DY53" s="18"/>
      <c r="DZ53" s="18"/>
      <c r="EA53" s="29"/>
      <c r="EB53" s="18"/>
      <c r="EC53" s="29"/>
      <c r="ED53" s="18"/>
      <c r="EE53" s="18"/>
      <c r="EF53" s="18"/>
      <c r="EG53" s="18"/>
      <c r="EH53" s="18"/>
      <c r="EI53" s="18"/>
      <c r="EJ53" s="18"/>
      <c r="EK53" s="18"/>
      <c r="EL53" s="18"/>
      <c r="EM53" s="29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29"/>
      <c r="EZ53" s="18"/>
      <c r="FA53" s="18"/>
      <c r="FB53" s="18"/>
      <c r="FC53" s="18"/>
      <c r="FD53" s="18"/>
      <c r="FE53" s="18"/>
      <c r="FF53" s="18"/>
      <c r="FG53" s="18"/>
      <c r="FH53" s="37"/>
      <c r="FI53" s="29"/>
      <c r="FJ53" s="18"/>
      <c r="FK53" s="18"/>
      <c r="FL53" s="18"/>
      <c r="FM53" s="18"/>
      <c r="FN53" s="18"/>
      <c r="FO53" s="18"/>
      <c r="FP53" s="18"/>
      <c r="FQ53" s="18"/>
      <c r="FR53" s="18"/>
      <c r="FS53" s="29"/>
      <c r="FT53" s="29"/>
      <c r="FU53" s="29"/>
      <c r="FV53" s="23">
        <f t="shared" si="3"/>
        <v>252675</v>
      </c>
      <c r="FW53" s="23">
        <f t="shared" si="3"/>
        <v>148810.93</v>
      </c>
      <c r="FX53" s="18"/>
      <c r="FY53" s="29"/>
      <c r="FZ53" s="18"/>
      <c r="GA53" s="18"/>
      <c r="GB53" s="18"/>
      <c r="GC53" s="29"/>
      <c r="GD53" s="18"/>
      <c r="GE53" s="18"/>
      <c r="GF53" s="18"/>
      <c r="GG53" s="29"/>
      <c r="GH53" s="18"/>
      <c r="GI53" s="18"/>
      <c r="GJ53" s="18"/>
      <c r="GK53" s="18"/>
      <c r="GL53" s="18"/>
      <c r="GM53" s="29"/>
      <c r="GN53" s="18"/>
      <c r="GO53" s="18"/>
      <c r="GP53" s="18"/>
      <c r="GQ53" s="18"/>
      <c r="GR53" s="18"/>
      <c r="GS53" s="29"/>
      <c r="GT53" s="18"/>
      <c r="GU53" s="18"/>
      <c r="GV53" s="18"/>
      <c r="GW53" s="18"/>
      <c r="GX53" s="18">
        <v>252675</v>
      </c>
      <c r="GY53" s="18">
        <v>148810.93</v>
      </c>
      <c r="GZ53" s="18"/>
      <c r="HA53" s="57"/>
      <c r="HB53" s="23">
        <f t="shared" si="4"/>
        <v>0</v>
      </c>
      <c r="HC53" s="23">
        <f t="shared" si="4"/>
        <v>0</v>
      </c>
      <c r="HD53" s="29"/>
      <c r="HE53" s="29"/>
      <c r="HF53" s="29"/>
      <c r="HG53" s="29"/>
      <c r="HH53" s="29"/>
      <c r="HI53" s="29"/>
      <c r="HJ53" s="29"/>
      <c r="HK53" s="29"/>
      <c r="HL53" s="18"/>
      <c r="HM53" s="29"/>
      <c r="HN53" s="18"/>
      <c r="HO53" s="29"/>
      <c r="HP53" s="29"/>
      <c r="HQ53" s="29"/>
      <c r="HR53" s="29"/>
      <c r="HS53" s="29"/>
      <c r="HT53" s="18"/>
      <c r="HU53" s="18"/>
      <c r="HV53" s="18"/>
      <c r="HW53" s="18"/>
      <c r="HX53" s="18"/>
      <c r="HY53" s="76"/>
      <c r="HZ53" s="18"/>
      <c r="IA53" s="18"/>
      <c r="IB53" s="60"/>
      <c r="IC53" s="60"/>
      <c r="ID53" s="60"/>
      <c r="IE53" s="20"/>
      <c r="IF53" s="20"/>
      <c r="IG53" s="60"/>
      <c r="IH53" s="60"/>
      <c r="II53" s="60"/>
      <c r="IJ53" s="60"/>
      <c r="IK53" s="60"/>
      <c r="IL53" s="60"/>
      <c r="IM53" s="60"/>
      <c r="IN53" s="20"/>
      <c r="IO53" s="20"/>
      <c r="IP53" s="60"/>
      <c r="IQ53" s="60"/>
      <c r="IR53" s="60"/>
      <c r="IS53" s="20"/>
      <c r="IT53" s="60"/>
      <c r="IU53" s="20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6"/>
      <c r="LZ53" s="16"/>
      <c r="MA53" s="1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</row>
    <row r="54" spans="1:640" x14ac:dyDescent="0.25">
      <c r="A54" s="9" t="s">
        <v>56</v>
      </c>
      <c r="B54" s="23">
        <f t="shared" si="5"/>
        <v>10817829.449999999</v>
      </c>
      <c r="C54" s="23">
        <f t="shared" si="5"/>
        <v>8087120.4199999999</v>
      </c>
      <c r="D54" s="31">
        <f t="shared" si="6"/>
        <v>8346453.2400000002</v>
      </c>
      <c r="E54" s="31">
        <f t="shared" si="6"/>
        <v>6188550.2400000002</v>
      </c>
      <c r="F54" s="18">
        <v>7209600</v>
      </c>
      <c r="G54" s="1">
        <v>5407200</v>
      </c>
      <c r="H54" s="18">
        <v>1136853.24</v>
      </c>
      <c r="I54" s="58">
        <v>781350.24</v>
      </c>
      <c r="J54" s="58"/>
      <c r="K54" s="58"/>
      <c r="L54" s="23">
        <f t="shared" si="2"/>
        <v>2218701.21</v>
      </c>
      <c r="M54" s="23">
        <f t="shared" si="2"/>
        <v>1758657.21</v>
      </c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29"/>
      <c r="AD54" s="18"/>
      <c r="AE54" s="18"/>
      <c r="AF54" s="18"/>
      <c r="AG54" s="18"/>
      <c r="AH54" s="18"/>
      <c r="AI54" s="18"/>
      <c r="AJ54" s="22"/>
      <c r="AK54" s="18"/>
      <c r="AL54" s="18"/>
      <c r="AM54" s="29"/>
      <c r="AN54" s="18"/>
      <c r="AO54" s="29"/>
      <c r="AP54" s="18"/>
      <c r="AQ54" s="29"/>
      <c r="AR54" s="18"/>
      <c r="AS54" s="18"/>
      <c r="AT54" s="18"/>
      <c r="AU54" s="29"/>
      <c r="AV54" s="18"/>
      <c r="AW54" s="18"/>
      <c r="AX54" s="18"/>
      <c r="AY54" s="29"/>
      <c r="AZ54" s="18"/>
      <c r="BA54" s="29"/>
      <c r="BB54" s="18"/>
      <c r="BC54" s="29"/>
      <c r="BD54" s="18"/>
      <c r="BE54" s="18"/>
      <c r="BF54" s="18"/>
      <c r="BG54" s="18"/>
      <c r="BH54" s="18"/>
      <c r="BI54" s="29"/>
      <c r="BJ54" s="29"/>
      <c r="BK54" s="29"/>
      <c r="BL54" s="29"/>
      <c r="BM54" s="29"/>
      <c r="BN54" s="18"/>
      <c r="BO54" s="18"/>
      <c r="BP54" s="18"/>
      <c r="BQ54" s="29"/>
      <c r="BR54" s="18"/>
      <c r="BS54" s="29"/>
      <c r="BT54" s="18"/>
      <c r="BU54" s="18"/>
      <c r="BV54" s="18"/>
      <c r="BW54" s="18"/>
      <c r="BX54" s="18">
        <v>378525.21</v>
      </c>
      <c r="BY54" s="18">
        <v>378525.21</v>
      </c>
      <c r="BZ54" s="18"/>
      <c r="CA54" s="29"/>
      <c r="CB54" s="29"/>
      <c r="CC54" s="29"/>
      <c r="CD54" s="18"/>
      <c r="CE54" s="29"/>
      <c r="CF54" s="29"/>
      <c r="CG54" s="29"/>
      <c r="CH54" s="18"/>
      <c r="CI54" s="18"/>
      <c r="CJ54" s="18"/>
      <c r="CK54" s="29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29"/>
      <c r="CY54" s="29"/>
      <c r="CZ54" s="2"/>
      <c r="DA54" s="3"/>
      <c r="DB54" s="18"/>
      <c r="DC54" s="18"/>
      <c r="DD54" s="18"/>
      <c r="DE54" s="18"/>
      <c r="DF54" s="18"/>
      <c r="DG54" s="29"/>
      <c r="DH54" s="18">
        <v>1840176</v>
      </c>
      <c r="DI54" s="18">
        <v>1380132</v>
      </c>
      <c r="DJ54" s="18"/>
      <c r="DK54" s="29"/>
      <c r="DL54" s="18"/>
      <c r="DM54" s="18"/>
      <c r="DN54" s="18"/>
      <c r="DO54" s="18"/>
      <c r="DP54" s="18"/>
      <c r="DQ54" s="18"/>
      <c r="DR54" s="18"/>
      <c r="DS54" s="29"/>
      <c r="DT54" s="18"/>
      <c r="DU54" s="29"/>
      <c r="DV54" s="18"/>
      <c r="DW54" s="18"/>
      <c r="DX54" s="18"/>
      <c r="DY54" s="18"/>
      <c r="DZ54" s="18"/>
      <c r="EA54" s="29"/>
      <c r="EB54" s="18"/>
      <c r="EC54" s="29"/>
      <c r="ED54" s="18"/>
      <c r="EE54" s="18"/>
      <c r="EF54" s="18"/>
      <c r="EG54" s="18"/>
      <c r="EH54" s="18"/>
      <c r="EI54" s="18"/>
      <c r="EJ54" s="18"/>
      <c r="EK54" s="18"/>
      <c r="EL54" s="18"/>
      <c r="EM54" s="29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29"/>
      <c r="EZ54" s="18"/>
      <c r="FA54" s="18"/>
      <c r="FB54" s="18"/>
      <c r="FC54" s="18"/>
      <c r="FD54" s="18"/>
      <c r="FE54" s="18"/>
      <c r="FF54" s="18"/>
      <c r="FG54" s="18"/>
      <c r="FH54" s="37"/>
      <c r="FI54" s="29"/>
      <c r="FJ54" s="18"/>
      <c r="FK54" s="18"/>
      <c r="FL54" s="18"/>
      <c r="FM54" s="18"/>
      <c r="FN54" s="18"/>
      <c r="FO54" s="18"/>
      <c r="FP54" s="18"/>
      <c r="FQ54" s="18"/>
      <c r="FR54" s="18"/>
      <c r="FS54" s="29"/>
      <c r="FT54" s="29"/>
      <c r="FU54" s="29"/>
      <c r="FV54" s="23">
        <f t="shared" si="3"/>
        <v>252675</v>
      </c>
      <c r="FW54" s="23">
        <f t="shared" si="3"/>
        <v>139912.97</v>
      </c>
      <c r="FX54" s="18"/>
      <c r="FY54" s="29"/>
      <c r="FZ54" s="18"/>
      <c r="GA54" s="18"/>
      <c r="GB54" s="18"/>
      <c r="GC54" s="29"/>
      <c r="GD54" s="18"/>
      <c r="GE54" s="18"/>
      <c r="GF54" s="18"/>
      <c r="GG54" s="29"/>
      <c r="GH54" s="18"/>
      <c r="GI54" s="18"/>
      <c r="GJ54" s="18"/>
      <c r="GK54" s="18"/>
      <c r="GL54" s="18"/>
      <c r="GM54" s="29"/>
      <c r="GN54" s="18"/>
      <c r="GO54" s="18"/>
      <c r="GP54" s="18"/>
      <c r="GQ54" s="18"/>
      <c r="GR54" s="18"/>
      <c r="GS54" s="29"/>
      <c r="GT54" s="18"/>
      <c r="GU54" s="18"/>
      <c r="GV54" s="18"/>
      <c r="GW54" s="18"/>
      <c r="GX54" s="18">
        <v>252675</v>
      </c>
      <c r="GY54" s="18">
        <v>139912.97</v>
      </c>
      <c r="GZ54" s="18"/>
      <c r="HA54" s="57"/>
      <c r="HB54" s="23">
        <f t="shared" si="4"/>
        <v>0</v>
      </c>
      <c r="HC54" s="23">
        <f t="shared" si="4"/>
        <v>0</v>
      </c>
      <c r="HD54" s="29"/>
      <c r="HE54" s="29"/>
      <c r="HF54" s="29"/>
      <c r="HG54" s="29"/>
      <c r="HH54" s="29"/>
      <c r="HI54" s="29"/>
      <c r="HJ54" s="29"/>
      <c r="HK54" s="29"/>
      <c r="HL54" s="18"/>
      <c r="HM54" s="29"/>
      <c r="HN54" s="18"/>
      <c r="HO54" s="29"/>
      <c r="HP54" s="29"/>
      <c r="HQ54" s="29"/>
      <c r="HR54" s="29"/>
      <c r="HS54" s="29"/>
      <c r="HT54" s="18"/>
      <c r="HU54" s="18"/>
      <c r="HV54" s="18"/>
      <c r="HW54" s="18"/>
      <c r="HX54" s="18"/>
      <c r="HY54" s="76"/>
      <c r="HZ54" s="18"/>
      <c r="IA54" s="18"/>
      <c r="IB54" s="60"/>
      <c r="IC54" s="60"/>
      <c r="ID54" s="60"/>
      <c r="IE54" s="20"/>
      <c r="IF54" s="20"/>
      <c r="IG54" s="60"/>
      <c r="IH54" s="60"/>
      <c r="II54" s="60"/>
      <c r="IJ54" s="60"/>
      <c r="IK54" s="60"/>
      <c r="IL54" s="60"/>
      <c r="IM54" s="60"/>
      <c r="IN54" s="20"/>
      <c r="IO54" s="20"/>
      <c r="IP54" s="60"/>
      <c r="IQ54" s="60"/>
      <c r="IR54" s="60"/>
      <c r="IS54" s="20"/>
      <c r="IT54" s="60"/>
      <c r="IU54" s="20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6"/>
      <c r="LZ54" s="16"/>
      <c r="MA54" s="1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</row>
    <row r="55" spans="1:640" x14ac:dyDescent="0.25">
      <c r="A55" s="9" t="s">
        <v>57</v>
      </c>
      <c r="B55" s="23">
        <f t="shared" si="5"/>
        <v>6565533.5099999998</v>
      </c>
      <c r="C55" s="23">
        <f t="shared" si="5"/>
        <v>5276346.37</v>
      </c>
      <c r="D55" s="31">
        <f t="shared" si="6"/>
        <v>4429450.3099999996</v>
      </c>
      <c r="E55" s="31">
        <f t="shared" si="6"/>
        <v>3293167.31</v>
      </c>
      <c r="F55" s="18">
        <v>4006700</v>
      </c>
      <c r="G55" s="1">
        <v>3005027</v>
      </c>
      <c r="H55" s="18">
        <v>422750.31</v>
      </c>
      <c r="I55" s="58">
        <v>288140.31</v>
      </c>
      <c r="J55" s="58"/>
      <c r="K55" s="58"/>
      <c r="L55" s="23">
        <f t="shared" si="2"/>
        <v>2035083.2</v>
      </c>
      <c r="M55" s="23">
        <f t="shared" si="2"/>
        <v>1913988.2</v>
      </c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29"/>
      <c r="AD55" s="18"/>
      <c r="AE55" s="18"/>
      <c r="AF55" s="18"/>
      <c r="AG55" s="18"/>
      <c r="AH55" s="18"/>
      <c r="AI55" s="18"/>
      <c r="AJ55" s="22"/>
      <c r="AK55" s="18"/>
      <c r="AL55" s="18"/>
      <c r="AM55" s="29"/>
      <c r="AN55" s="18"/>
      <c r="AO55" s="29"/>
      <c r="AP55" s="18"/>
      <c r="AQ55" s="29"/>
      <c r="AR55" s="18"/>
      <c r="AS55" s="18"/>
      <c r="AT55" s="18"/>
      <c r="AU55" s="29"/>
      <c r="AV55" s="18"/>
      <c r="AW55" s="18"/>
      <c r="AX55" s="18"/>
      <c r="AY55" s="29"/>
      <c r="AZ55" s="18"/>
      <c r="BA55" s="29"/>
      <c r="BB55" s="18"/>
      <c r="BC55" s="29"/>
      <c r="BD55" s="18"/>
      <c r="BE55" s="18"/>
      <c r="BF55" s="18"/>
      <c r="BG55" s="18"/>
      <c r="BH55" s="18"/>
      <c r="BI55" s="29"/>
      <c r="BJ55" s="29"/>
      <c r="BK55" s="29"/>
      <c r="BL55" s="29"/>
      <c r="BM55" s="29"/>
      <c r="BN55" s="18"/>
      <c r="BO55" s="18"/>
      <c r="BP55" s="18"/>
      <c r="BQ55" s="67"/>
      <c r="BR55" s="18"/>
      <c r="BS55" s="29"/>
      <c r="BT55" s="18"/>
      <c r="BU55" s="18"/>
      <c r="BV55" s="18"/>
      <c r="BW55" s="18"/>
      <c r="BX55" s="18">
        <v>847935</v>
      </c>
      <c r="BY55" s="18">
        <v>847935</v>
      </c>
      <c r="BZ55" s="18"/>
      <c r="CA55" s="29"/>
      <c r="CB55" s="29"/>
      <c r="CC55" s="29"/>
      <c r="CD55" s="18"/>
      <c r="CE55" s="29"/>
      <c r="CF55" s="29"/>
      <c r="CG55" s="29"/>
      <c r="CH55" s="18"/>
      <c r="CI55" s="18"/>
      <c r="CJ55" s="18">
        <v>352891.2</v>
      </c>
      <c r="CK55" s="29">
        <v>352891.2</v>
      </c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29"/>
      <c r="CY55" s="29"/>
      <c r="CZ55" s="2"/>
      <c r="DA55" s="3"/>
      <c r="DB55" s="18"/>
      <c r="DC55" s="18"/>
      <c r="DD55" s="18"/>
      <c r="DE55" s="18"/>
      <c r="DF55" s="18"/>
      <c r="DG55" s="29"/>
      <c r="DH55" s="18">
        <v>484257</v>
      </c>
      <c r="DI55" s="18">
        <v>363192</v>
      </c>
      <c r="DJ55" s="18"/>
      <c r="DK55" s="29"/>
      <c r="DL55" s="18"/>
      <c r="DM55" s="18"/>
      <c r="DN55" s="18"/>
      <c r="DO55" s="18"/>
      <c r="DP55" s="18"/>
      <c r="DQ55" s="18"/>
      <c r="DR55" s="18"/>
      <c r="DS55" s="29"/>
      <c r="DT55" s="18"/>
      <c r="DU55" s="29"/>
      <c r="DV55" s="18"/>
      <c r="DW55" s="18"/>
      <c r="DX55" s="18">
        <v>350000</v>
      </c>
      <c r="DY55" s="18">
        <v>349970</v>
      </c>
      <c r="DZ55" s="18"/>
      <c r="EA55" s="29"/>
      <c r="EB55" s="18"/>
      <c r="EC55" s="29"/>
      <c r="ED55" s="18"/>
      <c r="EE55" s="18"/>
      <c r="EF55" s="18"/>
      <c r="EG55" s="18"/>
      <c r="EH55" s="18"/>
      <c r="EI55" s="18"/>
      <c r="EJ55" s="18"/>
      <c r="EK55" s="18"/>
      <c r="EL55" s="18"/>
      <c r="EM55" s="29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29"/>
      <c r="EZ55" s="18"/>
      <c r="FA55" s="18"/>
      <c r="FB55" s="18"/>
      <c r="FC55" s="18"/>
      <c r="FD55" s="18"/>
      <c r="FE55" s="18"/>
      <c r="FF55" s="18"/>
      <c r="FG55" s="18"/>
      <c r="FH55" s="37"/>
      <c r="FI55" s="29"/>
      <c r="FJ55" s="18"/>
      <c r="FK55" s="18"/>
      <c r="FL55" s="18"/>
      <c r="FM55" s="18"/>
      <c r="FN55" s="18"/>
      <c r="FO55" s="18"/>
      <c r="FP55" s="18"/>
      <c r="FQ55" s="18"/>
      <c r="FR55" s="18"/>
      <c r="FS55" s="29"/>
      <c r="FT55" s="29"/>
      <c r="FU55" s="29"/>
      <c r="FV55" s="23">
        <f t="shared" si="3"/>
        <v>101000</v>
      </c>
      <c r="FW55" s="23">
        <f t="shared" si="3"/>
        <v>69190.86</v>
      </c>
      <c r="FX55" s="18"/>
      <c r="FY55" s="29"/>
      <c r="FZ55" s="18"/>
      <c r="GA55" s="18"/>
      <c r="GB55" s="18"/>
      <c r="GC55" s="29"/>
      <c r="GD55" s="18"/>
      <c r="GE55" s="18"/>
      <c r="GF55" s="18"/>
      <c r="GG55" s="29"/>
      <c r="GH55" s="18"/>
      <c r="GI55" s="18"/>
      <c r="GJ55" s="18"/>
      <c r="GK55" s="18"/>
      <c r="GL55" s="18"/>
      <c r="GM55" s="29"/>
      <c r="GN55" s="18"/>
      <c r="GO55" s="18"/>
      <c r="GP55" s="18"/>
      <c r="GQ55" s="18"/>
      <c r="GR55" s="18"/>
      <c r="GS55" s="29"/>
      <c r="GT55" s="18"/>
      <c r="GU55" s="18"/>
      <c r="GV55" s="18"/>
      <c r="GW55" s="18"/>
      <c r="GX55" s="18">
        <v>101000</v>
      </c>
      <c r="GY55" s="18">
        <v>69190.86</v>
      </c>
      <c r="GZ55" s="18"/>
      <c r="HA55" s="57"/>
      <c r="HB55" s="23">
        <f t="shared" si="4"/>
        <v>0</v>
      </c>
      <c r="HC55" s="23">
        <f t="shared" si="4"/>
        <v>0</v>
      </c>
      <c r="HD55" s="29"/>
      <c r="HE55" s="29"/>
      <c r="HF55" s="29"/>
      <c r="HG55" s="29"/>
      <c r="HH55" s="29"/>
      <c r="HI55" s="29"/>
      <c r="HJ55" s="29"/>
      <c r="HK55" s="29"/>
      <c r="HL55" s="18"/>
      <c r="HM55" s="29"/>
      <c r="HN55" s="18"/>
      <c r="HO55" s="29"/>
      <c r="HP55" s="29"/>
      <c r="HQ55" s="29"/>
      <c r="HR55" s="29"/>
      <c r="HS55" s="29"/>
      <c r="HT55" s="18"/>
      <c r="HU55" s="18"/>
      <c r="HV55" s="18"/>
      <c r="HW55" s="18"/>
      <c r="HX55" s="18"/>
      <c r="HY55" s="76"/>
      <c r="HZ55" s="18"/>
      <c r="IA55" s="18"/>
      <c r="IB55" s="60"/>
      <c r="IC55" s="60"/>
      <c r="ID55" s="60"/>
      <c r="IE55" s="20"/>
      <c r="IF55" s="20"/>
      <c r="IG55" s="60"/>
      <c r="IH55" s="60"/>
      <c r="II55" s="60"/>
      <c r="IJ55" s="60"/>
      <c r="IK55" s="60"/>
      <c r="IL55" s="60"/>
      <c r="IM55" s="60"/>
      <c r="IN55" s="20"/>
      <c r="IO55" s="20"/>
      <c r="IP55" s="60"/>
      <c r="IQ55" s="60"/>
      <c r="IR55" s="60"/>
      <c r="IS55" s="20"/>
      <c r="IT55" s="60"/>
      <c r="IU55" s="20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6"/>
      <c r="LZ55" s="16"/>
      <c r="MA55" s="1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</row>
    <row r="56" spans="1:640" x14ac:dyDescent="0.25">
      <c r="A56" s="9" t="s">
        <v>58</v>
      </c>
      <c r="B56" s="23">
        <f t="shared" si="5"/>
        <v>4122136.93</v>
      </c>
      <c r="C56" s="23">
        <f t="shared" si="5"/>
        <v>3062203.75</v>
      </c>
      <c r="D56" s="31">
        <f t="shared" si="6"/>
        <v>3730582.93</v>
      </c>
      <c r="E56" s="31">
        <f t="shared" si="6"/>
        <v>2779825.93</v>
      </c>
      <c r="F56" s="18">
        <v>3348700</v>
      </c>
      <c r="G56" s="1">
        <v>2511526</v>
      </c>
      <c r="H56" s="18">
        <v>381882.93</v>
      </c>
      <c r="I56" s="58">
        <v>268299.93</v>
      </c>
      <c r="J56" s="58"/>
      <c r="K56" s="58"/>
      <c r="L56" s="23">
        <f t="shared" si="2"/>
        <v>290554</v>
      </c>
      <c r="M56" s="23">
        <f t="shared" si="2"/>
        <v>217915.5</v>
      </c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29"/>
      <c r="AD56" s="18"/>
      <c r="AE56" s="18"/>
      <c r="AF56" s="18"/>
      <c r="AG56" s="18"/>
      <c r="AH56" s="18"/>
      <c r="AI56" s="18"/>
      <c r="AJ56" s="22"/>
      <c r="AK56" s="18"/>
      <c r="AL56" s="18"/>
      <c r="AM56" s="29"/>
      <c r="AN56" s="18"/>
      <c r="AO56" s="29"/>
      <c r="AP56" s="18"/>
      <c r="AQ56" s="29"/>
      <c r="AR56" s="18"/>
      <c r="AS56" s="18"/>
      <c r="AT56" s="18"/>
      <c r="AU56" s="29"/>
      <c r="AV56" s="18"/>
      <c r="AW56" s="18"/>
      <c r="AX56" s="18"/>
      <c r="AY56" s="29"/>
      <c r="AZ56" s="18"/>
      <c r="BA56" s="29"/>
      <c r="BB56" s="18"/>
      <c r="BC56" s="29"/>
      <c r="BD56" s="18"/>
      <c r="BE56" s="18"/>
      <c r="BF56" s="18"/>
      <c r="BG56" s="18"/>
      <c r="BH56" s="18"/>
      <c r="BI56" s="29"/>
      <c r="BJ56" s="29"/>
      <c r="BK56" s="29"/>
      <c r="BL56" s="29"/>
      <c r="BM56" s="29"/>
      <c r="BN56" s="18"/>
      <c r="BO56" s="18"/>
      <c r="BP56" s="18"/>
      <c r="BQ56" s="29"/>
      <c r="BR56" s="18"/>
      <c r="BS56" s="29"/>
      <c r="BT56" s="18"/>
      <c r="BU56" s="18"/>
      <c r="BV56" s="18"/>
      <c r="BW56" s="18"/>
      <c r="BX56" s="18"/>
      <c r="BY56" s="18"/>
      <c r="BZ56" s="18"/>
      <c r="CA56" s="29"/>
      <c r="CB56" s="29"/>
      <c r="CC56" s="29"/>
      <c r="CD56" s="18"/>
      <c r="CE56" s="29"/>
      <c r="CF56" s="29"/>
      <c r="CG56" s="29"/>
      <c r="CH56" s="18"/>
      <c r="CI56" s="18"/>
      <c r="CJ56" s="18"/>
      <c r="CK56" s="29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29"/>
      <c r="CY56" s="29"/>
      <c r="CZ56" s="2"/>
      <c r="DA56" s="3"/>
      <c r="DB56" s="18"/>
      <c r="DC56" s="18"/>
      <c r="DD56" s="18"/>
      <c r="DE56" s="18"/>
      <c r="DF56" s="18"/>
      <c r="DG56" s="29"/>
      <c r="DH56" s="18">
        <v>290554</v>
      </c>
      <c r="DI56" s="18">
        <v>217915.5</v>
      </c>
      <c r="DJ56" s="18"/>
      <c r="DK56" s="29"/>
      <c r="DL56" s="18"/>
      <c r="DM56" s="18"/>
      <c r="DN56" s="18"/>
      <c r="DO56" s="18"/>
      <c r="DP56" s="18"/>
      <c r="DQ56" s="18"/>
      <c r="DR56" s="18"/>
      <c r="DS56" s="29"/>
      <c r="DT56" s="18"/>
      <c r="DU56" s="29"/>
      <c r="DV56" s="18"/>
      <c r="DW56" s="18"/>
      <c r="DX56" s="18"/>
      <c r="DY56" s="18"/>
      <c r="DZ56" s="18"/>
      <c r="EA56" s="29"/>
      <c r="EB56" s="18"/>
      <c r="EC56" s="29"/>
      <c r="ED56" s="18"/>
      <c r="EE56" s="18"/>
      <c r="EF56" s="18"/>
      <c r="EG56" s="18"/>
      <c r="EH56" s="18"/>
      <c r="EI56" s="18"/>
      <c r="EJ56" s="18"/>
      <c r="EK56" s="18"/>
      <c r="EL56" s="18"/>
      <c r="EM56" s="29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29"/>
      <c r="EZ56" s="18"/>
      <c r="FA56" s="18"/>
      <c r="FB56" s="18"/>
      <c r="FC56" s="18"/>
      <c r="FD56" s="18"/>
      <c r="FE56" s="18"/>
      <c r="FF56" s="18"/>
      <c r="FG56" s="18"/>
      <c r="FH56" s="37"/>
      <c r="FI56" s="29"/>
      <c r="FJ56" s="18"/>
      <c r="FK56" s="18"/>
      <c r="FL56" s="18"/>
      <c r="FM56" s="18"/>
      <c r="FN56" s="18"/>
      <c r="FO56" s="18"/>
      <c r="FP56" s="18"/>
      <c r="FQ56" s="18"/>
      <c r="FR56" s="18"/>
      <c r="FS56" s="29"/>
      <c r="FT56" s="29"/>
      <c r="FU56" s="29"/>
      <c r="FV56" s="23">
        <f t="shared" si="3"/>
        <v>101000</v>
      </c>
      <c r="FW56" s="23">
        <f t="shared" si="3"/>
        <v>64462.32</v>
      </c>
      <c r="FX56" s="18"/>
      <c r="FY56" s="29"/>
      <c r="FZ56" s="18"/>
      <c r="GA56" s="18"/>
      <c r="GB56" s="18"/>
      <c r="GC56" s="29"/>
      <c r="GD56" s="18"/>
      <c r="GE56" s="18"/>
      <c r="GF56" s="18"/>
      <c r="GG56" s="29"/>
      <c r="GH56" s="18"/>
      <c r="GI56" s="18"/>
      <c r="GJ56" s="18"/>
      <c r="GK56" s="18"/>
      <c r="GL56" s="18"/>
      <c r="GM56" s="29"/>
      <c r="GN56" s="18"/>
      <c r="GO56" s="18"/>
      <c r="GP56" s="18"/>
      <c r="GQ56" s="18"/>
      <c r="GR56" s="18"/>
      <c r="GS56" s="29"/>
      <c r="GT56" s="18"/>
      <c r="GU56" s="18"/>
      <c r="GV56" s="18"/>
      <c r="GW56" s="18"/>
      <c r="GX56" s="18">
        <v>101000</v>
      </c>
      <c r="GY56" s="18">
        <v>64462.32</v>
      </c>
      <c r="GZ56" s="18"/>
      <c r="HA56" s="57"/>
      <c r="HB56" s="23">
        <f t="shared" si="4"/>
        <v>0</v>
      </c>
      <c r="HC56" s="23">
        <f t="shared" si="4"/>
        <v>0</v>
      </c>
      <c r="HD56" s="29"/>
      <c r="HE56" s="29"/>
      <c r="HF56" s="29"/>
      <c r="HG56" s="29"/>
      <c r="HH56" s="29"/>
      <c r="HI56" s="29"/>
      <c r="HJ56" s="29"/>
      <c r="HK56" s="29"/>
      <c r="HL56" s="18"/>
      <c r="HM56" s="29"/>
      <c r="HN56" s="18"/>
      <c r="HO56" s="29"/>
      <c r="HP56" s="29"/>
      <c r="HQ56" s="29"/>
      <c r="HR56" s="29"/>
      <c r="HS56" s="29"/>
      <c r="HT56" s="18"/>
      <c r="HU56" s="18"/>
      <c r="HV56" s="18"/>
      <c r="HW56" s="18"/>
      <c r="HX56" s="18"/>
      <c r="HY56" s="76"/>
      <c r="HZ56" s="18"/>
      <c r="IA56" s="18"/>
      <c r="IB56" s="60"/>
      <c r="IC56" s="60"/>
      <c r="ID56" s="60"/>
      <c r="IE56" s="20"/>
      <c r="IF56" s="20"/>
      <c r="IG56" s="60"/>
      <c r="IH56" s="60"/>
      <c r="II56" s="60"/>
      <c r="IJ56" s="60"/>
      <c r="IK56" s="60"/>
      <c r="IL56" s="60"/>
      <c r="IM56" s="60"/>
      <c r="IN56" s="20"/>
      <c r="IO56" s="20"/>
      <c r="IP56" s="60"/>
      <c r="IQ56" s="60"/>
      <c r="IR56" s="60"/>
      <c r="IS56" s="20"/>
      <c r="IT56" s="60"/>
      <c r="IU56" s="20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6"/>
      <c r="LZ56" s="16"/>
      <c r="MA56" s="1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</row>
    <row r="57" spans="1:640" x14ac:dyDescent="0.25">
      <c r="A57" s="9" t="s">
        <v>59</v>
      </c>
      <c r="B57" s="23">
        <f t="shared" si="5"/>
        <v>4017815.6</v>
      </c>
      <c r="C57" s="23">
        <f t="shared" si="5"/>
        <v>3181704.7800000003</v>
      </c>
      <c r="D57" s="31">
        <f t="shared" si="6"/>
        <v>2929762.6</v>
      </c>
      <c r="E57" s="31">
        <f t="shared" si="6"/>
        <v>2180533.6</v>
      </c>
      <c r="F57" s="18">
        <v>2488200</v>
      </c>
      <c r="G57" s="1">
        <v>1866150</v>
      </c>
      <c r="H57" s="18">
        <v>441562.6</v>
      </c>
      <c r="I57" s="58">
        <v>314383.59999999998</v>
      </c>
      <c r="J57" s="58"/>
      <c r="K57" s="58"/>
      <c r="L57" s="23">
        <f t="shared" si="2"/>
        <v>987053</v>
      </c>
      <c r="M57" s="23">
        <f t="shared" si="2"/>
        <v>938628</v>
      </c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29"/>
      <c r="AD57" s="18"/>
      <c r="AE57" s="18"/>
      <c r="AF57" s="18"/>
      <c r="AG57" s="18"/>
      <c r="AH57" s="18"/>
      <c r="AI57" s="18"/>
      <c r="AJ57" s="22"/>
      <c r="AK57" s="18"/>
      <c r="AL57" s="18"/>
      <c r="AM57" s="29"/>
      <c r="AN57" s="18"/>
      <c r="AO57" s="29"/>
      <c r="AP57" s="18"/>
      <c r="AQ57" s="29"/>
      <c r="AR57" s="18"/>
      <c r="AS57" s="18"/>
      <c r="AT57" s="18"/>
      <c r="AU57" s="29"/>
      <c r="AV57" s="18"/>
      <c r="AW57" s="18"/>
      <c r="AX57" s="18"/>
      <c r="AY57" s="29"/>
      <c r="AZ57" s="18"/>
      <c r="BA57" s="29"/>
      <c r="BB57" s="18"/>
      <c r="BC57" s="29"/>
      <c r="BD57" s="18"/>
      <c r="BE57" s="18"/>
      <c r="BF57" s="18"/>
      <c r="BG57" s="18"/>
      <c r="BH57" s="18"/>
      <c r="BI57" s="29"/>
      <c r="BJ57" s="29"/>
      <c r="BK57" s="29"/>
      <c r="BL57" s="29"/>
      <c r="BM57" s="29"/>
      <c r="BN57" s="18"/>
      <c r="BO57" s="18"/>
      <c r="BP57" s="18"/>
      <c r="BQ57" s="29"/>
      <c r="BR57" s="18"/>
      <c r="BS57" s="29"/>
      <c r="BT57" s="18"/>
      <c r="BU57" s="18"/>
      <c r="BV57" s="18"/>
      <c r="BW57" s="18"/>
      <c r="BX57" s="18">
        <v>564300</v>
      </c>
      <c r="BY57" s="18">
        <v>564300</v>
      </c>
      <c r="BZ57" s="18"/>
      <c r="CA57" s="29"/>
      <c r="CB57" s="29"/>
      <c r="CC57" s="29"/>
      <c r="CD57" s="18"/>
      <c r="CE57" s="29"/>
      <c r="CF57" s="29"/>
      <c r="CG57" s="29"/>
      <c r="CH57" s="18"/>
      <c r="CI57" s="18"/>
      <c r="CJ57" s="18">
        <v>229050</v>
      </c>
      <c r="CK57" s="29">
        <v>229050</v>
      </c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29"/>
      <c r="CY57" s="29"/>
      <c r="CZ57" s="2"/>
      <c r="DA57" s="3"/>
      <c r="DB57" s="18"/>
      <c r="DC57" s="18"/>
      <c r="DD57" s="18"/>
      <c r="DE57" s="18"/>
      <c r="DF57" s="18"/>
      <c r="DG57" s="29"/>
      <c r="DH57" s="18">
        <v>193703</v>
      </c>
      <c r="DI57" s="18">
        <v>145278</v>
      </c>
      <c r="DJ57" s="18"/>
      <c r="DK57" s="29"/>
      <c r="DL57" s="18"/>
      <c r="DM57" s="18"/>
      <c r="DN57" s="18"/>
      <c r="DO57" s="18"/>
      <c r="DP57" s="18"/>
      <c r="DQ57" s="18"/>
      <c r="DR57" s="18"/>
      <c r="DS57" s="29"/>
      <c r="DT57" s="18"/>
      <c r="DU57" s="29"/>
      <c r="DV57" s="18"/>
      <c r="DW57" s="18"/>
      <c r="DX57" s="18"/>
      <c r="DY57" s="18"/>
      <c r="DZ57" s="18"/>
      <c r="EA57" s="29"/>
      <c r="EB57" s="18"/>
      <c r="EC57" s="29"/>
      <c r="ED57" s="18"/>
      <c r="EE57" s="18"/>
      <c r="EF57" s="18"/>
      <c r="EG57" s="18"/>
      <c r="EH57" s="18"/>
      <c r="EI57" s="18"/>
      <c r="EJ57" s="18"/>
      <c r="EK57" s="18"/>
      <c r="EL57" s="18"/>
      <c r="EM57" s="29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29"/>
      <c r="EZ57" s="18"/>
      <c r="FA57" s="18"/>
      <c r="FB57" s="18"/>
      <c r="FC57" s="18"/>
      <c r="FD57" s="18"/>
      <c r="FE57" s="18"/>
      <c r="FF57" s="18"/>
      <c r="FG57" s="18"/>
      <c r="FH57" s="37"/>
      <c r="FI57" s="29"/>
      <c r="FJ57" s="18"/>
      <c r="FK57" s="18"/>
      <c r="FL57" s="18"/>
      <c r="FM57" s="18"/>
      <c r="FN57" s="18"/>
      <c r="FO57" s="18"/>
      <c r="FP57" s="18"/>
      <c r="FQ57" s="18"/>
      <c r="FR57" s="18"/>
      <c r="FS57" s="29"/>
      <c r="FT57" s="29"/>
      <c r="FU57" s="29"/>
      <c r="FV57" s="23">
        <f t="shared" si="3"/>
        <v>101000</v>
      </c>
      <c r="FW57" s="23">
        <f t="shared" si="3"/>
        <v>62543.18</v>
      </c>
      <c r="FX57" s="18"/>
      <c r="FY57" s="29"/>
      <c r="FZ57" s="18"/>
      <c r="GA57" s="18"/>
      <c r="GB57" s="18"/>
      <c r="GC57" s="29"/>
      <c r="GD57" s="18"/>
      <c r="GE57" s="18"/>
      <c r="GF57" s="18"/>
      <c r="GG57" s="29"/>
      <c r="GH57" s="18"/>
      <c r="GI57" s="18"/>
      <c r="GJ57" s="18"/>
      <c r="GK57" s="18"/>
      <c r="GL57" s="18"/>
      <c r="GM57" s="29"/>
      <c r="GN57" s="18"/>
      <c r="GO57" s="18"/>
      <c r="GP57" s="18"/>
      <c r="GQ57" s="18"/>
      <c r="GR57" s="18"/>
      <c r="GS57" s="29"/>
      <c r="GT57" s="18"/>
      <c r="GU57" s="18"/>
      <c r="GV57" s="18"/>
      <c r="GW57" s="18"/>
      <c r="GX57" s="18">
        <v>101000</v>
      </c>
      <c r="GY57" s="18">
        <v>62543.18</v>
      </c>
      <c r="GZ57" s="18"/>
      <c r="HA57" s="57"/>
      <c r="HB57" s="23">
        <f t="shared" si="4"/>
        <v>0</v>
      </c>
      <c r="HC57" s="23">
        <f t="shared" si="4"/>
        <v>0</v>
      </c>
      <c r="HD57" s="29"/>
      <c r="HE57" s="29"/>
      <c r="HF57" s="29"/>
      <c r="HG57" s="29"/>
      <c r="HH57" s="29"/>
      <c r="HI57" s="29"/>
      <c r="HJ57" s="29"/>
      <c r="HK57" s="29"/>
      <c r="HL57" s="18"/>
      <c r="HM57" s="29"/>
      <c r="HN57" s="18"/>
      <c r="HO57" s="29"/>
      <c r="HP57" s="29"/>
      <c r="HQ57" s="29"/>
      <c r="HR57" s="29"/>
      <c r="HS57" s="29"/>
      <c r="HT57" s="18"/>
      <c r="HU57" s="18"/>
      <c r="HV57" s="18"/>
      <c r="HW57" s="18"/>
      <c r="HX57" s="18"/>
      <c r="HY57" s="76"/>
      <c r="HZ57" s="18"/>
      <c r="IA57" s="18"/>
      <c r="IB57" s="60"/>
      <c r="IC57" s="60"/>
      <c r="ID57" s="60"/>
      <c r="IE57" s="20"/>
      <c r="IF57" s="20"/>
      <c r="IG57" s="60"/>
      <c r="IH57" s="60"/>
      <c r="II57" s="60"/>
      <c r="IJ57" s="60"/>
      <c r="IK57" s="60"/>
      <c r="IL57" s="60"/>
      <c r="IM57" s="60"/>
      <c r="IN57" s="20"/>
      <c r="IO57" s="20"/>
      <c r="IP57" s="60"/>
      <c r="IQ57" s="60"/>
      <c r="IR57" s="60"/>
      <c r="IS57" s="20"/>
      <c r="IT57" s="60"/>
      <c r="IU57" s="20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6"/>
      <c r="LZ57" s="16"/>
      <c r="MA57" s="1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</row>
    <row r="58" spans="1:640" ht="25.5" x14ac:dyDescent="0.25">
      <c r="A58" s="8" t="s">
        <v>60</v>
      </c>
      <c r="B58" s="23">
        <f t="shared" si="5"/>
        <v>267688320.78</v>
      </c>
      <c r="C58" s="23">
        <f t="shared" si="5"/>
        <v>181256549.34</v>
      </c>
      <c r="D58" s="31">
        <f t="shared" si="6"/>
        <v>100146333.56</v>
      </c>
      <c r="E58" s="31">
        <f t="shared" si="6"/>
        <v>75172428.560000002</v>
      </c>
      <c r="F58" s="18">
        <v>79148100</v>
      </c>
      <c r="G58" s="1">
        <v>59361075</v>
      </c>
      <c r="H58" s="18">
        <f>4033856+16964377.56</f>
        <v>20998233.559999999</v>
      </c>
      <c r="I58" s="58">
        <v>15811353.560000001</v>
      </c>
      <c r="J58" s="58"/>
      <c r="K58" s="58"/>
      <c r="L58" s="23">
        <f t="shared" si="2"/>
        <v>39117648.149999999</v>
      </c>
      <c r="M58" s="23">
        <f t="shared" si="2"/>
        <v>9704431.9399999995</v>
      </c>
      <c r="N58" s="18"/>
      <c r="O58" s="18"/>
      <c r="P58" s="18"/>
      <c r="Q58" s="18"/>
      <c r="R58" s="18">
        <v>240515.56</v>
      </c>
      <c r="S58" s="18">
        <v>240515.55</v>
      </c>
      <c r="T58" s="18"/>
      <c r="U58" s="18"/>
      <c r="V58" s="18">
        <f>324273+566485+357865+331920.5+427443+668439+997072.5+516612.5+793734.5+191368+2824787</f>
        <v>8000000</v>
      </c>
      <c r="W58" s="18"/>
      <c r="X58" s="18"/>
      <c r="Y58" s="18"/>
      <c r="Z58" s="18"/>
      <c r="AA58" s="18"/>
      <c r="AB58" s="18"/>
      <c r="AC58" s="29"/>
      <c r="AD58" s="18"/>
      <c r="AE58" s="18"/>
      <c r="AF58" s="18">
        <f>1358500+1077300</f>
        <v>2435800</v>
      </c>
      <c r="AG58" s="18">
        <v>0</v>
      </c>
      <c r="AH58" s="18">
        <v>676411.33</v>
      </c>
      <c r="AI58" s="18">
        <v>507308.44</v>
      </c>
      <c r="AJ58" s="22">
        <v>579136</v>
      </c>
      <c r="AK58" s="18">
        <v>434352</v>
      </c>
      <c r="AL58" s="18">
        <v>571366.9</v>
      </c>
      <c r="AM58" s="29">
        <v>428525.16</v>
      </c>
      <c r="AN58" s="18"/>
      <c r="AO58" s="29"/>
      <c r="AP58" s="18"/>
      <c r="AQ58" s="29"/>
      <c r="AR58" s="18"/>
      <c r="AS58" s="18"/>
      <c r="AT58" s="18"/>
      <c r="AU58" s="29"/>
      <c r="AV58" s="18">
        <v>6498048.4000000004</v>
      </c>
      <c r="AW58" s="18">
        <v>3305544.07</v>
      </c>
      <c r="AX58" s="18">
        <v>494760</v>
      </c>
      <c r="AY58" s="29">
        <v>494760</v>
      </c>
      <c r="AZ58" s="18"/>
      <c r="BA58" s="29"/>
      <c r="BB58" s="18"/>
      <c r="BC58" s="29"/>
      <c r="BD58" s="18"/>
      <c r="BE58" s="18"/>
      <c r="BF58" s="18"/>
      <c r="BG58" s="18"/>
      <c r="BH58" s="18"/>
      <c r="BI58" s="29"/>
      <c r="BJ58" s="29">
        <v>8488162.2599999998</v>
      </c>
      <c r="BK58" s="29">
        <v>0</v>
      </c>
      <c r="BL58" s="29">
        <v>9453513.6500000004</v>
      </c>
      <c r="BM58" s="29">
        <v>2836054.1</v>
      </c>
      <c r="BN58" s="18"/>
      <c r="BO58" s="18"/>
      <c r="BP58" s="18"/>
      <c r="BQ58" s="29"/>
      <c r="BR58" s="18"/>
      <c r="BS58" s="29"/>
      <c r="BT58" s="18"/>
      <c r="BU58" s="18"/>
      <c r="BV58" s="18"/>
      <c r="BW58" s="18"/>
      <c r="BX58" s="18">
        <v>46550</v>
      </c>
      <c r="BY58" s="18">
        <v>46550</v>
      </c>
      <c r="BZ58" s="18"/>
      <c r="CA58" s="29"/>
      <c r="CB58" s="29"/>
      <c r="CC58" s="29"/>
      <c r="CD58" s="18"/>
      <c r="CE58" s="29"/>
      <c r="CF58" s="29"/>
      <c r="CG58" s="29"/>
      <c r="CH58" s="18"/>
      <c r="CI58" s="18"/>
      <c r="CJ58" s="18"/>
      <c r="CK58" s="29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29"/>
      <c r="CY58" s="29"/>
      <c r="CZ58" s="2">
        <v>483735.55</v>
      </c>
      <c r="DA58" s="3">
        <v>355307.62</v>
      </c>
      <c r="DB58" s="18">
        <v>38239</v>
      </c>
      <c r="DC58" s="18">
        <v>38239</v>
      </c>
      <c r="DD58" s="18"/>
      <c r="DE58" s="18"/>
      <c r="DF58" s="18"/>
      <c r="DG58" s="29"/>
      <c r="DH58" s="18">
        <v>957646</v>
      </c>
      <c r="DI58" s="18">
        <v>863512.5</v>
      </c>
      <c r="DJ58" s="18"/>
      <c r="DK58" s="29"/>
      <c r="DL58" s="18"/>
      <c r="DM58" s="18"/>
      <c r="DN58" s="18"/>
      <c r="DO58" s="18"/>
      <c r="DP58" s="18">
        <v>53763.5</v>
      </c>
      <c r="DQ58" s="18">
        <v>53763.5</v>
      </c>
      <c r="DR58" s="18"/>
      <c r="DS58" s="29"/>
      <c r="DT58" s="18">
        <v>100000</v>
      </c>
      <c r="DU58" s="29">
        <v>100000</v>
      </c>
      <c r="DV58" s="18"/>
      <c r="DW58" s="18"/>
      <c r="DX58" s="18"/>
      <c r="DY58" s="18"/>
      <c r="DZ58" s="35"/>
      <c r="EA58" s="29"/>
      <c r="EB58" s="18"/>
      <c r="EC58" s="29"/>
      <c r="ED58" s="18"/>
      <c r="EE58" s="18"/>
      <c r="EF58" s="18"/>
      <c r="EG58" s="18"/>
      <c r="EH58" s="18"/>
      <c r="EI58" s="18"/>
      <c r="EJ58" s="18"/>
      <c r="EK58" s="18"/>
      <c r="EL58" s="18"/>
      <c r="EM58" s="29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29"/>
      <c r="EZ58" s="18"/>
      <c r="FA58" s="18"/>
      <c r="FB58" s="18"/>
      <c r="FC58" s="18"/>
      <c r="FD58" s="18"/>
      <c r="FE58" s="18"/>
      <c r="FF58" s="18"/>
      <c r="FG58" s="18"/>
      <c r="FH58" s="37"/>
      <c r="FI58" s="29"/>
      <c r="FJ58" s="18"/>
      <c r="FK58" s="18"/>
      <c r="FL58" s="18"/>
      <c r="FM58" s="18"/>
      <c r="FN58" s="18"/>
      <c r="FO58" s="18"/>
      <c r="FP58" s="18"/>
      <c r="FQ58" s="18"/>
      <c r="FR58" s="35"/>
      <c r="FS58" s="29"/>
      <c r="FT58" s="29"/>
      <c r="FU58" s="29"/>
      <c r="FV58" s="23">
        <f t="shared" si="3"/>
        <v>115761336.98</v>
      </c>
      <c r="FW58" s="23">
        <f t="shared" si="3"/>
        <v>86308551.530000001</v>
      </c>
      <c r="FX58" s="18">
        <v>37022244</v>
      </c>
      <c r="FY58" s="29">
        <v>27893040</v>
      </c>
      <c r="FZ58" s="18"/>
      <c r="GA58" s="18"/>
      <c r="GB58" s="18">
        <v>73528059.75</v>
      </c>
      <c r="GC58" s="29">
        <v>56035666</v>
      </c>
      <c r="GD58" s="18"/>
      <c r="GE58" s="18"/>
      <c r="GF58" s="18"/>
      <c r="GG58" s="29"/>
      <c r="GH58" s="18">
        <v>82491</v>
      </c>
      <c r="GI58" s="18">
        <v>364556</v>
      </c>
      <c r="GJ58" s="18">
        <v>1505428.87</v>
      </c>
      <c r="GK58" s="18">
        <v>408807.17</v>
      </c>
      <c r="GL58" s="18">
        <v>2407767.12</v>
      </c>
      <c r="GM58" s="29">
        <v>677500</v>
      </c>
      <c r="GN58" s="18">
        <v>52080</v>
      </c>
      <c r="GO58" s="18">
        <v>52080</v>
      </c>
      <c r="GP58" s="18">
        <v>10069</v>
      </c>
      <c r="GQ58" s="18">
        <v>0</v>
      </c>
      <c r="GR58" s="18">
        <v>504588.14</v>
      </c>
      <c r="GS58" s="29">
        <v>756407.36</v>
      </c>
      <c r="GT58" s="18">
        <v>550000</v>
      </c>
      <c r="GU58" s="18">
        <v>57000</v>
      </c>
      <c r="GV58" s="18">
        <v>35098</v>
      </c>
      <c r="GW58" s="18">
        <v>0</v>
      </c>
      <c r="GX58" s="18"/>
      <c r="GY58" s="18"/>
      <c r="GZ58" s="18">
        <v>63511.1</v>
      </c>
      <c r="HA58" s="29">
        <v>63495</v>
      </c>
      <c r="HB58" s="23">
        <f t="shared" si="4"/>
        <v>12663002.09</v>
      </c>
      <c r="HC58" s="23">
        <f t="shared" si="4"/>
        <v>10071137.310000001</v>
      </c>
      <c r="HD58" s="29">
        <v>6022802.0899999999</v>
      </c>
      <c r="HE58" s="29">
        <v>5707784.6200000001</v>
      </c>
      <c r="HF58" s="29">
        <v>6640200</v>
      </c>
      <c r="HG58" s="29">
        <v>4363352.6900000004</v>
      </c>
      <c r="HH58" s="29"/>
      <c r="HI58" s="29"/>
      <c r="HJ58" s="29"/>
      <c r="HK58" s="29"/>
      <c r="HL58" s="18"/>
      <c r="HM58" s="29"/>
      <c r="HN58" s="18"/>
      <c r="HO58" s="29"/>
      <c r="HP58" s="29"/>
      <c r="HQ58" s="29"/>
      <c r="HR58" s="29"/>
      <c r="HS58" s="29"/>
      <c r="HT58" s="18"/>
      <c r="HU58" s="18"/>
      <c r="HV58" s="18"/>
      <c r="HW58" s="18"/>
      <c r="HX58" s="18"/>
      <c r="HY58" s="76"/>
      <c r="HZ58" s="18"/>
      <c r="IA58" s="18"/>
      <c r="IB58" s="60"/>
      <c r="IC58" s="60"/>
      <c r="ID58" s="60"/>
      <c r="IE58" s="20"/>
      <c r="IF58" s="20"/>
      <c r="IG58" s="60"/>
      <c r="IH58" s="60"/>
      <c r="II58" s="60"/>
      <c r="IJ58" s="60"/>
      <c r="IK58" s="60"/>
      <c r="IL58" s="60"/>
      <c r="IM58" s="60"/>
      <c r="IN58" s="20"/>
      <c r="IO58" s="20"/>
      <c r="IP58" s="60"/>
      <c r="IQ58" s="60"/>
      <c r="IR58" s="60"/>
      <c r="IS58" s="20"/>
      <c r="IT58" s="60"/>
      <c r="IU58" s="20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6"/>
      <c r="LZ58" s="16"/>
      <c r="MA58" s="1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</row>
    <row r="59" spans="1:640" x14ac:dyDescent="0.25">
      <c r="A59" s="9" t="s">
        <v>61</v>
      </c>
      <c r="B59" s="23">
        <f t="shared" si="5"/>
        <v>284529352.29000002</v>
      </c>
      <c r="C59" s="23">
        <f t="shared" si="5"/>
        <v>112714972.59</v>
      </c>
      <c r="D59" s="31">
        <f t="shared" si="6"/>
        <v>18033164.379999999</v>
      </c>
      <c r="E59" s="31">
        <f t="shared" si="6"/>
        <v>13286684.379999999</v>
      </c>
      <c r="F59" s="18">
        <v>14417400</v>
      </c>
      <c r="G59" s="1">
        <v>10813050</v>
      </c>
      <c r="H59" s="18">
        <v>3615764.38</v>
      </c>
      <c r="I59" s="58">
        <v>2473634.38</v>
      </c>
      <c r="J59" s="58"/>
      <c r="K59" s="58"/>
      <c r="L59" s="23">
        <f t="shared" si="2"/>
        <v>265990887.91</v>
      </c>
      <c r="M59" s="23">
        <f t="shared" si="2"/>
        <v>99063629.510000005</v>
      </c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29"/>
      <c r="AD59" s="18"/>
      <c r="AE59" s="18"/>
      <c r="AF59" s="18"/>
      <c r="AG59" s="18"/>
      <c r="AH59" s="18"/>
      <c r="AI59" s="18"/>
      <c r="AJ59" s="22"/>
      <c r="AK59" s="18"/>
      <c r="AL59" s="18"/>
      <c r="AM59" s="29"/>
      <c r="AN59" s="18"/>
      <c r="AO59" s="29"/>
      <c r="AP59" s="18"/>
      <c r="AQ59" s="29"/>
      <c r="AR59" s="18"/>
      <c r="AS59" s="18"/>
      <c r="AT59" s="18"/>
      <c r="AU59" s="29"/>
      <c r="AV59" s="18"/>
      <c r="AW59" s="18"/>
      <c r="AX59" s="18"/>
      <c r="AY59" s="29"/>
      <c r="AZ59" s="18"/>
      <c r="BA59" s="29"/>
      <c r="BB59" s="18"/>
      <c r="BC59" s="29"/>
      <c r="BD59" s="18"/>
      <c r="BE59" s="18"/>
      <c r="BF59" s="18"/>
      <c r="BG59" s="18"/>
      <c r="BH59" s="18"/>
      <c r="BI59" s="29"/>
      <c r="BJ59" s="29">
        <v>3120446.84</v>
      </c>
      <c r="BK59" s="29">
        <v>0</v>
      </c>
      <c r="BL59" s="29">
        <v>13077766.5</v>
      </c>
      <c r="BM59" s="29">
        <v>3923116.2</v>
      </c>
      <c r="BN59" s="18"/>
      <c r="BO59" s="18"/>
      <c r="BP59" s="18"/>
      <c r="BQ59" s="29"/>
      <c r="BR59" s="18"/>
      <c r="BS59" s="29"/>
      <c r="BT59" s="18"/>
      <c r="BU59" s="18"/>
      <c r="BV59" s="18"/>
      <c r="BW59" s="18"/>
      <c r="BX59" s="18"/>
      <c r="BY59" s="18"/>
      <c r="BZ59" s="18">
        <v>1993859.57</v>
      </c>
      <c r="CA59" s="29">
        <v>1783151.9</v>
      </c>
      <c r="CB59" s="29"/>
      <c r="CC59" s="29"/>
      <c r="CD59" s="18"/>
      <c r="CE59" s="29"/>
      <c r="CF59" s="29"/>
      <c r="CG59" s="29"/>
      <c r="CH59" s="18">
        <v>35000000</v>
      </c>
      <c r="CI59" s="18">
        <v>24102080.300000001</v>
      </c>
      <c r="CJ59" s="18">
        <v>765000</v>
      </c>
      <c r="CK59" s="29">
        <v>749819.93</v>
      </c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29"/>
      <c r="CY59" s="29"/>
      <c r="CZ59" s="2"/>
      <c r="DA59" s="3"/>
      <c r="DB59" s="18">
        <v>55694</v>
      </c>
      <c r="DC59" s="18">
        <v>55694</v>
      </c>
      <c r="DD59" s="18"/>
      <c r="DE59" s="18"/>
      <c r="DF59" s="18"/>
      <c r="DG59" s="29"/>
      <c r="DH59" s="18">
        <v>3818904</v>
      </c>
      <c r="DI59" s="18">
        <v>2864178</v>
      </c>
      <c r="DJ59" s="18"/>
      <c r="DK59" s="29"/>
      <c r="DL59" s="18"/>
      <c r="DM59" s="18"/>
      <c r="DN59" s="18"/>
      <c r="DO59" s="18"/>
      <c r="DP59" s="18"/>
      <c r="DQ59" s="18"/>
      <c r="DR59" s="35"/>
      <c r="DS59" s="29"/>
      <c r="DT59" s="18"/>
      <c r="DU59" s="29"/>
      <c r="DV59" s="18"/>
      <c r="DW59" s="18"/>
      <c r="DX59" s="18"/>
      <c r="DY59" s="18"/>
      <c r="DZ59" s="18"/>
      <c r="EA59" s="29"/>
      <c r="EB59" s="18"/>
      <c r="EC59" s="29"/>
      <c r="ED59" s="18"/>
      <c r="EE59" s="18"/>
      <c r="EF59" s="18">
        <v>500000</v>
      </c>
      <c r="EG59" s="18">
        <v>0</v>
      </c>
      <c r="EH59" s="18"/>
      <c r="EI59" s="18"/>
      <c r="EJ59" s="18"/>
      <c r="EK59" s="18"/>
      <c r="EL59" s="18"/>
      <c r="EM59" s="29"/>
      <c r="EN59" s="18"/>
      <c r="EO59" s="18"/>
      <c r="EP59" s="18"/>
      <c r="EQ59" s="18"/>
      <c r="ER59" s="18"/>
      <c r="ES59" s="18"/>
      <c r="ET59" s="18">
        <v>100428600</v>
      </c>
      <c r="EU59" s="18">
        <v>15156277.9</v>
      </c>
      <c r="EV59" s="18"/>
      <c r="EW59" s="18"/>
      <c r="EX59" s="18"/>
      <c r="EY59" s="29"/>
      <c r="EZ59" s="18"/>
      <c r="FA59" s="18"/>
      <c r="FB59" s="18"/>
      <c r="FC59" s="18"/>
      <c r="FD59" s="18"/>
      <c r="FE59" s="18"/>
      <c r="FF59" s="18"/>
      <c r="FG59" s="18"/>
      <c r="FH59" s="37"/>
      <c r="FI59" s="29"/>
      <c r="FJ59" s="18">
        <v>106158311</v>
      </c>
      <c r="FK59" s="18">
        <v>49925018.25</v>
      </c>
      <c r="FL59" s="18">
        <v>1072306</v>
      </c>
      <c r="FM59" s="18">
        <v>504293.03</v>
      </c>
      <c r="FN59" s="18"/>
      <c r="FO59" s="18"/>
      <c r="FP59" s="18"/>
      <c r="FQ59" s="18"/>
      <c r="FR59" s="18"/>
      <c r="FS59" s="29"/>
      <c r="FT59" s="29"/>
      <c r="FU59" s="29"/>
      <c r="FV59" s="23">
        <f t="shared" si="3"/>
        <v>505300</v>
      </c>
      <c r="FW59" s="23">
        <f t="shared" si="3"/>
        <v>364658.7</v>
      </c>
      <c r="FX59" s="18"/>
      <c r="FY59" s="29"/>
      <c r="FZ59" s="18"/>
      <c r="GA59" s="18"/>
      <c r="GB59" s="18"/>
      <c r="GC59" s="29"/>
      <c r="GD59" s="18"/>
      <c r="GE59" s="18"/>
      <c r="GF59" s="18"/>
      <c r="GG59" s="29"/>
      <c r="GH59" s="18"/>
      <c r="GI59" s="18"/>
      <c r="GJ59" s="18"/>
      <c r="GK59" s="18"/>
      <c r="GL59" s="18"/>
      <c r="GM59" s="29"/>
      <c r="GN59" s="18"/>
      <c r="GO59" s="18"/>
      <c r="GP59" s="18"/>
      <c r="GQ59" s="18"/>
      <c r="GR59" s="18"/>
      <c r="GS59" s="29"/>
      <c r="GT59" s="18"/>
      <c r="GU59" s="18"/>
      <c r="GV59" s="18"/>
      <c r="GW59" s="18"/>
      <c r="GX59" s="18">
        <v>505300</v>
      </c>
      <c r="GY59" s="18">
        <v>364658.7</v>
      </c>
      <c r="GZ59" s="18"/>
      <c r="HA59" s="57"/>
      <c r="HB59" s="23">
        <f t="shared" si="4"/>
        <v>0</v>
      </c>
      <c r="HC59" s="23">
        <f t="shared" si="4"/>
        <v>0</v>
      </c>
      <c r="HD59" s="29"/>
      <c r="HE59" s="29"/>
      <c r="HF59" s="29"/>
      <c r="HG59" s="29"/>
      <c r="HH59" s="29"/>
      <c r="HI59" s="29"/>
      <c r="HJ59" s="29"/>
      <c r="HK59" s="29"/>
      <c r="HL59" s="18"/>
      <c r="HM59" s="29"/>
      <c r="HN59" s="18"/>
      <c r="HO59" s="29"/>
      <c r="HP59" s="29"/>
      <c r="HQ59" s="29"/>
      <c r="HR59" s="29"/>
      <c r="HS59" s="29"/>
      <c r="HT59" s="18"/>
      <c r="HU59" s="18"/>
      <c r="HV59" s="18"/>
      <c r="HW59" s="18"/>
      <c r="HX59" s="18"/>
      <c r="HY59" s="76"/>
      <c r="HZ59" s="18"/>
      <c r="IA59" s="18"/>
      <c r="IB59" s="60"/>
      <c r="IC59" s="60"/>
      <c r="ID59" s="60"/>
      <c r="IE59" s="20"/>
      <c r="IF59" s="20"/>
      <c r="IG59" s="60"/>
      <c r="IH59" s="60"/>
      <c r="II59" s="60"/>
      <c r="IJ59" s="60"/>
      <c r="IK59" s="60"/>
      <c r="IL59" s="60"/>
      <c r="IM59" s="60"/>
      <c r="IN59" s="20"/>
      <c r="IO59" s="20"/>
      <c r="IP59" s="60"/>
      <c r="IQ59" s="60"/>
      <c r="IR59" s="60"/>
      <c r="IS59" s="20"/>
      <c r="IT59" s="60"/>
      <c r="IU59" s="20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6"/>
      <c r="LZ59" s="16"/>
      <c r="MA59" s="1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</row>
    <row r="60" spans="1:640" x14ac:dyDescent="0.25">
      <c r="A60" s="9" t="s">
        <v>62</v>
      </c>
      <c r="B60" s="23">
        <f t="shared" si="5"/>
        <v>5887558.7699999996</v>
      </c>
      <c r="C60" s="23">
        <f t="shared" si="5"/>
        <v>4236898.5599999996</v>
      </c>
      <c r="D60" s="31">
        <f t="shared" si="6"/>
        <v>5302301.7699999996</v>
      </c>
      <c r="E60" s="31">
        <f t="shared" si="6"/>
        <v>3942407.77</v>
      </c>
      <c r="F60" s="18">
        <v>4985400</v>
      </c>
      <c r="G60" s="1">
        <v>3739050</v>
      </c>
      <c r="H60" s="18">
        <v>316901.77</v>
      </c>
      <c r="I60" s="58">
        <v>203357.77</v>
      </c>
      <c r="J60" s="58"/>
      <c r="K60" s="58"/>
      <c r="L60" s="23">
        <f t="shared" si="2"/>
        <v>484257</v>
      </c>
      <c r="M60" s="23">
        <f t="shared" si="2"/>
        <v>242128.5</v>
      </c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29"/>
      <c r="AD60" s="18"/>
      <c r="AE60" s="18"/>
      <c r="AF60" s="18"/>
      <c r="AG60" s="18"/>
      <c r="AH60" s="18"/>
      <c r="AI60" s="18"/>
      <c r="AJ60" s="22"/>
      <c r="AK60" s="18"/>
      <c r="AL60" s="18"/>
      <c r="AM60" s="29"/>
      <c r="AN60" s="18"/>
      <c r="AO60" s="29"/>
      <c r="AP60" s="18"/>
      <c r="AQ60" s="29"/>
      <c r="AR60" s="18"/>
      <c r="AS60" s="18"/>
      <c r="AT60" s="18"/>
      <c r="AU60" s="29"/>
      <c r="AV60" s="18"/>
      <c r="AW60" s="18"/>
      <c r="AX60" s="18"/>
      <c r="AY60" s="29"/>
      <c r="AZ60" s="18"/>
      <c r="BA60" s="29"/>
      <c r="BB60" s="18"/>
      <c r="BC60" s="29"/>
      <c r="BD60" s="18"/>
      <c r="BE60" s="18"/>
      <c r="BF60" s="18"/>
      <c r="BG60" s="18"/>
      <c r="BH60" s="18"/>
      <c r="BI60" s="29"/>
      <c r="BJ60" s="29"/>
      <c r="BK60" s="29"/>
      <c r="BL60" s="29"/>
      <c r="BM60" s="29"/>
      <c r="BN60" s="18"/>
      <c r="BO60" s="18"/>
      <c r="BP60" s="18"/>
      <c r="BQ60" s="29"/>
      <c r="BR60" s="18"/>
      <c r="BS60" s="29"/>
      <c r="BT60" s="18"/>
      <c r="BU60" s="18"/>
      <c r="BV60" s="18"/>
      <c r="BW60" s="18"/>
      <c r="BX60" s="18"/>
      <c r="BY60" s="18"/>
      <c r="BZ60" s="18"/>
      <c r="CA60" s="29"/>
      <c r="CB60" s="29"/>
      <c r="CC60" s="29"/>
      <c r="CD60" s="18"/>
      <c r="CE60" s="29"/>
      <c r="CF60" s="29"/>
      <c r="CG60" s="29"/>
      <c r="CH60" s="18"/>
      <c r="CI60" s="18"/>
      <c r="CJ60" s="18"/>
      <c r="CK60" s="29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29"/>
      <c r="CY60" s="29"/>
      <c r="CZ60" s="2"/>
      <c r="DA60" s="3"/>
      <c r="DB60" s="18"/>
      <c r="DC60" s="18"/>
      <c r="DD60" s="18"/>
      <c r="DE60" s="18"/>
      <c r="DF60" s="18"/>
      <c r="DG60" s="29"/>
      <c r="DH60" s="18">
        <v>484257</v>
      </c>
      <c r="DI60" s="18">
        <v>242128.5</v>
      </c>
      <c r="DJ60" s="18"/>
      <c r="DK60" s="29"/>
      <c r="DL60" s="18"/>
      <c r="DM60" s="18"/>
      <c r="DN60" s="18"/>
      <c r="DO60" s="18"/>
      <c r="DP60" s="18"/>
      <c r="DQ60" s="18"/>
      <c r="DR60" s="18"/>
      <c r="DS60" s="29"/>
      <c r="DT60" s="18"/>
      <c r="DU60" s="29"/>
      <c r="DV60" s="18"/>
      <c r="DW60" s="18"/>
      <c r="DX60" s="18"/>
      <c r="DY60" s="18"/>
      <c r="DZ60" s="18"/>
      <c r="EA60" s="29"/>
      <c r="EB60" s="18"/>
      <c r="EC60" s="29"/>
      <c r="ED60" s="18"/>
      <c r="EE60" s="18"/>
      <c r="EF60" s="18"/>
      <c r="EG60" s="18"/>
      <c r="EH60" s="18"/>
      <c r="EI60" s="18"/>
      <c r="EJ60" s="18"/>
      <c r="EK60" s="18"/>
      <c r="EL60" s="18"/>
      <c r="EM60" s="29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29"/>
      <c r="EZ60" s="18"/>
      <c r="FA60" s="18"/>
      <c r="FB60" s="18"/>
      <c r="FC60" s="18"/>
      <c r="FD60" s="18"/>
      <c r="FE60" s="18"/>
      <c r="FF60" s="18"/>
      <c r="FG60" s="18"/>
      <c r="FH60" s="37"/>
      <c r="FI60" s="29"/>
      <c r="FJ60" s="18"/>
      <c r="FK60" s="18"/>
      <c r="FL60" s="18"/>
      <c r="FM60" s="18"/>
      <c r="FN60" s="18"/>
      <c r="FO60" s="18"/>
      <c r="FP60" s="18"/>
      <c r="FQ60" s="18"/>
      <c r="FR60" s="18"/>
      <c r="FS60" s="29"/>
      <c r="FT60" s="29"/>
      <c r="FU60" s="29"/>
      <c r="FV60" s="23">
        <f t="shared" si="3"/>
        <v>101000</v>
      </c>
      <c r="FW60" s="23">
        <f t="shared" si="3"/>
        <v>52362.29</v>
      </c>
      <c r="FX60" s="18"/>
      <c r="FY60" s="29"/>
      <c r="FZ60" s="18"/>
      <c r="GA60" s="18"/>
      <c r="GB60" s="18"/>
      <c r="GC60" s="29"/>
      <c r="GD60" s="18"/>
      <c r="GE60" s="18"/>
      <c r="GF60" s="18"/>
      <c r="GG60" s="29"/>
      <c r="GH60" s="18"/>
      <c r="GI60" s="18"/>
      <c r="GJ60" s="18"/>
      <c r="GK60" s="18"/>
      <c r="GL60" s="18"/>
      <c r="GM60" s="29"/>
      <c r="GN60" s="18"/>
      <c r="GO60" s="18"/>
      <c r="GP60" s="18"/>
      <c r="GQ60" s="18"/>
      <c r="GR60" s="18"/>
      <c r="GS60" s="29"/>
      <c r="GT60" s="18"/>
      <c r="GU60" s="18"/>
      <c r="GV60" s="18"/>
      <c r="GW60" s="18"/>
      <c r="GX60" s="18">
        <v>101000</v>
      </c>
      <c r="GY60" s="18">
        <v>52362.29</v>
      </c>
      <c r="GZ60" s="18"/>
      <c r="HA60" s="57"/>
      <c r="HB60" s="23">
        <f t="shared" si="4"/>
        <v>0</v>
      </c>
      <c r="HC60" s="23">
        <f t="shared" si="4"/>
        <v>0</v>
      </c>
      <c r="HD60" s="29"/>
      <c r="HE60" s="29"/>
      <c r="HF60" s="29"/>
      <c r="HG60" s="29"/>
      <c r="HH60" s="29"/>
      <c r="HI60" s="29"/>
      <c r="HJ60" s="29"/>
      <c r="HK60" s="29"/>
      <c r="HL60" s="18"/>
      <c r="HM60" s="29"/>
      <c r="HN60" s="18"/>
      <c r="HO60" s="29"/>
      <c r="HP60" s="29"/>
      <c r="HQ60" s="29"/>
      <c r="HR60" s="29"/>
      <c r="HS60" s="29"/>
      <c r="HT60" s="18"/>
      <c r="HU60" s="18"/>
      <c r="HV60" s="18"/>
      <c r="HW60" s="18"/>
      <c r="HX60" s="18"/>
      <c r="HY60" s="76"/>
      <c r="HZ60" s="18"/>
      <c r="IA60" s="18"/>
      <c r="IB60" s="60"/>
      <c r="IC60" s="60"/>
      <c r="ID60" s="60"/>
      <c r="IE60" s="20"/>
      <c r="IF60" s="20"/>
      <c r="IG60" s="60"/>
      <c r="IH60" s="60"/>
      <c r="II60" s="60"/>
      <c r="IJ60" s="60"/>
      <c r="IK60" s="60"/>
      <c r="IL60" s="60"/>
      <c r="IM60" s="60"/>
      <c r="IN60" s="20"/>
      <c r="IO60" s="20"/>
      <c r="IP60" s="60"/>
      <c r="IQ60" s="60"/>
      <c r="IR60" s="60"/>
      <c r="IS60" s="20"/>
      <c r="IT60" s="60"/>
      <c r="IU60" s="20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6"/>
      <c r="LZ60" s="16"/>
      <c r="MA60" s="1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</row>
    <row r="61" spans="1:640" x14ac:dyDescent="0.25">
      <c r="A61" s="9" t="s">
        <v>63</v>
      </c>
      <c r="B61" s="23">
        <f t="shared" si="5"/>
        <v>5005382.8499999996</v>
      </c>
      <c r="C61" s="23">
        <f t="shared" si="5"/>
        <v>3628774.16</v>
      </c>
      <c r="D61" s="31">
        <f t="shared" si="6"/>
        <v>4613828.8499999996</v>
      </c>
      <c r="E61" s="31">
        <f t="shared" si="6"/>
        <v>3415442.85</v>
      </c>
      <c r="F61" s="18">
        <v>4190900</v>
      </c>
      <c r="G61" s="1">
        <v>3143177</v>
      </c>
      <c r="H61" s="18">
        <v>422928.85</v>
      </c>
      <c r="I61" s="58">
        <v>272265.84999999998</v>
      </c>
      <c r="J61" s="58"/>
      <c r="K61" s="58"/>
      <c r="L61" s="23">
        <f t="shared" si="2"/>
        <v>290554</v>
      </c>
      <c r="M61" s="23">
        <f t="shared" si="2"/>
        <v>145278</v>
      </c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29"/>
      <c r="AD61" s="18"/>
      <c r="AE61" s="18"/>
      <c r="AF61" s="18"/>
      <c r="AG61" s="18"/>
      <c r="AH61" s="18"/>
      <c r="AI61" s="18"/>
      <c r="AJ61" s="22"/>
      <c r="AK61" s="18"/>
      <c r="AL61" s="18"/>
      <c r="AM61" s="29"/>
      <c r="AN61" s="18"/>
      <c r="AO61" s="29"/>
      <c r="AP61" s="18"/>
      <c r="AQ61" s="29"/>
      <c r="AR61" s="18"/>
      <c r="AS61" s="18"/>
      <c r="AT61" s="18"/>
      <c r="AU61" s="29"/>
      <c r="AV61" s="18"/>
      <c r="AW61" s="18"/>
      <c r="AX61" s="18"/>
      <c r="AY61" s="29"/>
      <c r="AZ61" s="18"/>
      <c r="BA61" s="29"/>
      <c r="BB61" s="18"/>
      <c r="BC61" s="29"/>
      <c r="BD61" s="18"/>
      <c r="BE61" s="18"/>
      <c r="BF61" s="18"/>
      <c r="BG61" s="18"/>
      <c r="BH61" s="18"/>
      <c r="BI61" s="29"/>
      <c r="BJ61" s="29"/>
      <c r="BK61" s="29"/>
      <c r="BL61" s="29"/>
      <c r="BM61" s="29"/>
      <c r="BN61" s="18"/>
      <c r="BO61" s="18"/>
      <c r="BP61" s="18"/>
      <c r="BQ61" s="29"/>
      <c r="BR61" s="18"/>
      <c r="BS61" s="29"/>
      <c r="BT61" s="18"/>
      <c r="BU61" s="18"/>
      <c r="BV61" s="18"/>
      <c r="BW61" s="18"/>
      <c r="BX61" s="18"/>
      <c r="BY61" s="18"/>
      <c r="BZ61" s="18"/>
      <c r="CA61" s="29"/>
      <c r="CB61" s="29"/>
      <c r="CC61" s="29"/>
      <c r="CD61" s="18"/>
      <c r="CE61" s="29"/>
      <c r="CF61" s="29"/>
      <c r="CG61" s="29"/>
      <c r="CH61" s="18"/>
      <c r="CI61" s="18"/>
      <c r="CJ61" s="18"/>
      <c r="CK61" s="29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29"/>
      <c r="CY61" s="29"/>
      <c r="CZ61" s="2"/>
      <c r="DA61" s="3"/>
      <c r="DB61" s="18"/>
      <c r="DC61" s="18"/>
      <c r="DD61" s="18"/>
      <c r="DE61" s="18"/>
      <c r="DF61" s="18"/>
      <c r="DG61" s="29"/>
      <c r="DH61" s="18">
        <v>290554</v>
      </c>
      <c r="DI61" s="18">
        <v>145278</v>
      </c>
      <c r="DJ61" s="18"/>
      <c r="DK61" s="29"/>
      <c r="DL61" s="18"/>
      <c r="DM61" s="18"/>
      <c r="DN61" s="18"/>
      <c r="DO61" s="18"/>
      <c r="DP61" s="18"/>
      <c r="DQ61" s="18"/>
      <c r="DR61" s="18"/>
      <c r="DS61" s="29"/>
      <c r="DT61" s="18"/>
      <c r="DU61" s="29"/>
      <c r="DV61" s="18"/>
      <c r="DW61" s="18"/>
      <c r="DX61" s="18"/>
      <c r="DY61" s="18"/>
      <c r="DZ61" s="18"/>
      <c r="EA61" s="29"/>
      <c r="EB61" s="18"/>
      <c r="EC61" s="29"/>
      <c r="ED61" s="18"/>
      <c r="EE61" s="18"/>
      <c r="EF61" s="18"/>
      <c r="EG61" s="18"/>
      <c r="EH61" s="18"/>
      <c r="EI61" s="18"/>
      <c r="EJ61" s="18"/>
      <c r="EK61" s="18"/>
      <c r="EL61" s="18"/>
      <c r="EM61" s="29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29"/>
      <c r="EZ61" s="18"/>
      <c r="FA61" s="18"/>
      <c r="FB61" s="18"/>
      <c r="FC61" s="18"/>
      <c r="FD61" s="18"/>
      <c r="FE61" s="18"/>
      <c r="FF61" s="18"/>
      <c r="FG61" s="18"/>
      <c r="FH61" s="37"/>
      <c r="FI61" s="29"/>
      <c r="FJ61" s="18"/>
      <c r="FK61" s="18"/>
      <c r="FL61" s="18"/>
      <c r="FM61" s="18"/>
      <c r="FN61" s="18"/>
      <c r="FO61" s="18"/>
      <c r="FP61" s="18"/>
      <c r="FQ61" s="18"/>
      <c r="FR61" s="18"/>
      <c r="FS61" s="29"/>
      <c r="FT61" s="29"/>
      <c r="FU61" s="29"/>
      <c r="FV61" s="23">
        <f t="shared" si="3"/>
        <v>101000</v>
      </c>
      <c r="FW61" s="23">
        <f t="shared" si="3"/>
        <v>68053.31</v>
      </c>
      <c r="FX61" s="18"/>
      <c r="FY61" s="29"/>
      <c r="FZ61" s="18"/>
      <c r="GA61" s="18"/>
      <c r="GB61" s="18"/>
      <c r="GC61" s="29"/>
      <c r="GD61" s="18"/>
      <c r="GE61" s="18"/>
      <c r="GF61" s="18"/>
      <c r="GG61" s="29"/>
      <c r="GH61" s="18"/>
      <c r="GI61" s="18"/>
      <c r="GJ61" s="18"/>
      <c r="GK61" s="18"/>
      <c r="GL61" s="18"/>
      <c r="GM61" s="29"/>
      <c r="GN61" s="18"/>
      <c r="GO61" s="18"/>
      <c r="GP61" s="18"/>
      <c r="GQ61" s="18"/>
      <c r="GR61" s="18"/>
      <c r="GS61" s="29"/>
      <c r="GT61" s="18"/>
      <c r="GU61" s="18"/>
      <c r="GV61" s="18"/>
      <c r="GW61" s="18"/>
      <c r="GX61" s="18">
        <v>101000</v>
      </c>
      <c r="GY61" s="18">
        <v>68053.31</v>
      </c>
      <c r="GZ61" s="18"/>
      <c r="HA61" s="57"/>
      <c r="HB61" s="23">
        <f t="shared" si="4"/>
        <v>0</v>
      </c>
      <c r="HC61" s="23">
        <f t="shared" si="4"/>
        <v>0</v>
      </c>
      <c r="HD61" s="29"/>
      <c r="HE61" s="29"/>
      <c r="HF61" s="29"/>
      <c r="HG61" s="29"/>
      <c r="HH61" s="29"/>
      <c r="HI61" s="29"/>
      <c r="HJ61" s="29"/>
      <c r="HK61" s="29"/>
      <c r="HL61" s="18"/>
      <c r="HM61" s="29"/>
      <c r="HN61" s="18"/>
      <c r="HO61" s="29"/>
      <c r="HP61" s="29"/>
      <c r="HQ61" s="29"/>
      <c r="HR61" s="29"/>
      <c r="HS61" s="29"/>
      <c r="HT61" s="18"/>
      <c r="HU61" s="18"/>
      <c r="HV61" s="18"/>
      <c r="HW61" s="18"/>
      <c r="HX61" s="18"/>
      <c r="HY61" s="76"/>
      <c r="HZ61" s="18"/>
      <c r="IA61" s="18"/>
      <c r="IB61" s="60"/>
      <c r="IC61" s="60"/>
      <c r="ID61" s="60"/>
      <c r="IE61" s="20"/>
      <c r="IF61" s="20"/>
      <c r="IG61" s="60"/>
      <c r="IH61" s="60"/>
      <c r="II61" s="60"/>
      <c r="IJ61" s="60"/>
      <c r="IK61" s="60"/>
      <c r="IL61" s="60"/>
      <c r="IM61" s="60"/>
      <c r="IN61" s="20"/>
      <c r="IO61" s="20"/>
      <c r="IP61" s="60"/>
      <c r="IQ61" s="60"/>
      <c r="IR61" s="60"/>
      <c r="IS61" s="20"/>
      <c r="IT61" s="60"/>
      <c r="IU61" s="20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6"/>
      <c r="LZ61" s="16"/>
      <c r="MA61" s="1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</row>
    <row r="62" spans="1:640" x14ac:dyDescent="0.25">
      <c r="A62" s="9" t="s">
        <v>64</v>
      </c>
      <c r="B62" s="23">
        <f t="shared" si="5"/>
        <v>3581298.88</v>
      </c>
      <c r="C62" s="23">
        <f t="shared" si="5"/>
        <v>2652467.44</v>
      </c>
      <c r="D62" s="31">
        <f t="shared" si="6"/>
        <v>3248374.88</v>
      </c>
      <c r="E62" s="31">
        <f t="shared" si="6"/>
        <v>2416441.88</v>
      </c>
      <c r="F62" s="18">
        <v>3007800</v>
      </c>
      <c r="G62" s="1">
        <v>2255850</v>
      </c>
      <c r="H62" s="18">
        <v>240574.88</v>
      </c>
      <c r="I62" s="58">
        <v>160591.88</v>
      </c>
      <c r="J62" s="58"/>
      <c r="K62" s="58"/>
      <c r="L62" s="23">
        <f t="shared" si="2"/>
        <v>231924</v>
      </c>
      <c r="M62" s="23">
        <f t="shared" si="2"/>
        <v>173943</v>
      </c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29"/>
      <c r="AD62" s="18"/>
      <c r="AE62" s="18"/>
      <c r="AF62" s="18"/>
      <c r="AG62" s="18"/>
      <c r="AH62" s="18"/>
      <c r="AI62" s="18"/>
      <c r="AJ62" s="22"/>
      <c r="AK62" s="18"/>
      <c r="AL62" s="18"/>
      <c r="AM62" s="29"/>
      <c r="AN62" s="18"/>
      <c r="AO62" s="29"/>
      <c r="AP62" s="18"/>
      <c r="AQ62" s="29"/>
      <c r="AR62" s="18"/>
      <c r="AS62" s="18"/>
      <c r="AT62" s="18"/>
      <c r="AU62" s="29"/>
      <c r="AV62" s="18"/>
      <c r="AW62" s="18"/>
      <c r="AX62" s="18"/>
      <c r="AY62" s="29"/>
      <c r="AZ62" s="18"/>
      <c r="BA62" s="29"/>
      <c r="BB62" s="18"/>
      <c r="BC62" s="29"/>
      <c r="BD62" s="18"/>
      <c r="BE62" s="18"/>
      <c r="BF62" s="18"/>
      <c r="BG62" s="18"/>
      <c r="BH62" s="18"/>
      <c r="BI62" s="29"/>
      <c r="BJ62" s="29"/>
      <c r="BK62" s="29"/>
      <c r="BL62" s="29"/>
      <c r="BM62" s="29"/>
      <c r="BN62" s="18"/>
      <c r="BO62" s="18"/>
      <c r="BP62" s="18"/>
      <c r="BQ62" s="29"/>
      <c r="BR62" s="18"/>
      <c r="BS62" s="29"/>
      <c r="BT62" s="18"/>
      <c r="BU62" s="18"/>
      <c r="BV62" s="18"/>
      <c r="BW62" s="18"/>
      <c r="BX62" s="18"/>
      <c r="BY62" s="18"/>
      <c r="BZ62" s="18"/>
      <c r="CA62" s="29"/>
      <c r="CB62" s="29"/>
      <c r="CC62" s="29"/>
      <c r="CD62" s="18"/>
      <c r="CE62" s="29"/>
      <c r="CF62" s="29"/>
      <c r="CG62" s="29"/>
      <c r="CH62" s="18"/>
      <c r="CI62" s="18"/>
      <c r="CJ62" s="18"/>
      <c r="CK62" s="29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29"/>
      <c r="CY62" s="29"/>
      <c r="CZ62" s="2"/>
      <c r="DA62" s="3"/>
      <c r="DB62" s="18"/>
      <c r="DC62" s="18"/>
      <c r="DD62" s="18"/>
      <c r="DE62" s="18"/>
      <c r="DF62" s="18"/>
      <c r="DG62" s="29"/>
      <c r="DH62" s="18">
        <v>231924</v>
      </c>
      <c r="DI62" s="18">
        <v>173943</v>
      </c>
      <c r="DJ62" s="18"/>
      <c r="DK62" s="29"/>
      <c r="DL62" s="18"/>
      <c r="DM62" s="18"/>
      <c r="DN62" s="18"/>
      <c r="DO62" s="18"/>
      <c r="DP62" s="18"/>
      <c r="DQ62" s="18"/>
      <c r="DR62" s="18"/>
      <c r="DS62" s="29"/>
      <c r="DT62" s="18"/>
      <c r="DU62" s="29"/>
      <c r="DV62" s="18"/>
      <c r="DW62" s="18"/>
      <c r="DX62" s="18"/>
      <c r="DY62" s="18"/>
      <c r="DZ62" s="18"/>
      <c r="EA62" s="29"/>
      <c r="EB62" s="18"/>
      <c r="EC62" s="29"/>
      <c r="ED62" s="18"/>
      <c r="EE62" s="18"/>
      <c r="EF62" s="18"/>
      <c r="EG62" s="18"/>
      <c r="EH62" s="18"/>
      <c r="EI62" s="18"/>
      <c r="EJ62" s="18"/>
      <c r="EK62" s="18"/>
      <c r="EL62" s="18"/>
      <c r="EM62" s="29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29"/>
      <c r="EZ62" s="18"/>
      <c r="FA62" s="18"/>
      <c r="FB62" s="18"/>
      <c r="FC62" s="18"/>
      <c r="FD62" s="18"/>
      <c r="FE62" s="18"/>
      <c r="FF62" s="18"/>
      <c r="FG62" s="18"/>
      <c r="FH62" s="37"/>
      <c r="FI62" s="29"/>
      <c r="FJ62" s="18"/>
      <c r="FK62" s="18"/>
      <c r="FL62" s="18"/>
      <c r="FM62" s="18"/>
      <c r="FN62" s="18"/>
      <c r="FO62" s="18"/>
      <c r="FP62" s="18"/>
      <c r="FQ62" s="18"/>
      <c r="FR62" s="18"/>
      <c r="FS62" s="29"/>
      <c r="FT62" s="29"/>
      <c r="FU62" s="29"/>
      <c r="FV62" s="23">
        <f t="shared" si="3"/>
        <v>101000</v>
      </c>
      <c r="FW62" s="23">
        <f t="shared" si="3"/>
        <v>62082.559999999998</v>
      </c>
      <c r="FX62" s="18"/>
      <c r="FY62" s="29"/>
      <c r="FZ62" s="18"/>
      <c r="GA62" s="18"/>
      <c r="GB62" s="18"/>
      <c r="GC62" s="29"/>
      <c r="GD62" s="18"/>
      <c r="GE62" s="18"/>
      <c r="GF62" s="18"/>
      <c r="GG62" s="29"/>
      <c r="GH62" s="18"/>
      <c r="GI62" s="18"/>
      <c r="GJ62" s="18"/>
      <c r="GK62" s="18"/>
      <c r="GL62" s="18"/>
      <c r="GM62" s="29"/>
      <c r="GN62" s="18"/>
      <c r="GO62" s="18"/>
      <c r="GP62" s="18"/>
      <c r="GQ62" s="18"/>
      <c r="GR62" s="18"/>
      <c r="GS62" s="29"/>
      <c r="GT62" s="18"/>
      <c r="GU62" s="18"/>
      <c r="GV62" s="18"/>
      <c r="GW62" s="18"/>
      <c r="GX62" s="18">
        <v>101000</v>
      </c>
      <c r="GY62" s="18">
        <v>62082.559999999998</v>
      </c>
      <c r="GZ62" s="18"/>
      <c r="HA62" s="57"/>
      <c r="HB62" s="23">
        <f t="shared" si="4"/>
        <v>0</v>
      </c>
      <c r="HC62" s="23">
        <f t="shared" si="4"/>
        <v>0</v>
      </c>
      <c r="HD62" s="29"/>
      <c r="HE62" s="29"/>
      <c r="HF62" s="29"/>
      <c r="HG62" s="29"/>
      <c r="HH62" s="29"/>
      <c r="HI62" s="29"/>
      <c r="HJ62" s="29"/>
      <c r="HK62" s="29"/>
      <c r="HL62" s="18"/>
      <c r="HM62" s="29"/>
      <c r="HN62" s="18"/>
      <c r="HO62" s="29"/>
      <c r="HP62" s="29"/>
      <c r="HQ62" s="29"/>
      <c r="HR62" s="29"/>
      <c r="HS62" s="29"/>
      <c r="HT62" s="18"/>
      <c r="HU62" s="18"/>
      <c r="HV62" s="18"/>
      <c r="HW62" s="18"/>
      <c r="HX62" s="18"/>
      <c r="HY62" s="76"/>
      <c r="HZ62" s="18"/>
      <c r="IA62" s="18"/>
      <c r="IB62" s="60"/>
      <c r="IC62" s="60"/>
      <c r="ID62" s="60"/>
      <c r="IE62" s="20"/>
      <c r="IF62" s="20"/>
      <c r="IG62" s="60"/>
      <c r="IH62" s="60"/>
      <c r="II62" s="60"/>
      <c r="IJ62" s="60"/>
      <c r="IK62" s="60"/>
      <c r="IL62" s="60"/>
      <c r="IM62" s="60"/>
      <c r="IN62" s="20"/>
      <c r="IO62" s="20"/>
      <c r="IP62" s="60"/>
      <c r="IQ62" s="60"/>
      <c r="IR62" s="60"/>
      <c r="IS62" s="20"/>
      <c r="IT62" s="60"/>
      <c r="IU62" s="20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6"/>
      <c r="LZ62" s="16"/>
      <c r="MA62" s="1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</row>
    <row r="63" spans="1:640" x14ac:dyDescent="0.25">
      <c r="A63" s="9" t="s">
        <v>65</v>
      </c>
      <c r="B63" s="23">
        <f t="shared" si="5"/>
        <v>8460400</v>
      </c>
      <c r="C63" s="23">
        <f t="shared" si="5"/>
        <v>3883792.73</v>
      </c>
      <c r="D63" s="31">
        <f t="shared" si="6"/>
        <v>4617850</v>
      </c>
      <c r="E63" s="31">
        <f t="shared" si="6"/>
        <v>3434065</v>
      </c>
      <c r="F63" s="18">
        <v>4408600</v>
      </c>
      <c r="G63" s="1">
        <v>3306451</v>
      </c>
      <c r="H63" s="18">
        <v>209250</v>
      </c>
      <c r="I63" s="58">
        <v>127614</v>
      </c>
      <c r="J63" s="58"/>
      <c r="K63" s="58"/>
      <c r="L63" s="23">
        <f t="shared" si="2"/>
        <v>3741550</v>
      </c>
      <c r="M63" s="23">
        <f t="shared" si="2"/>
        <v>383145</v>
      </c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29"/>
      <c r="AD63" s="18"/>
      <c r="AE63" s="18"/>
      <c r="AF63" s="18"/>
      <c r="AG63" s="18"/>
      <c r="AH63" s="18"/>
      <c r="AI63" s="18"/>
      <c r="AJ63" s="22"/>
      <c r="AK63" s="18"/>
      <c r="AL63" s="18"/>
      <c r="AM63" s="29"/>
      <c r="AN63" s="18"/>
      <c r="AO63" s="29"/>
      <c r="AP63" s="18"/>
      <c r="AQ63" s="29"/>
      <c r="AR63" s="18"/>
      <c r="AS63" s="18"/>
      <c r="AT63" s="18"/>
      <c r="AU63" s="29"/>
      <c r="AV63" s="18"/>
      <c r="AW63" s="18"/>
      <c r="AX63" s="18"/>
      <c r="AY63" s="29"/>
      <c r="AZ63" s="18"/>
      <c r="BA63" s="29"/>
      <c r="BB63" s="18"/>
      <c r="BC63" s="29"/>
      <c r="BD63" s="18"/>
      <c r="BE63" s="18"/>
      <c r="BF63" s="18"/>
      <c r="BG63" s="18"/>
      <c r="BH63" s="18"/>
      <c r="BI63" s="29"/>
      <c r="BJ63" s="29"/>
      <c r="BK63" s="29"/>
      <c r="BL63" s="29"/>
      <c r="BM63" s="29"/>
      <c r="BN63" s="18"/>
      <c r="BO63" s="18"/>
      <c r="BP63" s="18"/>
      <c r="BQ63" s="29"/>
      <c r="BR63" s="18"/>
      <c r="BS63" s="29"/>
      <c r="BT63" s="18"/>
      <c r="BU63" s="18"/>
      <c r="BV63" s="18"/>
      <c r="BW63" s="18"/>
      <c r="BX63" s="18"/>
      <c r="BY63" s="18"/>
      <c r="BZ63" s="18"/>
      <c r="CA63" s="29"/>
      <c r="CB63" s="29"/>
      <c r="CC63" s="29"/>
      <c r="CD63" s="18"/>
      <c r="CE63" s="29"/>
      <c r="CF63" s="29"/>
      <c r="CG63" s="29"/>
      <c r="CH63" s="18"/>
      <c r="CI63" s="18"/>
      <c r="CJ63" s="18"/>
      <c r="CK63" s="29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29"/>
      <c r="CY63" s="29"/>
      <c r="CZ63" s="2"/>
      <c r="DA63" s="3"/>
      <c r="DB63" s="18"/>
      <c r="DC63" s="18"/>
      <c r="DD63" s="18">
        <v>3230689</v>
      </c>
      <c r="DE63" s="18">
        <v>0</v>
      </c>
      <c r="DF63" s="18"/>
      <c r="DG63" s="29"/>
      <c r="DH63" s="18">
        <v>510861</v>
      </c>
      <c r="DI63" s="18">
        <v>383145</v>
      </c>
      <c r="DJ63" s="18"/>
      <c r="DK63" s="29"/>
      <c r="DL63" s="18"/>
      <c r="DM63" s="18"/>
      <c r="DN63" s="18"/>
      <c r="DO63" s="18"/>
      <c r="DP63" s="18"/>
      <c r="DQ63" s="18"/>
      <c r="DR63" s="18"/>
      <c r="DS63" s="29"/>
      <c r="DT63" s="18"/>
      <c r="DU63" s="29"/>
      <c r="DV63" s="18"/>
      <c r="DW63" s="18"/>
      <c r="DX63" s="18"/>
      <c r="DY63" s="18"/>
      <c r="DZ63" s="18"/>
      <c r="EA63" s="29"/>
      <c r="EB63" s="18"/>
      <c r="EC63" s="29"/>
      <c r="ED63" s="18"/>
      <c r="EE63" s="18"/>
      <c r="EF63" s="18"/>
      <c r="EG63" s="18"/>
      <c r="EH63" s="18"/>
      <c r="EI63" s="18"/>
      <c r="EJ63" s="18"/>
      <c r="EK63" s="18"/>
      <c r="EL63" s="18"/>
      <c r="EM63" s="29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29"/>
      <c r="EZ63" s="18"/>
      <c r="FA63" s="18"/>
      <c r="FB63" s="18"/>
      <c r="FC63" s="18"/>
      <c r="FD63" s="18"/>
      <c r="FE63" s="18"/>
      <c r="FF63" s="18"/>
      <c r="FG63" s="18"/>
      <c r="FH63" s="37"/>
      <c r="FI63" s="29"/>
      <c r="FJ63" s="18"/>
      <c r="FK63" s="18"/>
      <c r="FL63" s="18"/>
      <c r="FM63" s="18"/>
      <c r="FN63" s="18"/>
      <c r="FO63" s="18"/>
      <c r="FP63" s="18"/>
      <c r="FQ63" s="18"/>
      <c r="FR63" s="18"/>
      <c r="FS63" s="29"/>
      <c r="FT63" s="29"/>
      <c r="FU63" s="29"/>
      <c r="FV63" s="23">
        <f t="shared" si="3"/>
        <v>101000</v>
      </c>
      <c r="FW63" s="23">
        <f t="shared" si="3"/>
        <v>66582.73</v>
      </c>
      <c r="FX63" s="18"/>
      <c r="FY63" s="29"/>
      <c r="FZ63" s="18"/>
      <c r="GA63" s="18"/>
      <c r="GB63" s="18"/>
      <c r="GC63" s="29"/>
      <c r="GD63" s="18"/>
      <c r="GE63" s="18"/>
      <c r="GF63" s="18"/>
      <c r="GG63" s="29"/>
      <c r="GH63" s="18"/>
      <c r="GI63" s="18"/>
      <c r="GJ63" s="18"/>
      <c r="GK63" s="18"/>
      <c r="GL63" s="18"/>
      <c r="GM63" s="29"/>
      <c r="GN63" s="18"/>
      <c r="GO63" s="18"/>
      <c r="GP63" s="18"/>
      <c r="GQ63" s="18"/>
      <c r="GR63" s="18"/>
      <c r="GS63" s="29"/>
      <c r="GT63" s="18"/>
      <c r="GU63" s="18"/>
      <c r="GV63" s="18"/>
      <c r="GW63" s="18"/>
      <c r="GX63" s="18">
        <v>101000</v>
      </c>
      <c r="GY63" s="18">
        <v>66582.73</v>
      </c>
      <c r="GZ63" s="18"/>
      <c r="HA63" s="57"/>
      <c r="HB63" s="23">
        <f t="shared" si="4"/>
        <v>0</v>
      </c>
      <c r="HC63" s="23">
        <f t="shared" si="4"/>
        <v>0</v>
      </c>
      <c r="HD63" s="29"/>
      <c r="HE63" s="29"/>
      <c r="HF63" s="29"/>
      <c r="HG63" s="29"/>
      <c r="HH63" s="29"/>
      <c r="HI63" s="29"/>
      <c r="HJ63" s="29"/>
      <c r="HK63" s="29"/>
      <c r="HL63" s="18"/>
      <c r="HM63" s="29"/>
      <c r="HN63" s="18"/>
      <c r="HO63" s="29"/>
      <c r="HP63" s="29"/>
      <c r="HQ63" s="29"/>
      <c r="HR63" s="29"/>
      <c r="HS63" s="29"/>
      <c r="HT63" s="18"/>
      <c r="HU63" s="18"/>
      <c r="HV63" s="18"/>
      <c r="HW63" s="18"/>
      <c r="HX63" s="18"/>
      <c r="HY63" s="76"/>
      <c r="HZ63" s="18"/>
      <c r="IA63" s="18"/>
      <c r="IB63" s="60"/>
      <c r="IC63" s="60"/>
      <c r="ID63" s="60"/>
      <c r="IE63" s="20"/>
      <c r="IF63" s="20"/>
      <c r="IG63" s="60"/>
      <c r="IH63" s="60"/>
      <c r="II63" s="60"/>
      <c r="IJ63" s="60"/>
      <c r="IK63" s="60"/>
      <c r="IL63" s="60"/>
      <c r="IM63" s="60"/>
      <c r="IN63" s="20"/>
      <c r="IO63" s="20"/>
      <c r="IP63" s="60"/>
      <c r="IQ63" s="60"/>
      <c r="IR63" s="60"/>
      <c r="IS63" s="20"/>
      <c r="IT63" s="60"/>
      <c r="IU63" s="20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6"/>
      <c r="LZ63" s="16"/>
      <c r="MA63" s="1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</row>
    <row r="64" spans="1:640" x14ac:dyDescent="0.25">
      <c r="A64" s="9" t="s">
        <v>66</v>
      </c>
      <c r="B64" s="23">
        <f t="shared" si="5"/>
        <v>8485263.1499999985</v>
      </c>
      <c r="C64" s="23">
        <f t="shared" si="5"/>
        <v>5315354.1900000004</v>
      </c>
      <c r="D64" s="31">
        <f t="shared" si="6"/>
        <v>5577274.3499999996</v>
      </c>
      <c r="E64" s="31">
        <f t="shared" si="6"/>
        <v>4146217.35</v>
      </c>
      <c r="F64" s="18">
        <v>5087200</v>
      </c>
      <c r="G64" s="1">
        <v>3815401</v>
      </c>
      <c r="H64" s="18">
        <v>490074.35</v>
      </c>
      <c r="I64" s="58">
        <v>330816.34999999998</v>
      </c>
      <c r="J64" s="58"/>
      <c r="K64" s="58"/>
      <c r="L64" s="23">
        <f t="shared" si="2"/>
        <v>2655313.7999999998</v>
      </c>
      <c r="M64" s="23">
        <f t="shared" si="2"/>
        <v>986426.8</v>
      </c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29"/>
      <c r="AD64" s="18"/>
      <c r="AE64" s="18"/>
      <c r="AF64" s="18"/>
      <c r="AG64" s="18"/>
      <c r="AH64" s="18"/>
      <c r="AI64" s="18"/>
      <c r="AJ64" s="22"/>
      <c r="AK64" s="18"/>
      <c r="AL64" s="18"/>
      <c r="AM64" s="29"/>
      <c r="AN64" s="18"/>
      <c r="AO64" s="29"/>
      <c r="AP64" s="18"/>
      <c r="AQ64" s="29"/>
      <c r="AR64" s="18"/>
      <c r="AS64" s="18"/>
      <c r="AT64" s="18"/>
      <c r="AU64" s="29"/>
      <c r="AV64" s="18"/>
      <c r="AW64" s="18"/>
      <c r="AX64" s="18"/>
      <c r="AY64" s="29"/>
      <c r="AZ64" s="18"/>
      <c r="BA64" s="29"/>
      <c r="BB64" s="18"/>
      <c r="BC64" s="29"/>
      <c r="BD64" s="18"/>
      <c r="BE64" s="18"/>
      <c r="BF64" s="18"/>
      <c r="BG64" s="18"/>
      <c r="BH64" s="18"/>
      <c r="BI64" s="29"/>
      <c r="BJ64" s="29"/>
      <c r="BK64" s="29"/>
      <c r="BL64" s="29"/>
      <c r="BM64" s="29"/>
      <c r="BN64" s="18"/>
      <c r="BO64" s="18"/>
      <c r="BP64" s="18"/>
      <c r="BQ64" s="29"/>
      <c r="BR64" s="18"/>
      <c r="BS64" s="29"/>
      <c r="BT64" s="18"/>
      <c r="BU64" s="18"/>
      <c r="BV64" s="18"/>
      <c r="BW64" s="18"/>
      <c r="BX64" s="18"/>
      <c r="BY64" s="18"/>
      <c r="BZ64" s="18"/>
      <c r="CA64" s="29"/>
      <c r="CB64" s="29"/>
      <c r="CC64" s="29"/>
      <c r="CD64" s="18"/>
      <c r="CE64" s="29"/>
      <c r="CF64" s="29"/>
      <c r="CG64" s="29"/>
      <c r="CH64" s="18"/>
      <c r="CI64" s="18"/>
      <c r="CJ64" s="18">
        <v>509768.8</v>
      </c>
      <c r="CK64" s="29">
        <v>509768.8</v>
      </c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29"/>
      <c r="CY64" s="29"/>
      <c r="CZ64" s="2"/>
      <c r="DA64" s="3"/>
      <c r="DB64" s="18"/>
      <c r="DC64" s="18"/>
      <c r="DD64" s="18"/>
      <c r="DE64" s="18"/>
      <c r="DF64" s="18"/>
      <c r="DG64" s="29"/>
      <c r="DH64" s="18">
        <v>635545</v>
      </c>
      <c r="DI64" s="18">
        <v>476658</v>
      </c>
      <c r="DJ64" s="18"/>
      <c r="DK64" s="29"/>
      <c r="DL64" s="18"/>
      <c r="DM64" s="18"/>
      <c r="DN64" s="18"/>
      <c r="DO64" s="18"/>
      <c r="DP64" s="18"/>
      <c r="DQ64" s="18"/>
      <c r="DR64" s="18"/>
      <c r="DS64" s="29"/>
      <c r="DT64" s="18"/>
      <c r="DU64" s="29"/>
      <c r="DV64" s="18">
        <v>1510000</v>
      </c>
      <c r="DW64" s="18">
        <v>0</v>
      </c>
      <c r="DX64" s="18"/>
      <c r="DY64" s="18"/>
      <c r="DZ64" s="18"/>
      <c r="EA64" s="29"/>
      <c r="EB64" s="18"/>
      <c r="EC64" s="29"/>
      <c r="ED64" s="18"/>
      <c r="EE64" s="18"/>
      <c r="EF64" s="18"/>
      <c r="EG64" s="18"/>
      <c r="EH64" s="18"/>
      <c r="EI64" s="18"/>
      <c r="EJ64" s="18"/>
      <c r="EK64" s="18"/>
      <c r="EL64" s="18"/>
      <c r="EM64" s="29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29"/>
      <c r="EZ64" s="18"/>
      <c r="FA64" s="18"/>
      <c r="FB64" s="18"/>
      <c r="FC64" s="18"/>
      <c r="FD64" s="18"/>
      <c r="FE64" s="18"/>
      <c r="FF64" s="18"/>
      <c r="FG64" s="18"/>
      <c r="FH64" s="37"/>
      <c r="FI64" s="29"/>
      <c r="FJ64" s="18"/>
      <c r="FK64" s="18"/>
      <c r="FL64" s="18"/>
      <c r="FM64" s="18"/>
      <c r="FN64" s="18"/>
      <c r="FO64" s="18"/>
      <c r="FP64" s="18"/>
      <c r="FQ64" s="18"/>
      <c r="FR64" s="18"/>
      <c r="FS64" s="29"/>
      <c r="FT64" s="29"/>
      <c r="FU64" s="29"/>
      <c r="FV64" s="23">
        <f t="shared" si="3"/>
        <v>252675</v>
      </c>
      <c r="FW64" s="23">
        <f t="shared" si="3"/>
        <v>182710.04</v>
      </c>
      <c r="FX64" s="18"/>
      <c r="FY64" s="29"/>
      <c r="FZ64" s="18"/>
      <c r="GA64" s="18"/>
      <c r="GB64" s="18"/>
      <c r="GC64" s="29"/>
      <c r="GD64" s="18"/>
      <c r="GE64" s="18"/>
      <c r="GF64" s="18"/>
      <c r="GG64" s="29"/>
      <c r="GH64" s="18"/>
      <c r="GI64" s="18"/>
      <c r="GJ64" s="18"/>
      <c r="GK64" s="18"/>
      <c r="GL64" s="18"/>
      <c r="GM64" s="29"/>
      <c r="GN64" s="18"/>
      <c r="GO64" s="18"/>
      <c r="GP64" s="18"/>
      <c r="GQ64" s="18"/>
      <c r="GR64" s="18"/>
      <c r="GS64" s="29"/>
      <c r="GT64" s="18"/>
      <c r="GU64" s="18"/>
      <c r="GV64" s="18"/>
      <c r="GW64" s="18"/>
      <c r="GX64" s="18">
        <v>252675</v>
      </c>
      <c r="GY64" s="18">
        <v>182710.04</v>
      </c>
      <c r="GZ64" s="18"/>
      <c r="HA64" s="57"/>
      <c r="HB64" s="23">
        <f t="shared" si="4"/>
        <v>0</v>
      </c>
      <c r="HC64" s="23">
        <f t="shared" si="4"/>
        <v>0</v>
      </c>
      <c r="HD64" s="29"/>
      <c r="HE64" s="29"/>
      <c r="HF64" s="29"/>
      <c r="HG64" s="29"/>
      <c r="HH64" s="29"/>
      <c r="HI64" s="29"/>
      <c r="HJ64" s="29"/>
      <c r="HK64" s="29"/>
      <c r="HL64" s="18"/>
      <c r="HM64" s="29"/>
      <c r="HN64" s="18"/>
      <c r="HO64" s="29"/>
      <c r="HP64" s="29"/>
      <c r="HQ64" s="29"/>
      <c r="HR64" s="29"/>
      <c r="HS64" s="29"/>
      <c r="HT64" s="18"/>
      <c r="HU64" s="18"/>
      <c r="HV64" s="18"/>
      <c r="HW64" s="18"/>
      <c r="HX64" s="18"/>
      <c r="HY64" s="76"/>
      <c r="HZ64" s="18"/>
      <c r="IA64" s="18"/>
      <c r="IB64" s="60"/>
      <c r="IC64" s="60"/>
      <c r="ID64" s="60"/>
      <c r="IE64" s="20"/>
      <c r="IF64" s="20"/>
      <c r="IG64" s="60"/>
      <c r="IH64" s="60"/>
      <c r="II64" s="60"/>
      <c r="IJ64" s="60"/>
      <c r="IK64" s="60"/>
      <c r="IL64" s="60"/>
      <c r="IM64" s="60"/>
      <c r="IN64" s="20"/>
      <c r="IO64" s="20"/>
      <c r="IP64" s="60"/>
      <c r="IQ64" s="60"/>
      <c r="IR64" s="60"/>
      <c r="IS64" s="20"/>
      <c r="IT64" s="60"/>
      <c r="IU64" s="20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6"/>
      <c r="LZ64" s="16"/>
      <c r="MA64" s="1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</row>
    <row r="65" spans="1:640" x14ac:dyDescent="0.25">
      <c r="A65" s="9" t="s">
        <v>67</v>
      </c>
      <c r="B65" s="23">
        <f t="shared" si="5"/>
        <v>8098418.25</v>
      </c>
      <c r="C65" s="23">
        <f t="shared" si="5"/>
        <v>6314349.2199999997</v>
      </c>
      <c r="D65" s="31">
        <f t="shared" si="6"/>
        <v>5848847.25</v>
      </c>
      <c r="E65" s="31">
        <f t="shared" si="6"/>
        <v>4363508.25</v>
      </c>
      <c r="F65" s="18">
        <v>5525400</v>
      </c>
      <c r="G65" s="1">
        <v>4144050</v>
      </c>
      <c r="H65" s="18">
        <v>323447.25</v>
      </c>
      <c r="I65" s="58">
        <v>219458.25</v>
      </c>
      <c r="J65" s="58"/>
      <c r="K65" s="58"/>
      <c r="L65" s="23">
        <f t="shared" si="2"/>
        <v>2148571</v>
      </c>
      <c r="M65" s="23">
        <f t="shared" si="2"/>
        <v>1882226</v>
      </c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29"/>
      <c r="AD65" s="18"/>
      <c r="AE65" s="18"/>
      <c r="AF65" s="18"/>
      <c r="AG65" s="18"/>
      <c r="AH65" s="18"/>
      <c r="AI65" s="18"/>
      <c r="AJ65" s="22"/>
      <c r="AK65" s="18"/>
      <c r="AL65" s="18"/>
      <c r="AM65" s="29"/>
      <c r="AN65" s="18"/>
      <c r="AO65" s="29"/>
      <c r="AP65" s="18"/>
      <c r="AQ65" s="29"/>
      <c r="AR65" s="18"/>
      <c r="AS65" s="18"/>
      <c r="AT65" s="18"/>
      <c r="AU65" s="29"/>
      <c r="AV65" s="18"/>
      <c r="AW65" s="18"/>
      <c r="AX65" s="18"/>
      <c r="AY65" s="29"/>
      <c r="AZ65" s="18"/>
      <c r="BA65" s="29"/>
      <c r="BB65" s="18"/>
      <c r="BC65" s="29"/>
      <c r="BD65" s="18"/>
      <c r="BE65" s="18"/>
      <c r="BF65" s="18"/>
      <c r="BG65" s="18"/>
      <c r="BH65" s="18"/>
      <c r="BI65" s="29"/>
      <c r="BJ65" s="29"/>
      <c r="BK65" s="29"/>
      <c r="BL65" s="29"/>
      <c r="BM65" s="29"/>
      <c r="BN65" s="18"/>
      <c r="BO65" s="18"/>
      <c r="BP65" s="18"/>
      <c r="BQ65" s="29"/>
      <c r="BR65" s="18"/>
      <c r="BS65" s="29"/>
      <c r="BT65" s="18"/>
      <c r="BU65" s="18"/>
      <c r="BV65" s="18"/>
      <c r="BW65" s="18"/>
      <c r="BX65" s="18"/>
      <c r="BY65" s="18"/>
      <c r="BZ65" s="18"/>
      <c r="CA65" s="29"/>
      <c r="CB65" s="29"/>
      <c r="CC65" s="29"/>
      <c r="CD65" s="18"/>
      <c r="CE65" s="29"/>
      <c r="CF65" s="29"/>
      <c r="CG65" s="29"/>
      <c r="CH65" s="18"/>
      <c r="CI65" s="18"/>
      <c r="CJ65" s="18"/>
      <c r="CK65" s="29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29"/>
      <c r="CY65" s="29"/>
      <c r="CZ65" s="2"/>
      <c r="DA65" s="3"/>
      <c r="DB65" s="18"/>
      <c r="DC65" s="18"/>
      <c r="DD65" s="18"/>
      <c r="DE65" s="18"/>
      <c r="DF65" s="18">
        <v>1083206</v>
      </c>
      <c r="DG65" s="29">
        <v>1083206</v>
      </c>
      <c r="DH65" s="18">
        <v>1065365</v>
      </c>
      <c r="DI65" s="18">
        <v>799020</v>
      </c>
      <c r="DJ65" s="18"/>
      <c r="DK65" s="29"/>
      <c r="DL65" s="18"/>
      <c r="DM65" s="18"/>
      <c r="DN65" s="18"/>
      <c r="DO65" s="18"/>
      <c r="DP65" s="18"/>
      <c r="DQ65" s="18"/>
      <c r="DR65" s="18"/>
      <c r="DS65" s="29"/>
      <c r="DT65" s="18"/>
      <c r="DU65" s="29"/>
      <c r="DV65" s="18"/>
      <c r="DW65" s="18"/>
      <c r="DX65" s="18"/>
      <c r="DY65" s="18"/>
      <c r="DZ65" s="18"/>
      <c r="EA65" s="29"/>
      <c r="EB65" s="18"/>
      <c r="EC65" s="29"/>
      <c r="ED65" s="18"/>
      <c r="EE65" s="18"/>
      <c r="EF65" s="18"/>
      <c r="EG65" s="18"/>
      <c r="EH65" s="18"/>
      <c r="EI65" s="18"/>
      <c r="EJ65" s="18"/>
      <c r="EK65" s="18"/>
      <c r="EL65" s="18"/>
      <c r="EM65" s="29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29"/>
      <c r="EZ65" s="18"/>
      <c r="FA65" s="18"/>
      <c r="FB65" s="18"/>
      <c r="FC65" s="18"/>
      <c r="FD65" s="18"/>
      <c r="FE65" s="18"/>
      <c r="FF65" s="18"/>
      <c r="FG65" s="18"/>
      <c r="FH65" s="37"/>
      <c r="FI65" s="29"/>
      <c r="FJ65" s="37"/>
      <c r="FK65" s="18"/>
      <c r="FL65" s="18"/>
      <c r="FM65" s="18"/>
      <c r="FN65" s="18"/>
      <c r="FO65" s="18"/>
      <c r="FP65" s="18"/>
      <c r="FQ65" s="18"/>
      <c r="FR65" s="18"/>
      <c r="FS65" s="29"/>
      <c r="FT65" s="29"/>
      <c r="FU65" s="29"/>
      <c r="FV65" s="23">
        <f t="shared" si="3"/>
        <v>101000</v>
      </c>
      <c r="FW65" s="23">
        <f t="shared" si="3"/>
        <v>68614.97</v>
      </c>
      <c r="FX65" s="18"/>
      <c r="FY65" s="29"/>
      <c r="FZ65" s="18"/>
      <c r="GA65" s="18"/>
      <c r="GB65" s="18"/>
      <c r="GC65" s="29"/>
      <c r="GD65" s="18"/>
      <c r="GE65" s="18"/>
      <c r="GF65" s="18"/>
      <c r="GG65" s="29"/>
      <c r="GH65" s="18"/>
      <c r="GI65" s="18"/>
      <c r="GJ65" s="18"/>
      <c r="GK65" s="18"/>
      <c r="GL65" s="18"/>
      <c r="GM65" s="29"/>
      <c r="GN65" s="18"/>
      <c r="GO65" s="18"/>
      <c r="GP65" s="18"/>
      <c r="GQ65" s="18"/>
      <c r="GR65" s="18"/>
      <c r="GS65" s="29"/>
      <c r="GT65" s="18"/>
      <c r="GU65" s="18"/>
      <c r="GV65" s="18"/>
      <c r="GW65" s="18"/>
      <c r="GX65" s="18">
        <v>101000</v>
      </c>
      <c r="GY65" s="18">
        <v>68614.97</v>
      </c>
      <c r="GZ65" s="18"/>
      <c r="HA65" s="57"/>
      <c r="HB65" s="23">
        <f t="shared" si="4"/>
        <v>0</v>
      </c>
      <c r="HC65" s="23">
        <f t="shared" si="4"/>
        <v>0</v>
      </c>
      <c r="HD65" s="29"/>
      <c r="HE65" s="29"/>
      <c r="HF65" s="29"/>
      <c r="HG65" s="29"/>
      <c r="HH65" s="29"/>
      <c r="HI65" s="29"/>
      <c r="HJ65" s="29"/>
      <c r="HK65" s="29"/>
      <c r="HL65" s="18"/>
      <c r="HM65" s="29"/>
      <c r="HN65" s="18"/>
      <c r="HO65" s="29"/>
      <c r="HP65" s="29"/>
      <c r="HQ65" s="29"/>
      <c r="HR65" s="29"/>
      <c r="HS65" s="29"/>
      <c r="HT65" s="18"/>
      <c r="HU65" s="18"/>
      <c r="HV65" s="18"/>
      <c r="HW65" s="18"/>
      <c r="HX65" s="18"/>
      <c r="HY65" s="76"/>
      <c r="HZ65" s="18"/>
      <c r="IA65" s="18"/>
      <c r="IB65" s="60"/>
      <c r="IC65" s="60"/>
      <c r="ID65" s="60"/>
      <c r="IE65" s="20"/>
      <c r="IF65" s="20"/>
      <c r="IG65" s="60"/>
      <c r="IH65" s="60"/>
      <c r="II65" s="60"/>
      <c r="IJ65" s="60"/>
      <c r="IK65" s="60"/>
      <c r="IL65" s="60"/>
      <c r="IM65" s="60"/>
      <c r="IN65" s="20"/>
      <c r="IO65" s="20"/>
      <c r="IP65" s="60"/>
      <c r="IQ65" s="60"/>
      <c r="IR65" s="60"/>
      <c r="IS65" s="20"/>
      <c r="IT65" s="60"/>
      <c r="IU65" s="20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6"/>
      <c r="LZ65" s="16"/>
      <c r="MA65" s="1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</row>
    <row r="66" spans="1:640" ht="25.5" x14ac:dyDescent="0.25">
      <c r="A66" s="8" t="s">
        <v>68</v>
      </c>
      <c r="B66" s="23">
        <f t="shared" si="5"/>
        <v>350740963.88</v>
      </c>
      <c r="C66" s="23">
        <f t="shared" si="5"/>
        <v>247855395.72</v>
      </c>
      <c r="D66" s="31">
        <f t="shared" si="6"/>
        <v>125797840.36</v>
      </c>
      <c r="E66" s="31">
        <f t="shared" si="6"/>
        <v>94667833.359999999</v>
      </c>
      <c r="F66" s="18">
        <v>103426300</v>
      </c>
      <c r="G66" s="1">
        <v>77569726</v>
      </c>
      <c r="H66" s="18">
        <f>4875546+17495994.36</f>
        <v>22371540.359999999</v>
      </c>
      <c r="I66" s="58">
        <v>17098107.359999999</v>
      </c>
      <c r="J66" s="58"/>
      <c r="K66" s="58"/>
      <c r="L66" s="23">
        <f t="shared" si="2"/>
        <v>104073709.3</v>
      </c>
      <c r="M66" s="23">
        <f t="shared" si="2"/>
        <v>62930311.560000002</v>
      </c>
      <c r="N66" s="18">
        <v>20000000</v>
      </c>
      <c r="O66" s="18">
        <v>5339999.99</v>
      </c>
      <c r="P66" s="18"/>
      <c r="Q66" s="18"/>
      <c r="R66" s="18">
        <v>197397.09</v>
      </c>
      <c r="S66" s="18">
        <v>34174.050000000003</v>
      </c>
      <c r="T66" s="18">
        <v>18375</v>
      </c>
      <c r="U66" s="18">
        <v>12077.41</v>
      </c>
      <c r="V66" s="18"/>
      <c r="W66" s="18"/>
      <c r="X66" s="18"/>
      <c r="Y66" s="18"/>
      <c r="Z66" s="18"/>
      <c r="AA66" s="18"/>
      <c r="AB66" s="18">
        <v>2408919.2000000002</v>
      </c>
      <c r="AC66" s="29">
        <v>2408919.2000000002</v>
      </c>
      <c r="AD66" s="18"/>
      <c r="AE66" s="18"/>
      <c r="AF66" s="18">
        <f>855000+855000</f>
        <v>1710000</v>
      </c>
      <c r="AG66" s="18">
        <v>0</v>
      </c>
      <c r="AH66" s="18">
        <v>2474344.63</v>
      </c>
      <c r="AI66" s="18">
        <v>1855758.45</v>
      </c>
      <c r="AJ66" s="22">
        <v>3531651</v>
      </c>
      <c r="AK66" s="18">
        <v>1765828</v>
      </c>
      <c r="AL66" s="18"/>
      <c r="AM66" s="29"/>
      <c r="AN66" s="18"/>
      <c r="AO66" s="29"/>
      <c r="AP66" s="18"/>
      <c r="AQ66" s="29"/>
      <c r="AR66" s="18"/>
      <c r="AS66" s="18"/>
      <c r="AT66" s="18"/>
      <c r="AU66" s="29"/>
      <c r="AV66" s="18">
        <v>5993498.5</v>
      </c>
      <c r="AW66" s="18">
        <v>2820079.25</v>
      </c>
      <c r="AX66" s="18">
        <v>468720</v>
      </c>
      <c r="AY66" s="29">
        <v>468720</v>
      </c>
      <c r="AZ66" s="18"/>
      <c r="BA66" s="29"/>
      <c r="BB66" s="18"/>
      <c r="BC66" s="29"/>
      <c r="BD66" s="18"/>
      <c r="BE66" s="18"/>
      <c r="BF66" s="18"/>
      <c r="BG66" s="18"/>
      <c r="BH66" s="18">
        <v>1190626</v>
      </c>
      <c r="BI66" s="29">
        <v>905779</v>
      </c>
      <c r="BJ66" s="29">
        <v>6785687.4699999997</v>
      </c>
      <c r="BK66" s="29">
        <v>6785687.4699999997</v>
      </c>
      <c r="BL66" s="29"/>
      <c r="BM66" s="29"/>
      <c r="BN66" s="18"/>
      <c r="BO66" s="18"/>
      <c r="BP66" s="18"/>
      <c r="BQ66" s="29"/>
      <c r="BR66" s="18"/>
      <c r="BS66" s="29"/>
      <c r="BT66" s="18"/>
      <c r="BU66" s="18"/>
      <c r="BV66" s="18"/>
      <c r="BW66" s="18"/>
      <c r="BX66" s="18">
        <f>156275+71305.07</f>
        <v>227580.07</v>
      </c>
      <c r="BY66" s="18">
        <v>71305.070000000007</v>
      </c>
      <c r="BZ66" s="18"/>
      <c r="CA66" s="29"/>
      <c r="CB66" s="29"/>
      <c r="CC66" s="29"/>
      <c r="CD66" s="18"/>
      <c r="CE66" s="29"/>
      <c r="CF66" s="29"/>
      <c r="CG66" s="29"/>
      <c r="CH66" s="18"/>
      <c r="CI66" s="18"/>
      <c r="CJ66" s="18"/>
      <c r="CK66" s="29"/>
      <c r="CL66" s="18"/>
      <c r="CM66" s="18"/>
      <c r="CN66" s="18"/>
      <c r="CO66" s="18"/>
      <c r="CP66" s="18">
        <v>1570121.44</v>
      </c>
      <c r="CQ66" s="18">
        <v>1570121.44</v>
      </c>
      <c r="CR66" s="18"/>
      <c r="CS66" s="18"/>
      <c r="CT66" s="18"/>
      <c r="CU66" s="18"/>
      <c r="CV66" s="18"/>
      <c r="CW66" s="18"/>
      <c r="CX66" s="29"/>
      <c r="CY66" s="29"/>
      <c r="CZ66" s="2">
        <v>2483842.9500000002</v>
      </c>
      <c r="DA66" s="3">
        <v>0</v>
      </c>
      <c r="DB66" s="18">
        <v>90663</v>
      </c>
      <c r="DC66" s="18">
        <v>90663</v>
      </c>
      <c r="DD66" s="18"/>
      <c r="DE66" s="18"/>
      <c r="DF66" s="18"/>
      <c r="DG66" s="29"/>
      <c r="DH66" s="18">
        <v>2230517</v>
      </c>
      <c r="DI66" s="18">
        <v>1115257</v>
      </c>
      <c r="DJ66" s="18"/>
      <c r="DK66" s="29"/>
      <c r="DL66" s="18"/>
      <c r="DM66" s="18"/>
      <c r="DN66" s="18"/>
      <c r="DO66" s="18"/>
      <c r="DP66" s="18"/>
      <c r="DQ66" s="18"/>
      <c r="DR66" s="18"/>
      <c r="DS66" s="29"/>
      <c r="DT66" s="18">
        <v>1340000</v>
      </c>
      <c r="DU66" s="29">
        <v>1262117.94</v>
      </c>
      <c r="DV66" s="18"/>
      <c r="DW66" s="18"/>
      <c r="DX66" s="35"/>
      <c r="DY66" s="18"/>
      <c r="DZ66" s="35"/>
      <c r="EA66" s="29"/>
      <c r="EB66" s="18"/>
      <c r="EC66" s="29"/>
      <c r="ED66" s="18"/>
      <c r="EE66" s="18"/>
      <c r="EF66" s="18"/>
      <c r="EG66" s="18"/>
      <c r="EH66" s="18"/>
      <c r="EI66" s="18"/>
      <c r="EJ66" s="18"/>
      <c r="EK66" s="18"/>
      <c r="EL66" s="18"/>
      <c r="EM66" s="29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29"/>
      <c r="EZ66" s="18"/>
      <c r="FA66" s="18"/>
      <c r="FB66" s="18"/>
      <c r="FC66" s="18"/>
      <c r="FD66" s="18"/>
      <c r="FE66" s="18"/>
      <c r="FF66" s="18">
        <f>36112223.96+367787.57+875679.62+3810802.73+10185272.07</f>
        <v>51351765.949999996</v>
      </c>
      <c r="FG66" s="18">
        <v>36423824.289999999</v>
      </c>
      <c r="FH66" s="37"/>
      <c r="FI66" s="29"/>
      <c r="FJ66" s="18"/>
      <c r="FK66" s="18"/>
      <c r="FL66" s="18"/>
      <c r="FM66" s="18"/>
      <c r="FN66" s="18"/>
      <c r="FO66" s="18"/>
      <c r="FP66" s="18"/>
      <c r="FQ66" s="18"/>
      <c r="FR66" s="35"/>
      <c r="FS66" s="29"/>
      <c r="FT66" s="29"/>
      <c r="FU66" s="29"/>
      <c r="FV66" s="23">
        <f t="shared" si="3"/>
        <v>109942498.35000001</v>
      </c>
      <c r="FW66" s="23">
        <f t="shared" si="3"/>
        <v>81193936.640000001</v>
      </c>
      <c r="FX66" s="18">
        <v>35167392</v>
      </c>
      <c r="FY66" s="29">
        <v>26291081</v>
      </c>
      <c r="FZ66" s="18"/>
      <c r="GA66" s="18"/>
      <c r="GB66" s="18">
        <v>71215772.920000002</v>
      </c>
      <c r="GC66" s="29">
        <v>53886978.670000002</v>
      </c>
      <c r="GD66" s="18"/>
      <c r="GE66" s="18"/>
      <c r="GF66" s="18"/>
      <c r="GG66" s="29"/>
      <c r="GH66" s="18">
        <v>605373</v>
      </c>
      <c r="GI66" s="18">
        <v>0</v>
      </c>
      <c r="GJ66" s="18">
        <v>1490547.29</v>
      </c>
      <c r="GK66" s="18">
        <v>457866.46</v>
      </c>
      <c r="GL66" s="18">
        <v>708166.8</v>
      </c>
      <c r="GM66" s="29">
        <v>0</v>
      </c>
      <c r="GN66" s="18">
        <v>52080</v>
      </c>
      <c r="GO66" s="18">
        <v>52080</v>
      </c>
      <c r="GP66" s="18">
        <v>11662.2</v>
      </c>
      <c r="GQ66" s="18">
        <v>11662.2</v>
      </c>
      <c r="GR66" s="18">
        <v>502179.1</v>
      </c>
      <c r="GS66" s="29">
        <v>381518.31</v>
      </c>
      <c r="GT66" s="18">
        <v>99000</v>
      </c>
      <c r="GU66" s="18">
        <v>57540</v>
      </c>
      <c r="GV66" s="18">
        <v>35098</v>
      </c>
      <c r="GW66" s="18">
        <v>0</v>
      </c>
      <c r="GX66" s="18"/>
      <c r="GY66" s="18"/>
      <c r="GZ66" s="18">
        <v>55227.040000000001</v>
      </c>
      <c r="HA66" s="29">
        <v>55210</v>
      </c>
      <c r="HB66" s="23">
        <f t="shared" si="4"/>
        <v>10926915.870000001</v>
      </c>
      <c r="HC66" s="23">
        <f t="shared" si="4"/>
        <v>9063314.1600000001</v>
      </c>
      <c r="HD66" s="29">
        <v>4599195.87</v>
      </c>
      <c r="HE66" s="29">
        <v>4536510</v>
      </c>
      <c r="HF66" s="29">
        <v>6327720</v>
      </c>
      <c r="HG66" s="29">
        <v>4526804.16</v>
      </c>
      <c r="HH66" s="29"/>
      <c r="HI66" s="29"/>
      <c r="HJ66" s="29"/>
      <c r="HK66" s="29"/>
      <c r="HL66" s="18"/>
      <c r="HM66" s="29"/>
      <c r="HN66" s="18"/>
      <c r="HO66" s="29"/>
      <c r="HP66" s="29"/>
      <c r="HQ66" s="29"/>
      <c r="HR66" s="29"/>
      <c r="HS66" s="29"/>
      <c r="HT66" s="18"/>
      <c r="HU66" s="18"/>
      <c r="HV66" s="18"/>
      <c r="HW66" s="18"/>
      <c r="HX66" s="18"/>
      <c r="HY66" s="76"/>
      <c r="HZ66" s="18"/>
      <c r="IA66" s="18"/>
      <c r="IB66" s="60"/>
      <c r="IC66" s="60"/>
      <c r="ID66" s="60"/>
      <c r="IE66" s="20"/>
      <c r="IF66" s="20"/>
      <c r="IG66" s="60"/>
      <c r="IH66" s="60"/>
      <c r="II66" s="60"/>
      <c r="IJ66" s="60"/>
      <c r="IK66" s="60"/>
      <c r="IL66" s="60"/>
      <c r="IM66" s="60"/>
      <c r="IN66" s="20"/>
      <c r="IO66" s="20"/>
      <c r="IP66" s="60"/>
      <c r="IQ66" s="60"/>
      <c r="IR66" s="60"/>
      <c r="IS66" s="20"/>
      <c r="IT66" s="60"/>
      <c r="IU66" s="20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6"/>
      <c r="LZ66" s="16"/>
      <c r="MA66" s="1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</row>
    <row r="67" spans="1:640" x14ac:dyDescent="0.25">
      <c r="A67" s="9" t="s">
        <v>69</v>
      </c>
      <c r="B67" s="23">
        <f t="shared" si="5"/>
        <v>40753260.839999996</v>
      </c>
      <c r="C67" s="23">
        <f t="shared" si="5"/>
        <v>22469273.52</v>
      </c>
      <c r="D67" s="31">
        <f t="shared" si="6"/>
        <v>11090598.359999999</v>
      </c>
      <c r="E67" s="31">
        <f t="shared" si="6"/>
        <v>8274552.3600000003</v>
      </c>
      <c r="F67" s="18">
        <v>9022400</v>
      </c>
      <c r="G67" s="1">
        <v>6766802</v>
      </c>
      <c r="H67" s="18">
        <v>2068198.36</v>
      </c>
      <c r="I67" s="72">
        <v>1507750.36</v>
      </c>
      <c r="J67" s="72"/>
      <c r="K67" s="72"/>
      <c r="L67" s="23">
        <f t="shared" si="2"/>
        <v>27662662.479999997</v>
      </c>
      <c r="M67" s="23">
        <f t="shared" si="2"/>
        <v>12194721.16</v>
      </c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29"/>
      <c r="AD67" s="18"/>
      <c r="AE67" s="18"/>
      <c r="AF67" s="18"/>
      <c r="AG67" s="18"/>
      <c r="AH67" s="18"/>
      <c r="AI67" s="18"/>
      <c r="AJ67" s="22"/>
      <c r="AK67" s="18"/>
      <c r="AL67" s="18"/>
      <c r="AM67" s="29"/>
      <c r="AN67" s="18"/>
      <c r="AO67" s="29"/>
      <c r="AP67" s="18"/>
      <c r="AQ67" s="29"/>
      <c r="AR67" s="18"/>
      <c r="AS67" s="18"/>
      <c r="AT67" s="18"/>
      <c r="AU67" s="29"/>
      <c r="AV67" s="18"/>
      <c r="AW67" s="18"/>
      <c r="AX67" s="18"/>
      <c r="AY67" s="29"/>
      <c r="AZ67" s="18"/>
      <c r="BA67" s="29"/>
      <c r="BB67" s="18"/>
      <c r="BC67" s="29"/>
      <c r="BD67" s="18"/>
      <c r="BE67" s="18"/>
      <c r="BF67" s="18"/>
      <c r="BG67" s="18"/>
      <c r="BH67" s="18"/>
      <c r="BI67" s="29"/>
      <c r="BJ67" s="29">
        <v>1954068.57</v>
      </c>
      <c r="BK67" s="29">
        <v>1954068.57</v>
      </c>
      <c r="BL67" s="29">
        <v>17626221.829999998</v>
      </c>
      <c r="BM67" s="29">
        <v>4203853.95</v>
      </c>
      <c r="BN67" s="18"/>
      <c r="BO67" s="18"/>
      <c r="BP67" s="18"/>
      <c r="BQ67" s="29"/>
      <c r="BR67" s="18"/>
      <c r="BS67" s="29"/>
      <c r="BT67" s="18"/>
      <c r="BU67" s="18"/>
      <c r="BV67" s="18"/>
      <c r="BW67" s="18"/>
      <c r="BX67" s="18"/>
      <c r="BY67" s="18"/>
      <c r="BZ67" s="18"/>
      <c r="CA67" s="29"/>
      <c r="CB67" s="29"/>
      <c r="CC67" s="29"/>
      <c r="CD67" s="18"/>
      <c r="CE67" s="29"/>
      <c r="CF67" s="29"/>
      <c r="CG67" s="29"/>
      <c r="CH67" s="18">
        <v>1000000</v>
      </c>
      <c r="CI67" s="18">
        <v>196650</v>
      </c>
      <c r="CJ67" s="18">
        <f>787116.23+787456.19+550759.82</f>
        <v>2125332.2399999998</v>
      </c>
      <c r="CK67" s="29">
        <f>787456.19+787116.23+550759.82</f>
        <v>2125332.2399999998</v>
      </c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29"/>
      <c r="CY67" s="29"/>
      <c r="CZ67" s="2">
        <v>681882.84</v>
      </c>
      <c r="DA67" s="3">
        <v>508447.4</v>
      </c>
      <c r="DB67" s="18"/>
      <c r="DC67" s="18"/>
      <c r="DD67" s="18"/>
      <c r="DE67" s="18"/>
      <c r="DF67" s="18"/>
      <c r="DG67" s="29"/>
      <c r="DH67" s="18">
        <v>4275157</v>
      </c>
      <c r="DI67" s="18">
        <v>3206369</v>
      </c>
      <c r="DJ67" s="18"/>
      <c r="DK67" s="29"/>
      <c r="DL67" s="18"/>
      <c r="DM67" s="18"/>
      <c r="DN67" s="18"/>
      <c r="DO67" s="18"/>
      <c r="DP67" s="18"/>
      <c r="DQ67" s="18"/>
      <c r="DR67" s="18"/>
      <c r="DS67" s="29"/>
      <c r="DT67" s="18"/>
      <c r="DU67" s="29"/>
      <c r="DV67" s="18"/>
      <c r="DW67" s="18"/>
      <c r="DX67" s="18"/>
      <c r="DY67" s="18"/>
      <c r="DZ67" s="18"/>
      <c r="EA67" s="29"/>
      <c r="EB67" s="18"/>
      <c r="EC67" s="29"/>
      <c r="ED67" s="18"/>
      <c r="EE67" s="18"/>
      <c r="EF67" s="18"/>
      <c r="EG67" s="18"/>
      <c r="EH67" s="18"/>
      <c r="EI67" s="18"/>
      <c r="EJ67" s="18"/>
      <c r="EK67" s="18"/>
      <c r="EL67" s="18"/>
      <c r="EM67" s="29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29"/>
      <c r="EZ67" s="18"/>
      <c r="FA67" s="18"/>
      <c r="FB67" s="18"/>
      <c r="FC67" s="18"/>
      <c r="FD67" s="18"/>
      <c r="FE67" s="18"/>
      <c r="FF67" s="18"/>
      <c r="FG67" s="18"/>
      <c r="FH67" s="37"/>
      <c r="FI67" s="29"/>
      <c r="FJ67" s="18"/>
      <c r="FK67" s="18"/>
      <c r="FL67" s="18"/>
      <c r="FM67" s="18"/>
      <c r="FN67" s="18"/>
      <c r="FO67" s="18"/>
      <c r="FP67" s="18"/>
      <c r="FQ67" s="18"/>
      <c r="FR67" s="18"/>
      <c r="FS67" s="29"/>
      <c r="FT67" s="29"/>
      <c r="FU67" s="29"/>
      <c r="FV67" s="23">
        <f t="shared" si="3"/>
        <v>0</v>
      </c>
      <c r="FW67" s="23">
        <f t="shared" si="3"/>
        <v>0</v>
      </c>
      <c r="FX67" s="18"/>
      <c r="FY67" s="29"/>
      <c r="FZ67" s="18"/>
      <c r="GA67" s="18"/>
      <c r="GB67" s="18"/>
      <c r="GC67" s="43"/>
      <c r="GD67" s="18"/>
      <c r="GE67" s="18"/>
      <c r="GF67" s="18"/>
      <c r="GG67" s="29"/>
      <c r="GH67" s="18"/>
      <c r="GI67" s="18"/>
      <c r="GJ67" s="18"/>
      <c r="GK67" s="18"/>
      <c r="GL67" s="18"/>
      <c r="GM67" s="29"/>
      <c r="GN67" s="18"/>
      <c r="GO67" s="18"/>
      <c r="GP67" s="18"/>
      <c r="GQ67" s="18"/>
      <c r="GR67" s="18"/>
      <c r="GS67" s="29"/>
      <c r="GT67" s="18"/>
      <c r="GU67" s="18"/>
      <c r="GV67" s="18"/>
      <c r="GW67" s="18"/>
      <c r="GX67" s="18"/>
      <c r="GY67" s="18"/>
      <c r="GZ67" s="18"/>
      <c r="HA67" s="29"/>
      <c r="HB67" s="23">
        <f t="shared" si="4"/>
        <v>2000000</v>
      </c>
      <c r="HC67" s="23">
        <f t="shared" si="4"/>
        <v>2000000</v>
      </c>
      <c r="HD67" s="29"/>
      <c r="HE67" s="29"/>
      <c r="HF67" s="29"/>
      <c r="HG67" s="29"/>
      <c r="HH67" s="29"/>
      <c r="HI67" s="29"/>
      <c r="HJ67" s="29"/>
      <c r="HK67" s="29"/>
      <c r="HL67" s="18"/>
      <c r="HM67" s="29"/>
      <c r="HN67" s="18"/>
      <c r="HO67" s="29"/>
      <c r="HP67" s="29"/>
      <c r="HQ67" s="29"/>
      <c r="HR67" s="29"/>
      <c r="HS67" s="29"/>
      <c r="HT67" s="18">
        <v>2000000</v>
      </c>
      <c r="HU67" s="18">
        <v>2000000</v>
      </c>
      <c r="HV67" s="18"/>
      <c r="HW67" s="18"/>
      <c r="HX67" s="18"/>
      <c r="HY67" s="76"/>
      <c r="HZ67" s="18"/>
      <c r="IA67" s="18"/>
      <c r="IB67" s="60"/>
      <c r="IC67" s="60"/>
      <c r="ID67" s="60"/>
      <c r="IE67" s="20"/>
      <c r="IF67" s="20"/>
      <c r="IG67" s="60"/>
      <c r="IH67" s="60"/>
      <c r="II67" s="60"/>
      <c r="IJ67" s="60"/>
      <c r="IK67" s="60"/>
      <c r="IL67" s="60"/>
      <c r="IM67" s="60"/>
      <c r="IN67" s="20"/>
      <c r="IO67" s="20"/>
      <c r="IP67" s="60"/>
      <c r="IQ67" s="60"/>
      <c r="IR67" s="60"/>
      <c r="IS67" s="20"/>
      <c r="IT67" s="60"/>
      <c r="IU67" s="20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6"/>
      <c r="LZ67" s="16"/>
      <c r="MA67" s="1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</row>
    <row r="68" spans="1:640" x14ac:dyDescent="0.25">
      <c r="A68" s="9" t="s">
        <v>70</v>
      </c>
      <c r="B68" s="23">
        <f t="shared" si="5"/>
        <v>5754047.71</v>
      </c>
      <c r="C68" s="23">
        <f t="shared" si="5"/>
        <v>4287680.1899999995</v>
      </c>
      <c r="D68" s="31">
        <f t="shared" si="6"/>
        <v>4656473.63</v>
      </c>
      <c r="E68" s="31">
        <f t="shared" si="6"/>
        <v>3466889.63</v>
      </c>
      <c r="F68" s="18">
        <v>4342900</v>
      </c>
      <c r="G68" s="1">
        <v>3257176</v>
      </c>
      <c r="H68" s="18">
        <v>313573.63</v>
      </c>
      <c r="I68" s="72">
        <v>209713.63</v>
      </c>
      <c r="J68" s="72"/>
      <c r="K68" s="72"/>
      <c r="L68" s="23">
        <f t="shared" si="2"/>
        <v>996574.08000000007</v>
      </c>
      <c r="M68" s="23">
        <f t="shared" si="2"/>
        <v>753156.31</v>
      </c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29"/>
      <c r="AD68" s="18"/>
      <c r="AE68" s="18"/>
      <c r="AF68" s="18"/>
      <c r="AG68" s="18"/>
      <c r="AH68" s="18"/>
      <c r="AI68" s="18"/>
      <c r="AJ68" s="22"/>
      <c r="AK68" s="18"/>
      <c r="AL68" s="18"/>
      <c r="AM68" s="29"/>
      <c r="AN68" s="18"/>
      <c r="AO68" s="29"/>
      <c r="AP68" s="18"/>
      <c r="AQ68" s="29"/>
      <c r="AR68" s="18"/>
      <c r="AS68" s="18"/>
      <c r="AT68" s="18"/>
      <c r="AU68" s="29"/>
      <c r="AV68" s="18"/>
      <c r="AW68" s="18"/>
      <c r="AX68" s="18"/>
      <c r="AY68" s="29"/>
      <c r="AZ68" s="18"/>
      <c r="BA68" s="29"/>
      <c r="BB68" s="18"/>
      <c r="BC68" s="29"/>
      <c r="BD68" s="18"/>
      <c r="BE68" s="18"/>
      <c r="BF68" s="18"/>
      <c r="BG68" s="18"/>
      <c r="BH68" s="18"/>
      <c r="BI68" s="29"/>
      <c r="BJ68" s="29"/>
      <c r="BK68" s="29"/>
      <c r="BL68" s="29"/>
      <c r="BM68" s="29"/>
      <c r="BN68" s="18"/>
      <c r="BO68" s="18"/>
      <c r="BP68" s="18"/>
      <c r="BQ68" s="29"/>
      <c r="BR68" s="18"/>
      <c r="BS68" s="29"/>
      <c r="BT68" s="18"/>
      <c r="BU68" s="18"/>
      <c r="BV68" s="18"/>
      <c r="BW68" s="18"/>
      <c r="BX68" s="18">
        <v>117510.77</v>
      </c>
      <c r="BY68" s="18">
        <v>0</v>
      </c>
      <c r="BZ68" s="18"/>
      <c r="CA68" s="29"/>
      <c r="CB68" s="29"/>
      <c r="CC68" s="29"/>
      <c r="CD68" s="18"/>
      <c r="CE68" s="29"/>
      <c r="CF68" s="29"/>
      <c r="CG68" s="29"/>
      <c r="CH68" s="18"/>
      <c r="CI68" s="18"/>
      <c r="CJ68" s="18">
        <v>377249.31</v>
      </c>
      <c r="CK68" s="29">
        <v>377249.31</v>
      </c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29"/>
      <c r="CY68" s="29"/>
      <c r="CZ68" s="2"/>
      <c r="DA68" s="3"/>
      <c r="DB68" s="18"/>
      <c r="DC68" s="18"/>
      <c r="DD68" s="18"/>
      <c r="DE68" s="18"/>
      <c r="DF68" s="18">
        <v>250000</v>
      </c>
      <c r="DG68" s="29">
        <v>250000</v>
      </c>
      <c r="DH68" s="18">
        <v>251814</v>
      </c>
      <c r="DI68" s="18">
        <v>125907</v>
      </c>
      <c r="DJ68" s="18"/>
      <c r="DK68" s="29"/>
      <c r="DL68" s="18"/>
      <c r="DM68" s="18"/>
      <c r="DN68" s="18"/>
      <c r="DO68" s="18"/>
      <c r="DP68" s="18"/>
      <c r="DQ68" s="18"/>
      <c r="DR68" s="18"/>
      <c r="DS68" s="29"/>
      <c r="DT68" s="18"/>
      <c r="DU68" s="29"/>
      <c r="DV68" s="18"/>
      <c r="DW68" s="18"/>
      <c r="DX68" s="18"/>
      <c r="DY68" s="18"/>
      <c r="DZ68" s="18"/>
      <c r="EA68" s="29"/>
      <c r="EB68" s="18"/>
      <c r="EC68" s="29"/>
      <c r="ED68" s="18"/>
      <c r="EE68" s="18"/>
      <c r="EF68" s="18"/>
      <c r="EG68" s="18"/>
      <c r="EH68" s="18"/>
      <c r="EI68" s="18"/>
      <c r="EJ68" s="18"/>
      <c r="EK68" s="18"/>
      <c r="EL68" s="18"/>
      <c r="EM68" s="29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29"/>
      <c r="EZ68" s="18"/>
      <c r="FA68" s="18"/>
      <c r="FB68" s="18"/>
      <c r="FC68" s="18"/>
      <c r="FD68" s="18"/>
      <c r="FE68" s="18"/>
      <c r="FF68" s="18"/>
      <c r="FG68" s="18"/>
      <c r="FH68" s="37"/>
      <c r="FI68" s="29"/>
      <c r="FJ68" s="37"/>
      <c r="FK68" s="18"/>
      <c r="FL68" s="18"/>
      <c r="FM68" s="18"/>
      <c r="FN68" s="18"/>
      <c r="FO68" s="18"/>
      <c r="FP68" s="18"/>
      <c r="FQ68" s="18"/>
      <c r="FR68" s="18"/>
      <c r="FS68" s="29"/>
      <c r="FT68" s="29"/>
      <c r="FU68" s="29"/>
      <c r="FV68" s="23">
        <f t="shared" si="3"/>
        <v>101000</v>
      </c>
      <c r="FW68" s="23">
        <f t="shared" si="3"/>
        <v>67634.25</v>
      </c>
      <c r="FX68" s="18"/>
      <c r="FY68" s="29"/>
      <c r="FZ68" s="18"/>
      <c r="GA68" s="18"/>
      <c r="GB68" s="18"/>
      <c r="GC68" s="29"/>
      <c r="GD68" s="18"/>
      <c r="GE68" s="18"/>
      <c r="GF68" s="18"/>
      <c r="GG68" s="29"/>
      <c r="GH68" s="18"/>
      <c r="GI68" s="18"/>
      <c r="GJ68" s="18"/>
      <c r="GK68" s="18"/>
      <c r="GL68" s="18"/>
      <c r="GM68" s="29"/>
      <c r="GN68" s="18"/>
      <c r="GO68" s="18"/>
      <c r="GP68" s="18"/>
      <c r="GQ68" s="18"/>
      <c r="GR68" s="18"/>
      <c r="GS68" s="29"/>
      <c r="GT68" s="18"/>
      <c r="GU68" s="18"/>
      <c r="GV68" s="18"/>
      <c r="GW68" s="18"/>
      <c r="GX68" s="18">
        <v>101000</v>
      </c>
      <c r="GY68" s="18">
        <v>67634.25</v>
      </c>
      <c r="GZ68" s="18"/>
      <c r="HA68" s="57"/>
      <c r="HB68" s="23">
        <f t="shared" si="4"/>
        <v>0</v>
      </c>
      <c r="HC68" s="23">
        <f t="shared" si="4"/>
        <v>0</v>
      </c>
      <c r="HD68" s="29"/>
      <c r="HE68" s="29"/>
      <c r="HF68" s="29"/>
      <c r="HG68" s="29"/>
      <c r="HH68" s="29"/>
      <c r="HI68" s="29"/>
      <c r="HJ68" s="29"/>
      <c r="HK68" s="29"/>
      <c r="HL68" s="18"/>
      <c r="HM68" s="29"/>
      <c r="HN68" s="18"/>
      <c r="HO68" s="29"/>
      <c r="HP68" s="29"/>
      <c r="HQ68" s="29"/>
      <c r="HR68" s="29"/>
      <c r="HS68" s="29"/>
      <c r="HT68" s="18"/>
      <c r="HU68" s="18"/>
      <c r="HV68" s="18"/>
      <c r="HW68" s="18"/>
      <c r="HX68" s="18"/>
      <c r="HY68" s="76"/>
      <c r="HZ68" s="18"/>
      <c r="IA68" s="18"/>
      <c r="IB68" s="60"/>
      <c r="IC68" s="60"/>
      <c r="ID68" s="60"/>
      <c r="IE68" s="20"/>
      <c r="IF68" s="20"/>
      <c r="IG68" s="60"/>
      <c r="IH68" s="60"/>
      <c r="II68" s="60"/>
      <c r="IJ68" s="60"/>
      <c r="IK68" s="60"/>
      <c r="IL68" s="60"/>
      <c r="IM68" s="60"/>
      <c r="IN68" s="20"/>
      <c r="IO68" s="20"/>
      <c r="IP68" s="60"/>
      <c r="IQ68" s="60"/>
      <c r="IR68" s="60"/>
      <c r="IS68" s="20"/>
      <c r="IT68" s="60"/>
      <c r="IU68" s="20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6"/>
      <c r="LZ68" s="16"/>
      <c r="MA68" s="1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</row>
    <row r="69" spans="1:640" x14ac:dyDescent="0.25">
      <c r="A69" s="9" t="s">
        <v>71</v>
      </c>
      <c r="B69" s="23">
        <f t="shared" si="5"/>
        <v>11796176.550000001</v>
      </c>
      <c r="C69" s="23">
        <f t="shared" si="5"/>
        <v>8755839.5800000001</v>
      </c>
      <c r="D69" s="31">
        <f t="shared" si="6"/>
        <v>10324025.050000001</v>
      </c>
      <c r="E69" s="31">
        <f t="shared" si="6"/>
        <v>7699454.0499999998</v>
      </c>
      <c r="F69" s="18">
        <v>9433000</v>
      </c>
      <c r="G69" s="1">
        <v>7074751</v>
      </c>
      <c r="H69" s="18">
        <v>891025.05</v>
      </c>
      <c r="I69" s="72">
        <v>624703.05000000005</v>
      </c>
      <c r="J69" s="72"/>
      <c r="K69" s="72"/>
      <c r="L69" s="23">
        <f t="shared" si="2"/>
        <v>1219476.5</v>
      </c>
      <c r="M69" s="23">
        <f t="shared" si="2"/>
        <v>881402.5</v>
      </c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29"/>
      <c r="AD69" s="18"/>
      <c r="AE69" s="18"/>
      <c r="AF69" s="18"/>
      <c r="AG69" s="18"/>
      <c r="AH69" s="18"/>
      <c r="AI69" s="18"/>
      <c r="AJ69" s="22"/>
      <c r="AK69" s="18"/>
      <c r="AL69" s="18"/>
      <c r="AM69" s="29"/>
      <c r="AN69" s="18"/>
      <c r="AO69" s="29"/>
      <c r="AP69" s="18"/>
      <c r="AQ69" s="29"/>
      <c r="AR69" s="18"/>
      <c r="AS69" s="18"/>
      <c r="AT69" s="18"/>
      <c r="AU69" s="29"/>
      <c r="AV69" s="18"/>
      <c r="AW69" s="18"/>
      <c r="AX69" s="18"/>
      <c r="AY69" s="29"/>
      <c r="AZ69" s="18"/>
      <c r="BA69" s="29"/>
      <c r="BB69" s="18"/>
      <c r="BC69" s="29"/>
      <c r="BD69" s="18"/>
      <c r="BE69" s="18"/>
      <c r="BF69" s="18"/>
      <c r="BG69" s="18"/>
      <c r="BH69" s="18"/>
      <c r="BI69" s="29"/>
      <c r="BJ69" s="29"/>
      <c r="BK69" s="29"/>
      <c r="BL69" s="29"/>
      <c r="BM69" s="29"/>
      <c r="BN69" s="18"/>
      <c r="BO69" s="18"/>
      <c r="BP69" s="18"/>
      <c r="BQ69" s="29"/>
      <c r="BR69" s="18"/>
      <c r="BS69" s="29"/>
      <c r="BT69" s="18"/>
      <c r="BU69" s="18"/>
      <c r="BV69" s="18"/>
      <c r="BW69" s="18"/>
      <c r="BX69" s="18">
        <f>47520+152707.5</f>
        <v>200227.5</v>
      </c>
      <c r="BY69" s="18">
        <v>152707.5</v>
      </c>
      <c r="BZ69" s="18"/>
      <c r="CA69" s="29"/>
      <c r="CB69" s="29"/>
      <c r="CC69" s="29"/>
      <c r="CD69" s="18"/>
      <c r="CE69" s="29"/>
      <c r="CF69" s="29"/>
      <c r="CG69" s="29"/>
      <c r="CH69" s="18"/>
      <c r="CI69" s="18"/>
      <c r="CJ69" s="18">
        <v>438141</v>
      </c>
      <c r="CK69" s="29">
        <v>438141</v>
      </c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29"/>
      <c r="CY69" s="29"/>
      <c r="CZ69" s="2"/>
      <c r="DA69" s="3"/>
      <c r="DB69" s="18"/>
      <c r="DC69" s="18"/>
      <c r="DD69" s="18"/>
      <c r="DE69" s="18"/>
      <c r="DF69" s="18"/>
      <c r="DG69" s="29"/>
      <c r="DH69" s="18">
        <v>581108</v>
      </c>
      <c r="DI69" s="18">
        <v>290554</v>
      </c>
      <c r="DJ69" s="18"/>
      <c r="DK69" s="29"/>
      <c r="DL69" s="18"/>
      <c r="DM69" s="18"/>
      <c r="DN69" s="18"/>
      <c r="DO69" s="18"/>
      <c r="DP69" s="18"/>
      <c r="DQ69" s="18"/>
      <c r="DR69" s="18"/>
      <c r="DS69" s="29"/>
      <c r="DT69" s="18"/>
      <c r="DU69" s="29"/>
      <c r="DV69" s="18"/>
      <c r="DW69" s="18"/>
      <c r="DX69" s="18"/>
      <c r="DY69" s="18"/>
      <c r="DZ69" s="18"/>
      <c r="EA69" s="29"/>
      <c r="EB69" s="18"/>
      <c r="EC69" s="29"/>
      <c r="ED69" s="18"/>
      <c r="EE69" s="18"/>
      <c r="EF69" s="18"/>
      <c r="EG69" s="18"/>
      <c r="EH69" s="18"/>
      <c r="EI69" s="18"/>
      <c r="EJ69" s="18"/>
      <c r="EK69" s="18"/>
      <c r="EL69" s="18"/>
      <c r="EM69" s="29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29"/>
      <c r="EZ69" s="18"/>
      <c r="FA69" s="18"/>
      <c r="FB69" s="18"/>
      <c r="FC69" s="18"/>
      <c r="FD69" s="18"/>
      <c r="FE69" s="18"/>
      <c r="FF69" s="18"/>
      <c r="FG69" s="18"/>
      <c r="FH69" s="37"/>
      <c r="FI69" s="29"/>
      <c r="FJ69" s="18"/>
      <c r="FK69" s="18"/>
      <c r="FL69" s="18"/>
      <c r="FM69" s="18"/>
      <c r="FN69" s="18"/>
      <c r="FO69" s="18"/>
      <c r="FP69" s="18"/>
      <c r="FQ69" s="18"/>
      <c r="FR69" s="18"/>
      <c r="FS69" s="29"/>
      <c r="FT69" s="29"/>
      <c r="FU69" s="29"/>
      <c r="FV69" s="23">
        <f t="shared" si="3"/>
        <v>252675</v>
      </c>
      <c r="FW69" s="23">
        <f t="shared" si="3"/>
        <v>174983.03</v>
      </c>
      <c r="FX69" s="18"/>
      <c r="FY69" s="29"/>
      <c r="FZ69" s="18"/>
      <c r="GA69" s="18"/>
      <c r="GB69" s="18"/>
      <c r="GC69" s="29"/>
      <c r="GD69" s="18"/>
      <c r="GE69" s="18"/>
      <c r="GF69" s="18"/>
      <c r="GG69" s="29"/>
      <c r="GH69" s="18"/>
      <c r="GI69" s="18"/>
      <c r="GJ69" s="18"/>
      <c r="GK69" s="18"/>
      <c r="GL69" s="18"/>
      <c r="GM69" s="29"/>
      <c r="GN69" s="18"/>
      <c r="GO69" s="18"/>
      <c r="GP69" s="18"/>
      <c r="GQ69" s="18"/>
      <c r="GR69" s="18"/>
      <c r="GS69" s="29"/>
      <c r="GT69" s="18"/>
      <c r="GU69" s="18"/>
      <c r="GV69" s="18"/>
      <c r="GW69" s="18"/>
      <c r="GX69" s="18">
        <v>252675</v>
      </c>
      <c r="GY69" s="18">
        <v>174983.03</v>
      </c>
      <c r="GZ69" s="18"/>
      <c r="HA69" s="57"/>
      <c r="HB69" s="23">
        <f t="shared" si="4"/>
        <v>0</v>
      </c>
      <c r="HC69" s="23">
        <f t="shared" si="4"/>
        <v>0</v>
      </c>
      <c r="HD69" s="29"/>
      <c r="HE69" s="29"/>
      <c r="HF69" s="29"/>
      <c r="HG69" s="29"/>
      <c r="HH69" s="29"/>
      <c r="HI69" s="29"/>
      <c r="HJ69" s="29"/>
      <c r="HK69" s="29"/>
      <c r="HL69" s="18"/>
      <c r="HM69" s="29"/>
      <c r="HN69" s="18"/>
      <c r="HO69" s="29"/>
      <c r="HP69" s="29"/>
      <c r="HQ69" s="29"/>
      <c r="HR69" s="29"/>
      <c r="HS69" s="29"/>
      <c r="HT69" s="18"/>
      <c r="HU69" s="18"/>
      <c r="HV69" s="18"/>
      <c r="HW69" s="18"/>
      <c r="HX69" s="18"/>
      <c r="HY69" s="76"/>
      <c r="HZ69" s="18"/>
      <c r="IA69" s="18"/>
      <c r="IB69" s="60"/>
      <c r="IC69" s="60"/>
      <c r="ID69" s="60"/>
      <c r="IE69" s="20"/>
      <c r="IF69" s="20"/>
      <c r="IG69" s="60"/>
      <c r="IH69" s="60"/>
      <c r="II69" s="60"/>
      <c r="IJ69" s="60"/>
      <c r="IK69" s="60"/>
      <c r="IL69" s="60"/>
      <c r="IM69" s="60"/>
      <c r="IN69" s="20"/>
      <c r="IO69" s="20"/>
      <c r="IP69" s="60"/>
      <c r="IQ69" s="60"/>
      <c r="IR69" s="60"/>
      <c r="IS69" s="20"/>
      <c r="IT69" s="60"/>
      <c r="IU69" s="20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6"/>
      <c r="LZ69" s="16"/>
      <c r="MA69" s="1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</row>
    <row r="70" spans="1:640" x14ac:dyDescent="0.25">
      <c r="A70" s="9" t="s">
        <v>28</v>
      </c>
      <c r="B70" s="23">
        <f t="shared" si="5"/>
        <v>15103646.210000001</v>
      </c>
      <c r="C70" s="23">
        <f t="shared" si="5"/>
        <v>12356602</v>
      </c>
      <c r="D70" s="31">
        <f t="shared" si="6"/>
        <v>3483367.08</v>
      </c>
      <c r="E70" s="31">
        <f t="shared" si="6"/>
        <v>2591443.08</v>
      </c>
      <c r="F70" s="18">
        <v>3121800</v>
      </c>
      <c r="G70" s="1">
        <v>2341350</v>
      </c>
      <c r="H70" s="18">
        <v>361567.08</v>
      </c>
      <c r="I70" s="72">
        <v>250093.08</v>
      </c>
      <c r="J70" s="72"/>
      <c r="K70" s="72"/>
      <c r="L70" s="23">
        <f t="shared" si="2"/>
        <v>11519279.130000001</v>
      </c>
      <c r="M70" s="23">
        <f t="shared" si="2"/>
        <v>9699477.9299999997</v>
      </c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29"/>
      <c r="AD70" s="18"/>
      <c r="AE70" s="18"/>
      <c r="AF70" s="18"/>
      <c r="AG70" s="18"/>
      <c r="AH70" s="18"/>
      <c r="AI70" s="18"/>
      <c r="AJ70" s="22"/>
      <c r="AK70" s="18"/>
      <c r="AL70" s="18"/>
      <c r="AM70" s="29"/>
      <c r="AN70" s="18"/>
      <c r="AO70" s="29"/>
      <c r="AP70" s="18"/>
      <c r="AQ70" s="29"/>
      <c r="AR70" s="18"/>
      <c r="AS70" s="18"/>
      <c r="AT70" s="18"/>
      <c r="AU70" s="29"/>
      <c r="AV70" s="18"/>
      <c r="AW70" s="18"/>
      <c r="AX70" s="18"/>
      <c r="AY70" s="29"/>
      <c r="AZ70" s="18"/>
      <c r="BA70" s="29"/>
      <c r="BB70" s="18"/>
      <c r="BC70" s="29"/>
      <c r="BD70" s="18"/>
      <c r="BE70" s="18"/>
      <c r="BF70" s="18"/>
      <c r="BG70" s="18"/>
      <c r="BH70" s="18"/>
      <c r="BI70" s="29"/>
      <c r="BJ70" s="29"/>
      <c r="BK70" s="29"/>
      <c r="BL70" s="29"/>
      <c r="BM70" s="29"/>
      <c r="BN70" s="18"/>
      <c r="BO70" s="18"/>
      <c r="BP70" s="18"/>
      <c r="BQ70" s="29"/>
      <c r="BR70" s="18"/>
      <c r="BS70" s="29"/>
      <c r="BT70" s="18"/>
      <c r="BU70" s="18"/>
      <c r="BV70" s="18"/>
      <c r="BW70" s="18"/>
      <c r="BX70" s="18"/>
      <c r="BY70" s="18"/>
      <c r="BZ70" s="18"/>
      <c r="CA70" s="29"/>
      <c r="CB70" s="29"/>
      <c r="CC70" s="29"/>
      <c r="CD70" s="18"/>
      <c r="CE70" s="29"/>
      <c r="CF70" s="29"/>
      <c r="CG70" s="29"/>
      <c r="CH70" s="18"/>
      <c r="CI70" s="18"/>
      <c r="CJ70" s="18">
        <v>742995.13</v>
      </c>
      <c r="CK70" s="29">
        <v>0</v>
      </c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29"/>
      <c r="CY70" s="29"/>
      <c r="CZ70" s="2"/>
      <c r="DA70" s="3"/>
      <c r="DB70" s="18"/>
      <c r="DC70" s="18"/>
      <c r="DD70" s="18"/>
      <c r="DE70" s="18"/>
      <c r="DF70" s="18"/>
      <c r="DG70" s="29"/>
      <c r="DH70" s="18">
        <v>193703</v>
      </c>
      <c r="DI70" s="18">
        <v>145277.25</v>
      </c>
      <c r="DJ70" s="18">
        <v>9582581</v>
      </c>
      <c r="DK70" s="29">
        <v>9373862.2799999993</v>
      </c>
      <c r="DL70" s="18"/>
      <c r="DM70" s="18"/>
      <c r="DN70" s="18"/>
      <c r="DO70" s="18"/>
      <c r="DP70" s="18"/>
      <c r="DQ70" s="18"/>
      <c r="DR70" s="18"/>
      <c r="DS70" s="29"/>
      <c r="DT70" s="18"/>
      <c r="DU70" s="29"/>
      <c r="DV70" s="18"/>
      <c r="DW70" s="18"/>
      <c r="DX70" s="18">
        <v>1000000</v>
      </c>
      <c r="DY70" s="18">
        <v>180338.4</v>
      </c>
      <c r="DZ70" s="18"/>
      <c r="EA70" s="29"/>
      <c r="EB70" s="18"/>
      <c r="EC70" s="29"/>
      <c r="ED70" s="18"/>
      <c r="EE70" s="18"/>
      <c r="EF70" s="18"/>
      <c r="EG70" s="18"/>
      <c r="EH70" s="18"/>
      <c r="EI70" s="18"/>
      <c r="EJ70" s="18"/>
      <c r="EK70" s="18"/>
      <c r="EL70" s="18"/>
      <c r="EM70" s="29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29"/>
      <c r="EZ70" s="18"/>
      <c r="FA70" s="18"/>
      <c r="FB70" s="18"/>
      <c r="FC70" s="18"/>
      <c r="FD70" s="18"/>
      <c r="FE70" s="18"/>
      <c r="FF70" s="18"/>
      <c r="FG70" s="18"/>
      <c r="FH70" s="37"/>
      <c r="FI70" s="29"/>
      <c r="FJ70" s="18"/>
      <c r="FK70" s="18"/>
      <c r="FL70" s="18"/>
      <c r="FM70" s="18"/>
      <c r="FN70" s="18"/>
      <c r="FO70" s="18"/>
      <c r="FP70" s="18"/>
      <c r="FQ70" s="18"/>
      <c r="FR70" s="18"/>
      <c r="FS70" s="29"/>
      <c r="FT70" s="29"/>
      <c r="FU70" s="29"/>
      <c r="FV70" s="23">
        <f t="shared" si="3"/>
        <v>101000</v>
      </c>
      <c r="FW70" s="23">
        <f t="shared" si="3"/>
        <v>65680.990000000005</v>
      </c>
      <c r="FX70" s="18"/>
      <c r="FY70" s="29"/>
      <c r="FZ70" s="18"/>
      <c r="GA70" s="18"/>
      <c r="GB70" s="18"/>
      <c r="GC70" s="29"/>
      <c r="GD70" s="18"/>
      <c r="GE70" s="18"/>
      <c r="GF70" s="18"/>
      <c r="GG70" s="29"/>
      <c r="GH70" s="18"/>
      <c r="GI70" s="18"/>
      <c r="GJ70" s="18"/>
      <c r="GK70" s="18"/>
      <c r="GL70" s="18"/>
      <c r="GM70" s="29"/>
      <c r="GN70" s="18"/>
      <c r="GO70" s="18"/>
      <c r="GP70" s="18"/>
      <c r="GQ70" s="18"/>
      <c r="GR70" s="18"/>
      <c r="GS70" s="29"/>
      <c r="GT70" s="18"/>
      <c r="GU70" s="18"/>
      <c r="GV70" s="18"/>
      <c r="GW70" s="18"/>
      <c r="GX70" s="18">
        <v>101000</v>
      </c>
      <c r="GY70" s="18">
        <v>65680.990000000005</v>
      </c>
      <c r="GZ70" s="18"/>
      <c r="HA70" s="57"/>
      <c r="HB70" s="23">
        <f t="shared" si="4"/>
        <v>0</v>
      </c>
      <c r="HC70" s="23">
        <f t="shared" si="4"/>
        <v>0</v>
      </c>
      <c r="HD70" s="29"/>
      <c r="HE70" s="29"/>
      <c r="HF70" s="29"/>
      <c r="HG70" s="29"/>
      <c r="HH70" s="29"/>
      <c r="HI70" s="29"/>
      <c r="HJ70" s="29"/>
      <c r="HK70" s="29"/>
      <c r="HL70" s="18"/>
      <c r="HM70" s="29"/>
      <c r="HN70" s="18"/>
      <c r="HO70" s="29"/>
      <c r="HP70" s="29"/>
      <c r="HQ70" s="29"/>
      <c r="HR70" s="29"/>
      <c r="HS70" s="29"/>
      <c r="HT70" s="18"/>
      <c r="HU70" s="18"/>
      <c r="HV70" s="18"/>
      <c r="HW70" s="18"/>
      <c r="HX70" s="18"/>
      <c r="HY70" s="76"/>
      <c r="HZ70" s="18"/>
      <c r="IA70" s="18"/>
      <c r="IB70" s="60"/>
      <c r="IC70" s="60"/>
      <c r="ID70" s="60"/>
      <c r="IE70" s="20"/>
      <c r="IF70" s="20"/>
      <c r="IG70" s="60"/>
      <c r="IH70" s="60"/>
      <c r="II70" s="60"/>
      <c r="IJ70" s="60"/>
      <c r="IK70" s="60"/>
      <c r="IL70" s="60"/>
      <c r="IM70" s="60"/>
      <c r="IN70" s="20"/>
      <c r="IO70" s="20"/>
      <c r="IP70" s="60"/>
      <c r="IQ70" s="60"/>
      <c r="IR70" s="60"/>
      <c r="IS70" s="20"/>
      <c r="IT70" s="60"/>
      <c r="IU70" s="20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6"/>
      <c r="LZ70" s="16"/>
      <c r="MA70" s="1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</row>
    <row r="71" spans="1:640" x14ac:dyDescent="0.25">
      <c r="A71" s="9" t="s">
        <v>72</v>
      </c>
      <c r="B71" s="23">
        <f t="shared" si="5"/>
        <v>19391102.449999999</v>
      </c>
      <c r="C71" s="23">
        <f t="shared" si="5"/>
        <v>12984997.84</v>
      </c>
      <c r="D71" s="31">
        <f t="shared" si="6"/>
        <v>15719971.27</v>
      </c>
      <c r="E71" s="31">
        <f t="shared" si="6"/>
        <v>11706313.27</v>
      </c>
      <c r="F71" s="18">
        <v>14480800</v>
      </c>
      <c r="G71" s="1">
        <v>10860601</v>
      </c>
      <c r="H71" s="18">
        <v>1239171.27</v>
      </c>
      <c r="I71" s="72">
        <v>845712.27</v>
      </c>
      <c r="J71" s="72"/>
      <c r="K71" s="72"/>
      <c r="L71" s="23">
        <f t="shared" si="2"/>
        <v>3418456.18</v>
      </c>
      <c r="M71" s="23">
        <f t="shared" si="2"/>
        <v>1113912.75</v>
      </c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29"/>
      <c r="AD71" s="18"/>
      <c r="AE71" s="18"/>
      <c r="AF71" s="18"/>
      <c r="AG71" s="18"/>
      <c r="AH71" s="18"/>
      <c r="AI71" s="18"/>
      <c r="AJ71" s="22"/>
      <c r="AK71" s="18"/>
      <c r="AL71" s="18"/>
      <c r="AM71" s="29"/>
      <c r="AN71" s="18"/>
      <c r="AO71" s="29"/>
      <c r="AP71" s="18"/>
      <c r="AQ71" s="29"/>
      <c r="AR71" s="18"/>
      <c r="AS71" s="18"/>
      <c r="AT71" s="18"/>
      <c r="AU71" s="29"/>
      <c r="AV71" s="18"/>
      <c r="AW71" s="18"/>
      <c r="AX71" s="18"/>
      <c r="AY71" s="29"/>
      <c r="AZ71" s="18"/>
      <c r="BA71" s="29"/>
      <c r="BB71" s="18"/>
      <c r="BC71" s="29"/>
      <c r="BD71" s="18"/>
      <c r="BE71" s="18"/>
      <c r="BF71" s="18"/>
      <c r="BG71" s="18"/>
      <c r="BH71" s="18"/>
      <c r="BI71" s="29"/>
      <c r="BJ71" s="29"/>
      <c r="BK71" s="29"/>
      <c r="BL71" s="29"/>
      <c r="BM71" s="29"/>
      <c r="BN71" s="18"/>
      <c r="BO71" s="18"/>
      <c r="BP71" s="18"/>
      <c r="BQ71" s="29"/>
      <c r="BR71" s="18"/>
      <c r="BS71" s="29"/>
      <c r="BT71" s="18"/>
      <c r="BU71" s="18"/>
      <c r="BV71" s="18"/>
      <c r="BW71" s="18"/>
      <c r="BX71" s="18">
        <f>90090+169611.75</f>
        <v>259701.75</v>
      </c>
      <c r="BY71" s="18">
        <v>169611.75</v>
      </c>
      <c r="BZ71" s="18"/>
      <c r="CA71" s="29"/>
      <c r="CB71" s="29"/>
      <c r="CC71" s="29"/>
      <c r="CD71" s="18"/>
      <c r="CE71" s="29"/>
      <c r="CF71" s="29"/>
      <c r="CG71" s="29"/>
      <c r="CH71" s="18"/>
      <c r="CI71" s="18"/>
      <c r="CJ71" s="18">
        <f>673543.02+526143.41</f>
        <v>1199686.4300000002</v>
      </c>
      <c r="CK71" s="29">
        <v>0</v>
      </c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29"/>
      <c r="CY71" s="29"/>
      <c r="CZ71" s="2"/>
      <c r="DA71" s="3"/>
      <c r="DB71" s="18"/>
      <c r="DC71" s="18"/>
      <c r="DD71" s="18"/>
      <c r="DE71" s="18"/>
      <c r="DF71" s="18"/>
      <c r="DG71" s="29"/>
      <c r="DH71" s="18">
        <v>1259068</v>
      </c>
      <c r="DI71" s="18">
        <v>944301</v>
      </c>
      <c r="DJ71" s="18"/>
      <c r="DK71" s="29"/>
      <c r="DL71" s="18"/>
      <c r="DM71" s="18"/>
      <c r="DN71" s="18"/>
      <c r="DO71" s="18"/>
      <c r="DP71" s="18"/>
      <c r="DQ71" s="18"/>
      <c r="DR71" s="18"/>
      <c r="DS71" s="29"/>
      <c r="DT71" s="18"/>
      <c r="DU71" s="29"/>
      <c r="DV71" s="18"/>
      <c r="DW71" s="18"/>
      <c r="DX71" s="18">
        <v>700000</v>
      </c>
      <c r="DY71" s="18">
        <v>0</v>
      </c>
      <c r="DZ71" s="18"/>
      <c r="EA71" s="29"/>
      <c r="EB71" s="18"/>
      <c r="EC71" s="29"/>
      <c r="ED71" s="18"/>
      <c r="EE71" s="18"/>
      <c r="EF71" s="18"/>
      <c r="EG71" s="18"/>
      <c r="EH71" s="18"/>
      <c r="EI71" s="18"/>
      <c r="EJ71" s="18"/>
      <c r="EK71" s="18"/>
      <c r="EL71" s="18"/>
      <c r="EM71" s="29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29"/>
      <c r="EZ71" s="18"/>
      <c r="FA71" s="18"/>
      <c r="FB71" s="18"/>
      <c r="FC71" s="18"/>
      <c r="FD71" s="18"/>
      <c r="FE71" s="18"/>
      <c r="FF71" s="18"/>
      <c r="FG71" s="18"/>
      <c r="FH71" s="37"/>
      <c r="FI71" s="29"/>
      <c r="FJ71" s="18"/>
      <c r="FK71" s="18"/>
      <c r="FL71" s="18"/>
      <c r="FM71" s="18"/>
      <c r="FN71" s="18"/>
      <c r="FO71" s="18"/>
      <c r="FP71" s="18"/>
      <c r="FQ71" s="18"/>
      <c r="FR71" s="18"/>
      <c r="FS71" s="29"/>
      <c r="FT71" s="29"/>
      <c r="FU71" s="29"/>
      <c r="FV71" s="23">
        <f t="shared" si="3"/>
        <v>252675</v>
      </c>
      <c r="FW71" s="23">
        <f t="shared" si="3"/>
        <v>164771.82</v>
      </c>
      <c r="FX71" s="18"/>
      <c r="FY71" s="29"/>
      <c r="FZ71" s="18"/>
      <c r="GA71" s="18"/>
      <c r="GB71" s="18"/>
      <c r="GC71" s="29"/>
      <c r="GD71" s="18"/>
      <c r="GE71" s="18"/>
      <c r="GF71" s="18"/>
      <c r="GG71" s="29"/>
      <c r="GH71" s="18"/>
      <c r="GI71" s="18"/>
      <c r="GJ71" s="18"/>
      <c r="GK71" s="18"/>
      <c r="GL71" s="18"/>
      <c r="GM71" s="29"/>
      <c r="GN71" s="18"/>
      <c r="GO71" s="18"/>
      <c r="GP71" s="18"/>
      <c r="GQ71" s="18"/>
      <c r="GR71" s="18"/>
      <c r="GS71" s="29"/>
      <c r="GT71" s="18"/>
      <c r="GU71" s="18"/>
      <c r="GV71" s="18"/>
      <c r="GW71" s="18"/>
      <c r="GX71" s="18">
        <v>252675</v>
      </c>
      <c r="GY71" s="18">
        <v>164771.82</v>
      </c>
      <c r="GZ71" s="18"/>
      <c r="HA71" s="57"/>
      <c r="HB71" s="23">
        <f t="shared" si="4"/>
        <v>0</v>
      </c>
      <c r="HC71" s="23">
        <f t="shared" si="4"/>
        <v>0</v>
      </c>
      <c r="HD71" s="29"/>
      <c r="HE71" s="29"/>
      <c r="HF71" s="29"/>
      <c r="HG71" s="29"/>
      <c r="HH71" s="29"/>
      <c r="HI71" s="29"/>
      <c r="HJ71" s="29"/>
      <c r="HK71" s="29"/>
      <c r="HL71" s="18"/>
      <c r="HM71" s="29"/>
      <c r="HN71" s="18"/>
      <c r="HO71" s="29"/>
      <c r="HP71" s="29"/>
      <c r="HQ71" s="29"/>
      <c r="HR71" s="29"/>
      <c r="HS71" s="29"/>
      <c r="HT71" s="18"/>
      <c r="HU71" s="18"/>
      <c r="HV71" s="18"/>
      <c r="HW71" s="18"/>
      <c r="HX71" s="18"/>
      <c r="HY71" s="76"/>
      <c r="HZ71" s="18"/>
      <c r="IA71" s="18"/>
      <c r="IB71" s="60"/>
      <c r="IC71" s="60"/>
      <c r="ID71" s="60"/>
      <c r="IE71" s="20"/>
      <c r="IF71" s="20"/>
      <c r="IG71" s="60"/>
      <c r="IH71" s="60"/>
      <c r="II71" s="60"/>
      <c r="IJ71" s="60"/>
      <c r="IK71" s="60"/>
      <c r="IL71" s="60"/>
      <c r="IM71" s="60"/>
      <c r="IN71" s="20"/>
      <c r="IO71" s="20"/>
      <c r="IP71" s="60"/>
      <c r="IQ71" s="60"/>
      <c r="IR71" s="60"/>
      <c r="IS71" s="20"/>
      <c r="IT71" s="60"/>
      <c r="IU71" s="20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6"/>
      <c r="LZ71" s="16"/>
      <c r="MA71" s="1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</row>
    <row r="72" spans="1:640" x14ac:dyDescent="0.25">
      <c r="A72" s="9" t="s">
        <v>73</v>
      </c>
      <c r="B72" s="23">
        <f t="shared" si="5"/>
        <v>10363216.76</v>
      </c>
      <c r="C72" s="23">
        <f t="shared" si="5"/>
        <v>6920349.669999999</v>
      </c>
      <c r="D72" s="31">
        <f t="shared" si="6"/>
        <v>5922439.3399999999</v>
      </c>
      <c r="E72" s="31">
        <f t="shared" si="6"/>
        <v>4393420.34</v>
      </c>
      <c r="F72" s="18">
        <v>5411100</v>
      </c>
      <c r="G72" s="1">
        <v>4058325</v>
      </c>
      <c r="H72" s="18">
        <v>511339.34</v>
      </c>
      <c r="I72" s="72">
        <v>335095.34000000003</v>
      </c>
      <c r="J72" s="72"/>
      <c r="K72" s="72"/>
      <c r="L72" s="23">
        <f t="shared" si="2"/>
        <v>4339777.42</v>
      </c>
      <c r="M72" s="23">
        <f t="shared" si="2"/>
        <v>2457482.0299999998</v>
      </c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29"/>
      <c r="AD72" s="18"/>
      <c r="AE72" s="18"/>
      <c r="AF72" s="18"/>
      <c r="AG72" s="18"/>
      <c r="AH72" s="18"/>
      <c r="AI72" s="18"/>
      <c r="AJ72" s="22"/>
      <c r="AK72" s="18"/>
      <c r="AL72" s="18"/>
      <c r="AM72" s="29"/>
      <c r="AN72" s="18"/>
      <c r="AO72" s="29"/>
      <c r="AP72" s="18"/>
      <c r="AQ72" s="29"/>
      <c r="AR72" s="18"/>
      <c r="AS72" s="18"/>
      <c r="AT72" s="18"/>
      <c r="AU72" s="29"/>
      <c r="AV72" s="18"/>
      <c r="AW72" s="18"/>
      <c r="AX72" s="18"/>
      <c r="AY72" s="29"/>
      <c r="AZ72" s="18"/>
      <c r="BA72" s="29"/>
      <c r="BB72" s="18"/>
      <c r="BC72" s="29"/>
      <c r="BD72" s="18"/>
      <c r="BE72" s="18"/>
      <c r="BF72" s="18"/>
      <c r="BG72" s="18"/>
      <c r="BH72" s="18"/>
      <c r="BI72" s="29"/>
      <c r="BJ72" s="29"/>
      <c r="BK72" s="29"/>
      <c r="BL72" s="29"/>
      <c r="BM72" s="29"/>
      <c r="BN72" s="18"/>
      <c r="BO72" s="18"/>
      <c r="BP72" s="18"/>
      <c r="BQ72" s="91"/>
      <c r="BR72" s="18"/>
      <c r="BS72" s="29"/>
      <c r="BT72" s="18"/>
      <c r="BU72" s="18"/>
      <c r="BV72" s="18"/>
      <c r="BW72" s="18"/>
      <c r="BX72" s="18">
        <f>127710+156252.36</f>
        <v>283962.36</v>
      </c>
      <c r="BY72" s="18">
        <v>156252.35999999999</v>
      </c>
      <c r="BZ72" s="18"/>
      <c r="CA72" s="29"/>
      <c r="CB72" s="29"/>
      <c r="CC72" s="29"/>
      <c r="CD72" s="18"/>
      <c r="CE72" s="29"/>
      <c r="CF72" s="29"/>
      <c r="CG72" s="29"/>
      <c r="CH72" s="18"/>
      <c r="CI72" s="18"/>
      <c r="CJ72" s="18"/>
      <c r="CK72" s="29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29"/>
      <c r="CY72" s="29"/>
      <c r="CZ72" s="2">
        <v>3862112.06</v>
      </c>
      <c r="DA72" s="3">
        <v>2204379.67</v>
      </c>
      <c r="DB72" s="18"/>
      <c r="DC72" s="18"/>
      <c r="DD72" s="18"/>
      <c r="DE72" s="18"/>
      <c r="DF72" s="18"/>
      <c r="DG72" s="29"/>
      <c r="DH72" s="18">
        <v>193703</v>
      </c>
      <c r="DI72" s="18">
        <v>96850</v>
      </c>
      <c r="DJ72" s="18"/>
      <c r="DK72" s="29"/>
      <c r="DL72" s="18"/>
      <c r="DM72" s="18"/>
      <c r="DN72" s="18"/>
      <c r="DO72" s="18"/>
      <c r="DP72" s="18"/>
      <c r="DQ72" s="18"/>
      <c r="DR72" s="18"/>
      <c r="DS72" s="29"/>
      <c r="DT72" s="18"/>
      <c r="DU72" s="29"/>
      <c r="DV72" s="18"/>
      <c r="DW72" s="18"/>
      <c r="DX72" s="18"/>
      <c r="DY72" s="18"/>
      <c r="DZ72" s="18"/>
      <c r="EA72" s="29"/>
      <c r="EB72" s="18"/>
      <c r="EC72" s="29"/>
      <c r="ED72" s="18"/>
      <c r="EE72" s="18"/>
      <c r="EF72" s="18"/>
      <c r="EG72" s="18"/>
      <c r="EH72" s="18"/>
      <c r="EI72" s="18"/>
      <c r="EJ72" s="18"/>
      <c r="EK72" s="18"/>
      <c r="EL72" s="18"/>
      <c r="EM72" s="29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29"/>
      <c r="EZ72" s="18"/>
      <c r="FA72" s="18"/>
      <c r="FB72" s="18"/>
      <c r="FC72" s="18"/>
      <c r="FD72" s="18"/>
      <c r="FE72" s="18"/>
      <c r="FF72" s="18"/>
      <c r="FG72" s="18"/>
      <c r="FH72" s="37"/>
      <c r="FI72" s="29"/>
      <c r="FJ72" s="18"/>
      <c r="FK72" s="18"/>
      <c r="FL72" s="18"/>
      <c r="FM72" s="18"/>
      <c r="FN72" s="18"/>
      <c r="FO72" s="18"/>
      <c r="FP72" s="18"/>
      <c r="FQ72" s="18"/>
      <c r="FR72" s="18"/>
      <c r="FS72" s="29"/>
      <c r="FT72" s="29"/>
      <c r="FU72" s="29"/>
      <c r="FV72" s="23">
        <f t="shared" si="3"/>
        <v>101000</v>
      </c>
      <c r="FW72" s="23">
        <f t="shared" si="3"/>
        <v>69447.3</v>
      </c>
      <c r="FX72" s="18"/>
      <c r="FY72" s="29"/>
      <c r="FZ72" s="18"/>
      <c r="GA72" s="18"/>
      <c r="GB72" s="18"/>
      <c r="GC72" s="29"/>
      <c r="GD72" s="18"/>
      <c r="GE72" s="18"/>
      <c r="GF72" s="18"/>
      <c r="GG72" s="29"/>
      <c r="GH72" s="18"/>
      <c r="GI72" s="18"/>
      <c r="GJ72" s="18"/>
      <c r="GK72" s="18"/>
      <c r="GL72" s="18"/>
      <c r="GM72" s="29"/>
      <c r="GN72" s="18"/>
      <c r="GO72" s="18"/>
      <c r="GP72" s="18"/>
      <c r="GQ72" s="18"/>
      <c r="GR72" s="18"/>
      <c r="GS72" s="29"/>
      <c r="GT72" s="18"/>
      <c r="GU72" s="18"/>
      <c r="GV72" s="18"/>
      <c r="GW72" s="18"/>
      <c r="GX72" s="18">
        <v>101000</v>
      </c>
      <c r="GY72" s="18">
        <v>69447.3</v>
      </c>
      <c r="GZ72" s="18"/>
      <c r="HA72" s="57"/>
      <c r="HB72" s="23">
        <f t="shared" si="4"/>
        <v>0</v>
      </c>
      <c r="HC72" s="23">
        <f t="shared" si="4"/>
        <v>0</v>
      </c>
      <c r="HD72" s="29"/>
      <c r="HE72" s="29"/>
      <c r="HF72" s="29"/>
      <c r="HG72" s="29"/>
      <c r="HH72" s="29"/>
      <c r="HI72" s="29"/>
      <c r="HJ72" s="29"/>
      <c r="HK72" s="29"/>
      <c r="HL72" s="18"/>
      <c r="HM72" s="29"/>
      <c r="HN72" s="18"/>
      <c r="HO72" s="29"/>
      <c r="HP72" s="29"/>
      <c r="HQ72" s="29"/>
      <c r="HR72" s="29"/>
      <c r="HS72" s="29"/>
      <c r="HT72" s="18"/>
      <c r="HU72" s="18"/>
      <c r="HV72" s="18"/>
      <c r="HW72" s="18"/>
      <c r="HX72" s="18"/>
      <c r="HY72" s="76"/>
      <c r="HZ72" s="18"/>
      <c r="IA72" s="18"/>
      <c r="IB72" s="60"/>
      <c r="IC72" s="60"/>
      <c r="ID72" s="60"/>
      <c r="IE72" s="20"/>
      <c r="IF72" s="20"/>
      <c r="IG72" s="60"/>
      <c r="IH72" s="60"/>
      <c r="II72" s="60"/>
      <c r="IJ72" s="60"/>
      <c r="IK72" s="60"/>
      <c r="IL72" s="60"/>
      <c r="IM72" s="60"/>
      <c r="IN72" s="20"/>
      <c r="IO72" s="20"/>
      <c r="IP72" s="60"/>
      <c r="IQ72" s="60"/>
      <c r="IR72" s="60"/>
      <c r="IS72" s="20"/>
      <c r="IT72" s="60"/>
      <c r="IU72" s="20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6"/>
      <c r="LZ72" s="16"/>
      <c r="MA72" s="1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</row>
    <row r="73" spans="1:640" x14ac:dyDescent="0.25">
      <c r="A73" s="8" t="s">
        <v>74</v>
      </c>
      <c r="B73" s="23">
        <f t="shared" ref="B73:C104" si="7">D73+L73+FV73+HB73</f>
        <v>364622679.60000002</v>
      </c>
      <c r="C73" s="23">
        <f t="shared" si="7"/>
        <v>251418534.91</v>
      </c>
      <c r="D73" s="31">
        <f t="shared" si="6"/>
        <v>129573197.3</v>
      </c>
      <c r="E73" s="31">
        <f t="shared" si="6"/>
        <v>96792596.299999997</v>
      </c>
      <c r="F73" s="18">
        <v>108756800</v>
      </c>
      <c r="G73" s="1">
        <v>81567602</v>
      </c>
      <c r="H73" s="18">
        <f>2898665+17917732.3</f>
        <v>20816397.300000001</v>
      </c>
      <c r="I73" s="58">
        <v>15224994.300000001</v>
      </c>
      <c r="J73" s="58"/>
      <c r="K73" s="58"/>
      <c r="L73" s="23">
        <f t="shared" si="2"/>
        <v>58491675.289999999</v>
      </c>
      <c r="M73" s="23">
        <f t="shared" si="2"/>
        <v>24308915.449999999</v>
      </c>
      <c r="N73" s="18"/>
      <c r="O73" s="18"/>
      <c r="P73" s="18"/>
      <c r="Q73" s="18"/>
      <c r="R73" s="18">
        <v>226679.9</v>
      </c>
      <c r="S73" s="18">
        <v>122827.26</v>
      </c>
      <c r="T73" s="18"/>
      <c r="U73" s="18"/>
      <c r="V73" s="18">
        <f>3529079+2633124.5+1194011+1643785</f>
        <v>8999999.5</v>
      </c>
      <c r="W73" s="18"/>
      <c r="X73" s="18"/>
      <c r="Y73" s="18"/>
      <c r="Z73" s="18"/>
      <c r="AA73" s="18"/>
      <c r="AB73" s="18"/>
      <c r="AC73" s="29"/>
      <c r="AD73" s="18"/>
      <c r="AE73" s="18"/>
      <c r="AF73" s="18">
        <f>1137150+570000+570000+569952.5</f>
        <v>2847102.5</v>
      </c>
      <c r="AG73" s="18">
        <v>0</v>
      </c>
      <c r="AH73" s="18">
        <v>721146.34</v>
      </c>
      <c r="AI73" s="18">
        <v>540857</v>
      </c>
      <c r="AJ73" s="22">
        <v>2184048</v>
      </c>
      <c r="AK73" s="18">
        <v>1638036</v>
      </c>
      <c r="AL73" s="18"/>
      <c r="AM73" s="29"/>
      <c r="AN73" s="18"/>
      <c r="AO73" s="29"/>
      <c r="AP73" s="18"/>
      <c r="AQ73" s="29"/>
      <c r="AR73" s="18"/>
      <c r="AS73" s="18"/>
      <c r="AT73" s="18"/>
      <c r="AU73" s="29"/>
      <c r="AV73" s="18">
        <v>7655804.5999999996</v>
      </c>
      <c r="AW73" s="18">
        <v>4143593.64</v>
      </c>
      <c r="AX73" s="18">
        <v>442680</v>
      </c>
      <c r="AY73" s="29">
        <v>442680</v>
      </c>
      <c r="AZ73" s="18"/>
      <c r="BA73" s="29"/>
      <c r="BB73" s="18"/>
      <c r="BC73" s="29"/>
      <c r="BD73" s="18"/>
      <c r="BE73" s="18"/>
      <c r="BF73" s="18"/>
      <c r="BG73" s="18"/>
      <c r="BH73" s="18">
        <v>996632</v>
      </c>
      <c r="BI73" s="29">
        <v>761600.75</v>
      </c>
      <c r="BJ73" s="29">
        <v>7933720.1100000003</v>
      </c>
      <c r="BK73" s="29">
        <v>5610670.3600000003</v>
      </c>
      <c r="BL73" s="29">
        <v>10641860.859999999</v>
      </c>
      <c r="BM73" s="29">
        <v>0</v>
      </c>
      <c r="BN73" s="18"/>
      <c r="BO73" s="18"/>
      <c r="BP73" s="18"/>
      <c r="BQ73" s="29"/>
      <c r="BR73" s="18"/>
      <c r="BS73" s="29"/>
      <c r="BT73" s="18"/>
      <c r="BU73" s="18"/>
      <c r="BV73" s="18"/>
      <c r="BW73" s="18"/>
      <c r="BX73" s="18">
        <v>608950</v>
      </c>
      <c r="BY73" s="18">
        <v>0</v>
      </c>
      <c r="BZ73" s="18"/>
      <c r="CA73" s="29"/>
      <c r="CB73" s="29"/>
      <c r="CC73" s="29"/>
      <c r="CD73" s="18"/>
      <c r="CE73" s="29"/>
      <c r="CF73" s="29"/>
      <c r="CG73" s="29"/>
      <c r="CH73" s="37"/>
      <c r="CI73" s="18"/>
      <c r="CJ73" s="18"/>
      <c r="CK73" s="29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29"/>
      <c r="CY73" s="29"/>
      <c r="CZ73" s="2">
        <v>2813098.48</v>
      </c>
      <c r="DA73" s="3">
        <v>2524874.7799999998</v>
      </c>
      <c r="DB73" s="18">
        <v>48081</v>
      </c>
      <c r="DC73" s="18">
        <v>48081</v>
      </c>
      <c r="DD73" s="18"/>
      <c r="DE73" s="18"/>
      <c r="DF73" s="18"/>
      <c r="DG73" s="29"/>
      <c r="DH73" s="18">
        <v>1293342</v>
      </c>
      <c r="DI73" s="18">
        <v>0</v>
      </c>
      <c r="DJ73" s="18"/>
      <c r="DK73" s="29"/>
      <c r="DL73" s="18"/>
      <c r="DM73" s="18"/>
      <c r="DN73" s="18"/>
      <c r="DO73" s="18"/>
      <c r="DP73" s="18"/>
      <c r="DQ73" s="18"/>
      <c r="DR73" s="18"/>
      <c r="DS73" s="29"/>
      <c r="DT73" s="18">
        <v>998000</v>
      </c>
      <c r="DU73" s="29">
        <v>998000</v>
      </c>
      <c r="DV73" s="18"/>
      <c r="DW73" s="18"/>
      <c r="DX73" s="18"/>
      <c r="DY73" s="18"/>
      <c r="DZ73" s="18"/>
      <c r="EA73" s="29"/>
      <c r="EB73" s="18"/>
      <c r="EC73" s="29"/>
      <c r="ED73" s="18"/>
      <c r="EE73" s="18"/>
      <c r="EF73" s="18"/>
      <c r="EG73" s="18"/>
      <c r="EH73" s="18"/>
      <c r="EI73" s="18"/>
      <c r="EJ73" s="18"/>
      <c r="EK73" s="18"/>
      <c r="EL73" s="18"/>
      <c r="EM73" s="29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29"/>
      <c r="EZ73" s="18"/>
      <c r="FA73" s="18"/>
      <c r="FB73" s="18"/>
      <c r="FC73" s="18"/>
      <c r="FD73" s="18"/>
      <c r="FE73" s="18"/>
      <c r="FF73" s="18">
        <f>6154200+3926330</f>
        <v>10080530</v>
      </c>
      <c r="FG73" s="18">
        <v>7477694.6600000001</v>
      </c>
      <c r="FH73" s="41"/>
      <c r="FI73" s="29"/>
      <c r="FJ73" s="18"/>
      <c r="FK73" s="18"/>
      <c r="FL73" s="18"/>
      <c r="FM73" s="18"/>
      <c r="FN73" s="18"/>
      <c r="FO73" s="18"/>
      <c r="FP73" s="18"/>
      <c r="FQ73" s="18"/>
      <c r="FR73" s="35"/>
      <c r="FS73" s="29"/>
      <c r="FT73" s="29"/>
      <c r="FU73" s="29"/>
      <c r="FV73" s="23">
        <f t="shared" si="3"/>
        <v>159830404.65000004</v>
      </c>
      <c r="FW73" s="23">
        <f t="shared" si="3"/>
        <v>119522290.44</v>
      </c>
      <c r="FX73" s="18">
        <v>52520266</v>
      </c>
      <c r="FY73" s="29">
        <v>39243304</v>
      </c>
      <c r="FZ73" s="18"/>
      <c r="GA73" s="18"/>
      <c r="GB73" s="18">
        <v>102922222.09</v>
      </c>
      <c r="GC73" s="29">
        <v>78706202</v>
      </c>
      <c r="GD73" s="18"/>
      <c r="GE73" s="18"/>
      <c r="GF73" s="18">
        <v>80914</v>
      </c>
      <c r="GG73" s="29">
        <v>60687</v>
      </c>
      <c r="GH73" s="18">
        <v>337285</v>
      </c>
      <c r="GI73" s="18">
        <v>252963</v>
      </c>
      <c r="GJ73" s="18">
        <v>1831487.11</v>
      </c>
      <c r="GK73" s="18">
        <v>767693.22</v>
      </c>
      <c r="GL73" s="18">
        <v>1416333.6</v>
      </c>
      <c r="GM73" s="29">
        <v>0</v>
      </c>
      <c r="GN73" s="18">
        <v>52080</v>
      </c>
      <c r="GO73" s="18">
        <v>52080</v>
      </c>
      <c r="GP73" s="18">
        <v>10712.4</v>
      </c>
      <c r="GQ73" s="18">
        <v>0</v>
      </c>
      <c r="GR73" s="18">
        <v>490902.06</v>
      </c>
      <c r="GS73" s="29">
        <v>374468.94</v>
      </c>
      <c r="GT73" s="18">
        <f>52634.28+99000</f>
        <v>151634.28</v>
      </c>
      <c r="GU73" s="18">
        <v>52634.28</v>
      </c>
      <c r="GV73" s="18"/>
      <c r="GW73" s="18"/>
      <c r="GX73" s="18"/>
      <c r="GY73" s="18"/>
      <c r="GZ73" s="18">
        <v>16568.11</v>
      </c>
      <c r="HA73" s="29">
        <v>12258</v>
      </c>
      <c r="HB73" s="23">
        <f t="shared" si="4"/>
        <v>16727402.359999999</v>
      </c>
      <c r="HC73" s="23">
        <f t="shared" si="4"/>
        <v>10794732.719999999</v>
      </c>
      <c r="HD73" s="29">
        <v>9462242.3599999994</v>
      </c>
      <c r="HE73" s="29">
        <v>5345862.72</v>
      </c>
      <c r="HF73" s="29">
        <v>7265160</v>
      </c>
      <c r="HG73" s="29">
        <v>5448870</v>
      </c>
      <c r="HH73" s="29"/>
      <c r="HI73" s="29"/>
      <c r="HJ73" s="29"/>
      <c r="HK73" s="29"/>
      <c r="HL73" s="18"/>
      <c r="HM73" s="29"/>
      <c r="HN73" s="18"/>
      <c r="HO73" s="29"/>
      <c r="HP73" s="29"/>
      <c r="HQ73" s="29"/>
      <c r="HR73" s="29"/>
      <c r="HS73" s="29"/>
      <c r="HT73" s="18"/>
      <c r="HU73" s="18"/>
      <c r="HV73" s="18"/>
      <c r="HW73" s="18"/>
      <c r="HX73" s="18"/>
      <c r="HY73" s="76"/>
      <c r="HZ73" s="18"/>
      <c r="IA73" s="18"/>
      <c r="IB73" s="60"/>
      <c r="IC73" s="60"/>
      <c r="ID73" s="60"/>
      <c r="IE73" s="20"/>
      <c r="IF73" s="20"/>
      <c r="IG73" s="60"/>
      <c r="IH73" s="60"/>
      <c r="II73" s="60"/>
      <c r="IJ73" s="60"/>
      <c r="IK73" s="60"/>
      <c r="IL73" s="60"/>
      <c r="IM73" s="60"/>
      <c r="IN73" s="20"/>
      <c r="IO73" s="20"/>
      <c r="IP73" s="60"/>
      <c r="IQ73" s="60"/>
      <c r="IR73" s="60"/>
      <c r="IS73" s="20"/>
      <c r="IT73" s="60"/>
      <c r="IU73" s="20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6"/>
      <c r="LZ73" s="16"/>
      <c r="MA73" s="1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</row>
    <row r="74" spans="1:640" x14ac:dyDescent="0.25">
      <c r="A74" s="9" t="s">
        <v>75</v>
      </c>
      <c r="B74" s="23">
        <f t="shared" si="7"/>
        <v>22623114.41</v>
      </c>
      <c r="C74" s="23">
        <f t="shared" si="7"/>
        <v>15227326.470000001</v>
      </c>
      <c r="D74" s="31">
        <f t="shared" ref="D74:E105" si="8">F74+H74+J74</f>
        <v>12479622.960000001</v>
      </c>
      <c r="E74" s="31">
        <f t="shared" si="8"/>
        <v>9351090.9600000009</v>
      </c>
      <c r="F74" s="18">
        <v>11922700</v>
      </c>
      <c r="G74" s="1">
        <v>8942026</v>
      </c>
      <c r="H74" s="18">
        <v>556922.96</v>
      </c>
      <c r="I74" s="72">
        <v>409064.96000000002</v>
      </c>
      <c r="J74" s="72"/>
      <c r="K74" s="72"/>
      <c r="L74" s="23">
        <f t="shared" ref="L74:M137" si="9">N74+T74+X74+Z74+AB74+AD74+AH74+AJ74+AL74+AN74+AP74+AR74+AT74+AV74+AX74+AZ74+BB74+BD74+BF74+BH74+BJ74+BN74+BP74+BR74+BT74+BV74+BX74+BZ74+CD74+CH74+CJ74+CL74+CN74+CP74+CR74+CT74+CV74+CX74+CZ74+DB74+DD74+DF74+DH74+DJ74+DL74+DN74+DP74+DR74+DT74+DV74+DX74+DZ74+EB74+ED74+EF74+EH74+EL74+EN74+EP74+ER74+ET74+EV74+EX74+EZ74+FD74+FF74+FH74+FJ74+FL74+FN74+FR74+FT74+FP74+P74+R74+AF74+BL74+CF74+EJ74+FB74+V74+CB74</f>
        <v>10143491.449999999</v>
      </c>
      <c r="M74" s="23">
        <f t="shared" si="9"/>
        <v>5876235.5099999998</v>
      </c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29"/>
      <c r="AD74" s="18"/>
      <c r="AE74" s="18"/>
      <c r="AF74" s="18"/>
      <c r="AG74" s="18"/>
      <c r="AH74" s="18"/>
      <c r="AI74" s="18"/>
      <c r="AJ74" s="22"/>
      <c r="AK74" s="18"/>
      <c r="AL74" s="18"/>
      <c r="AM74" s="29"/>
      <c r="AN74" s="18"/>
      <c r="AO74" s="29"/>
      <c r="AP74" s="18"/>
      <c r="AQ74" s="29"/>
      <c r="AR74" s="18"/>
      <c r="AS74" s="18"/>
      <c r="AT74" s="18"/>
      <c r="AU74" s="29"/>
      <c r="AV74" s="18"/>
      <c r="AW74" s="18"/>
      <c r="AX74" s="18"/>
      <c r="AY74" s="29"/>
      <c r="AZ74" s="18"/>
      <c r="BA74" s="29"/>
      <c r="BB74" s="18"/>
      <c r="BC74" s="29"/>
      <c r="BD74" s="18"/>
      <c r="BE74" s="18"/>
      <c r="BF74" s="18"/>
      <c r="BG74" s="18"/>
      <c r="BH74" s="18"/>
      <c r="BI74" s="29"/>
      <c r="BJ74" s="29">
        <v>2155870.9500000002</v>
      </c>
      <c r="BK74" s="29">
        <v>2078662.51</v>
      </c>
      <c r="BL74" s="29">
        <v>2821015.5</v>
      </c>
      <c r="BM74" s="29">
        <v>0</v>
      </c>
      <c r="BN74" s="18"/>
      <c r="BO74" s="18"/>
      <c r="BP74" s="18"/>
      <c r="BQ74" s="29"/>
      <c r="BS74" s="29"/>
      <c r="BT74" s="18"/>
      <c r="BU74" s="18"/>
      <c r="BV74" s="18"/>
      <c r="BW74" s="18"/>
      <c r="BX74" s="18"/>
      <c r="BY74" s="18"/>
      <c r="BZ74" s="18"/>
      <c r="CA74" s="29"/>
      <c r="CB74" s="29"/>
      <c r="CC74" s="29"/>
      <c r="CD74" s="18"/>
      <c r="CE74" s="29"/>
      <c r="CF74" s="29"/>
      <c r="CG74" s="29"/>
      <c r="CH74" s="18"/>
      <c r="CI74" s="18"/>
      <c r="CJ74" s="18">
        <f>900000+900000+900000</f>
        <v>2700000</v>
      </c>
      <c r="CK74" s="29">
        <f>900000+900000</f>
        <v>1800000</v>
      </c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29"/>
      <c r="CY74" s="29"/>
      <c r="CZ74" s="2"/>
      <c r="DA74" s="3"/>
      <c r="DB74" s="18">
        <v>35198</v>
      </c>
      <c r="DC74" s="18">
        <v>35198</v>
      </c>
      <c r="DD74" s="18"/>
      <c r="DE74" s="18"/>
      <c r="DF74" s="18"/>
      <c r="DG74" s="29"/>
      <c r="DH74" s="18">
        <v>2231407</v>
      </c>
      <c r="DI74" s="18">
        <v>1762375</v>
      </c>
      <c r="DJ74" s="18"/>
      <c r="DK74" s="29"/>
      <c r="DL74" s="18"/>
      <c r="DM74" s="18"/>
      <c r="DN74" s="18"/>
      <c r="DO74" s="18"/>
      <c r="DP74" s="18"/>
      <c r="DQ74" s="18"/>
      <c r="DR74" s="18"/>
      <c r="DS74" s="29"/>
      <c r="DT74" s="18"/>
      <c r="DU74" s="29"/>
      <c r="DV74" s="18"/>
      <c r="DW74" s="18"/>
      <c r="DX74" s="18">
        <v>200000</v>
      </c>
      <c r="DY74" s="18">
        <v>200000</v>
      </c>
      <c r="DZ74" s="18"/>
      <c r="EA74" s="29"/>
      <c r="EB74" s="18"/>
      <c r="EC74" s="29"/>
      <c r="ED74" s="18"/>
      <c r="EE74" s="18"/>
      <c r="EF74" s="18"/>
      <c r="EG74" s="18"/>
      <c r="EH74" s="18"/>
      <c r="EI74" s="18"/>
      <c r="EJ74" s="18"/>
      <c r="EK74" s="18"/>
      <c r="EL74" s="18"/>
      <c r="EM74" s="29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29"/>
      <c r="EZ74" s="18"/>
      <c r="FA74" s="18"/>
      <c r="FB74" s="18"/>
      <c r="FC74" s="18"/>
      <c r="FD74" s="18"/>
      <c r="FE74" s="18"/>
      <c r="FF74" s="18"/>
      <c r="FG74" s="18"/>
      <c r="FH74" s="37"/>
      <c r="FI74" s="29"/>
      <c r="FJ74" s="18"/>
      <c r="FK74" s="18"/>
      <c r="FL74" s="18"/>
      <c r="FM74" s="18"/>
      <c r="FN74" s="18"/>
      <c r="FO74" s="18"/>
      <c r="FP74" s="18"/>
      <c r="FQ74" s="18"/>
      <c r="FR74" s="18"/>
      <c r="FS74" s="29"/>
      <c r="FT74" s="29"/>
      <c r="FU74" s="29"/>
      <c r="FV74" s="23">
        <f t="shared" ref="FV74:FW137" si="10">FX74+FZ74+GB74+GD74+GF74+GH74+GJ74+GL74+GN74+GP74+GR74+GT74+GV74+GX74+GZ74</f>
        <v>0</v>
      </c>
      <c r="FW74" s="23">
        <f t="shared" si="10"/>
        <v>0</v>
      </c>
      <c r="FX74" s="18"/>
      <c r="FY74" s="29"/>
      <c r="FZ74" s="18"/>
      <c r="GA74" s="18"/>
      <c r="GB74" s="18"/>
      <c r="GC74" s="29"/>
      <c r="GD74" s="18"/>
      <c r="GE74" s="18"/>
      <c r="GF74" s="18"/>
      <c r="GG74" s="29"/>
      <c r="GH74" s="18"/>
      <c r="GI74" s="18"/>
      <c r="GJ74" s="18"/>
      <c r="GK74" s="18"/>
      <c r="GL74" s="18"/>
      <c r="GM74" s="29"/>
      <c r="GN74" s="18"/>
      <c r="GO74" s="18"/>
      <c r="GP74" s="18"/>
      <c r="GQ74" s="18"/>
      <c r="GR74" s="18"/>
      <c r="GS74" s="29"/>
      <c r="GT74" s="18"/>
      <c r="GU74" s="18"/>
      <c r="GV74" s="18"/>
      <c r="GW74" s="18"/>
      <c r="GX74" s="18"/>
      <c r="GY74" s="18"/>
      <c r="HA74" s="29"/>
      <c r="HB74" s="23">
        <f t="shared" ref="HB74:HC137" si="11">HD74+HF74+HH74+HL74+HN74+HP74+HT74+HX74+HZ74+HJ74+HR74+HV74</f>
        <v>0</v>
      </c>
      <c r="HC74" s="23">
        <f t="shared" si="11"/>
        <v>0</v>
      </c>
      <c r="HD74" s="29"/>
      <c r="HE74" s="29"/>
      <c r="HF74" s="29"/>
      <c r="HG74" s="29"/>
      <c r="HH74" s="29"/>
      <c r="HI74" s="29"/>
      <c r="HJ74" s="29"/>
      <c r="HK74" s="29"/>
      <c r="HL74" s="18"/>
      <c r="HM74" s="29"/>
      <c r="HN74" s="18"/>
      <c r="HO74" s="29"/>
      <c r="HP74" s="29"/>
      <c r="HQ74" s="29"/>
      <c r="HR74" s="29"/>
      <c r="HS74" s="29"/>
      <c r="HT74" s="18"/>
      <c r="HU74" s="18"/>
      <c r="HV74" s="18"/>
      <c r="HW74" s="18"/>
      <c r="HX74" s="18"/>
      <c r="HY74" s="76"/>
      <c r="HZ74" s="18"/>
      <c r="IA74" s="18"/>
      <c r="IB74" s="60"/>
      <c r="IC74" s="60"/>
      <c r="ID74" s="60"/>
      <c r="IE74" s="20"/>
      <c r="IF74" s="20"/>
      <c r="IG74" s="60"/>
      <c r="IH74" s="60"/>
      <c r="II74" s="60"/>
      <c r="IJ74" s="60"/>
      <c r="IK74" s="60"/>
      <c r="IL74" s="60"/>
      <c r="IM74" s="60"/>
      <c r="IN74" s="20"/>
      <c r="IO74" s="20"/>
      <c r="IP74" s="60"/>
      <c r="IQ74" s="60"/>
      <c r="IR74" s="60"/>
      <c r="IS74" s="20"/>
      <c r="IT74" s="60"/>
      <c r="IU74" s="20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6"/>
      <c r="LZ74" s="16"/>
      <c r="MA74" s="1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</row>
    <row r="75" spans="1:640" x14ac:dyDescent="0.25">
      <c r="A75" s="9" t="s">
        <v>76</v>
      </c>
      <c r="B75" s="23">
        <f t="shared" si="7"/>
        <v>9090826.879999999</v>
      </c>
      <c r="C75" s="23">
        <f t="shared" si="7"/>
        <v>6191121.2000000002</v>
      </c>
      <c r="D75" s="31">
        <f t="shared" si="8"/>
        <v>7186269.8799999999</v>
      </c>
      <c r="E75" s="31">
        <f t="shared" si="8"/>
        <v>5322129.88</v>
      </c>
      <c r="F75" s="18">
        <v>6690300</v>
      </c>
      <c r="G75" s="1">
        <v>5017725</v>
      </c>
      <c r="H75" s="18">
        <v>495969.88</v>
      </c>
      <c r="I75" s="72">
        <v>304404.88</v>
      </c>
      <c r="J75" s="72"/>
      <c r="K75" s="72"/>
      <c r="L75" s="23">
        <f t="shared" si="9"/>
        <v>1651882</v>
      </c>
      <c r="M75" s="23">
        <f t="shared" si="9"/>
        <v>697035</v>
      </c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29"/>
      <c r="AD75" s="18"/>
      <c r="AE75" s="18"/>
      <c r="AF75" s="18"/>
      <c r="AG75" s="18"/>
      <c r="AH75" s="18"/>
      <c r="AI75" s="18"/>
      <c r="AJ75" s="22"/>
      <c r="AK75" s="18"/>
      <c r="AL75" s="18"/>
      <c r="AM75" s="29"/>
      <c r="AN75" s="18"/>
      <c r="AO75" s="29"/>
      <c r="AP75" s="18"/>
      <c r="AQ75" s="29"/>
      <c r="AR75" s="18"/>
      <c r="AS75" s="18"/>
      <c r="AT75" s="18"/>
      <c r="AU75" s="29"/>
      <c r="AV75" s="18"/>
      <c r="AW75" s="18"/>
      <c r="AX75" s="18"/>
      <c r="AY75" s="29"/>
      <c r="AZ75" s="18"/>
      <c r="BA75" s="29"/>
      <c r="BB75" s="18"/>
      <c r="BC75" s="29"/>
      <c r="BD75" s="18"/>
      <c r="BE75" s="18"/>
      <c r="BF75" s="18"/>
      <c r="BG75" s="18"/>
      <c r="BH75" s="18"/>
      <c r="BI75" s="29"/>
      <c r="BJ75" s="29"/>
      <c r="BK75" s="29"/>
      <c r="BL75" s="29"/>
      <c r="BM75" s="29"/>
      <c r="BN75" s="18"/>
      <c r="BO75" s="18"/>
      <c r="BP75" s="18"/>
      <c r="BQ75" s="29"/>
      <c r="BR75" s="18"/>
      <c r="BS75" s="29"/>
      <c r="BT75" s="18"/>
      <c r="BU75" s="18"/>
      <c r="BV75" s="18"/>
      <c r="BW75" s="18"/>
      <c r="BX75" s="18"/>
      <c r="BY75" s="18"/>
      <c r="BZ75" s="18"/>
      <c r="CA75" s="29"/>
      <c r="CB75" s="29"/>
      <c r="CC75" s="29"/>
      <c r="CD75" s="18"/>
      <c r="CE75" s="29"/>
      <c r="CF75" s="29"/>
      <c r="CG75" s="29"/>
      <c r="CH75" s="18"/>
      <c r="CI75" s="18"/>
      <c r="CJ75" s="18">
        <v>722500</v>
      </c>
      <c r="CK75" s="29">
        <v>0</v>
      </c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29"/>
      <c r="CY75" s="29"/>
      <c r="CZ75" s="2"/>
      <c r="DA75" s="3"/>
      <c r="DB75" s="18"/>
      <c r="DC75" s="18"/>
      <c r="DD75" s="18"/>
      <c r="DE75" s="18"/>
      <c r="DF75" s="18"/>
      <c r="DG75" s="29"/>
      <c r="DH75" s="18">
        <v>929382</v>
      </c>
      <c r="DI75" s="18">
        <v>697035</v>
      </c>
      <c r="DJ75" s="18"/>
      <c r="DK75" s="29"/>
      <c r="DL75" s="18"/>
      <c r="DM75" s="18">
        <v>0</v>
      </c>
      <c r="DN75" s="18"/>
      <c r="DO75" s="18"/>
      <c r="DP75" s="18"/>
      <c r="DQ75" s="18"/>
      <c r="DR75" s="18"/>
      <c r="DS75" s="29"/>
      <c r="DT75" s="18"/>
      <c r="DU75" s="29"/>
      <c r="DV75" s="18"/>
      <c r="DW75" s="18"/>
      <c r="DX75" s="18"/>
      <c r="DY75" s="18"/>
      <c r="DZ75" s="18"/>
      <c r="EA75" s="29"/>
      <c r="EB75" s="18"/>
      <c r="EC75" s="29"/>
      <c r="ED75" s="18"/>
      <c r="EE75" s="18"/>
      <c r="EF75" s="18"/>
      <c r="EG75" s="18"/>
      <c r="EH75" s="18"/>
      <c r="EI75" s="18"/>
      <c r="EJ75" s="18"/>
      <c r="EK75" s="18"/>
      <c r="EL75" s="18"/>
      <c r="EM75" s="29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29"/>
      <c r="EZ75" s="18"/>
      <c r="FA75" s="18"/>
      <c r="FB75" s="18"/>
      <c r="FC75" s="18"/>
      <c r="FD75" s="18"/>
      <c r="FE75" s="18"/>
      <c r="FF75" s="18"/>
      <c r="FG75" s="18"/>
      <c r="FH75" s="37"/>
      <c r="FI75" s="29"/>
      <c r="FJ75" s="18"/>
      <c r="FK75" s="18"/>
      <c r="FL75" s="18"/>
      <c r="FM75" s="18"/>
      <c r="FN75" s="18"/>
      <c r="FO75" s="18"/>
      <c r="FP75" s="18"/>
      <c r="FQ75" s="18"/>
      <c r="FR75" s="18"/>
      <c r="FS75" s="29"/>
      <c r="FT75" s="29"/>
      <c r="FU75" s="29"/>
      <c r="FV75" s="23">
        <f t="shared" si="10"/>
        <v>252675</v>
      </c>
      <c r="FW75" s="23">
        <f t="shared" si="10"/>
        <v>171956.32</v>
      </c>
      <c r="FX75" s="18"/>
      <c r="FY75" s="29"/>
      <c r="FZ75" s="18"/>
      <c r="GA75" s="18"/>
      <c r="GB75" s="18"/>
      <c r="GC75" s="29"/>
      <c r="GD75" s="18"/>
      <c r="GE75" s="18"/>
      <c r="GF75" s="18"/>
      <c r="GG75" s="29"/>
      <c r="GH75" s="18"/>
      <c r="GI75" s="18"/>
      <c r="GJ75" s="18"/>
      <c r="GK75" s="18"/>
      <c r="GL75" s="18"/>
      <c r="GM75" s="29"/>
      <c r="GN75" s="18"/>
      <c r="GO75" s="18"/>
      <c r="GP75" s="18"/>
      <c r="GQ75" s="18"/>
      <c r="GR75" s="18"/>
      <c r="GS75" s="29"/>
      <c r="GT75" s="18"/>
      <c r="GU75" s="18"/>
      <c r="GV75" s="18"/>
      <c r="GW75" s="18"/>
      <c r="GX75" s="18">
        <v>252675</v>
      </c>
      <c r="GY75" s="18">
        <v>171956.32</v>
      </c>
      <c r="GZ75" s="18"/>
      <c r="HA75" s="57"/>
      <c r="HB75" s="23">
        <f t="shared" si="11"/>
        <v>0</v>
      </c>
      <c r="HC75" s="23">
        <f t="shared" si="11"/>
        <v>0</v>
      </c>
      <c r="HD75" s="29"/>
      <c r="HE75" s="29"/>
      <c r="HF75" s="29"/>
      <c r="HG75" s="29"/>
      <c r="HH75" s="29"/>
      <c r="HI75" s="29"/>
      <c r="HJ75" s="29"/>
      <c r="HK75" s="29"/>
      <c r="HL75" s="18"/>
      <c r="HM75" s="29"/>
      <c r="HN75" s="18"/>
      <c r="HO75" s="29"/>
      <c r="HP75" s="29"/>
      <c r="HQ75" s="29"/>
      <c r="HR75" s="29"/>
      <c r="HS75" s="29"/>
      <c r="HT75" s="18"/>
      <c r="HU75" s="18"/>
      <c r="HV75" s="18"/>
      <c r="HW75" s="18"/>
      <c r="HX75" s="18"/>
      <c r="HY75" s="76"/>
      <c r="HZ75" s="18"/>
      <c r="IA75" s="18"/>
      <c r="IB75" s="60"/>
      <c r="IC75" s="60"/>
      <c r="ID75" s="60"/>
      <c r="IE75" s="20"/>
      <c r="IF75" s="20"/>
      <c r="IG75" s="60"/>
      <c r="IH75" s="60"/>
      <c r="II75" s="60"/>
      <c r="IJ75" s="60"/>
      <c r="IK75" s="60"/>
      <c r="IL75" s="60"/>
      <c r="IM75" s="60"/>
      <c r="IN75" s="20"/>
      <c r="IO75" s="20"/>
      <c r="IP75" s="60"/>
      <c r="IQ75" s="60"/>
      <c r="IR75" s="60"/>
      <c r="IS75" s="20"/>
      <c r="IT75" s="60"/>
      <c r="IU75" s="20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6"/>
      <c r="LZ75" s="16"/>
      <c r="MA75" s="1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</row>
    <row r="76" spans="1:640" x14ac:dyDescent="0.25">
      <c r="A76" s="9" t="s">
        <v>77</v>
      </c>
      <c r="B76" s="23">
        <f t="shared" si="7"/>
        <v>10446124.5</v>
      </c>
      <c r="C76" s="23">
        <f t="shared" si="7"/>
        <v>7739795.75</v>
      </c>
      <c r="D76" s="31">
        <f t="shared" si="8"/>
        <v>9502280</v>
      </c>
      <c r="E76" s="31">
        <f t="shared" si="8"/>
        <v>7078151</v>
      </c>
      <c r="F76" s="18">
        <v>9170700</v>
      </c>
      <c r="G76" s="1">
        <v>6878025</v>
      </c>
      <c r="H76" s="18">
        <v>331580</v>
      </c>
      <c r="I76" s="72">
        <v>200126</v>
      </c>
      <c r="J76" s="72"/>
      <c r="K76" s="72"/>
      <c r="L76" s="23">
        <f t="shared" si="9"/>
        <v>691169.5</v>
      </c>
      <c r="M76" s="23">
        <f t="shared" si="9"/>
        <v>497466.5</v>
      </c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29"/>
      <c r="AD76" s="18"/>
      <c r="AE76" s="18"/>
      <c r="AF76" s="18"/>
      <c r="AG76" s="18"/>
      <c r="AH76" s="18"/>
      <c r="AI76" s="18"/>
      <c r="AJ76" s="22"/>
      <c r="AK76" s="18"/>
      <c r="AL76" s="18"/>
      <c r="AM76" s="29"/>
      <c r="AN76" s="18"/>
      <c r="AO76" s="29"/>
      <c r="AP76" s="18"/>
      <c r="AQ76" s="29"/>
      <c r="AR76" s="18"/>
      <c r="AS76" s="18"/>
      <c r="AT76" s="18"/>
      <c r="AU76" s="29"/>
      <c r="AV76" s="18"/>
      <c r="AW76" s="18"/>
      <c r="AX76" s="18"/>
      <c r="AY76" s="29"/>
      <c r="AZ76" s="18"/>
      <c r="BA76" s="29"/>
      <c r="BB76" s="18"/>
      <c r="BC76" s="29"/>
      <c r="BD76" s="18"/>
      <c r="BE76" s="18"/>
      <c r="BF76" s="18"/>
      <c r="BG76" s="18"/>
      <c r="BH76" s="18"/>
      <c r="BI76" s="29"/>
      <c r="BJ76" s="29"/>
      <c r="BK76" s="29"/>
      <c r="BL76" s="29"/>
      <c r="BM76" s="29"/>
      <c r="BN76" s="18"/>
      <c r="BO76" s="18"/>
      <c r="BP76" s="18"/>
      <c r="BQ76" s="29"/>
      <c r="BR76" s="18"/>
      <c r="BS76" s="29"/>
      <c r="BT76" s="18"/>
      <c r="BU76" s="18"/>
      <c r="BV76" s="18"/>
      <c r="BW76" s="18"/>
      <c r="BX76" s="18"/>
      <c r="BY76" s="18"/>
      <c r="BZ76" s="18"/>
      <c r="CA76" s="29"/>
      <c r="CB76" s="29"/>
      <c r="CC76" s="29"/>
      <c r="CD76" s="18"/>
      <c r="CE76" s="29"/>
      <c r="CF76" s="29"/>
      <c r="CG76" s="29"/>
      <c r="CH76" s="18"/>
      <c r="CI76" s="18"/>
      <c r="CJ76" s="18"/>
      <c r="CK76" s="29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29"/>
      <c r="CY76" s="29"/>
      <c r="CZ76" s="2"/>
      <c r="DA76" s="3"/>
      <c r="DB76" s="18"/>
      <c r="DC76" s="18"/>
      <c r="DD76" s="18"/>
      <c r="DE76" s="18"/>
      <c r="DF76" s="18"/>
      <c r="DG76" s="29"/>
      <c r="DH76" s="18">
        <v>387406</v>
      </c>
      <c r="DI76" s="18">
        <v>193703</v>
      </c>
      <c r="DJ76" s="18"/>
      <c r="DK76" s="29"/>
      <c r="DL76" s="18"/>
      <c r="DM76" s="18"/>
      <c r="DN76" s="18"/>
      <c r="DO76" s="18"/>
      <c r="DP76" s="18">
        <v>53763.5</v>
      </c>
      <c r="DQ76" s="18">
        <v>53763.5</v>
      </c>
      <c r="DR76" s="18"/>
      <c r="DS76" s="29"/>
      <c r="DT76" s="18"/>
      <c r="DU76" s="29"/>
      <c r="DV76" s="18"/>
      <c r="DW76" s="18"/>
      <c r="DX76" s="18">
        <v>250000</v>
      </c>
      <c r="DY76" s="18">
        <v>250000</v>
      </c>
      <c r="DZ76" s="18"/>
      <c r="EA76" s="29"/>
      <c r="EB76" s="18"/>
      <c r="EC76" s="29"/>
      <c r="ED76" s="18"/>
      <c r="EE76" s="18"/>
      <c r="EF76" s="18"/>
      <c r="EG76" s="18"/>
      <c r="EH76" s="18"/>
      <c r="EI76" s="18"/>
      <c r="EJ76" s="18"/>
      <c r="EK76" s="18"/>
      <c r="EL76" s="18"/>
      <c r="EM76" s="29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29"/>
      <c r="EZ76" s="18"/>
      <c r="FA76" s="18"/>
      <c r="FB76" s="18"/>
      <c r="FC76" s="18"/>
      <c r="FD76" s="18"/>
      <c r="FE76" s="18"/>
      <c r="FF76" s="18"/>
      <c r="FG76" s="18"/>
      <c r="FH76" s="37"/>
      <c r="FI76" s="29"/>
      <c r="FJ76" s="18"/>
      <c r="FK76" s="18"/>
      <c r="FL76" s="18"/>
      <c r="FM76" s="18"/>
      <c r="FN76" s="18"/>
      <c r="FO76" s="18"/>
      <c r="FP76" s="18"/>
      <c r="FQ76" s="18"/>
      <c r="FR76" s="18"/>
      <c r="FS76" s="29"/>
      <c r="FT76" s="29"/>
      <c r="FU76" s="29"/>
      <c r="FV76" s="23">
        <f t="shared" si="10"/>
        <v>252675</v>
      </c>
      <c r="FW76" s="23">
        <f t="shared" si="10"/>
        <v>164178.25</v>
      </c>
      <c r="FX76" s="18"/>
      <c r="FY76" s="29"/>
      <c r="FZ76" s="18"/>
      <c r="GA76" s="18"/>
      <c r="GB76" s="18"/>
      <c r="GC76" s="29"/>
      <c r="GD76" s="18"/>
      <c r="GE76" s="18"/>
      <c r="GF76" s="18"/>
      <c r="GG76" s="29"/>
      <c r="GH76" s="18"/>
      <c r="GI76" s="18"/>
      <c r="GJ76" s="18"/>
      <c r="GK76" s="18"/>
      <c r="GL76" s="18"/>
      <c r="GM76" s="29"/>
      <c r="GN76" s="18"/>
      <c r="GO76" s="18"/>
      <c r="GP76" s="18"/>
      <c r="GQ76" s="18"/>
      <c r="GR76" s="18"/>
      <c r="GS76" s="29"/>
      <c r="GT76" s="18"/>
      <c r="GU76" s="18"/>
      <c r="GV76" s="18"/>
      <c r="GW76" s="18"/>
      <c r="GX76" s="18">
        <v>252675</v>
      </c>
      <c r="GY76" s="18">
        <v>164178.25</v>
      </c>
      <c r="GZ76" s="18"/>
      <c r="HA76" s="57"/>
      <c r="HB76" s="23">
        <f t="shared" si="11"/>
        <v>0</v>
      </c>
      <c r="HC76" s="23">
        <f t="shared" si="11"/>
        <v>0</v>
      </c>
      <c r="HD76" s="29"/>
      <c r="HE76" s="29"/>
      <c r="HF76" s="29"/>
      <c r="HG76" s="29"/>
      <c r="HH76" s="29"/>
      <c r="HI76" s="29"/>
      <c r="HJ76" s="29"/>
      <c r="HK76" s="29"/>
      <c r="HL76" s="18"/>
      <c r="HM76" s="29"/>
      <c r="HN76" s="18"/>
      <c r="HO76" s="29"/>
      <c r="HP76" s="29"/>
      <c r="HQ76" s="29"/>
      <c r="HR76" s="29"/>
      <c r="HS76" s="29"/>
      <c r="HT76" s="18"/>
      <c r="HU76" s="18"/>
      <c r="HV76" s="18"/>
      <c r="HW76" s="18"/>
      <c r="HX76" s="18"/>
      <c r="HY76" s="76"/>
      <c r="HZ76" s="18"/>
      <c r="IA76" s="18"/>
      <c r="IB76" s="60"/>
      <c r="IC76" s="60"/>
      <c r="ID76" s="60"/>
      <c r="IE76" s="20"/>
      <c r="IF76" s="20"/>
      <c r="IG76" s="60"/>
      <c r="IH76" s="60"/>
      <c r="II76" s="60"/>
      <c r="IJ76" s="60"/>
      <c r="IK76" s="60"/>
      <c r="IL76" s="60"/>
      <c r="IM76" s="60"/>
      <c r="IN76" s="20"/>
      <c r="IO76" s="20"/>
      <c r="IP76" s="60"/>
      <c r="IQ76" s="60"/>
      <c r="IR76" s="60"/>
      <c r="IS76" s="20"/>
      <c r="IT76" s="60"/>
      <c r="IU76" s="20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6"/>
      <c r="LZ76" s="16"/>
      <c r="MA76" s="1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</row>
    <row r="77" spans="1:640" x14ac:dyDescent="0.25">
      <c r="A77" s="9" t="s">
        <v>78</v>
      </c>
      <c r="B77" s="23">
        <f t="shared" si="7"/>
        <v>6247152.4900000002</v>
      </c>
      <c r="C77" s="23">
        <f t="shared" si="7"/>
        <v>4039381.94</v>
      </c>
      <c r="D77" s="31">
        <f t="shared" si="8"/>
        <v>5200416.9400000004</v>
      </c>
      <c r="E77" s="31">
        <f t="shared" si="8"/>
        <v>3846150.94</v>
      </c>
      <c r="F77" s="18">
        <v>4861500</v>
      </c>
      <c r="G77" s="1">
        <v>3646125</v>
      </c>
      <c r="H77" s="18">
        <v>338916.94</v>
      </c>
      <c r="I77" s="72">
        <v>200025.94</v>
      </c>
      <c r="J77" s="72"/>
      <c r="K77" s="72"/>
      <c r="L77" s="23">
        <f t="shared" si="9"/>
        <v>945735.55</v>
      </c>
      <c r="M77" s="23">
        <f t="shared" si="9"/>
        <v>121606</v>
      </c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29"/>
      <c r="AD77" s="18"/>
      <c r="AE77" s="18"/>
      <c r="AF77" s="18"/>
      <c r="AG77" s="18"/>
      <c r="AH77" s="18"/>
      <c r="AI77" s="18"/>
      <c r="AJ77" s="22"/>
      <c r="AK77" s="18"/>
      <c r="AL77" s="18"/>
      <c r="AM77" s="29"/>
      <c r="AN77" s="18"/>
      <c r="AO77" s="29"/>
      <c r="AP77" s="18"/>
      <c r="AQ77" s="29"/>
      <c r="AR77" s="18"/>
      <c r="AS77" s="18"/>
      <c r="AT77" s="18"/>
      <c r="AU77" s="29"/>
      <c r="AV77" s="18"/>
      <c r="AW77" s="18"/>
      <c r="AX77" s="18"/>
      <c r="AY77" s="29"/>
      <c r="AZ77" s="18"/>
      <c r="BA77" s="29"/>
      <c r="BB77" s="18"/>
      <c r="BC77" s="29"/>
      <c r="BD77" s="18"/>
      <c r="BE77" s="18"/>
      <c r="BF77" s="18"/>
      <c r="BG77" s="18"/>
      <c r="BH77" s="18"/>
      <c r="BI77" s="29"/>
      <c r="BJ77" s="29"/>
      <c r="BK77" s="29"/>
      <c r="BL77" s="29"/>
      <c r="BM77" s="29"/>
      <c r="BN77" s="18"/>
      <c r="BO77" s="18"/>
      <c r="BP77" s="18"/>
      <c r="BQ77" s="29"/>
      <c r="BR77" s="18"/>
      <c r="BS77" s="29"/>
      <c r="BT77" s="18"/>
      <c r="BU77" s="18"/>
      <c r="BV77" s="18"/>
      <c r="BW77" s="18"/>
      <c r="BX77" s="18">
        <v>108900</v>
      </c>
      <c r="BY77" s="18">
        <v>0</v>
      </c>
      <c r="BZ77" s="18"/>
      <c r="CA77" s="29"/>
      <c r="CB77" s="29"/>
      <c r="CC77" s="29"/>
      <c r="CD77" s="18"/>
      <c r="CE77" s="29"/>
      <c r="CF77" s="29"/>
      <c r="CG77" s="29"/>
      <c r="CH77" s="18"/>
      <c r="CI77" s="18"/>
      <c r="CJ77" s="18">
        <v>674694.55</v>
      </c>
      <c r="CK77" s="29">
        <v>0</v>
      </c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29"/>
      <c r="CY77" s="29"/>
      <c r="CZ77" s="2"/>
      <c r="DA77" s="3"/>
      <c r="DB77" s="18"/>
      <c r="DC77" s="18"/>
      <c r="DD77" s="18"/>
      <c r="DE77" s="18"/>
      <c r="DF77" s="18"/>
      <c r="DG77" s="29"/>
      <c r="DH77" s="18">
        <v>162141</v>
      </c>
      <c r="DI77" s="18">
        <v>121606</v>
      </c>
      <c r="DJ77" s="18"/>
      <c r="DK77" s="29"/>
      <c r="DL77" s="18"/>
      <c r="DM77" s="18"/>
      <c r="DN77" s="18"/>
      <c r="DO77" s="18"/>
      <c r="DP77" s="18"/>
      <c r="DQ77" s="18"/>
      <c r="DR77" s="18"/>
      <c r="DS77" s="29"/>
      <c r="DT77" s="18"/>
      <c r="DU77" s="29"/>
      <c r="DV77" s="18"/>
      <c r="DW77" s="18"/>
      <c r="DX77" s="18"/>
      <c r="DY77" s="18"/>
      <c r="DZ77" s="18"/>
      <c r="EA77" s="29"/>
      <c r="EB77" s="18"/>
      <c r="EC77" s="29"/>
      <c r="ED77" s="18"/>
      <c r="EE77" s="18"/>
      <c r="EF77" s="18"/>
      <c r="EG77" s="18"/>
      <c r="EH77" s="18"/>
      <c r="EI77" s="18"/>
      <c r="EJ77" s="18"/>
      <c r="EK77" s="18"/>
      <c r="EL77" s="18"/>
      <c r="EM77" s="29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29"/>
      <c r="EZ77" s="18"/>
      <c r="FA77" s="18"/>
      <c r="FB77" s="18"/>
      <c r="FC77" s="18"/>
      <c r="FD77" s="18"/>
      <c r="FE77" s="18"/>
      <c r="FF77" s="18"/>
      <c r="FG77" s="18"/>
      <c r="FH77" s="37"/>
      <c r="FI77" s="29"/>
      <c r="FJ77" s="18"/>
      <c r="FK77" s="18"/>
      <c r="FL77" s="18"/>
      <c r="FM77" s="18"/>
      <c r="FN77" s="18"/>
      <c r="FO77" s="18"/>
      <c r="FP77" s="18"/>
      <c r="FQ77" s="18"/>
      <c r="FR77" s="18"/>
      <c r="FS77" s="29"/>
      <c r="FT77" s="29"/>
      <c r="FU77" s="29"/>
      <c r="FV77" s="23">
        <f t="shared" si="10"/>
        <v>101000</v>
      </c>
      <c r="FW77" s="23">
        <f t="shared" si="10"/>
        <v>71625</v>
      </c>
      <c r="FX77" s="18"/>
      <c r="FY77" s="29"/>
      <c r="FZ77" s="18"/>
      <c r="GA77" s="18"/>
      <c r="GB77" s="18"/>
      <c r="GC77" s="29"/>
      <c r="GD77" s="18"/>
      <c r="GE77" s="18"/>
      <c r="GF77" s="18"/>
      <c r="GG77" s="29"/>
      <c r="GH77" s="18"/>
      <c r="GI77" s="18"/>
      <c r="GJ77" s="18"/>
      <c r="GK77" s="18"/>
      <c r="GL77" s="18"/>
      <c r="GM77" s="29"/>
      <c r="GN77" s="18"/>
      <c r="GO77" s="18"/>
      <c r="GP77" s="18"/>
      <c r="GQ77" s="18"/>
      <c r="GR77" s="18"/>
      <c r="GS77" s="29"/>
      <c r="GT77" s="18"/>
      <c r="GU77" s="18"/>
      <c r="GV77" s="18"/>
      <c r="GW77" s="18"/>
      <c r="GX77" s="18">
        <v>101000</v>
      </c>
      <c r="GY77" s="18">
        <v>71625</v>
      </c>
      <c r="GZ77" s="18"/>
      <c r="HA77" s="57"/>
      <c r="HB77" s="23">
        <f t="shared" si="11"/>
        <v>0</v>
      </c>
      <c r="HC77" s="23">
        <f t="shared" si="11"/>
        <v>0</v>
      </c>
      <c r="HD77" s="29"/>
      <c r="HE77" s="29"/>
      <c r="HF77" s="29"/>
      <c r="HG77" s="29"/>
      <c r="HH77" s="29"/>
      <c r="HI77" s="29"/>
      <c r="HJ77" s="29"/>
      <c r="HK77" s="29"/>
      <c r="HL77" s="18"/>
      <c r="HM77" s="29"/>
      <c r="HN77" s="18"/>
      <c r="HO77" s="29"/>
      <c r="HP77" s="29"/>
      <c r="HQ77" s="29"/>
      <c r="HR77" s="29"/>
      <c r="HS77" s="29"/>
      <c r="HT77" s="18"/>
      <c r="HU77" s="18"/>
      <c r="HV77" s="18"/>
      <c r="HW77" s="18"/>
      <c r="HX77" s="18"/>
      <c r="HY77" s="76"/>
      <c r="HZ77" s="18"/>
      <c r="IA77" s="18"/>
      <c r="IB77" s="60"/>
      <c r="IC77" s="60"/>
      <c r="ID77" s="60"/>
      <c r="IE77" s="20"/>
      <c r="IF77" s="20"/>
      <c r="IG77" s="60"/>
      <c r="IH77" s="60"/>
      <c r="II77" s="60"/>
      <c r="IJ77" s="60"/>
      <c r="IK77" s="60"/>
      <c r="IL77" s="60"/>
      <c r="IM77" s="60"/>
      <c r="IN77" s="20"/>
      <c r="IO77" s="20"/>
      <c r="IP77" s="60"/>
      <c r="IQ77" s="60"/>
      <c r="IR77" s="60"/>
      <c r="IS77" s="20"/>
      <c r="IT77" s="60"/>
      <c r="IU77" s="20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6"/>
      <c r="LZ77" s="16"/>
      <c r="MA77" s="1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</row>
    <row r="78" spans="1:640" x14ac:dyDescent="0.25">
      <c r="A78" s="9" t="s">
        <v>79</v>
      </c>
      <c r="B78" s="23">
        <f t="shared" si="7"/>
        <v>8532399.7799999993</v>
      </c>
      <c r="C78" s="23">
        <f t="shared" si="7"/>
        <v>6551039.4299999997</v>
      </c>
      <c r="D78" s="31">
        <f t="shared" si="8"/>
        <v>6976322.3799999999</v>
      </c>
      <c r="E78" s="31">
        <f t="shared" si="8"/>
        <v>5171861.38</v>
      </c>
      <c r="F78" s="18">
        <v>6418600</v>
      </c>
      <c r="G78" s="1">
        <v>4813951</v>
      </c>
      <c r="H78" s="18">
        <v>557722.38</v>
      </c>
      <c r="I78" s="72">
        <v>357910.38</v>
      </c>
      <c r="J78" s="72"/>
      <c r="K78" s="72"/>
      <c r="L78" s="23">
        <f t="shared" si="9"/>
        <v>1303402.3999999999</v>
      </c>
      <c r="M78" s="23">
        <f t="shared" si="9"/>
        <v>1206550.8999999999</v>
      </c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29"/>
      <c r="AD78" s="18"/>
      <c r="AE78" s="18"/>
      <c r="AF78" s="18"/>
      <c r="AG78" s="18"/>
      <c r="AH78" s="18"/>
      <c r="AI78" s="18"/>
      <c r="AJ78" s="22"/>
      <c r="AK78" s="18"/>
      <c r="AL78" s="18"/>
      <c r="AM78" s="29"/>
      <c r="AN78" s="18"/>
      <c r="AO78" s="29"/>
      <c r="AP78" s="18"/>
      <c r="AQ78" s="29"/>
      <c r="AR78" s="18"/>
      <c r="AS78" s="18"/>
      <c r="AT78" s="18"/>
      <c r="AU78" s="29"/>
      <c r="AV78" s="18"/>
      <c r="AW78" s="18"/>
      <c r="AX78" s="18"/>
      <c r="AY78" s="29"/>
      <c r="AZ78" s="18"/>
      <c r="BA78" s="29"/>
      <c r="BB78" s="18"/>
      <c r="BC78" s="29"/>
      <c r="BD78" s="18"/>
      <c r="BE78" s="18"/>
      <c r="BF78" s="18"/>
      <c r="BG78" s="18"/>
      <c r="BH78" s="18"/>
      <c r="BI78" s="29"/>
      <c r="BJ78" s="29"/>
      <c r="BK78" s="29"/>
      <c r="BL78" s="29"/>
      <c r="BM78" s="29"/>
      <c r="BN78" s="18"/>
      <c r="BO78" s="18"/>
      <c r="BP78" s="18"/>
      <c r="BQ78" s="29"/>
      <c r="BR78" s="18"/>
      <c r="BS78" s="29"/>
      <c r="BT78" s="18"/>
      <c r="BU78" s="18"/>
      <c r="BV78" s="18"/>
      <c r="BW78" s="18"/>
      <c r="BX78" s="18">
        <v>27823.95</v>
      </c>
      <c r="BY78" s="18">
        <v>27823.95</v>
      </c>
      <c r="BZ78" s="18"/>
      <c r="CA78" s="29"/>
      <c r="CB78" s="29"/>
      <c r="CC78" s="29"/>
      <c r="CD78" s="18"/>
      <c r="CE78" s="29"/>
      <c r="CF78" s="29"/>
      <c r="CG78" s="29"/>
      <c r="CH78" s="18"/>
      <c r="CI78" s="18"/>
      <c r="CJ78" s="18">
        <v>888172.45</v>
      </c>
      <c r="CK78" s="29">
        <v>888172.45</v>
      </c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29"/>
      <c r="CY78" s="29"/>
      <c r="CZ78" s="2"/>
      <c r="DA78" s="3"/>
      <c r="DB78" s="18"/>
      <c r="DC78" s="18"/>
      <c r="DD78" s="18"/>
      <c r="DE78" s="18"/>
      <c r="DF78" s="18"/>
      <c r="DG78" s="29"/>
      <c r="DH78" s="18">
        <v>387406</v>
      </c>
      <c r="DI78" s="18">
        <v>290554.5</v>
      </c>
      <c r="DJ78" s="18"/>
      <c r="DK78" s="29"/>
      <c r="DL78" s="18"/>
      <c r="DM78" s="18"/>
      <c r="DN78" s="18"/>
      <c r="DO78" s="18"/>
      <c r="DP78" s="18"/>
      <c r="DQ78" s="18"/>
      <c r="DR78" s="18"/>
      <c r="DS78" s="29"/>
      <c r="DT78" s="18"/>
      <c r="DU78" s="29"/>
      <c r="DV78" s="18"/>
      <c r="DW78" s="18"/>
      <c r="DX78" s="18"/>
      <c r="DY78" s="18"/>
      <c r="DZ78" s="18"/>
      <c r="EA78" s="29"/>
      <c r="EB78" s="18"/>
      <c r="EC78" s="29"/>
      <c r="ED78" s="18"/>
      <c r="EE78" s="18"/>
      <c r="EF78" s="18"/>
      <c r="EG78" s="18"/>
      <c r="EH78" s="18"/>
      <c r="EI78" s="18"/>
      <c r="EJ78" s="18"/>
      <c r="EK78" s="18"/>
      <c r="EL78" s="18"/>
      <c r="EM78" s="29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29"/>
      <c r="EZ78" s="18"/>
      <c r="FA78" s="18"/>
      <c r="FB78" s="18"/>
      <c r="FC78" s="18"/>
      <c r="FD78" s="18"/>
      <c r="FE78" s="18"/>
      <c r="FF78" s="18"/>
      <c r="FG78" s="18"/>
      <c r="FH78" s="37"/>
      <c r="FI78" s="29"/>
      <c r="FJ78" s="18"/>
      <c r="FK78" s="18"/>
      <c r="FL78" s="18"/>
      <c r="FM78" s="18"/>
      <c r="FN78" s="18"/>
      <c r="FO78" s="18"/>
      <c r="FP78" s="18"/>
      <c r="FQ78" s="18"/>
      <c r="FR78" s="18"/>
      <c r="FS78" s="29"/>
      <c r="FT78" s="29"/>
      <c r="FU78" s="29"/>
      <c r="FV78" s="23">
        <f t="shared" si="10"/>
        <v>252675</v>
      </c>
      <c r="FW78" s="23">
        <f t="shared" si="10"/>
        <v>172627.15</v>
      </c>
      <c r="FX78" s="18"/>
      <c r="FY78" s="29"/>
      <c r="FZ78" s="18"/>
      <c r="GA78" s="18"/>
      <c r="GB78" s="18"/>
      <c r="GC78" s="29"/>
      <c r="GD78" s="18"/>
      <c r="GE78" s="18"/>
      <c r="GF78" s="18"/>
      <c r="GG78" s="29"/>
      <c r="GH78" s="18"/>
      <c r="GI78" s="18"/>
      <c r="GJ78" s="18"/>
      <c r="GK78" s="18"/>
      <c r="GL78" s="18"/>
      <c r="GM78" s="29"/>
      <c r="GN78" s="18"/>
      <c r="GO78" s="18"/>
      <c r="GP78" s="18"/>
      <c r="GQ78" s="18"/>
      <c r="GR78" s="18"/>
      <c r="GS78" s="29"/>
      <c r="GT78" s="18"/>
      <c r="GU78" s="18"/>
      <c r="GV78" s="18"/>
      <c r="GW78" s="18"/>
      <c r="GX78" s="18">
        <v>252675</v>
      </c>
      <c r="GY78" s="18">
        <v>172627.15</v>
      </c>
      <c r="GZ78" s="18"/>
      <c r="HA78" s="57"/>
      <c r="HB78" s="23">
        <f t="shared" si="11"/>
        <v>0</v>
      </c>
      <c r="HC78" s="23">
        <f t="shared" si="11"/>
        <v>0</v>
      </c>
      <c r="HD78" s="29"/>
      <c r="HE78" s="29"/>
      <c r="HF78" s="29"/>
      <c r="HG78" s="29"/>
      <c r="HH78" s="29"/>
      <c r="HI78" s="29"/>
      <c r="HJ78" s="29"/>
      <c r="HK78" s="29"/>
      <c r="HL78" s="18"/>
      <c r="HM78" s="29"/>
      <c r="HN78" s="18"/>
      <c r="HO78" s="29"/>
      <c r="HP78" s="29"/>
      <c r="HQ78" s="29"/>
      <c r="HR78" s="29"/>
      <c r="HS78" s="29"/>
      <c r="HT78" s="18"/>
      <c r="HU78" s="18"/>
      <c r="HV78" s="18"/>
      <c r="HW78" s="18"/>
      <c r="HX78" s="18"/>
      <c r="HY78" s="76"/>
      <c r="HZ78" s="18"/>
      <c r="IA78" s="18"/>
      <c r="IB78" s="60"/>
      <c r="IC78" s="60"/>
      <c r="ID78" s="60"/>
      <c r="IE78" s="20"/>
      <c r="IF78" s="20"/>
      <c r="IG78" s="60"/>
      <c r="IH78" s="60"/>
      <c r="II78" s="60"/>
      <c r="IJ78" s="60"/>
      <c r="IK78" s="60"/>
      <c r="IL78" s="60"/>
      <c r="IM78" s="60"/>
      <c r="IN78" s="20"/>
      <c r="IO78" s="20"/>
      <c r="IP78" s="60"/>
      <c r="IQ78" s="60"/>
      <c r="IR78" s="60"/>
      <c r="IS78" s="20"/>
      <c r="IT78" s="60"/>
      <c r="IU78" s="20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6"/>
      <c r="LZ78" s="16"/>
      <c r="MA78" s="1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</row>
    <row r="79" spans="1:640" x14ac:dyDescent="0.25">
      <c r="A79" s="8" t="s">
        <v>80</v>
      </c>
      <c r="B79" s="23">
        <f t="shared" si="7"/>
        <v>161599718.21000001</v>
      </c>
      <c r="C79" s="23">
        <f t="shared" si="7"/>
        <v>87215219.739999995</v>
      </c>
      <c r="D79" s="31">
        <f t="shared" si="8"/>
        <v>72591974.710000008</v>
      </c>
      <c r="E79" s="31">
        <f t="shared" si="8"/>
        <v>54712301.710000001</v>
      </c>
      <c r="F79" s="18">
        <v>57950700</v>
      </c>
      <c r="G79" s="1">
        <v>43463025</v>
      </c>
      <c r="H79" s="18">
        <f>4249929+10391345.71</f>
        <v>14641274.710000001</v>
      </c>
      <c r="I79" s="58">
        <v>11249276.710000001</v>
      </c>
      <c r="J79" s="58"/>
      <c r="K79" s="58"/>
      <c r="L79" s="23">
        <f t="shared" si="9"/>
        <v>48375920.5</v>
      </c>
      <c r="M79" s="23">
        <f t="shared" si="9"/>
        <v>3377041.8</v>
      </c>
      <c r="N79" s="18"/>
      <c r="O79" s="18"/>
      <c r="P79" s="18"/>
      <c r="Q79" s="18"/>
      <c r="R79" s="18">
        <v>103793.53</v>
      </c>
      <c r="S79" s="18">
        <v>103793.53</v>
      </c>
      <c r="T79" s="18"/>
      <c r="U79" s="18"/>
      <c r="V79" s="18">
        <v>6993943.2300000004</v>
      </c>
      <c r="W79" s="18"/>
      <c r="X79" s="18">
        <f>25894500+2928643.1</f>
        <v>28823143.100000001</v>
      </c>
      <c r="Y79" s="18">
        <v>30263.599999999999</v>
      </c>
      <c r="Z79" s="18"/>
      <c r="AA79" s="18"/>
      <c r="AB79" s="18"/>
      <c r="AC79" s="29"/>
      <c r="AD79" s="18"/>
      <c r="AE79" s="18"/>
      <c r="AF79" s="18">
        <v>250000</v>
      </c>
      <c r="AG79" s="18">
        <v>0</v>
      </c>
      <c r="AH79" s="18">
        <v>521940.89</v>
      </c>
      <c r="AI79" s="18">
        <v>391455</v>
      </c>
      <c r="AJ79" s="22"/>
      <c r="AK79" s="18"/>
      <c r="AL79" s="18"/>
      <c r="AM79" s="29"/>
      <c r="AN79" s="18"/>
      <c r="AO79" s="29"/>
      <c r="AP79" s="18"/>
      <c r="AQ79" s="29"/>
      <c r="AR79" s="18"/>
      <c r="AS79" s="18"/>
      <c r="AT79" s="18"/>
      <c r="AU79" s="29"/>
      <c r="AV79" s="18">
        <v>1381685.65</v>
      </c>
      <c r="AW79" s="18">
        <v>700272.42</v>
      </c>
      <c r="AX79" s="18">
        <v>182280</v>
      </c>
      <c r="AY79" s="29">
        <v>182280</v>
      </c>
      <c r="AZ79" s="18"/>
      <c r="BA79" s="29"/>
      <c r="BB79" s="18"/>
      <c r="BC79" s="29"/>
      <c r="BD79" s="18"/>
      <c r="BE79" s="18"/>
      <c r="BF79" s="18"/>
      <c r="BG79" s="18"/>
      <c r="BH79" s="18">
        <v>1492741</v>
      </c>
      <c r="BI79" s="29">
        <v>1127883.25</v>
      </c>
      <c r="BJ79" s="29">
        <v>4839121.13</v>
      </c>
      <c r="BK79" s="29">
        <v>0</v>
      </c>
      <c r="BL79" s="29"/>
      <c r="BM79" s="29"/>
      <c r="BN79" s="18"/>
      <c r="BO79" s="18"/>
      <c r="BP79" s="18"/>
      <c r="BQ79" s="29"/>
      <c r="BR79" s="18"/>
      <c r="BS79" s="29"/>
      <c r="BT79" s="18"/>
      <c r="BU79" s="18"/>
      <c r="BV79" s="18"/>
      <c r="BW79" s="18"/>
      <c r="BX79" s="18"/>
      <c r="BY79" s="18"/>
      <c r="BZ79" s="18"/>
      <c r="CA79" s="29"/>
      <c r="CB79" s="29"/>
      <c r="CC79" s="29"/>
      <c r="CD79" s="18"/>
      <c r="CE79" s="29"/>
      <c r="CF79" s="29"/>
      <c r="CG79" s="29"/>
      <c r="CH79" s="37"/>
      <c r="CI79" s="18"/>
      <c r="CJ79" s="18"/>
      <c r="CK79" s="29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29"/>
      <c r="CY79" s="29"/>
      <c r="CZ79" s="2">
        <v>2752474.97</v>
      </c>
      <c r="DA79" s="3">
        <v>0</v>
      </c>
      <c r="DB79" s="18">
        <v>36094</v>
      </c>
      <c r="DC79" s="18">
        <v>36094</v>
      </c>
      <c r="DD79" s="18"/>
      <c r="DE79" s="18"/>
      <c r="DF79" s="18"/>
      <c r="DG79" s="29"/>
      <c r="DH79" s="18">
        <v>193703</v>
      </c>
      <c r="DI79" s="18">
        <v>0</v>
      </c>
      <c r="DJ79" s="18"/>
      <c r="DK79" s="29"/>
      <c r="DL79" s="18"/>
      <c r="DM79" s="18"/>
      <c r="DN79" s="18"/>
      <c r="DO79" s="18"/>
      <c r="DP79" s="18"/>
      <c r="DQ79" s="18"/>
      <c r="DR79" s="18"/>
      <c r="DS79" s="29"/>
      <c r="DT79" s="18">
        <v>805000</v>
      </c>
      <c r="DU79" s="29">
        <f>400000+405000</f>
        <v>805000</v>
      </c>
      <c r="DV79" s="18"/>
      <c r="DW79" s="18"/>
      <c r="DX79" s="18"/>
      <c r="DY79" s="18"/>
      <c r="DZ79" s="18"/>
      <c r="EA79" s="29"/>
      <c r="EB79" s="18"/>
      <c r="EC79" s="29"/>
      <c r="ED79" s="18"/>
      <c r="EE79" s="18"/>
      <c r="EF79" s="18"/>
      <c r="EG79" s="18"/>
      <c r="EH79" s="18"/>
      <c r="EI79" s="18"/>
      <c r="EJ79" s="18"/>
      <c r="EK79" s="18"/>
      <c r="EL79" s="18"/>
      <c r="EM79" s="29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29"/>
      <c r="EZ79" s="18"/>
      <c r="FA79" s="18"/>
      <c r="FB79" s="18"/>
      <c r="FC79" s="18"/>
      <c r="FD79" s="18"/>
      <c r="FE79" s="18"/>
      <c r="FF79" s="18"/>
      <c r="FG79" s="18"/>
      <c r="FH79" s="37"/>
      <c r="FI79" s="29"/>
      <c r="FJ79" s="18"/>
      <c r="FK79" s="18"/>
      <c r="FL79" s="18"/>
      <c r="FM79" s="18"/>
      <c r="FN79" s="18"/>
      <c r="FO79" s="18"/>
      <c r="FP79" s="18"/>
      <c r="FQ79" s="18"/>
      <c r="FR79" s="35"/>
      <c r="FS79" s="29"/>
      <c r="FT79" s="29"/>
      <c r="FU79" s="29"/>
      <c r="FV79" s="23">
        <f t="shared" si="10"/>
        <v>37959002.999999993</v>
      </c>
      <c r="FW79" s="23">
        <f t="shared" si="10"/>
        <v>27019426.229999997</v>
      </c>
      <c r="FX79" s="18">
        <v>5697472</v>
      </c>
      <c r="FY79" s="29">
        <v>4353823</v>
      </c>
      <c r="FZ79" s="18"/>
      <c r="GA79" s="18"/>
      <c r="GB79" s="18">
        <v>30380818.66</v>
      </c>
      <c r="GC79" s="29">
        <v>22048023</v>
      </c>
      <c r="GD79" s="18"/>
      <c r="GE79" s="18"/>
      <c r="GF79" s="18"/>
      <c r="GG79" s="29"/>
      <c r="GH79" s="18">
        <v>155670</v>
      </c>
      <c r="GI79" s="18">
        <v>116752.5</v>
      </c>
      <c r="GJ79" s="18">
        <v>297592.67</v>
      </c>
      <c r="GK79" s="18">
        <v>118480.33</v>
      </c>
      <c r="GL79" s="18">
        <v>650139</v>
      </c>
      <c r="GM79" s="29">
        <v>0</v>
      </c>
      <c r="GN79" s="18">
        <v>26040</v>
      </c>
      <c r="GO79" s="18">
        <v>26040</v>
      </c>
      <c r="GP79" s="18">
        <v>4642.8</v>
      </c>
      <c r="GQ79" s="18">
        <v>0</v>
      </c>
      <c r="GR79" s="18">
        <v>441412.62</v>
      </c>
      <c r="GS79" s="29">
        <v>327549.2</v>
      </c>
      <c r="GT79" s="18">
        <v>88000</v>
      </c>
      <c r="GU79" s="18">
        <v>22130.95</v>
      </c>
      <c r="GV79" s="18">
        <v>210588</v>
      </c>
      <c r="GW79" s="18">
        <v>0</v>
      </c>
      <c r="GX79" s="18"/>
      <c r="GY79" s="18"/>
      <c r="GZ79" s="18">
        <v>6627.25</v>
      </c>
      <c r="HA79" s="29">
        <v>6627.25</v>
      </c>
      <c r="HB79" s="23">
        <f t="shared" si="11"/>
        <v>2672820</v>
      </c>
      <c r="HC79" s="23">
        <f t="shared" si="11"/>
        <v>2106450</v>
      </c>
      <c r="HD79" s="29">
        <v>407340</v>
      </c>
      <c r="HE79" s="29">
        <v>407340</v>
      </c>
      <c r="HF79" s="29">
        <v>2265480</v>
      </c>
      <c r="HG79" s="29">
        <v>1699110</v>
      </c>
      <c r="HH79" s="29"/>
      <c r="HI79" s="29"/>
      <c r="HJ79" s="29"/>
      <c r="HK79" s="29"/>
      <c r="HL79" s="18"/>
      <c r="HM79" s="29"/>
      <c r="HN79" s="18"/>
      <c r="HO79" s="29"/>
      <c r="HP79" s="29"/>
      <c r="HQ79" s="29"/>
      <c r="HR79" s="29"/>
      <c r="HS79" s="29"/>
      <c r="HT79" s="18"/>
      <c r="HU79" s="18"/>
      <c r="HV79" s="18"/>
      <c r="HW79" s="18"/>
      <c r="HX79" s="18"/>
      <c r="HY79" s="76"/>
      <c r="HZ79" s="18"/>
      <c r="IA79" s="18"/>
      <c r="IB79" s="60"/>
      <c r="IC79" s="60"/>
      <c r="ID79" s="60"/>
      <c r="IE79" s="20"/>
      <c r="IF79" s="20"/>
      <c r="IG79" s="60"/>
      <c r="IH79" s="60"/>
      <c r="II79" s="60"/>
      <c r="IJ79" s="60"/>
      <c r="IK79" s="60"/>
      <c r="IL79" s="60"/>
      <c r="IM79" s="60"/>
      <c r="IN79" s="20"/>
      <c r="IO79" s="20"/>
      <c r="IP79" s="60"/>
      <c r="IQ79" s="60"/>
      <c r="IR79" s="60"/>
      <c r="IS79" s="20"/>
      <c r="IT79" s="60"/>
      <c r="IU79" s="20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6"/>
      <c r="LZ79" s="16"/>
      <c r="MA79" s="1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</row>
    <row r="80" spans="1:640" x14ac:dyDescent="0.25">
      <c r="A80" s="9" t="s">
        <v>81</v>
      </c>
      <c r="B80" s="23">
        <f t="shared" si="7"/>
        <v>13035629.57</v>
      </c>
      <c r="C80" s="23">
        <f t="shared" si="7"/>
        <v>11555600.210000001</v>
      </c>
      <c r="D80" s="31">
        <f t="shared" si="8"/>
        <v>4532010</v>
      </c>
      <c r="E80" s="31">
        <f t="shared" si="8"/>
        <v>3399012</v>
      </c>
      <c r="F80" s="18">
        <v>4142300</v>
      </c>
      <c r="G80" s="1">
        <v>3106727</v>
      </c>
      <c r="H80" s="18">
        <v>389710</v>
      </c>
      <c r="I80" s="72">
        <v>292285</v>
      </c>
      <c r="J80" s="72"/>
      <c r="K80" s="72"/>
      <c r="L80" s="23">
        <f t="shared" si="9"/>
        <v>8250944.5700000003</v>
      </c>
      <c r="M80" s="23">
        <f t="shared" si="9"/>
        <v>7973348.5700000003</v>
      </c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29"/>
      <c r="AD80" s="18"/>
      <c r="AE80" s="18"/>
      <c r="AF80" s="18"/>
      <c r="AG80" s="18"/>
      <c r="AH80" s="18"/>
      <c r="AI80" s="18"/>
      <c r="AJ80" s="22"/>
      <c r="AK80" s="18"/>
      <c r="AL80" s="18"/>
      <c r="AM80" s="29"/>
      <c r="AN80" s="18"/>
      <c r="AO80" s="29"/>
      <c r="AP80" s="18"/>
      <c r="AQ80" s="29"/>
      <c r="AR80" s="18"/>
      <c r="AS80" s="18"/>
      <c r="AT80" s="18"/>
      <c r="AU80" s="29"/>
      <c r="AV80" s="18"/>
      <c r="AW80" s="18"/>
      <c r="AX80" s="18"/>
      <c r="AY80" s="29"/>
      <c r="AZ80" s="18"/>
      <c r="BA80" s="29"/>
      <c r="BB80" s="18"/>
      <c r="BC80" s="29"/>
      <c r="BD80" s="18"/>
      <c r="BE80" s="18"/>
      <c r="BF80" s="18"/>
      <c r="BG80" s="18"/>
      <c r="BH80" s="18"/>
      <c r="BI80" s="29"/>
      <c r="BJ80" s="29">
        <v>755428.41</v>
      </c>
      <c r="BK80" s="29">
        <v>755428.41</v>
      </c>
      <c r="BL80" s="29">
        <v>4754041.16</v>
      </c>
      <c r="BM80" s="29">
        <v>4754041.16</v>
      </c>
      <c r="BN80" s="18"/>
      <c r="BO80" s="18"/>
      <c r="BP80" s="18"/>
      <c r="BQ80" s="29"/>
      <c r="BR80" s="18"/>
      <c r="BS80" s="29"/>
      <c r="BT80" s="18"/>
      <c r="BU80" s="18"/>
      <c r="BV80" s="18"/>
      <c r="BW80" s="18"/>
      <c r="BX80" s="18"/>
      <c r="BY80" s="18"/>
      <c r="BZ80" s="18"/>
      <c r="CA80" s="29"/>
      <c r="CB80" s="29"/>
      <c r="CC80" s="29"/>
      <c r="CD80" s="18"/>
      <c r="CE80" s="29"/>
      <c r="CF80" s="29"/>
      <c r="CG80" s="29"/>
      <c r="CH80" s="18"/>
      <c r="CI80" s="18"/>
      <c r="CJ80" s="18">
        <v>900000</v>
      </c>
      <c r="CK80" s="29">
        <v>900000</v>
      </c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29"/>
      <c r="CY80" s="29"/>
      <c r="CZ80" s="2"/>
      <c r="DA80" s="3"/>
      <c r="DB80" s="18"/>
      <c r="DC80" s="18"/>
      <c r="DD80" s="18"/>
      <c r="DE80" s="18"/>
      <c r="DF80" s="18"/>
      <c r="DG80" s="29"/>
      <c r="DH80" s="18">
        <v>1691475</v>
      </c>
      <c r="DI80" s="18">
        <v>1413879</v>
      </c>
      <c r="DJ80" s="18"/>
      <c r="DK80" s="29"/>
      <c r="DL80" s="18"/>
      <c r="DM80" s="18"/>
      <c r="DN80" s="18"/>
      <c r="DO80" s="18"/>
      <c r="DP80" s="18"/>
      <c r="DQ80" s="18"/>
      <c r="DR80" s="18"/>
      <c r="DS80" s="29"/>
      <c r="DT80" s="18"/>
      <c r="DU80" s="29"/>
      <c r="DV80" s="18"/>
      <c r="DW80" s="18"/>
      <c r="DX80" s="18">
        <v>150000</v>
      </c>
      <c r="DY80" s="18">
        <v>150000</v>
      </c>
      <c r="DZ80" s="18"/>
      <c r="EA80" s="29"/>
      <c r="EB80" s="18"/>
      <c r="EC80" s="29"/>
      <c r="ED80" s="18"/>
      <c r="EE80" s="18"/>
      <c r="EF80" s="18"/>
      <c r="EG80" s="18"/>
      <c r="EH80" s="18"/>
      <c r="EI80" s="18"/>
      <c r="EJ80" s="18"/>
      <c r="EK80" s="18"/>
      <c r="EL80" s="18"/>
      <c r="EM80" s="29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29"/>
      <c r="EZ80" s="18"/>
      <c r="FA80" s="18"/>
      <c r="FB80" s="18"/>
      <c r="FC80" s="18"/>
      <c r="FD80" s="18"/>
      <c r="FE80" s="18"/>
      <c r="FF80" s="18"/>
      <c r="FG80" s="18"/>
      <c r="FH80" s="37"/>
      <c r="FI80" s="29"/>
      <c r="FJ80" s="18"/>
      <c r="FK80" s="18"/>
      <c r="FL80" s="18"/>
      <c r="FM80" s="18"/>
      <c r="FN80" s="18"/>
      <c r="FO80" s="18"/>
      <c r="FP80" s="18"/>
      <c r="FQ80" s="18"/>
      <c r="FR80" s="18"/>
      <c r="FS80" s="29"/>
      <c r="FT80" s="29"/>
      <c r="FU80" s="29"/>
      <c r="FV80" s="23">
        <f t="shared" si="10"/>
        <v>252675</v>
      </c>
      <c r="FW80" s="23">
        <f t="shared" si="10"/>
        <v>183239.64</v>
      </c>
      <c r="FX80" s="18"/>
      <c r="FY80" s="29"/>
      <c r="FZ80" s="18"/>
      <c r="GA80" s="18"/>
      <c r="GB80" s="18"/>
      <c r="GC80" s="29"/>
      <c r="GD80" s="18"/>
      <c r="GE80" s="18"/>
      <c r="GF80" s="18"/>
      <c r="GG80" s="29"/>
      <c r="GH80" s="18"/>
      <c r="GI80" s="18"/>
      <c r="GJ80" s="18"/>
      <c r="GK80" s="18"/>
      <c r="GL80" s="18"/>
      <c r="GM80" s="29"/>
      <c r="GN80" s="18"/>
      <c r="GO80" s="18"/>
      <c r="GP80" s="18"/>
      <c r="GQ80" s="18"/>
      <c r="GR80" s="18"/>
      <c r="GS80" s="29"/>
      <c r="GT80" s="18"/>
      <c r="GU80" s="18"/>
      <c r="GV80" s="18"/>
      <c r="GW80" s="18"/>
      <c r="GX80" s="18">
        <v>252675</v>
      </c>
      <c r="GY80" s="18">
        <v>183239.64</v>
      </c>
      <c r="GZ80" s="18"/>
      <c r="HA80" s="57"/>
      <c r="HB80" s="23">
        <f t="shared" si="11"/>
        <v>0</v>
      </c>
      <c r="HC80" s="23">
        <f t="shared" si="11"/>
        <v>0</v>
      </c>
      <c r="HD80" s="29"/>
      <c r="HE80" s="29"/>
      <c r="HF80" s="29"/>
      <c r="HG80" s="29"/>
      <c r="HH80" s="29"/>
      <c r="HI80" s="29"/>
      <c r="HJ80" s="29"/>
      <c r="HK80" s="29"/>
      <c r="HL80" s="18"/>
      <c r="HM80" s="29"/>
      <c r="HN80" s="18"/>
      <c r="HO80" s="29"/>
      <c r="HP80" s="29"/>
      <c r="HQ80" s="29"/>
      <c r="HR80" s="29"/>
      <c r="HS80" s="29"/>
      <c r="HT80" s="18"/>
      <c r="HU80" s="18"/>
      <c r="HV80" s="18"/>
      <c r="HW80" s="18"/>
      <c r="HX80" s="18"/>
      <c r="HY80" s="76"/>
      <c r="HZ80" s="18"/>
      <c r="IA80" s="18"/>
      <c r="IB80" s="60"/>
      <c r="IC80" s="60"/>
      <c r="ID80" s="60"/>
      <c r="IE80" s="20"/>
      <c r="IF80" s="20"/>
      <c r="IG80" s="60"/>
      <c r="IH80" s="60"/>
      <c r="II80" s="60"/>
      <c r="IJ80" s="60"/>
      <c r="IK80" s="60"/>
      <c r="IL80" s="60"/>
      <c r="IM80" s="60"/>
      <c r="IN80" s="20"/>
      <c r="IO80" s="20"/>
      <c r="IP80" s="60"/>
      <c r="IQ80" s="60"/>
      <c r="IR80" s="60"/>
      <c r="IS80" s="20"/>
      <c r="IT80" s="60"/>
      <c r="IU80" s="20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6"/>
      <c r="LZ80" s="16"/>
      <c r="MA80" s="1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</row>
    <row r="81" spans="1:640" x14ac:dyDescent="0.25">
      <c r="A81" s="9" t="s">
        <v>82</v>
      </c>
      <c r="B81" s="23">
        <f t="shared" si="7"/>
        <v>6458011.29</v>
      </c>
      <c r="C81" s="23">
        <f t="shared" si="7"/>
        <v>4815112.2</v>
      </c>
      <c r="D81" s="31">
        <f t="shared" si="8"/>
        <v>6012693.79</v>
      </c>
      <c r="E81" s="31">
        <f t="shared" si="8"/>
        <v>4478562.79</v>
      </c>
      <c r="F81" s="18">
        <v>5461500</v>
      </c>
      <c r="G81" s="1">
        <v>4096125</v>
      </c>
      <c r="H81" s="18">
        <v>551193.79</v>
      </c>
      <c r="I81" s="72">
        <v>382437.79</v>
      </c>
      <c r="J81" s="72"/>
      <c r="K81" s="72"/>
      <c r="L81" s="23">
        <f t="shared" si="9"/>
        <v>344317.5</v>
      </c>
      <c r="M81" s="23">
        <f t="shared" si="9"/>
        <v>271677.5</v>
      </c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29"/>
      <c r="AD81" s="18"/>
      <c r="AE81" s="18"/>
      <c r="AF81" s="18"/>
      <c r="AG81" s="18"/>
      <c r="AH81" s="18"/>
      <c r="AI81" s="18"/>
      <c r="AJ81" s="22"/>
      <c r="AK81" s="18"/>
      <c r="AL81" s="18"/>
      <c r="AM81" s="29"/>
      <c r="AN81" s="18"/>
      <c r="AO81" s="29"/>
      <c r="AP81" s="18"/>
      <c r="AQ81" s="29"/>
      <c r="AR81" s="18"/>
      <c r="AS81" s="18"/>
      <c r="AT81" s="18"/>
      <c r="AU81" s="29"/>
      <c r="AV81" s="18"/>
      <c r="AW81" s="18"/>
      <c r="AX81" s="18"/>
      <c r="AY81" s="29"/>
      <c r="AZ81" s="18"/>
      <c r="BA81" s="29"/>
      <c r="BB81" s="18"/>
      <c r="BC81" s="29"/>
      <c r="BD81" s="18"/>
      <c r="BE81" s="18"/>
      <c r="BF81" s="18"/>
      <c r="BG81" s="18"/>
      <c r="BH81" s="18"/>
      <c r="BI81" s="29"/>
      <c r="BJ81" s="29"/>
      <c r="BK81" s="29"/>
      <c r="BL81" s="29"/>
      <c r="BM81" s="29"/>
      <c r="BN81" s="18"/>
      <c r="BO81" s="18"/>
      <c r="BP81" s="18"/>
      <c r="BQ81" s="29"/>
      <c r="BR81" s="18"/>
      <c r="BS81" s="29"/>
      <c r="BT81" s="18"/>
      <c r="BU81" s="18"/>
      <c r="BV81" s="18"/>
      <c r="BW81" s="18"/>
      <c r="BX81" s="18"/>
      <c r="BY81" s="18"/>
      <c r="BZ81" s="18"/>
      <c r="CA81" s="29"/>
      <c r="CB81" s="29"/>
      <c r="CC81" s="29"/>
      <c r="CD81" s="18"/>
      <c r="CE81" s="29"/>
      <c r="CF81" s="29"/>
      <c r="CG81" s="29"/>
      <c r="CH81" s="18"/>
      <c r="CI81" s="18"/>
      <c r="CJ81" s="18"/>
      <c r="CK81" s="29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29"/>
      <c r="CY81" s="29"/>
      <c r="CZ81" s="2"/>
      <c r="DA81" s="3"/>
      <c r="DB81" s="18"/>
      <c r="DC81" s="18"/>
      <c r="DD81" s="18"/>
      <c r="DE81" s="18"/>
      <c r="DF81" s="18"/>
      <c r="DG81" s="29"/>
      <c r="DH81" s="18">
        <v>290554</v>
      </c>
      <c r="DI81" s="18">
        <v>217914</v>
      </c>
      <c r="DJ81" s="18"/>
      <c r="DK81" s="29"/>
      <c r="DL81" s="18"/>
      <c r="DM81" s="18"/>
      <c r="DN81" s="18"/>
      <c r="DO81" s="18"/>
      <c r="DP81" s="18">
        <v>53763.5</v>
      </c>
      <c r="DQ81" s="18">
        <v>53763.5</v>
      </c>
      <c r="DR81" s="18"/>
      <c r="DS81" s="29"/>
      <c r="DT81" s="18"/>
      <c r="DU81" s="29"/>
      <c r="DV81" s="18"/>
      <c r="DW81" s="18"/>
      <c r="DX81" s="18"/>
      <c r="DY81" s="18"/>
      <c r="DZ81" s="18"/>
      <c r="EA81" s="29"/>
      <c r="EB81" s="18"/>
      <c r="EC81" s="29"/>
      <c r="ED81" s="18"/>
      <c r="EE81" s="18"/>
      <c r="EF81" s="18"/>
      <c r="EG81" s="18"/>
      <c r="EH81" s="18"/>
      <c r="EI81" s="18"/>
      <c r="EJ81" s="18"/>
      <c r="EK81" s="18"/>
      <c r="EL81" s="18"/>
      <c r="EM81" s="29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29"/>
      <c r="EZ81" s="18"/>
      <c r="FA81" s="18"/>
      <c r="FB81" s="18"/>
      <c r="FC81" s="18"/>
      <c r="FD81" s="18"/>
      <c r="FE81" s="18"/>
      <c r="FF81" s="18"/>
      <c r="FG81" s="18"/>
      <c r="FH81" s="37"/>
      <c r="FI81" s="29"/>
      <c r="FJ81" s="18"/>
      <c r="FK81" s="18"/>
      <c r="FL81" s="18"/>
      <c r="FM81" s="18"/>
      <c r="FN81" s="18"/>
      <c r="FO81" s="18"/>
      <c r="FP81" s="18"/>
      <c r="FQ81" s="18"/>
      <c r="FR81" s="18"/>
      <c r="FS81" s="29"/>
      <c r="FT81" s="29"/>
      <c r="FU81" s="29"/>
      <c r="FV81" s="23">
        <f t="shared" si="10"/>
        <v>101000</v>
      </c>
      <c r="FW81" s="23">
        <f t="shared" si="10"/>
        <v>64871.91</v>
      </c>
      <c r="FX81" s="18"/>
      <c r="FY81" s="29"/>
      <c r="FZ81" s="18"/>
      <c r="GA81" s="18"/>
      <c r="GB81" s="18"/>
      <c r="GC81" s="29"/>
      <c r="GD81" s="18"/>
      <c r="GE81" s="18"/>
      <c r="GF81" s="18"/>
      <c r="GG81" s="29"/>
      <c r="GH81" s="18"/>
      <c r="GI81" s="18"/>
      <c r="GJ81" s="18"/>
      <c r="GK81" s="18"/>
      <c r="GL81" s="18"/>
      <c r="GM81" s="29"/>
      <c r="GN81" s="18"/>
      <c r="GO81" s="18"/>
      <c r="GP81" s="18"/>
      <c r="GQ81" s="18"/>
      <c r="GR81" s="18"/>
      <c r="GS81" s="29"/>
      <c r="GT81" s="18"/>
      <c r="GU81" s="18"/>
      <c r="GV81" s="18"/>
      <c r="GW81" s="18"/>
      <c r="GX81" s="18">
        <v>101000</v>
      </c>
      <c r="GY81" s="18">
        <v>64871.91</v>
      </c>
      <c r="GZ81" s="18"/>
      <c r="HA81" s="57"/>
      <c r="HB81" s="23">
        <f t="shared" si="11"/>
        <v>0</v>
      </c>
      <c r="HC81" s="23">
        <f t="shared" si="11"/>
        <v>0</v>
      </c>
      <c r="HD81" s="29"/>
      <c r="HE81" s="29"/>
      <c r="HF81" s="29"/>
      <c r="HG81" s="29"/>
      <c r="HH81" s="29"/>
      <c r="HI81" s="29"/>
      <c r="HJ81" s="29"/>
      <c r="HK81" s="29"/>
      <c r="HL81" s="18"/>
      <c r="HM81" s="29"/>
      <c r="HN81" s="18"/>
      <c r="HO81" s="29"/>
      <c r="HP81" s="29"/>
      <c r="HQ81" s="29"/>
      <c r="HR81" s="29"/>
      <c r="HS81" s="29"/>
      <c r="HT81" s="18"/>
      <c r="HU81" s="18"/>
      <c r="HV81" s="18"/>
      <c r="HW81" s="18"/>
      <c r="HX81" s="18"/>
      <c r="HY81" s="76"/>
      <c r="HZ81" s="18"/>
      <c r="IA81" s="18"/>
      <c r="IB81" s="60"/>
      <c r="IC81" s="60"/>
      <c r="ID81" s="60"/>
      <c r="IE81" s="20"/>
      <c r="IF81" s="20"/>
      <c r="IG81" s="60"/>
      <c r="IH81" s="60"/>
      <c r="II81" s="60"/>
      <c r="IJ81" s="60"/>
      <c r="IK81" s="60"/>
      <c r="IL81" s="60"/>
      <c r="IM81" s="60"/>
      <c r="IN81" s="20"/>
      <c r="IO81" s="20"/>
      <c r="IP81" s="60"/>
      <c r="IQ81" s="60"/>
      <c r="IR81" s="60"/>
      <c r="IS81" s="20"/>
      <c r="IT81" s="60"/>
      <c r="IU81" s="20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6"/>
      <c r="LZ81" s="16"/>
      <c r="MA81" s="1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</row>
    <row r="82" spans="1:640" x14ac:dyDescent="0.25">
      <c r="A82" s="9" t="s">
        <v>83</v>
      </c>
      <c r="B82" s="23">
        <f t="shared" si="7"/>
        <v>11724813.51</v>
      </c>
      <c r="C82" s="23">
        <f t="shared" si="7"/>
        <v>8373138.5099999998</v>
      </c>
      <c r="D82" s="31">
        <f t="shared" si="8"/>
        <v>10133159.51</v>
      </c>
      <c r="E82" s="31">
        <f t="shared" si="8"/>
        <v>7541999.5099999998</v>
      </c>
      <c r="F82" s="18">
        <v>9426500</v>
      </c>
      <c r="G82" s="1">
        <v>7069877</v>
      </c>
      <c r="H82" s="18">
        <v>706659.51</v>
      </c>
      <c r="I82" s="72">
        <v>472122.51</v>
      </c>
      <c r="J82" s="72"/>
      <c r="K82" s="72"/>
      <c r="L82" s="23">
        <f t="shared" si="9"/>
        <v>1490654</v>
      </c>
      <c r="M82" s="23">
        <f t="shared" si="9"/>
        <v>762704.25</v>
      </c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29"/>
      <c r="AD82" s="18"/>
      <c r="AE82" s="18"/>
      <c r="AF82" s="18"/>
      <c r="AG82" s="18"/>
      <c r="AH82" s="18"/>
      <c r="AI82" s="18"/>
      <c r="AJ82" s="22"/>
      <c r="AK82" s="18"/>
      <c r="AL82" s="18"/>
      <c r="AM82" s="29"/>
      <c r="AN82" s="18"/>
      <c r="AO82" s="29"/>
      <c r="AP82" s="18"/>
      <c r="AQ82" s="29"/>
      <c r="AR82" s="18"/>
      <c r="AS82" s="18"/>
      <c r="AT82" s="18"/>
      <c r="AU82" s="29"/>
      <c r="AV82" s="18"/>
      <c r="AW82" s="18"/>
      <c r="AX82" s="18"/>
      <c r="AY82" s="29"/>
      <c r="AZ82" s="18"/>
      <c r="BA82" s="29"/>
      <c r="BB82" s="18"/>
      <c r="BC82" s="29"/>
      <c r="BD82" s="18"/>
      <c r="BE82" s="18"/>
      <c r="BF82" s="18"/>
      <c r="BG82" s="18"/>
      <c r="BH82" s="18"/>
      <c r="BI82" s="29"/>
      <c r="BJ82" s="29"/>
      <c r="BK82" s="29"/>
      <c r="BL82" s="29"/>
      <c r="BM82" s="29"/>
      <c r="BN82" s="18"/>
      <c r="BO82" s="18"/>
      <c r="BP82" s="18"/>
      <c r="BQ82" s="29"/>
      <c r="BR82" s="18"/>
      <c r="BS82" s="29"/>
      <c r="BT82" s="18"/>
      <c r="BU82" s="18"/>
      <c r="BV82" s="18"/>
      <c r="BW82" s="18"/>
      <c r="BX82" s="18">
        <v>473715</v>
      </c>
      <c r="BY82" s="18"/>
      <c r="BZ82" s="18"/>
      <c r="CA82" s="29"/>
      <c r="CB82" s="29"/>
      <c r="CC82" s="29"/>
      <c r="CD82" s="18"/>
      <c r="CE82" s="29"/>
      <c r="CF82" s="29"/>
      <c r="CG82" s="29"/>
      <c r="CH82" s="18"/>
      <c r="CI82" s="18"/>
      <c r="CJ82" s="18"/>
      <c r="CK82" s="29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29"/>
      <c r="CY82" s="29"/>
      <c r="CZ82" s="2"/>
      <c r="DA82" s="3"/>
      <c r="DB82" s="18"/>
      <c r="DC82" s="18"/>
      <c r="DD82" s="18"/>
      <c r="DE82" s="18"/>
      <c r="DF82" s="18"/>
      <c r="DG82" s="29"/>
      <c r="DH82" s="18">
        <v>1016939</v>
      </c>
      <c r="DI82" s="18">
        <v>762704.25</v>
      </c>
      <c r="DJ82" s="18"/>
      <c r="DK82" s="29"/>
      <c r="DL82" s="18"/>
      <c r="DM82" s="18"/>
      <c r="DN82" s="18"/>
      <c r="DO82" s="18"/>
      <c r="DP82" s="18"/>
      <c r="DQ82" s="18"/>
      <c r="DR82" s="18"/>
      <c r="DS82" s="29"/>
      <c r="DT82" s="18"/>
      <c r="DU82" s="29"/>
      <c r="DV82" s="18"/>
      <c r="DW82" s="18"/>
      <c r="DX82" s="18"/>
      <c r="DY82" s="18"/>
      <c r="DZ82" s="18"/>
      <c r="EA82" s="29"/>
      <c r="EB82" s="18"/>
      <c r="EC82" s="29"/>
      <c r="ED82" s="18"/>
      <c r="EE82" s="18"/>
      <c r="EF82" s="18"/>
      <c r="EG82" s="18"/>
      <c r="EH82" s="18"/>
      <c r="EI82" s="18"/>
      <c r="EJ82" s="18"/>
      <c r="EK82" s="18"/>
      <c r="EL82" s="18"/>
      <c r="EM82" s="29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29"/>
      <c r="EZ82" s="18"/>
      <c r="FA82" s="18"/>
      <c r="FB82" s="18"/>
      <c r="FC82" s="18"/>
      <c r="FD82" s="18"/>
      <c r="FE82" s="18"/>
      <c r="FF82" s="18"/>
      <c r="FG82" s="18"/>
      <c r="FH82" s="37"/>
      <c r="FI82" s="29"/>
      <c r="FJ82" s="18"/>
      <c r="FK82" s="18"/>
      <c r="FL82" s="18"/>
      <c r="FM82" s="18"/>
      <c r="FN82" s="18"/>
      <c r="FO82" s="18"/>
      <c r="FP82" s="18"/>
      <c r="FQ82" s="18"/>
      <c r="FR82" s="18"/>
      <c r="FS82" s="29"/>
      <c r="FT82" s="29"/>
      <c r="FU82" s="29"/>
      <c r="FV82" s="23">
        <f t="shared" si="10"/>
        <v>101000</v>
      </c>
      <c r="FW82" s="23">
        <f t="shared" si="10"/>
        <v>68434.75</v>
      </c>
      <c r="FX82" s="18"/>
      <c r="FY82" s="29"/>
      <c r="FZ82" s="18"/>
      <c r="GA82" s="18"/>
      <c r="GB82" s="18"/>
      <c r="GC82" s="29"/>
      <c r="GD82" s="18"/>
      <c r="GE82" s="18"/>
      <c r="GF82" s="18"/>
      <c r="GG82" s="29"/>
      <c r="GH82" s="18"/>
      <c r="GI82" s="18"/>
      <c r="GJ82" s="18"/>
      <c r="GK82" s="18"/>
      <c r="GL82" s="18"/>
      <c r="GM82" s="29"/>
      <c r="GN82" s="18"/>
      <c r="GO82" s="18"/>
      <c r="GP82" s="18"/>
      <c r="GQ82" s="18"/>
      <c r="GR82" s="18"/>
      <c r="GS82" s="29"/>
      <c r="GT82" s="18"/>
      <c r="GU82" s="18"/>
      <c r="GV82" s="18"/>
      <c r="GW82" s="18"/>
      <c r="GX82" s="18">
        <v>101000</v>
      </c>
      <c r="GY82" s="18">
        <v>68434.75</v>
      </c>
      <c r="GZ82" s="18"/>
      <c r="HA82" s="57"/>
      <c r="HB82" s="23">
        <f t="shared" si="11"/>
        <v>0</v>
      </c>
      <c r="HC82" s="23">
        <f t="shared" si="11"/>
        <v>0</v>
      </c>
      <c r="HD82" s="29"/>
      <c r="HE82" s="29"/>
      <c r="HF82" s="29"/>
      <c r="HG82" s="29"/>
      <c r="HH82" s="29"/>
      <c r="HI82" s="29"/>
      <c r="HJ82" s="29"/>
      <c r="HK82" s="29"/>
      <c r="HL82" s="18"/>
      <c r="HM82" s="29"/>
      <c r="HN82" s="18"/>
      <c r="HO82" s="29"/>
      <c r="HP82" s="29"/>
      <c r="HQ82" s="29"/>
      <c r="HR82" s="29"/>
      <c r="HS82" s="29"/>
      <c r="HT82" s="18"/>
      <c r="HU82" s="18"/>
      <c r="HV82" s="18"/>
      <c r="HW82" s="18"/>
      <c r="HX82" s="18"/>
      <c r="HY82" s="76"/>
      <c r="HZ82" s="18"/>
      <c r="IA82" s="18"/>
      <c r="IB82" s="60"/>
      <c r="IC82" s="60"/>
      <c r="ID82" s="60"/>
      <c r="IE82" s="20"/>
      <c r="IF82" s="20"/>
      <c r="IG82" s="60"/>
      <c r="IH82" s="60"/>
      <c r="II82" s="60"/>
      <c r="IJ82" s="60"/>
      <c r="IK82" s="60"/>
      <c r="IL82" s="60"/>
      <c r="IM82" s="60"/>
      <c r="IN82" s="20"/>
      <c r="IO82" s="20"/>
      <c r="IP82" s="60"/>
      <c r="IQ82" s="60"/>
      <c r="IR82" s="60"/>
      <c r="IS82" s="20"/>
      <c r="IT82" s="60"/>
      <c r="IU82" s="20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6"/>
      <c r="LZ82" s="16"/>
      <c r="MA82" s="1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</row>
    <row r="83" spans="1:640" x14ac:dyDescent="0.25">
      <c r="A83" s="9" t="s">
        <v>84</v>
      </c>
      <c r="B83" s="23">
        <f t="shared" si="7"/>
        <v>6510392.6799999997</v>
      </c>
      <c r="C83" s="23">
        <f t="shared" si="7"/>
        <v>4917015.9399999995</v>
      </c>
      <c r="D83" s="31">
        <f t="shared" si="8"/>
        <v>5813918.6799999997</v>
      </c>
      <c r="E83" s="31">
        <f t="shared" si="8"/>
        <v>4328516.68</v>
      </c>
      <c r="F83" s="18">
        <v>5440200</v>
      </c>
      <c r="G83" s="1">
        <v>4080150</v>
      </c>
      <c r="H83" s="18">
        <v>373718.68</v>
      </c>
      <c r="I83" s="72">
        <v>248366.68</v>
      </c>
      <c r="J83" s="72"/>
      <c r="K83" s="72"/>
      <c r="L83" s="23">
        <f t="shared" si="9"/>
        <v>595474</v>
      </c>
      <c r="M83" s="23">
        <f t="shared" si="9"/>
        <v>521350.5</v>
      </c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29"/>
      <c r="AD83" s="18"/>
      <c r="AE83" s="18"/>
      <c r="AF83" s="18"/>
      <c r="AG83" s="18"/>
      <c r="AH83" s="18"/>
      <c r="AI83" s="18"/>
      <c r="AJ83" s="22"/>
      <c r="AK83" s="18"/>
      <c r="AL83" s="18"/>
      <c r="AM83" s="29"/>
      <c r="AN83" s="18"/>
      <c r="AO83" s="29"/>
      <c r="AP83" s="18"/>
      <c r="AQ83" s="29"/>
      <c r="AR83" s="18"/>
      <c r="AS83" s="18"/>
      <c r="AT83" s="18"/>
      <c r="AU83" s="29"/>
      <c r="AV83" s="18"/>
      <c r="AW83" s="18"/>
      <c r="AX83" s="18"/>
      <c r="AY83" s="29"/>
      <c r="AZ83" s="18"/>
      <c r="BA83" s="29"/>
      <c r="BB83" s="18"/>
      <c r="BC83" s="29"/>
      <c r="BD83" s="18"/>
      <c r="BE83" s="18"/>
      <c r="BF83" s="18"/>
      <c r="BG83" s="18"/>
      <c r="BH83" s="18"/>
      <c r="BI83" s="29"/>
      <c r="BJ83" s="29"/>
      <c r="BK83" s="29"/>
      <c r="BL83" s="29"/>
      <c r="BM83" s="29"/>
      <c r="BN83" s="18"/>
      <c r="BO83" s="18"/>
      <c r="BP83" s="18"/>
      <c r="BQ83" s="29"/>
      <c r="BR83" s="18"/>
      <c r="BS83" s="29"/>
      <c r="BT83" s="18"/>
      <c r="BU83" s="18"/>
      <c r="BV83" s="18"/>
      <c r="BW83" s="18"/>
      <c r="BX83" s="18">
        <v>304920</v>
      </c>
      <c r="BY83" s="18">
        <v>303435</v>
      </c>
      <c r="BZ83" s="18"/>
      <c r="CA83" s="29"/>
      <c r="CB83" s="29"/>
      <c r="CC83" s="29"/>
      <c r="CD83" s="18"/>
      <c r="CE83" s="29"/>
      <c r="CF83" s="29"/>
      <c r="CG83" s="29"/>
      <c r="CH83" s="18"/>
      <c r="CI83" s="18"/>
      <c r="CJ83" s="18"/>
      <c r="CK83" s="29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29"/>
      <c r="CY83" s="29"/>
      <c r="CZ83" s="2"/>
      <c r="DA83" s="3"/>
      <c r="DB83" s="18"/>
      <c r="DC83" s="18"/>
      <c r="DD83" s="18"/>
      <c r="DE83" s="18"/>
      <c r="DF83" s="18"/>
      <c r="DG83" s="29"/>
      <c r="DH83" s="18">
        <v>290554</v>
      </c>
      <c r="DI83" s="18">
        <v>217915.5</v>
      </c>
      <c r="DJ83" s="18"/>
      <c r="DK83" s="29"/>
      <c r="DL83" s="18"/>
      <c r="DM83" s="18"/>
      <c r="DN83" s="18"/>
      <c r="DO83" s="18"/>
      <c r="DP83" s="18"/>
      <c r="DQ83" s="18"/>
      <c r="DR83" s="18"/>
      <c r="DS83" s="29"/>
      <c r="DT83" s="18"/>
      <c r="DU83" s="29"/>
      <c r="DV83" s="18"/>
      <c r="DW83" s="18"/>
      <c r="DX83" s="18"/>
      <c r="DY83" s="18"/>
      <c r="DZ83" s="18"/>
      <c r="EA83" s="29"/>
      <c r="EB83" s="18"/>
      <c r="EC83" s="29"/>
      <c r="ED83" s="18"/>
      <c r="EE83" s="18"/>
      <c r="EF83" s="18"/>
      <c r="EG83" s="18"/>
      <c r="EH83" s="18"/>
      <c r="EI83" s="18"/>
      <c r="EJ83" s="18"/>
      <c r="EK83" s="18"/>
      <c r="EL83" s="18"/>
      <c r="EM83" s="29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29"/>
      <c r="EZ83" s="18"/>
      <c r="FA83" s="18"/>
      <c r="FB83" s="18"/>
      <c r="FC83" s="18"/>
      <c r="FD83" s="18"/>
      <c r="FE83" s="18"/>
      <c r="FF83" s="18"/>
      <c r="FG83" s="18"/>
      <c r="FH83" s="37"/>
      <c r="FI83" s="29"/>
      <c r="FJ83" s="18"/>
      <c r="FK83" s="18"/>
      <c r="FL83" s="18"/>
      <c r="FM83" s="18"/>
      <c r="FN83" s="18"/>
      <c r="FO83" s="18"/>
      <c r="FP83" s="18"/>
      <c r="FQ83" s="18"/>
      <c r="FR83" s="18"/>
      <c r="FS83" s="29"/>
      <c r="FT83" s="29"/>
      <c r="FU83" s="29"/>
      <c r="FV83" s="23">
        <f t="shared" si="10"/>
        <v>101000</v>
      </c>
      <c r="FW83" s="23">
        <f t="shared" si="10"/>
        <v>67148.759999999995</v>
      </c>
      <c r="FX83" s="18"/>
      <c r="FY83" s="29"/>
      <c r="FZ83" s="18"/>
      <c r="GA83" s="18"/>
      <c r="GB83" s="18"/>
      <c r="GC83" s="29"/>
      <c r="GD83" s="18"/>
      <c r="GE83" s="18"/>
      <c r="GF83" s="18"/>
      <c r="GG83" s="29"/>
      <c r="GH83" s="18"/>
      <c r="GI83" s="18"/>
      <c r="GJ83" s="18"/>
      <c r="GK83" s="18"/>
      <c r="GL83" s="18"/>
      <c r="GM83" s="29"/>
      <c r="GN83" s="18"/>
      <c r="GO83" s="18"/>
      <c r="GP83" s="18"/>
      <c r="GQ83" s="18"/>
      <c r="GR83" s="18"/>
      <c r="GS83" s="29"/>
      <c r="GT83" s="18"/>
      <c r="GU83" s="18"/>
      <c r="GV83" s="18"/>
      <c r="GW83" s="18"/>
      <c r="GX83" s="18">
        <v>101000</v>
      </c>
      <c r="GY83" s="18">
        <v>67148.759999999995</v>
      </c>
      <c r="GZ83" s="18"/>
      <c r="HA83" s="57"/>
      <c r="HB83" s="23">
        <f t="shared" si="11"/>
        <v>0</v>
      </c>
      <c r="HC83" s="23">
        <f t="shared" si="11"/>
        <v>0</v>
      </c>
      <c r="HD83" s="29"/>
      <c r="HE83" s="29"/>
      <c r="HF83" s="29"/>
      <c r="HG83" s="29"/>
      <c r="HH83" s="29"/>
      <c r="HI83" s="29"/>
      <c r="HJ83" s="29"/>
      <c r="HK83" s="29"/>
      <c r="HL83" s="18"/>
      <c r="HM83" s="29"/>
      <c r="HN83" s="18"/>
      <c r="HO83" s="29"/>
      <c r="HP83" s="29"/>
      <c r="HQ83" s="29"/>
      <c r="HR83" s="29"/>
      <c r="HS83" s="29"/>
      <c r="HT83" s="18"/>
      <c r="HU83" s="18"/>
      <c r="HV83" s="18"/>
      <c r="HW83" s="18"/>
      <c r="HX83" s="18"/>
      <c r="HY83" s="76"/>
      <c r="HZ83" s="18"/>
      <c r="IA83" s="18"/>
      <c r="IB83" s="60"/>
      <c r="IC83" s="60"/>
      <c r="ID83" s="60"/>
      <c r="IE83" s="20"/>
      <c r="IF83" s="20"/>
      <c r="IG83" s="60"/>
      <c r="IH83" s="60"/>
      <c r="II83" s="60"/>
      <c r="IJ83" s="60"/>
      <c r="IK83" s="60"/>
      <c r="IL83" s="60"/>
      <c r="IM83" s="60"/>
      <c r="IN83" s="20"/>
      <c r="IO83" s="20"/>
      <c r="IP83" s="60"/>
      <c r="IQ83" s="60"/>
      <c r="IR83" s="60"/>
      <c r="IS83" s="20"/>
      <c r="IT83" s="60"/>
      <c r="IU83" s="20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6"/>
      <c r="LZ83" s="16"/>
      <c r="MA83" s="1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</row>
    <row r="84" spans="1:640" x14ac:dyDescent="0.25">
      <c r="A84" s="9" t="s">
        <v>85</v>
      </c>
      <c r="B84" s="23">
        <f t="shared" si="7"/>
        <v>8040423.7599999998</v>
      </c>
      <c r="C84" s="23">
        <f t="shared" si="7"/>
        <v>6051415.0199999996</v>
      </c>
      <c r="D84" s="31">
        <f t="shared" si="8"/>
        <v>7234956.2599999998</v>
      </c>
      <c r="E84" s="31">
        <f t="shared" si="8"/>
        <v>5387316.2599999998</v>
      </c>
      <c r="F84" s="18">
        <v>6702200</v>
      </c>
      <c r="G84" s="1">
        <v>5026652</v>
      </c>
      <c r="H84" s="18">
        <v>532756.26</v>
      </c>
      <c r="I84" s="72">
        <v>360664.26</v>
      </c>
      <c r="J84" s="72"/>
      <c r="K84" s="72"/>
      <c r="L84" s="23">
        <f t="shared" si="9"/>
        <v>704467.5</v>
      </c>
      <c r="M84" s="23">
        <f t="shared" si="9"/>
        <v>595509.75</v>
      </c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29"/>
      <c r="AD84" s="18"/>
      <c r="AE84" s="18"/>
      <c r="AF84" s="18"/>
      <c r="AG84" s="18"/>
      <c r="AH84" s="18"/>
      <c r="AI84" s="18"/>
      <c r="AJ84" s="22"/>
      <c r="AK84" s="18"/>
      <c r="AL84" s="18"/>
      <c r="AM84" s="29"/>
      <c r="AN84" s="18"/>
      <c r="AO84" s="29"/>
      <c r="AP84" s="18"/>
      <c r="AQ84" s="29"/>
      <c r="AR84" s="18"/>
      <c r="AS84" s="18"/>
      <c r="AT84" s="18"/>
      <c r="AU84" s="29"/>
      <c r="AV84" s="18"/>
      <c r="AW84" s="18"/>
      <c r="AX84" s="18"/>
      <c r="AY84" s="29"/>
      <c r="AZ84" s="18"/>
      <c r="BA84" s="29"/>
      <c r="BB84" s="18"/>
      <c r="BC84" s="29"/>
      <c r="BD84" s="18"/>
      <c r="BE84" s="18"/>
      <c r="BF84" s="18"/>
      <c r="BG84" s="18"/>
      <c r="BH84" s="18"/>
      <c r="BI84" s="29"/>
      <c r="BJ84" s="29"/>
      <c r="BK84" s="29"/>
      <c r="BL84" s="29"/>
      <c r="BM84" s="29"/>
      <c r="BN84" s="18"/>
      <c r="BO84" s="18"/>
      <c r="BP84" s="18"/>
      <c r="BQ84" s="29"/>
      <c r="BR84" s="18"/>
      <c r="BS84" s="29"/>
      <c r="BT84" s="18"/>
      <c r="BU84" s="18"/>
      <c r="BV84" s="18"/>
      <c r="BW84" s="18"/>
      <c r="BX84" s="18">
        <v>268636.5</v>
      </c>
      <c r="BY84" s="18">
        <v>268636.5</v>
      </c>
      <c r="BZ84" s="18"/>
      <c r="CA84" s="29"/>
      <c r="CB84" s="29"/>
      <c r="CC84" s="29"/>
      <c r="CD84" s="18"/>
      <c r="CE84" s="29"/>
      <c r="CF84" s="29"/>
      <c r="CG84" s="29"/>
      <c r="CH84" s="18"/>
      <c r="CI84" s="18"/>
      <c r="CJ84" s="18"/>
      <c r="CK84" s="29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29"/>
      <c r="CY84" s="29"/>
      <c r="CZ84" s="2"/>
      <c r="DA84" s="3"/>
      <c r="DB84" s="18"/>
      <c r="DC84" s="18"/>
      <c r="DD84" s="18"/>
      <c r="DE84" s="18"/>
      <c r="DF84" s="18"/>
      <c r="DG84" s="29"/>
      <c r="DH84" s="18">
        <v>435831</v>
      </c>
      <c r="DI84" s="18">
        <v>326873.25</v>
      </c>
      <c r="DJ84" s="18"/>
      <c r="DK84" s="29"/>
      <c r="DL84" s="18"/>
      <c r="DM84" s="18"/>
      <c r="DN84" s="18"/>
      <c r="DO84" s="18"/>
      <c r="DP84" s="18"/>
      <c r="DQ84" s="18"/>
      <c r="DR84" s="18"/>
      <c r="DS84" s="29"/>
      <c r="DT84" s="18"/>
      <c r="DU84" s="29"/>
      <c r="DV84" s="18"/>
      <c r="DW84" s="18"/>
      <c r="DX84" s="18"/>
      <c r="DY84" s="18"/>
      <c r="DZ84" s="18"/>
      <c r="EA84" s="29"/>
      <c r="EB84" s="18"/>
      <c r="EC84" s="29"/>
      <c r="ED84" s="18"/>
      <c r="EE84" s="18"/>
      <c r="EF84" s="18"/>
      <c r="EG84" s="18"/>
      <c r="EH84" s="18"/>
      <c r="EI84" s="18"/>
      <c r="EJ84" s="18"/>
      <c r="EK84" s="18"/>
      <c r="EL84" s="18"/>
      <c r="EM84" s="29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29"/>
      <c r="EZ84" s="18"/>
      <c r="FA84" s="18"/>
      <c r="FB84" s="18"/>
      <c r="FC84" s="18"/>
      <c r="FD84" s="18"/>
      <c r="FE84" s="18"/>
      <c r="FF84" s="18"/>
      <c r="FG84" s="18"/>
      <c r="FH84" s="37"/>
      <c r="FI84" s="29"/>
      <c r="FJ84" s="37"/>
      <c r="FK84" s="18"/>
      <c r="FL84" s="18"/>
      <c r="FM84" s="18"/>
      <c r="FN84" s="18"/>
      <c r="FO84" s="18"/>
      <c r="FP84" s="18"/>
      <c r="FQ84" s="18"/>
      <c r="FR84" s="18"/>
      <c r="FS84" s="29"/>
      <c r="FT84" s="29"/>
      <c r="FU84" s="29"/>
      <c r="FV84" s="23">
        <f t="shared" si="10"/>
        <v>101000</v>
      </c>
      <c r="FW84" s="23">
        <f t="shared" si="10"/>
        <v>68589.009999999995</v>
      </c>
      <c r="FX84" s="18"/>
      <c r="FY84" s="29"/>
      <c r="FZ84" s="18"/>
      <c r="GA84" s="18"/>
      <c r="GB84" s="18"/>
      <c r="GC84" s="29"/>
      <c r="GD84" s="18"/>
      <c r="GE84" s="18"/>
      <c r="GF84" s="18"/>
      <c r="GG84" s="29"/>
      <c r="GH84" s="18"/>
      <c r="GI84" s="18"/>
      <c r="GJ84" s="18"/>
      <c r="GK84" s="18"/>
      <c r="GL84" s="18"/>
      <c r="GM84" s="29"/>
      <c r="GN84" s="18"/>
      <c r="GO84" s="18"/>
      <c r="GP84" s="18"/>
      <c r="GQ84" s="18"/>
      <c r="GR84" s="18"/>
      <c r="GS84" s="29"/>
      <c r="GT84" s="18"/>
      <c r="GU84" s="18"/>
      <c r="GV84" s="18"/>
      <c r="GW84" s="18"/>
      <c r="GX84" s="18">
        <v>101000</v>
      </c>
      <c r="GY84" s="18">
        <v>68589.009999999995</v>
      </c>
      <c r="GZ84" s="18"/>
      <c r="HA84" s="57"/>
      <c r="HB84" s="23">
        <f t="shared" si="11"/>
        <v>0</v>
      </c>
      <c r="HC84" s="23">
        <f t="shared" si="11"/>
        <v>0</v>
      </c>
      <c r="HD84" s="29"/>
      <c r="HE84" s="29"/>
      <c r="HF84" s="29"/>
      <c r="HG84" s="29"/>
      <c r="HH84" s="29"/>
      <c r="HI84" s="29"/>
      <c r="HJ84" s="29"/>
      <c r="HK84" s="29"/>
      <c r="HL84" s="18"/>
      <c r="HM84" s="29"/>
      <c r="HN84" s="18"/>
      <c r="HO84" s="29"/>
      <c r="HP84" s="29"/>
      <c r="HQ84" s="29"/>
      <c r="HR84" s="29"/>
      <c r="HS84" s="29"/>
      <c r="HT84" s="18"/>
      <c r="HU84" s="18"/>
      <c r="HV84" s="18"/>
      <c r="HW84" s="18"/>
      <c r="HX84" s="18"/>
      <c r="HY84" s="76"/>
      <c r="HZ84" s="18"/>
      <c r="IA84" s="18"/>
      <c r="IB84" s="60"/>
      <c r="IC84" s="60"/>
      <c r="ID84" s="60"/>
      <c r="IE84" s="20"/>
      <c r="IF84" s="20"/>
      <c r="IG84" s="60"/>
      <c r="IH84" s="60"/>
      <c r="II84" s="60"/>
      <c r="IJ84" s="60"/>
      <c r="IK84" s="60"/>
      <c r="IL84" s="60"/>
      <c r="IM84" s="60"/>
      <c r="IN84" s="20"/>
      <c r="IO84" s="20"/>
      <c r="IP84" s="60"/>
      <c r="IQ84" s="60"/>
      <c r="IR84" s="60"/>
      <c r="IS84" s="20"/>
      <c r="IT84" s="60"/>
      <c r="IU84" s="20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6"/>
      <c r="LZ84" s="16"/>
      <c r="MA84" s="1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</row>
    <row r="85" spans="1:640" x14ac:dyDescent="0.25">
      <c r="A85" s="8" t="s">
        <v>86</v>
      </c>
      <c r="B85" s="23">
        <f t="shared" si="7"/>
        <v>191825042.44999999</v>
      </c>
      <c r="C85" s="23">
        <f t="shared" si="7"/>
        <v>131940336.27</v>
      </c>
      <c r="D85" s="31">
        <f t="shared" si="8"/>
        <v>75299595.599999994</v>
      </c>
      <c r="E85" s="31">
        <f t="shared" si="8"/>
        <v>56715819.600000001</v>
      </c>
      <c r="F85" s="18">
        <v>61965900</v>
      </c>
      <c r="G85" s="1">
        <v>46474425</v>
      </c>
      <c r="H85" s="18">
        <f>3630447+9703248.6</f>
        <v>13333695.6</v>
      </c>
      <c r="I85" s="58">
        <v>10241394.6</v>
      </c>
      <c r="J85" s="58"/>
      <c r="K85" s="58"/>
      <c r="L85" s="23">
        <f t="shared" si="9"/>
        <v>27823012.949999996</v>
      </c>
      <c r="M85" s="23">
        <f t="shared" si="9"/>
        <v>16597475.539999999</v>
      </c>
      <c r="N85" s="18">
        <f>2847670+2187220</f>
        <v>5034890</v>
      </c>
      <c r="O85" s="18">
        <v>0</v>
      </c>
      <c r="P85" s="18"/>
      <c r="Q85" s="18"/>
      <c r="R85" s="18">
        <v>156346.69</v>
      </c>
      <c r="S85" s="18">
        <v>41072.39</v>
      </c>
      <c r="T85" s="18"/>
      <c r="U85" s="18"/>
      <c r="V85" s="18"/>
      <c r="W85" s="18"/>
      <c r="X85" s="18"/>
      <c r="Y85" s="18"/>
      <c r="Z85" s="18"/>
      <c r="AA85" s="18"/>
      <c r="AB85" s="18"/>
      <c r="AC85" s="29"/>
      <c r="AD85" s="18"/>
      <c r="AE85" s="18"/>
      <c r="AF85" s="18">
        <f>232103.4+309031.18+108300</f>
        <v>649434.57999999996</v>
      </c>
      <c r="AG85" s="18">
        <v>0</v>
      </c>
      <c r="AH85" s="18">
        <v>665680.69999999995</v>
      </c>
      <c r="AI85" s="18">
        <v>554710</v>
      </c>
      <c r="AJ85" s="22">
        <v>1858764</v>
      </c>
      <c r="AK85" s="18">
        <v>1394073</v>
      </c>
      <c r="AL85" s="18"/>
      <c r="AM85" s="29"/>
      <c r="AN85" s="18"/>
      <c r="AO85" s="29"/>
      <c r="AP85" s="18"/>
      <c r="AQ85" s="29"/>
      <c r="AR85" s="18"/>
      <c r="AS85" s="18"/>
      <c r="AT85" s="18">
        <v>172368.84</v>
      </c>
      <c r="AU85" s="29">
        <v>171891.91</v>
      </c>
      <c r="AV85" s="18">
        <v>3208395.65</v>
      </c>
      <c r="AW85" s="18">
        <v>1513936.39</v>
      </c>
      <c r="AX85" s="18">
        <v>286440</v>
      </c>
      <c r="AY85" s="29">
        <v>286440</v>
      </c>
      <c r="AZ85" s="18"/>
      <c r="BA85" s="29"/>
      <c r="BB85" s="18"/>
      <c r="BC85" s="29"/>
      <c r="BD85" s="18"/>
      <c r="BE85" s="18"/>
      <c r="BF85" s="18"/>
      <c r="BG85" s="18"/>
      <c r="BH85" s="18">
        <v>1250552</v>
      </c>
      <c r="BI85" s="29">
        <v>953407.75</v>
      </c>
      <c r="BJ85" s="29">
        <v>6023622.3200000003</v>
      </c>
      <c r="BK85" s="29">
        <v>5966905.9199999999</v>
      </c>
      <c r="BL85" s="29">
        <v>2709651.18</v>
      </c>
      <c r="BM85" s="29">
        <v>2709651.18</v>
      </c>
      <c r="BN85" s="18"/>
      <c r="BO85" s="18"/>
      <c r="BP85" s="18"/>
      <c r="BQ85" s="29"/>
      <c r="BR85" s="18"/>
      <c r="BS85" s="29"/>
      <c r="BT85" s="18"/>
      <c r="BU85" s="18"/>
      <c r="BV85" s="18"/>
      <c r="BW85" s="18"/>
      <c r="BX85" s="18">
        <v>2751200</v>
      </c>
      <c r="BY85" s="18">
        <v>316350</v>
      </c>
      <c r="BZ85" s="18"/>
      <c r="CA85" s="29"/>
      <c r="CB85" s="29"/>
      <c r="CC85" s="29"/>
      <c r="CD85" s="18"/>
      <c r="CE85" s="29"/>
      <c r="CF85" s="29"/>
      <c r="CG85" s="29"/>
      <c r="CH85" s="37"/>
      <c r="CI85" s="18"/>
      <c r="CJ85" s="18"/>
      <c r="CK85" s="29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29"/>
      <c r="CY85" s="29"/>
      <c r="CZ85" s="2"/>
      <c r="DA85" s="3"/>
      <c r="DB85" s="18">
        <v>20659</v>
      </c>
      <c r="DC85" s="18">
        <v>20659</v>
      </c>
      <c r="DD85" s="18"/>
      <c r="DE85" s="18"/>
      <c r="DF85" s="18"/>
      <c r="DG85" s="29"/>
      <c r="DH85" s="18">
        <v>741665</v>
      </c>
      <c r="DI85" s="18">
        <v>556248</v>
      </c>
      <c r="DJ85" s="18"/>
      <c r="DK85" s="29"/>
      <c r="DL85" s="18"/>
      <c r="DM85" s="18"/>
      <c r="DN85" s="18"/>
      <c r="DO85" s="18"/>
      <c r="DP85" s="18"/>
      <c r="DQ85" s="18"/>
      <c r="DR85" s="18"/>
      <c r="DS85" s="29"/>
      <c r="DT85" s="18">
        <v>300000</v>
      </c>
      <c r="DU85" s="29">
        <v>300000</v>
      </c>
      <c r="DV85" s="18"/>
      <c r="DW85" s="18"/>
      <c r="DX85" s="18"/>
      <c r="DY85" s="18"/>
      <c r="DZ85" s="35"/>
      <c r="EA85" s="29"/>
      <c r="EB85" s="35"/>
      <c r="EC85" s="29"/>
      <c r="ED85" s="18"/>
      <c r="EE85" s="18"/>
      <c r="EF85" s="18"/>
      <c r="EG85" s="18"/>
      <c r="EH85" s="18"/>
      <c r="EI85" s="18"/>
      <c r="EJ85" s="18"/>
      <c r="EK85" s="18"/>
      <c r="EL85" s="18"/>
      <c r="EM85" s="29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29"/>
      <c r="EZ85" s="18">
        <v>1993342.99</v>
      </c>
      <c r="FA85" s="18">
        <v>1812130</v>
      </c>
      <c r="FB85" s="18"/>
      <c r="FC85" s="18"/>
      <c r="FD85" s="18"/>
      <c r="FE85" s="18"/>
      <c r="FF85" s="18"/>
      <c r="FG85" s="18"/>
      <c r="FH85" s="37"/>
      <c r="FI85" s="29"/>
      <c r="FJ85" s="18"/>
      <c r="FK85" s="18"/>
      <c r="FL85" s="18"/>
      <c r="FM85" s="18"/>
      <c r="FN85" s="18"/>
      <c r="FO85" s="18"/>
      <c r="FP85" s="18"/>
      <c r="FQ85" s="18"/>
      <c r="FR85" s="35"/>
      <c r="FS85" s="29"/>
      <c r="FT85" s="29"/>
      <c r="FU85" s="29"/>
      <c r="FV85" s="23">
        <f t="shared" si="10"/>
        <v>83822975.970000014</v>
      </c>
      <c r="FW85" s="23">
        <f t="shared" si="10"/>
        <v>55099993.549999997</v>
      </c>
      <c r="FX85" s="18">
        <v>16833440</v>
      </c>
      <c r="FY85" s="29">
        <v>12590735</v>
      </c>
      <c r="FZ85" s="18"/>
      <c r="GA85" s="18"/>
      <c r="GB85" s="18">
        <v>57514044.159999996</v>
      </c>
      <c r="GC85" s="29">
        <v>40161221</v>
      </c>
      <c r="GD85" s="18"/>
      <c r="GE85" s="18"/>
      <c r="GF85" s="18">
        <v>40457</v>
      </c>
      <c r="GG85" s="29">
        <v>30348</v>
      </c>
      <c r="GH85" s="18">
        <v>181615</v>
      </c>
      <c r="GI85" s="18">
        <v>136215</v>
      </c>
      <c r="GJ85" s="18">
        <v>1021237.18</v>
      </c>
      <c r="GK85" s="18">
        <v>253685.62</v>
      </c>
      <c r="GL85" s="18">
        <v>7500000</v>
      </c>
      <c r="GM85" s="29">
        <v>1555000</v>
      </c>
      <c r="GN85" s="18">
        <v>26040</v>
      </c>
      <c r="GO85" s="18">
        <v>26040</v>
      </c>
      <c r="GP85" s="18">
        <v>5474.4</v>
      </c>
      <c r="GQ85" s="18">
        <v>0</v>
      </c>
      <c r="GR85" s="18">
        <v>460900.72</v>
      </c>
      <c r="GS85" s="29">
        <v>339569.42</v>
      </c>
      <c r="GT85" s="18">
        <v>22000</v>
      </c>
      <c r="GU85" s="18">
        <v>0</v>
      </c>
      <c r="GV85" s="18">
        <v>210588</v>
      </c>
      <c r="GW85" s="18">
        <v>0</v>
      </c>
      <c r="GX85" s="18"/>
      <c r="GY85" s="18"/>
      <c r="GZ85" s="18">
        <v>7179.51</v>
      </c>
      <c r="HA85" s="29">
        <v>7179.51</v>
      </c>
      <c r="HB85" s="23">
        <f t="shared" si="11"/>
        <v>4879457.93</v>
      </c>
      <c r="HC85" s="23">
        <f t="shared" si="11"/>
        <v>3527047.58</v>
      </c>
      <c r="HD85" s="29">
        <v>1364057.93</v>
      </c>
      <c r="HE85" s="29">
        <v>980012.13</v>
      </c>
      <c r="HF85" s="29">
        <v>3515400</v>
      </c>
      <c r="HG85" s="29">
        <v>2547035.4500000002</v>
      </c>
      <c r="HH85" s="29"/>
      <c r="HI85" s="29"/>
      <c r="HJ85" s="29"/>
      <c r="HK85" s="29"/>
      <c r="HL85" s="18"/>
      <c r="HM85" s="29"/>
      <c r="HN85" s="18"/>
      <c r="HO85" s="29"/>
      <c r="HP85" s="29"/>
      <c r="HQ85" s="29"/>
      <c r="HR85" s="29"/>
      <c r="HS85" s="29"/>
      <c r="HT85" s="18"/>
      <c r="HU85" s="18"/>
      <c r="HV85" s="18"/>
      <c r="HW85" s="18"/>
      <c r="HX85" s="18"/>
      <c r="HY85" s="76"/>
      <c r="HZ85" s="18"/>
      <c r="IA85" s="18"/>
      <c r="IB85" s="60"/>
      <c r="IC85" s="60"/>
      <c r="ID85" s="60"/>
      <c r="IE85" s="20"/>
      <c r="IF85" s="20"/>
      <c r="IG85" s="60"/>
      <c r="IH85" s="60"/>
      <c r="II85" s="60"/>
      <c r="IJ85" s="60"/>
      <c r="IK85" s="60"/>
      <c r="IL85" s="60"/>
      <c r="IM85" s="60"/>
      <c r="IN85" s="20"/>
      <c r="IO85" s="20"/>
      <c r="IP85" s="60"/>
      <c r="IQ85" s="60"/>
      <c r="IR85" s="60"/>
      <c r="IS85" s="20"/>
      <c r="IT85" s="60"/>
      <c r="IU85" s="20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6"/>
      <c r="LZ85" s="16"/>
      <c r="MA85" s="1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</row>
    <row r="86" spans="1:640" x14ac:dyDescent="0.25">
      <c r="A86" s="9" t="s">
        <v>87</v>
      </c>
      <c r="B86" s="23">
        <f t="shared" si="7"/>
        <v>26907584.509999998</v>
      </c>
      <c r="C86" s="23">
        <f t="shared" si="7"/>
        <v>21726248.169999998</v>
      </c>
      <c r="D86" s="31">
        <f t="shared" si="8"/>
        <v>8594949.3900000006</v>
      </c>
      <c r="E86" s="31">
        <f t="shared" si="8"/>
        <v>6407568.3899999997</v>
      </c>
      <c r="F86" s="18">
        <v>6075100</v>
      </c>
      <c r="G86" s="1">
        <v>4556326</v>
      </c>
      <c r="H86" s="18">
        <v>2519849.39</v>
      </c>
      <c r="I86" s="72">
        <v>1851242.39</v>
      </c>
      <c r="J86" s="72"/>
      <c r="K86" s="72"/>
      <c r="L86" s="23">
        <f t="shared" si="9"/>
        <v>18059960.119999997</v>
      </c>
      <c r="M86" s="23">
        <f t="shared" si="9"/>
        <v>15163247.199999999</v>
      </c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29"/>
      <c r="AD86" s="18"/>
      <c r="AE86" s="18"/>
      <c r="AF86" s="18"/>
      <c r="AG86" s="18"/>
      <c r="AH86" s="18"/>
      <c r="AI86" s="18"/>
      <c r="AJ86" s="22"/>
      <c r="AK86" s="18"/>
      <c r="AL86" s="18"/>
      <c r="AM86" s="29"/>
      <c r="AN86" s="18"/>
      <c r="AO86" s="29"/>
      <c r="AP86" s="18"/>
      <c r="AQ86" s="29"/>
      <c r="AR86" s="18"/>
      <c r="AS86" s="18"/>
      <c r="AT86" s="18"/>
      <c r="AU86" s="29"/>
      <c r="AV86" s="18"/>
      <c r="AW86" s="18"/>
      <c r="AX86" s="18"/>
      <c r="AY86" s="29"/>
      <c r="AZ86" s="18"/>
      <c r="BA86" s="29"/>
      <c r="BB86" s="18"/>
      <c r="BC86" s="29"/>
      <c r="BD86" s="18"/>
      <c r="BE86" s="18"/>
      <c r="BF86" s="18"/>
      <c r="BG86" s="18"/>
      <c r="BH86" s="18"/>
      <c r="BI86" s="29"/>
      <c r="BJ86" s="29">
        <v>1538189.89</v>
      </c>
      <c r="BK86" s="29">
        <v>1529992.75</v>
      </c>
      <c r="BL86" s="29">
        <v>12069047</v>
      </c>
      <c r="BM86" s="29">
        <v>10836529.699999999</v>
      </c>
      <c r="BN86" s="18"/>
      <c r="BO86" s="18"/>
      <c r="BP86" s="18"/>
      <c r="BQ86" s="29"/>
      <c r="BR86" s="18"/>
      <c r="BS86" s="29"/>
      <c r="BT86" s="18"/>
      <c r="BU86" s="18"/>
      <c r="BV86" s="18"/>
      <c r="BW86" s="18"/>
      <c r="BX86" s="18"/>
      <c r="BY86" s="18"/>
      <c r="BZ86" s="18"/>
      <c r="CA86" s="29"/>
      <c r="CB86" s="29"/>
      <c r="CC86" s="29"/>
      <c r="CD86" s="18"/>
      <c r="CE86" s="29"/>
      <c r="CF86" s="29"/>
      <c r="CG86" s="29"/>
      <c r="CH86" s="18"/>
      <c r="CI86" s="18"/>
      <c r="CJ86" s="18">
        <v>899500</v>
      </c>
      <c r="CK86" s="29">
        <v>899500</v>
      </c>
      <c r="CL86" s="18"/>
      <c r="CM86" s="18"/>
      <c r="CN86" s="18"/>
      <c r="CO86" s="18"/>
      <c r="CP86" s="18">
        <v>563700.62</v>
      </c>
      <c r="CQ86" s="18">
        <v>0</v>
      </c>
      <c r="CR86" s="18">
        <v>467189.61</v>
      </c>
      <c r="CS86" s="18">
        <v>0</v>
      </c>
      <c r="CT86" s="18"/>
      <c r="CU86" s="18"/>
      <c r="CV86" s="18"/>
      <c r="CW86" s="18"/>
      <c r="CX86" s="29"/>
      <c r="CY86" s="29"/>
      <c r="CZ86" s="2"/>
      <c r="DA86" s="3"/>
      <c r="DB86" s="18">
        <v>21900</v>
      </c>
      <c r="DC86" s="18">
        <v>21900</v>
      </c>
      <c r="DD86" s="18"/>
      <c r="DE86" s="18"/>
      <c r="DF86" s="18"/>
      <c r="DG86" s="29"/>
      <c r="DH86" s="18">
        <v>2500433</v>
      </c>
      <c r="DI86" s="18">
        <v>1875324.75</v>
      </c>
      <c r="DJ86" s="18"/>
      <c r="DK86" s="29"/>
      <c r="DL86" s="18"/>
      <c r="DM86" s="18"/>
      <c r="DN86" s="18"/>
      <c r="DO86" s="18"/>
      <c r="DP86" s="18"/>
      <c r="DQ86" s="18"/>
      <c r="DR86" s="18"/>
      <c r="DS86" s="29"/>
      <c r="DT86" s="18"/>
      <c r="DU86" s="29"/>
      <c r="DV86" s="18"/>
      <c r="DW86" s="18"/>
      <c r="DX86" s="18"/>
      <c r="DY86" s="18"/>
      <c r="DZ86" s="35"/>
      <c r="EA86" s="29"/>
      <c r="EB86" s="18"/>
      <c r="EC86" s="29"/>
      <c r="ED86" s="18"/>
      <c r="EE86" s="18"/>
      <c r="EF86" s="18"/>
      <c r="EG86" s="18"/>
      <c r="EH86" s="18"/>
      <c r="EI86" s="18"/>
      <c r="EJ86" s="18"/>
      <c r="EK86" s="18"/>
      <c r="EL86" s="18"/>
      <c r="EM86" s="29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29"/>
      <c r="EZ86" s="18"/>
      <c r="FA86" s="18"/>
      <c r="FB86" s="18"/>
      <c r="FC86" s="18"/>
      <c r="FD86" s="18"/>
      <c r="FE86" s="18"/>
      <c r="FF86" s="18"/>
      <c r="FG86" s="18"/>
      <c r="FH86" s="37"/>
      <c r="FI86" s="29"/>
      <c r="FJ86" s="18"/>
      <c r="FK86" s="18"/>
      <c r="FL86" s="18"/>
      <c r="FM86" s="18"/>
      <c r="FN86" s="18"/>
      <c r="FO86" s="18"/>
      <c r="FP86" s="18"/>
      <c r="FQ86" s="18"/>
      <c r="FR86" s="18"/>
      <c r="FS86" s="29"/>
      <c r="FT86" s="29"/>
      <c r="FU86" s="29"/>
      <c r="FV86" s="23">
        <f t="shared" si="10"/>
        <v>252675</v>
      </c>
      <c r="FW86" s="23">
        <f t="shared" si="10"/>
        <v>155432.57999999999</v>
      </c>
      <c r="FX86" s="18"/>
      <c r="FY86" s="29"/>
      <c r="FZ86" s="18"/>
      <c r="GA86" s="18"/>
      <c r="GB86" s="18"/>
      <c r="GC86" s="29"/>
      <c r="GD86" s="18"/>
      <c r="GE86" s="18"/>
      <c r="GF86" s="18"/>
      <c r="GG86" s="29"/>
      <c r="GH86" s="18"/>
      <c r="GI86" s="18"/>
      <c r="GJ86" s="18"/>
      <c r="GK86" s="18"/>
      <c r="GL86" s="18"/>
      <c r="GM86" s="29"/>
      <c r="GN86" s="18"/>
      <c r="GO86" s="18"/>
      <c r="GP86" s="18"/>
      <c r="GQ86" s="18"/>
      <c r="GR86" s="18"/>
      <c r="GS86" s="29"/>
      <c r="GT86" s="18"/>
      <c r="GU86" s="18"/>
      <c r="GV86" s="18"/>
      <c r="GW86" s="18"/>
      <c r="GX86" s="18">
        <v>252675</v>
      </c>
      <c r="GY86" s="18">
        <v>155432.57999999999</v>
      </c>
      <c r="GZ86" s="18"/>
      <c r="HA86" s="57"/>
      <c r="HB86" s="23">
        <f t="shared" si="11"/>
        <v>0</v>
      </c>
      <c r="HC86" s="23">
        <f t="shared" si="11"/>
        <v>0</v>
      </c>
      <c r="HD86" s="29"/>
      <c r="HE86" s="29"/>
      <c r="HF86" s="29"/>
      <c r="HG86" s="29"/>
      <c r="HH86" s="29"/>
      <c r="HI86" s="29"/>
      <c r="HJ86" s="29"/>
      <c r="HK86" s="29"/>
      <c r="HL86" s="18"/>
      <c r="HM86" s="29"/>
      <c r="HN86" s="18"/>
      <c r="HO86" s="29"/>
      <c r="HP86" s="29"/>
      <c r="HQ86" s="29"/>
      <c r="HR86" s="29"/>
      <c r="HS86" s="29"/>
      <c r="HT86" s="18"/>
      <c r="HU86" s="18"/>
      <c r="HV86" s="18"/>
      <c r="HW86" s="18"/>
      <c r="HX86" s="18"/>
      <c r="HY86" s="76"/>
      <c r="HZ86" s="18"/>
      <c r="IA86" s="18"/>
      <c r="IB86" s="60"/>
      <c r="IC86" s="60"/>
      <c r="ID86" s="60"/>
      <c r="IE86" s="20"/>
      <c r="IF86" s="20"/>
      <c r="IG86" s="60"/>
      <c r="IH86" s="60"/>
      <c r="II86" s="60"/>
      <c r="IJ86" s="60"/>
      <c r="IK86" s="60"/>
      <c r="IL86" s="60"/>
      <c r="IM86" s="60"/>
      <c r="IN86" s="20"/>
      <c r="IO86" s="20"/>
      <c r="IP86" s="60"/>
      <c r="IQ86" s="60"/>
      <c r="IR86" s="60"/>
      <c r="IS86" s="20"/>
      <c r="IT86" s="60"/>
      <c r="IU86" s="20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6"/>
      <c r="LZ86" s="16"/>
      <c r="MA86" s="1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</row>
    <row r="87" spans="1:640" x14ac:dyDescent="0.25">
      <c r="A87" s="9" t="s">
        <v>88</v>
      </c>
      <c r="B87" s="23">
        <f t="shared" si="7"/>
        <v>6904248.2199999997</v>
      </c>
      <c r="C87" s="23">
        <f t="shared" si="7"/>
        <v>4427728.87</v>
      </c>
      <c r="D87" s="31">
        <f t="shared" si="8"/>
        <v>5190319.72</v>
      </c>
      <c r="E87" s="31">
        <f t="shared" si="8"/>
        <v>3834073.7199999997</v>
      </c>
      <c r="F87" s="18">
        <v>4649400</v>
      </c>
      <c r="G87" s="1">
        <v>3487050</v>
      </c>
      <c r="H87" s="18">
        <v>540919.72</v>
      </c>
      <c r="I87" s="72">
        <v>347023.72</v>
      </c>
      <c r="J87" s="72"/>
      <c r="K87" s="72"/>
      <c r="L87" s="23">
        <f t="shared" si="9"/>
        <v>1612928.5</v>
      </c>
      <c r="M87" s="23">
        <f t="shared" si="9"/>
        <v>545277.25</v>
      </c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29"/>
      <c r="AD87" s="18"/>
      <c r="AE87" s="18"/>
      <c r="AF87" s="18"/>
      <c r="AG87" s="18"/>
      <c r="AH87" s="18"/>
      <c r="AI87" s="18"/>
      <c r="AJ87" s="22"/>
      <c r="AK87" s="18"/>
      <c r="AL87" s="18"/>
      <c r="AM87" s="29"/>
      <c r="AN87" s="18"/>
      <c r="AO87" s="29"/>
      <c r="AP87" s="18"/>
      <c r="AQ87" s="29"/>
      <c r="AR87" s="18"/>
      <c r="AS87" s="18"/>
      <c r="AT87" s="18"/>
      <c r="AU87" s="29"/>
      <c r="AV87" s="18"/>
      <c r="AW87" s="18"/>
      <c r="AX87" s="18"/>
      <c r="AY87" s="29"/>
      <c r="AZ87" s="18"/>
      <c r="BA87" s="29"/>
      <c r="BB87" s="18"/>
      <c r="BC87" s="29"/>
      <c r="BD87" s="18"/>
      <c r="BE87" s="18"/>
      <c r="BF87" s="18"/>
      <c r="BG87" s="18"/>
      <c r="BH87" s="18"/>
      <c r="BI87" s="29"/>
      <c r="BJ87" s="29"/>
      <c r="BK87" s="29"/>
      <c r="BL87" s="29"/>
      <c r="BM87" s="29"/>
      <c r="BN87" s="18"/>
      <c r="BO87" s="18"/>
      <c r="BP87" s="18"/>
      <c r="BQ87" s="29"/>
      <c r="BR87" s="18"/>
      <c r="BS87" s="29"/>
      <c r="BT87" s="18"/>
      <c r="BU87" s="18"/>
      <c r="BV87" s="18"/>
      <c r="BW87" s="18"/>
      <c r="BX87" s="18">
        <v>119245.5</v>
      </c>
      <c r="BY87" s="18">
        <v>0</v>
      </c>
      <c r="BZ87" s="18"/>
      <c r="CA87" s="29"/>
      <c r="CB87" s="29"/>
      <c r="CC87" s="29"/>
      <c r="CD87" s="18"/>
      <c r="CE87" s="29"/>
      <c r="CF87" s="29"/>
      <c r="CG87" s="29"/>
      <c r="CH87" s="18"/>
      <c r="CI87" s="18"/>
      <c r="CJ87" s="18">
        <v>899980</v>
      </c>
      <c r="CK87" s="29">
        <v>0</v>
      </c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29"/>
      <c r="CY87" s="29"/>
      <c r="CZ87" s="2"/>
      <c r="DA87" s="3"/>
      <c r="DB87" s="18"/>
      <c r="DC87" s="18"/>
      <c r="DD87" s="18"/>
      <c r="DE87" s="18"/>
      <c r="DF87" s="18"/>
      <c r="DG87" s="29"/>
      <c r="DH87" s="18">
        <v>193703</v>
      </c>
      <c r="DI87" s="18">
        <v>145277.25</v>
      </c>
      <c r="DJ87" s="18"/>
      <c r="DK87" s="29"/>
      <c r="DL87" s="18"/>
      <c r="DM87" s="18"/>
      <c r="DN87" s="18"/>
      <c r="DO87" s="18"/>
      <c r="DP87" s="18"/>
      <c r="DQ87" s="18"/>
      <c r="DR87" s="18"/>
      <c r="DS87" s="29"/>
      <c r="DT87" s="18"/>
      <c r="DU87" s="29"/>
      <c r="DV87" s="18"/>
      <c r="DW87" s="18"/>
      <c r="DX87" s="18">
        <v>400000</v>
      </c>
      <c r="DY87" s="18">
        <v>400000</v>
      </c>
      <c r="DZ87" s="18"/>
      <c r="EA87" s="29"/>
      <c r="EB87" s="18"/>
      <c r="EC87" s="29"/>
      <c r="ED87" s="18"/>
      <c r="EE87" s="18"/>
      <c r="EF87" s="18"/>
      <c r="EG87" s="18"/>
      <c r="EH87" s="18"/>
      <c r="EI87" s="18"/>
      <c r="EJ87" s="18"/>
      <c r="EK87" s="18"/>
      <c r="EL87" s="18"/>
      <c r="EM87" s="29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29"/>
      <c r="EZ87" s="18"/>
      <c r="FA87" s="18"/>
      <c r="FB87" s="18"/>
      <c r="FC87" s="18"/>
      <c r="FD87" s="18"/>
      <c r="FE87" s="18"/>
      <c r="FF87" s="18"/>
      <c r="FG87" s="18"/>
      <c r="FH87" s="37"/>
      <c r="FI87" s="29"/>
      <c r="FJ87" s="18"/>
      <c r="FK87" s="18"/>
      <c r="FL87" s="18"/>
      <c r="FM87" s="18"/>
      <c r="FN87" s="18"/>
      <c r="FO87" s="18"/>
      <c r="FP87" s="18"/>
      <c r="FQ87" s="18"/>
      <c r="FR87" s="18"/>
      <c r="FS87" s="29"/>
      <c r="FT87" s="29"/>
      <c r="FU87" s="29"/>
      <c r="FV87" s="23">
        <f t="shared" si="10"/>
        <v>101000</v>
      </c>
      <c r="FW87" s="23">
        <f t="shared" si="10"/>
        <v>48377.9</v>
      </c>
      <c r="FX87" s="18"/>
      <c r="FY87" s="29"/>
      <c r="FZ87" s="18"/>
      <c r="GA87" s="18"/>
      <c r="GB87" s="18"/>
      <c r="GC87" s="29"/>
      <c r="GD87" s="18"/>
      <c r="GE87" s="18"/>
      <c r="GF87" s="18"/>
      <c r="GG87" s="29"/>
      <c r="GH87" s="18"/>
      <c r="GI87" s="18"/>
      <c r="GJ87" s="18"/>
      <c r="GK87" s="18"/>
      <c r="GL87" s="18"/>
      <c r="GM87" s="29"/>
      <c r="GN87" s="18"/>
      <c r="GO87" s="18"/>
      <c r="GP87" s="18"/>
      <c r="GQ87" s="18"/>
      <c r="GR87" s="18"/>
      <c r="GS87" s="29"/>
      <c r="GT87" s="18"/>
      <c r="GU87" s="18"/>
      <c r="GV87" s="18"/>
      <c r="GW87" s="18"/>
      <c r="GX87" s="18">
        <v>101000</v>
      </c>
      <c r="GY87" s="18">
        <v>48377.9</v>
      </c>
      <c r="GZ87" s="18"/>
      <c r="HA87" s="57"/>
      <c r="HB87" s="23">
        <f t="shared" si="11"/>
        <v>0</v>
      </c>
      <c r="HC87" s="23">
        <f t="shared" si="11"/>
        <v>0</v>
      </c>
      <c r="HD87" s="29"/>
      <c r="HE87" s="29"/>
      <c r="HF87" s="29"/>
      <c r="HG87" s="29"/>
      <c r="HH87" s="29"/>
      <c r="HI87" s="29"/>
      <c r="HJ87" s="29"/>
      <c r="HK87" s="29"/>
      <c r="HL87" s="18"/>
      <c r="HM87" s="29"/>
      <c r="HN87" s="18"/>
      <c r="HO87" s="29"/>
      <c r="HP87" s="29"/>
      <c r="HQ87" s="29"/>
      <c r="HR87" s="29"/>
      <c r="HS87" s="29"/>
      <c r="HT87" s="18"/>
      <c r="HU87" s="18"/>
      <c r="HV87" s="18"/>
      <c r="HW87" s="18"/>
      <c r="HX87" s="18"/>
      <c r="HY87" s="76"/>
      <c r="HZ87" s="18"/>
      <c r="IA87" s="18"/>
      <c r="IB87" s="60"/>
      <c r="IC87" s="60"/>
      <c r="ID87" s="60"/>
      <c r="IE87" s="20"/>
      <c r="IF87" s="20"/>
      <c r="IG87" s="60"/>
      <c r="IH87" s="60"/>
      <c r="II87" s="60"/>
      <c r="IJ87" s="60"/>
      <c r="IK87" s="60"/>
      <c r="IL87" s="60"/>
      <c r="IM87" s="60"/>
      <c r="IN87" s="20"/>
      <c r="IO87" s="20"/>
      <c r="IP87" s="60"/>
      <c r="IQ87" s="60"/>
      <c r="IR87" s="60"/>
      <c r="IS87" s="20"/>
      <c r="IT87" s="60"/>
      <c r="IU87" s="20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6"/>
      <c r="LZ87" s="16"/>
      <c r="MA87" s="1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</row>
    <row r="88" spans="1:640" x14ac:dyDescent="0.25">
      <c r="A88" s="9" t="s">
        <v>89</v>
      </c>
      <c r="B88" s="23">
        <f t="shared" si="7"/>
        <v>10067189.4</v>
      </c>
      <c r="C88" s="23">
        <f t="shared" si="7"/>
        <v>7287945.4900000002</v>
      </c>
      <c r="D88" s="31">
        <f t="shared" si="8"/>
        <v>8890114.9000000004</v>
      </c>
      <c r="E88" s="31">
        <f t="shared" si="8"/>
        <v>6600940.9000000004</v>
      </c>
      <c r="F88" s="18">
        <v>8180900</v>
      </c>
      <c r="G88" s="1">
        <v>6135677</v>
      </c>
      <c r="H88" s="18">
        <v>709214.9</v>
      </c>
      <c r="I88" s="72">
        <v>465263.9</v>
      </c>
      <c r="J88" s="72"/>
      <c r="K88" s="72"/>
      <c r="L88" s="23">
        <f t="shared" si="9"/>
        <v>1076074.5</v>
      </c>
      <c r="M88" s="23">
        <f t="shared" si="9"/>
        <v>634871.75</v>
      </c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29"/>
      <c r="AD88" s="18"/>
      <c r="AE88" s="18"/>
      <c r="AF88" s="18"/>
      <c r="AG88" s="18"/>
      <c r="AH88" s="18"/>
      <c r="AI88" s="18"/>
      <c r="AJ88" s="22"/>
      <c r="AK88" s="18"/>
      <c r="AL88" s="18"/>
      <c r="AM88" s="29"/>
      <c r="AN88" s="18"/>
      <c r="AO88" s="29"/>
      <c r="AP88" s="18"/>
      <c r="AQ88" s="29"/>
      <c r="AR88" s="18"/>
      <c r="AS88" s="18"/>
      <c r="AT88" s="18"/>
      <c r="AU88" s="29"/>
      <c r="AV88" s="18"/>
      <c r="AW88" s="18"/>
      <c r="AX88" s="18"/>
      <c r="AY88" s="29"/>
      <c r="AZ88" s="18"/>
      <c r="BA88" s="29"/>
      <c r="BB88" s="18"/>
      <c r="BC88" s="29"/>
      <c r="BD88" s="18"/>
      <c r="BE88" s="18"/>
      <c r="BF88" s="18"/>
      <c r="BG88" s="18"/>
      <c r="BH88" s="18"/>
      <c r="BI88" s="29"/>
      <c r="BJ88" s="29"/>
      <c r="BK88" s="29"/>
      <c r="BL88" s="29"/>
      <c r="BM88" s="29"/>
      <c r="BN88" s="18"/>
      <c r="BO88" s="18"/>
      <c r="BP88" s="18"/>
      <c r="BQ88" s="29"/>
      <c r="BR88" s="18"/>
      <c r="BS88" s="29"/>
      <c r="BT88" s="18"/>
      <c r="BU88" s="18"/>
      <c r="BV88" s="18"/>
      <c r="BW88" s="18"/>
      <c r="BX88" s="18">
        <v>247500</v>
      </c>
      <c r="BY88" s="18">
        <v>0</v>
      </c>
      <c r="BZ88" s="18"/>
      <c r="CA88" s="29"/>
      <c r="CB88" s="29"/>
      <c r="CC88" s="29"/>
      <c r="CD88" s="18"/>
      <c r="CE88" s="29"/>
      <c r="CF88" s="29"/>
      <c r="CG88" s="29"/>
      <c r="CH88" s="18"/>
      <c r="CI88" s="18"/>
      <c r="CJ88" s="18"/>
      <c r="CK88" s="29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29"/>
      <c r="CY88" s="29"/>
      <c r="CZ88" s="2"/>
      <c r="DA88" s="3"/>
      <c r="DB88" s="18"/>
      <c r="DC88" s="18"/>
      <c r="DD88" s="18"/>
      <c r="DE88" s="18"/>
      <c r="DF88" s="18"/>
      <c r="DG88" s="29"/>
      <c r="DH88" s="18">
        <v>774811</v>
      </c>
      <c r="DI88" s="18">
        <v>581108.25</v>
      </c>
      <c r="DJ88" s="18"/>
      <c r="DK88" s="29"/>
      <c r="DL88" s="18"/>
      <c r="DM88" s="18"/>
      <c r="DN88" s="18"/>
      <c r="DO88" s="18"/>
      <c r="DP88" s="18">
        <v>53763.5</v>
      </c>
      <c r="DQ88" s="18">
        <v>53763.5</v>
      </c>
      <c r="DR88" s="18"/>
      <c r="DS88" s="29"/>
      <c r="DT88" s="18"/>
      <c r="DU88" s="29"/>
      <c r="DV88" s="18"/>
      <c r="DW88" s="18"/>
      <c r="DX88" s="18"/>
      <c r="DY88" s="18"/>
      <c r="DZ88" s="18"/>
      <c r="EA88" s="29"/>
      <c r="EB88" s="18"/>
      <c r="EC88" s="29"/>
      <c r="ED88" s="18"/>
      <c r="EE88" s="18"/>
      <c r="EF88" s="18"/>
      <c r="EG88" s="18"/>
      <c r="EH88" s="18"/>
      <c r="EI88" s="18"/>
      <c r="EJ88" s="18"/>
      <c r="EK88" s="18"/>
      <c r="EL88" s="18"/>
      <c r="EM88" s="29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29"/>
      <c r="EZ88" s="18"/>
      <c r="FA88" s="18"/>
      <c r="FB88" s="18"/>
      <c r="FC88" s="18"/>
      <c r="FD88" s="18"/>
      <c r="FE88" s="18"/>
      <c r="FF88" s="18"/>
      <c r="FG88" s="18"/>
      <c r="FH88" s="37"/>
      <c r="FI88" s="29"/>
      <c r="FJ88" s="18"/>
      <c r="FK88" s="18"/>
      <c r="FL88" s="18"/>
      <c r="FM88" s="18"/>
      <c r="FN88" s="18"/>
      <c r="FO88" s="18"/>
      <c r="FP88" s="18"/>
      <c r="FQ88" s="18"/>
      <c r="FR88" s="18"/>
      <c r="FS88" s="29"/>
      <c r="FT88" s="29"/>
      <c r="FU88" s="29"/>
      <c r="FV88" s="23">
        <f t="shared" si="10"/>
        <v>101000</v>
      </c>
      <c r="FW88" s="23">
        <f t="shared" si="10"/>
        <v>52132.84</v>
      </c>
      <c r="FX88" s="18"/>
      <c r="FY88" s="29"/>
      <c r="FZ88" s="18"/>
      <c r="GA88" s="18"/>
      <c r="GB88" s="18"/>
      <c r="GC88" s="29"/>
      <c r="GD88" s="18"/>
      <c r="GE88" s="18"/>
      <c r="GF88" s="18"/>
      <c r="GG88" s="29"/>
      <c r="GH88" s="18"/>
      <c r="GI88" s="18"/>
      <c r="GJ88" s="18"/>
      <c r="GK88" s="18"/>
      <c r="GL88" s="18"/>
      <c r="GM88" s="29"/>
      <c r="GN88" s="18"/>
      <c r="GO88" s="18"/>
      <c r="GP88" s="18"/>
      <c r="GQ88" s="18"/>
      <c r="GR88" s="18"/>
      <c r="GS88" s="29"/>
      <c r="GT88" s="18"/>
      <c r="GU88" s="18"/>
      <c r="GV88" s="18"/>
      <c r="GW88" s="18"/>
      <c r="GX88" s="18">
        <v>101000</v>
      </c>
      <c r="GY88" s="18">
        <v>52132.84</v>
      </c>
      <c r="GZ88" s="18"/>
      <c r="HA88" s="57"/>
      <c r="HB88" s="23">
        <f t="shared" si="11"/>
        <v>0</v>
      </c>
      <c r="HC88" s="23">
        <f t="shared" si="11"/>
        <v>0</v>
      </c>
      <c r="HD88" s="29"/>
      <c r="HE88" s="29"/>
      <c r="HF88" s="29"/>
      <c r="HG88" s="29"/>
      <c r="HH88" s="29"/>
      <c r="HI88" s="29"/>
      <c r="HJ88" s="29"/>
      <c r="HK88" s="29"/>
      <c r="HL88" s="18"/>
      <c r="HM88" s="29"/>
      <c r="HN88" s="18"/>
      <c r="HO88" s="29"/>
      <c r="HP88" s="29"/>
      <c r="HQ88" s="29"/>
      <c r="HR88" s="29"/>
      <c r="HS88" s="29"/>
      <c r="HT88" s="18"/>
      <c r="HU88" s="18"/>
      <c r="HV88" s="18"/>
      <c r="HW88" s="18"/>
      <c r="HX88" s="18"/>
      <c r="HY88" s="76"/>
      <c r="HZ88" s="18"/>
      <c r="IA88" s="18"/>
      <c r="IB88" s="60"/>
      <c r="IC88" s="60"/>
      <c r="ID88" s="60"/>
      <c r="IE88" s="20"/>
      <c r="IF88" s="20"/>
      <c r="IG88" s="60"/>
      <c r="IH88" s="60"/>
      <c r="II88" s="60"/>
      <c r="IJ88" s="60"/>
      <c r="IK88" s="60"/>
      <c r="IL88" s="60"/>
      <c r="IM88" s="60"/>
      <c r="IN88" s="20"/>
      <c r="IO88" s="20"/>
      <c r="IP88" s="60"/>
      <c r="IQ88" s="60"/>
      <c r="IR88" s="60"/>
      <c r="IS88" s="20"/>
      <c r="IT88" s="60"/>
      <c r="IU88" s="20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6"/>
      <c r="LZ88" s="16"/>
      <c r="MA88" s="1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</row>
    <row r="89" spans="1:640" x14ac:dyDescent="0.25">
      <c r="A89" s="9" t="s">
        <v>90</v>
      </c>
      <c r="B89" s="23">
        <f t="shared" si="7"/>
        <v>7557659.4100000001</v>
      </c>
      <c r="C89" s="23">
        <f t="shared" si="7"/>
        <v>5371240.0800000001</v>
      </c>
      <c r="D89" s="31">
        <f t="shared" si="8"/>
        <v>6675402.4100000001</v>
      </c>
      <c r="E89" s="31">
        <f t="shared" si="8"/>
        <v>4947384.41</v>
      </c>
      <c r="F89" s="18">
        <v>5875100</v>
      </c>
      <c r="G89" s="1">
        <v>4406327</v>
      </c>
      <c r="H89" s="18">
        <v>800302.41</v>
      </c>
      <c r="I89" s="72">
        <v>541057.41</v>
      </c>
      <c r="J89" s="72"/>
      <c r="K89" s="72"/>
      <c r="L89" s="23">
        <f t="shared" si="9"/>
        <v>781257</v>
      </c>
      <c r="M89" s="23">
        <f t="shared" si="9"/>
        <v>363192.75</v>
      </c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29"/>
      <c r="AD89" s="18"/>
      <c r="AE89" s="18"/>
      <c r="AF89" s="18"/>
      <c r="AG89" s="18"/>
      <c r="AH89" s="18"/>
      <c r="AI89" s="18"/>
      <c r="AJ89" s="22"/>
      <c r="AK89" s="18"/>
      <c r="AL89" s="18"/>
      <c r="AM89" s="29"/>
      <c r="AN89" s="18"/>
      <c r="AO89" s="29"/>
      <c r="AP89" s="18"/>
      <c r="AQ89" s="29"/>
      <c r="AR89" s="18"/>
      <c r="AS89" s="18"/>
      <c r="AT89" s="18"/>
      <c r="AU89" s="29"/>
      <c r="AV89" s="18"/>
      <c r="AW89" s="18"/>
      <c r="AX89" s="18"/>
      <c r="AY89" s="29"/>
      <c r="AZ89" s="18"/>
      <c r="BA89" s="29"/>
      <c r="BB89" s="18"/>
      <c r="BC89" s="29"/>
      <c r="BD89" s="18"/>
      <c r="BE89" s="18"/>
      <c r="BF89" s="18"/>
      <c r="BG89" s="18"/>
      <c r="BH89" s="18"/>
      <c r="BI89" s="29"/>
      <c r="BJ89" s="29"/>
      <c r="BK89" s="29"/>
      <c r="BL89" s="29"/>
      <c r="BM89" s="29"/>
      <c r="BN89" s="18"/>
      <c r="BO89" s="18"/>
      <c r="BP89" s="18"/>
      <c r="BQ89" s="29"/>
      <c r="BR89" s="18"/>
      <c r="BS89" s="29"/>
      <c r="BT89" s="18"/>
      <c r="BU89" s="18"/>
      <c r="BV89" s="18"/>
      <c r="BW89" s="18"/>
      <c r="BX89" s="18">
        <v>297000</v>
      </c>
      <c r="BY89" s="18">
        <v>0</v>
      </c>
      <c r="BZ89" s="18"/>
      <c r="CA89" s="29"/>
      <c r="CB89" s="29"/>
      <c r="CC89" s="29"/>
      <c r="CD89" s="18"/>
      <c r="CE89" s="29"/>
      <c r="CF89" s="29"/>
      <c r="CG89" s="29"/>
      <c r="CH89" s="18"/>
      <c r="CI89" s="18"/>
      <c r="CJ89" s="18"/>
      <c r="CK89" s="29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29"/>
      <c r="CY89" s="29"/>
      <c r="CZ89" s="2"/>
      <c r="DA89" s="3"/>
      <c r="DB89" s="18"/>
      <c r="DC89" s="18"/>
      <c r="DD89" s="18"/>
      <c r="DE89" s="18"/>
      <c r="DF89" s="18"/>
      <c r="DG89" s="29"/>
      <c r="DH89" s="18">
        <v>484257</v>
      </c>
      <c r="DI89" s="18">
        <v>363192.75</v>
      </c>
      <c r="DJ89" s="18"/>
      <c r="DK89" s="29"/>
      <c r="DL89" s="18"/>
      <c r="DM89" s="18"/>
      <c r="DN89" s="18"/>
      <c r="DO89" s="18"/>
      <c r="DP89" s="18"/>
      <c r="DQ89" s="18"/>
      <c r="DR89" s="18"/>
      <c r="DS89" s="29"/>
      <c r="DT89" s="18"/>
      <c r="DU89" s="29"/>
      <c r="DV89" s="18"/>
      <c r="DW89" s="18"/>
      <c r="DX89" s="18"/>
      <c r="DY89" s="18"/>
      <c r="DZ89" s="18"/>
      <c r="EA89" s="29"/>
      <c r="EB89" s="18"/>
      <c r="EC89" s="29"/>
      <c r="ED89" s="18"/>
      <c r="EE89" s="18"/>
      <c r="EF89" s="18"/>
      <c r="EG89" s="18"/>
      <c r="EH89" s="18"/>
      <c r="EI89" s="18"/>
      <c r="EJ89" s="18"/>
      <c r="EK89" s="18"/>
      <c r="EL89" s="18"/>
      <c r="EM89" s="29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29"/>
      <c r="EZ89" s="18"/>
      <c r="FA89" s="18"/>
      <c r="FB89" s="18"/>
      <c r="FC89" s="18"/>
      <c r="FD89" s="18"/>
      <c r="FE89" s="18"/>
      <c r="FF89" s="18"/>
      <c r="FG89" s="18"/>
      <c r="FH89" s="37"/>
      <c r="FI89" s="29"/>
      <c r="FJ89" s="18"/>
      <c r="FK89" s="18"/>
      <c r="FL89" s="18"/>
      <c r="FM89" s="18"/>
      <c r="FN89" s="18"/>
      <c r="FO89" s="18"/>
      <c r="FP89" s="18"/>
      <c r="FQ89" s="18"/>
      <c r="FR89" s="18"/>
      <c r="FS89" s="29"/>
      <c r="FT89" s="29"/>
      <c r="FU89" s="29"/>
      <c r="FV89" s="23">
        <f t="shared" si="10"/>
        <v>101000</v>
      </c>
      <c r="FW89" s="23">
        <f t="shared" si="10"/>
        <v>60662.92</v>
      </c>
      <c r="FX89" s="18"/>
      <c r="FY89" s="29"/>
      <c r="FZ89" s="18"/>
      <c r="GA89" s="18"/>
      <c r="GB89" s="18"/>
      <c r="GC89" s="29"/>
      <c r="GD89" s="18"/>
      <c r="GE89" s="18"/>
      <c r="GF89" s="18"/>
      <c r="GG89" s="29"/>
      <c r="GH89" s="18"/>
      <c r="GI89" s="18"/>
      <c r="GJ89" s="18"/>
      <c r="GK89" s="18"/>
      <c r="GL89" s="18"/>
      <c r="GM89" s="29"/>
      <c r="GN89" s="18"/>
      <c r="GO89" s="18"/>
      <c r="GP89" s="18"/>
      <c r="GQ89" s="18"/>
      <c r="GR89" s="18"/>
      <c r="GS89" s="29"/>
      <c r="GT89" s="18"/>
      <c r="GU89" s="18"/>
      <c r="GV89" s="18"/>
      <c r="GW89" s="18"/>
      <c r="GX89" s="18">
        <v>101000</v>
      </c>
      <c r="GY89" s="18">
        <v>60662.92</v>
      </c>
      <c r="GZ89" s="18"/>
      <c r="HA89" s="57"/>
      <c r="HB89" s="23">
        <f t="shared" si="11"/>
        <v>0</v>
      </c>
      <c r="HC89" s="23">
        <f t="shared" si="11"/>
        <v>0</v>
      </c>
      <c r="HD89" s="29"/>
      <c r="HE89" s="29"/>
      <c r="HF89" s="29"/>
      <c r="HG89" s="29"/>
      <c r="HH89" s="29"/>
      <c r="HI89" s="29"/>
      <c r="HJ89" s="29"/>
      <c r="HK89" s="29"/>
      <c r="HL89" s="18"/>
      <c r="HM89" s="29"/>
      <c r="HN89" s="18"/>
      <c r="HO89" s="29"/>
      <c r="HP89" s="29"/>
      <c r="HQ89" s="29"/>
      <c r="HR89" s="29"/>
      <c r="HS89" s="29"/>
      <c r="HT89" s="18"/>
      <c r="HU89" s="18"/>
      <c r="HV89" s="18"/>
      <c r="HW89" s="18"/>
      <c r="HX89" s="18"/>
      <c r="HY89" s="76"/>
      <c r="HZ89" s="18"/>
      <c r="IA89" s="18"/>
      <c r="IB89" s="60"/>
      <c r="IC89" s="60"/>
      <c r="ID89" s="60"/>
      <c r="IE89" s="20"/>
      <c r="IF89" s="20"/>
      <c r="IG89" s="60"/>
      <c r="IH89" s="60"/>
      <c r="II89" s="60"/>
      <c r="IJ89" s="60"/>
      <c r="IK89" s="60"/>
      <c r="IL89" s="60"/>
      <c r="IM89" s="60"/>
      <c r="IN89" s="20"/>
      <c r="IO89" s="20"/>
      <c r="IP89" s="60"/>
      <c r="IQ89" s="60"/>
      <c r="IR89" s="60"/>
      <c r="IS89" s="20"/>
      <c r="IT89" s="60"/>
      <c r="IU89" s="20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6"/>
      <c r="LZ89" s="16"/>
      <c r="MA89" s="1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</row>
    <row r="90" spans="1:640" ht="25.5" x14ac:dyDescent="0.25">
      <c r="A90" s="8" t="s">
        <v>91</v>
      </c>
      <c r="B90" s="23">
        <f t="shared" si="7"/>
        <v>123251483.72999999</v>
      </c>
      <c r="C90" s="23">
        <f t="shared" si="7"/>
        <v>85453062.309999987</v>
      </c>
      <c r="D90" s="31">
        <f t="shared" si="8"/>
        <v>69704722.909999996</v>
      </c>
      <c r="E90" s="31">
        <f t="shared" si="8"/>
        <v>52833691.909999996</v>
      </c>
      <c r="F90" s="18">
        <v>56120000</v>
      </c>
      <c r="G90" s="1">
        <v>42090002</v>
      </c>
      <c r="H90" s="18">
        <f>4255217+9329505.91</f>
        <v>13584722.91</v>
      </c>
      <c r="I90" s="58">
        <v>10743689.91</v>
      </c>
      <c r="J90" s="58"/>
      <c r="K90" s="58"/>
      <c r="L90" s="23">
        <f t="shared" si="9"/>
        <v>16887431.579999998</v>
      </c>
      <c r="M90" s="23">
        <f t="shared" si="9"/>
        <v>4829235.53</v>
      </c>
      <c r="N90" s="18"/>
      <c r="O90" s="18"/>
      <c r="P90" s="18"/>
      <c r="Q90" s="18"/>
      <c r="R90" s="18">
        <v>79585.5</v>
      </c>
      <c r="S90" s="18">
        <v>79585.5</v>
      </c>
      <c r="T90" s="18"/>
      <c r="U90" s="18"/>
      <c r="V90" s="18">
        <v>3959970</v>
      </c>
      <c r="W90" s="18"/>
      <c r="X90" s="18"/>
      <c r="Y90" s="18"/>
      <c r="Z90" s="18"/>
      <c r="AA90" s="18"/>
      <c r="AB90" s="18"/>
      <c r="AC90" s="29"/>
      <c r="AD90" s="18"/>
      <c r="AE90" s="18"/>
      <c r="AF90" s="18">
        <v>500000</v>
      </c>
      <c r="AG90" s="18">
        <v>0</v>
      </c>
      <c r="AH90" s="18">
        <v>779035.22</v>
      </c>
      <c r="AI90" s="18">
        <v>584276.4</v>
      </c>
      <c r="AJ90" s="22">
        <v>581108</v>
      </c>
      <c r="AK90" s="18">
        <v>435831</v>
      </c>
      <c r="AL90" s="18"/>
      <c r="AM90" s="29"/>
      <c r="AN90" s="18"/>
      <c r="AO90" s="29"/>
      <c r="AP90" s="18"/>
      <c r="AQ90" s="29"/>
      <c r="AR90" s="18"/>
      <c r="AS90" s="18"/>
      <c r="AT90" s="18">
        <v>369361.8</v>
      </c>
      <c r="AU90" s="29">
        <v>369361.8</v>
      </c>
      <c r="AV90" s="18">
        <v>1611284.2</v>
      </c>
      <c r="AW90" s="18">
        <v>813772.05</v>
      </c>
      <c r="AX90" s="18">
        <v>156240</v>
      </c>
      <c r="AY90" s="29">
        <v>156240</v>
      </c>
      <c r="AZ90" s="18"/>
      <c r="BA90" s="29"/>
      <c r="BB90" s="18"/>
      <c r="BC90" s="29"/>
      <c r="BD90" s="18"/>
      <c r="BE90" s="18"/>
      <c r="BF90" s="18"/>
      <c r="BG90" s="18"/>
      <c r="BH90" s="18">
        <v>1533113</v>
      </c>
      <c r="BI90" s="29">
        <v>1163277.25</v>
      </c>
      <c r="BJ90" s="29">
        <v>3191737.08</v>
      </c>
      <c r="BK90" s="29">
        <v>0</v>
      </c>
      <c r="BL90" s="29"/>
      <c r="BM90" s="29"/>
      <c r="BN90" s="18"/>
      <c r="BO90" s="18"/>
      <c r="BP90" s="18"/>
      <c r="BQ90" s="29"/>
      <c r="BR90" s="18"/>
      <c r="BS90" s="29"/>
      <c r="BT90" s="18"/>
      <c r="BU90" s="18"/>
      <c r="BV90" s="18"/>
      <c r="BW90" s="18"/>
      <c r="BX90" s="18">
        <v>841500</v>
      </c>
      <c r="BY90" s="18">
        <v>0</v>
      </c>
      <c r="BZ90" s="18"/>
      <c r="CA90" s="29"/>
      <c r="CB90" s="29"/>
      <c r="CC90" s="29"/>
      <c r="CD90" s="18"/>
      <c r="CE90" s="29"/>
      <c r="CF90" s="29"/>
      <c r="CG90" s="29"/>
      <c r="CH90" s="37"/>
      <c r="CI90" s="18"/>
      <c r="CJ90" s="18"/>
      <c r="CK90" s="29"/>
      <c r="CL90" s="18"/>
      <c r="CM90" s="18"/>
      <c r="CN90" s="18"/>
      <c r="CO90" s="18"/>
      <c r="CP90" s="18">
        <v>395547.78</v>
      </c>
      <c r="CQ90" s="18">
        <v>395547.78</v>
      </c>
      <c r="CR90" s="18"/>
      <c r="CS90" s="18"/>
      <c r="CT90" s="18">
        <v>1584000</v>
      </c>
      <c r="CU90" s="18">
        <v>0</v>
      </c>
      <c r="CV90" s="18"/>
      <c r="CW90" s="18"/>
      <c r="CX90" s="29"/>
      <c r="CY90" s="29"/>
      <c r="CZ90" s="2"/>
      <c r="DA90" s="3"/>
      <c r="DB90" s="18">
        <v>10528</v>
      </c>
      <c r="DC90" s="18">
        <v>10528</v>
      </c>
      <c r="DD90" s="18"/>
      <c r="DE90" s="18"/>
      <c r="DF90" s="18"/>
      <c r="DG90" s="29"/>
      <c r="DH90" s="18">
        <v>1094421</v>
      </c>
      <c r="DI90" s="18">
        <v>820815.75</v>
      </c>
      <c r="DJ90" s="18"/>
      <c r="DK90" s="29"/>
      <c r="DL90" s="18"/>
      <c r="DM90" s="18"/>
      <c r="DN90" s="18"/>
      <c r="DO90" s="18"/>
      <c r="DP90" s="18"/>
      <c r="DQ90" s="18"/>
      <c r="DR90" s="18"/>
      <c r="DS90" s="29"/>
      <c r="DT90" s="18">
        <v>200000</v>
      </c>
      <c r="DU90" s="29">
        <v>0</v>
      </c>
      <c r="DV90" s="18"/>
      <c r="DW90" s="18"/>
      <c r="DX90" s="18"/>
      <c r="DY90" s="18"/>
      <c r="DZ90" s="35"/>
      <c r="EA90" s="29"/>
      <c r="EB90" s="35"/>
      <c r="EC90" s="29"/>
      <c r="ED90" s="18"/>
      <c r="EE90" s="18"/>
      <c r="EF90" s="18"/>
      <c r="EG90" s="18"/>
      <c r="EH90" s="18"/>
      <c r="EI90" s="18"/>
      <c r="EJ90" s="18"/>
      <c r="EK90" s="18"/>
      <c r="EL90" s="18"/>
      <c r="EM90" s="29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29"/>
      <c r="EZ90" s="18"/>
      <c r="FA90" s="18"/>
      <c r="FB90" s="18"/>
      <c r="FC90" s="18"/>
      <c r="FD90" s="18"/>
      <c r="FE90" s="18"/>
      <c r="FF90" s="18"/>
      <c r="FG90" s="18"/>
      <c r="FH90" s="37"/>
      <c r="FI90" s="29"/>
      <c r="FJ90" s="18"/>
      <c r="FK90" s="18"/>
      <c r="FL90" s="18"/>
      <c r="FM90" s="18"/>
      <c r="FN90" s="18"/>
      <c r="FO90" s="18"/>
      <c r="FP90" s="18"/>
      <c r="FQ90" s="18"/>
      <c r="FR90" s="35"/>
      <c r="FS90" s="29"/>
      <c r="FT90" s="29"/>
      <c r="FU90" s="29"/>
      <c r="FV90" s="23">
        <f t="shared" si="10"/>
        <v>33713727.640000001</v>
      </c>
      <c r="FW90" s="23">
        <f t="shared" si="10"/>
        <v>25355118.349999998</v>
      </c>
      <c r="FX90" s="18">
        <v>7445560</v>
      </c>
      <c r="FY90" s="29">
        <v>6111484</v>
      </c>
      <c r="FZ90" s="18"/>
      <c r="GA90" s="18"/>
      <c r="GB90" s="18">
        <v>24555548.920000002</v>
      </c>
      <c r="GC90" s="29">
        <v>18647623</v>
      </c>
      <c r="GD90" s="18"/>
      <c r="GE90" s="18"/>
      <c r="GF90" s="18">
        <v>40457</v>
      </c>
      <c r="GG90" s="29">
        <v>0</v>
      </c>
      <c r="GH90" s="18">
        <v>129725</v>
      </c>
      <c r="GI90" s="18">
        <v>129725</v>
      </c>
      <c r="GJ90" s="18">
        <v>429028.32</v>
      </c>
      <c r="GK90" s="18">
        <v>102043.64</v>
      </c>
      <c r="GL90" s="18">
        <v>590139</v>
      </c>
      <c r="GM90" s="29">
        <v>0</v>
      </c>
      <c r="GN90" s="18">
        <v>26040</v>
      </c>
      <c r="GO90" s="18">
        <v>26040</v>
      </c>
      <c r="GP90" s="18">
        <v>3253.2</v>
      </c>
      <c r="GQ90" s="18">
        <v>3253.2</v>
      </c>
      <c r="GR90" s="18">
        <v>433453.5</v>
      </c>
      <c r="GS90" s="29">
        <v>329426.81</v>
      </c>
      <c r="GT90" s="18">
        <v>55000</v>
      </c>
      <c r="GU90" s="18">
        <v>0</v>
      </c>
      <c r="GV90" s="18"/>
      <c r="GW90" s="18"/>
      <c r="GX90" s="18"/>
      <c r="GY90" s="18"/>
      <c r="GZ90" s="18">
        <v>5522.7</v>
      </c>
      <c r="HA90" s="29">
        <v>5522.7</v>
      </c>
      <c r="HB90" s="23">
        <f t="shared" si="11"/>
        <v>2945601.6</v>
      </c>
      <c r="HC90" s="23">
        <f t="shared" si="11"/>
        <v>2435016.52</v>
      </c>
      <c r="HD90" s="29">
        <v>1148841.6000000001</v>
      </c>
      <c r="HE90" s="29">
        <v>1148841.6000000001</v>
      </c>
      <c r="HF90" s="29">
        <v>1796760</v>
      </c>
      <c r="HG90" s="29">
        <v>1286174.92</v>
      </c>
      <c r="HH90" s="29"/>
      <c r="HI90" s="29"/>
      <c r="HJ90" s="29"/>
      <c r="HK90" s="29"/>
      <c r="HL90" s="18"/>
      <c r="HM90" s="29"/>
      <c r="HN90" s="18"/>
      <c r="HO90" s="29"/>
      <c r="HP90" s="29"/>
      <c r="HQ90" s="29"/>
      <c r="HR90" s="29"/>
      <c r="HS90" s="29"/>
      <c r="HT90" s="18"/>
      <c r="HU90" s="18"/>
      <c r="HV90" s="18"/>
      <c r="HW90" s="18"/>
      <c r="HX90" s="18"/>
      <c r="HY90" s="76"/>
      <c r="HZ90" s="18"/>
      <c r="IA90" s="18"/>
      <c r="IB90" s="60"/>
      <c r="IC90" s="60"/>
      <c r="ID90" s="60"/>
      <c r="IE90" s="20"/>
      <c r="IF90" s="20"/>
      <c r="IG90" s="60"/>
      <c r="IH90" s="60"/>
      <c r="II90" s="60"/>
      <c r="IJ90" s="60"/>
      <c r="IK90" s="60"/>
      <c r="IL90" s="60"/>
      <c r="IM90" s="60"/>
      <c r="IN90" s="20"/>
      <c r="IO90" s="20"/>
      <c r="IP90" s="60"/>
      <c r="IQ90" s="60"/>
      <c r="IR90" s="60"/>
      <c r="IS90" s="20"/>
      <c r="IT90" s="60"/>
      <c r="IU90" s="20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6"/>
      <c r="LZ90" s="16"/>
      <c r="MA90" s="1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</row>
    <row r="91" spans="1:640" x14ac:dyDescent="0.25">
      <c r="A91" s="9" t="s">
        <v>92</v>
      </c>
      <c r="B91" s="23">
        <f t="shared" si="7"/>
        <v>18281002.32</v>
      </c>
      <c r="C91" s="23">
        <f t="shared" si="7"/>
        <v>9320683.709999999</v>
      </c>
      <c r="D91" s="31">
        <f t="shared" si="8"/>
        <v>7416340.1899999995</v>
      </c>
      <c r="E91" s="31">
        <f t="shared" si="8"/>
        <v>5545078.1899999995</v>
      </c>
      <c r="F91" s="18">
        <v>6580500</v>
      </c>
      <c r="G91" s="1">
        <v>4935375</v>
      </c>
      <c r="H91" s="18">
        <v>835840.19</v>
      </c>
      <c r="I91" s="72">
        <v>609703.18999999994</v>
      </c>
      <c r="J91" s="72"/>
      <c r="K91" s="72"/>
      <c r="L91" s="23">
        <f t="shared" si="9"/>
        <v>10864662.129999999</v>
      </c>
      <c r="M91" s="23">
        <f t="shared" si="9"/>
        <v>3775605.52</v>
      </c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29"/>
      <c r="AD91" s="18"/>
      <c r="AE91" s="18"/>
      <c r="AF91" s="18"/>
      <c r="AG91" s="18"/>
      <c r="AH91" s="18"/>
      <c r="AI91" s="18"/>
      <c r="AJ91" s="22"/>
      <c r="AK91" s="18"/>
      <c r="AL91" s="18"/>
      <c r="AM91" s="29"/>
      <c r="AN91" s="18"/>
      <c r="AO91" s="29"/>
      <c r="AP91" s="18"/>
      <c r="AQ91" s="29"/>
      <c r="AR91" s="18"/>
      <c r="AS91" s="18"/>
      <c r="AT91" s="18"/>
      <c r="AU91" s="29"/>
      <c r="AV91" s="18"/>
      <c r="AW91" s="18"/>
      <c r="AX91" s="18"/>
      <c r="AY91" s="29"/>
      <c r="AZ91" s="18"/>
      <c r="BA91" s="29"/>
      <c r="BB91" s="18"/>
      <c r="BC91" s="29"/>
      <c r="BD91" s="18"/>
      <c r="BE91" s="18"/>
      <c r="BF91" s="18"/>
      <c r="BG91" s="18"/>
      <c r="BH91" s="18"/>
      <c r="BI91" s="29"/>
      <c r="BJ91" s="29">
        <v>1063815.99</v>
      </c>
      <c r="BK91" s="29">
        <v>0</v>
      </c>
      <c r="BL91" s="29">
        <v>5251867.1399999997</v>
      </c>
      <c r="BM91" s="29">
        <v>0</v>
      </c>
      <c r="BN91" s="18"/>
      <c r="BO91" s="18"/>
      <c r="BP91" s="18"/>
      <c r="BQ91" s="29"/>
      <c r="BR91" s="18"/>
      <c r="BS91" s="29"/>
      <c r="BT91" s="18"/>
      <c r="BU91" s="18"/>
      <c r="BV91" s="18"/>
      <c r="BW91" s="18"/>
      <c r="BX91" s="18"/>
      <c r="BY91" s="18"/>
      <c r="BZ91" s="18"/>
      <c r="CA91" s="29"/>
      <c r="CB91" s="29"/>
      <c r="CC91" s="29"/>
      <c r="CD91" s="18"/>
      <c r="CE91" s="29"/>
      <c r="CF91" s="29"/>
      <c r="CG91" s="29"/>
      <c r="CH91" s="18"/>
      <c r="CI91" s="18"/>
      <c r="CJ91" s="18">
        <v>900000</v>
      </c>
      <c r="CK91" s="29">
        <v>900000</v>
      </c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29"/>
      <c r="CY91" s="29"/>
      <c r="CZ91" s="2"/>
      <c r="DA91" s="3"/>
      <c r="DB91" s="18">
        <v>14763</v>
      </c>
      <c r="DC91" s="18">
        <v>14763</v>
      </c>
      <c r="DD91" s="18"/>
      <c r="DE91" s="18"/>
      <c r="DF91" s="18"/>
      <c r="DG91" s="29"/>
      <c r="DH91" s="18">
        <v>2884216</v>
      </c>
      <c r="DI91" s="18">
        <v>2163162</v>
      </c>
      <c r="DJ91" s="18"/>
      <c r="DK91" s="29"/>
      <c r="DL91" s="18"/>
      <c r="DM91" s="18"/>
      <c r="DN91" s="18"/>
      <c r="DO91" s="18"/>
      <c r="DP91" s="18"/>
      <c r="DQ91" s="18"/>
      <c r="DR91" s="18"/>
      <c r="DS91" s="29"/>
      <c r="DT91" s="18"/>
      <c r="DU91" s="29"/>
      <c r="DV91" s="18"/>
      <c r="DW91" s="18"/>
      <c r="DX91" s="18">
        <v>750000</v>
      </c>
      <c r="DY91" s="18">
        <v>697680.52</v>
      </c>
      <c r="DZ91" s="18"/>
      <c r="EA91" s="29"/>
      <c r="EB91" s="18"/>
      <c r="EC91" s="29"/>
      <c r="ED91" s="18"/>
      <c r="EE91" s="18"/>
      <c r="EF91" s="18"/>
      <c r="EG91" s="18"/>
      <c r="EH91" s="18"/>
      <c r="EI91" s="18"/>
      <c r="EJ91" s="18"/>
      <c r="EK91" s="18"/>
      <c r="EL91" s="18"/>
      <c r="EM91" s="29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29"/>
      <c r="EZ91" s="18"/>
      <c r="FA91" s="18"/>
      <c r="FB91" s="18"/>
      <c r="FC91" s="18"/>
      <c r="FD91" s="18"/>
      <c r="FE91" s="18"/>
      <c r="FF91" s="18"/>
      <c r="FG91" s="18"/>
      <c r="FH91" s="37"/>
      <c r="FI91" s="29"/>
      <c r="FJ91" s="18"/>
      <c r="FK91" s="18"/>
      <c r="FL91" s="18"/>
      <c r="FM91" s="18"/>
      <c r="FN91" s="18"/>
      <c r="FO91" s="18"/>
      <c r="FP91" s="18"/>
      <c r="FQ91" s="18"/>
      <c r="FR91" s="18"/>
      <c r="FS91" s="29"/>
      <c r="FT91" s="29"/>
      <c r="FU91" s="29"/>
      <c r="FV91" s="23">
        <f t="shared" si="10"/>
        <v>0</v>
      </c>
      <c r="FW91" s="23">
        <f t="shared" si="10"/>
        <v>0</v>
      </c>
      <c r="FX91" s="18"/>
      <c r="FY91" s="29"/>
      <c r="FZ91" s="18"/>
      <c r="GA91" s="18"/>
      <c r="GB91" s="18"/>
      <c r="GC91" s="29"/>
      <c r="GD91" s="18"/>
      <c r="GE91" s="18"/>
      <c r="GF91" s="18"/>
      <c r="GG91" s="29"/>
      <c r="GH91" s="18"/>
      <c r="GI91" s="18"/>
      <c r="GJ91" s="18"/>
      <c r="GK91" s="18"/>
      <c r="GL91" s="18"/>
      <c r="GM91" s="29"/>
      <c r="GN91" s="18"/>
      <c r="GO91" s="18"/>
      <c r="GP91" s="18"/>
      <c r="GQ91" s="18"/>
      <c r="GR91" s="18"/>
      <c r="GS91" s="29"/>
      <c r="GT91" s="18"/>
      <c r="GU91" s="18"/>
      <c r="GV91" s="18"/>
      <c r="GW91" s="18"/>
      <c r="GX91" s="18"/>
      <c r="GY91" s="18"/>
      <c r="GZ91" s="18"/>
      <c r="HA91" s="29"/>
      <c r="HB91" s="23">
        <f t="shared" si="11"/>
        <v>0</v>
      </c>
      <c r="HC91" s="23">
        <f t="shared" si="11"/>
        <v>0</v>
      </c>
      <c r="HD91" s="29"/>
      <c r="HE91" s="29"/>
      <c r="HF91" s="29"/>
      <c r="HG91" s="29"/>
      <c r="HH91" s="29"/>
      <c r="HI91" s="29"/>
      <c r="HJ91" s="29"/>
      <c r="HK91" s="29"/>
      <c r="HL91" s="18"/>
      <c r="HM91" s="29"/>
      <c r="HN91" s="18"/>
      <c r="HO91" s="29"/>
      <c r="HP91" s="29"/>
      <c r="HQ91" s="29"/>
      <c r="HR91" s="29"/>
      <c r="HS91" s="29"/>
      <c r="HT91" s="18"/>
      <c r="HU91" s="18"/>
      <c r="HV91" s="18"/>
      <c r="HW91" s="18"/>
      <c r="HX91" s="18"/>
      <c r="HY91" s="76"/>
      <c r="HZ91" s="18"/>
      <c r="IA91" s="18"/>
      <c r="IB91" s="60"/>
      <c r="IC91" s="60"/>
      <c r="ID91" s="60"/>
      <c r="IE91" s="20"/>
      <c r="IF91" s="20"/>
      <c r="IG91" s="60"/>
      <c r="IH91" s="60"/>
      <c r="II91" s="60"/>
      <c r="IJ91" s="60"/>
      <c r="IK91" s="60"/>
      <c r="IL91" s="60"/>
      <c r="IM91" s="60"/>
      <c r="IN91" s="20"/>
      <c r="IO91" s="20"/>
      <c r="IP91" s="60"/>
      <c r="IQ91" s="60"/>
      <c r="IR91" s="60"/>
      <c r="IS91" s="20"/>
      <c r="IT91" s="60"/>
      <c r="IU91" s="20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6"/>
      <c r="LZ91" s="16"/>
      <c r="MA91" s="1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</row>
    <row r="92" spans="1:640" x14ac:dyDescent="0.25">
      <c r="A92" s="9" t="s">
        <v>93</v>
      </c>
      <c r="B92" s="23">
        <f t="shared" si="7"/>
        <v>2732639.03</v>
      </c>
      <c r="C92" s="23">
        <f t="shared" si="7"/>
        <v>2091224.15</v>
      </c>
      <c r="D92" s="31">
        <f t="shared" si="8"/>
        <v>2226677.0299999998</v>
      </c>
      <c r="E92" s="31">
        <f t="shared" si="8"/>
        <v>1658861.03</v>
      </c>
      <c r="F92" s="18">
        <v>2055700</v>
      </c>
      <c r="G92" s="1">
        <v>1541776</v>
      </c>
      <c r="H92" s="18">
        <v>170977.03</v>
      </c>
      <c r="I92" s="72">
        <v>117085.03</v>
      </c>
      <c r="J92" s="72"/>
      <c r="K92" s="72"/>
      <c r="L92" s="23">
        <f t="shared" si="9"/>
        <v>404962</v>
      </c>
      <c r="M92" s="23">
        <f t="shared" si="9"/>
        <v>366220</v>
      </c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29"/>
      <c r="AD92" s="18"/>
      <c r="AE92" s="18"/>
      <c r="AF92" s="18"/>
      <c r="AG92" s="18"/>
      <c r="AH92" s="18"/>
      <c r="AI92" s="18"/>
      <c r="AJ92" s="22"/>
      <c r="AK92" s="18"/>
      <c r="AL92" s="18"/>
      <c r="AM92" s="29"/>
      <c r="AN92" s="18"/>
      <c r="AO92" s="29"/>
      <c r="AP92" s="18"/>
      <c r="AQ92" s="29"/>
      <c r="AR92" s="18"/>
      <c r="AS92" s="18"/>
      <c r="AT92" s="18"/>
      <c r="AU92" s="29"/>
      <c r="AV92" s="18"/>
      <c r="AW92" s="18"/>
      <c r="AX92" s="18"/>
      <c r="AY92" s="29"/>
      <c r="AZ92" s="18"/>
      <c r="BA92" s="29"/>
      <c r="BB92" s="18"/>
      <c r="BC92" s="29"/>
      <c r="BD92" s="18"/>
      <c r="BE92" s="18"/>
      <c r="BF92" s="18"/>
      <c r="BG92" s="18"/>
      <c r="BH92" s="18"/>
      <c r="BI92" s="29"/>
      <c r="BJ92" s="29"/>
      <c r="BK92" s="29"/>
      <c r="BL92" s="29"/>
      <c r="BM92" s="29"/>
      <c r="BN92" s="18"/>
      <c r="BO92" s="18"/>
      <c r="BP92" s="18"/>
      <c r="BQ92" s="29"/>
      <c r="BR92" s="18"/>
      <c r="BS92" s="29"/>
      <c r="BT92" s="18"/>
      <c r="BU92" s="18"/>
      <c r="BV92" s="18"/>
      <c r="BW92" s="18"/>
      <c r="BX92" s="18"/>
      <c r="BY92" s="18"/>
      <c r="BZ92" s="18"/>
      <c r="CA92" s="29"/>
      <c r="CB92" s="29"/>
      <c r="CC92" s="29"/>
      <c r="CD92" s="18"/>
      <c r="CE92" s="29"/>
      <c r="CF92" s="29"/>
      <c r="CG92" s="29"/>
      <c r="CH92" s="18"/>
      <c r="CI92" s="18"/>
      <c r="CJ92" s="18"/>
      <c r="CK92" s="29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29"/>
      <c r="CY92" s="29"/>
      <c r="CZ92" s="2"/>
      <c r="DA92" s="3"/>
      <c r="DB92" s="18"/>
      <c r="DC92" s="18"/>
      <c r="DD92" s="18"/>
      <c r="DE92" s="18"/>
      <c r="DF92" s="18"/>
      <c r="DG92" s="29"/>
      <c r="DH92" s="18">
        <v>154962</v>
      </c>
      <c r="DI92" s="18">
        <v>116220</v>
      </c>
      <c r="DJ92" s="18"/>
      <c r="DK92" s="29"/>
      <c r="DL92" s="18"/>
      <c r="DM92" s="18"/>
      <c r="DN92" s="18"/>
      <c r="DO92" s="18"/>
      <c r="DP92" s="18"/>
      <c r="DQ92" s="18"/>
      <c r="DR92" s="18"/>
      <c r="DS92" s="29"/>
      <c r="DT92" s="18"/>
      <c r="DU92" s="29"/>
      <c r="DV92" s="18"/>
      <c r="DW92" s="18"/>
      <c r="DX92" s="18"/>
      <c r="DY92" s="18"/>
      <c r="DZ92" s="18">
        <v>250000</v>
      </c>
      <c r="EA92" s="29">
        <v>250000</v>
      </c>
      <c r="EB92" s="18"/>
      <c r="EC92" s="29"/>
      <c r="ED92" s="18"/>
      <c r="EE92" s="18"/>
      <c r="EF92" s="18"/>
      <c r="EG92" s="18"/>
      <c r="EH92" s="18"/>
      <c r="EI92" s="18"/>
      <c r="EJ92" s="18"/>
      <c r="EK92" s="18"/>
      <c r="EL92" s="18"/>
      <c r="EM92" s="29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29"/>
      <c r="EZ92" s="18"/>
      <c r="FA92" s="18"/>
      <c r="FB92" s="18"/>
      <c r="FC92" s="18"/>
      <c r="FD92" s="18"/>
      <c r="FE92" s="18"/>
      <c r="FF92" s="18"/>
      <c r="FG92" s="18"/>
      <c r="FH92" s="37"/>
      <c r="FI92" s="29"/>
      <c r="FJ92" s="18"/>
      <c r="FK92" s="18"/>
      <c r="FL92" s="18"/>
      <c r="FM92" s="18"/>
      <c r="FN92" s="18"/>
      <c r="FO92" s="18"/>
      <c r="FP92" s="18"/>
      <c r="FQ92" s="18"/>
      <c r="FR92" s="18"/>
      <c r="FS92" s="29"/>
      <c r="FT92" s="29"/>
      <c r="FU92" s="29"/>
      <c r="FV92" s="23">
        <f t="shared" si="10"/>
        <v>101000</v>
      </c>
      <c r="FW92" s="23">
        <f t="shared" si="10"/>
        <v>66143.12</v>
      </c>
      <c r="FX92" s="18"/>
      <c r="FY92" s="29"/>
      <c r="FZ92" s="18"/>
      <c r="GA92" s="18"/>
      <c r="GB92" s="18"/>
      <c r="GC92" s="29"/>
      <c r="GD92" s="18"/>
      <c r="GE92" s="18"/>
      <c r="GF92" s="18"/>
      <c r="GG92" s="29"/>
      <c r="GH92" s="18"/>
      <c r="GI92" s="18"/>
      <c r="GJ92" s="18"/>
      <c r="GK92" s="18"/>
      <c r="GL92" s="18"/>
      <c r="GM92" s="29"/>
      <c r="GN92" s="18"/>
      <c r="GO92" s="18"/>
      <c r="GP92" s="18"/>
      <c r="GQ92" s="18"/>
      <c r="GR92" s="18"/>
      <c r="GS92" s="29"/>
      <c r="GT92" s="18"/>
      <c r="GU92" s="18"/>
      <c r="GV92" s="18"/>
      <c r="GW92" s="18"/>
      <c r="GX92" s="18">
        <v>101000</v>
      </c>
      <c r="GY92" s="18">
        <v>66143.12</v>
      </c>
      <c r="GZ92" s="18"/>
      <c r="HA92" s="57"/>
      <c r="HB92" s="23">
        <f t="shared" si="11"/>
        <v>0</v>
      </c>
      <c r="HC92" s="23">
        <f t="shared" si="11"/>
        <v>0</v>
      </c>
      <c r="HD92" s="29"/>
      <c r="HE92" s="29"/>
      <c r="HF92" s="29"/>
      <c r="HG92" s="29"/>
      <c r="HH92" s="29"/>
      <c r="HI92" s="29"/>
      <c r="HJ92" s="29"/>
      <c r="HK92" s="29"/>
      <c r="HL92" s="18"/>
      <c r="HM92" s="29"/>
      <c r="HN92" s="18"/>
      <c r="HO92" s="29"/>
      <c r="HP92" s="29"/>
      <c r="HQ92" s="29"/>
      <c r="HR92" s="29"/>
      <c r="HS92" s="29"/>
      <c r="HT92" s="18"/>
      <c r="HU92" s="18"/>
      <c r="HV92" s="18"/>
      <c r="HW92" s="18"/>
      <c r="HX92" s="18"/>
      <c r="HY92" s="76"/>
      <c r="HZ92" s="18"/>
      <c r="IA92" s="18"/>
      <c r="IB92" s="60"/>
      <c r="IC92" s="60"/>
      <c r="ID92" s="60"/>
      <c r="IE92" s="20"/>
      <c r="IF92" s="20"/>
      <c r="IG92" s="60"/>
      <c r="IH92" s="60"/>
      <c r="II92" s="60"/>
      <c r="IJ92" s="60"/>
      <c r="IK92" s="60"/>
      <c r="IL92" s="60"/>
      <c r="IM92" s="60"/>
      <c r="IN92" s="20"/>
      <c r="IO92" s="20"/>
      <c r="IP92" s="60"/>
      <c r="IQ92" s="60"/>
      <c r="IR92" s="60"/>
      <c r="IS92" s="20"/>
      <c r="IT92" s="60"/>
      <c r="IU92" s="20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6"/>
      <c r="LZ92" s="16"/>
      <c r="MA92" s="1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</row>
    <row r="93" spans="1:640" x14ac:dyDescent="0.25">
      <c r="A93" s="9" t="s">
        <v>94</v>
      </c>
      <c r="B93" s="23">
        <f t="shared" si="7"/>
        <v>17149464.93</v>
      </c>
      <c r="C93" s="23">
        <f t="shared" si="7"/>
        <v>12941783.85</v>
      </c>
      <c r="D93" s="31">
        <f t="shared" si="8"/>
        <v>15155435.93</v>
      </c>
      <c r="E93" s="31">
        <f t="shared" si="8"/>
        <v>11276966.93</v>
      </c>
      <c r="F93" s="18">
        <v>12834900</v>
      </c>
      <c r="G93" s="1">
        <v>9626175</v>
      </c>
      <c r="H93" s="18">
        <v>2320535.9300000002</v>
      </c>
      <c r="I93" s="72">
        <v>1650791.93</v>
      </c>
      <c r="J93" s="72"/>
      <c r="K93" s="72"/>
      <c r="L93" s="23">
        <f t="shared" si="9"/>
        <v>1893029</v>
      </c>
      <c r="M93" s="23">
        <f t="shared" si="9"/>
        <v>1592789</v>
      </c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29"/>
      <c r="AD93" s="18"/>
      <c r="AE93" s="18"/>
      <c r="AF93" s="18"/>
      <c r="AG93" s="18"/>
      <c r="AH93" s="18"/>
      <c r="AI93" s="18"/>
      <c r="AJ93" s="22"/>
      <c r="AK93" s="18"/>
      <c r="AL93" s="18"/>
      <c r="AM93" s="29"/>
      <c r="AN93" s="18"/>
      <c r="AO93" s="29"/>
      <c r="AP93" s="18"/>
      <c r="AQ93" s="29"/>
      <c r="AR93" s="18"/>
      <c r="AS93" s="18"/>
      <c r="AT93" s="18"/>
      <c r="AU93" s="29"/>
      <c r="AV93" s="18"/>
      <c r="AW93" s="18"/>
      <c r="AX93" s="18"/>
      <c r="AY93" s="29"/>
      <c r="AZ93" s="18"/>
      <c r="BA93" s="29"/>
      <c r="BB93" s="18"/>
      <c r="BC93" s="29"/>
      <c r="BD93" s="18"/>
      <c r="BE93" s="18"/>
      <c r="BF93" s="18"/>
      <c r="BG93" s="18"/>
      <c r="BH93" s="18"/>
      <c r="BI93" s="29"/>
      <c r="BJ93" s="29"/>
      <c r="BK93" s="29"/>
      <c r="BL93" s="29"/>
      <c r="BM93" s="29"/>
      <c r="BN93" s="18"/>
      <c r="BO93" s="18"/>
      <c r="BP93" s="18"/>
      <c r="BQ93" s="29"/>
      <c r="BR93" s="18"/>
      <c r="BS93" s="29"/>
      <c r="BT93" s="18"/>
      <c r="BU93" s="18"/>
      <c r="BV93" s="18"/>
      <c r="BW93" s="18"/>
      <c r="BX93" s="18"/>
      <c r="BY93" s="18"/>
      <c r="BZ93" s="18"/>
      <c r="CA93" s="29"/>
      <c r="CB93" s="29"/>
      <c r="CC93" s="29"/>
      <c r="CD93" s="18"/>
      <c r="CE93" s="29"/>
      <c r="CF93" s="29"/>
      <c r="CG93" s="29"/>
      <c r="CH93" s="18"/>
      <c r="CI93" s="18"/>
      <c r="CJ93" s="18">
        <v>584545</v>
      </c>
      <c r="CK93" s="29">
        <v>584545</v>
      </c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29"/>
      <c r="CY93" s="29"/>
      <c r="CZ93" s="2"/>
      <c r="DA93" s="3"/>
      <c r="DB93" s="18"/>
      <c r="DC93" s="18"/>
      <c r="DD93" s="18"/>
      <c r="DE93" s="18"/>
      <c r="DF93" s="18"/>
      <c r="DG93" s="29"/>
      <c r="DH93" s="18">
        <v>1200957</v>
      </c>
      <c r="DI93" s="18">
        <v>900717</v>
      </c>
      <c r="DJ93" s="18"/>
      <c r="DK93" s="29"/>
      <c r="DL93" s="18"/>
      <c r="DM93" s="18"/>
      <c r="DN93" s="18">
        <v>107527</v>
      </c>
      <c r="DO93" s="18">
        <v>107527</v>
      </c>
      <c r="DP93" s="18"/>
      <c r="DQ93" s="18"/>
      <c r="DR93" s="18"/>
      <c r="DS93" s="29"/>
      <c r="DT93" s="18"/>
      <c r="DU93" s="29"/>
      <c r="DV93" s="18"/>
      <c r="DW93" s="18"/>
      <c r="DX93" s="18"/>
      <c r="DY93" s="18"/>
      <c r="DZ93" s="18"/>
      <c r="EA93" s="29"/>
      <c r="EB93" s="18"/>
      <c r="EC93" s="29"/>
      <c r="ED93" s="18"/>
      <c r="EE93" s="18"/>
      <c r="EF93" s="18"/>
      <c r="EG93" s="18"/>
      <c r="EH93" s="18"/>
      <c r="EI93" s="18"/>
      <c r="EJ93" s="18"/>
      <c r="EK93" s="18"/>
      <c r="EL93" s="18"/>
      <c r="EM93" s="29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29"/>
      <c r="EZ93" s="18"/>
      <c r="FA93" s="18"/>
      <c r="FB93" s="18"/>
      <c r="FC93" s="18"/>
      <c r="FD93" s="18"/>
      <c r="FE93" s="18"/>
      <c r="FF93" s="18"/>
      <c r="FG93" s="18"/>
      <c r="FH93" s="37"/>
      <c r="FI93" s="29"/>
      <c r="FJ93" s="18"/>
      <c r="FK93" s="18"/>
      <c r="FL93" s="18"/>
      <c r="FM93" s="18"/>
      <c r="FN93" s="18"/>
      <c r="FO93" s="18"/>
      <c r="FP93" s="18"/>
      <c r="FQ93" s="18"/>
      <c r="FR93" s="18"/>
      <c r="FS93" s="29"/>
      <c r="FT93" s="29"/>
      <c r="FU93" s="29"/>
      <c r="FV93" s="23">
        <f t="shared" si="10"/>
        <v>101000</v>
      </c>
      <c r="FW93" s="23">
        <f t="shared" si="10"/>
        <v>72027.92</v>
      </c>
      <c r="FX93" s="18"/>
      <c r="FY93" s="29"/>
      <c r="FZ93" s="18"/>
      <c r="GA93" s="18"/>
      <c r="GB93" s="18"/>
      <c r="GC93" s="29"/>
      <c r="GD93" s="18"/>
      <c r="GE93" s="18"/>
      <c r="GF93" s="18"/>
      <c r="GG93" s="29"/>
      <c r="GH93" s="18"/>
      <c r="GI93" s="18"/>
      <c r="GJ93" s="18"/>
      <c r="GK93" s="18"/>
      <c r="GL93" s="18"/>
      <c r="GM93" s="29"/>
      <c r="GN93" s="18"/>
      <c r="GO93" s="18"/>
      <c r="GP93" s="18"/>
      <c r="GQ93" s="18"/>
      <c r="GR93" s="18"/>
      <c r="GS93" s="29"/>
      <c r="GT93" s="18"/>
      <c r="GU93" s="18"/>
      <c r="GV93" s="18"/>
      <c r="GW93" s="18"/>
      <c r="GX93" s="18">
        <v>101000</v>
      </c>
      <c r="GY93" s="18">
        <v>72027.92</v>
      </c>
      <c r="GZ93" s="18"/>
      <c r="HA93" s="57"/>
      <c r="HB93" s="23">
        <f t="shared" si="11"/>
        <v>0</v>
      </c>
      <c r="HC93" s="23">
        <f t="shared" si="11"/>
        <v>0</v>
      </c>
      <c r="HD93" s="29"/>
      <c r="HE93" s="29"/>
      <c r="HF93" s="29"/>
      <c r="HG93" s="29"/>
      <c r="HH93" s="29"/>
      <c r="HI93" s="29"/>
      <c r="HJ93" s="29"/>
      <c r="HK93" s="29"/>
      <c r="HL93" s="18"/>
      <c r="HM93" s="29"/>
      <c r="HN93" s="18"/>
      <c r="HO93" s="29"/>
      <c r="HP93" s="29"/>
      <c r="HQ93" s="29"/>
      <c r="HR93" s="29"/>
      <c r="HS93" s="29"/>
      <c r="HT93" s="18"/>
      <c r="HU93" s="18"/>
      <c r="HV93" s="18"/>
      <c r="HW93" s="18"/>
      <c r="HX93" s="18"/>
      <c r="HY93" s="76"/>
      <c r="HZ93" s="18"/>
      <c r="IA93" s="18"/>
      <c r="IB93" s="60"/>
      <c r="IC93" s="60"/>
      <c r="ID93" s="60"/>
      <c r="IE93" s="20"/>
      <c r="IF93" s="20"/>
      <c r="IG93" s="60"/>
      <c r="IH93" s="60"/>
      <c r="II93" s="60"/>
      <c r="IJ93" s="60"/>
      <c r="IK93" s="60"/>
      <c r="IL93" s="60"/>
      <c r="IM93" s="60"/>
      <c r="IN93" s="20"/>
      <c r="IO93" s="20"/>
      <c r="IP93" s="60"/>
      <c r="IQ93" s="60"/>
      <c r="IR93" s="60"/>
      <c r="IS93" s="20"/>
      <c r="IT93" s="60"/>
      <c r="IU93" s="20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6"/>
      <c r="LZ93" s="16"/>
      <c r="MA93" s="1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</row>
    <row r="94" spans="1:640" x14ac:dyDescent="0.25">
      <c r="A94" s="8" t="s">
        <v>95</v>
      </c>
      <c r="B94" s="23">
        <f t="shared" si="7"/>
        <v>328769650.68000001</v>
      </c>
      <c r="C94" s="23">
        <f t="shared" si="7"/>
        <v>216802493.33999997</v>
      </c>
      <c r="D94" s="31">
        <f t="shared" si="8"/>
        <v>125243643.81999999</v>
      </c>
      <c r="E94" s="31">
        <f t="shared" si="8"/>
        <v>93557172.819999993</v>
      </c>
      <c r="F94" s="18">
        <v>95402100</v>
      </c>
      <c r="G94" s="1">
        <v>71551575</v>
      </c>
      <c r="H94" s="18">
        <f>4555942+25285601.82</f>
        <v>29841543.82</v>
      </c>
      <c r="I94" s="58">
        <v>22005597.82</v>
      </c>
      <c r="J94" s="58"/>
      <c r="K94" s="58"/>
      <c r="L94" s="23">
        <f t="shared" si="9"/>
        <v>50702820.780000001</v>
      </c>
      <c r="M94" s="23">
        <f t="shared" si="9"/>
        <v>11840402.050000001</v>
      </c>
      <c r="N94" s="18">
        <v>11200000</v>
      </c>
      <c r="O94" s="18">
        <v>0</v>
      </c>
      <c r="P94" s="18"/>
      <c r="Q94" s="18"/>
      <c r="R94" s="18">
        <v>277605.46000000002</v>
      </c>
      <c r="S94" s="18">
        <v>0</v>
      </c>
      <c r="T94" s="18"/>
      <c r="U94" s="18"/>
      <c r="V94" s="18">
        <f>2790959.4+3275273.1+2853373.26</f>
        <v>8919605.7599999998</v>
      </c>
      <c r="W94" s="18"/>
      <c r="X94" s="18"/>
      <c r="Y94" s="18"/>
      <c r="Z94" s="18"/>
      <c r="AA94" s="18"/>
      <c r="AB94" s="18">
        <v>2408919.2000000002</v>
      </c>
      <c r="AC94" s="29">
        <v>2408919.2000000002</v>
      </c>
      <c r="AD94" s="18"/>
      <c r="AE94" s="18"/>
      <c r="AF94" s="18">
        <f>500000+300000+700000</f>
        <v>1500000</v>
      </c>
      <c r="AG94" s="18">
        <v>0</v>
      </c>
      <c r="AH94" s="18">
        <v>465463.56</v>
      </c>
      <c r="AI94" s="18">
        <v>349200</v>
      </c>
      <c r="AJ94" s="22">
        <v>2186196</v>
      </c>
      <c r="AK94" s="18">
        <v>1639647</v>
      </c>
      <c r="AL94" s="18">
        <v>544725.4</v>
      </c>
      <c r="AM94" s="29">
        <v>408544.05</v>
      </c>
      <c r="AN94" s="18"/>
      <c r="AO94" s="29"/>
      <c r="AP94" s="18"/>
      <c r="AQ94" s="29"/>
      <c r="AR94" s="18"/>
      <c r="AS94" s="18"/>
      <c r="AT94" s="18"/>
      <c r="AU94" s="29"/>
      <c r="AV94" s="18">
        <v>10210679</v>
      </c>
      <c r="AW94" s="18">
        <v>5639676.2999999998</v>
      </c>
      <c r="AX94" s="18">
        <v>651000</v>
      </c>
      <c r="AY94" s="29">
        <v>651000</v>
      </c>
      <c r="AZ94" s="18"/>
      <c r="BA94" s="29"/>
      <c r="BB94" s="18"/>
      <c r="BC94" s="29"/>
      <c r="BD94" s="18"/>
      <c r="BE94" s="18"/>
      <c r="BF94" s="18"/>
      <c r="BG94" s="18"/>
      <c r="BH94" s="18"/>
      <c r="BI94" s="29"/>
      <c r="BJ94" s="29">
        <v>3843922.76</v>
      </c>
      <c r="BK94" s="29">
        <v>0</v>
      </c>
      <c r="BL94" s="29"/>
      <c r="BM94" s="29"/>
      <c r="BN94" s="18"/>
      <c r="BO94" s="18"/>
      <c r="BP94" s="18"/>
      <c r="BQ94" s="29"/>
      <c r="BR94" s="18"/>
      <c r="BS94" s="29"/>
      <c r="BT94" s="18"/>
      <c r="BU94" s="18"/>
      <c r="BV94" s="18"/>
      <c r="BW94" s="18"/>
      <c r="BX94" s="18">
        <v>23750</v>
      </c>
      <c r="BY94" s="18">
        <v>0</v>
      </c>
      <c r="BZ94" s="18">
        <v>1329328.6399999999</v>
      </c>
      <c r="CA94" s="29">
        <v>680596.75</v>
      </c>
      <c r="CB94" s="29"/>
      <c r="CC94" s="29"/>
      <c r="CD94" s="18"/>
      <c r="CE94" s="29"/>
      <c r="CF94" s="29"/>
      <c r="CG94" s="29"/>
      <c r="CH94" s="18"/>
      <c r="CI94" s="18"/>
      <c r="CJ94" s="18"/>
      <c r="CK94" s="29"/>
      <c r="CL94" s="18"/>
      <c r="CM94" s="18"/>
      <c r="CN94" s="18"/>
      <c r="CO94" s="18"/>
      <c r="CP94" s="18"/>
      <c r="CQ94" s="18"/>
      <c r="CR94" s="18"/>
      <c r="CS94" s="18"/>
      <c r="CT94" s="18">
        <v>605625</v>
      </c>
      <c r="CU94" s="18">
        <v>62818.75</v>
      </c>
      <c r="CV94" s="18"/>
      <c r="CW94" s="18"/>
      <c r="CX94" s="29">
        <f>3667000+2869000</f>
        <v>6536000</v>
      </c>
      <c r="CY94" s="29">
        <v>0</v>
      </c>
      <c r="CZ94" s="2"/>
      <c r="DA94" s="3"/>
      <c r="DB94" s="18"/>
      <c r="DC94" s="18"/>
      <c r="DD94" s="18"/>
      <c r="DE94" s="18"/>
      <c r="DF94" s="18"/>
      <c r="DG94" s="29"/>
      <c r="DH94" s="18"/>
      <c r="DI94" s="18"/>
      <c r="DJ94" s="18"/>
      <c r="DK94" s="29"/>
      <c r="DL94" s="18"/>
      <c r="DM94" s="18"/>
      <c r="DN94" s="18"/>
      <c r="DO94" s="18"/>
      <c r="DP94" s="18"/>
      <c r="DQ94" s="18"/>
      <c r="DR94" s="18"/>
      <c r="DS94" s="29"/>
      <c r="DT94" s="18"/>
      <c r="DU94" s="29"/>
      <c r="DV94" s="18"/>
      <c r="DW94" s="18"/>
      <c r="DX94" s="18"/>
      <c r="DY94" s="18"/>
      <c r="DZ94" s="18"/>
      <c r="EA94" s="29"/>
      <c r="EB94" s="18"/>
      <c r="EC94" s="29"/>
      <c r="ED94" s="18"/>
      <c r="EE94" s="18"/>
      <c r="EF94" s="18"/>
      <c r="EG94" s="18"/>
      <c r="EH94" s="18"/>
      <c r="EI94" s="18"/>
      <c r="EJ94" s="18"/>
      <c r="EK94" s="18"/>
      <c r="EL94" s="18"/>
      <c r="EM94" s="29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29"/>
      <c r="EZ94" s="18"/>
      <c r="FA94" s="18"/>
      <c r="FB94" s="18"/>
      <c r="FC94" s="18"/>
      <c r="FD94" s="18"/>
      <c r="FE94" s="18"/>
      <c r="FF94" s="18"/>
      <c r="FG94" s="18"/>
      <c r="FH94" s="18"/>
      <c r="FI94" s="29"/>
      <c r="FJ94" s="18"/>
      <c r="FK94" s="18"/>
      <c r="FL94" s="18"/>
      <c r="FM94" s="18"/>
      <c r="FN94" s="18"/>
      <c r="FO94" s="18"/>
      <c r="FP94" s="18"/>
      <c r="FQ94" s="18"/>
      <c r="FR94" s="38"/>
      <c r="FS94" s="29"/>
      <c r="FT94" s="29"/>
      <c r="FU94" s="29"/>
      <c r="FV94" s="23">
        <f t="shared" si="10"/>
        <v>139148831.5</v>
      </c>
      <c r="FW94" s="23">
        <f t="shared" si="10"/>
        <v>102448604.47</v>
      </c>
      <c r="FX94" s="18">
        <v>59370133</v>
      </c>
      <c r="FY94" s="29">
        <v>42907586</v>
      </c>
      <c r="FZ94" s="18"/>
      <c r="GA94" s="18"/>
      <c r="GB94" s="18">
        <v>71358048</v>
      </c>
      <c r="GC94" s="29">
        <v>53523852</v>
      </c>
      <c r="GD94" s="18">
        <v>1746979.75</v>
      </c>
      <c r="GE94" s="18">
        <v>1247661</v>
      </c>
      <c r="GF94" s="18"/>
      <c r="GG94" s="29"/>
      <c r="GH94" s="18">
        <v>572107</v>
      </c>
      <c r="GI94" s="18">
        <v>387500</v>
      </c>
      <c r="GJ94" s="18">
        <v>1978244.77</v>
      </c>
      <c r="GK94" s="18">
        <v>666762.16</v>
      </c>
      <c r="GL94" s="18">
        <v>3256600</v>
      </c>
      <c r="GM94" s="29">
        <f>795000+2457800</f>
        <v>3252800</v>
      </c>
      <c r="GN94" s="18">
        <v>52080</v>
      </c>
      <c r="GO94" s="18">
        <v>52080</v>
      </c>
      <c r="GP94" s="18">
        <v>11547</v>
      </c>
      <c r="GQ94" s="18">
        <v>0</v>
      </c>
      <c r="GR94" s="18">
        <v>514746.67</v>
      </c>
      <c r="GS94" s="29">
        <v>375018</v>
      </c>
      <c r="GT94" s="18">
        <v>253000</v>
      </c>
      <c r="GU94" s="18">
        <v>0</v>
      </c>
      <c r="GV94" s="18"/>
      <c r="GW94" s="18"/>
      <c r="GX94" s="18"/>
      <c r="GY94" s="18"/>
      <c r="GZ94" s="18">
        <v>35345.31</v>
      </c>
      <c r="HA94" s="29">
        <v>35345.31</v>
      </c>
      <c r="HB94" s="23">
        <f t="shared" si="11"/>
        <v>13674354.58</v>
      </c>
      <c r="HC94" s="23">
        <f t="shared" si="11"/>
        <v>8956314</v>
      </c>
      <c r="HD94" s="29">
        <v>6331074.5800000001</v>
      </c>
      <c r="HE94" s="29">
        <v>4025624.28</v>
      </c>
      <c r="HF94" s="29">
        <v>7343280</v>
      </c>
      <c r="HG94" s="29">
        <v>4930689.72</v>
      </c>
      <c r="HH94" s="29"/>
      <c r="HI94" s="29"/>
      <c r="HJ94" s="29"/>
      <c r="HK94" s="29"/>
      <c r="HL94" s="18"/>
      <c r="HM94" s="29"/>
      <c r="HN94" s="18"/>
      <c r="HO94" s="29"/>
      <c r="HP94" s="29"/>
      <c r="HQ94" s="29"/>
      <c r="HR94" s="29"/>
      <c r="HS94" s="29"/>
      <c r="HT94" s="18"/>
      <c r="HU94" s="18"/>
      <c r="HV94" s="18"/>
      <c r="HW94" s="18"/>
      <c r="HX94" s="18"/>
      <c r="HY94" s="76"/>
      <c r="HZ94" s="18"/>
      <c r="IA94" s="18"/>
      <c r="IB94" s="60"/>
      <c r="IC94" s="60"/>
      <c r="ID94" s="60"/>
      <c r="IE94" s="20"/>
      <c r="IF94" s="20"/>
      <c r="IG94" s="60"/>
      <c r="IH94" s="60"/>
      <c r="II94" s="60"/>
      <c r="IJ94" s="60"/>
      <c r="IK94" s="60"/>
      <c r="IL94" s="60"/>
      <c r="IM94" s="60"/>
      <c r="IN94" s="20"/>
      <c r="IO94" s="20"/>
      <c r="IP94" s="60"/>
      <c r="IQ94" s="60"/>
      <c r="IR94" s="60"/>
      <c r="IS94" s="20"/>
      <c r="IT94" s="60"/>
      <c r="IU94" s="20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6"/>
      <c r="LZ94" s="16"/>
      <c r="MA94" s="1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</row>
    <row r="95" spans="1:640" x14ac:dyDescent="0.25">
      <c r="A95" s="9" t="s">
        <v>96</v>
      </c>
      <c r="B95" s="23">
        <f t="shared" si="7"/>
        <v>87032972.549999997</v>
      </c>
      <c r="C95" s="23">
        <f t="shared" si="7"/>
        <v>53901837.950000003</v>
      </c>
      <c r="D95" s="31">
        <f t="shared" si="8"/>
        <v>23939760.359999999</v>
      </c>
      <c r="E95" s="31">
        <f t="shared" si="8"/>
        <v>22600567.98</v>
      </c>
      <c r="F95" s="18"/>
      <c r="G95" s="1"/>
      <c r="H95" s="18">
        <v>2939760.36</v>
      </c>
      <c r="I95" s="72">
        <v>1600567.98</v>
      </c>
      <c r="J95" s="72">
        <v>21000000</v>
      </c>
      <c r="K95" s="72">
        <v>21000000</v>
      </c>
      <c r="L95" s="23">
        <f t="shared" si="9"/>
        <v>61090537.189999998</v>
      </c>
      <c r="M95" s="23">
        <f t="shared" si="9"/>
        <v>31117242.370000001</v>
      </c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29"/>
      <c r="AD95" s="18"/>
      <c r="AE95" s="18"/>
      <c r="AF95" s="18"/>
      <c r="AG95" s="18"/>
      <c r="AH95" s="18"/>
      <c r="AI95" s="18"/>
      <c r="AJ95" s="22"/>
      <c r="AK95" s="18"/>
      <c r="AL95" s="18"/>
      <c r="AM95" s="29"/>
      <c r="AN95" s="18"/>
      <c r="AO95" s="29"/>
      <c r="AP95" s="18"/>
      <c r="AQ95" s="29"/>
      <c r="AR95" s="18"/>
      <c r="AS95" s="18"/>
      <c r="AT95" s="18"/>
      <c r="AU95" s="29"/>
      <c r="AV95" s="18"/>
      <c r="AW95" s="18"/>
      <c r="AX95" s="18"/>
      <c r="AY95" s="29"/>
      <c r="AZ95" s="18"/>
      <c r="BA95" s="29"/>
      <c r="BB95" s="18"/>
      <c r="BC95" s="29"/>
      <c r="BD95" s="18"/>
      <c r="BE95" s="18"/>
      <c r="BF95" s="18"/>
      <c r="BG95" s="18"/>
      <c r="BH95" s="18"/>
      <c r="BI95" s="29"/>
      <c r="BJ95" s="29">
        <v>1138534.6299999999</v>
      </c>
      <c r="BK95" s="29">
        <v>0</v>
      </c>
      <c r="BL95" s="29">
        <v>25789174.620000001</v>
      </c>
      <c r="BM95" s="29">
        <v>7697920.4299999997</v>
      </c>
      <c r="BN95" s="18"/>
      <c r="BO95" s="18"/>
      <c r="BP95" s="18"/>
      <c r="BQ95" s="29"/>
      <c r="BR95" s="18"/>
      <c r="BS95" s="29"/>
      <c r="BT95" s="18"/>
      <c r="BU95" s="18"/>
      <c r="BV95" s="18"/>
      <c r="BW95" s="18"/>
      <c r="BX95" s="18"/>
      <c r="BY95" s="18"/>
      <c r="BZ95" s="18"/>
      <c r="CA95" s="29"/>
      <c r="CB95" s="29"/>
      <c r="CC95" s="29"/>
      <c r="CD95" s="18">
        <v>21121720.440000001</v>
      </c>
      <c r="CE95" s="29">
        <v>21121720.440000001</v>
      </c>
      <c r="CF95" s="29"/>
      <c r="CG95" s="29"/>
      <c r="CH95" s="18"/>
      <c r="CI95" s="18"/>
      <c r="CJ95" s="18"/>
      <c r="CK95" s="29"/>
      <c r="CL95" s="18">
        <v>10000000</v>
      </c>
      <c r="CM95" s="18">
        <v>0</v>
      </c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29"/>
      <c r="CY95" s="29"/>
      <c r="CZ95" s="2"/>
      <c r="DA95" s="3"/>
      <c r="DB95" s="18">
        <v>13322</v>
      </c>
      <c r="DC95" s="18">
        <v>13322</v>
      </c>
      <c r="DD95" s="18"/>
      <c r="DE95" s="18"/>
      <c r="DF95" s="18"/>
      <c r="DG95" s="29"/>
      <c r="DH95" s="18">
        <v>2974022</v>
      </c>
      <c r="DI95" s="18">
        <v>2230516</v>
      </c>
      <c r="DJ95" s="18"/>
      <c r="DK95" s="29"/>
      <c r="DL95" s="18"/>
      <c r="DM95" s="18"/>
      <c r="DN95" s="18"/>
      <c r="DO95" s="18"/>
      <c r="DP95" s="18">
        <v>53763.5</v>
      </c>
      <c r="DQ95" s="18">
        <v>53763.5</v>
      </c>
      <c r="DR95" s="35"/>
      <c r="DS95" s="29"/>
      <c r="DT95" s="18"/>
      <c r="DU95" s="29"/>
      <c r="DV95" s="18"/>
      <c r="DW95" s="18"/>
      <c r="DX95" s="18"/>
      <c r="DY95" s="18"/>
      <c r="DZ95" s="18"/>
      <c r="EA95" s="29"/>
      <c r="EB95" s="18"/>
      <c r="EC95" s="29"/>
      <c r="ED95" s="18"/>
      <c r="EE95" s="18"/>
      <c r="EF95" s="18"/>
      <c r="EG95" s="18"/>
      <c r="EH95" s="18"/>
      <c r="EI95" s="18"/>
      <c r="EJ95" s="18"/>
      <c r="EK95" s="18"/>
      <c r="EL95" s="18"/>
      <c r="EM95" s="29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29"/>
      <c r="EZ95" s="18"/>
      <c r="FA95" s="18"/>
      <c r="FB95" s="18"/>
      <c r="FC95" s="18"/>
      <c r="FD95" s="18"/>
      <c r="FE95" s="18"/>
      <c r="FF95" s="18"/>
      <c r="FG95" s="18"/>
      <c r="FH95" s="37"/>
      <c r="FI95" s="29"/>
      <c r="FJ95" s="18"/>
      <c r="FK95" s="18"/>
      <c r="FL95" s="18"/>
      <c r="FM95" s="18"/>
      <c r="FN95" s="18"/>
      <c r="FO95" s="18"/>
      <c r="FP95" s="18"/>
      <c r="FQ95" s="18"/>
      <c r="FR95" s="18"/>
      <c r="FS95" s="29"/>
      <c r="FT95" s="29"/>
      <c r="FU95" s="29"/>
      <c r="FV95" s="23">
        <f t="shared" si="10"/>
        <v>252675</v>
      </c>
      <c r="FW95" s="23">
        <f t="shared" si="10"/>
        <v>184027.6</v>
      </c>
      <c r="FX95" s="18"/>
      <c r="FY95" s="29"/>
      <c r="FZ95" s="18"/>
      <c r="GA95" s="18"/>
      <c r="GB95" s="18"/>
      <c r="GC95" s="29"/>
      <c r="GD95" s="18"/>
      <c r="GE95" s="18"/>
      <c r="GF95" s="18"/>
      <c r="GG95" s="29"/>
      <c r="GH95" s="18"/>
      <c r="GI95" s="18"/>
      <c r="GJ95" s="18"/>
      <c r="GK95" s="18"/>
      <c r="GL95" s="18"/>
      <c r="GM95" s="29"/>
      <c r="GN95" s="18"/>
      <c r="GO95" s="18"/>
      <c r="GP95" s="18"/>
      <c r="GQ95" s="18"/>
      <c r="GR95" s="18"/>
      <c r="GS95" s="29"/>
      <c r="GT95" s="18"/>
      <c r="GU95" s="18"/>
      <c r="GV95" s="18"/>
      <c r="GW95" s="18"/>
      <c r="GX95" s="18">
        <v>252675</v>
      </c>
      <c r="GY95" s="18">
        <v>184027.6</v>
      </c>
      <c r="GZ95" s="18"/>
      <c r="HA95" s="57"/>
      <c r="HB95" s="23">
        <f t="shared" si="11"/>
        <v>1750000</v>
      </c>
      <c r="HC95" s="23">
        <f t="shared" si="11"/>
        <v>0</v>
      </c>
      <c r="HD95" s="29"/>
      <c r="HE95" s="29"/>
      <c r="HF95" s="29"/>
      <c r="HG95" s="29"/>
      <c r="HH95" s="29"/>
      <c r="HI95" s="29"/>
      <c r="HJ95" s="29">
        <v>1750000</v>
      </c>
      <c r="HK95" s="29">
        <v>0</v>
      </c>
      <c r="HL95" s="18"/>
      <c r="HM95" s="29"/>
      <c r="HN95" s="18"/>
      <c r="HO95" s="29"/>
      <c r="HP95" s="29"/>
      <c r="HQ95" s="29"/>
      <c r="HR95" s="29"/>
      <c r="HS95" s="29"/>
      <c r="HT95" s="18"/>
      <c r="HU95" s="18"/>
      <c r="HV95" s="18"/>
      <c r="HW95" s="18"/>
      <c r="HX95" s="18"/>
      <c r="HY95" s="76"/>
      <c r="HZ95" s="18"/>
      <c r="IA95" s="18"/>
      <c r="IB95" s="60"/>
      <c r="IC95" s="60"/>
      <c r="ID95" s="60"/>
      <c r="IE95" s="20"/>
      <c r="IF95" s="20"/>
      <c r="IG95" s="60"/>
      <c r="IH95" s="60"/>
      <c r="II95" s="60"/>
      <c r="IJ95" s="60"/>
      <c r="IK95" s="60"/>
      <c r="IL95" s="60"/>
      <c r="IM95" s="60"/>
      <c r="IN95" s="20"/>
      <c r="IO95" s="20"/>
      <c r="IP95" s="60"/>
      <c r="IQ95" s="60"/>
      <c r="IR95" s="60"/>
      <c r="IS95" s="20"/>
      <c r="IT95" s="60"/>
      <c r="IU95" s="20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6"/>
      <c r="LZ95" s="16"/>
      <c r="MA95" s="1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</row>
    <row r="96" spans="1:640" x14ac:dyDescent="0.25">
      <c r="A96" s="9" t="s">
        <v>97</v>
      </c>
      <c r="B96" s="23">
        <f t="shared" si="7"/>
        <v>69537393.900000006</v>
      </c>
      <c r="C96" s="23">
        <f t="shared" si="7"/>
        <v>38286304.969999991</v>
      </c>
      <c r="D96" s="31">
        <f t="shared" si="8"/>
        <v>24688168.550000001</v>
      </c>
      <c r="E96" s="31">
        <f t="shared" si="8"/>
        <v>18712115.93</v>
      </c>
      <c r="F96" s="18">
        <v>17240800</v>
      </c>
      <c r="G96" s="1">
        <v>12930601</v>
      </c>
      <c r="H96" s="18">
        <v>7447368.5499999998</v>
      </c>
      <c r="I96" s="72">
        <v>5781514.9299999997</v>
      </c>
      <c r="J96" s="72"/>
      <c r="K96" s="72"/>
      <c r="L96" s="23">
        <f t="shared" si="9"/>
        <v>42091325.350000001</v>
      </c>
      <c r="M96" s="23">
        <f t="shared" si="9"/>
        <v>17122268.09</v>
      </c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29"/>
      <c r="AD96" s="18"/>
      <c r="AE96" s="18"/>
      <c r="AF96" s="18"/>
      <c r="AG96" s="18"/>
      <c r="AH96" s="18"/>
      <c r="AI96" s="18"/>
      <c r="AJ96" s="22"/>
      <c r="AK96" s="18"/>
      <c r="AL96" s="18"/>
      <c r="AM96" s="29"/>
      <c r="AN96" s="18"/>
      <c r="AO96" s="29"/>
      <c r="AP96" s="18"/>
      <c r="AQ96" s="29"/>
      <c r="AR96" s="18"/>
      <c r="AS96" s="18"/>
      <c r="AT96" s="18"/>
      <c r="AU96" s="29"/>
      <c r="AV96" s="18"/>
      <c r="AW96" s="18"/>
      <c r="AX96" s="18"/>
      <c r="AY96" s="29"/>
      <c r="AZ96" s="18"/>
      <c r="BA96" s="29"/>
      <c r="BB96" s="18"/>
      <c r="BC96" s="29"/>
      <c r="BD96" s="18"/>
      <c r="BE96" s="18"/>
      <c r="BF96" s="18"/>
      <c r="BG96" s="18"/>
      <c r="BH96" s="18">
        <v>1322724</v>
      </c>
      <c r="BI96" s="29">
        <v>1012055.75</v>
      </c>
      <c r="BJ96" s="29">
        <v>3495177.69</v>
      </c>
      <c r="BK96" s="29">
        <v>0</v>
      </c>
      <c r="BL96" s="29">
        <v>25079211.5</v>
      </c>
      <c r="BM96" s="29">
        <v>7567846.6699999999</v>
      </c>
      <c r="BN96" s="18"/>
      <c r="BO96" s="18"/>
      <c r="BP96" s="18"/>
      <c r="BQ96" s="29"/>
      <c r="BR96" s="18"/>
      <c r="BS96" s="29"/>
      <c r="BT96" s="18"/>
      <c r="BU96" s="18"/>
      <c r="BV96" s="18"/>
      <c r="BW96" s="18"/>
      <c r="BX96" s="18"/>
      <c r="BY96" s="18"/>
      <c r="BZ96" s="18"/>
      <c r="CA96" s="29"/>
      <c r="CB96" s="29"/>
      <c r="CC96" s="29"/>
      <c r="CD96" s="18"/>
      <c r="CE96" s="29"/>
      <c r="CF96" s="29"/>
      <c r="CG96" s="29"/>
      <c r="CH96" s="42">
        <v>1000000</v>
      </c>
      <c r="CI96" s="29">
        <v>1000000</v>
      </c>
      <c r="CJ96" s="18">
        <f>883668.08+883668.08</f>
        <v>1767336.16</v>
      </c>
      <c r="CK96" s="29">
        <v>848321.36</v>
      </c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29"/>
      <c r="CY96" s="29"/>
      <c r="CZ96" s="2"/>
      <c r="DA96" s="3"/>
      <c r="DB96" s="18">
        <v>94399</v>
      </c>
      <c r="DC96" s="18">
        <v>94399</v>
      </c>
      <c r="DD96" s="18"/>
      <c r="DE96" s="18"/>
      <c r="DF96" s="18"/>
      <c r="DG96" s="29"/>
      <c r="DH96" s="18">
        <v>7332477</v>
      </c>
      <c r="DI96" s="18">
        <v>5499360</v>
      </c>
      <c r="DJ96" s="18"/>
      <c r="DK96" s="29"/>
      <c r="DL96" s="18"/>
      <c r="DM96" s="18"/>
      <c r="DN96" s="18"/>
      <c r="DO96" s="18"/>
      <c r="DP96" s="18"/>
      <c r="DQ96" s="18"/>
      <c r="DR96" s="44"/>
      <c r="DS96" s="29"/>
      <c r="DT96" s="18"/>
      <c r="DU96" s="29"/>
      <c r="DV96" s="18"/>
      <c r="DW96" s="18"/>
      <c r="DX96" s="18">
        <v>2000000</v>
      </c>
      <c r="DY96" s="18">
        <v>1100285.31</v>
      </c>
      <c r="DZ96" s="18"/>
      <c r="EA96" s="29"/>
      <c r="EB96" s="18"/>
      <c r="EC96" s="29"/>
      <c r="ED96" s="18"/>
      <c r="EE96" s="18"/>
      <c r="EF96" s="18"/>
      <c r="EG96" s="18"/>
      <c r="EH96" s="18"/>
      <c r="EI96" s="18"/>
      <c r="EJ96" s="18"/>
      <c r="EK96" s="18"/>
      <c r="EL96" s="18"/>
      <c r="EM96" s="29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29"/>
      <c r="EZ96" s="18"/>
      <c r="FA96" s="18"/>
      <c r="FB96" s="18"/>
      <c r="FC96" s="18"/>
      <c r="FD96" s="18"/>
      <c r="FE96" s="18"/>
      <c r="FF96" s="18"/>
      <c r="FG96" s="18"/>
      <c r="FH96" s="41"/>
      <c r="FI96" s="29"/>
      <c r="FJ96" s="18"/>
      <c r="FK96" s="18"/>
      <c r="FL96" s="18"/>
      <c r="FM96" s="18"/>
      <c r="FN96" s="18"/>
      <c r="FO96" s="18"/>
      <c r="FP96" s="18"/>
      <c r="FQ96" s="18"/>
      <c r="FR96" s="18"/>
      <c r="FS96" s="29"/>
      <c r="FT96" s="29"/>
      <c r="FU96" s="29"/>
      <c r="FV96" s="23">
        <f t="shared" si="10"/>
        <v>757900</v>
      </c>
      <c r="FW96" s="23">
        <f t="shared" si="10"/>
        <v>534209.66</v>
      </c>
      <c r="FX96" s="18"/>
      <c r="FY96" s="29"/>
      <c r="FZ96" s="18"/>
      <c r="GA96" s="18"/>
      <c r="GB96" s="18"/>
      <c r="GC96" s="29"/>
      <c r="GD96" s="18"/>
      <c r="GE96" s="18"/>
      <c r="GF96" s="18"/>
      <c r="GG96" s="29"/>
      <c r="GH96" s="18"/>
      <c r="GI96" s="18"/>
      <c r="GJ96" s="18"/>
      <c r="GK96" s="18"/>
      <c r="GL96" s="18"/>
      <c r="GM96" s="29"/>
      <c r="GN96" s="18"/>
      <c r="GO96" s="18"/>
      <c r="GP96" s="18"/>
      <c r="GQ96" s="18"/>
      <c r="GR96" s="18"/>
      <c r="GS96" s="29"/>
      <c r="GT96" s="18"/>
      <c r="GU96" s="18"/>
      <c r="GV96" s="18"/>
      <c r="GW96" s="18"/>
      <c r="GX96" s="18">
        <v>757900</v>
      </c>
      <c r="GY96" s="18">
        <v>534209.66</v>
      </c>
      <c r="GZ96" s="18"/>
      <c r="HA96" s="57"/>
      <c r="HB96" s="23">
        <f t="shared" si="11"/>
        <v>2000000</v>
      </c>
      <c r="HC96" s="23">
        <f t="shared" si="11"/>
        <v>1917711.29</v>
      </c>
      <c r="HD96" s="29"/>
      <c r="HE96" s="29"/>
      <c r="HF96" s="29"/>
      <c r="HG96" s="29"/>
      <c r="HH96" s="29"/>
      <c r="HI96" s="29"/>
      <c r="HJ96" s="29"/>
      <c r="HK96" s="29"/>
      <c r="HL96" s="18"/>
      <c r="HM96" s="29"/>
      <c r="HN96" s="18"/>
      <c r="HO96" s="29"/>
      <c r="HP96" s="29"/>
      <c r="HQ96" s="29"/>
      <c r="HR96" s="29"/>
      <c r="HS96" s="29"/>
      <c r="HT96" s="18">
        <v>2000000</v>
      </c>
      <c r="HU96" s="18">
        <v>1917711.29</v>
      </c>
      <c r="HV96" s="18"/>
      <c r="HW96" s="18"/>
      <c r="HX96" s="18"/>
      <c r="HY96" s="76"/>
      <c r="HZ96" s="18"/>
      <c r="IA96" s="18"/>
      <c r="IB96" s="60"/>
      <c r="IC96" s="60"/>
      <c r="ID96" s="60"/>
      <c r="IE96" s="20"/>
      <c r="IF96" s="20"/>
      <c r="IG96" s="60"/>
      <c r="IH96" s="60"/>
      <c r="II96" s="60"/>
      <c r="IJ96" s="60"/>
      <c r="IK96" s="60"/>
      <c r="IL96" s="60"/>
      <c r="IM96" s="60"/>
      <c r="IN96" s="20"/>
      <c r="IO96" s="20"/>
      <c r="IP96" s="60"/>
      <c r="IQ96" s="60"/>
      <c r="IR96" s="60"/>
      <c r="IS96" s="20"/>
      <c r="IT96" s="60"/>
      <c r="IU96" s="20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6"/>
      <c r="LZ96" s="16"/>
      <c r="MA96" s="1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</row>
    <row r="97" spans="1:640" x14ac:dyDescent="0.25">
      <c r="A97" s="9" t="s">
        <v>98</v>
      </c>
      <c r="B97" s="23">
        <f t="shared" si="7"/>
        <v>12614314.119999999</v>
      </c>
      <c r="C97" s="23">
        <f t="shared" si="7"/>
        <v>9375342.1199999992</v>
      </c>
      <c r="D97" s="31">
        <f t="shared" si="8"/>
        <v>11285598.119999999</v>
      </c>
      <c r="E97" s="31">
        <f t="shared" si="8"/>
        <v>8389704.1199999992</v>
      </c>
      <c r="F97" s="18">
        <v>10637200</v>
      </c>
      <c r="G97" s="1">
        <v>7977901</v>
      </c>
      <c r="H97" s="18">
        <v>648398.12</v>
      </c>
      <c r="I97" s="72">
        <v>411803.12</v>
      </c>
      <c r="J97" s="72"/>
      <c r="K97" s="72"/>
      <c r="L97" s="23">
        <f t="shared" si="9"/>
        <v>1076041</v>
      </c>
      <c r="M97" s="23">
        <f t="shared" si="9"/>
        <v>833913</v>
      </c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29"/>
      <c r="AD97" s="18"/>
      <c r="AE97" s="18"/>
      <c r="AF97" s="18"/>
      <c r="AG97" s="18"/>
      <c r="AH97" s="18"/>
      <c r="AI97" s="18"/>
      <c r="AJ97" s="22"/>
      <c r="AK97" s="18"/>
      <c r="AL97" s="18"/>
      <c r="AM97" s="29"/>
      <c r="AN97" s="18"/>
      <c r="AO97" s="29"/>
      <c r="AP97" s="18"/>
      <c r="AQ97" s="29"/>
      <c r="AR97" s="18"/>
      <c r="AS97" s="18"/>
      <c r="AT97" s="18"/>
      <c r="AU97" s="29"/>
      <c r="AV97" s="18"/>
      <c r="AW97" s="18"/>
      <c r="AX97" s="18"/>
      <c r="AY97" s="29"/>
      <c r="AZ97" s="18"/>
      <c r="BA97" s="29"/>
      <c r="BB97" s="18"/>
      <c r="BC97" s="29"/>
      <c r="BD97" s="18"/>
      <c r="BE97" s="18"/>
      <c r="BF97" s="18"/>
      <c r="BG97" s="18"/>
      <c r="BH97" s="18"/>
      <c r="BI97" s="29"/>
      <c r="BJ97" s="29"/>
      <c r="BK97" s="29"/>
      <c r="BL97" s="29"/>
      <c r="BM97" s="29"/>
      <c r="BN97" s="18"/>
      <c r="BO97" s="18"/>
      <c r="BP97" s="18"/>
      <c r="BQ97" s="29"/>
      <c r="BR97" s="18"/>
      <c r="BS97" s="29"/>
      <c r="BT97" s="18"/>
      <c r="BU97" s="18"/>
      <c r="BV97" s="18"/>
      <c r="BW97" s="18"/>
      <c r="BX97" s="18"/>
      <c r="BY97" s="18"/>
      <c r="BZ97" s="18"/>
      <c r="CA97" s="29"/>
      <c r="CB97" s="29"/>
      <c r="CC97" s="29"/>
      <c r="CD97" s="18"/>
      <c r="CE97" s="29"/>
      <c r="CF97" s="29"/>
      <c r="CG97" s="29"/>
      <c r="CH97" s="18"/>
      <c r="CI97" s="18"/>
      <c r="CJ97" s="18"/>
      <c r="CK97" s="29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29"/>
      <c r="CY97" s="29"/>
      <c r="CZ97" s="2"/>
      <c r="DA97" s="3"/>
      <c r="DB97" s="18"/>
      <c r="DC97" s="18"/>
      <c r="DD97" s="18"/>
      <c r="DE97" s="18"/>
      <c r="DF97" s="18"/>
      <c r="DG97" s="29"/>
      <c r="DH97" s="18">
        <v>968514</v>
      </c>
      <c r="DI97" s="18">
        <v>726386</v>
      </c>
      <c r="DJ97" s="18"/>
      <c r="DK97" s="29"/>
      <c r="DL97" s="18"/>
      <c r="DM97" s="18"/>
      <c r="DN97" s="18">
        <v>107527</v>
      </c>
      <c r="DO97" s="18">
        <v>107527</v>
      </c>
      <c r="DP97" s="18"/>
      <c r="DQ97" s="18"/>
      <c r="DR97" s="18"/>
      <c r="DS97" s="29"/>
      <c r="DT97" s="18"/>
      <c r="DU97" s="29"/>
      <c r="DV97" s="18"/>
      <c r="DW97" s="18"/>
      <c r="DX97" s="18"/>
      <c r="DY97" s="18"/>
      <c r="DZ97" s="18"/>
      <c r="EA97" s="29"/>
      <c r="EB97" s="18"/>
      <c r="EC97" s="29"/>
      <c r="ED97" s="18"/>
      <c r="EE97" s="18"/>
      <c r="EF97" s="18"/>
      <c r="EG97" s="18"/>
      <c r="EH97" s="18"/>
      <c r="EI97" s="18"/>
      <c r="EJ97" s="18"/>
      <c r="EK97" s="18"/>
      <c r="EL97" s="18"/>
      <c r="EM97" s="29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29"/>
      <c r="EZ97" s="18"/>
      <c r="FA97" s="18"/>
      <c r="FB97" s="18"/>
      <c r="FC97" s="18"/>
      <c r="FD97" s="18"/>
      <c r="FE97" s="18"/>
      <c r="FF97" s="18"/>
      <c r="FG97" s="18"/>
      <c r="FH97" s="37"/>
      <c r="FI97" s="29"/>
      <c r="FJ97" s="18"/>
      <c r="FK97" s="18"/>
      <c r="FL97" s="18"/>
      <c r="FM97" s="18"/>
      <c r="FN97" s="18"/>
      <c r="FO97" s="18"/>
      <c r="FP97" s="18"/>
      <c r="FQ97" s="18"/>
      <c r="FR97" s="18"/>
      <c r="FS97" s="29"/>
      <c r="FT97" s="29"/>
      <c r="FU97" s="29"/>
      <c r="FV97" s="23">
        <f t="shared" si="10"/>
        <v>252675</v>
      </c>
      <c r="FW97" s="23">
        <f t="shared" si="10"/>
        <v>151725</v>
      </c>
      <c r="FX97" s="18"/>
      <c r="FY97" s="29"/>
      <c r="FZ97" s="18"/>
      <c r="GA97" s="18"/>
      <c r="GB97" s="18"/>
      <c r="GC97" s="29"/>
      <c r="GD97" s="18"/>
      <c r="GE97" s="18"/>
      <c r="GF97" s="18"/>
      <c r="GG97" s="29"/>
      <c r="GH97" s="18"/>
      <c r="GI97" s="18"/>
      <c r="GJ97" s="18"/>
      <c r="GK97" s="18"/>
      <c r="GL97" s="18"/>
      <c r="GM97" s="29"/>
      <c r="GN97" s="18"/>
      <c r="GO97" s="18"/>
      <c r="GP97" s="18"/>
      <c r="GQ97" s="18"/>
      <c r="GR97" s="18"/>
      <c r="GS97" s="29"/>
      <c r="GT97" s="18"/>
      <c r="GU97" s="18"/>
      <c r="GV97" s="18"/>
      <c r="GW97" s="18"/>
      <c r="GX97" s="18">
        <v>252675</v>
      </c>
      <c r="GY97" s="18">
        <v>151725</v>
      </c>
      <c r="GZ97" s="18"/>
      <c r="HA97" s="57"/>
      <c r="HB97" s="23">
        <f t="shared" si="11"/>
        <v>0</v>
      </c>
      <c r="HC97" s="23">
        <f t="shared" si="11"/>
        <v>0</v>
      </c>
      <c r="HD97" s="29"/>
      <c r="HE97" s="29"/>
      <c r="HF97" s="29"/>
      <c r="HG97" s="29"/>
      <c r="HH97" s="29"/>
      <c r="HI97" s="29"/>
      <c r="HJ97" s="29"/>
      <c r="HK97" s="29"/>
      <c r="HL97" s="18"/>
      <c r="HM97" s="29"/>
      <c r="HN97" s="18"/>
      <c r="HO97" s="29"/>
      <c r="HP97" s="29"/>
      <c r="HQ97" s="29"/>
      <c r="HR97" s="29"/>
      <c r="HS97" s="29"/>
      <c r="HT97" s="18"/>
      <c r="HU97" s="18"/>
      <c r="HV97" s="18"/>
      <c r="HW97" s="18"/>
      <c r="HX97" s="18"/>
      <c r="HY97" s="76"/>
      <c r="HZ97" s="18"/>
      <c r="IA97" s="18"/>
      <c r="IB97" s="60"/>
      <c r="IC97" s="60"/>
      <c r="ID97" s="60"/>
      <c r="IE97" s="20"/>
      <c r="IF97" s="20"/>
      <c r="IG97" s="60"/>
      <c r="IH97" s="60"/>
      <c r="II97" s="60"/>
      <c r="IJ97" s="60"/>
      <c r="IK97" s="60"/>
      <c r="IL97" s="60"/>
      <c r="IM97" s="60"/>
      <c r="IN97" s="20"/>
      <c r="IO97" s="20"/>
      <c r="IP97" s="60"/>
      <c r="IQ97" s="60"/>
      <c r="IR97" s="60"/>
      <c r="IS97" s="20"/>
      <c r="IT97" s="60"/>
      <c r="IU97" s="20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6"/>
      <c r="LZ97" s="16"/>
      <c r="MA97" s="1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</row>
    <row r="98" spans="1:640" x14ac:dyDescent="0.25">
      <c r="A98" s="9" t="s">
        <v>99</v>
      </c>
      <c r="B98" s="23">
        <f t="shared" si="7"/>
        <v>9527256.9900000002</v>
      </c>
      <c r="C98" s="23">
        <f t="shared" si="7"/>
        <v>5549841.5700000003</v>
      </c>
      <c r="D98" s="31">
        <f t="shared" si="8"/>
        <v>5715148.9900000002</v>
      </c>
      <c r="E98" s="31">
        <f t="shared" si="8"/>
        <v>4253878.99</v>
      </c>
      <c r="F98" s="18">
        <v>5330600</v>
      </c>
      <c r="G98" s="1">
        <v>3997952</v>
      </c>
      <c r="H98" s="18">
        <v>384548.99</v>
      </c>
      <c r="I98" s="72">
        <v>255926.99</v>
      </c>
      <c r="J98" s="72"/>
      <c r="K98" s="72"/>
      <c r="L98" s="23">
        <f t="shared" si="9"/>
        <v>3711108</v>
      </c>
      <c r="M98" s="23">
        <f t="shared" si="9"/>
        <v>1224482.78</v>
      </c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29"/>
      <c r="AD98" s="18"/>
      <c r="AE98" s="18"/>
      <c r="AF98" s="18"/>
      <c r="AG98" s="18"/>
      <c r="AH98" s="18"/>
      <c r="AI98" s="18"/>
      <c r="AJ98" s="22"/>
      <c r="AK98" s="18"/>
      <c r="AL98" s="18"/>
      <c r="AM98" s="29"/>
      <c r="AN98" s="18"/>
      <c r="AO98" s="29"/>
      <c r="AP98" s="18"/>
      <c r="AQ98" s="29"/>
      <c r="AR98" s="18"/>
      <c r="AS98" s="18"/>
      <c r="AT98" s="18"/>
      <c r="AU98" s="29"/>
      <c r="AV98" s="18"/>
      <c r="AW98" s="18"/>
      <c r="AX98" s="18"/>
      <c r="AY98" s="29"/>
      <c r="AZ98" s="18"/>
      <c r="BA98" s="29"/>
      <c r="BB98" s="18"/>
      <c r="BC98" s="29"/>
      <c r="BD98" s="18"/>
      <c r="BE98" s="18"/>
      <c r="BF98" s="18"/>
      <c r="BG98" s="18"/>
      <c r="BH98" s="18"/>
      <c r="BI98" s="29"/>
      <c r="BJ98" s="29"/>
      <c r="BK98" s="29"/>
      <c r="BL98" s="29"/>
      <c r="BM98" s="29"/>
      <c r="BN98" s="18"/>
      <c r="BO98" s="18"/>
      <c r="BP98" s="18"/>
      <c r="BQ98" s="29"/>
      <c r="BR98" s="18"/>
      <c r="BS98" s="29"/>
      <c r="BT98" s="18"/>
      <c r="BU98" s="18"/>
      <c r="BV98" s="18"/>
      <c r="BW98" s="18"/>
      <c r="BX98" s="18"/>
      <c r="BY98" s="18"/>
      <c r="BZ98" s="18"/>
      <c r="CA98" s="29"/>
      <c r="CB98" s="29"/>
      <c r="CC98" s="29"/>
      <c r="CD98" s="18"/>
      <c r="CE98" s="29"/>
      <c r="CF98" s="29"/>
      <c r="CG98" s="29"/>
      <c r="CH98" s="18"/>
      <c r="CI98" s="18"/>
      <c r="CJ98" s="18"/>
      <c r="CK98" s="29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29"/>
      <c r="CY98" s="29"/>
      <c r="CZ98" s="2"/>
      <c r="DA98" s="3"/>
      <c r="DB98" s="18"/>
      <c r="DC98" s="18"/>
      <c r="DD98" s="18">
        <v>3000000</v>
      </c>
      <c r="DE98" s="18">
        <v>758651.78</v>
      </c>
      <c r="DF98" s="18"/>
      <c r="DG98" s="29"/>
      <c r="DH98" s="18">
        <v>581108</v>
      </c>
      <c r="DI98" s="18">
        <v>435831</v>
      </c>
      <c r="DJ98" s="18"/>
      <c r="DK98" s="29"/>
      <c r="DL98" s="18"/>
      <c r="DM98" s="18"/>
      <c r="DN98" s="18"/>
      <c r="DO98" s="18"/>
      <c r="DP98" s="18"/>
      <c r="DQ98" s="18"/>
      <c r="DR98" s="18"/>
      <c r="DS98" s="29"/>
      <c r="DT98" s="18"/>
      <c r="DU98" s="29"/>
      <c r="DV98" s="18"/>
      <c r="DW98" s="18"/>
      <c r="DX98" s="18"/>
      <c r="DY98" s="18"/>
      <c r="DZ98" s="18">
        <v>30000</v>
      </c>
      <c r="EA98" s="29">
        <v>30000</v>
      </c>
      <c r="EB98" s="18"/>
      <c r="EC98" s="29"/>
      <c r="ED98" s="18"/>
      <c r="EE98" s="18"/>
      <c r="EF98" s="18"/>
      <c r="EG98" s="18"/>
      <c r="EH98" s="18">
        <v>100000</v>
      </c>
      <c r="EI98" s="18">
        <v>0</v>
      </c>
      <c r="EJ98" s="18"/>
      <c r="EK98" s="18"/>
      <c r="EL98" s="18"/>
      <c r="EM98" s="29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29"/>
      <c r="EZ98" s="18"/>
      <c r="FA98" s="18"/>
      <c r="FB98" s="18"/>
      <c r="FC98" s="18"/>
      <c r="FD98" s="18"/>
      <c r="FE98" s="18"/>
      <c r="FF98" s="18"/>
      <c r="FG98" s="18"/>
      <c r="FH98" s="37"/>
      <c r="FI98" s="29"/>
      <c r="FJ98" s="18"/>
      <c r="FK98" s="18"/>
      <c r="FL98" s="18"/>
      <c r="FM98" s="18"/>
      <c r="FN98" s="18"/>
      <c r="FO98" s="18"/>
      <c r="FP98" s="18"/>
      <c r="FQ98" s="18"/>
      <c r="FR98" s="18"/>
      <c r="FS98" s="29"/>
      <c r="FT98" s="29"/>
      <c r="FU98" s="29"/>
      <c r="FV98" s="23">
        <f t="shared" si="10"/>
        <v>101000</v>
      </c>
      <c r="FW98" s="23">
        <f t="shared" si="10"/>
        <v>71479.8</v>
      </c>
      <c r="FX98" s="18"/>
      <c r="FY98" s="29"/>
      <c r="FZ98" s="18"/>
      <c r="GA98" s="18"/>
      <c r="GB98" s="18"/>
      <c r="GC98" s="29"/>
      <c r="GD98" s="18"/>
      <c r="GE98" s="18"/>
      <c r="GF98" s="18"/>
      <c r="GG98" s="29"/>
      <c r="GH98" s="18"/>
      <c r="GI98" s="18"/>
      <c r="GJ98" s="18"/>
      <c r="GK98" s="18"/>
      <c r="GL98" s="18"/>
      <c r="GM98" s="29"/>
      <c r="GN98" s="18"/>
      <c r="GO98" s="18"/>
      <c r="GP98" s="18"/>
      <c r="GQ98" s="18"/>
      <c r="GR98" s="18"/>
      <c r="GS98" s="29"/>
      <c r="GT98" s="18"/>
      <c r="GU98" s="18"/>
      <c r="GV98" s="18"/>
      <c r="GW98" s="18"/>
      <c r="GX98" s="18">
        <v>101000</v>
      </c>
      <c r="GY98" s="18">
        <v>71479.8</v>
      </c>
      <c r="GZ98" s="18"/>
      <c r="HA98" s="57"/>
      <c r="HB98" s="23">
        <f t="shared" si="11"/>
        <v>0</v>
      </c>
      <c r="HC98" s="23">
        <f t="shared" si="11"/>
        <v>0</v>
      </c>
      <c r="HD98" s="29"/>
      <c r="HE98" s="29"/>
      <c r="HF98" s="29"/>
      <c r="HG98" s="29"/>
      <c r="HH98" s="29"/>
      <c r="HI98" s="29"/>
      <c r="HJ98" s="29"/>
      <c r="HK98" s="29"/>
      <c r="HL98" s="18"/>
      <c r="HM98" s="29"/>
      <c r="HN98" s="18"/>
      <c r="HO98" s="29"/>
      <c r="HP98" s="29"/>
      <c r="HQ98" s="29"/>
      <c r="HR98" s="29"/>
      <c r="HS98" s="29"/>
      <c r="HT98" s="18"/>
      <c r="HU98" s="18"/>
      <c r="HV98" s="18"/>
      <c r="HW98" s="18"/>
      <c r="HX98" s="18"/>
      <c r="HY98" s="76"/>
      <c r="HZ98" s="18"/>
      <c r="IA98" s="18"/>
      <c r="IB98" s="60"/>
      <c r="IC98" s="60"/>
      <c r="ID98" s="60"/>
      <c r="IE98" s="20"/>
      <c r="IF98" s="20"/>
      <c r="IG98" s="60"/>
      <c r="IH98" s="60"/>
      <c r="II98" s="60"/>
      <c r="IJ98" s="60"/>
      <c r="IK98" s="60"/>
      <c r="IL98" s="60"/>
      <c r="IM98" s="60"/>
      <c r="IN98" s="20"/>
      <c r="IO98" s="20"/>
      <c r="IP98" s="60"/>
      <c r="IQ98" s="60"/>
      <c r="IR98" s="60"/>
      <c r="IS98" s="20"/>
      <c r="IT98" s="60"/>
      <c r="IU98" s="20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6"/>
      <c r="LZ98" s="16"/>
      <c r="MA98" s="1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</row>
    <row r="99" spans="1:640" x14ac:dyDescent="0.25">
      <c r="A99" s="9" t="s">
        <v>100</v>
      </c>
      <c r="B99" s="23">
        <f t="shared" si="7"/>
        <v>6010286.3499999996</v>
      </c>
      <c r="C99" s="23">
        <f t="shared" si="7"/>
        <v>3782987.27</v>
      </c>
      <c r="D99" s="31">
        <f t="shared" si="8"/>
        <v>4621881.49</v>
      </c>
      <c r="E99" s="31">
        <f t="shared" si="8"/>
        <v>3431382.49</v>
      </c>
      <c r="F99" s="18">
        <v>4140200</v>
      </c>
      <c r="G99" s="1">
        <v>3105152</v>
      </c>
      <c r="H99" s="18">
        <v>481681.49</v>
      </c>
      <c r="I99" s="72">
        <v>326230.49</v>
      </c>
      <c r="J99" s="72"/>
      <c r="K99" s="72"/>
      <c r="L99" s="23">
        <f t="shared" si="9"/>
        <v>1287404.8599999999</v>
      </c>
      <c r="M99" s="23">
        <f t="shared" si="9"/>
        <v>290554</v>
      </c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29"/>
      <c r="AD99" s="18"/>
      <c r="AE99" s="18"/>
      <c r="AF99" s="18"/>
      <c r="AG99" s="18"/>
      <c r="AH99" s="18"/>
      <c r="AI99" s="18"/>
      <c r="AJ99" s="22"/>
      <c r="AK99" s="18"/>
      <c r="AL99" s="18"/>
      <c r="AM99" s="29"/>
      <c r="AN99" s="18"/>
      <c r="AO99" s="29"/>
      <c r="AP99" s="18"/>
      <c r="AQ99" s="29"/>
      <c r="AR99" s="18"/>
      <c r="AS99" s="18"/>
      <c r="AT99" s="18"/>
      <c r="AU99" s="29"/>
      <c r="AV99" s="18"/>
      <c r="AW99" s="18"/>
      <c r="AX99" s="18"/>
      <c r="AY99" s="29"/>
      <c r="AZ99" s="18"/>
      <c r="BA99" s="29"/>
      <c r="BB99" s="18"/>
      <c r="BC99" s="29"/>
      <c r="BD99" s="18"/>
      <c r="BE99" s="18"/>
      <c r="BF99" s="18"/>
      <c r="BG99" s="18"/>
      <c r="BH99" s="18"/>
      <c r="BI99" s="29"/>
      <c r="BJ99" s="29"/>
      <c r="BK99" s="29"/>
      <c r="BL99" s="29"/>
      <c r="BM99" s="29"/>
      <c r="BN99" s="18"/>
      <c r="BO99" s="18"/>
      <c r="BP99" s="18"/>
      <c r="BQ99" s="29"/>
      <c r="BR99" s="18"/>
      <c r="BS99" s="29"/>
      <c r="BT99" s="18"/>
      <c r="BU99" s="18"/>
      <c r="BV99" s="18"/>
      <c r="BW99" s="18"/>
      <c r="BX99" s="18"/>
      <c r="BY99" s="18"/>
      <c r="BZ99" s="18"/>
      <c r="CA99" s="29"/>
      <c r="CB99" s="29"/>
      <c r="CC99" s="29"/>
      <c r="CD99" s="18"/>
      <c r="CE99" s="29"/>
      <c r="CF99" s="29"/>
      <c r="CG99" s="29"/>
      <c r="CH99" s="18"/>
      <c r="CI99" s="18"/>
      <c r="CJ99" s="18">
        <v>899998.86</v>
      </c>
      <c r="CK99" s="29">
        <v>0</v>
      </c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29"/>
      <c r="CY99" s="29"/>
      <c r="CZ99" s="2"/>
      <c r="DA99" s="3"/>
      <c r="DB99" s="18"/>
      <c r="DC99" s="18"/>
      <c r="DD99" s="18"/>
      <c r="DE99" s="18"/>
      <c r="DF99" s="18"/>
      <c r="DG99" s="29"/>
      <c r="DH99" s="18">
        <v>387406</v>
      </c>
      <c r="DI99" s="18">
        <v>290554</v>
      </c>
      <c r="DJ99" s="18"/>
      <c r="DK99" s="29"/>
      <c r="DL99" s="18"/>
      <c r="DM99" s="18"/>
      <c r="DN99" s="18"/>
      <c r="DO99" s="18"/>
      <c r="DP99" s="18"/>
      <c r="DQ99" s="18"/>
      <c r="DR99" s="18"/>
      <c r="DS99" s="29"/>
      <c r="DT99" s="18"/>
      <c r="DU99" s="29"/>
      <c r="DV99" s="18"/>
      <c r="DW99" s="18"/>
      <c r="DX99" s="18"/>
      <c r="DY99" s="18"/>
      <c r="DZ99" s="18"/>
      <c r="EA99" s="29"/>
      <c r="EB99" s="18"/>
      <c r="EC99" s="29"/>
      <c r="ED99" s="18"/>
      <c r="EE99" s="18"/>
      <c r="EF99" s="18"/>
      <c r="EG99" s="18"/>
      <c r="EH99" s="18"/>
      <c r="EI99" s="18"/>
      <c r="EJ99" s="18"/>
      <c r="EK99" s="18"/>
      <c r="EL99" s="18"/>
      <c r="EM99" s="29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29"/>
      <c r="EZ99" s="18"/>
      <c r="FA99" s="18"/>
      <c r="FB99" s="18"/>
      <c r="FC99" s="18"/>
      <c r="FD99" s="18"/>
      <c r="FE99" s="18"/>
      <c r="FF99" s="18"/>
      <c r="FG99" s="18"/>
      <c r="FH99" s="37"/>
      <c r="FI99" s="29"/>
      <c r="FJ99" s="18"/>
      <c r="FK99" s="18"/>
      <c r="FL99" s="18"/>
      <c r="FM99" s="18"/>
      <c r="FN99" s="18"/>
      <c r="FO99" s="18"/>
      <c r="FP99" s="18"/>
      <c r="FQ99" s="18"/>
      <c r="FR99" s="18"/>
      <c r="FS99" s="29"/>
      <c r="FT99" s="29"/>
      <c r="FU99" s="29"/>
      <c r="FV99" s="23">
        <f t="shared" si="10"/>
        <v>101000</v>
      </c>
      <c r="FW99" s="23">
        <f t="shared" si="10"/>
        <v>61050.78</v>
      </c>
      <c r="FX99" s="18"/>
      <c r="FY99" s="29"/>
      <c r="FZ99" s="18"/>
      <c r="GA99" s="18"/>
      <c r="GB99" s="18"/>
      <c r="GC99" s="29"/>
      <c r="GD99" s="18"/>
      <c r="GE99" s="18"/>
      <c r="GF99" s="18"/>
      <c r="GG99" s="29"/>
      <c r="GH99" s="18"/>
      <c r="GI99" s="18"/>
      <c r="GJ99" s="18"/>
      <c r="GK99" s="18"/>
      <c r="GL99" s="18"/>
      <c r="GM99" s="29"/>
      <c r="GN99" s="18"/>
      <c r="GO99" s="18"/>
      <c r="GP99" s="18"/>
      <c r="GQ99" s="18"/>
      <c r="GR99" s="18"/>
      <c r="GS99" s="29"/>
      <c r="GT99" s="18"/>
      <c r="GU99" s="18"/>
      <c r="GV99" s="18"/>
      <c r="GW99" s="18"/>
      <c r="GX99" s="18">
        <v>101000</v>
      </c>
      <c r="GY99" s="18">
        <v>61050.78</v>
      </c>
      <c r="GZ99" s="18"/>
      <c r="HA99" s="57"/>
      <c r="HB99" s="23">
        <f t="shared" si="11"/>
        <v>0</v>
      </c>
      <c r="HC99" s="23">
        <f t="shared" si="11"/>
        <v>0</v>
      </c>
      <c r="HD99" s="29"/>
      <c r="HE99" s="29"/>
      <c r="HF99" s="29"/>
      <c r="HG99" s="29"/>
      <c r="HH99" s="29"/>
      <c r="HI99" s="29"/>
      <c r="HJ99" s="29"/>
      <c r="HK99" s="29"/>
      <c r="HL99" s="18"/>
      <c r="HM99" s="29"/>
      <c r="HN99" s="18"/>
      <c r="HO99" s="29"/>
      <c r="HP99" s="29"/>
      <c r="HQ99" s="29"/>
      <c r="HR99" s="29"/>
      <c r="HS99" s="29"/>
      <c r="HT99" s="18"/>
      <c r="HU99" s="18"/>
      <c r="HV99" s="18"/>
      <c r="HW99" s="18"/>
      <c r="HX99" s="18"/>
      <c r="HY99" s="76"/>
      <c r="HZ99" s="18"/>
      <c r="IA99" s="18"/>
      <c r="IB99" s="60"/>
      <c r="IC99" s="60"/>
      <c r="ID99" s="60"/>
      <c r="IE99" s="20"/>
      <c r="IF99" s="20"/>
      <c r="IG99" s="60"/>
      <c r="IH99" s="60"/>
      <c r="II99" s="60"/>
      <c r="IJ99" s="60"/>
      <c r="IK99" s="60"/>
      <c r="IL99" s="60"/>
      <c r="IM99" s="60"/>
      <c r="IN99" s="20"/>
      <c r="IO99" s="20"/>
      <c r="IP99" s="60"/>
      <c r="IQ99" s="60"/>
      <c r="IR99" s="60"/>
      <c r="IS99" s="20"/>
      <c r="IT99" s="60"/>
      <c r="IU99" s="20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6"/>
      <c r="LZ99" s="16"/>
      <c r="MA99" s="1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</row>
    <row r="100" spans="1:640" x14ac:dyDescent="0.25">
      <c r="A100" s="8" t="s">
        <v>101</v>
      </c>
      <c r="B100" s="23">
        <f t="shared" si="7"/>
        <v>200488281.15000001</v>
      </c>
      <c r="C100" s="23">
        <f t="shared" si="7"/>
        <v>142644275.30000001</v>
      </c>
      <c r="D100" s="31">
        <f t="shared" si="8"/>
        <v>94851087.710000008</v>
      </c>
      <c r="E100" s="31">
        <f t="shared" si="8"/>
        <v>71216586.710000008</v>
      </c>
      <c r="F100" s="18">
        <v>73309700</v>
      </c>
      <c r="G100" s="1">
        <v>54982277</v>
      </c>
      <c r="H100" s="18">
        <f>3878188+17663199.71</f>
        <v>21541387.710000001</v>
      </c>
      <c r="I100" s="58">
        <v>16234309.710000001</v>
      </c>
      <c r="J100" s="58"/>
      <c r="K100" s="58"/>
      <c r="L100" s="23">
        <f t="shared" si="9"/>
        <v>38764853.479999997</v>
      </c>
      <c r="M100" s="23">
        <f t="shared" si="9"/>
        <v>20838413.949999999</v>
      </c>
      <c r="N100" s="18"/>
      <c r="O100" s="18"/>
      <c r="P100" s="18"/>
      <c r="Q100" s="18"/>
      <c r="R100" s="18">
        <v>156698.31</v>
      </c>
      <c r="S100" s="18">
        <v>156698.31</v>
      </c>
      <c r="T100" s="18">
        <v>36750</v>
      </c>
      <c r="U100" s="18">
        <v>36750</v>
      </c>
      <c r="V100" s="18">
        <f>3550000+2450000+880000+2130000</f>
        <v>9010000</v>
      </c>
      <c r="W100" s="18"/>
      <c r="X100" s="18"/>
      <c r="Y100" s="18"/>
      <c r="Z100" s="18"/>
      <c r="AA100" s="18"/>
      <c r="AB100" s="18"/>
      <c r="AC100" s="29"/>
      <c r="AD100" s="18"/>
      <c r="AE100" s="18"/>
      <c r="AF100" s="18">
        <f>429525.21+468376.64</f>
        <v>897901.85000000009</v>
      </c>
      <c r="AG100" s="18">
        <v>0</v>
      </c>
      <c r="AH100" s="18">
        <v>668307.16</v>
      </c>
      <c r="AI100" s="18">
        <v>501210</v>
      </c>
      <c r="AJ100" s="22">
        <v>2052075</v>
      </c>
      <c r="AK100" s="18">
        <v>1539056</v>
      </c>
      <c r="AL100" s="18">
        <v>1301134.7</v>
      </c>
      <c r="AM100" s="29">
        <v>975851.01</v>
      </c>
      <c r="AN100" s="18"/>
      <c r="AO100" s="29"/>
      <c r="AP100" s="18"/>
      <c r="AQ100" s="29"/>
      <c r="AR100" s="18"/>
      <c r="AS100" s="18"/>
      <c r="AT100" s="18"/>
      <c r="AU100" s="29"/>
      <c r="AV100" s="18">
        <v>3719559.5</v>
      </c>
      <c r="AW100" s="18">
        <v>2031903.01</v>
      </c>
      <c r="AX100" s="18">
        <v>338520</v>
      </c>
      <c r="AY100" s="29">
        <v>338520</v>
      </c>
      <c r="AZ100" s="18"/>
      <c r="BA100" s="29"/>
      <c r="BB100" s="18"/>
      <c r="BC100" s="29"/>
      <c r="BD100" s="18"/>
      <c r="BE100" s="18"/>
      <c r="BF100" s="18"/>
      <c r="BG100" s="18"/>
      <c r="BH100" s="18">
        <v>1513185</v>
      </c>
      <c r="BI100" s="29">
        <v>1148939.5</v>
      </c>
      <c r="BJ100" s="29">
        <v>6123759.4900000002</v>
      </c>
      <c r="BK100" s="29">
        <v>6123759.4900000002</v>
      </c>
      <c r="BL100" s="29"/>
      <c r="BM100" s="29"/>
      <c r="BN100" s="18"/>
      <c r="BO100" s="18"/>
      <c r="BP100" s="18"/>
      <c r="BQ100" s="29"/>
      <c r="BR100" s="18"/>
      <c r="BS100" s="29"/>
      <c r="BT100" s="18"/>
      <c r="BU100" s="18"/>
      <c r="BV100" s="18"/>
      <c r="BW100" s="18"/>
      <c r="BX100" s="18"/>
      <c r="BY100" s="18"/>
      <c r="BZ100" s="18"/>
      <c r="CA100" s="29"/>
      <c r="CB100" s="29"/>
      <c r="CC100" s="29"/>
      <c r="CD100" s="18"/>
      <c r="CE100" s="29"/>
      <c r="CF100" s="29"/>
      <c r="CG100" s="29"/>
      <c r="CH100" s="37"/>
      <c r="CI100" s="18"/>
      <c r="CJ100" s="18"/>
      <c r="CK100" s="29"/>
      <c r="CL100" s="18"/>
      <c r="CM100" s="18"/>
      <c r="CN100" s="18"/>
      <c r="CO100" s="18"/>
      <c r="CP100" s="18">
        <v>1850104.21</v>
      </c>
      <c r="CQ100" s="18">
        <v>1850104.21</v>
      </c>
      <c r="CR100" s="18">
        <v>241744.13</v>
      </c>
      <c r="CS100" s="18">
        <v>241744.13</v>
      </c>
      <c r="CT100" s="18"/>
      <c r="CU100" s="18"/>
      <c r="CV100" s="18"/>
      <c r="CW100" s="18"/>
      <c r="CX100" s="29"/>
      <c r="CY100" s="29"/>
      <c r="CZ100" s="2"/>
      <c r="DA100" s="3"/>
      <c r="DB100" s="18"/>
      <c r="DC100" s="18"/>
      <c r="DD100" s="18"/>
      <c r="DE100" s="18"/>
      <c r="DF100" s="18"/>
      <c r="DG100" s="29"/>
      <c r="DH100" s="18">
        <v>6645081</v>
      </c>
      <c r="DI100" s="18">
        <v>4983810</v>
      </c>
      <c r="DJ100" s="18"/>
      <c r="DK100" s="29"/>
      <c r="DL100" s="18"/>
      <c r="DM100" s="18"/>
      <c r="DN100" s="18"/>
      <c r="DO100" s="18"/>
      <c r="DP100" s="18"/>
      <c r="DQ100" s="18"/>
      <c r="DR100" s="18"/>
      <c r="DS100" s="29"/>
      <c r="DT100" s="18">
        <v>1400000</v>
      </c>
      <c r="DU100" s="29">
        <v>300000</v>
      </c>
      <c r="DV100" s="18"/>
      <c r="DW100" s="18"/>
      <c r="DX100" s="18">
        <v>300000</v>
      </c>
      <c r="DY100" s="18">
        <v>300000</v>
      </c>
      <c r="DZ100" s="35"/>
      <c r="EA100" s="29"/>
      <c r="EB100" s="18"/>
      <c r="EC100" s="29"/>
      <c r="ED100" s="18"/>
      <c r="EE100" s="18"/>
      <c r="EF100" s="18"/>
      <c r="EG100" s="18"/>
      <c r="EH100" s="18"/>
      <c r="EI100" s="18"/>
      <c r="EJ100" s="18"/>
      <c r="EK100" s="18"/>
      <c r="EL100" s="18"/>
      <c r="EM100" s="29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29"/>
      <c r="EZ100" s="18">
        <v>2160266.84</v>
      </c>
      <c r="FA100" s="18">
        <v>0</v>
      </c>
      <c r="FB100" s="18"/>
      <c r="FC100" s="18"/>
      <c r="FD100" s="18"/>
      <c r="FE100" s="18"/>
      <c r="FF100" s="18">
        <v>349766.29</v>
      </c>
      <c r="FG100" s="18">
        <v>310068.28999999998</v>
      </c>
      <c r="FH100" s="41"/>
      <c r="FI100" s="29"/>
      <c r="FJ100" s="37"/>
      <c r="FK100" s="18"/>
      <c r="FL100" s="18"/>
      <c r="FM100" s="18"/>
      <c r="FN100" s="18"/>
      <c r="FO100" s="18"/>
      <c r="FP100" s="18"/>
      <c r="FQ100" s="18"/>
      <c r="FR100" s="35"/>
      <c r="FS100" s="29"/>
      <c r="FT100" s="29"/>
      <c r="FU100" s="29"/>
      <c r="FV100" s="23">
        <f t="shared" si="10"/>
        <v>57981224.129999995</v>
      </c>
      <c r="FW100" s="23">
        <f t="shared" si="10"/>
        <v>42675393.68</v>
      </c>
      <c r="FX100" s="18">
        <v>19810180</v>
      </c>
      <c r="FY100" s="29">
        <v>14816337</v>
      </c>
      <c r="FZ100" s="18"/>
      <c r="GA100" s="18"/>
      <c r="GB100" s="18">
        <v>35047906.329999998</v>
      </c>
      <c r="GC100" s="29">
        <v>26313305</v>
      </c>
      <c r="GD100" s="18"/>
      <c r="GE100" s="18"/>
      <c r="GF100" s="18"/>
      <c r="GG100" s="29"/>
      <c r="GH100" s="18">
        <v>183606</v>
      </c>
      <c r="GI100" s="18">
        <v>91500</v>
      </c>
      <c r="GJ100" s="18">
        <v>1429676.83</v>
      </c>
      <c r="GK100" s="18">
        <v>324247.96999999997</v>
      </c>
      <c r="GL100" s="18">
        <v>708166.8</v>
      </c>
      <c r="GM100" s="29">
        <v>708125</v>
      </c>
      <c r="GN100" s="18">
        <v>26040</v>
      </c>
      <c r="GO100" s="18">
        <v>26040</v>
      </c>
      <c r="GP100" s="18">
        <v>5912.4</v>
      </c>
      <c r="GQ100" s="18">
        <v>2000</v>
      </c>
      <c r="GR100" s="18">
        <v>463409.42</v>
      </c>
      <c r="GS100" s="29">
        <v>350705.43</v>
      </c>
      <c r="GT100" s="18">
        <v>231000</v>
      </c>
      <c r="GU100" s="18">
        <v>30983.33</v>
      </c>
      <c r="GV100" s="18">
        <v>63176.4</v>
      </c>
      <c r="GW100" s="18">
        <v>0</v>
      </c>
      <c r="GX100" s="18"/>
      <c r="GY100" s="18"/>
      <c r="GZ100" s="18">
        <v>12149.95</v>
      </c>
      <c r="HA100" s="29">
        <v>12149.95</v>
      </c>
      <c r="HB100" s="23">
        <f t="shared" si="11"/>
        <v>8891115.8300000001</v>
      </c>
      <c r="HC100" s="23">
        <f t="shared" si="11"/>
        <v>7913880.96</v>
      </c>
      <c r="HD100" s="29">
        <v>5297595.83</v>
      </c>
      <c r="HE100" s="29">
        <v>5295685.72</v>
      </c>
      <c r="HF100" s="29">
        <v>3593520</v>
      </c>
      <c r="HG100" s="29">
        <v>2618195.2400000002</v>
      </c>
      <c r="HH100" s="29"/>
      <c r="HI100" s="29"/>
      <c r="HJ100" s="29"/>
      <c r="HK100" s="29"/>
      <c r="HL100" s="18"/>
      <c r="HM100" s="29"/>
      <c r="HN100" s="18"/>
      <c r="HO100" s="29"/>
      <c r="HP100" s="29"/>
      <c r="HQ100" s="29"/>
      <c r="HR100" s="29"/>
      <c r="HS100" s="29"/>
      <c r="HT100" s="18"/>
      <c r="HU100" s="18"/>
      <c r="HV100" s="18"/>
      <c r="HW100" s="18"/>
      <c r="HX100" s="18"/>
      <c r="HY100" s="76"/>
      <c r="HZ100" s="18"/>
      <c r="IA100" s="18"/>
      <c r="IB100" s="60"/>
      <c r="IC100" s="60"/>
      <c r="ID100" s="60"/>
      <c r="IE100" s="20"/>
      <c r="IF100" s="20"/>
      <c r="IG100" s="60"/>
      <c r="IH100" s="60"/>
      <c r="II100" s="60"/>
      <c r="IJ100" s="60"/>
      <c r="IK100" s="60"/>
      <c r="IL100" s="60"/>
      <c r="IM100" s="60"/>
      <c r="IN100" s="20"/>
      <c r="IO100" s="20"/>
      <c r="IP100" s="60"/>
      <c r="IQ100" s="60"/>
      <c r="IR100" s="60"/>
      <c r="IS100" s="20"/>
      <c r="IT100" s="60"/>
      <c r="IU100" s="20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6"/>
      <c r="LZ100" s="16"/>
      <c r="MA100" s="1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</row>
    <row r="101" spans="1:640" x14ac:dyDescent="0.25">
      <c r="A101" s="9" t="s">
        <v>102</v>
      </c>
      <c r="B101" s="23">
        <f t="shared" si="7"/>
        <v>67808539.849999994</v>
      </c>
      <c r="C101" s="23">
        <f t="shared" si="7"/>
        <v>42573111.430000007</v>
      </c>
      <c r="D101" s="31">
        <f t="shared" si="8"/>
        <v>9222100</v>
      </c>
      <c r="E101" s="31">
        <f t="shared" si="8"/>
        <v>6916576</v>
      </c>
      <c r="F101" s="18">
        <v>9222100</v>
      </c>
      <c r="G101" s="1">
        <v>6916576</v>
      </c>
      <c r="H101" s="18"/>
      <c r="I101" s="54"/>
      <c r="J101" s="54"/>
      <c r="K101" s="54"/>
      <c r="L101" s="23">
        <f t="shared" si="9"/>
        <v>58333764.850000001</v>
      </c>
      <c r="M101" s="23">
        <f t="shared" si="9"/>
        <v>35474907.550000004</v>
      </c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29"/>
      <c r="AD101" s="18"/>
      <c r="AE101" s="18"/>
      <c r="AF101" s="18"/>
      <c r="AG101" s="18"/>
      <c r="AH101" s="18"/>
      <c r="AI101" s="18"/>
      <c r="AJ101" s="22"/>
      <c r="AK101" s="18"/>
      <c r="AL101" s="18"/>
      <c r="AM101" s="29"/>
      <c r="AN101" s="18"/>
      <c r="AO101" s="29"/>
      <c r="AP101" s="18"/>
      <c r="AQ101" s="29"/>
      <c r="AR101" s="18"/>
      <c r="AS101" s="18"/>
      <c r="AT101" s="18"/>
      <c r="AU101" s="29"/>
      <c r="AV101" s="18"/>
      <c r="AW101" s="18"/>
      <c r="AX101" s="18"/>
      <c r="AY101" s="29"/>
      <c r="AZ101" s="18"/>
      <c r="BA101" s="29"/>
      <c r="BB101" s="18"/>
      <c r="BC101" s="29"/>
      <c r="BD101" s="18"/>
      <c r="BE101" s="18"/>
      <c r="BF101" s="18"/>
      <c r="BG101" s="18"/>
      <c r="BH101" s="18"/>
      <c r="BI101" s="29"/>
      <c r="BJ101" s="29">
        <v>2121814.9</v>
      </c>
      <c r="BK101" s="29">
        <v>2121814.9</v>
      </c>
      <c r="BL101" s="29">
        <v>20242840.920000002</v>
      </c>
      <c r="BM101" s="29">
        <v>6072852.2800000003</v>
      </c>
      <c r="BN101" s="18"/>
      <c r="BO101" s="18"/>
      <c r="BP101" s="18"/>
      <c r="BQ101" s="29"/>
      <c r="BR101" s="18"/>
      <c r="BS101" s="29"/>
      <c r="BT101" s="18"/>
      <c r="BU101" s="18"/>
      <c r="BV101" s="18"/>
      <c r="BW101" s="18"/>
      <c r="BX101" s="18"/>
      <c r="BY101" s="18"/>
      <c r="BZ101" s="18"/>
      <c r="CA101" s="29"/>
      <c r="CB101" s="29"/>
      <c r="CC101" s="29"/>
      <c r="CD101" s="18"/>
      <c r="CE101" s="29"/>
      <c r="CF101" s="29"/>
      <c r="CG101" s="29"/>
      <c r="CH101" s="18"/>
      <c r="CI101" s="18"/>
      <c r="CJ101" s="18">
        <f>889594.2+769499.93</f>
        <v>1659094.13</v>
      </c>
      <c r="CK101" s="29">
        <v>769499.93</v>
      </c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29"/>
      <c r="CY101" s="29"/>
      <c r="CZ101" s="2">
        <v>1323319.8999999999</v>
      </c>
      <c r="DA101" s="3">
        <v>228999.49</v>
      </c>
      <c r="DB101" s="18">
        <v>45964</v>
      </c>
      <c r="DC101" s="18">
        <v>45964</v>
      </c>
      <c r="DD101" s="18"/>
      <c r="DE101" s="18"/>
      <c r="DF101" s="18"/>
      <c r="DG101" s="29"/>
      <c r="DH101" s="18"/>
      <c r="DI101" s="18"/>
      <c r="DJ101" s="18"/>
      <c r="DK101" s="29"/>
      <c r="DL101" s="18"/>
      <c r="DM101" s="18"/>
      <c r="DN101" s="18"/>
      <c r="DO101" s="18"/>
      <c r="DP101" s="18"/>
      <c r="DQ101" s="18"/>
      <c r="DR101" s="35"/>
      <c r="DS101" s="29"/>
      <c r="DT101" s="18"/>
      <c r="DU101" s="29"/>
      <c r="DV101" s="18"/>
      <c r="DW101" s="18"/>
      <c r="DX101" s="18"/>
      <c r="DY101" s="18"/>
      <c r="DZ101" s="18"/>
      <c r="EA101" s="29"/>
      <c r="EB101" s="18"/>
      <c r="EC101" s="29"/>
      <c r="ED101" s="18"/>
      <c r="EE101" s="18"/>
      <c r="EF101" s="18"/>
      <c r="EG101" s="18"/>
      <c r="EH101" s="18"/>
      <c r="EI101" s="18"/>
      <c r="EJ101" s="18"/>
      <c r="EK101" s="18"/>
      <c r="EL101" s="18"/>
      <c r="EM101" s="29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29"/>
      <c r="EZ101" s="18"/>
      <c r="FA101" s="18"/>
      <c r="FB101" s="18"/>
      <c r="FC101" s="18"/>
      <c r="FD101" s="18"/>
      <c r="FE101" s="18"/>
      <c r="FF101" s="18"/>
      <c r="FG101" s="18"/>
      <c r="FH101" s="18"/>
      <c r="FI101" s="29"/>
      <c r="FJ101" s="18">
        <v>32611324.02</v>
      </c>
      <c r="FK101" s="18">
        <v>25973419.170000002</v>
      </c>
      <c r="FL101" s="18">
        <v>329406.98</v>
      </c>
      <c r="FM101" s="18">
        <v>262357.78000000003</v>
      </c>
      <c r="FN101" s="18"/>
      <c r="FO101" s="18"/>
      <c r="FP101" s="18"/>
      <c r="FQ101" s="18"/>
      <c r="FR101" s="18"/>
      <c r="FS101" s="29"/>
      <c r="FT101" s="29"/>
      <c r="FU101" s="29"/>
      <c r="FV101" s="23">
        <f t="shared" si="10"/>
        <v>252675</v>
      </c>
      <c r="FW101" s="23">
        <f t="shared" si="10"/>
        <v>181627.88</v>
      </c>
      <c r="FX101" s="18"/>
      <c r="FY101" s="29"/>
      <c r="FZ101" s="18"/>
      <c r="GA101" s="18"/>
      <c r="GB101" s="18"/>
      <c r="GC101" s="29"/>
      <c r="GD101" s="18"/>
      <c r="GE101" s="18"/>
      <c r="GF101" s="18"/>
      <c r="GG101" s="29"/>
      <c r="GH101" s="18"/>
      <c r="GI101" s="18"/>
      <c r="GJ101" s="18"/>
      <c r="GK101" s="18"/>
      <c r="GL101" s="18"/>
      <c r="GM101" s="29"/>
      <c r="GN101" s="18"/>
      <c r="GO101" s="18"/>
      <c r="GP101" s="18"/>
      <c r="GQ101" s="18"/>
      <c r="GR101" s="18"/>
      <c r="GS101" s="29"/>
      <c r="GT101" s="18"/>
      <c r="GU101" s="18"/>
      <c r="GV101" s="18"/>
      <c r="GW101" s="18"/>
      <c r="GX101" s="18">
        <v>252675</v>
      </c>
      <c r="GY101" s="18">
        <v>181627.88</v>
      </c>
      <c r="GZ101" s="18"/>
      <c r="HA101" s="57"/>
      <c r="HB101" s="23">
        <f t="shared" si="11"/>
        <v>0</v>
      </c>
      <c r="HC101" s="23">
        <f t="shared" si="11"/>
        <v>0</v>
      </c>
      <c r="HD101" s="29"/>
      <c r="HE101" s="29"/>
      <c r="HF101" s="29"/>
      <c r="HG101" s="29"/>
      <c r="HH101" s="29"/>
      <c r="HI101" s="29"/>
      <c r="HJ101" s="29"/>
      <c r="HK101" s="29"/>
      <c r="HL101" s="18"/>
      <c r="HM101" s="29"/>
      <c r="HN101" s="18"/>
      <c r="HO101" s="29"/>
      <c r="HP101" s="29"/>
      <c r="HQ101" s="29"/>
      <c r="HR101" s="29"/>
      <c r="HS101" s="29"/>
      <c r="HT101" s="18"/>
      <c r="HU101" s="18"/>
      <c r="HV101" s="18"/>
      <c r="HW101" s="18"/>
      <c r="HX101" s="18"/>
      <c r="HY101" s="76"/>
      <c r="HZ101" s="18"/>
      <c r="IA101" s="18"/>
      <c r="IB101" s="60"/>
      <c r="IC101" s="60"/>
      <c r="ID101" s="60"/>
      <c r="IE101" s="20"/>
      <c r="IF101" s="20"/>
      <c r="IG101" s="60"/>
      <c r="IH101" s="60"/>
      <c r="II101" s="60"/>
      <c r="IJ101" s="60"/>
      <c r="IK101" s="60"/>
      <c r="IL101" s="60"/>
      <c r="IM101" s="60"/>
      <c r="IN101" s="20"/>
      <c r="IO101" s="20"/>
      <c r="IP101" s="60"/>
      <c r="IQ101" s="60"/>
      <c r="IR101" s="60"/>
      <c r="IS101" s="20"/>
      <c r="IT101" s="60"/>
      <c r="IU101" s="20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6"/>
      <c r="LZ101" s="16"/>
      <c r="MA101" s="1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</row>
    <row r="102" spans="1:640" x14ac:dyDescent="0.25">
      <c r="A102" s="9" t="s">
        <v>103</v>
      </c>
      <c r="B102" s="23">
        <f t="shared" si="7"/>
        <v>4236878.6400000006</v>
      </c>
      <c r="C102" s="23">
        <f t="shared" si="7"/>
        <v>3149487.6100000003</v>
      </c>
      <c r="D102" s="31">
        <f t="shared" si="8"/>
        <v>4135878.64</v>
      </c>
      <c r="E102" s="31">
        <f t="shared" si="8"/>
        <v>3081564.64</v>
      </c>
      <c r="F102" s="18">
        <v>3967200</v>
      </c>
      <c r="G102" s="1">
        <v>2975400</v>
      </c>
      <c r="H102" s="18">
        <v>168678.64</v>
      </c>
      <c r="I102" s="72">
        <v>106164.64</v>
      </c>
      <c r="J102" s="72"/>
      <c r="K102" s="72"/>
      <c r="L102" s="23">
        <f t="shared" si="9"/>
        <v>0</v>
      </c>
      <c r="M102" s="23">
        <f t="shared" si="9"/>
        <v>0</v>
      </c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29"/>
      <c r="AD102" s="18"/>
      <c r="AE102" s="18"/>
      <c r="AF102" s="18"/>
      <c r="AG102" s="18"/>
      <c r="AH102" s="18"/>
      <c r="AI102" s="18"/>
      <c r="AJ102" s="22"/>
      <c r="AK102" s="18"/>
      <c r="AL102" s="18"/>
      <c r="AM102" s="29"/>
      <c r="AN102" s="18"/>
      <c r="AO102" s="29"/>
      <c r="AP102" s="18"/>
      <c r="AQ102" s="29"/>
      <c r="AR102" s="18"/>
      <c r="AS102" s="18"/>
      <c r="AT102" s="18"/>
      <c r="AU102" s="29"/>
      <c r="AV102" s="18"/>
      <c r="AW102" s="18"/>
      <c r="AX102" s="18"/>
      <c r="AY102" s="29"/>
      <c r="AZ102" s="18"/>
      <c r="BA102" s="29"/>
      <c r="BB102" s="18"/>
      <c r="BC102" s="29"/>
      <c r="BD102" s="18"/>
      <c r="BE102" s="18"/>
      <c r="BF102" s="18"/>
      <c r="BG102" s="18"/>
      <c r="BH102" s="18"/>
      <c r="BI102" s="29"/>
      <c r="BJ102" s="29"/>
      <c r="BK102" s="29"/>
      <c r="BL102" s="29"/>
      <c r="BM102" s="29"/>
      <c r="BN102" s="18"/>
      <c r="BO102" s="18"/>
      <c r="BP102" s="18"/>
      <c r="BQ102" s="29"/>
      <c r="BR102" s="18"/>
      <c r="BS102" s="29"/>
      <c r="BT102" s="18"/>
      <c r="BU102" s="18"/>
      <c r="BV102" s="18"/>
      <c r="BW102" s="18"/>
      <c r="BX102" s="18"/>
      <c r="BY102" s="18"/>
      <c r="BZ102" s="18"/>
      <c r="CA102" s="29"/>
      <c r="CB102" s="29"/>
      <c r="CC102" s="29"/>
      <c r="CD102" s="18"/>
      <c r="CE102" s="29"/>
      <c r="CF102" s="29"/>
      <c r="CG102" s="29"/>
      <c r="CH102" s="18"/>
      <c r="CI102" s="18"/>
      <c r="CJ102" s="18"/>
      <c r="CK102" s="29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29"/>
      <c r="CY102" s="29"/>
      <c r="CZ102" s="2"/>
      <c r="DA102" s="3"/>
      <c r="DB102" s="18"/>
      <c r="DC102" s="18"/>
      <c r="DD102" s="18"/>
      <c r="DE102" s="18"/>
      <c r="DF102" s="18"/>
      <c r="DG102" s="29"/>
      <c r="DH102" s="18"/>
      <c r="DI102" s="18"/>
      <c r="DJ102" s="18"/>
      <c r="DK102" s="29"/>
      <c r="DL102" s="18"/>
      <c r="DM102" s="18"/>
      <c r="DN102" s="18"/>
      <c r="DO102" s="18"/>
      <c r="DP102" s="18"/>
      <c r="DQ102" s="18"/>
      <c r="DR102" s="18"/>
      <c r="DS102" s="29"/>
      <c r="DT102" s="18"/>
      <c r="DU102" s="29"/>
      <c r="DV102" s="18"/>
      <c r="DW102" s="18"/>
      <c r="DX102" s="18"/>
      <c r="DY102" s="18"/>
      <c r="DZ102" s="18"/>
      <c r="EA102" s="29"/>
      <c r="EB102" s="18"/>
      <c r="EC102" s="29"/>
      <c r="ED102" s="18"/>
      <c r="EE102" s="18"/>
      <c r="EF102" s="18"/>
      <c r="EG102" s="18"/>
      <c r="EH102" s="18"/>
      <c r="EI102" s="18"/>
      <c r="EJ102" s="18"/>
      <c r="EK102" s="18"/>
      <c r="EL102" s="18"/>
      <c r="EM102" s="29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29"/>
      <c r="EZ102" s="18"/>
      <c r="FA102" s="18"/>
      <c r="FB102" s="18"/>
      <c r="FC102" s="18"/>
      <c r="FD102" s="18"/>
      <c r="FE102" s="18"/>
      <c r="FF102" s="18"/>
      <c r="FG102" s="18"/>
      <c r="FH102" s="18"/>
      <c r="FI102" s="29"/>
      <c r="FJ102" s="18"/>
      <c r="FK102" s="18"/>
      <c r="FL102" s="18"/>
      <c r="FM102" s="18"/>
      <c r="FN102" s="18"/>
      <c r="FO102" s="18"/>
      <c r="FP102" s="18"/>
      <c r="FQ102" s="18"/>
      <c r="FR102" s="18"/>
      <c r="FS102" s="29"/>
      <c r="FT102" s="29"/>
      <c r="FU102" s="29"/>
      <c r="FV102" s="23">
        <f t="shared" si="10"/>
        <v>101000</v>
      </c>
      <c r="FW102" s="23">
        <f t="shared" si="10"/>
        <v>67922.97</v>
      </c>
      <c r="FX102" s="18"/>
      <c r="FY102" s="29"/>
      <c r="FZ102" s="18"/>
      <c r="GA102" s="18"/>
      <c r="GB102" s="18"/>
      <c r="GC102" s="29"/>
      <c r="GD102" s="18"/>
      <c r="GE102" s="18"/>
      <c r="GF102" s="18"/>
      <c r="GG102" s="29"/>
      <c r="GH102" s="18"/>
      <c r="GI102" s="18"/>
      <c r="GJ102" s="18"/>
      <c r="GK102" s="18"/>
      <c r="GL102" s="18"/>
      <c r="GM102" s="29"/>
      <c r="GN102" s="18"/>
      <c r="GO102" s="18"/>
      <c r="GP102" s="18"/>
      <c r="GQ102" s="18"/>
      <c r="GR102" s="18"/>
      <c r="GS102" s="29"/>
      <c r="GT102" s="18"/>
      <c r="GU102" s="18"/>
      <c r="GV102" s="18"/>
      <c r="GW102" s="18"/>
      <c r="GX102" s="18">
        <v>101000</v>
      </c>
      <c r="GY102" s="18">
        <v>67922.97</v>
      </c>
      <c r="GZ102" s="18"/>
      <c r="HA102" s="57"/>
      <c r="HB102" s="23">
        <f t="shared" si="11"/>
        <v>0</v>
      </c>
      <c r="HC102" s="23">
        <f t="shared" si="11"/>
        <v>0</v>
      </c>
      <c r="HD102" s="29"/>
      <c r="HE102" s="29"/>
      <c r="HF102" s="29"/>
      <c r="HG102" s="29"/>
      <c r="HH102" s="29"/>
      <c r="HI102" s="29"/>
      <c r="HJ102" s="29"/>
      <c r="HK102" s="29"/>
      <c r="HL102" s="18"/>
      <c r="HM102" s="29"/>
      <c r="HN102" s="18"/>
      <c r="HO102" s="29"/>
      <c r="HP102" s="29"/>
      <c r="HQ102" s="29"/>
      <c r="HR102" s="29"/>
      <c r="HS102" s="29"/>
      <c r="HT102" s="18"/>
      <c r="HU102" s="18"/>
      <c r="HV102" s="18"/>
      <c r="HW102" s="18"/>
      <c r="HX102" s="18"/>
      <c r="HY102" s="76"/>
      <c r="HZ102" s="18"/>
      <c r="IA102" s="18"/>
      <c r="IB102" s="60"/>
      <c r="IC102" s="60"/>
      <c r="ID102" s="60"/>
      <c r="IE102" s="20"/>
      <c r="IF102" s="20"/>
      <c r="IG102" s="60"/>
      <c r="IH102" s="60"/>
      <c r="II102" s="60"/>
      <c r="IJ102" s="60"/>
      <c r="IK102" s="60"/>
      <c r="IL102" s="60"/>
      <c r="IM102" s="60"/>
      <c r="IN102" s="20"/>
      <c r="IO102" s="20"/>
      <c r="IP102" s="60"/>
      <c r="IQ102" s="60"/>
      <c r="IR102" s="60"/>
      <c r="IS102" s="20"/>
      <c r="IT102" s="60"/>
      <c r="IU102" s="20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6"/>
      <c r="LZ102" s="16"/>
      <c r="MA102" s="1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  <c r="XK102" s="6"/>
      <c r="XL102" s="6"/>
      <c r="XM102" s="6"/>
      <c r="XN102" s="6"/>
      <c r="XO102" s="6"/>
      <c r="XP102" s="6"/>
    </row>
    <row r="103" spans="1:640" x14ac:dyDescent="0.25">
      <c r="A103" s="9" t="s">
        <v>104</v>
      </c>
      <c r="B103" s="23">
        <f t="shared" si="7"/>
        <v>8564725.6999999993</v>
      </c>
      <c r="C103" s="23">
        <f t="shared" si="7"/>
        <v>6379804.0099999998</v>
      </c>
      <c r="D103" s="31">
        <f t="shared" si="8"/>
        <v>8463725.6999999993</v>
      </c>
      <c r="E103" s="31">
        <f t="shared" si="8"/>
        <v>6311102.7000000002</v>
      </c>
      <c r="F103" s="18">
        <v>8170300</v>
      </c>
      <c r="G103" s="1">
        <v>6127726</v>
      </c>
      <c r="H103" s="18">
        <v>293425.7</v>
      </c>
      <c r="I103" s="72">
        <v>183376.7</v>
      </c>
      <c r="J103" s="72"/>
      <c r="K103" s="72"/>
      <c r="L103" s="23">
        <f t="shared" si="9"/>
        <v>0</v>
      </c>
      <c r="M103" s="23">
        <f t="shared" si="9"/>
        <v>0</v>
      </c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29"/>
      <c r="AD103" s="18"/>
      <c r="AE103" s="18"/>
      <c r="AF103" s="18"/>
      <c r="AG103" s="18"/>
      <c r="AH103" s="18"/>
      <c r="AI103" s="18"/>
      <c r="AJ103" s="22"/>
      <c r="AK103" s="18"/>
      <c r="AL103" s="18"/>
      <c r="AM103" s="29"/>
      <c r="AN103" s="18"/>
      <c r="AO103" s="29"/>
      <c r="AP103" s="18"/>
      <c r="AQ103" s="29"/>
      <c r="AR103" s="18"/>
      <c r="AS103" s="18"/>
      <c r="AT103" s="18"/>
      <c r="AU103" s="29"/>
      <c r="AV103" s="18"/>
      <c r="AW103" s="18"/>
      <c r="AX103" s="18"/>
      <c r="AY103" s="29"/>
      <c r="AZ103" s="18"/>
      <c r="BA103" s="29"/>
      <c r="BB103" s="18"/>
      <c r="BC103" s="29"/>
      <c r="BD103" s="18"/>
      <c r="BE103" s="18"/>
      <c r="BF103" s="18"/>
      <c r="BG103" s="18"/>
      <c r="BH103" s="18"/>
      <c r="BI103" s="29"/>
      <c r="BJ103" s="29"/>
      <c r="BK103" s="29"/>
      <c r="BL103" s="29"/>
      <c r="BM103" s="29"/>
      <c r="BN103" s="18"/>
      <c r="BO103" s="18"/>
      <c r="BP103" s="18"/>
      <c r="BQ103" s="29"/>
      <c r="BR103" s="18"/>
      <c r="BS103" s="29"/>
      <c r="BT103" s="18"/>
      <c r="BU103" s="18"/>
      <c r="BV103" s="18"/>
      <c r="BW103" s="18"/>
      <c r="BX103" s="18"/>
      <c r="BY103" s="18"/>
      <c r="BZ103" s="18"/>
      <c r="CA103" s="29"/>
      <c r="CB103" s="29"/>
      <c r="CC103" s="29"/>
      <c r="CD103" s="18"/>
      <c r="CE103" s="29"/>
      <c r="CF103" s="29"/>
      <c r="CG103" s="29"/>
      <c r="CH103" s="18"/>
      <c r="CI103" s="18"/>
      <c r="CJ103" s="18"/>
      <c r="CK103" s="29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29"/>
      <c r="CY103" s="29"/>
      <c r="CZ103" s="2"/>
      <c r="DA103" s="3"/>
      <c r="DB103" s="18"/>
      <c r="DC103" s="18"/>
      <c r="DD103" s="18"/>
      <c r="DE103" s="18"/>
      <c r="DF103" s="18"/>
      <c r="DG103" s="29"/>
      <c r="DH103" s="18"/>
      <c r="DI103" s="18"/>
      <c r="DJ103" s="18"/>
      <c r="DK103" s="29"/>
      <c r="DL103" s="18"/>
      <c r="DM103" s="18"/>
      <c r="DN103" s="18"/>
      <c r="DO103" s="18"/>
      <c r="DP103" s="18"/>
      <c r="DQ103" s="18"/>
      <c r="DR103" s="18"/>
      <c r="DS103" s="29"/>
      <c r="DT103" s="18"/>
      <c r="DU103" s="29"/>
      <c r="DV103" s="18"/>
      <c r="DW103" s="18"/>
      <c r="DX103" s="18"/>
      <c r="DY103" s="18"/>
      <c r="DZ103" s="18"/>
      <c r="EA103" s="29"/>
      <c r="EB103" s="18"/>
      <c r="EC103" s="29"/>
      <c r="ED103" s="18"/>
      <c r="EE103" s="18"/>
      <c r="EF103" s="18"/>
      <c r="EG103" s="18"/>
      <c r="EH103" s="18"/>
      <c r="EI103" s="18"/>
      <c r="EJ103" s="18"/>
      <c r="EK103" s="18"/>
      <c r="EL103" s="18"/>
      <c r="EM103" s="29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29"/>
      <c r="EZ103" s="18"/>
      <c r="FA103" s="18"/>
      <c r="FB103" s="18"/>
      <c r="FC103" s="18"/>
      <c r="FD103" s="18"/>
      <c r="FE103" s="18"/>
      <c r="FF103" s="18"/>
      <c r="FG103" s="18"/>
      <c r="FH103" s="18"/>
      <c r="FI103" s="29"/>
      <c r="FJ103" s="18"/>
      <c r="FK103" s="18"/>
      <c r="FL103" s="18"/>
      <c r="FM103" s="18"/>
      <c r="FN103" s="18"/>
      <c r="FO103" s="18"/>
      <c r="FP103" s="18"/>
      <c r="FQ103" s="18"/>
      <c r="FR103" s="18"/>
      <c r="FS103" s="29"/>
      <c r="FT103" s="29"/>
      <c r="FU103" s="29"/>
      <c r="FV103" s="23">
        <f t="shared" si="10"/>
        <v>101000</v>
      </c>
      <c r="FW103" s="23">
        <f t="shared" si="10"/>
        <v>68701.31</v>
      </c>
      <c r="FX103" s="18"/>
      <c r="FY103" s="29"/>
      <c r="FZ103" s="18"/>
      <c r="GA103" s="18"/>
      <c r="GB103" s="18"/>
      <c r="GC103" s="29"/>
      <c r="GD103" s="18"/>
      <c r="GE103" s="18"/>
      <c r="GF103" s="18"/>
      <c r="GG103" s="29"/>
      <c r="GH103" s="18"/>
      <c r="GI103" s="18"/>
      <c r="GJ103" s="18"/>
      <c r="GK103" s="18"/>
      <c r="GL103" s="18"/>
      <c r="GM103" s="29"/>
      <c r="GN103" s="18"/>
      <c r="GO103" s="18"/>
      <c r="GP103" s="18"/>
      <c r="GQ103" s="18"/>
      <c r="GR103" s="18"/>
      <c r="GS103" s="29"/>
      <c r="GT103" s="18"/>
      <c r="GU103" s="18"/>
      <c r="GV103" s="18"/>
      <c r="GW103" s="18"/>
      <c r="GX103" s="18">
        <v>101000</v>
      </c>
      <c r="GY103" s="18">
        <v>68701.31</v>
      </c>
      <c r="GZ103" s="18"/>
      <c r="HA103" s="57"/>
      <c r="HB103" s="23">
        <f t="shared" si="11"/>
        <v>0</v>
      </c>
      <c r="HC103" s="23">
        <f t="shared" si="11"/>
        <v>0</v>
      </c>
      <c r="HD103" s="29"/>
      <c r="HE103" s="29"/>
      <c r="HF103" s="29"/>
      <c r="HG103" s="29"/>
      <c r="HH103" s="29"/>
      <c r="HI103" s="29"/>
      <c r="HJ103" s="29"/>
      <c r="HK103" s="29"/>
      <c r="HL103" s="18"/>
      <c r="HM103" s="29"/>
      <c r="HN103" s="18"/>
      <c r="HO103" s="29"/>
      <c r="HP103" s="29"/>
      <c r="HQ103" s="29"/>
      <c r="HR103" s="29"/>
      <c r="HS103" s="29"/>
      <c r="HT103" s="18"/>
      <c r="HU103" s="18"/>
      <c r="HV103" s="18"/>
      <c r="HW103" s="18"/>
      <c r="HX103" s="18"/>
      <c r="HY103" s="76"/>
      <c r="HZ103" s="18"/>
      <c r="IA103" s="18"/>
      <c r="IB103" s="60"/>
      <c r="IC103" s="60"/>
      <c r="ID103" s="60"/>
      <c r="IE103" s="20"/>
      <c r="IF103" s="20"/>
      <c r="IG103" s="60"/>
      <c r="IH103" s="60"/>
      <c r="II103" s="60"/>
      <c r="IJ103" s="60"/>
      <c r="IK103" s="60"/>
      <c r="IL103" s="60"/>
      <c r="IM103" s="60"/>
      <c r="IN103" s="20"/>
      <c r="IO103" s="20"/>
      <c r="IP103" s="60"/>
      <c r="IQ103" s="60"/>
      <c r="IR103" s="60"/>
      <c r="IS103" s="20"/>
      <c r="IT103" s="60"/>
      <c r="IU103" s="20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6"/>
      <c r="LZ103" s="16"/>
      <c r="MA103" s="1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</row>
    <row r="104" spans="1:640" x14ac:dyDescent="0.25">
      <c r="A104" s="9" t="s">
        <v>105</v>
      </c>
      <c r="B104" s="23">
        <f t="shared" si="7"/>
        <v>3865296.19</v>
      </c>
      <c r="C104" s="23">
        <f t="shared" si="7"/>
        <v>2868881.66</v>
      </c>
      <c r="D104" s="31">
        <f t="shared" si="8"/>
        <v>3764296.19</v>
      </c>
      <c r="E104" s="31">
        <f t="shared" si="8"/>
        <v>2800705.19</v>
      </c>
      <c r="F104" s="18">
        <v>3505400</v>
      </c>
      <c r="G104" s="1">
        <v>2629052</v>
      </c>
      <c r="H104" s="18">
        <v>258896.19</v>
      </c>
      <c r="I104" s="72">
        <v>171653.19</v>
      </c>
      <c r="J104" s="72"/>
      <c r="K104" s="72"/>
      <c r="L104" s="23">
        <f t="shared" si="9"/>
        <v>0</v>
      </c>
      <c r="M104" s="23">
        <f t="shared" si="9"/>
        <v>0</v>
      </c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29"/>
      <c r="AD104" s="18"/>
      <c r="AE104" s="18"/>
      <c r="AF104" s="18"/>
      <c r="AG104" s="18"/>
      <c r="AH104" s="18"/>
      <c r="AI104" s="18"/>
      <c r="AJ104" s="22"/>
      <c r="AK104" s="18"/>
      <c r="AL104" s="18"/>
      <c r="AM104" s="29"/>
      <c r="AN104" s="18"/>
      <c r="AO104" s="29"/>
      <c r="AP104" s="18"/>
      <c r="AQ104" s="29"/>
      <c r="AR104" s="18"/>
      <c r="AS104" s="18"/>
      <c r="AT104" s="18"/>
      <c r="AU104" s="29"/>
      <c r="AV104" s="18"/>
      <c r="AW104" s="18"/>
      <c r="AX104" s="18"/>
      <c r="AY104" s="29"/>
      <c r="AZ104" s="18"/>
      <c r="BA104" s="29"/>
      <c r="BB104" s="18"/>
      <c r="BC104" s="29"/>
      <c r="BD104" s="18"/>
      <c r="BE104" s="18"/>
      <c r="BF104" s="18"/>
      <c r="BG104" s="18"/>
      <c r="BH104" s="18"/>
      <c r="BI104" s="29"/>
      <c r="BJ104" s="29"/>
      <c r="BK104" s="29"/>
      <c r="BL104" s="29"/>
      <c r="BM104" s="29"/>
      <c r="BN104" s="18"/>
      <c r="BO104" s="18"/>
      <c r="BP104" s="18"/>
      <c r="BQ104" s="29"/>
      <c r="BR104" s="18"/>
      <c r="BS104" s="29"/>
      <c r="BT104" s="18"/>
      <c r="BU104" s="18"/>
      <c r="BV104" s="18"/>
      <c r="BW104" s="18"/>
      <c r="BX104" s="18"/>
      <c r="BY104" s="18"/>
      <c r="BZ104" s="18"/>
      <c r="CA104" s="29"/>
      <c r="CB104" s="29"/>
      <c r="CC104" s="29"/>
      <c r="CD104" s="18"/>
      <c r="CE104" s="29"/>
      <c r="CF104" s="29"/>
      <c r="CG104" s="29"/>
      <c r="CH104" s="18"/>
      <c r="CI104" s="18"/>
      <c r="CJ104" s="18"/>
      <c r="CK104" s="29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29"/>
      <c r="CY104" s="29"/>
      <c r="CZ104" s="2"/>
      <c r="DA104" s="3"/>
      <c r="DB104" s="18"/>
      <c r="DC104" s="18"/>
      <c r="DD104" s="18"/>
      <c r="DE104" s="18"/>
      <c r="DF104" s="18"/>
      <c r="DG104" s="29"/>
      <c r="DH104" s="18"/>
      <c r="DI104" s="18"/>
      <c r="DJ104" s="18"/>
      <c r="DK104" s="29"/>
      <c r="DL104" s="18"/>
      <c r="DM104" s="18"/>
      <c r="DN104" s="18"/>
      <c r="DO104" s="18"/>
      <c r="DP104" s="18"/>
      <c r="DQ104" s="18"/>
      <c r="DR104" s="18"/>
      <c r="DS104" s="29"/>
      <c r="DT104" s="18"/>
      <c r="DU104" s="29"/>
      <c r="DV104" s="18"/>
      <c r="DW104" s="18"/>
      <c r="DX104" s="18"/>
      <c r="DY104" s="18"/>
      <c r="DZ104" s="18"/>
      <c r="EA104" s="29"/>
      <c r="EB104" s="18"/>
      <c r="EC104" s="29"/>
      <c r="ED104" s="18"/>
      <c r="EE104" s="18"/>
      <c r="EF104" s="18"/>
      <c r="EG104" s="18"/>
      <c r="EH104" s="18"/>
      <c r="EI104" s="18"/>
      <c r="EJ104" s="18"/>
      <c r="EK104" s="18"/>
      <c r="EL104" s="18"/>
      <c r="EM104" s="29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29"/>
      <c r="EZ104" s="18"/>
      <c r="FA104" s="18"/>
      <c r="FB104" s="18"/>
      <c r="FC104" s="18"/>
      <c r="FD104" s="18"/>
      <c r="FE104" s="18"/>
      <c r="FF104" s="18"/>
      <c r="FG104" s="18"/>
      <c r="FH104" s="18"/>
      <c r="FI104" s="29"/>
      <c r="FJ104" s="18"/>
      <c r="FK104" s="18"/>
      <c r="FL104" s="18"/>
      <c r="FM104" s="18"/>
      <c r="FN104" s="18"/>
      <c r="FO104" s="18"/>
      <c r="FP104" s="18"/>
      <c r="FQ104" s="18"/>
      <c r="FR104" s="18"/>
      <c r="FS104" s="29"/>
      <c r="FT104" s="29"/>
      <c r="FU104" s="29"/>
      <c r="FV104" s="23">
        <f t="shared" si="10"/>
        <v>101000</v>
      </c>
      <c r="FW104" s="23">
        <f t="shared" si="10"/>
        <v>68176.47</v>
      </c>
      <c r="FX104" s="18"/>
      <c r="FY104" s="29"/>
      <c r="FZ104" s="18"/>
      <c r="GA104" s="18"/>
      <c r="GB104" s="18"/>
      <c r="GC104" s="29"/>
      <c r="GD104" s="18"/>
      <c r="GE104" s="18"/>
      <c r="GF104" s="18"/>
      <c r="GG104" s="29"/>
      <c r="GH104" s="18"/>
      <c r="GI104" s="18"/>
      <c r="GJ104" s="18"/>
      <c r="GK104" s="18"/>
      <c r="GL104" s="18"/>
      <c r="GM104" s="29"/>
      <c r="GN104" s="18"/>
      <c r="GO104" s="18"/>
      <c r="GP104" s="18"/>
      <c r="GQ104" s="18"/>
      <c r="GR104" s="18"/>
      <c r="GS104" s="29"/>
      <c r="GT104" s="18"/>
      <c r="GU104" s="18"/>
      <c r="GV104" s="18"/>
      <c r="GW104" s="18"/>
      <c r="GX104" s="18">
        <v>101000</v>
      </c>
      <c r="GY104" s="18">
        <v>68176.47</v>
      </c>
      <c r="GZ104" s="18"/>
      <c r="HA104" s="57"/>
      <c r="HB104" s="23">
        <f t="shared" si="11"/>
        <v>0</v>
      </c>
      <c r="HC104" s="23">
        <f t="shared" si="11"/>
        <v>0</v>
      </c>
      <c r="HD104" s="29"/>
      <c r="HE104" s="29"/>
      <c r="HF104" s="29"/>
      <c r="HG104" s="29"/>
      <c r="HH104" s="29"/>
      <c r="HI104" s="29"/>
      <c r="HJ104" s="29"/>
      <c r="HK104" s="29"/>
      <c r="HL104" s="18"/>
      <c r="HM104" s="29"/>
      <c r="HN104" s="18"/>
      <c r="HO104" s="29"/>
      <c r="HP104" s="29"/>
      <c r="HQ104" s="29"/>
      <c r="HR104" s="29"/>
      <c r="HS104" s="29"/>
      <c r="HT104" s="18"/>
      <c r="HU104" s="18"/>
      <c r="HV104" s="18"/>
      <c r="HW104" s="18"/>
      <c r="HX104" s="18"/>
      <c r="HY104" s="76"/>
      <c r="HZ104" s="18"/>
      <c r="IA104" s="18"/>
      <c r="IB104" s="60"/>
      <c r="IC104" s="60"/>
      <c r="ID104" s="60"/>
      <c r="IE104" s="20"/>
      <c r="IF104" s="20"/>
      <c r="IG104" s="60"/>
      <c r="IH104" s="60"/>
      <c r="II104" s="60"/>
      <c r="IJ104" s="60"/>
      <c r="IK104" s="60"/>
      <c r="IL104" s="60"/>
      <c r="IM104" s="60"/>
      <c r="IN104" s="20"/>
      <c r="IO104" s="20"/>
      <c r="IP104" s="60"/>
      <c r="IQ104" s="60"/>
      <c r="IR104" s="60"/>
      <c r="IS104" s="20"/>
      <c r="IT104" s="60"/>
      <c r="IU104" s="20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6"/>
      <c r="LZ104" s="16"/>
      <c r="MA104" s="1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</row>
    <row r="105" spans="1:640" x14ac:dyDescent="0.25">
      <c r="A105" s="9" t="s">
        <v>106</v>
      </c>
      <c r="B105" s="23">
        <f t="shared" ref="B105:C136" si="12">D105+L105+FV105+HB105</f>
        <v>7751590.8499999996</v>
      </c>
      <c r="C105" s="23">
        <f t="shared" si="12"/>
        <v>5981361.5999999996</v>
      </c>
      <c r="D105" s="31">
        <f t="shared" si="8"/>
        <v>6750590.8499999996</v>
      </c>
      <c r="E105" s="31">
        <f t="shared" si="8"/>
        <v>5025785.8499999996</v>
      </c>
      <c r="F105" s="18">
        <v>6354400</v>
      </c>
      <c r="G105" s="1">
        <v>4765801</v>
      </c>
      <c r="H105" s="18">
        <v>396190.85</v>
      </c>
      <c r="I105" s="72">
        <v>259984.85</v>
      </c>
      <c r="J105" s="72"/>
      <c r="K105" s="72"/>
      <c r="L105" s="23">
        <f t="shared" si="9"/>
        <v>900000</v>
      </c>
      <c r="M105" s="23">
        <f t="shared" si="9"/>
        <v>900000</v>
      </c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29"/>
      <c r="AD105" s="18"/>
      <c r="AE105" s="18"/>
      <c r="AF105" s="18"/>
      <c r="AG105" s="18"/>
      <c r="AH105" s="18"/>
      <c r="AI105" s="18"/>
      <c r="AJ105" s="22"/>
      <c r="AK105" s="18"/>
      <c r="AL105" s="18"/>
      <c r="AM105" s="29"/>
      <c r="AN105" s="18"/>
      <c r="AO105" s="29"/>
      <c r="AP105" s="18"/>
      <c r="AQ105" s="29"/>
      <c r="AR105" s="18"/>
      <c r="AS105" s="18"/>
      <c r="AT105" s="18"/>
      <c r="AU105" s="29"/>
      <c r="AV105" s="18"/>
      <c r="AW105" s="18"/>
      <c r="AX105" s="18"/>
      <c r="AY105" s="29"/>
      <c r="AZ105" s="18"/>
      <c r="BA105" s="29"/>
      <c r="BB105" s="18"/>
      <c r="BC105" s="29"/>
      <c r="BD105" s="18"/>
      <c r="BE105" s="18"/>
      <c r="BF105" s="18"/>
      <c r="BG105" s="18"/>
      <c r="BH105" s="18"/>
      <c r="BI105" s="29"/>
      <c r="BJ105" s="29"/>
      <c r="BK105" s="29"/>
      <c r="BL105" s="29"/>
      <c r="BM105" s="29"/>
      <c r="BN105" s="18"/>
      <c r="BO105" s="18"/>
      <c r="BP105" s="18"/>
      <c r="BQ105" s="29"/>
      <c r="BR105" s="18"/>
      <c r="BS105" s="29"/>
      <c r="BT105" s="18"/>
      <c r="BU105" s="18"/>
      <c r="BV105" s="18"/>
      <c r="BW105" s="18"/>
      <c r="BX105" s="18"/>
      <c r="BY105" s="18"/>
      <c r="BZ105" s="18"/>
      <c r="CA105" s="29"/>
      <c r="CB105" s="29"/>
      <c r="CC105" s="29"/>
      <c r="CD105" s="18"/>
      <c r="CE105" s="29"/>
      <c r="CF105" s="29"/>
      <c r="CG105" s="29"/>
      <c r="CH105" s="18"/>
      <c r="CI105" s="18"/>
      <c r="CJ105" s="18">
        <v>900000</v>
      </c>
      <c r="CK105" s="29">
        <v>900000</v>
      </c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29"/>
      <c r="CY105" s="29"/>
      <c r="CZ105" s="2"/>
      <c r="DA105" s="3"/>
      <c r="DB105" s="18"/>
      <c r="DC105" s="18"/>
      <c r="DD105" s="18"/>
      <c r="DE105" s="18"/>
      <c r="DF105" s="18"/>
      <c r="DG105" s="29"/>
      <c r="DH105" s="18"/>
      <c r="DI105" s="18"/>
      <c r="DJ105" s="18"/>
      <c r="DK105" s="29"/>
      <c r="DL105" s="18"/>
      <c r="DM105" s="18"/>
      <c r="DN105" s="18"/>
      <c r="DO105" s="18"/>
      <c r="DP105" s="18"/>
      <c r="DQ105" s="18"/>
      <c r="DR105" s="18"/>
      <c r="DS105" s="29"/>
      <c r="DT105" s="18"/>
      <c r="DU105" s="29"/>
      <c r="DV105" s="18"/>
      <c r="DW105" s="18"/>
      <c r="DX105" s="18"/>
      <c r="DY105" s="18"/>
      <c r="DZ105" s="18"/>
      <c r="EA105" s="29"/>
      <c r="EB105" s="18"/>
      <c r="EC105" s="29"/>
      <c r="ED105" s="18"/>
      <c r="EE105" s="18"/>
      <c r="EF105" s="18"/>
      <c r="EG105" s="18"/>
      <c r="EH105" s="18"/>
      <c r="EI105" s="18"/>
      <c r="EJ105" s="18"/>
      <c r="EK105" s="18"/>
      <c r="EL105" s="18"/>
      <c r="EM105" s="29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29"/>
      <c r="EZ105" s="18"/>
      <c r="FA105" s="18"/>
      <c r="FB105" s="18"/>
      <c r="FC105" s="18"/>
      <c r="FD105" s="18"/>
      <c r="FE105" s="18"/>
      <c r="FF105" s="18"/>
      <c r="FG105" s="18"/>
      <c r="FH105" s="18"/>
      <c r="FI105" s="29"/>
      <c r="FJ105" s="18"/>
      <c r="FK105" s="18"/>
      <c r="FL105" s="18"/>
      <c r="FM105" s="18"/>
      <c r="FN105" s="18"/>
      <c r="FO105" s="18"/>
      <c r="FP105" s="18"/>
      <c r="FQ105" s="18"/>
      <c r="FR105" s="18"/>
      <c r="FS105" s="29"/>
      <c r="FT105" s="29"/>
      <c r="FU105" s="29"/>
      <c r="FV105" s="23">
        <f t="shared" si="10"/>
        <v>101000</v>
      </c>
      <c r="FW105" s="23">
        <f t="shared" si="10"/>
        <v>55575.75</v>
      </c>
      <c r="FX105" s="18"/>
      <c r="FY105" s="29"/>
      <c r="FZ105" s="18"/>
      <c r="GA105" s="18"/>
      <c r="GB105" s="18"/>
      <c r="GC105" s="29"/>
      <c r="GD105" s="18"/>
      <c r="GE105" s="18"/>
      <c r="GF105" s="18"/>
      <c r="GG105" s="29"/>
      <c r="GH105" s="18"/>
      <c r="GI105" s="18"/>
      <c r="GJ105" s="18"/>
      <c r="GK105" s="18"/>
      <c r="GL105" s="18"/>
      <c r="GM105" s="29"/>
      <c r="GN105" s="18"/>
      <c r="GO105" s="18"/>
      <c r="GP105" s="18"/>
      <c r="GQ105" s="18"/>
      <c r="GR105" s="18"/>
      <c r="GS105" s="29"/>
      <c r="GT105" s="18"/>
      <c r="GU105" s="18"/>
      <c r="GV105" s="18"/>
      <c r="GW105" s="18"/>
      <c r="GX105" s="18">
        <v>101000</v>
      </c>
      <c r="GY105" s="18">
        <v>55575.75</v>
      </c>
      <c r="GZ105" s="18"/>
      <c r="HA105" s="57"/>
      <c r="HB105" s="23">
        <f t="shared" si="11"/>
        <v>0</v>
      </c>
      <c r="HC105" s="23">
        <f t="shared" si="11"/>
        <v>0</v>
      </c>
      <c r="HD105" s="29"/>
      <c r="HE105" s="29"/>
      <c r="HF105" s="29"/>
      <c r="HG105" s="29"/>
      <c r="HH105" s="29"/>
      <c r="HI105" s="29"/>
      <c r="HJ105" s="29"/>
      <c r="HK105" s="29"/>
      <c r="HL105" s="18"/>
      <c r="HM105" s="29"/>
      <c r="HN105" s="18"/>
      <c r="HO105" s="29"/>
      <c r="HP105" s="29"/>
      <c r="HQ105" s="29"/>
      <c r="HR105" s="29"/>
      <c r="HS105" s="29"/>
      <c r="HT105" s="18"/>
      <c r="HU105" s="18"/>
      <c r="HV105" s="18"/>
      <c r="HW105" s="18"/>
      <c r="HX105" s="18"/>
      <c r="HY105" s="76"/>
      <c r="HZ105" s="18"/>
      <c r="IA105" s="18"/>
      <c r="IB105" s="60"/>
      <c r="IC105" s="60"/>
      <c r="ID105" s="60"/>
      <c r="IE105" s="20"/>
      <c r="IF105" s="20"/>
      <c r="IG105" s="60"/>
      <c r="IH105" s="60"/>
      <c r="II105" s="60"/>
      <c r="IJ105" s="60"/>
      <c r="IK105" s="60"/>
      <c r="IL105" s="60"/>
      <c r="IM105" s="60"/>
      <c r="IN105" s="20"/>
      <c r="IO105" s="20"/>
      <c r="IP105" s="60"/>
      <c r="IQ105" s="60"/>
      <c r="IR105" s="60"/>
      <c r="IS105" s="20"/>
      <c r="IT105" s="60"/>
      <c r="IU105" s="20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6"/>
      <c r="LZ105" s="16"/>
      <c r="MA105" s="1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</row>
    <row r="106" spans="1:640" x14ac:dyDescent="0.25">
      <c r="A106" s="11" t="s">
        <v>107</v>
      </c>
      <c r="B106" s="23">
        <f t="shared" si="12"/>
        <v>580381373.19000006</v>
      </c>
      <c r="C106" s="23">
        <f t="shared" si="12"/>
        <v>380143826.06999999</v>
      </c>
      <c r="D106" s="31">
        <f t="shared" ref="D106:E137" si="13">F106+H106+J106</f>
        <v>206466859.59</v>
      </c>
      <c r="E106" s="31">
        <f t="shared" si="13"/>
        <v>154383232.59</v>
      </c>
      <c r="F106" s="18">
        <v>160866300</v>
      </c>
      <c r="G106" s="1">
        <v>120649725</v>
      </c>
      <c r="H106" s="18">
        <f>5689760+39910799.59</f>
        <v>45600559.590000004</v>
      </c>
      <c r="I106" s="58">
        <v>33733507.590000004</v>
      </c>
      <c r="J106" s="58"/>
      <c r="K106" s="58"/>
      <c r="L106" s="23">
        <f t="shared" si="9"/>
        <v>133688928.12</v>
      </c>
      <c r="M106" s="23">
        <f t="shared" si="9"/>
        <v>61335200.470000006</v>
      </c>
      <c r="N106" s="18">
        <v>4715100</v>
      </c>
      <c r="O106" s="18">
        <v>0</v>
      </c>
      <c r="P106" s="18"/>
      <c r="Q106" s="18"/>
      <c r="R106" s="18">
        <v>358143.91</v>
      </c>
      <c r="S106" s="18">
        <v>0</v>
      </c>
      <c r="T106" s="18">
        <v>18375</v>
      </c>
      <c r="U106" s="18">
        <v>18375</v>
      </c>
      <c r="V106" s="18">
        <f>2643978.25+1672603.25+5224338.8+1371458+1370831+1531922.5</f>
        <v>13815131.800000001</v>
      </c>
      <c r="W106" s="18"/>
      <c r="X106" s="18"/>
      <c r="Y106" s="18"/>
      <c r="Z106" s="18"/>
      <c r="AA106" s="18"/>
      <c r="AB106" s="18">
        <v>2408919.2000000002</v>
      </c>
      <c r="AC106" s="29">
        <v>2408919.2000000002</v>
      </c>
      <c r="AD106" s="18"/>
      <c r="AE106" s="18"/>
      <c r="AF106" s="18">
        <f>505590+1042720</f>
        <v>1548310</v>
      </c>
      <c r="AG106" s="18">
        <v>1548310</v>
      </c>
      <c r="AH106" s="18">
        <v>1687854.35</v>
      </c>
      <c r="AI106" s="18">
        <v>1125239</v>
      </c>
      <c r="AJ106" s="22">
        <v>3717528</v>
      </c>
      <c r="AK106" s="18">
        <v>2788146</v>
      </c>
      <c r="AL106" s="18">
        <v>932018.4</v>
      </c>
      <c r="AM106" s="29">
        <v>699013.8</v>
      </c>
      <c r="AN106" s="18"/>
      <c r="AO106" s="29"/>
      <c r="AP106" s="18"/>
      <c r="AQ106" s="29"/>
      <c r="AR106" s="18">
        <v>7409355</v>
      </c>
      <c r="AS106" s="18">
        <v>0</v>
      </c>
      <c r="AT106" s="18"/>
      <c r="AU106" s="29"/>
      <c r="AV106" s="18">
        <v>14488014.949999999</v>
      </c>
      <c r="AW106" s="18">
        <v>7923671.2699999996</v>
      </c>
      <c r="AX106" s="18">
        <v>833280</v>
      </c>
      <c r="AY106" s="29">
        <v>833280</v>
      </c>
      <c r="AZ106" s="18"/>
      <c r="BA106" s="29"/>
      <c r="BB106" s="18"/>
      <c r="BC106" s="29"/>
      <c r="BD106" s="18"/>
      <c r="BE106" s="18"/>
      <c r="BF106" s="18"/>
      <c r="BG106" s="18"/>
      <c r="BH106" s="18">
        <v>2778029</v>
      </c>
      <c r="BI106" s="29">
        <v>2110863.75</v>
      </c>
      <c r="BJ106" s="29">
        <v>5944585.4299999997</v>
      </c>
      <c r="BK106" s="29">
        <v>5944585.4299999997</v>
      </c>
      <c r="BL106" s="29">
        <v>15167874</v>
      </c>
      <c r="BM106" s="29">
        <v>15167874</v>
      </c>
      <c r="BN106" s="18"/>
      <c r="BO106" s="18"/>
      <c r="BP106" s="18"/>
      <c r="BQ106" s="29"/>
      <c r="BR106" s="18"/>
      <c r="BS106" s="29"/>
      <c r="BT106" s="18"/>
      <c r="BU106" s="18"/>
      <c r="BV106" s="18"/>
      <c r="BW106" s="18"/>
      <c r="BX106" s="18"/>
      <c r="BY106" s="18"/>
      <c r="BZ106" s="18"/>
      <c r="CA106" s="29"/>
      <c r="CB106" s="29"/>
      <c r="CC106" s="29"/>
      <c r="CD106" s="18"/>
      <c r="CE106" s="29"/>
      <c r="CF106" s="29"/>
      <c r="CG106" s="29"/>
      <c r="CH106" s="37"/>
      <c r="CI106" s="18"/>
      <c r="CJ106" s="18"/>
      <c r="CK106" s="29"/>
      <c r="CL106" s="18"/>
      <c r="CM106" s="18"/>
      <c r="CN106" s="18"/>
      <c r="CO106" s="18"/>
      <c r="CP106" s="18"/>
      <c r="CQ106" s="18"/>
      <c r="CR106" s="18"/>
      <c r="CS106" s="18"/>
      <c r="CT106" s="18">
        <v>1140000</v>
      </c>
      <c r="CU106" s="18">
        <v>0</v>
      </c>
      <c r="CV106" s="18"/>
      <c r="CW106" s="18"/>
      <c r="CX106" s="29"/>
      <c r="CY106" s="29"/>
      <c r="CZ106" s="2">
        <v>7475550</v>
      </c>
      <c r="DA106" s="3">
        <v>4344397.5</v>
      </c>
      <c r="DB106" s="18">
        <v>150746</v>
      </c>
      <c r="DC106" s="18">
        <v>150746</v>
      </c>
      <c r="DD106" s="18"/>
      <c r="DE106" s="18"/>
      <c r="DF106" s="18">
        <v>1572020</v>
      </c>
      <c r="DG106" s="29">
        <v>1572020</v>
      </c>
      <c r="DH106" s="18">
        <v>15581304</v>
      </c>
      <c r="DI106" s="18">
        <v>11685978</v>
      </c>
      <c r="DJ106" s="18"/>
      <c r="DK106" s="29"/>
      <c r="DL106" s="18">
        <v>9466010</v>
      </c>
      <c r="DM106" s="18">
        <v>0</v>
      </c>
      <c r="DN106" s="18"/>
      <c r="DO106" s="18"/>
      <c r="DP106" s="18">
        <v>53763.5</v>
      </c>
      <c r="DQ106" s="18">
        <v>53763.5</v>
      </c>
      <c r="DR106" s="18"/>
      <c r="DS106" s="29"/>
      <c r="DT106" s="18">
        <v>1900000</v>
      </c>
      <c r="DU106" s="29">
        <f>1300000+600000</f>
        <v>1900000</v>
      </c>
      <c r="DV106" s="18"/>
      <c r="DW106" s="18"/>
      <c r="DX106" s="18">
        <v>550000</v>
      </c>
      <c r="DY106" s="18">
        <v>550000</v>
      </c>
      <c r="DZ106" s="38"/>
      <c r="EA106" s="29"/>
      <c r="EB106" s="18"/>
      <c r="EC106" s="29"/>
      <c r="ED106" s="18"/>
      <c r="EE106" s="18"/>
      <c r="EF106" s="18"/>
      <c r="EG106" s="18"/>
      <c r="EH106" s="18"/>
      <c r="EI106" s="18"/>
      <c r="EJ106" s="18"/>
      <c r="EK106" s="18"/>
      <c r="EL106" s="38"/>
      <c r="EM106" s="29"/>
      <c r="EN106" s="3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29"/>
      <c r="EZ106" s="18"/>
      <c r="FA106" s="18"/>
      <c r="FB106" s="18"/>
      <c r="FC106" s="18"/>
      <c r="FD106" s="18"/>
      <c r="FE106" s="18"/>
      <c r="FF106" s="18">
        <f>2825334.91+14870802.58+2280878.09</f>
        <v>19977015.580000002</v>
      </c>
      <c r="FG106" s="18">
        <f>479797.97+30220.05</f>
        <v>510018.01999999996</v>
      </c>
      <c r="FH106" s="41"/>
      <c r="FI106" s="29"/>
      <c r="FJ106" s="18"/>
      <c r="FK106" s="18"/>
      <c r="FL106" s="18"/>
      <c r="FM106" s="18"/>
      <c r="FN106" s="18"/>
      <c r="FO106" s="18"/>
      <c r="FP106" s="18"/>
      <c r="FQ106" s="18"/>
      <c r="FR106" s="35"/>
      <c r="FS106" s="29"/>
      <c r="FT106" s="29"/>
      <c r="FU106" s="29"/>
      <c r="FV106" s="23">
        <f t="shared" si="10"/>
        <v>212730654.47</v>
      </c>
      <c r="FW106" s="23">
        <f t="shared" si="10"/>
        <v>157068876.81</v>
      </c>
      <c r="FX106" s="18">
        <v>91639021</v>
      </c>
      <c r="FY106" s="29">
        <v>68511224</v>
      </c>
      <c r="FZ106" s="18"/>
      <c r="GA106" s="18"/>
      <c r="GB106" s="18">
        <v>112282665.84</v>
      </c>
      <c r="GC106" s="29">
        <v>84044341</v>
      </c>
      <c r="GD106" s="18"/>
      <c r="GE106" s="18"/>
      <c r="GF106" s="18"/>
      <c r="GG106" s="29"/>
      <c r="GH106" s="18">
        <v>1122925</v>
      </c>
      <c r="GI106" s="18">
        <v>686900</v>
      </c>
      <c r="GJ106" s="18">
        <v>4826076.84</v>
      </c>
      <c r="GK106" s="18">
        <v>2244692.0499999998</v>
      </c>
      <c r="GL106" s="18">
        <v>1412250.2</v>
      </c>
      <c r="GM106" s="29">
        <v>626500</v>
      </c>
      <c r="GN106" s="18">
        <v>78120</v>
      </c>
      <c r="GO106" s="18">
        <v>78120</v>
      </c>
      <c r="GP106" s="18">
        <v>16159</v>
      </c>
      <c r="GQ106" s="18">
        <v>0</v>
      </c>
      <c r="GR106" s="18">
        <v>1040993.28</v>
      </c>
      <c r="GS106" s="29">
        <v>751075.76</v>
      </c>
      <c r="GT106" s="18">
        <v>242000</v>
      </c>
      <c r="GU106" s="18">
        <v>91800</v>
      </c>
      <c r="GV106" s="18">
        <v>35098</v>
      </c>
      <c r="GW106" s="18">
        <v>0</v>
      </c>
      <c r="GX106" s="18"/>
      <c r="GY106" s="18"/>
      <c r="GZ106" s="18">
        <v>35345.31</v>
      </c>
      <c r="HA106" s="29">
        <v>34224</v>
      </c>
      <c r="HB106" s="23">
        <f t="shared" si="11"/>
        <v>27494931.010000002</v>
      </c>
      <c r="HC106" s="23">
        <f t="shared" si="11"/>
        <v>7356516.2000000002</v>
      </c>
      <c r="HD106" s="29">
        <v>17261211.010000002</v>
      </c>
      <c r="HE106" s="29">
        <v>0</v>
      </c>
      <c r="HF106" s="29">
        <v>10233720</v>
      </c>
      <c r="HG106" s="29">
        <v>7356516.2000000002</v>
      </c>
      <c r="HH106" s="29"/>
      <c r="HI106" s="29"/>
      <c r="HJ106" s="29"/>
      <c r="HK106" s="29"/>
      <c r="HL106" s="18"/>
      <c r="HM106" s="29"/>
      <c r="HN106" s="18"/>
      <c r="HO106" s="29"/>
      <c r="HP106" s="29"/>
      <c r="HQ106" s="29"/>
      <c r="HR106" s="29"/>
      <c r="HS106" s="29"/>
      <c r="HT106" s="18"/>
      <c r="HU106" s="18"/>
      <c r="HV106" s="18"/>
      <c r="HW106" s="18"/>
      <c r="HX106" s="18"/>
      <c r="HY106" s="76"/>
      <c r="HZ106" s="18"/>
      <c r="IA106" s="18"/>
      <c r="IB106" s="60"/>
      <c r="IC106" s="60"/>
      <c r="ID106" s="60"/>
      <c r="IE106" s="20"/>
      <c r="IF106" s="20"/>
      <c r="IG106" s="60"/>
      <c r="IH106" s="60"/>
      <c r="II106" s="60"/>
      <c r="IJ106" s="60"/>
      <c r="IK106" s="60"/>
      <c r="IL106" s="60"/>
      <c r="IM106" s="60"/>
      <c r="IN106" s="20"/>
      <c r="IO106" s="20"/>
      <c r="IP106" s="60"/>
      <c r="IQ106" s="60"/>
      <c r="IR106" s="60"/>
      <c r="IS106" s="20"/>
      <c r="IT106" s="60"/>
      <c r="IU106" s="20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6"/>
      <c r="LZ106" s="16"/>
      <c r="MA106" s="1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</row>
    <row r="107" spans="1:640" x14ac:dyDescent="0.25">
      <c r="A107" s="9" t="s">
        <v>108</v>
      </c>
      <c r="B107" s="23">
        <f t="shared" si="12"/>
        <v>229652355.25</v>
      </c>
      <c r="C107" s="23">
        <f t="shared" si="12"/>
        <v>57837656</v>
      </c>
      <c r="D107" s="31">
        <f t="shared" si="13"/>
        <v>31351300</v>
      </c>
      <c r="E107" s="31">
        <f t="shared" si="13"/>
        <v>23513476</v>
      </c>
      <c r="F107" s="18">
        <v>31351300</v>
      </c>
      <c r="G107" s="1">
        <v>23513476</v>
      </c>
      <c r="H107" s="18"/>
      <c r="I107" s="54"/>
      <c r="J107" s="54"/>
      <c r="K107" s="54"/>
      <c r="L107" s="23">
        <f t="shared" si="9"/>
        <v>196301055.25</v>
      </c>
      <c r="M107" s="23">
        <f t="shared" si="9"/>
        <v>32623956.59</v>
      </c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29"/>
      <c r="AD107" s="18"/>
      <c r="AE107" s="18"/>
      <c r="AF107" s="18"/>
      <c r="AG107" s="18"/>
      <c r="AH107" s="18"/>
      <c r="AI107" s="18"/>
      <c r="AJ107" s="22"/>
      <c r="AK107" s="18"/>
      <c r="AL107" s="18"/>
      <c r="AM107" s="29"/>
      <c r="AN107" s="18"/>
      <c r="AO107" s="29"/>
      <c r="AP107" s="18"/>
      <c r="AQ107" s="29"/>
      <c r="AR107" s="18"/>
      <c r="AS107" s="18"/>
      <c r="AT107" s="18"/>
      <c r="AU107" s="29"/>
      <c r="AV107" s="18"/>
      <c r="AW107" s="18"/>
      <c r="AX107" s="18"/>
      <c r="AY107" s="29"/>
      <c r="AZ107" s="18"/>
      <c r="BA107" s="29"/>
      <c r="BB107" s="18"/>
      <c r="BC107" s="29"/>
      <c r="BD107" s="18"/>
      <c r="BE107" s="18"/>
      <c r="BF107" s="18"/>
      <c r="BG107" s="18"/>
      <c r="BH107" s="18"/>
      <c r="BI107" s="29"/>
      <c r="BJ107" s="29">
        <v>6050665.9199999999</v>
      </c>
      <c r="BK107" s="29">
        <v>6037331.6900000004</v>
      </c>
      <c r="BL107" s="29"/>
      <c r="BM107" s="29"/>
      <c r="BN107" s="18"/>
      <c r="BO107" s="18"/>
      <c r="BP107" s="18"/>
      <c r="BQ107" s="29"/>
      <c r="BR107" s="18"/>
      <c r="BS107" s="29"/>
      <c r="BT107" s="18"/>
      <c r="BU107" s="18"/>
      <c r="BV107" s="18"/>
      <c r="BW107" s="18"/>
      <c r="BX107" s="18"/>
      <c r="BY107" s="18"/>
      <c r="BZ107" s="18"/>
      <c r="CA107" s="29"/>
      <c r="CB107" s="29"/>
      <c r="CC107" s="29"/>
      <c r="CD107" s="18"/>
      <c r="CE107" s="29"/>
      <c r="CF107" s="29"/>
      <c r="CG107" s="29"/>
      <c r="CH107" s="18"/>
      <c r="CI107" s="18"/>
      <c r="CJ107" s="18">
        <v>898694.21</v>
      </c>
      <c r="CK107" s="29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29">
        <f>1293572.59+9625299.91+54487841.29+54487841.3</f>
        <v>119894555.09</v>
      </c>
      <c r="CY107" s="29">
        <v>0</v>
      </c>
      <c r="CZ107" s="2"/>
      <c r="DA107" s="3"/>
      <c r="DB107" s="18"/>
      <c r="DC107" s="18"/>
      <c r="DD107" s="18"/>
      <c r="DE107" s="18"/>
      <c r="DF107" s="18"/>
      <c r="DG107" s="29"/>
      <c r="DH107" s="18"/>
      <c r="DI107" s="18"/>
      <c r="DJ107" s="18"/>
      <c r="DK107" s="29"/>
      <c r="DL107" s="18"/>
      <c r="DM107" s="18"/>
      <c r="DN107" s="18"/>
      <c r="DO107" s="18"/>
      <c r="DP107" s="18"/>
      <c r="DQ107" s="18"/>
      <c r="DR107" s="18"/>
      <c r="DS107" s="29"/>
      <c r="DT107" s="18"/>
      <c r="DU107" s="29"/>
      <c r="DV107" s="18"/>
      <c r="DW107" s="18"/>
      <c r="DX107" s="18"/>
      <c r="DY107" s="18"/>
      <c r="DZ107" s="18">
        <v>200000</v>
      </c>
      <c r="EA107" s="29">
        <v>200000</v>
      </c>
      <c r="EB107" s="18"/>
      <c r="EC107" s="29"/>
      <c r="ED107" s="18"/>
      <c r="EE107" s="18"/>
      <c r="EF107" s="18"/>
      <c r="EG107" s="18"/>
      <c r="EH107" s="18"/>
      <c r="EI107" s="18"/>
      <c r="EJ107" s="18"/>
      <c r="EK107" s="18"/>
      <c r="EL107" s="35"/>
      <c r="EM107" s="29"/>
      <c r="EN107" s="35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29"/>
      <c r="EZ107" s="18"/>
      <c r="FA107" s="18"/>
      <c r="FB107" s="18"/>
      <c r="FC107" s="18"/>
      <c r="FD107" s="18"/>
      <c r="FE107" s="18"/>
      <c r="FF107" s="18"/>
      <c r="FG107" s="18"/>
      <c r="FH107" s="18"/>
      <c r="FI107" s="29"/>
      <c r="FJ107" s="18">
        <v>52714815.789999999</v>
      </c>
      <c r="FK107" s="18">
        <v>26114138.609999999</v>
      </c>
      <c r="FL107" s="18">
        <v>16542324.24</v>
      </c>
      <c r="FM107" s="18">
        <v>272486.28999999998</v>
      </c>
      <c r="FN107" s="18"/>
      <c r="FO107" s="18"/>
      <c r="FP107" s="18"/>
      <c r="FQ107" s="18"/>
      <c r="FR107" s="18"/>
      <c r="FS107" s="29"/>
      <c r="FT107" s="29"/>
      <c r="FU107" s="29"/>
      <c r="FV107" s="23">
        <f t="shared" si="10"/>
        <v>0</v>
      </c>
      <c r="FW107" s="23">
        <f t="shared" si="10"/>
        <v>0</v>
      </c>
      <c r="FX107" s="18"/>
      <c r="FY107" s="29"/>
      <c r="FZ107" s="18"/>
      <c r="GA107" s="18"/>
      <c r="GB107" s="18"/>
      <c r="GC107" s="29"/>
      <c r="GD107" s="18"/>
      <c r="GE107" s="18"/>
      <c r="GF107" s="18"/>
      <c r="GG107" s="29"/>
      <c r="GH107" s="18"/>
      <c r="GI107" s="18"/>
      <c r="GJ107" s="18"/>
      <c r="GK107" s="18"/>
      <c r="GL107" s="18"/>
      <c r="GM107" s="29"/>
      <c r="GN107" s="18"/>
      <c r="GO107" s="18"/>
      <c r="GP107" s="18"/>
      <c r="GQ107" s="18"/>
      <c r="GR107" s="18"/>
      <c r="GS107" s="29"/>
      <c r="GT107" s="18"/>
      <c r="GU107" s="18"/>
      <c r="GV107" s="18"/>
      <c r="GW107" s="18"/>
      <c r="GX107" s="18"/>
      <c r="GY107" s="18"/>
      <c r="GZ107" s="18"/>
      <c r="HA107" s="29"/>
      <c r="HB107" s="23">
        <f t="shared" si="11"/>
        <v>2000000</v>
      </c>
      <c r="HC107" s="23">
        <f t="shared" si="11"/>
        <v>1700223.41</v>
      </c>
      <c r="HD107" s="29"/>
      <c r="HE107" s="29"/>
      <c r="HF107" s="29"/>
      <c r="HG107" s="29"/>
      <c r="HH107" s="29"/>
      <c r="HI107" s="29"/>
      <c r="HJ107" s="29"/>
      <c r="HK107" s="29"/>
      <c r="HL107" s="18"/>
      <c r="HM107" s="29"/>
      <c r="HN107" s="18"/>
      <c r="HO107" s="29"/>
      <c r="HP107" s="29"/>
      <c r="HQ107" s="29"/>
      <c r="HR107" s="29"/>
      <c r="HS107" s="29"/>
      <c r="HT107" s="18">
        <v>2000000</v>
      </c>
      <c r="HU107" s="18">
        <v>1700223.41</v>
      </c>
      <c r="HV107" s="18"/>
      <c r="HW107" s="18"/>
      <c r="HX107" s="18"/>
      <c r="HY107" s="76"/>
      <c r="HZ107" s="18"/>
      <c r="IA107" s="18"/>
      <c r="IB107" s="60"/>
      <c r="IC107" s="60"/>
      <c r="ID107" s="60"/>
      <c r="IE107" s="20"/>
      <c r="IF107" s="20"/>
      <c r="IG107" s="60"/>
      <c r="IH107" s="60"/>
      <c r="II107" s="60"/>
      <c r="IJ107" s="60"/>
      <c r="IK107" s="60"/>
      <c r="IL107" s="60"/>
      <c r="IM107" s="60"/>
      <c r="IN107" s="20"/>
      <c r="IO107" s="20"/>
      <c r="IP107" s="60"/>
      <c r="IQ107" s="60"/>
      <c r="IR107" s="60"/>
      <c r="IS107" s="20"/>
      <c r="IT107" s="60"/>
      <c r="IU107" s="20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6"/>
      <c r="LZ107" s="16"/>
      <c r="MA107" s="1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</row>
    <row r="108" spans="1:640" x14ac:dyDescent="0.25">
      <c r="A108" s="9" t="s">
        <v>109</v>
      </c>
      <c r="B108" s="23">
        <f t="shared" si="12"/>
        <v>12313492.210000001</v>
      </c>
      <c r="C108" s="23">
        <f t="shared" si="12"/>
        <v>9287105.7100000009</v>
      </c>
      <c r="D108" s="31">
        <f t="shared" si="13"/>
        <v>11533179.710000001</v>
      </c>
      <c r="E108" s="31">
        <f t="shared" si="13"/>
        <v>8588898.7100000009</v>
      </c>
      <c r="F108" s="18">
        <v>10773000</v>
      </c>
      <c r="G108" s="1">
        <v>8079750</v>
      </c>
      <c r="H108" s="18">
        <v>760179.71</v>
      </c>
      <c r="I108" s="72">
        <v>509148.71</v>
      </c>
      <c r="J108" s="72"/>
      <c r="K108" s="72"/>
      <c r="L108" s="23">
        <f t="shared" si="9"/>
        <v>527637.5</v>
      </c>
      <c r="M108" s="23">
        <f t="shared" si="9"/>
        <v>527637.5</v>
      </c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29"/>
      <c r="AD108" s="18"/>
      <c r="AE108" s="18"/>
      <c r="AF108" s="18"/>
      <c r="AG108" s="18"/>
      <c r="AH108" s="18"/>
      <c r="AI108" s="18"/>
      <c r="AJ108" s="22"/>
      <c r="AK108" s="18"/>
      <c r="AL108" s="18"/>
      <c r="AM108" s="29"/>
      <c r="AN108" s="18"/>
      <c r="AO108" s="29"/>
      <c r="AP108" s="18"/>
      <c r="AQ108" s="29"/>
      <c r="AR108" s="18"/>
      <c r="AS108" s="18"/>
      <c r="AT108" s="18"/>
      <c r="AU108" s="29"/>
      <c r="AV108" s="18"/>
      <c r="AW108" s="18"/>
      <c r="AX108" s="18"/>
      <c r="AY108" s="29"/>
      <c r="AZ108" s="18"/>
      <c r="BA108" s="29"/>
      <c r="BB108" s="18"/>
      <c r="BC108" s="29"/>
      <c r="BD108" s="18"/>
      <c r="BE108" s="18"/>
      <c r="BF108" s="18"/>
      <c r="BG108" s="18"/>
      <c r="BH108" s="18"/>
      <c r="BI108" s="29"/>
      <c r="BJ108" s="29"/>
      <c r="BK108" s="29"/>
      <c r="BL108" s="29"/>
      <c r="BM108" s="29"/>
      <c r="BN108" s="18"/>
      <c r="BO108" s="18"/>
      <c r="BP108" s="18"/>
      <c r="BQ108" s="29"/>
      <c r="BR108" s="18"/>
      <c r="BS108" s="29"/>
      <c r="BT108" s="18"/>
      <c r="BU108" s="18"/>
      <c r="BV108" s="18"/>
      <c r="BW108" s="18"/>
      <c r="BX108" s="18"/>
      <c r="BY108" s="18"/>
      <c r="BZ108" s="18"/>
      <c r="CA108" s="29"/>
      <c r="CB108" s="29"/>
      <c r="CC108" s="29"/>
      <c r="CD108" s="18"/>
      <c r="CE108" s="29"/>
      <c r="CF108" s="29"/>
      <c r="CG108" s="29"/>
      <c r="CH108" s="18"/>
      <c r="CI108" s="18"/>
      <c r="CJ108" s="18">
        <v>527637.5</v>
      </c>
      <c r="CK108" s="29">
        <v>527637.5</v>
      </c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29"/>
      <c r="CY108" s="29"/>
      <c r="CZ108" s="2"/>
      <c r="DA108" s="3"/>
      <c r="DB108" s="18"/>
      <c r="DC108" s="18"/>
      <c r="DD108" s="18"/>
      <c r="DE108" s="18"/>
      <c r="DF108" s="18"/>
      <c r="DG108" s="29"/>
      <c r="DH108" s="18"/>
      <c r="DI108" s="18"/>
      <c r="DJ108" s="18"/>
      <c r="DK108" s="29"/>
      <c r="DL108" s="18"/>
      <c r="DM108" s="18"/>
      <c r="DN108" s="18"/>
      <c r="DO108" s="18"/>
      <c r="DP108" s="18"/>
      <c r="DQ108" s="18"/>
      <c r="DR108" s="18"/>
      <c r="DS108" s="29"/>
      <c r="DT108" s="18"/>
      <c r="DU108" s="29"/>
      <c r="DV108" s="18"/>
      <c r="DW108" s="18"/>
      <c r="DX108" s="18"/>
      <c r="DY108" s="18"/>
      <c r="DZ108" s="18"/>
      <c r="EA108" s="29"/>
      <c r="EB108" s="18"/>
      <c r="EC108" s="29"/>
      <c r="ED108" s="18"/>
      <c r="EE108" s="18"/>
      <c r="EF108" s="18"/>
      <c r="EG108" s="18"/>
      <c r="EH108" s="18"/>
      <c r="EI108" s="18"/>
      <c r="EJ108" s="18"/>
      <c r="EK108" s="18"/>
      <c r="EL108" s="28"/>
      <c r="EM108" s="29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29"/>
      <c r="EZ108" s="18"/>
      <c r="FA108" s="18"/>
      <c r="FB108" s="18"/>
      <c r="FC108" s="18"/>
      <c r="FD108" s="18"/>
      <c r="FE108" s="18"/>
      <c r="FF108" s="18"/>
      <c r="FG108" s="18"/>
      <c r="FH108" s="18"/>
      <c r="FI108" s="29"/>
      <c r="FJ108" s="18"/>
      <c r="FK108" s="18"/>
      <c r="FL108" s="18"/>
      <c r="FM108" s="18"/>
      <c r="FN108" s="18"/>
      <c r="FO108" s="18"/>
      <c r="FP108" s="18"/>
      <c r="FQ108" s="18"/>
      <c r="FR108" s="18"/>
      <c r="FS108" s="29"/>
      <c r="FT108" s="29"/>
      <c r="FU108" s="29"/>
      <c r="FV108" s="23">
        <f t="shared" si="10"/>
        <v>252675</v>
      </c>
      <c r="FW108" s="23">
        <f t="shared" si="10"/>
        <v>170569.5</v>
      </c>
      <c r="FX108" s="18"/>
      <c r="FY108" s="29"/>
      <c r="FZ108" s="18"/>
      <c r="GA108" s="18"/>
      <c r="GB108" s="18"/>
      <c r="GC108" s="29"/>
      <c r="GD108" s="18"/>
      <c r="GE108" s="18"/>
      <c r="GF108" s="18"/>
      <c r="GG108" s="29"/>
      <c r="GH108" s="18"/>
      <c r="GI108" s="18"/>
      <c r="GJ108" s="18"/>
      <c r="GK108" s="18"/>
      <c r="GL108" s="18"/>
      <c r="GM108" s="29"/>
      <c r="GN108" s="18"/>
      <c r="GO108" s="18"/>
      <c r="GP108" s="18"/>
      <c r="GQ108" s="18"/>
      <c r="GR108" s="18"/>
      <c r="GS108" s="29"/>
      <c r="GT108" s="18"/>
      <c r="GU108" s="18"/>
      <c r="GV108" s="18"/>
      <c r="GW108" s="18"/>
      <c r="GX108" s="18">
        <v>252675</v>
      </c>
      <c r="GY108" s="18">
        <v>170569.5</v>
      </c>
      <c r="GZ108" s="18"/>
      <c r="HA108" s="57"/>
      <c r="HB108" s="23">
        <f t="shared" si="11"/>
        <v>0</v>
      </c>
      <c r="HC108" s="23">
        <f t="shared" si="11"/>
        <v>0</v>
      </c>
      <c r="HD108" s="29"/>
      <c r="HE108" s="29"/>
      <c r="HF108" s="29"/>
      <c r="HG108" s="29"/>
      <c r="HH108" s="29"/>
      <c r="HI108" s="29"/>
      <c r="HJ108" s="29"/>
      <c r="HK108" s="29"/>
      <c r="HL108" s="18"/>
      <c r="HM108" s="29"/>
      <c r="HN108" s="18"/>
      <c r="HO108" s="29"/>
      <c r="HP108" s="29"/>
      <c r="HQ108" s="29"/>
      <c r="HR108" s="29"/>
      <c r="HS108" s="29"/>
      <c r="HT108" s="18"/>
      <c r="HU108" s="18"/>
      <c r="HV108" s="18"/>
      <c r="HW108" s="18"/>
      <c r="HX108" s="18"/>
      <c r="HY108" s="76"/>
      <c r="HZ108" s="18"/>
      <c r="IA108" s="18"/>
      <c r="IB108" s="60"/>
      <c r="IC108" s="60"/>
      <c r="ID108" s="60"/>
      <c r="IE108" s="20"/>
      <c r="IF108" s="20"/>
      <c r="IG108" s="60"/>
      <c r="IH108" s="60"/>
      <c r="II108" s="60"/>
      <c r="IJ108" s="60"/>
      <c r="IK108" s="60"/>
      <c r="IL108" s="60"/>
      <c r="IM108" s="60"/>
      <c r="IN108" s="20"/>
      <c r="IO108" s="20"/>
      <c r="IP108" s="60"/>
      <c r="IQ108" s="60"/>
      <c r="IR108" s="60"/>
      <c r="IS108" s="20"/>
      <c r="IT108" s="60"/>
      <c r="IU108" s="20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6"/>
      <c r="LZ108" s="16"/>
      <c r="MA108" s="1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  <c r="XK108" s="6"/>
      <c r="XL108" s="6"/>
      <c r="XM108" s="6"/>
      <c r="XN108" s="6"/>
      <c r="XO108" s="6"/>
      <c r="XP108" s="6"/>
    </row>
    <row r="109" spans="1:640" x14ac:dyDescent="0.25">
      <c r="A109" s="9" t="s">
        <v>110</v>
      </c>
      <c r="B109" s="23">
        <f t="shared" si="12"/>
        <v>13149484.689999999</v>
      </c>
      <c r="C109" s="23">
        <f t="shared" si="12"/>
        <v>9959249.7299999986</v>
      </c>
      <c r="D109" s="31">
        <f t="shared" si="13"/>
        <v>11256916.109999999</v>
      </c>
      <c r="E109" s="31">
        <f t="shared" si="13"/>
        <v>8406055.1099999994</v>
      </c>
      <c r="F109" s="18">
        <v>10716700</v>
      </c>
      <c r="G109" s="1">
        <v>8037526</v>
      </c>
      <c r="H109" s="18">
        <v>540216.11</v>
      </c>
      <c r="I109" s="72">
        <v>368529.11</v>
      </c>
      <c r="J109" s="72"/>
      <c r="K109" s="72"/>
      <c r="L109" s="23">
        <f t="shared" si="9"/>
        <v>1639893.58</v>
      </c>
      <c r="M109" s="23">
        <f t="shared" si="9"/>
        <v>1389893.58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29"/>
      <c r="AD109" s="18"/>
      <c r="AE109" s="18"/>
      <c r="AF109" s="18"/>
      <c r="AG109" s="18"/>
      <c r="AH109" s="18"/>
      <c r="AI109" s="18"/>
      <c r="AJ109" s="22"/>
      <c r="AK109" s="18"/>
      <c r="AL109" s="18"/>
      <c r="AM109" s="29"/>
      <c r="AN109" s="18"/>
      <c r="AO109" s="29"/>
      <c r="AP109" s="18"/>
      <c r="AQ109" s="29"/>
      <c r="AR109" s="18"/>
      <c r="AS109" s="18"/>
      <c r="AT109" s="18"/>
      <c r="AU109" s="29"/>
      <c r="AV109" s="18"/>
      <c r="AW109" s="18"/>
      <c r="AX109" s="18"/>
      <c r="AY109" s="29"/>
      <c r="AZ109" s="18"/>
      <c r="BA109" s="29"/>
      <c r="BB109" s="18"/>
      <c r="BC109" s="29"/>
      <c r="BD109" s="18"/>
      <c r="BE109" s="18"/>
      <c r="BF109" s="18"/>
      <c r="BG109" s="18"/>
      <c r="BH109" s="18"/>
      <c r="BI109" s="29"/>
      <c r="BJ109" s="29"/>
      <c r="BK109" s="29"/>
      <c r="BL109" s="29"/>
      <c r="BM109" s="29"/>
      <c r="BN109" s="18"/>
      <c r="BO109" s="18"/>
      <c r="BP109" s="18"/>
      <c r="BQ109" s="29"/>
      <c r="BR109" s="18"/>
      <c r="BS109" s="29"/>
      <c r="BT109" s="18"/>
      <c r="BU109" s="18"/>
      <c r="BV109" s="18">
        <v>281075.08</v>
      </c>
      <c r="BW109" s="18">
        <v>281075.08</v>
      </c>
      <c r="BX109" s="18"/>
      <c r="BY109" s="18"/>
      <c r="BZ109" s="18"/>
      <c r="CA109" s="29"/>
      <c r="CB109" s="29"/>
      <c r="CC109" s="29"/>
      <c r="CD109" s="18"/>
      <c r="CE109" s="29"/>
      <c r="CF109" s="29"/>
      <c r="CG109" s="29"/>
      <c r="CH109" s="18"/>
      <c r="CI109" s="18"/>
      <c r="CJ109" s="18">
        <v>508818.5</v>
      </c>
      <c r="CK109" s="29">
        <v>508818.5</v>
      </c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29"/>
      <c r="CY109" s="29"/>
      <c r="CZ109" s="2"/>
      <c r="DA109" s="3"/>
      <c r="DB109" s="18"/>
      <c r="DC109" s="18"/>
      <c r="DD109" s="18"/>
      <c r="DE109" s="18"/>
      <c r="DF109" s="18"/>
      <c r="DG109" s="29"/>
      <c r="DH109" s="18"/>
      <c r="DI109" s="18"/>
      <c r="DJ109" s="18"/>
      <c r="DK109" s="29"/>
      <c r="DL109" s="18"/>
      <c r="DM109" s="18"/>
      <c r="DN109" s="18"/>
      <c r="DO109" s="18"/>
      <c r="DP109" s="18"/>
      <c r="DQ109" s="18"/>
      <c r="DR109" s="18"/>
      <c r="DS109" s="29"/>
      <c r="DT109" s="18"/>
      <c r="DU109" s="29"/>
      <c r="DV109" s="18">
        <v>400000</v>
      </c>
      <c r="DW109" s="18">
        <v>400000</v>
      </c>
      <c r="DX109" s="18"/>
      <c r="DY109" s="18"/>
      <c r="DZ109" s="18">
        <v>450000</v>
      </c>
      <c r="EA109" s="29">
        <v>200000</v>
      </c>
      <c r="EB109" s="18"/>
      <c r="EC109" s="29"/>
      <c r="ED109" s="18"/>
      <c r="EE109" s="18"/>
      <c r="EF109" s="18"/>
      <c r="EG109" s="18"/>
      <c r="EH109" s="18"/>
      <c r="EI109" s="18"/>
      <c r="EJ109" s="18"/>
      <c r="EK109" s="18"/>
      <c r="EL109" s="18"/>
      <c r="EM109" s="29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29"/>
      <c r="EZ109" s="18"/>
      <c r="FA109" s="18"/>
      <c r="FB109" s="18"/>
      <c r="FC109" s="18"/>
      <c r="FD109" s="18"/>
      <c r="FE109" s="18"/>
      <c r="FF109" s="18"/>
      <c r="FG109" s="18"/>
      <c r="FH109" s="18"/>
      <c r="FI109" s="29"/>
      <c r="FJ109" s="18"/>
      <c r="FK109" s="18"/>
      <c r="FL109" s="18"/>
      <c r="FM109" s="18"/>
      <c r="FN109" s="18"/>
      <c r="FO109" s="18"/>
      <c r="FP109" s="18"/>
      <c r="FQ109" s="18"/>
      <c r="FR109" s="18"/>
      <c r="FS109" s="29"/>
      <c r="FT109" s="29"/>
      <c r="FU109" s="29"/>
      <c r="FV109" s="23">
        <f t="shared" si="10"/>
        <v>252675</v>
      </c>
      <c r="FW109" s="23">
        <f t="shared" si="10"/>
        <v>163301.04</v>
      </c>
      <c r="FX109" s="18"/>
      <c r="FY109" s="29"/>
      <c r="FZ109" s="18"/>
      <c r="GA109" s="18"/>
      <c r="GB109" s="18"/>
      <c r="GC109" s="29"/>
      <c r="GD109" s="18"/>
      <c r="GE109" s="18"/>
      <c r="GF109" s="18"/>
      <c r="GG109" s="29"/>
      <c r="GH109" s="18"/>
      <c r="GI109" s="18"/>
      <c r="GJ109" s="18"/>
      <c r="GK109" s="18"/>
      <c r="GL109" s="18"/>
      <c r="GM109" s="29"/>
      <c r="GN109" s="18"/>
      <c r="GO109" s="18"/>
      <c r="GP109" s="18"/>
      <c r="GQ109" s="18"/>
      <c r="GR109" s="18"/>
      <c r="GS109" s="29"/>
      <c r="GT109" s="18"/>
      <c r="GU109" s="18"/>
      <c r="GV109" s="18"/>
      <c r="GW109" s="18"/>
      <c r="GX109" s="18">
        <v>252675</v>
      </c>
      <c r="GY109" s="18">
        <v>163301.04</v>
      </c>
      <c r="GZ109" s="18"/>
      <c r="HA109" s="57"/>
      <c r="HB109" s="23">
        <f t="shared" si="11"/>
        <v>0</v>
      </c>
      <c r="HC109" s="23">
        <f t="shared" si="11"/>
        <v>0</v>
      </c>
      <c r="HD109" s="29"/>
      <c r="HE109" s="29"/>
      <c r="HF109" s="29"/>
      <c r="HG109" s="29"/>
      <c r="HH109" s="29"/>
      <c r="HI109" s="29"/>
      <c r="HJ109" s="29"/>
      <c r="HK109" s="29"/>
      <c r="HL109" s="18"/>
      <c r="HM109" s="29"/>
      <c r="HN109" s="18"/>
      <c r="HO109" s="29"/>
      <c r="HP109" s="29"/>
      <c r="HQ109" s="29"/>
      <c r="HR109" s="29"/>
      <c r="HS109" s="29"/>
      <c r="HT109" s="18"/>
      <c r="HU109" s="18"/>
      <c r="HV109" s="18"/>
      <c r="HW109" s="18"/>
      <c r="HX109" s="18"/>
      <c r="HY109" s="76"/>
      <c r="HZ109" s="18"/>
      <c r="IA109" s="18"/>
      <c r="IB109" s="60"/>
      <c r="IC109" s="60"/>
      <c r="ID109" s="60"/>
      <c r="IE109" s="20"/>
      <c r="IF109" s="20"/>
      <c r="IG109" s="60"/>
      <c r="IH109" s="60"/>
      <c r="II109" s="60"/>
      <c r="IJ109" s="60"/>
      <c r="IK109" s="60"/>
      <c r="IL109" s="60"/>
      <c r="IM109" s="60"/>
      <c r="IN109" s="20"/>
      <c r="IO109" s="20"/>
      <c r="IP109" s="60"/>
      <c r="IQ109" s="60"/>
      <c r="IR109" s="60"/>
      <c r="IS109" s="20"/>
      <c r="IT109" s="60"/>
      <c r="IU109" s="20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6"/>
      <c r="LZ109" s="16"/>
      <c r="MA109" s="1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</row>
    <row r="110" spans="1:640" x14ac:dyDescent="0.25">
      <c r="A110" s="9" t="s">
        <v>111</v>
      </c>
      <c r="B110" s="23">
        <f t="shared" si="12"/>
        <v>8907162.7799999993</v>
      </c>
      <c r="C110" s="23">
        <f t="shared" si="12"/>
        <v>6608617.7800000003</v>
      </c>
      <c r="D110" s="31">
        <f t="shared" si="13"/>
        <v>8654487.7799999993</v>
      </c>
      <c r="E110" s="31">
        <f t="shared" si="13"/>
        <v>6438546.7800000003</v>
      </c>
      <c r="F110" s="18">
        <v>8102600</v>
      </c>
      <c r="G110" s="1">
        <v>6076952</v>
      </c>
      <c r="H110" s="18">
        <v>551887.78</v>
      </c>
      <c r="I110" s="72">
        <v>361594.78</v>
      </c>
      <c r="J110" s="72"/>
      <c r="K110" s="72"/>
      <c r="L110" s="23">
        <f t="shared" si="9"/>
        <v>0</v>
      </c>
      <c r="M110" s="23">
        <f t="shared" si="9"/>
        <v>0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29"/>
      <c r="AD110" s="18"/>
      <c r="AE110" s="18"/>
      <c r="AF110" s="18"/>
      <c r="AG110" s="18"/>
      <c r="AH110" s="18"/>
      <c r="AI110" s="18"/>
      <c r="AJ110" s="22"/>
      <c r="AK110" s="18"/>
      <c r="AL110" s="18"/>
      <c r="AM110" s="29"/>
      <c r="AN110" s="18"/>
      <c r="AO110" s="29"/>
      <c r="AP110" s="18"/>
      <c r="AQ110" s="29"/>
      <c r="AR110" s="18"/>
      <c r="AS110" s="18"/>
      <c r="AT110" s="18"/>
      <c r="AU110" s="29"/>
      <c r="AV110" s="18"/>
      <c r="AW110" s="18"/>
      <c r="AX110" s="18"/>
      <c r="AY110" s="29"/>
      <c r="AZ110" s="18"/>
      <c r="BA110" s="29"/>
      <c r="BB110" s="18"/>
      <c r="BC110" s="29"/>
      <c r="BD110" s="18"/>
      <c r="BE110" s="18"/>
      <c r="BF110" s="18"/>
      <c r="BG110" s="18"/>
      <c r="BH110" s="18"/>
      <c r="BI110" s="29"/>
      <c r="BJ110" s="29"/>
      <c r="BK110" s="29"/>
      <c r="BL110" s="29"/>
      <c r="BM110" s="29"/>
      <c r="BN110" s="18"/>
      <c r="BO110" s="18"/>
      <c r="BP110" s="18"/>
      <c r="BQ110" s="29"/>
      <c r="BR110" s="18"/>
      <c r="BS110" s="29"/>
      <c r="BT110" s="18"/>
      <c r="BU110" s="18"/>
      <c r="BV110" s="18"/>
      <c r="BW110" s="18"/>
      <c r="BX110" s="18"/>
      <c r="BY110" s="18"/>
      <c r="BZ110" s="18"/>
      <c r="CA110" s="29"/>
      <c r="CB110" s="29"/>
      <c r="CC110" s="29"/>
      <c r="CD110" s="18"/>
      <c r="CE110" s="29"/>
      <c r="CF110" s="29"/>
      <c r="CG110" s="29"/>
      <c r="CH110" s="18"/>
      <c r="CI110" s="18"/>
      <c r="CJ110" s="18"/>
      <c r="CK110" s="29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29"/>
      <c r="CY110" s="29"/>
      <c r="CZ110" s="2"/>
      <c r="DA110" s="3"/>
      <c r="DB110" s="18"/>
      <c r="DC110" s="18"/>
      <c r="DD110" s="18"/>
      <c r="DE110" s="18"/>
      <c r="DF110" s="18"/>
      <c r="DG110" s="29"/>
      <c r="DH110" s="18"/>
      <c r="DI110" s="18"/>
      <c r="DJ110" s="18"/>
      <c r="DK110" s="29"/>
      <c r="DL110" s="18"/>
      <c r="DM110" s="18"/>
      <c r="DN110" s="18"/>
      <c r="DO110" s="18"/>
      <c r="DP110" s="18"/>
      <c r="DQ110" s="18"/>
      <c r="DR110" s="18"/>
      <c r="DS110" s="29"/>
      <c r="DT110" s="18"/>
      <c r="DU110" s="29"/>
      <c r="DV110" s="18"/>
      <c r="DW110" s="18"/>
      <c r="DX110" s="18"/>
      <c r="DY110" s="18"/>
      <c r="DZ110" s="18"/>
      <c r="EA110" s="29"/>
      <c r="EB110" s="18"/>
      <c r="EC110" s="29"/>
      <c r="ED110" s="18"/>
      <c r="EE110" s="18"/>
      <c r="EF110" s="18"/>
      <c r="EG110" s="18"/>
      <c r="EH110" s="18"/>
      <c r="EI110" s="18"/>
      <c r="EJ110" s="18"/>
      <c r="EK110" s="18"/>
      <c r="EL110" s="18"/>
      <c r="EM110" s="29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29"/>
      <c r="EZ110" s="18"/>
      <c r="FA110" s="18"/>
      <c r="FB110" s="18"/>
      <c r="FC110" s="18"/>
      <c r="FD110" s="18"/>
      <c r="FE110" s="18"/>
      <c r="FF110" s="18"/>
      <c r="FG110" s="18"/>
      <c r="FH110" s="18"/>
      <c r="FI110" s="29"/>
      <c r="FJ110" s="18"/>
      <c r="FK110" s="18"/>
      <c r="FL110" s="18"/>
      <c r="FM110" s="18"/>
      <c r="FN110" s="18"/>
      <c r="FO110" s="18"/>
      <c r="FP110" s="18"/>
      <c r="FQ110" s="18"/>
      <c r="FR110" s="18"/>
      <c r="FS110" s="29"/>
      <c r="FT110" s="29"/>
      <c r="FU110" s="29"/>
      <c r="FV110" s="23">
        <f t="shared" si="10"/>
        <v>252675</v>
      </c>
      <c r="FW110" s="23">
        <f t="shared" si="10"/>
        <v>170071</v>
      </c>
      <c r="FX110" s="18"/>
      <c r="FY110" s="29"/>
      <c r="FZ110" s="18"/>
      <c r="GA110" s="18"/>
      <c r="GB110" s="18"/>
      <c r="GC110" s="29"/>
      <c r="GD110" s="18"/>
      <c r="GE110" s="18"/>
      <c r="GF110" s="18"/>
      <c r="GG110" s="29"/>
      <c r="GH110" s="18"/>
      <c r="GI110" s="18"/>
      <c r="GJ110" s="18"/>
      <c r="GK110" s="18"/>
      <c r="GL110" s="18"/>
      <c r="GM110" s="29"/>
      <c r="GN110" s="18"/>
      <c r="GO110" s="18"/>
      <c r="GP110" s="18"/>
      <c r="GQ110" s="18"/>
      <c r="GR110" s="18"/>
      <c r="GS110" s="29"/>
      <c r="GT110" s="18"/>
      <c r="GU110" s="18"/>
      <c r="GV110" s="18"/>
      <c r="GW110" s="18"/>
      <c r="GX110" s="18">
        <v>252675</v>
      </c>
      <c r="GY110" s="18">
        <v>170071</v>
      </c>
      <c r="GZ110" s="18"/>
      <c r="HA110" s="57"/>
      <c r="HB110" s="23">
        <f t="shared" si="11"/>
        <v>0</v>
      </c>
      <c r="HC110" s="23">
        <f t="shared" si="11"/>
        <v>0</v>
      </c>
      <c r="HD110" s="29"/>
      <c r="HE110" s="29"/>
      <c r="HF110" s="29"/>
      <c r="HG110" s="29"/>
      <c r="HH110" s="29"/>
      <c r="HI110" s="29"/>
      <c r="HJ110" s="29"/>
      <c r="HK110" s="29"/>
      <c r="HL110" s="18"/>
      <c r="HM110" s="29"/>
      <c r="HN110" s="18"/>
      <c r="HO110" s="29"/>
      <c r="HP110" s="29"/>
      <c r="HQ110" s="29"/>
      <c r="HR110" s="29"/>
      <c r="HS110" s="29"/>
      <c r="HT110" s="18"/>
      <c r="HU110" s="18"/>
      <c r="HV110" s="18"/>
      <c r="HW110" s="18"/>
      <c r="HX110" s="18"/>
      <c r="HY110" s="76"/>
      <c r="HZ110" s="18"/>
      <c r="IA110" s="18"/>
      <c r="IB110" s="60"/>
      <c r="IC110" s="60"/>
      <c r="ID110" s="60"/>
      <c r="IE110" s="20"/>
      <c r="IF110" s="20"/>
      <c r="IG110" s="60"/>
      <c r="IH110" s="60"/>
      <c r="II110" s="60"/>
      <c r="IJ110" s="60"/>
      <c r="IK110" s="60"/>
      <c r="IL110" s="60"/>
      <c r="IM110" s="60"/>
      <c r="IN110" s="20"/>
      <c r="IO110" s="20"/>
      <c r="IP110" s="60"/>
      <c r="IQ110" s="60"/>
      <c r="IR110" s="60"/>
      <c r="IS110" s="20"/>
      <c r="IT110" s="60"/>
      <c r="IU110" s="20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6"/>
      <c r="LZ110" s="16"/>
      <c r="MA110" s="1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  <c r="XA110" s="6"/>
      <c r="XB110" s="6"/>
      <c r="XC110" s="6"/>
      <c r="XD110" s="6"/>
      <c r="XE110" s="6"/>
      <c r="XF110" s="6"/>
      <c r="XG110" s="6"/>
      <c r="XH110" s="6"/>
      <c r="XI110" s="6"/>
      <c r="XJ110" s="6"/>
      <c r="XK110" s="6"/>
      <c r="XL110" s="6"/>
      <c r="XM110" s="6"/>
      <c r="XN110" s="6"/>
      <c r="XO110" s="6"/>
      <c r="XP110" s="6"/>
    </row>
    <row r="111" spans="1:640" x14ac:dyDescent="0.25">
      <c r="A111" s="8" t="s">
        <v>112</v>
      </c>
      <c r="B111" s="23">
        <f t="shared" si="12"/>
        <v>195374295.58000004</v>
      </c>
      <c r="C111" s="23">
        <f t="shared" si="12"/>
        <v>137895712.72999999</v>
      </c>
      <c r="D111" s="31">
        <f t="shared" si="13"/>
        <v>77276683.210000008</v>
      </c>
      <c r="E111" s="31">
        <f t="shared" si="13"/>
        <v>57935086.210000001</v>
      </c>
      <c r="F111" s="18">
        <v>57313100</v>
      </c>
      <c r="G111" s="1">
        <v>42984827</v>
      </c>
      <c r="H111" s="18">
        <f>3763169+16200414.21</f>
        <v>19963583.210000001</v>
      </c>
      <c r="I111" s="58">
        <v>14950259.210000001</v>
      </c>
      <c r="J111" s="58"/>
      <c r="K111" s="58"/>
      <c r="L111" s="23">
        <f t="shared" si="9"/>
        <v>28681557.229999997</v>
      </c>
      <c r="M111" s="23">
        <f t="shared" si="9"/>
        <v>9989389.2400000002</v>
      </c>
      <c r="N111" s="18"/>
      <c r="O111" s="18"/>
      <c r="P111" s="18"/>
      <c r="Q111" s="18"/>
      <c r="R111" s="18">
        <v>197625</v>
      </c>
      <c r="S111" s="18">
        <v>197625</v>
      </c>
      <c r="T111" s="18">
        <v>36750</v>
      </c>
      <c r="U111" s="18">
        <v>36750</v>
      </c>
      <c r="V111" s="18">
        <v>9000000</v>
      </c>
      <c r="W111" s="18"/>
      <c r="X111" s="18"/>
      <c r="Y111" s="18"/>
      <c r="Z111" s="18"/>
      <c r="AA111" s="18"/>
      <c r="AB111" s="18"/>
      <c r="AC111" s="29"/>
      <c r="AD111" s="18"/>
      <c r="AE111" s="18"/>
      <c r="AF111" s="18">
        <f>196207.57+241810.78+228026.56+222812.45</f>
        <v>888857.35999999987</v>
      </c>
      <c r="AG111" s="18">
        <v>0</v>
      </c>
      <c r="AH111" s="18">
        <v>639473.63</v>
      </c>
      <c r="AI111" s="18">
        <v>479601</v>
      </c>
      <c r="AJ111" s="22">
        <v>1133161</v>
      </c>
      <c r="AK111" s="18">
        <v>2798150</v>
      </c>
      <c r="AL111" s="18"/>
      <c r="AM111" s="29"/>
      <c r="AN111" s="18"/>
      <c r="AO111" s="29"/>
      <c r="AP111" s="18"/>
      <c r="AQ111" s="29"/>
      <c r="AR111" s="18"/>
      <c r="AS111" s="18"/>
      <c r="AT111" s="18"/>
      <c r="AU111" s="29"/>
      <c r="AV111" s="18">
        <v>3998290.25</v>
      </c>
      <c r="AW111" s="18">
        <v>2192349.46</v>
      </c>
      <c r="AX111" s="18">
        <v>312480</v>
      </c>
      <c r="AY111" s="29">
        <v>312480</v>
      </c>
      <c r="AZ111" s="18"/>
      <c r="BA111" s="29"/>
      <c r="BB111" s="18"/>
      <c r="BC111" s="29"/>
      <c r="BD111" s="18"/>
      <c r="BE111" s="18"/>
      <c r="BF111" s="18"/>
      <c r="BG111" s="18"/>
      <c r="BH111" s="18">
        <v>1277534</v>
      </c>
      <c r="BI111" s="29">
        <v>974053</v>
      </c>
      <c r="BJ111" s="29">
        <v>5959775.0499999998</v>
      </c>
      <c r="BK111" s="29">
        <v>0</v>
      </c>
      <c r="BL111" s="29"/>
      <c r="BM111" s="29"/>
      <c r="BN111" s="18"/>
      <c r="BO111" s="18"/>
      <c r="BP111" s="18"/>
      <c r="BQ111" s="29"/>
      <c r="BR111" s="18"/>
      <c r="BS111" s="29"/>
      <c r="BT111" s="18"/>
      <c r="BU111" s="18"/>
      <c r="BV111" s="18"/>
      <c r="BW111" s="18"/>
      <c r="BX111" s="18"/>
      <c r="BY111" s="18"/>
      <c r="BZ111" s="18"/>
      <c r="CA111" s="29"/>
      <c r="CB111" s="29"/>
      <c r="CC111" s="29"/>
      <c r="CD111" s="18"/>
      <c r="CE111" s="29"/>
      <c r="CF111" s="29"/>
      <c r="CG111" s="29"/>
      <c r="CH111" s="37"/>
      <c r="CI111" s="18"/>
      <c r="CJ111" s="18"/>
      <c r="CK111" s="29"/>
      <c r="CL111" s="18"/>
      <c r="CM111" s="18"/>
      <c r="CN111" s="18"/>
      <c r="CO111" s="18"/>
      <c r="CP111" s="42"/>
      <c r="CQ111" s="18"/>
      <c r="CR111" s="18"/>
      <c r="CS111" s="18"/>
      <c r="CT111" s="18">
        <v>1973070</v>
      </c>
      <c r="CU111" s="18">
        <v>296010</v>
      </c>
      <c r="CV111" s="18"/>
      <c r="CW111" s="18"/>
      <c r="CX111" s="29"/>
      <c r="CY111" s="29"/>
      <c r="CZ111" s="2">
        <v>467250.94</v>
      </c>
      <c r="DA111" s="3">
        <v>464914.78</v>
      </c>
      <c r="DB111" s="18">
        <v>25351</v>
      </c>
      <c r="DC111" s="18">
        <v>25351</v>
      </c>
      <c r="DD111" s="18"/>
      <c r="DE111" s="18"/>
      <c r="DF111" s="18"/>
      <c r="DG111" s="29"/>
      <c r="DH111" s="18">
        <v>1016939</v>
      </c>
      <c r="DI111" s="18">
        <v>762705</v>
      </c>
      <c r="DJ111" s="18"/>
      <c r="DK111" s="29"/>
      <c r="DL111" s="18"/>
      <c r="DM111" s="18"/>
      <c r="DN111" s="18"/>
      <c r="DO111" s="18"/>
      <c r="DP111" s="18"/>
      <c r="DQ111" s="18"/>
      <c r="DR111" s="18"/>
      <c r="DS111" s="29"/>
      <c r="DT111" s="18">
        <v>1455000</v>
      </c>
      <c r="DU111" s="29">
        <f>500000+555000+150000</f>
        <v>1205000</v>
      </c>
      <c r="DV111" s="18"/>
      <c r="DW111" s="70"/>
      <c r="DX111" s="18"/>
      <c r="DY111" s="18"/>
      <c r="DZ111" s="18"/>
      <c r="EA111" s="29"/>
      <c r="EB111" s="18">
        <v>200000</v>
      </c>
      <c r="EC111" s="29">
        <v>144400</v>
      </c>
      <c r="ED111" s="18"/>
      <c r="EE111" s="18"/>
      <c r="EF111" s="18">
        <v>100000</v>
      </c>
      <c r="EG111" s="18">
        <v>100000</v>
      </c>
      <c r="EH111" s="18"/>
      <c r="EI111" s="18"/>
      <c r="EJ111" s="18"/>
      <c r="EK111" s="18"/>
      <c r="EL111" s="18"/>
      <c r="EM111" s="29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29"/>
      <c r="EZ111" s="18"/>
      <c r="FA111" s="18"/>
      <c r="FB111" s="18"/>
      <c r="FC111" s="18"/>
      <c r="FD111" s="18"/>
      <c r="FE111" s="18"/>
      <c r="FF111" s="18"/>
      <c r="FG111" s="18"/>
      <c r="FH111" s="41"/>
      <c r="FI111" s="29"/>
      <c r="FJ111" s="18"/>
      <c r="FK111" s="18"/>
      <c r="FL111" s="18"/>
      <c r="FM111" s="18"/>
      <c r="FN111" s="18"/>
      <c r="FO111" s="18"/>
      <c r="FP111" s="18"/>
      <c r="FQ111" s="18"/>
      <c r="FR111" s="35"/>
      <c r="FS111" s="29"/>
      <c r="FT111" s="29"/>
      <c r="FU111" s="29"/>
      <c r="FV111" s="23">
        <f t="shared" si="10"/>
        <v>83777615.520000026</v>
      </c>
      <c r="FW111" s="23">
        <f t="shared" si="10"/>
        <v>65530217.739999995</v>
      </c>
      <c r="FX111" s="18">
        <v>22111958</v>
      </c>
      <c r="FY111" s="29">
        <v>17426273</v>
      </c>
      <c r="FZ111" s="18"/>
      <c r="GA111" s="18"/>
      <c r="GB111" s="18">
        <v>57316731.090000004</v>
      </c>
      <c r="GC111" s="29">
        <v>45654399.5</v>
      </c>
      <c r="GD111" s="18"/>
      <c r="GE111" s="18"/>
      <c r="GF111" s="18"/>
      <c r="GG111" s="29"/>
      <c r="GH111" s="18">
        <v>51890</v>
      </c>
      <c r="GI111" s="18">
        <v>38916</v>
      </c>
      <c r="GJ111" s="18">
        <v>817628.18</v>
      </c>
      <c r="GK111" s="18">
        <v>256466.45</v>
      </c>
      <c r="GL111" s="18">
        <v>2832667.2</v>
      </c>
      <c r="GM111" s="29">
        <v>1744665.48</v>
      </c>
      <c r="GN111" s="18">
        <v>26040</v>
      </c>
      <c r="GO111" s="18">
        <v>26040</v>
      </c>
      <c r="GP111" s="18">
        <v>6117</v>
      </c>
      <c r="GQ111" s="18">
        <v>0</v>
      </c>
      <c r="GR111" s="18">
        <v>464581.29</v>
      </c>
      <c r="GS111" s="29">
        <v>338667.22</v>
      </c>
      <c r="GT111" s="18">
        <v>66000</v>
      </c>
      <c r="GU111" s="18">
        <v>30983.33</v>
      </c>
      <c r="GV111" s="18">
        <v>70196</v>
      </c>
      <c r="GW111" s="18">
        <v>0</v>
      </c>
      <c r="GX111" s="18"/>
      <c r="GY111" s="18"/>
      <c r="GZ111" s="18">
        <v>13806.76</v>
      </c>
      <c r="HA111" s="29">
        <v>13806.76</v>
      </c>
      <c r="HB111" s="23">
        <f t="shared" si="11"/>
        <v>5638439.6200000001</v>
      </c>
      <c r="HC111" s="23">
        <f t="shared" si="11"/>
        <v>4441019.54</v>
      </c>
      <c r="HD111" s="29">
        <v>873119.62</v>
      </c>
      <c r="HE111" s="29">
        <v>873119.62</v>
      </c>
      <c r="HF111" s="29">
        <v>4765320</v>
      </c>
      <c r="HG111" s="29">
        <v>3567899.92</v>
      </c>
      <c r="HH111" s="29"/>
      <c r="HI111" s="29"/>
      <c r="HJ111" s="29"/>
      <c r="HK111" s="29"/>
      <c r="HL111" s="18"/>
      <c r="HM111" s="29"/>
      <c r="HN111" s="18"/>
      <c r="HO111" s="29"/>
      <c r="HP111" s="29"/>
      <c r="HQ111" s="29"/>
      <c r="HR111" s="29"/>
      <c r="HS111" s="29"/>
      <c r="HT111" s="18"/>
      <c r="HU111" s="18"/>
      <c r="HV111" s="18"/>
      <c r="HW111" s="18"/>
      <c r="HX111" s="18"/>
      <c r="HY111" s="76"/>
      <c r="HZ111" s="18"/>
      <c r="IA111" s="18"/>
      <c r="IB111" s="60"/>
      <c r="IC111" s="60"/>
      <c r="ID111" s="60"/>
      <c r="IE111" s="20"/>
      <c r="IF111" s="20"/>
      <c r="IG111" s="60"/>
      <c r="IH111" s="60"/>
      <c r="II111" s="60"/>
      <c r="IJ111" s="60"/>
      <c r="IK111" s="60"/>
      <c r="IL111" s="60"/>
      <c r="IM111" s="60"/>
      <c r="IN111" s="20"/>
      <c r="IO111" s="20"/>
      <c r="IP111" s="60"/>
      <c r="IQ111" s="60"/>
      <c r="IR111" s="60"/>
      <c r="IS111" s="20"/>
      <c r="IT111" s="60"/>
      <c r="IU111" s="20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6"/>
      <c r="LZ111" s="16"/>
      <c r="MA111" s="1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</row>
    <row r="112" spans="1:640" x14ac:dyDescent="0.25">
      <c r="A112" s="9" t="s">
        <v>113</v>
      </c>
      <c r="B112" s="23">
        <f t="shared" si="12"/>
        <v>39354074.649999999</v>
      </c>
      <c r="C112" s="23">
        <f t="shared" si="12"/>
        <v>28621284.129999999</v>
      </c>
      <c r="D112" s="31">
        <f t="shared" si="13"/>
        <v>7837992.5199999996</v>
      </c>
      <c r="E112" s="31">
        <f t="shared" si="13"/>
        <v>5840067.5199999996</v>
      </c>
      <c r="F112" s="18">
        <v>5848000</v>
      </c>
      <c r="G112" s="1">
        <v>4386001</v>
      </c>
      <c r="H112" s="18">
        <v>1989992.52</v>
      </c>
      <c r="I112" s="72">
        <v>1454066.52</v>
      </c>
      <c r="J112" s="72"/>
      <c r="K112" s="72"/>
      <c r="L112" s="23">
        <f t="shared" si="9"/>
        <v>31263407.129999999</v>
      </c>
      <c r="M112" s="23">
        <f t="shared" si="9"/>
        <v>22675051.939999998</v>
      </c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29"/>
      <c r="AD112" s="18"/>
      <c r="AE112" s="18"/>
      <c r="AF112" s="18"/>
      <c r="AG112" s="18"/>
      <c r="AH112" s="18"/>
      <c r="AI112" s="18"/>
      <c r="AJ112" s="22"/>
      <c r="AK112" s="18"/>
      <c r="AL112" s="18"/>
      <c r="AM112" s="29"/>
      <c r="AN112" s="18"/>
      <c r="AO112" s="29"/>
      <c r="AP112" s="18"/>
      <c r="AQ112" s="29"/>
      <c r="AR112" s="18"/>
      <c r="AS112" s="18"/>
      <c r="AT112" s="18"/>
      <c r="AU112" s="29"/>
      <c r="AV112" s="18"/>
      <c r="AW112" s="18"/>
      <c r="AX112" s="18"/>
      <c r="AY112" s="29"/>
      <c r="AZ112" s="18"/>
      <c r="BA112" s="29"/>
      <c r="BB112" s="18"/>
      <c r="BC112" s="29"/>
      <c r="BD112" s="18"/>
      <c r="BE112" s="18"/>
      <c r="BF112" s="18"/>
      <c r="BG112" s="18"/>
      <c r="BH112" s="18"/>
      <c r="BI112" s="29"/>
      <c r="BJ112" s="29">
        <v>1545123.25</v>
      </c>
      <c r="BK112" s="29">
        <v>1425000</v>
      </c>
      <c r="BL112" s="29">
        <v>2010374.8</v>
      </c>
      <c r="BM112" s="29">
        <v>0</v>
      </c>
      <c r="BN112" s="18"/>
      <c r="BO112" s="18"/>
      <c r="BP112" s="18"/>
      <c r="BQ112" s="29"/>
      <c r="BR112" s="18"/>
      <c r="BS112" s="29"/>
      <c r="BT112" s="18"/>
      <c r="BU112" s="18"/>
      <c r="BV112" s="18"/>
      <c r="BW112" s="18"/>
      <c r="BX112" s="18"/>
      <c r="BY112" s="18"/>
      <c r="BZ112" s="18"/>
      <c r="CA112" s="29"/>
      <c r="CB112" s="29"/>
      <c r="CC112" s="29"/>
      <c r="CD112" s="18"/>
      <c r="CE112" s="29"/>
      <c r="CF112" s="29"/>
      <c r="CG112" s="29"/>
      <c r="CH112" s="18">
        <v>20000000</v>
      </c>
      <c r="CI112" s="18">
        <v>16758819.859999999</v>
      </c>
      <c r="CJ112" s="18">
        <v>885353.08</v>
      </c>
      <c r="CK112" s="29">
        <v>885353.08</v>
      </c>
      <c r="CL112" s="18"/>
      <c r="CM112" s="18"/>
      <c r="CN112" s="18"/>
      <c r="CO112" s="18"/>
      <c r="CP112" s="18"/>
      <c r="CQ112" s="18"/>
      <c r="CR112" s="18"/>
      <c r="CS112" s="18"/>
      <c r="CT112" s="18">
        <f>190000+285000</f>
        <v>475000</v>
      </c>
      <c r="CU112" s="18">
        <v>0</v>
      </c>
      <c r="CV112" s="18"/>
      <c r="CW112" s="18"/>
      <c r="CX112" s="29"/>
      <c r="CY112" s="29"/>
      <c r="CZ112" s="2"/>
      <c r="DA112" s="3"/>
      <c r="DB112" s="18">
        <v>22203</v>
      </c>
      <c r="DC112" s="18">
        <v>22203</v>
      </c>
      <c r="DD112" s="18"/>
      <c r="DE112" s="18"/>
      <c r="DF112" s="18"/>
      <c r="DG112" s="29"/>
      <c r="DH112" s="18">
        <v>5483353</v>
      </c>
      <c r="DI112" s="18">
        <v>2741676</v>
      </c>
      <c r="DJ112" s="18"/>
      <c r="DK112" s="29"/>
      <c r="DL112" s="18"/>
      <c r="DM112" s="18"/>
      <c r="DN112" s="18"/>
      <c r="DO112" s="18"/>
      <c r="DP112" s="18"/>
      <c r="DQ112" s="18"/>
      <c r="DR112" s="35"/>
      <c r="DS112" s="69"/>
      <c r="DT112" s="18"/>
      <c r="DU112" s="29"/>
      <c r="DV112" s="18"/>
      <c r="DW112" s="18"/>
      <c r="DX112" s="18">
        <v>842000</v>
      </c>
      <c r="DY112" s="18">
        <v>842000</v>
      </c>
      <c r="DZ112" s="18"/>
      <c r="EA112" s="29"/>
      <c r="EB112" s="18"/>
      <c r="EC112" s="29"/>
      <c r="ED112" s="18"/>
      <c r="EE112" s="18"/>
      <c r="EF112" s="18"/>
      <c r="EG112" s="18"/>
      <c r="EH112" s="18"/>
      <c r="EI112" s="18"/>
      <c r="EJ112" s="18"/>
      <c r="EK112" s="18"/>
      <c r="EL112" s="18"/>
      <c r="EM112" s="29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29"/>
      <c r="EZ112" s="18"/>
      <c r="FA112" s="18"/>
      <c r="FB112" s="18"/>
      <c r="FC112" s="18"/>
      <c r="FD112" s="18"/>
      <c r="FE112" s="18"/>
      <c r="FF112" s="18"/>
      <c r="FG112" s="18"/>
      <c r="FH112" s="37"/>
      <c r="FI112" s="29"/>
      <c r="FJ112" s="18"/>
      <c r="FK112" s="18"/>
      <c r="FL112" s="18"/>
      <c r="FM112" s="18"/>
      <c r="FN112" s="18"/>
      <c r="FO112" s="18"/>
      <c r="FP112" s="18"/>
      <c r="FQ112" s="18"/>
      <c r="FR112" s="18"/>
      <c r="FS112" s="29"/>
      <c r="FT112" s="29"/>
      <c r="FU112" s="29"/>
      <c r="FV112" s="23">
        <f t="shared" si="10"/>
        <v>252675</v>
      </c>
      <c r="FW112" s="23">
        <f t="shared" si="10"/>
        <v>106164.67</v>
      </c>
      <c r="FX112" s="18"/>
      <c r="FY112" s="29"/>
      <c r="FZ112" s="18"/>
      <c r="GA112" s="18"/>
      <c r="GB112" s="18"/>
      <c r="GC112" s="29"/>
      <c r="GD112" s="18"/>
      <c r="GE112" s="18"/>
      <c r="GF112" s="18"/>
      <c r="GG112" s="29"/>
      <c r="GH112" s="18"/>
      <c r="GI112" s="18"/>
      <c r="GJ112" s="18"/>
      <c r="GK112" s="18"/>
      <c r="GL112" s="18"/>
      <c r="GM112" s="29"/>
      <c r="GN112" s="18"/>
      <c r="GO112" s="18"/>
      <c r="GP112" s="18"/>
      <c r="GQ112" s="18"/>
      <c r="GR112" s="18"/>
      <c r="GS112" s="29"/>
      <c r="GT112" s="18"/>
      <c r="GU112" s="18"/>
      <c r="GV112" s="18"/>
      <c r="GW112" s="18"/>
      <c r="GX112" s="18">
        <v>252675</v>
      </c>
      <c r="GY112" s="18">
        <v>106164.67</v>
      </c>
      <c r="GZ112" s="18"/>
      <c r="HA112" s="57"/>
      <c r="HB112" s="23">
        <f t="shared" si="11"/>
        <v>0</v>
      </c>
      <c r="HC112" s="23">
        <f t="shared" si="11"/>
        <v>0</v>
      </c>
      <c r="HD112" s="29"/>
      <c r="HE112" s="29"/>
      <c r="HF112" s="29"/>
      <c r="HG112" s="29"/>
      <c r="HH112" s="29"/>
      <c r="HI112" s="29"/>
      <c r="HJ112" s="29"/>
      <c r="HK112" s="29"/>
      <c r="HL112" s="18"/>
      <c r="HM112" s="29"/>
      <c r="HN112" s="18"/>
      <c r="HO112" s="29"/>
      <c r="HP112" s="29"/>
      <c r="HQ112" s="29"/>
      <c r="HR112" s="29"/>
      <c r="HS112" s="29"/>
      <c r="HT112" s="18"/>
      <c r="HU112" s="18"/>
      <c r="HV112" s="18"/>
      <c r="HW112" s="18"/>
      <c r="HX112" s="18"/>
      <c r="HY112" s="76"/>
      <c r="HZ112" s="18"/>
      <c r="IA112" s="18"/>
      <c r="IB112" s="60"/>
      <c r="IC112" s="60"/>
      <c r="ID112" s="60"/>
      <c r="IE112" s="20"/>
      <c r="IF112" s="20"/>
      <c r="IG112" s="60"/>
      <c r="IH112" s="60"/>
      <c r="II112" s="60"/>
      <c r="IJ112" s="60"/>
      <c r="IK112" s="60"/>
      <c r="IL112" s="60"/>
      <c r="IM112" s="60"/>
      <c r="IN112" s="20"/>
      <c r="IO112" s="20"/>
      <c r="IP112" s="60"/>
      <c r="IQ112" s="60"/>
      <c r="IR112" s="60"/>
      <c r="IS112" s="20"/>
      <c r="IT112" s="60"/>
      <c r="IU112" s="20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6"/>
      <c r="LZ112" s="16"/>
      <c r="MA112" s="1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</row>
    <row r="113" spans="1:640" x14ac:dyDescent="0.25">
      <c r="A113" s="9" t="s">
        <v>114</v>
      </c>
      <c r="B113" s="23">
        <f t="shared" si="12"/>
        <v>4678955.0199999996</v>
      </c>
      <c r="C113" s="23">
        <f t="shared" si="12"/>
        <v>3635215.98</v>
      </c>
      <c r="D113" s="31">
        <f t="shared" si="13"/>
        <v>3695775.02</v>
      </c>
      <c r="E113" s="31">
        <f t="shared" si="13"/>
        <v>2756427.02</v>
      </c>
      <c r="F113" s="18">
        <v>3239300</v>
      </c>
      <c r="G113" s="1">
        <v>2429477</v>
      </c>
      <c r="H113" s="18">
        <v>456475.02</v>
      </c>
      <c r="I113" s="72">
        <v>326950.02</v>
      </c>
      <c r="J113" s="72"/>
      <c r="K113" s="72"/>
      <c r="L113" s="23">
        <f t="shared" si="9"/>
        <v>882180</v>
      </c>
      <c r="M113" s="23">
        <f t="shared" si="9"/>
        <v>809541.5</v>
      </c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29"/>
      <c r="AD113" s="18"/>
      <c r="AE113" s="18"/>
      <c r="AF113" s="18"/>
      <c r="AG113" s="18"/>
      <c r="AH113" s="18"/>
      <c r="AI113" s="18"/>
      <c r="AJ113" s="22"/>
      <c r="AK113" s="18"/>
      <c r="AL113" s="18"/>
      <c r="AM113" s="29"/>
      <c r="AN113" s="18"/>
      <c r="AO113" s="29"/>
      <c r="AP113" s="18"/>
      <c r="AQ113" s="29"/>
      <c r="AR113" s="18"/>
      <c r="AS113" s="18"/>
      <c r="AT113" s="18"/>
      <c r="AU113" s="29"/>
      <c r="AV113" s="18"/>
      <c r="AW113" s="18"/>
      <c r="AX113" s="18"/>
      <c r="AY113" s="29"/>
      <c r="AZ113" s="18"/>
      <c r="BA113" s="29"/>
      <c r="BB113" s="18"/>
      <c r="BC113" s="29"/>
      <c r="BD113" s="18"/>
      <c r="BE113" s="18"/>
      <c r="BF113" s="18"/>
      <c r="BG113" s="18"/>
      <c r="BH113" s="18"/>
      <c r="BI113" s="29"/>
      <c r="BJ113" s="29"/>
      <c r="BK113" s="29"/>
      <c r="BL113" s="29"/>
      <c r="BM113" s="29"/>
      <c r="BN113" s="18"/>
      <c r="BO113" s="18"/>
      <c r="BP113" s="18"/>
      <c r="BQ113" s="29"/>
      <c r="BR113" s="18"/>
      <c r="BS113" s="29"/>
      <c r="BT113" s="18"/>
      <c r="BU113" s="18"/>
      <c r="BV113" s="18"/>
      <c r="BW113" s="18"/>
      <c r="BX113" s="18"/>
      <c r="BY113" s="18"/>
      <c r="BZ113" s="18"/>
      <c r="CA113" s="29"/>
      <c r="CB113" s="29"/>
      <c r="CC113" s="29"/>
      <c r="CD113" s="18"/>
      <c r="CE113" s="29"/>
      <c r="CF113" s="29"/>
      <c r="CG113" s="29"/>
      <c r="CH113" s="18"/>
      <c r="CI113" s="18"/>
      <c r="CJ113" s="18"/>
      <c r="CK113" s="29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29"/>
      <c r="CY113" s="29"/>
      <c r="CZ113" s="2"/>
      <c r="DA113" s="3"/>
      <c r="DB113" s="18"/>
      <c r="DC113" s="18"/>
      <c r="DD113" s="18"/>
      <c r="DE113" s="18"/>
      <c r="DF113" s="18">
        <v>591626</v>
      </c>
      <c r="DG113" s="29">
        <v>591626</v>
      </c>
      <c r="DH113" s="18">
        <v>290554</v>
      </c>
      <c r="DI113" s="18">
        <v>217915.5</v>
      </c>
      <c r="DJ113" s="18"/>
      <c r="DK113" s="29"/>
      <c r="DL113" s="18"/>
      <c r="DM113" s="18"/>
      <c r="DN113" s="18"/>
      <c r="DO113" s="18"/>
      <c r="DP113" s="18"/>
      <c r="DQ113" s="18"/>
      <c r="DR113" s="18"/>
      <c r="DS113" s="29"/>
      <c r="DT113" s="18"/>
      <c r="DU113" s="29"/>
      <c r="DV113" s="18"/>
      <c r="DW113" s="18"/>
      <c r="DX113" s="18"/>
      <c r="DY113" s="18"/>
      <c r="DZ113" s="18"/>
      <c r="EA113" s="29"/>
      <c r="EB113" s="18"/>
      <c r="EC113" s="29"/>
      <c r="ED113" s="18"/>
      <c r="EE113" s="18"/>
      <c r="EF113" s="18"/>
      <c r="EG113" s="18"/>
      <c r="EH113" s="18"/>
      <c r="EI113" s="18"/>
      <c r="EJ113" s="18"/>
      <c r="EK113" s="18"/>
      <c r="EL113" s="18"/>
      <c r="EM113" s="29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29"/>
      <c r="EZ113" s="18"/>
      <c r="FA113" s="18"/>
      <c r="FB113" s="18"/>
      <c r="FC113" s="18"/>
      <c r="FD113" s="18"/>
      <c r="FE113" s="18"/>
      <c r="FF113" s="18"/>
      <c r="FG113" s="18"/>
      <c r="FH113" s="37"/>
      <c r="FI113" s="29"/>
      <c r="FJ113" s="18"/>
      <c r="FK113" s="18"/>
      <c r="FL113" s="18"/>
      <c r="FM113" s="18"/>
      <c r="FN113" s="18"/>
      <c r="FO113" s="18"/>
      <c r="FP113" s="18"/>
      <c r="FQ113" s="18"/>
      <c r="FR113" s="18"/>
      <c r="FS113" s="29"/>
      <c r="FT113" s="29"/>
      <c r="FU113" s="29"/>
      <c r="FV113" s="23">
        <f t="shared" si="10"/>
        <v>101000</v>
      </c>
      <c r="FW113" s="23">
        <f t="shared" si="10"/>
        <v>69247.460000000006</v>
      </c>
      <c r="FX113" s="18"/>
      <c r="FY113" s="29"/>
      <c r="FZ113" s="18"/>
      <c r="GA113" s="18"/>
      <c r="GB113" s="18"/>
      <c r="GC113" s="29"/>
      <c r="GD113" s="18"/>
      <c r="GE113" s="18"/>
      <c r="GF113" s="18"/>
      <c r="GG113" s="29"/>
      <c r="GH113" s="18"/>
      <c r="GI113" s="18"/>
      <c r="GJ113" s="18"/>
      <c r="GK113" s="18"/>
      <c r="GL113" s="18"/>
      <c r="GM113" s="29"/>
      <c r="GN113" s="18"/>
      <c r="GO113" s="18"/>
      <c r="GP113" s="18"/>
      <c r="GQ113" s="18"/>
      <c r="GR113" s="18"/>
      <c r="GS113" s="29"/>
      <c r="GT113" s="18"/>
      <c r="GU113" s="18"/>
      <c r="GV113" s="18"/>
      <c r="GW113" s="18"/>
      <c r="GX113" s="18">
        <v>101000</v>
      </c>
      <c r="GY113" s="18">
        <v>69247.460000000006</v>
      </c>
      <c r="GZ113" s="18"/>
      <c r="HA113" s="57"/>
      <c r="HB113" s="23">
        <f t="shared" si="11"/>
        <v>0</v>
      </c>
      <c r="HC113" s="23">
        <f t="shared" si="11"/>
        <v>0</v>
      </c>
      <c r="HD113" s="29"/>
      <c r="HE113" s="29"/>
      <c r="HF113" s="29"/>
      <c r="HG113" s="29"/>
      <c r="HH113" s="29"/>
      <c r="HI113" s="29"/>
      <c r="HJ113" s="29"/>
      <c r="HK113" s="29"/>
      <c r="HL113" s="18"/>
      <c r="HM113" s="29"/>
      <c r="HN113" s="18"/>
      <c r="HO113" s="29"/>
      <c r="HP113" s="29"/>
      <c r="HQ113" s="29"/>
      <c r="HR113" s="29"/>
      <c r="HS113" s="29"/>
      <c r="HT113" s="18"/>
      <c r="HU113" s="18"/>
      <c r="HV113" s="18"/>
      <c r="HW113" s="18"/>
      <c r="HX113" s="18"/>
      <c r="HY113" s="76"/>
      <c r="HZ113" s="18"/>
      <c r="IA113" s="18"/>
      <c r="IB113" s="60"/>
      <c r="IC113" s="60"/>
      <c r="ID113" s="60"/>
      <c r="IE113" s="20"/>
      <c r="IF113" s="20"/>
      <c r="IG113" s="60"/>
      <c r="IH113" s="60"/>
      <c r="II113" s="60"/>
      <c r="IJ113" s="60"/>
      <c r="IK113" s="60"/>
      <c r="IL113" s="60"/>
      <c r="IM113" s="60"/>
      <c r="IN113" s="20"/>
      <c r="IO113" s="20"/>
      <c r="IP113" s="60"/>
      <c r="IQ113" s="60"/>
      <c r="IR113" s="60"/>
      <c r="IS113" s="20"/>
      <c r="IT113" s="60"/>
      <c r="IU113" s="20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6"/>
      <c r="LZ113" s="16"/>
      <c r="MA113" s="1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  <c r="XK113" s="6"/>
      <c r="XL113" s="6"/>
      <c r="XM113" s="6"/>
      <c r="XN113" s="6"/>
      <c r="XO113" s="6"/>
      <c r="XP113" s="6"/>
    </row>
    <row r="114" spans="1:640" x14ac:dyDescent="0.25">
      <c r="A114" s="9" t="s">
        <v>115</v>
      </c>
      <c r="B114" s="23">
        <f t="shared" si="12"/>
        <v>6778020.5300000003</v>
      </c>
      <c r="C114" s="23">
        <f t="shared" si="12"/>
        <v>5102699.54</v>
      </c>
      <c r="D114" s="31">
        <f t="shared" si="13"/>
        <v>5845912.5300000003</v>
      </c>
      <c r="E114" s="31">
        <f t="shared" si="13"/>
        <v>4349614.53</v>
      </c>
      <c r="F114" s="18">
        <v>5086300</v>
      </c>
      <c r="G114" s="1">
        <v>3814726</v>
      </c>
      <c r="H114" s="18">
        <v>759612.53</v>
      </c>
      <c r="I114" s="72">
        <v>534888.53</v>
      </c>
      <c r="J114" s="72"/>
      <c r="K114" s="72"/>
      <c r="L114" s="23">
        <f t="shared" si="9"/>
        <v>831108</v>
      </c>
      <c r="M114" s="23">
        <f t="shared" si="9"/>
        <v>685831</v>
      </c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29"/>
      <c r="AD114" s="18"/>
      <c r="AE114" s="18"/>
      <c r="AF114" s="18"/>
      <c r="AG114" s="18"/>
      <c r="AH114" s="18"/>
      <c r="AI114" s="18"/>
      <c r="AJ114" s="22"/>
      <c r="AK114" s="18"/>
      <c r="AL114" s="18"/>
      <c r="AM114" s="29"/>
      <c r="AN114" s="18"/>
      <c r="AO114" s="29"/>
      <c r="AP114" s="18"/>
      <c r="AQ114" s="29"/>
      <c r="AR114" s="18"/>
      <c r="AS114" s="18"/>
      <c r="AT114" s="18"/>
      <c r="AU114" s="29"/>
      <c r="AV114" s="18"/>
      <c r="AW114" s="18"/>
      <c r="AX114" s="18"/>
      <c r="AY114" s="29"/>
      <c r="AZ114" s="18"/>
      <c r="BA114" s="29"/>
      <c r="BB114" s="18"/>
      <c r="BC114" s="29"/>
      <c r="BD114" s="18"/>
      <c r="BE114" s="18"/>
      <c r="BF114" s="18"/>
      <c r="BG114" s="18"/>
      <c r="BH114" s="18"/>
      <c r="BI114" s="29"/>
      <c r="BJ114" s="29"/>
      <c r="BK114" s="29"/>
      <c r="BL114" s="29"/>
      <c r="BM114" s="29"/>
      <c r="BN114" s="18"/>
      <c r="BO114" s="18"/>
      <c r="BP114" s="18"/>
      <c r="BQ114" s="29"/>
      <c r="BR114" s="18"/>
      <c r="BS114" s="29"/>
      <c r="BT114" s="18"/>
      <c r="BU114" s="18"/>
      <c r="BV114" s="18"/>
      <c r="BW114" s="18"/>
      <c r="BX114" s="18"/>
      <c r="BY114" s="18"/>
      <c r="BZ114" s="18"/>
      <c r="CA114" s="29"/>
      <c r="CB114" s="29"/>
      <c r="CC114" s="29"/>
      <c r="CD114" s="18"/>
      <c r="CE114" s="29"/>
      <c r="CF114" s="29"/>
      <c r="CG114" s="29"/>
      <c r="CH114" s="18"/>
      <c r="CI114" s="18"/>
      <c r="CJ114" s="18"/>
      <c r="CK114" s="29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29"/>
      <c r="CY114" s="29"/>
      <c r="CZ114" s="2"/>
      <c r="DA114" s="3"/>
      <c r="DB114" s="18"/>
      <c r="DC114" s="18"/>
      <c r="DD114" s="18"/>
      <c r="DE114" s="18"/>
      <c r="DF114" s="18"/>
      <c r="DG114" s="29"/>
      <c r="DH114" s="18">
        <v>581108</v>
      </c>
      <c r="DI114" s="18">
        <v>435831</v>
      </c>
      <c r="DJ114" s="18"/>
      <c r="DK114" s="29"/>
      <c r="DL114" s="18"/>
      <c r="DM114" s="18"/>
      <c r="DN114" s="18"/>
      <c r="DO114" s="18"/>
      <c r="DP114" s="18"/>
      <c r="DQ114" s="18"/>
      <c r="DR114" s="18"/>
      <c r="DS114" s="29"/>
      <c r="DT114" s="18"/>
      <c r="DU114" s="29"/>
      <c r="DV114" s="18"/>
      <c r="DW114" s="18"/>
      <c r="DX114" s="18"/>
      <c r="DY114" s="18"/>
      <c r="DZ114" s="18">
        <v>250000</v>
      </c>
      <c r="EA114" s="29">
        <v>250000</v>
      </c>
      <c r="EB114" s="18"/>
      <c r="EC114" s="29"/>
      <c r="ED114" s="18"/>
      <c r="EE114" s="18"/>
      <c r="EF114" s="18"/>
      <c r="EG114" s="18"/>
      <c r="EH114" s="18"/>
      <c r="EI114" s="18"/>
      <c r="EJ114" s="18"/>
      <c r="EK114" s="18"/>
      <c r="EL114" s="18"/>
      <c r="EM114" s="29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29"/>
      <c r="EZ114" s="18"/>
      <c r="FA114" s="18"/>
      <c r="FB114" s="18"/>
      <c r="FC114" s="18"/>
      <c r="FD114" s="18"/>
      <c r="FE114" s="18"/>
      <c r="FF114" s="18"/>
      <c r="FG114" s="18"/>
      <c r="FH114" s="37"/>
      <c r="FI114" s="29"/>
      <c r="FJ114" s="18"/>
      <c r="FK114" s="18"/>
      <c r="FL114" s="18"/>
      <c r="FM114" s="18"/>
      <c r="FN114" s="18"/>
      <c r="FO114" s="18"/>
      <c r="FP114" s="18"/>
      <c r="FQ114" s="18"/>
      <c r="FR114" s="18"/>
      <c r="FS114" s="29"/>
      <c r="FT114" s="29"/>
      <c r="FU114" s="29"/>
      <c r="FV114" s="23">
        <f t="shared" si="10"/>
        <v>101000</v>
      </c>
      <c r="FW114" s="23">
        <f t="shared" si="10"/>
        <v>67254.009999999995</v>
      </c>
      <c r="FX114" s="18"/>
      <c r="FY114" s="29"/>
      <c r="FZ114" s="18"/>
      <c r="GA114" s="18"/>
      <c r="GB114" s="18"/>
      <c r="GC114" s="29"/>
      <c r="GD114" s="18"/>
      <c r="GE114" s="18"/>
      <c r="GF114" s="18"/>
      <c r="GG114" s="29"/>
      <c r="GH114" s="18"/>
      <c r="GI114" s="18"/>
      <c r="GJ114" s="18"/>
      <c r="GK114" s="18"/>
      <c r="GL114" s="18"/>
      <c r="GM114" s="29"/>
      <c r="GN114" s="18"/>
      <c r="GO114" s="18"/>
      <c r="GP114" s="18"/>
      <c r="GQ114" s="18"/>
      <c r="GR114" s="18"/>
      <c r="GS114" s="29"/>
      <c r="GT114" s="18"/>
      <c r="GU114" s="18"/>
      <c r="GV114" s="18"/>
      <c r="GW114" s="18"/>
      <c r="GX114" s="18">
        <v>101000</v>
      </c>
      <c r="GY114" s="18">
        <v>67254.009999999995</v>
      </c>
      <c r="GZ114" s="18"/>
      <c r="HA114" s="57"/>
      <c r="HB114" s="23">
        <f t="shared" si="11"/>
        <v>0</v>
      </c>
      <c r="HC114" s="23">
        <f t="shared" si="11"/>
        <v>0</v>
      </c>
      <c r="HD114" s="29"/>
      <c r="HE114" s="29"/>
      <c r="HF114" s="29"/>
      <c r="HG114" s="29"/>
      <c r="HH114" s="29"/>
      <c r="HI114" s="29"/>
      <c r="HJ114" s="29"/>
      <c r="HK114" s="29"/>
      <c r="HL114" s="18"/>
      <c r="HM114" s="29"/>
      <c r="HN114" s="18"/>
      <c r="HO114" s="29"/>
      <c r="HP114" s="29"/>
      <c r="HQ114" s="29"/>
      <c r="HR114" s="29"/>
      <c r="HS114" s="29"/>
      <c r="HT114" s="18"/>
      <c r="HU114" s="18"/>
      <c r="HV114" s="18"/>
      <c r="HW114" s="18"/>
      <c r="HX114" s="18"/>
      <c r="HY114" s="76"/>
      <c r="HZ114" s="18"/>
      <c r="IA114" s="18"/>
      <c r="IB114" s="60"/>
      <c r="IC114" s="60"/>
      <c r="ID114" s="60"/>
      <c r="IE114" s="20"/>
      <c r="IF114" s="20"/>
      <c r="IG114" s="60"/>
      <c r="IH114" s="60"/>
      <c r="II114" s="60"/>
      <c r="IJ114" s="60"/>
      <c r="IK114" s="60"/>
      <c r="IL114" s="60"/>
      <c r="IM114" s="60"/>
      <c r="IN114" s="20"/>
      <c r="IO114" s="20"/>
      <c r="IP114" s="60"/>
      <c r="IQ114" s="60"/>
      <c r="IR114" s="60"/>
      <c r="IS114" s="20"/>
      <c r="IT114" s="60"/>
      <c r="IU114" s="20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6"/>
      <c r="LZ114" s="16"/>
      <c r="MA114" s="1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</row>
    <row r="115" spans="1:640" x14ac:dyDescent="0.25">
      <c r="A115" s="9" t="s">
        <v>116</v>
      </c>
      <c r="B115" s="23">
        <f t="shared" si="12"/>
        <v>6450769.54</v>
      </c>
      <c r="C115" s="23">
        <f t="shared" si="12"/>
        <v>5014354.53</v>
      </c>
      <c r="D115" s="31">
        <f t="shared" si="13"/>
        <v>3667699.51</v>
      </c>
      <c r="E115" s="31">
        <f t="shared" si="13"/>
        <v>2713429.51</v>
      </c>
      <c r="F115" s="18">
        <v>2888100</v>
      </c>
      <c r="G115" s="1">
        <v>2166075</v>
      </c>
      <c r="H115" s="18">
        <v>779599.51</v>
      </c>
      <c r="I115" s="72">
        <v>547354.51</v>
      </c>
      <c r="J115" s="72"/>
      <c r="K115" s="72"/>
      <c r="L115" s="23">
        <f t="shared" si="9"/>
        <v>2682070.0300000003</v>
      </c>
      <c r="M115" s="23">
        <f t="shared" si="9"/>
        <v>2235218.5300000003</v>
      </c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29"/>
      <c r="AD115" s="18"/>
      <c r="AE115" s="18"/>
      <c r="AF115" s="18"/>
      <c r="AG115" s="18"/>
      <c r="AH115" s="18"/>
      <c r="AI115" s="18"/>
      <c r="AJ115" s="22"/>
      <c r="AK115" s="18"/>
      <c r="AL115" s="18"/>
      <c r="AM115" s="29"/>
      <c r="AN115" s="18"/>
      <c r="AO115" s="29"/>
      <c r="AP115" s="18"/>
      <c r="AQ115" s="29"/>
      <c r="AR115" s="18"/>
      <c r="AS115" s="18"/>
      <c r="AT115" s="18"/>
      <c r="AU115" s="29"/>
      <c r="AV115" s="18"/>
      <c r="AW115" s="18"/>
      <c r="AX115" s="18"/>
      <c r="AY115" s="29"/>
      <c r="AZ115" s="18"/>
      <c r="BA115" s="29"/>
      <c r="BB115" s="18"/>
      <c r="BC115" s="29"/>
      <c r="BD115" s="18"/>
      <c r="BE115" s="18"/>
      <c r="BF115" s="18"/>
      <c r="BG115" s="18"/>
      <c r="BH115" s="18"/>
      <c r="BI115" s="29"/>
      <c r="BJ115" s="29"/>
      <c r="BK115" s="29"/>
      <c r="BL115" s="29"/>
      <c r="BM115" s="29"/>
      <c r="BN115" s="18"/>
      <c r="BO115" s="18"/>
      <c r="BP115" s="18"/>
      <c r="BQ115" s="29"/>
      <c r="BR115" s="18"/>
      <c r="BS115" s="29"/>
      <c r="BT115" s="18"/>
      <c r="BU115" s="18"/>
      <c r="BV115" s="18"/>
      <c r="BW115" s="18"/>
      <c r="BX115" s="18">
        <v>194664.03</v>
      </c>
      <c r="BY115" s="18">
        <v>194664.03</v>
      </c>
      <c r="BZ115" s="18"/>
      <c r="CA115" s="29"/>
      <c r="CB115" s="29"/>
      <c r="CC115" s="29"/>
      <c r="CD115" s="18"/>
      <c r="CE115" s="29"/>
      <c r="CF115" s="29"/>
      <c r="CG115" s="29"/>
      <c r="CH115" s="18"/>
      <c r="CI115" s="18"/>
      <c r="CJ115" s="18"/>
      <c r="CK115" s="29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29"/>
      <c r="CY115" s="29"/>
      <c r="CZ115" s="2"/>
      <c r="DA115" s="3"/>
      <c r="DB115" s="18"/>
      <c r="DC115" s="18"/>
      <c r="DD115" s="18"/>
      <c r="DE115" s="18"/>
      <c r="DF115" s="18"/>
      <c r="DG115" s="29"/>
      <c r="DH115" s="18">
        <v>387406</v>
      </c>
      <c r="DI115" s="18">
        <v>290554.5</v>
      </c>
      <c r="DJ115" s="18"/>
      <c r="DK115" s="29"/>
      <c r="DL115" s="18"/>
      <c r="DM115" s="18"/>
      <c r="DN115" s="18"/>
      <c r="DO115" s="18"/>
      <c r="DP115" s="18"/>
      <c r="DQ115" s="18"/>
      <c r="DR115" s="18"/>
      <c r="DS115" s="29"/>
      <c r="DT115" s="18"/>
      <c r="DU115" s="29"/>
      <c r="DV115" s="18">
        <v>300000</v>
      </c>
      <c r="DW115" s="18">
        <v>300000</v>
      </c>
      <c r="DX115" s="18">
        <v>1150000</v>
      </c>
      <c r="DY115" s="18">
        <v>950000</v>
      </c>
      <c r="DZ115" s="18">
        <v>650000</v>
      </c>
      <c r="EA115" s="29">
        <v>500000</v>
      </c>
      <c r="EB115" s="18"/>
      <c r="EC115" s="29"/>
      <c r="ED115" s="18"/>
      <c r="EE115" s="18"/>
      <c r="EF115" s="18"/>
      <c r="EG115" s="18"/>
      <c r="EH115" s="18"/>
      <c r="EI115" s="18"/>
      <c r="EJ115" s="18"/>
      <c r="EK115" s="18"/>
      <c r="EL115" s="18"/>
      <c r="EM115" s="29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29"/>
      <c r="EZ115" s="18"/>
      <c r="FA115" s="18"/>
      <c r="FB115" s="18"/>
      <c r="FC115" s="18"/>
      <c r="FD115" s="18"/>
      <c r="FE115" s="18"/>
      <c r="FF115" s="18"/>
      <c r="FG115" s="18"/>
      <c r="FH115" s="37"/>
      <c r="FI115" s="29"/>
      <c r="FJ115" s="18"/>
      <c r="FK115" s="18"/>
      <c r="FL115" s="18"/>
      <c r="FM115" s="18"/>
      <c r="FN115" s="18"/>
      <c r="FO115" s="18"/>
      <c r="FP115" s="18"/>
      <c r="FQ115" s="18"/>
      <c r="FR115" s="18"/>
      <c r="FS115" s="29"/>
      <c r="FT115" s="29"/>
      <c r="FU115" s="29"/>
      <c r="FV115" s="23">
        <f t="shared" si="10"/>
        <v>101000</v>
      </c>
      <c r="FW115" s="23">
        <f t="shared" si="10"/>
        <v>65706.490000000005</v>
      </c>
      <c r="FX115" s="18"/>
      <c r="FY115" s="29"/>
      <c r="FZ115" s="18"/>
      <c r="GA115" s="18"/>
      <c r="GB115" s="18"/>
      <c r="GC115" s="29"/>
      <c r="GD115" s="18"/>
      <c r="GE115" s="18"/>
      <c r="GF115" s="18"/>
      <c r="GG115" s="29"/>
      <c r="GH115" s="18"/>
      <c r="GI115" s="18"/>
      <c r="GJ115" s="18"/>
      <c r="GK115" s="18"/>
      <c r="GL115" s="18"/>
      <c r="GM115" s="29"/>
      <c r="GN115" s="18"/>
      <c r="GO115" s="18"/>
      <c r="GP115" s="18"/>
      <c r="GQ115" s="18"/>
      <c r="GR115" s="18"/>
      <c r="GS115" s="29"/>
      <c r="GT115" s="18"/>
      <c r="GU115" s="18"/>
      <c r="GV115" s="18"/>
      <c r="GW115" s="18"/>
      <c r="GX115" s="18">
        <v>101000</v>
      </c>
      <c r="GY115" s="18">
        <v>65706.490000000005</v>
      </c>
      <c r="GZ115" s="18"/>
      <c r="HA115" s="57"/>
      <c r="HB115" s="23">
        <f t="shared" si="11"/>
        <v>0</v>
      </c>
      <c r="HC115" s="23">
        <f t="shared" si="11"/>
        <v>0</v>
      </c>
      <c r="HD115" s="29"/>
      <c r="HE115" s="29"/>
      <c r="HF115" s="29"/>
      <c r="HG115" s="29"/>
      <c r="HH115" s="29"/>
      <c r="HI115" s="29"/>
      <c r="HJ115" s="29"/>
      <c r="HK115" s="29"/>
      <c r="HL115" s="18"/>
      <c r="HM115" s="29"/>
      <c r="HN115" s="18"/>
      <c r="HO115" s="29"/>
      <c r="HP115" s="29"/>
      <c r="HQ115" s="29"/>
      <c r="HR115" s="29"/>
      <c r="HS115" s="29"/>
      <c r="HT115" s="18"/>
      <c r="HU115" s="18"/>
      <c r="HV115" s="18"/>
      <c r="HW115" s="18"/>
      <c r="HX115" s="18"/>
      <c r="HY115" s="76"/>
      <c r="HZ115" s="18"/>
      <c r="IA115" s="18"/>
      <c r="IB115" s="60"/>
      <c r="IC115" s="60"/>
      <c r="ID115" s="60"/>
      <c r="IE115" s="20"/>
      <c r="IF115" s="20"/>
      <c r="IG115" s="60"/>
      <c r="IH115" s="60"/>
      <c r="II115" s="60"/>
      <c r="IJ115" s="60"/>
      <c r="IK115" s="60"/>
      <c r="IL115" s="60"/>
      <c r="IM115" s="60"/>
      <c r="IN115" s="20"/>
      <c r="IO115" s="20"/>
      <c r="IP115" s="60"/>
      <c r="IQ115" s="60"/>
      <c r="IR115" s="60"/>
      <c r="IS115" s="20"/>
      <c r="IT115" s="60"/>
      <c r="IU115" s="20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6"/>
      <c r="LZ115" s="16"/>
      <c r="MA115" s="1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  <c r="XA115" s="6"/>
      <c r="XB115" s="6"/>
      <c r="XC115" s="6"/>
      <c r="XD115" s="6"/>
      <c r="XE115" s="6"/>
      <c r="XF115" s="6"/>
      <c r="XG115" s="6"/>
      <c r="XH115" s="6"/>
      <c r="XI115" s="6"/>
      <c r="XJ115" s="6"/>
      <c r="XK115" s="6"/>
      <c r="XL115" s="6"/>
      <c r="XM115" s="6"/>
      <c r="XN115" s="6"/>
      <c r="XO115" s="6"/>
      <c r="XP115" s="6"/>
    </row>
    <row r="116" spans="1:640" x14ac:dyDescent="0.25">
      <c r="A116" s="9" t="s">
        <v>117</v>
      </c>
      <c r="B116" s="23">
        <f t="shared" si="12"/>
        <v>3842921.75</v>
      </c>
      <c r="C116" s="23">
        <f t="shared" si="12"/>
        <v>2988302.34</v>
      </c>
      <c r="D116" s="31">
        <f t="shared" si="13"/>
        <v>2621901.75</v>
      </c>
      <c r="E116" s="31">
        <f t="shared" si="13"/>
        <v>1948233.75</v>
      </c>
      <c r="F116" s="18">
        <v>2320300</v>
      </c>
      <c r="G116" s="1">
        <v>1740226</v>
      </c>
      <c r="H116" s="18">
        <v>301601.75</v>
      </c>
      <c r="I116" s="72">
        <v>208007.75</v>
      </c>
      <c r="J116" s="72"/>
      <c r="K116" s="72"/>
      <c r="L116" s="23">
        <f t="shared" si="9"/>
        <v>1120020</v>
      </c>
      <c r="M116" s="23">
        <f t="shared" si="9"/>
        <v>972905</v>
      </c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29"/>
      <c r="AD116" s="18"/>
      <c r="AE116" s="18"/>
      <c r="AF116" s="18"/>
      <c r="AG116" s="18"/>
      <c r="AH116" s="18"/>
      <c r="AI116" s="18"/>
      <c r="AJ116" s="22"/>
      <c r="AK116" s="18"/>
      <c r="AL116" s="18"/>
      <c r="AM116" s="29"/>
      <c r="AN116" s="18"/>
      <c r="AO116" s="29"/>
      <c r="AP116" s="18"/>
      <c r="AQ116" s="29"/>
      <c r="AR116" s="18"/>
      <c r="AS116" s="18"/>
      <c r="AT116" s="18"/>
      <c r="AU116" s="29"/>
      <c r="AV116" s="18"/>
      <c r="AW116" s="18"/>
      <c r="AX116" s="18"/>
      <c r="AY116" s="29"/>
      <c r="AZ116" s="18"/>
      <c r="BA116" s="29"/>
      <c r="BB116" s="18"/>
      <c r="BC116" s="29"/>
      <c r="BD116" s="18"/>
      <c r="BE116" s="18"/>
      <c r="BF116" s="18"/>
      <c r="BG116" s="18"/>
      <c r="BH116" s="18"/>
      <c r="BI116" s="29"/>
      <c r="BJ116" s="29"/>
      <c r="BK116" s="29"/>
      <c r="BL116" s="29"/>
      <c r="BM116" s="29"/>
      <c r="BN116" s="18"/>
      <c r="BO116" s="18"/>
      <c r="BP116" s="18"/>
      <c r="BQ116" s="29"/>
      <c r="BR116" s="18"/>
      <c r="BS116" s="29"/>
      <c r="BT116" s="18"/>
      <c r="BU116" s="18"/>
      <c r="BV116" s="18">
        <v>718670</v>
      </c>
      <c r="BW116" s="18">
        <v>718670</v>
      </c>
      <c r="BX116" s="18">
        <v>62370</v>
      </c>
      <c r="BY116" s="18">
        <v>0</v>
      </c>
      <c r="BZ116" s="18"/>
      <c r="CA116" s="29"/>
      <c r="CB116" s="29"/>
      <c r="CC116" s="29"/>
      <c r="CD116" s="18"/>
      <c r="CE116" s="29"/>
      <c r="CF116" s="29"/>
      <c r="CG116" s="29"/>
      <c r="CH116" s="18"/>
      <c r="CI116" s="18"/>
      <c r="CJ116" s="18"/>
      <c r="CK116" s="29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29"/>
      <c r="CY116" s="29"/>
      <c r="CZ116" s="2"/>
      <c r="DA116" s="3"/>
      <c r="DB116" s="18"/>
      <c r="DC116" s="18"/>
      <c r="DD116" s="18"/>
      <c r="DE116" s="18"/>
      <c r="DF116" s="18"/>
      <c r="DG116" s="29"/>
      <c r="DH116" s="18">
        <v>338980</v>
      </c>
      <c r="DI116" s="18">
        <v>254235</v>
      </c>
      <c r="DJ116" s="18"/>
      <c r="DK116" s="29"/>
      <c r="DL116" s="18"/>
      <c r="DM116" s="18"/>
      <c r="DN116" s="18"/>
      <c r="DO116" s="18"/>
      <c r="DP116" s="18"/>
      <c r="DQ116" s="18"/>
      <c r="DR116" s="18"/>
      <c r="DS116" s="29"/>
      <c r="DT116" s="18"/>
      <c r="DU116" s="29"/>
      <c r="DV116" s="18"/>
      <c r="DW116" s="18"/>
      <c r="DX116" s="18"/>
      <c r="DY116" s="18"/>
      <c r="DZ116" s="18"/>
      <c r="EA116" s="29"/>
      <c r="EB116" s="18"/>
      <c r="EC116" s="29"/>
      <c r="ED116" s="18"/>
      <c r="EE116" s="18"/>
      <c r="EF116" s="18"/>
      <c r="EG116" s="18"/>
      <c r="EH116" s="18"/>
      <c r="EI116" s="18"/>
      <c r="EJ116" s="18"/>
      <c r="EK116" s="18"/>
      <c r="EL116" s="18"/>
      <c r="EM116" s="29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29"/>
      <c r="EZ116" s="18"/>
      <c r="FA116" s="18"/>
      <c r="FB116" s="18"/>
      <c r="FC116" s="18"/>
      <c r="FD116" s="18"/>
      <c r="FE116" s="18"/>
      <c r="FF116" s="18"/>
      <c r="FG116" s="18"/>
      <c r="FH116" s="37"/>
      <c r="FI116" s="29"/>
      <c r="FJ116" s="18"/>
      <c r="FK116" s="18"/>
      <c r="FL116" s="18"/>
      <c r="FM116" s="18"/>
      <c r="FN116" s="18"/>
      <c r="FO116" s="18"/>
      <c r="FP116" s="18"/>
      <c r="FQ116" s="18"/>
      <c r="FR116" s="18"/>
      <c r="FS116" s="29"/>
      <c r="FT116" s="29"/>
      <c r="FU116" s="29"/>
      <c r="FV116" s="23">
        <f t="shared" si="10"/>
        <v>101000</v>
      </c>
      <c r="FW116" s="23">
        <f t="shared" si="10"/>
        <v>67163.59</v>
      </c>
      <c r="FX116" s="18"/>
      <c r="FY116" s="29"/>
      <c r="FZ116" s="18"/>
      <c r="GA116" s="18"/>
      <c r="GB116" s="18"/>
      <c r="GC116" s="29"/>
      <c r="GD116" s="18"/>
      <c r="GE116" s="18"/>
      <c r="GF116" s="18"/>
      <c r="GG116" s="29"/>
      <c r="GH116" s="18"/>
      <c r="GI116" s="18"/>
      <c r="GJ116" s="18"/>
      <c r="GK116" s="18"/>
      <c r="GL116" s="18"/>
      <c r="GM116" s="29"/>
      <c r="GN116" s="18"/>
      <c r="GO116" s="18"/>
      <c r="GP116" s="18"/>
      <c r="GQ116" s="18"/>
      <c r="GR116" s="18"/>
      <c r="GS116" s="29"/>
      <c r="GT116" s="18"/>
      <c r="GU116" s="18"/>
      <c r="GV116" s="18"/>
      <c r="GW116" s="18"/>
      <c r="GX116" s="18">
        <v>101000</v>
      </c>
      <c r="GY116" s="18">
        <v>67163.59</v>
      </c>
      <c r="GZ116" s="18"/>
      <c r="HA116" s="57"/>
      <c r="HB116" s="23">
        <f t="shared" si="11"/>
        <v>0</v>
      </c>
      <c r="HC116" s="23">
        <f t="shared" si="11"/>
        <v>0</v>
      </c>
      <c r="HD116" s="29"/>
      <c r="HE116" s="29"/>
      <c r="HF116" s="29"/>
      <c r="HG116" s="29"/>
      <c r="HH116" s="29"/>
      <c r="HI116" s="29"/>
      <c r="HJ116" s="29"/>
      <c r="HK116" s="29"/>
      <c r="HL116" s="18"/>
      <c r="HM116" s="29"/>
      <c r="HN116" s="18"/>
      <c r="HO116" s="29"/>
      <c r="HP116" s="29"/>
      <c r="HQ116" s="29"/>
      <c r="HR116" s="29"/>
      <c r="HS116" s="29"/>
      <c r="HT116" s="18"/>
      <c r="HU116" s="18"/>
      <c r="HV116" s="18"/>
      <c r="HW116" s="18"/>
      <c r="HX116" s="18"/>
      <c r="HY116" s="76"/>
      <c r="HZ116" s="18"/>
      <c r="IA116" s="18"/>
      <c r="IB116" s="60"/>
      <c r="IC116" s="60"/>
      <c r="ID116" s="60"/>
      <c r="IE116" s="20"/>
      <c r="IF116" s="20"/>
      <c r="IG116" s="60"/>
      <c r="IH116" s="60"/>
      <c r="II116" s="60"/>
      <c r="IJ116" s="60"/>
      <c r="IK116" s="60"/>
      <c r="IL116" s="60"/>
      <c r="IM116" s="60"/>
      <c r="IN116" s="20"/>
      <c r="IO116" s="20"/>
      <c r="IP116" s="60"/>
      <c r="IQ116" s="60"/>
      <c r="IR116" s="60"/>
      <c r="IS116" s="20"/>
      <c r="IT116" s="60"/>
      <c r="IU116" s="20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6"/>
      <c r="LZ116" s="16"/>
      <c r="MA116" s="1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  <c r="WW116" s="6"/>
      <c r="WX116" s="6"/>
      <c r="WY116" s="6"/>
      <c r="WZ116" s="6"/>
      <c r="XA116" s="6"/>
      <c r="XB116" s="6"/>
      <c r="XC116" s="6"/>
      <c r="XD116" s="6"/>
      <c r="XE116" s="6"/>
      <c r="XF116" s="6"/>
      <c r="XG116" s="6"/>
      <c r="XH116" s="6"/>
      <c r="XI116" s="6"/>
      <c r="XJ116" s="6"/>
      <c r="XK116" s="6"/>
      <c r="XL116" s="6"/>
      <c r="XM116" s="6"/>
      <c r="XN116" s="6"/>
      <c r="XO116" s="6"/>
      <c r="XP116" s="6"/>
    </row>
    <row r="117" spans="1:640" x14ac:dyDescent="0.25">
      <c r="A117" s="9" t="s">
        <v>118</v>
      </c>
      <c r="B117" s="23">
        <f t="shared" si="12"/>
        <v>10168683.93</v>
      </c>
      <c r="C117" s="23">
        <f t="shared" si="12"/>
        <v>7901404.5600000005</v>
      </c>
      <c r="D117" s="31">
        <f t="shared" si="13"/>
        <v>3986076.93</v>
      </c>
      <c r="E117" s="31">
        <f t="shared" si="13"/>
        <v>2968341.93</v>
      </c>
      <c r="F117" s="18">
        <v>3804100</v>
      </c>
      <c r="G117" s="1">
        <v>2853076</v>
      </c>
      <c r="H117" s="18">
        <v>181976.93</v>
      </c>
      <c r="I117" s="72">
        <v>115265.93</v>
      </c>
      <c r="J117" s="72"/>
      <c r="K117" s="72"/>
      <c r="L117" s="23">
        <f t="shared" si="9"/>
        <v>6081607</v>
      </c>
      <c r="M117" s="23">
        <f t="shared" si="9"/>
        <v>4870705.97</v>
      </c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29"/>
      <c r="AD117" s="18"/>
      <c r="AE117" s="18"/>
      <c r="AF117" s="18"/>
      <c r="AG117" s="18"/>
      <c r="AH117" s="18"/>
      <c r="AI117" s="18"/>
      <c r="AJ117" s="22"/>
      <c r="AK117" s="18"/>
      <c r="AL117" s="18"/>
      <c r="AM117" s="29"/>
      <c r="AN117" s="18"/>
      <c r="AO117" s="29"/>
      <c r="AP117" s="18"/>
      <c r="AQ117" s="29"/>
      <c r="AR117" s="18"/>
      <c r="AS117" s="18"/>
      <c r="AT117" s="18"/>
      <c r="AU117" s="29"/>
      <c r="AV117" s="18"/>
      <c r="AW117" s="18"/>
      <c r="AX117" s="18"/>
      <c r="AY117" s="29"/>
      <c r="AZ117" s="18"/>
      <c r="BA117" s="29"/>
      <c r="BB117" s="18"/>
      <c r="BC117" s="29"/>
      <c r="BD117" s="18"/>
      <c r="BE117" s="18"/>
      <c r="BF117" s="18"/>
      <c r="BG117" s="18"/>
      <c r="BH117" s="18"/>
      <c r="BI117" s="29"/>
      <c r="BJ117" s="29"/>
      <c r="BK117" s="29"/>
      <c r="BL117" s="29"/>
      <c r="BM117" s="29"/>
      <c r="BN117" s="18"/>
      <c r="BO117" s="18"/>
      <c r="BP117" s="18"/>
      <c r="BQ117" s="29"/>
      <c r="BR117" s="18"/>
      <c r="BS117" s="29"/>
      <c r="BT117" s="18"/>
      <c r="BU117" s="18"/>
      <c r="BV117" s="18"/>
      <c r="BW117" s="18"/>
      <c r="BX117" s="18">
        <v>91476</v>
      </c>
      <c r="BY117" s="18">
        <v>91476</v>
      </c>
      <c r="BZ117" s="18"/>
      <c r="CA117" s="29"/>
      <c r="CB117" s="29"/>
      <c r="CC117" s="29"/>
      <c r="CD117" s="18"/>
      <c r="CE117" s="29"/>
      <c r="CF117" s="29"/>
      <c r="CG117" s="29"/>
      <c r="CH117" s="18"/>
      <c r="CI117" s="18"/>
      <c r="CJ117" s="18"/>
      <c r="CK117" s="29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29"/>
      <c r="CY117" s="29"/>
      <c r="CZ117" s="2"/>
      <c r="DA117" s="3"/>
      <c r="DB117" s="18"/>
      <c r="DC117" s="18"/>
      <c r="DD117" s="18"/>
      <c r="DE117" s="18"/>
      <c r="DF117" s="18"/>
      <c r="DG117" s="29"/>
      <c r="DH117" s="18">
        <v>300239</v>
      </c>
      <c r="DI117" s="18">
        <v>225180</v>
      </c>
      <c r="DJ117" s="18">
        <v>5689892</v>
      </c>
      <c r="DK117" s="29">
        <v>4554049.97</v>
      </c>
      <c r="DL117" s="18"/>
      <c r="DM117" s="18"/>
      <c r="DN117" s="18"/>
      <c r="DO117" s="18"/>
      <c r="DP117" s="18"/>
      <c r="DQ117" s="18"/>
      <c r="DR117" s="18"/>
      <c r="DS117" s="29"/>
      <c r="DT117" s="18"/>
      <c r="DU117" s="29"/>
      <c r="DV117" s="18"/>
      <c r="DW117" s="18"/>
      <c r="DX117" s="18"/>
      <c r="DY117" s="18"/>
      <c r="DZ117" s="18"/>
      <c r="EA117" s="29"/>
      <c r="EB117" s="18"/>
      <c r="EC117" s="29"/>
      <c r="ED117" s="18"/>
      <c r="EE117" s="18"/>
      <c r="EF117" s="18"/>
      <c r="EG117" s="18"/>
      <c r="EH117" s="18"/>
      <c r="EI117" s="18"/>
      <c r="EJ117" s="18"/>
      <c r="EK117" s="18"/>
      <c r="EL117" s="18"/>
      <c r="EM117" s="29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29"/>
      <c r="EZ117" s="18"/>
      <c r="FA117" s="18"/>
      <c r="FB117" s="18"/>
      <c r="FC117" s="18"/>
      <c r="FD117" s="18"/>
      <c r="FE117" s="18"/>
      <c r="FF117" s="18"/>
      <c r="FG117" s="18"/>
      <c r="FH117" s="37"/>
      <c r="FI117" s="29"/>
      <c r="FJ117" s="18"/>
      <c r="FK117" s="18"/>
      <c r="FL117" s="18"/>
      <c r="FM117" s="18"/>
      <c r="FN117" s="18"/>
      <c r="FO117" s="18"/>
      <c r="FP117" s="18"/>
      <c r="FQ117" s="18"/>
      <c r="FR117" s="18"/>
      <c r="FS117" s="29"/>
      <c r="FT117" s="29"/>
      <c r="FU117" s="29"/>
      <c r="FV117" s="23">
        <f t="shared" si="10"/>
        <v>101000</v>
      </c>
      <c r="FW117" s="23">
        <f t="shared" si="10"/>
        <v>62356.66</v>
      </c>
      <c r="FX117" s="18"/>
      <c r="FY117" s="29"/>
      <c r="FZ117" s="18"/>
      <c r="GA117" s="18"/>
      <c r="GB117" s="18"/>
      <c r="GC117" s="29"/>
      <c r="GD117" s="18"/>
      <c r="GE117" s="18"/>
      <c r="GF117" s="18"/>
      <c r="GG117" s="29"/>
      <c r="GH117" s="18"/>
      <c r="GI117" s="18"/>
      <c r="GJ117" s="18"/>
      <c r="GK117" s="18"/>
      <c r="GL117" s="18"/>
      <c r="GM117" s="29"/>
      <c r="GN117" s="18"/>
      <c r="GO117" s="18"/>
      <c r="GP117" s="18"/>
      <c r="GQ117" s="18"/>
      <c r="GR117" s="18"/>
      <c r="GS117" s="29"/>
      <c r="GT117" s="18"/>
      <c r="GU117" s="18"/>
      <c r="GV117" s="18"/>
      <c r="GW117" s="18"/>
      <c r="GX117" s="18">
        <v>101000</v>
      </c>
      <c r="GY117" s="18">
        <v>62356.66</v>
      </c>
      <c r="GZ117" s="18"/>
      <c r="HA117" s="57"/>
      <c r="HB117" s="23">
        <f t="shared" si="11"/>
        <v>0</v>
      </c>
      <c r="HC117" s="23">
        <f t="shared" si="11"/>
        <v>0</v>
      </c>
      <c r="HD117" s="29"/>
      <c r="HE117" s="29"/>
      <c r="HF117" s="29"/>
      <c r="HG117" s="29"/>
      <c r="HH117" s="29"/>
      <c r="HI117" s="29"/>
      <c r="HJ117" s="29"/>
      <c r="HK117" s="29"/>
      <c r="HL117" s="18"/>
      <c r="HM117" s="29"/>
      <c r="HN117" s="18"/>
      <c r="HO117" s="29"/>
      <c r="HP117" s="29"/>
      <c r="HQ117" s="29"/>
      <c r="HR117" s="29"/>
      <c r="HS117" s="29"/>
      <c r="HT117" s="18"/>
      <c r="HU117" s="18"/>
      <c r="HV117" s="18"/>
      <c r="HW117" s="18"/>
      <c r="HX117" s="18"/>
      <c r="HY117" s="76"/>
      <c r="HZ117" s="18"/>
      <c r="IA117" s="18"/>
      <c r="IB117" s="60"/>
      <c r="IC117" s="60"/>
      <c r="ID117" s="60"/>
      <c r="IE117" s="20"/>
      <c r="IF117" s="20"/>
      <c r="IG117" s="60"/>
      <c r="IH117" s="60"/>
      <c r="II117" s="60"/>
      <c r="IJ117" s="60"/>
      <c r="IK117" s="60"/>
      <c r="IL117" s="60"/>
      <c r="IM117" s="60"/>
      <c r="IN117" s="20"/>
      <c r="IO117" s="20"/>
      <c r="IP117" s="60"/>
      <c r="IQ117" s="60"/>
      <c r="IR117" s="60"/>
      <c r="IS117" s="20"/>
      <c r="IT117" s="60"/>
      <c r="IU117" s="20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6"/>
      <c r="LZ117" s="16"/>
      <c r="MA117" s="1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  <c r="XK117" s="6"/>
      <c r="XL117" s="6"/>
      <c r="XM117" s="6"/>
      <c r="XN117" s="6"/>
      <c r="XO117" s="6"/>
      <c r="XP117" s="6"/>
    </row>
    <row r="118" spans="1:640" x14ac:dyDescent="0.25">
      <c r="A118" s="8" t="s">
        <v>119</v>
      </c>
      <c r="B118" s="23">
        <f t="shared" si="12"/>
        <v>239736132.73000002</v>
      </c>
      <c r="C118" s="23">
        <f t="shared" si="12"/>
        <v>153974996.34999999</v>
      </c>
      <c r="D118" s="31">
        <f t="shared" si="13"/>
        <v>105368167.84</v>
      </c>
      <c r="E118" s="31">
        <f t="shared" si="13"/>
        <v>79334353.840000004</v>
      </c>
      <c r="F118" s="18">
        <v>92720200</v>
      </c>
      <c r="G118" s="1">
        <v>69540151</v>
      </c>
      <c r="H118" s="18">
        <f>4033676+8614291.84</f>
        <v>12647967.84</v>
      </c>
      <c r="I118" s="58">
        <v>9794202.8399999999</v>
      </c>
      <c r="J118" s="58"/>
      <c r="K118" s="58"/>
      <c r="L118" s="23">
        <f t="shared" si="9"/>
        <v>49642415.600000001</v>
      </c>
      <c r="M118" s="23">
        <f t="shared" si="9"/>
        <v>13430766.35</v>
      </c>
      <c r="N118" s="18"/>
      <c r="O118" s="18"/>
      <c r="P118" s="18"/>
      <c r="Q118" s="18"/>
      <c r="R118" s="18">
        <v>189405.52</v>
      </c>
      <c r="S118" s="18">
        <v>171427.42</v>
      </c>
      <c r="T118" s="18">
        <v>18375</v>
      </c>
      <c r="U118" s="18">
        <v>9407.8799999999992</v>
      </c>
      <c r="V118" s="18">
        <f>792000+415800</f>
        <v>1207800</v>
      </c>
      <c r="W118" s="18"/>
      <c r="X118" s="18"/>
      <c r="Y118" s="18"/>
      <c r="Z118" s="18"/>
      <c r="AA118" s="18"/>
      <c r="AB118" s="18"/>
      <c r="AC118" s="29"/>
      <c r="AD118" s="18"/>
      <c r="AE118" s="18"/>
      <c r="AF118" s="18"/>
      <c r="AG118" s="18"/>
      <c r="AH118" s="18">
        <v>341344.5</v>
      </c>
      <c r="AI118" s="18">
        <v>255897</v>
      </c>
      <c r="AJ118" s="22">
        <v>457815</v>
      </c>
      <c r="AK118" s="18">
        <v>343365</v>
      </c>
      <c r="AL118" s="18">
        <v>135106.6</v>
      </c>
      <c r="AM118" s="29">
        <v>101329.95</v>
      </c>
      <c r="AN118" s="18"/>
      <c r="AO118" s="29"/>
      <c r="AP118" s="18"/>
      <c r="AQ118" s="29"/>
      <c r="AR118" s="18"/>
      <c r="AS118" s="18"/>
      <c r="AT118" s="18"/>
      <c r="AU118" s="29"/>
      <c r="AV118" s="18">
        <v>3718929.6</v>
      </c>
      <c r="AW118" s="18">
        <v>2097563.2000000002</v>
      </c>
      <c r="AX118" s="18">
        <v>286440</v>
      </c>
      <c r="AY118" s="29">
        <v>286440</v>
      </c>
      <c r="AZ118" s="18"/>
      <c r="BA118" s="29"/>
      <c r="BB118" s="18"/>
      <c r="BC118" s="29"/>
      <c r="BD118" s="18"/>
      <c r="BE118" s="18"/>
      <c r="BF118" s="18"/>
      <c r="BG118" s="18"/>
      <c r="BH118" s="18"/>
      <c r="BI118" s="29"/>
      <c r="BJ118" s="29">
        <v>5523790.4900000002</v>
      </c>
      <c r="BK118" s="29">
        <v>0</v>
      </c>
      <c r="BL118" s="29">
        <v>20384139.600000001</v>
      </c>
      <c r="BM118" s="29">
        <v>0</v>
      </c>
      <c r="BN118" s="18"/>
      <c r="BO118" s="18"/>
      <c r="BP118" s="18"/>
      <c r="BQ118" s="29"/>
      <c r="BR118" s="18"/>
      <c r="BS118" s="29"/>
      <c r="BT118" s="18"/>
      <c r="BU118" s="18"/>
      <c r="BV118" s="18"/>
      <c r="BW118" s="18"/>
      <c r="BX118" s="18"/>
      <c r="BY118" s="18"/>
      <c r="BZ118" s="18"/>
      <c r="CA118" s="29"/>
      <c r="CB118" s="29"/>
      <c r="CC118" s="29"/>
      <c r="CD118" s="18"/>
      <c r="CE118" s="29"/>
      <c r="CF118" s="29"/>
      <c r="CG118" s="29"/>
      <c r="CH118" s="18"/>
      <c r="CI118" s="18"/>
      <c r="CJ118" s="18"/>
      <c r="CK118" s="29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29"/>
      <c r="CY118" s="29"/>
      <c r="CZ118" s="2">
        <v>9774464.2899999991</v>
      </c>
      <c r="DA118" s="3">
        <v>7787143.9000000004</v>
      </c>
      <c r="DB118" s="18">
        <v>34382</v>
      </c>
      <c r="DC118" s="18">
        <v>34382</v>
      </c>
      <c r="DD118" s="18"/>
      <c r="DE118" s="18"/>
      <c r="DF118" s="18"/>
      <c r="DG118" s="29"/>
      <c r="DH118" s="18">
        <v>2315044</v>
      </c>
      <c r="DI118" s="18">
        <v>1736283</v>
      </c>
      <c r="DJ118" s="18"/>
      <c r="DK118" s="29"/>
      <c r="DL118" s="18"/>
      <c r="DM118" s="18"/>
      <c r="DN118" s="18">
        <v>107527</v>
      </c>
      <c r="DO118" s="18">
        <v>107527</v>
      </c>
      <c r="DP118" s="18"/>
      <c r="DQ118" s="18"/>
      <c r="DR118" s="18"/>
      <c r="DS118" s="29"/>
      <c r="DT118" s="18">
        <v>500000</v>
      </c>
      <c r="DU118" s="29">
        <v>500000</v>
      </c>
      <c r="DV118" s="18"/>
      <c r="DW118" s="18"/>
      <c r="DX118" s="18"/>
      <c r="DY118" s="18"/>
      <c r="DZ118" s="18"/>
      <c r="EA118" s="29"/>
      <c r="EB118" s="35"/>
      <c r="EC118" s="29"/>
      <c r="ED118" s="18"/>
      <c r="EE118" s="18"/>
      <c r="EF118" s="42"/>
      <c r="EG118" s="18"/>
      <c r="EH118" s="18"/>
      <c r="EI118" s="18"/>
      <c r="EJ118" s="18"/>
      <c r="EK118" s="18"/>
      <c r="EL118" s="18"/>
      <c r="EM118" s="29"/>
      <c r="EN118" s="18"/>
      <c r="EO118" s="18"/>
      <c r="EP118" s="18"/>
      <c r="EQ118" s="71"/>
      <c r="ER118" s="18"/>
      <c r="ES118" s="18"/>
      <c r="ET118" s="18"/>
      <c r="EU118" s="18"/>
      <c r="EV118" s="18"/>
      <c r="EW118" s="18"/>
      <c r="EX118" s="18"/>
      <c r="EY118" s="29"/>
      <c r="EZ118" s="18">
        <f>2504700+2143152</f>
        <v>4647852</v>
      </c>
      <c r="FA118" s="18">
        <v>0</v>
      </c>
      <c r="FB118" s="18"/>
      <c r="FC118" s="18"/>
      <c r="FD118" s="18"/>
      <c r="FE118" s="18"/>
      <c r="FF118" s="18"/>
      <c r="FG118" s="18"/>
      <c r="FH118" s="37"/>
      <c r="FI118" s="29"/>
      <c r="FJ118" s="18"/>
      <c r="FK118" s="18"/>
      <c r="FL118" s="18"/>
      <c r="FM118" s="18"/>
      <c r="FN118" s="18"/>
      <c r="FO118" s="18"/>
      <c r="FP118" s="18"/>
      <c r="FQ118" s="18"/>
      <c r="FR118" s="35"/>
      <c r="FS118" s="29"/>
      <c r="FT118" s="29"/>
      <c r="FU118" s="29"/>
      <c r="FV118" s="23">
        <f t="shared" si="10"/>
        <v>79455763.110000014</v>
      </c>
      <c r="FW118" s="23">
        <f t="shared" si="10"/>
        <v>57122213.649999999</v>
      </c>
      <c r="FX118" s="18">
        <v>9378035</v>
      </c>
      <c r="FY118" s="29">
        <v>6905853</v>
      </c>
      <c r="FZ118" s="18"/>
      <c r="GA118" s="18"/>
      <c r="GB118" s="18">
        <v>66201333.25</v>
      </c>
      <c r="GC118" s="29">
        <v>49407717.5</v>
      </c>
      <c r="GD118" s="18"/>
      <c r="GE118" s="18"/>
      <c r="GF118" s="18">
        <v>80914</v>
      </c>
      <c r="GG118" s="29">
        <v>60600</v>
      </c>
      <c r="GH118" s="18">
        <v>51890</v>
      </c>
      <c r="GI118" s="18">
        <v>38700</v>
      </c>
      <c r="GJ118" s="18">
        <v>695685.37</v>
      </c>
      <c r="GK118" s="18">
        <v>308083.15000000002</v>
      </c>
      <c r="GL118" s="18">
        <v>2124500.4</v>
      </c>
      <c r="GM118" s="29">
        <v>0</v>
      </c>
      <c r="GN118" s="18">
        <v>26040</v>
      </c>
      <c r="GO118" s="18">
        <v>26040</v>
      </c>
      <c r="GP118" s="18">
        <v>6189</v>
      </c>
      <c r="GQ118" s="18">
        <v>0</v>
      </c>
      <c r="GR118" s="18">
        <v>464993.68</v>
      </c>
      <c r="GS118" s="29">
        <v>345220</v>
      </c>
      <c r="GT118" s="18">
        <v>187000</v>
      </c>
      <c r="GU118" s="18">
        <v>30000</v>
      </c>
      <c r="GV118" s="18">
        <v>228137</v>
      </c>
      <c r="GW118" s="18">
        <v>0</v>
      </c>
      <c r="GX118" s="18"/>
      <c r="GY118" s="18"/>
      <c r="GZ118" s="18">
        <v>11045.41</v>
      </c>
      <c r="HA118" s="29">
        <v>0</v>
      </c>
      <c r="HB118" s="23">
        <f t="shared" si="11"/>
        <v>5269786.18</v>
      </c>
      <c r="HC118" s="23">
        <f t="shared" si="11"/>
        <v>4087662.51</v>
      </c>
      <c r="HD118" s="29">
        <v>1129426.18</v>
      </c>
      <c r="HE118" s="29">
        <v>1129426.18</v>
      </c>
      <c r="HF118" s="29">
        <v>4140360</v>
      </c>
      <c r="HG118" s="29">
        <v>2958236.33</v>
      </c>
      <c r="HH118" s="29"/>
      <c r="HI118" s="29"/>
      <c r="HJ118" s="29"/>
      <c r="HK118" s="29"/>
      <c r="HL118" s="18"/>
      <c r="HM118" s="29"/>
      <c r="HN118" s="18"/>
      <c r="HO118" s="29"/>
      <c r="HP118" s="29"/>
      <c r="HQ118" s="29"/>
      <c r="HR118" s="29"/>
      <c r="HS118" s="29"/>
      <c r="HT118" s="18"/>
      <c r="HU118" s="18"/>
      <c r="HV118" s="18"/>
      <c r="HW118" s="18"/>
      <c r="HX118" s="18"/>
      <c r="HY118" s="76"/>
      <c r="HZ118" s="18"/>
      <c r="IA118" s="18"/>
      <c r="IB118" s="60"/>
      <c r="IC118" s="60"/>
      <c r="ID118" s="60"/>
      <c r="IE118" s="20"/>
      <c r="IF118" s="20"/>
      <c r="IG118" s="60"/>
      <c r="IH118" s="60"/>
      <c r="II118" s="60"/>
      <c r="IJ118" s="60"/>
      <c r="IK118" s="60"/>
      <c r="IL118" s="60"/>
      <c r="IM118" s="60"/>
      <c r="IN118" s="20"/>
      <c r="IO118" s="20"/>
      <c r="IP118" s="60"/>
      <c r="IQ118" s="60"/>
      <c r="IR118" s="60"/>
      <c r="IS118" s="20"/>
      <c r="IT118" s="60"/>
      <c r="IU118" s="20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6"/>
      <c r="LZ118" s="16"/>
      <c r="MA118" s="1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  <c r="WW118" s="6"/>
      <c r="WX118" s="6"/>
      <c r="WY118" s="6"/>
      <c r="WZ118" s="6"/>
      <c r="XA118" s="6"/>
      <c r="XB118" s="6"/>
      <c r="XC118" s="6"/>
      <c r="XD118" s="6"/>
      <c r="XE118" s="6"/>
      <c r="XF118" s="6"/>
      <c r="XG118" s="6"/>
      <c r="XH118" s="6"/>
      <c r="XI118" s="6"/>
      <c r="XJ118" s="6"/>
      <c r="XK118" s="6"/>
      <c r="XL118" s="6"/>
      <c r="XM118" s="6"/>
      <c r="XN118" s="6"/>
      <c r="XO118" s="6"/>
      <c r="XP118" s="6"/>
    </row>
    <row r="119" spans="1:640" x14ac:dyDescent="0.25">
      <c r="A119" s="9" t="s">
        <v>120</v>
      </c>
      <c r="B119" s="23">
        <f t="shared" si="12"/>
        <v>22705015.219999999</v>
      </c>
      <c r="C119" s="23">
        <f t="shared" si="12"/>
        <v>12140459.370000001</v>
      </c>
      <c r="D119" s="31">
        <f t="shared" si="13"/>
        <v>11681499.74</v>
      </c>
      <c r="E119" s="31">
        <f t="shared" si="13"/>
        <v>8701230.7400000002</v>
      </c>
      <c r="F119" s="18">
        <v>10462300</v>
      </c>
      <c r="G119" s="1">
        <v>7846726</v>
      </c>
      <c r="H119" s="18">
        <v>1219199.74</v>
      </c>
      <c r="I119" s="72">
        <v>854504.74</v>
      </c>
      <c r="J119" s="72"/>
      <c r="K119" s="72"/>
      <c r="L119" s="23">
        <f t="shared" si="9"/>
        <v>10770840.48</v>
      </c>
      <c r="M119" s="23">
        <f t="shared" si="9"/>
        <v>3246797.54</v>
      </c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29"/>
      <c r="AD119" s="18"/>
      <c r="AE119" s="18"/>
      <c r="AF119" s="18"/>
      <c r="AG119" s="18"/>
      <c r="AH119" s="18"/>
      <c r="AI119" s="18"/>
      <c r="AJ119" s="22"/>
      <c r="AK119" s="18"/>
      <c r="AL119" s="18"/>
      <c r="AM119" s="29"/>
      <c r="AN119" s="18"/>
      <c r="AO119" s="29"/>
      <c r="AP119" s="18"/>
      <c r="AQ119" s="29"/>
      <c r="AR119" s="18"/>
      <c r="AS119" s="18"/>
      <c r="AT119" s="18"/>
      <c r="AU119" s="29"/>
      <c r="AV119" s="18"/>
      <c r="AW119" s="18"/>
      <c r="AX119" s="18"/>
      <c r="AY119" s="29"/>
      <c r="AZ119" s="18"/>
      <c r="BA119" s="29"/>
      <c r="BB119" s="18"/>
      <c r="BC119" s="29"/>
      <c r="BD119" s="18"/>
      <c r="BE119" s="18"/>
      <c r="BF119" s="18"/>
      <c r="BG119" s="18"/>
      <c r="BH119" s="18"/>
      <c r="BI119" s="29"/>
      <c r="BJ119" s="29">
        <v>1403346.7</v>
      </c>
      <c r="BK119" s="29">
        <v>1403346.7</v>
      </c>
      <c r="BL119" s="29"/>
      <c r="BM119" s="29"/>
      <c r="BN119" s="18"/>
      <c r="BO119" s="18"/>
      <c r="BP119" s="18"/>
      <c r="BQ119" s="29"/>
      <c r="BR119" s="18"/>
      <c r="BS119" s="29"/>
      <c r="BT119" s="18"/>
      <c r="BU119" s="18"/>
      <c r="BV119" s="18"/>
      <c r="BW119" s="18"/>
      <c r="BX119" s="18">
        <v>43514.36</v>
      </c>
      <c r="BY119" s="18">
        <v>43514.36</v>
      </c>
      <c r="BZ119" s="18"/>
      <c r="CA119" s="29"/>
      <c r="CB119" s="29"/>
      <c r="CC119" s="29"/>
      <c r="CD119" s="18"/>
      <c r="CE119" s="29"/>
      <c r="CF119" s="29"/>
      <c r="CG119" s="29"/>
      <c r="CH119" s="18"/>
      <c r="CI119" s="18"/>
      <c r="CJ119" s="18">
        <v>740650.48</v>
      </c>
      <c r="CK119" s="29">
        <v>740650.48</v>
      </c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29"/>
      <c r="CY119" s="29"/>
      <c r="CZ119" s="2">
        <v>7175523.9400000004</v>
      </c>
      <c r="DA119" s="3">
        <v>0</v>
      </c>
      <c r="DB119" s="18">
        <v>13732</v>
      </c>
      <c r="DC119" s="18">
        <v>13732</v>
      </c>
      <c r="DD119" s="18"/>
      <c r="DE119" s="18"/>
      <c r="DF119" s="18"/>
      <c r="DG119" s="29"/>
      <c r="DH119" s="18">
        <v>1394073</v>
      </c>
      <c r="DI119" s="18">
        <v>1045554</v>
      </c>
      <c r="DJ119" s="18"/>
      <c r="DK119" s="29"/>
      <c r="DL119" s="18"/>
      <c r="DM119" s="18"/>
      <c r="DN119" s="18"/>
      <c r="DO119" s="18"/>
      <c r="DP119" s="18"/>
      <c r="DQ119" s="18"/>
      <c r="DR119" s="18"/>
      <c r="DS119" s="29"/>
      <c r="DT119" s="18"/>
      <c r="DU119" s="29"/>
      <c r="DV119" s="18"/>
      <c r="DW119" s="18"/>
      <c r="DX119" s="18"/>
      <c r="DY119" s="18"/>
      <c r="DZ119" s="18"/>
      <c r="EA119" s="29"/>
      <c r="EB119" s="18"/>
      <c r="EC119" s="29"/>
      <c r="ED119" s="18"/>
      <c r="EE119" s="18"/>
      <c r="EF119" s="18"/>
      <c r="EG119" s="18"/>
      <c r="EH119" s="18"/>
      <c r="EI119" s="18"/>
      <c r="EJ119" s="18"/>
      <c r="EK119" s="18"/>
      <c r="EL119" s="18"/>
      <c r="EM119" s="29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29"/>
      <c r="EZ119" s="18"/>
      <c r="FA119" s="18"/>
      <c r="FB119" s="18"/>
      <c r="FC119" s="18"/>
      <c r="FD119" s="18"/>
      <c r="FE119" s="18"/>
      <c r="FF119" s="18"/>
      <c r="FG119" s="18"/>
      <c r="FH119" s="37"/>
      <c r="FI119" s="29"/>
      <c r="FJ119" s="18"/>
      <c r="FK119" s="18"/>
      <c r="FL119" s="18"/>
      <c r="FM119" s="18"/>
      <c r="FN119" s="18"/>
      <c r="FO119" s="18"/>
      <c r="FP119" s="18"/>
      <c r="FQ119" s="18"/>
      <c r="FR119" s="18"/>
      <c r="FS119" s="29"/>
      <c r="FT119" s="29"/>
      <c r="FU119" s="29"/>
      <c r="FV119" s="23">
        <f t="shared" si="10"/>
        <v>252675</v>
      </c>
      <c r="FW119" s="23">
        <f t="shared" si="10"/>
        <v>192431.09</v>
      </c>
      <c r="FX119" s="18"/>
      <c r="FY119" s="29"/>
      <c r="FZ119" s="18"/>
      <c r="GA119" s="18"/>
      <c r="GB119" s="18"/>
      <c r="GC119" s="29"/>
      <c r="GD119" s="18"/>
      <c r="GE119" s="18"/>
      <c r="GF119" s="18"/>
      <c r="GG119" s="29"/>
      <c r="GH119" s="18"/>
      <c r="GI119" s="18"/>
      <c r="GJ119" s="18"/>
      <c r="GK119" s="18"/>
      <c r="GL119" s="18"/>
      <c r="GM119" s="29"/>
      <c r="GN119" s="18"/>
      <c r="GO119" s="18"/>
      <c r="GP119" s="18"/>
      <c r="GQ119" s="18"/>
      <c r="GR119" s="18"/>
      <c r="GS119" s="29"/>
      <c r="GT119" s="18"/>
      <c r="GU119" s="18"/>
      <c r="GV119" s="18"/>
      <c r="GW119" s="18"/>
      <c r="GX119" s="18">
        <v>252675</v>
      </c>
      <c r="GY119" s="18">
        <v>192431.09</v>
      </c>
      <c r="GZ119" s="18"/>
      <c r="HA119" s="57"/>
      <c r="HB119" s="23">
        <f t="shared" si="11"/>
        <v>0</v>
      </c>
      <c r="HC119" s="23">
        <f t="shared" si="11"/>
        <v>0</v>
      </c>
      <c r="HD119" s="29"/>
      <c r="HE119" s="29"/>
      <c r="HF119" s="29"/>
      <c r="HG119" s="29"/>
      <c r="HH119" s="29"/>
      <c r="HI119" s="29"/>
      <c r="HJ119" s="29"/>
      <c r="HK119" s="29"/>
      <c r="HL119" s="18"/>
      <c r="HM119" s="29"/>
      <c r="HN119" s="18"/>
      <c r="HO119" s="29"/>
      <c r="HP119" s="29"/>
      <c r="HQ119" s="29"/>
      <c r="HR119" s="29"/>
      <c r="HS119" s="29"/>
      <c r="HT119" s="18"/>
      <c r="HU119" s="18"/>
      <c r="HV119" s="18"/>
      <c r="HW119" s="18"/>
      <c r="HX119" s="18"/>
      <c r="HY119" s="76"/>
      <c r="HZ119" s="18"/>
      <c r="IA119" s="18"/>
      <c r="IB119" s="60"/>
      <c r="IC119" s="60"/>
      <c r="ID119" s="60"/>
      <c r="IE119" s="20"/>
      <c r="IF119" s="20"/>
      <c r="IG119" s="60"/>
      <c r="IH119" s="60"/>
      <c r="II119" s="60"/>
      <c r="IJ119" s="60"/>
      <c r="IK119" s="60"/>
      <c r="IL119" s="60"/>
      <c r="IM119" s="60"/>
      <c r="IN119" s="20"/>
      <c r="IO119" s="20"/>
      <c r="IP119" s="60"/>
      <c r="IQ119" s="60"/>
      <c r="IR119" s="60"/>
      <c r="IS119" s="20"/>
      <c r="IT119" s="60"/>
      <c r="IU119" s="20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6"/>
      <c r="LZ119" s="16"/>
      <c r="MA119" s="1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  <c r="WW119" s="6"/>
      <c r="WX119" s="6"/>
      <c r="WY119" s="6"/>
      <c r="WZ119" s="6"/>
      <c r="XA119" s="6"/>
      <c r="XB119" s="6"/>
      <c r="XC119" s="6"/>
      <c r="XD119" s="6"/>
      <c r="XE119" s="6"/>
      <c r="XF119" s="6"/>
      <c r="XG119" s="6"/>
      <c r="XH119" s="6"/>
      <c r="XI119" s="6"/>
      <c r="XJ119" s="6"/>
      <c r="XK119" s="6"/>
      <c r="XL119" s="6"/>
      <c r="XM119" s="6"/>
      <c r="XN119" s="6"/>
      <c r="XO119" s="6"/>
      <c r="XP119" s="6"/>
    </row>
    <row r="120" spans="1:640" x14ac:dyDescent="0.25">
      <c r="A120" s="9" t="s">
        <v>121</v>
      </c>
      <c r="B120" s="23">
        <f t="shared" si="12"/>
        <v>8428899.75</v>
      </c>
      <c r="C120" s="23">
        <f t="shared" si="12"/>
        <v>6283023.75</v>
      </c>
      <c r="D120" s="31">
        <f t="shared" si="13"/>
        <v>7746791.75</v>
      </c>
      <c r="E120" s="31">
        <f t="shared" si="13"/>
        <v>5770067.75</v>
      </c>
      <c r="F120" s="18">
        <v>7209300</v>
      </c>
      <c r="G120" s="1">
        <v>5406975</v>
      </c>
      <c r="H120" s="18">
        <v>537491.75</v>
      </c>
      <c r="I120" s="72">
        <v>363092.75</v>
      </c>
      <c r="J120" s="72"/>
      <c r="K120" s="72"/>
      <c r="L120" s="23">
        <f t="shared" si="9"/>
        <v>581108</v>
      </c>
      <c r="M120" s="23">
        <f t="shared" si="9"/>
        <v>435831</v>
      </c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29"/>
      <c r="AD120" s="18"/>
      <c r="AE120" s="18"/>
      <c r="AF120" s="18"/>
      <c r="AG120" s="18"/>
      <c r="AH120" s="18"/>
      <c r="AI120" s="18"/>
      <c r="AJ120" s="22"/>
      <c r="AK120" s="18"/>
      <c r="AL120" s="18"/>
      <c r="AM120" s="29"/>
      <c r="AN120" s="18"/>
      <c r="AO120" s="29"/>
      <c r="AP120" s="18"/>
      <c r="AQ120" s="29"/>
      <c r="AR120" s="18"/>
      <c r="AS120" s="18"/>
      <c r="AT120" s="18"/>
      <c r="AU120" s="29"/>
      <c r="AV120" s="18"/>
      <c r="AW120" s="18"/>
      <c r="AX120" s="18"/>
      <c r="AY120" s="29"/>
      <c r="AZ120" s="18"/>
      <c r="BA120" s="29"/>
      <c r="BB120" s="18"/>
      <c r="BC120" s="29"/>
      <c r="BD120" s="18"/>
      <c r="BE120" s="18"/>
      <c r="BF120" s="18"/>
      <c r="BG120" s="18"/>
      <c r="BH120" s="18"/>
      <c r="BI120" s="29"/>
      <c r="BJ120" s="29"/>
      <c r="BK120" s="29"/>
      <c r="BL120" s="29"/>
      <c r="BM120" s="29"/>
      <c r="BN120" s="18"/>
      <c r="BO120" s="18"/>
      <c r="BP120" s="18"/>
      <c r="BQ120" s="29"/>
      <c r="BR120" s="18"/>
      <c r="BS120" s="29"/>
      <c r="BT120" s="18"/>
      <c r="BU120" s="18"/>
      <c r="BV120" s="18"/>
      <c r="BW120" s="18"/>
      <c r="BX120" s="18"/>
      <c r="BY120" s="18"/>
      <c r="BZ120" s="18"/>
      <c r="CA120" s="29"/>
      <c r="CB120" s="29"/>
      <c r="CC120" s="29"/>
      <c r="CD120" s="18"/>
      <c r="CE120" s="29"/>
      <c r="CF120" s="29"/>
      <c r="CG120" s="29"/>
      <c r="CH120" s="18"/>
      <c r="CI120" s="18"/>
      <c r="CJ120" s="18"/>
      <c r="CK120" s="29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29"/>
      <c r="CY120" s="29"/>
      <c r="CZ120" s="2"/>
      <c r="DA120" s="3"/>
      <c r="DB120" s="18"/>
      <c r="DC120" s="18"/>
      <c r="DD120" s="18"/>
      <c r="DE120" s="18"/>
      <c r="DF120" s="18"/>
      <c r="DG120" s="29"/>
      <c r="DH120" s="18">
        <v>581108</v>
      </c>
      <c r="DI120" s="18">
        <v>435831</v>
      </c>
      <c r="DJ120" s="18"/>
      <c r="DK120" s="29"/>
      <c r="DL120" s="18"/>
      <c r="DM120" s="18"/>
      <c r="DN120" s="18"/>
      <c r="DO120" s="18"/>
      <c r="DP120" s="18"/>
      <c r="DQ120" s="18"/>
      <c r="DR120" s="18"/>
      <c r="DS120" s="29"/>
      <c r="DT120" s="18"/>
      <c r="DU120" s="29"/>
      <c r="DV120" s="18"/>
      <c r="DW120" s="18"/>
      <c r="DX120" s="18"/>
      <c r="DY120" s="18"/>
      <c r="DZ120" s="18"/>
      <c r="EA120" s="29"/>
      <c r="EB120" s="18"/>
      <c r="EC120" s="29"/>
      <c r="ED120" s="18"/>
      <c r="EE120" s="18"/>
      <c r="EF120" s="18"/>
      <c r="EG120" s="18"/>
      <c r="EH120" s="18"/>
      <c r="EI120" s="18"/>
      <c r="EJ120" s="18"/>
      <c r="EK120" s="18"/>
      <c r="EL120" s="18"/>
      <c r="EM120" s="29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29"/>
      <c r="EZ120" s="18"/>
      <c r="FA120" s="18"/>
      <c r="FB120" s="18"/>
      <c r="FC120" s="18"/>
      <c r="FD120" s="18"/>
      <c r="FE120" s="18"/>
      <c r="FF120" s="18"/>
      <c r="FG120" s="18"/>
      <c r="FH120" s="37"/>
      <c r="FI120" s="29"/>
      <c r="FJ120" s="18"/>
      <c r="FK120" s="18"/>
      <c r="FL120" s="18"/>
      <c r="FM120" s="18"/>
      <c r="FN120" s="18"/>
      <c r="FO120" s="18"/>
      <c r="FP120" s="18"/>
      <c r="FQ120" s="18"/>
      <c r="FR120" s="18"/>
      <c r="FS120" s="29"/>
      <c r="FT120" s="29"/>
      <c r="FU120" s="29"/>
      <c r="FV120" s="23">
        <f t="shared" si="10"/>
        <v>101000</v>
      </c>
      <c r="FW120" s="23">
        <f t="shared" si="10"/>
        <v>77125</v>
      </c>
      <c r="FX120" s="18"/>
      <c r="FY120" s="29"/>
      <c r="FZ120" s="18"/>
      <c r="GA120" s="18"/>
      <c r="GB120" s="18"/>
      <c r="GC120" s="29"/>
      <c r="GD120" s="18"/>
      <c r="GE120" s="18"/>
      <c r="GF120" s="18"/>
      <c r="GG120" s="29"/>
      <c r="GH120" s="18"/>
      <c r="GI120" s="18"/>
      <c r="GJ120" s="18"/>
      <c r="GK120" s="18"/>
      <c r="GL120" s="18"/>
      <c r="GM120" s="29"/>
      <c r="GN120" s="18"/>
      <c r="GO120" s="18"/>
      <c r="GP120" s="18"/>
      <c r="GQ120" s="18"/>
      <c r="GR120" s="18"/>
      <c r="GS120" s="29"/>
      <c r="GT120" s="18"/>
      <c r="GU120" s="18"/>
      <c r="GV120" s="18"/>
      <c r="GW120" s="18"/>
      <c r="GX120" s="18">
        <v>101000</v>
      </c>
      <c r="GY120" s="18">
        <v>77125</v>
      </c>
      <c r="GZ120" s="18"/>
      <c r="HA120" s="57"/>
      <c r="HB120" s="23">
        <f t="shared" si="11"/>
        <v>0</v>
      </c>
      <c r="HC120" s="23">
        <f t="shared" si="11"/>
        <v>0</v>
      </c>
      <c r="HD120" s="29"/>
      <c r="HE120" s="29"/>
      <c r="HF120" s="29"/>
      <c r="HG120" s="29"/>
      <c r="HH120" s="29"/>
      <c r="HI120" s="29"/>
      <c r="HJ120" s="29"/>
      <c r="HK120" s="29"/>
      <c r="HL120" s="18"/>
      <c r="HM120" s="29"/>
      <c r="HN120" s="18"/>
      <c r="HO120" s="29"/>
      <c r="HP120" s="29"/>
      <c r="HQ120" s="29"/>
      <c r="HR120" s="29"/>
      <c r="HS120" s="29"/>
      <c r="HT120" s="18"/>
      <c r="HU120" s="18"/>
      <c r="HV120" s="18"/>
      <c r="HW120" s="18"/>
      <c r="HX120" s="18"/>
      <c r="HY120" s="76"/>
      <c r="HZ120" s="18"/>
      <c r="IA120" s="18"/>
      <c r="IB120" s="60"/>
      <c r="IC120" s="60"/>
      <c r="ID120" s="60"/>
      <c r="IE120" s="20"/>
      <c r="IF120" s="20"/>
      <c r="IG120" s="60"/>
      <c r="IH120" s="60"/>
      <c r="II120" s="60"/>
      <c r="IJ120" s="60"/>
      <c r="IK120" s="60"/>
      <c r="IL120" s="60"/>
      <c r="IM120" s="60"/>
      <c r="IN120" s="20"/>
      <c r="IO120" s="20"/>
      <c r="IP120" s="60"/>
      <c r="IQ120" s="60"/>
      <c r="IR120" s="60"/>
      <c r="IS120" s="20"/>
      <c r="IT120" s="60"/>
      <c r="IU120" s="20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6"/>
      <c r="LZ120" s="16"/>
      <c r="MA120" s="1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6"/>
      <c r="OQ120" s="6"/>
      <c r="OR120" s="6"/>
      <c r="OS120" s="6"/>
      <c r="OT120" s="6"/>
      <c r="OU120" s="6"/>
      <c r="OV120" s="6"/>
      <c r="OW120" s="6"/>
      <c r="OX120" s="6"/>
      <c r="OY120" s="6"/>
      <c r="OZ120" s="6"/>
      <c r="PA120" s="6"/>
      <c r="PB120" s="6"/>
      <c r="PC120" s="6"/>
      <c r="PD120" s="6"/>
      <c r="PE120" s="6"/>
      <c r="PF120" s="6"/>
      <c r="PG120" s="6"/>
      <c r="PH120" s="6"/>
      <c r="PI120" s="6"/>
      <c r="PJ120" s="6"/>
      <c r="PK120" s="6"/>
      <c r="PL120" s="6"/>
      <c r="PM120" s="6"/>
      <c r="PN120" s="6"/>
      <c r="PO120" s="6"/>
      <c r="PP120" s="6"/>
      <c r="PQ120" s="6"/>
      <c r="PR120" s="6"/>
      <c r="PS120" s="6"/>
      <c r="PT120" s="6"/>
      <c r="PU120" s="6"/>
      <c r="PV120" s="6"/>
      <c r="PW120" s="6"/>
      <c r="PX120" s="6"/>
      <c r="PY120" s="6"/>
      <c r="PZ120" s="6"/>
      <c r="QA120" s="6"/>
      <c r="QB120" s="6"/>
      <c r="QC120" s="6"/>
      <c r="QD120" s="6"/>
      <c r="QE120" s="6"/>
      <c r="QF120" s="6"/>
      <c r="QG120" s="6"/>
      <c r="QH120" s="6"/>
      <c r="QI120" s="6"/>
      <c r="QJ120" s="6"/>
      <c r="QK120" s="6"/>
      <c r="QL120" s="6"/>
      <c r="QM120" s="6"/>
      <c r="QN120" s="6"/>
      <c r="QO120" s="6"/>
      <c r="QP120" s="6"/>
      <c r="QQ120" s="6"/>
      <c r="QR120" s="6"/>
      <c r="QS120" s="6"/>
      <c r="QT120" s="6"/>
      <c r="QU120" s="6"/>
      <c r="QV120" s="6"/>
      <c r="QW120" s="6"/>
      <c r="QX120" s="6"/>
      <c r="QY120" s="6"/>
      <c r="QZ120" s="6"/>
      <c r="RA120" s="6"/>
      <c r="RB120" s="6"/>
      <c r="RC120" s="6"/>
      <c r="RD120" s="6"/>
      <c r="RE120" s="6"/>
      <c r="RF120" s="6"/>
      <c r="RG120" s="6"/>
      <c r="RH120" s="6"/>
      <c r="RI120" s="6"/>
      <c r="RJ120" s="6"/>
      <c r="RK120" s="6"/>
      <c r="RL120" s="6"/>
      <c r="RM120" s="6"/>
      <c r="RN120" s="6"/>
      <c r="RO120" s="6"/>
      <c r="RP120" s="6"/>
      <c r="RQ120" s="6"/>
      <c r="RR120" s="6"/>
      <c r="RS120" s="6"/>
      <c r="RT120" s="6"/>
      <c r="RU120" s="6"/>
      <c r="RV120" s="6"/>
      <c r="RW120" s="6"/>
      <c r="RX120" s="6"/>
      <c r="RY120" s="6"/>
      <c r="RZ120" s="6"/>
      <c r="SA120" s="6"/>
      <c r="SB120" s="6"/>
      <c r="SC120" s="6"/>
      <c r="SD120" s="6"/>
      <c r="SE120" s="6"/>
      <c r="SF120" s="6"/>
      <c r="SG120" s="6"/>
      <c r="SH120" s="6"/>
      <c r="SI120" s="6"/>
      <c r="SJ120" s="6"/>
      <c r="SK120" s="6"/>
      <c r="SL120" s="6"/>
      <c r="SM120" s="6"/>
      <c r="SN120" s="6"/>
      <c r="SO120" s="6"/>
      <c r="SP120" s="6"/>
      <c r="SQ120" s="6"/>
      <c r="SR120" s="6"/>
      <c r="SS120" s="6"/>
      <c r="ST120" s="6"/>
      <c r="SU120" s="6"/>
      <c r="SV120" s="6"/>
      <c r="SW120" s="6"/>
      <c r="SX120" s="6"/>
      <c r="SY120" s="6"/>
      <c r="SZ120" s="6"/>
      <c r="TA120" s="6"/>
      <c r="TB120" s="6"/>
      <c r="TC120" s="6"/>
      <c r="TD120" s="6"/>
      <c r="TE120" s="6"/>
      <c r="TF120" s="6"/>
      <c r="TG120" s="6"/>
      <c r="TH120" s="6"/>
      <c r="TI120" s="6"/>
      <c r="TJ120" s="6"/>
      <c r="TK120" s="6"/>
      <c r="TL120" s="6"/>
      <c r="TM120" s="6"/>
      <c r="TN120" s="6"/>
      <c r="TO120" s="6"/>
      <c r="TP120" s="6"/>
      <c r="TQ120" s="6"/>
      <c r="TR120" s="6"/>
      <c r="TS120" s="6"/>
      <c r="TT120" s="6"/>
      <c r="TU120" s="6"/>
      <c r="TV120" s="6"/>
      <c r="TW120" s="6"/>
      <c r="TX120" s="6"/>
      <c r="TY120" s="6"/>
      <c r="TZ120" s="6"/>
      <c r="UA120" s="6"/>
      <c r="UB120" s="6"/>
      <c r="UC120" s="6"/>
      <c r="UD120" s="6"/>
      <c r="UE120" s="6"/>
      <c r="UF120" s="6"/>
      <c r="UG120" s="6"/>
      <c r="UH120" s="6"/>
      <c r="UI120" s="6"/>
      <c r="UJ120" s="6"/>
      <c r="UK120" s="6"/>
      <c r="UL120" s="6"/>
      <c r="UM120" s="6"/>
      <c r="UN120" s="6"/>
      <c r="UO120" s="6"/>
      <c r="UP120" s="6"/>
      <c r="UQ120" s="6"/>
      <c r="UR120" s="6"/>
      <c r="US120" s="6"/>
      <c r="UT120" s="6"/>
      <c r="UU120" s="6"/>
      <c r="UV120" s="6"/>
      <c r="UW120" s="6"/>
      <c r="UX120" s="6"/>
      <c r="UY120" s="6"/>
      <c r="UZ120" s="6"/>
      <c r="VA120" s="6"/>
      <c r="VB120" s="6"/>
      <c r="VC120" s="6"/>
      <c r="VD120" s="6"/>
      <c r="VE120" s="6"/>
      <c r="VF120" s="6"/>
      <c r="VG120" s="6"/>
      <c r="VH120" s="6"/>
      <c r="VI120" s="6"/>
      <c r="VJ120" s="6"/>
      <c r="VK120" s="6"/>
      <c r="VL120" s="6"/>
      <c r="VM120" s="6"/>
      <c r="VN120" s="6"/>
      <c r="VO120" s="6"/>
      <c r="VP120" s="6"/>
      <c r="VQ120" s="6"/>
      <c r="VR120" s="6"/>
      <c r="VS120" s="6"/>
      <c r="VT120" s="6"/>
      <c r="VU120" s="6"/>
      <c r="VV120" s="6"/>
      <c r="VW120" s="6"/>
      <c r="VX120" s="6"/>
      <c r="VY120" s="6"/>
      <c r="VZ120" s="6"/>
      <c r="WA120" s="6"/>
      <c r="WB120" s="6"/>
      <c r="WC120" s="6"/>
      <c r="WD120" s="6"/>
      <c r="WE120" s="6"/>
      <c r="WF120" s="6"/>
      <c r="WG120" s="6"/>
      <c r="WH120" s="6"/>
      <c r="WI120" s="6"/>
      <c r="WJ120" s="6"/>
      <c r="WK120" s="6"/>
      <c r="WL120" s="6"/>
      <c r="WM120" s="6"/>
      <c r="WN120" s="6"/>
      <c r="WO120" s="6"/>
      <c r="WP120" s="6"/>
      <c r="WQ120" s="6"/>
      <c r="WR120" s="6"/>
      <c r="WS120" s="6"/>
      <c r="WT120" s="6"/>
      <c r="WU120" s="6"/>
      <c r="WV120" s="6"/>
      <c r="WW120" s="6"/>
      <c r="WX120" s="6"/>
      <c r="WY120" s="6"/>
      <c r="WZ120" s="6"/>
      <c r="XA120" s="6"/>
      <c r="XB120" s="6"/>
      <c r="XC120" s="6"/>
      <c r="XD120" s="6"/>
      <c r="XE120" s="6"/>
      <c r="XF120" s="6"/>
      <c r="XG120" s="6"/>
      <c r="XH120" s="6"/>
      <c r="XI120" s="6"/>
      <c r="XJ120" s="6"/>
      <c r="XK120" s="6"/>
      <c r="XL120" s="6"/>
      <c r="XM120" s="6"/>
      <c r="XN120" s="6"/>
      <c r="XO120" s="6"/>
      <c r="XP120" s="6"/>
    </row>
    <row r="121" spans="1:640" x14ac:dyDescent="0.25">
      <c r="A121" s="9" t="s">
        <v>122</v>
      </c>
      <c r="B121" s="23">
        <f t="shared" si="12"/>
        <v>5494302.1200000001</v>
      </c>
      <c r="C121" s="23">
        <f t="shared" si="12"/>
        <v>3774319.11</v>
      </c>
      <c r="D121" s="31">
        <f t="shared" si="13"/>
        <v>4243038.1100000003</v>
      </c>
      <c r="E121" s="31">
        <f t="shared" si="13"/>
        <v>3162363.11</v>
      </c>
      <c r="F121" s="18">
        <v>3718400</v>
      </c>
      <c r="G121" s="1">
        <v>2788802</v>
      </c>
      <c r="H121" s="18">
        <v>524638.11</v>
      </c>
      <c r="I121" s="72">
        <v>373561.11</v>
      </c>
      <c r="J121" s="72"/>
      <c r="K121" s="72"/>
      <c r="L121" s="23">
        <f t="shared" si="9"/>
        <v>1150264.01</v>
      </c>
      <c r="M121" s="23">
        <f t="shared" si="9"/>
        <v>534831</v>
      </c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29"/>
      <c r="AD121" s="18"/>
      <c r="AE121" s="18"/>
      <c r="AF121" s="18"/>
      <c r="AG121" s="18"/>
      <c r="AH121" s="18"/>
      <c r="AI121" s="18"/>
      <c r="AJ121" s="22"/>
      <c r="AK121" s="18"/>
      <c r="AL121" s="18"/>
      <c r="AM121" s="29"/>
      <c r="AN121" s="18"/>
      <c r="AO121" s="29"/>
      <c r="AP121" s="18"/>
      <c r="AQ121" s="29"/>
      <c r="AR121" s="18"/>
      <c r="AS121" s="18"/>
      <c r="AT121" s="18"/>
      <c r="AU121" s="29"/>
      <c r="AV121" s="18"/>
      <c r="AW121" s="18"/>
      <c r="AX121" s="18"/>
      <c r="AY121" s="29"/>
      <c r="AZ121" s="18"/>
      <c r="BA121" s="29"/>
      <c r="BB121" s="18"/>
      <c r="BC121" s="29"/>
      <c r="BD121" s="18"/>
      <c r="BE121" s="18"/>
      <c r="BF121" s="18"/>
      <c r="BG121" s="18"/>
      <c r="BH121" s="18"/>
      <c r="BI121" s="29"/>
      <c r="BJ121" s="29"/>
      <c r="BK121" s="29"/>
      <c r="BL121" s="29"/>
      <c r="BM121" s="29"/>
      <c r="BN121" s="18"/>
      <c r="BO121" s="18"/>
      <c r="BP121" s="18"/>
      <c r="BQ121" s="29"/>
      <c r="BR121" s="18"/>
      <c r="BS121" s="29"/>
      <c r="BT121" s="18"/>
      <c r="BU121" s="18"/>
      <c r="BV121" s="18"/>
      <c r="BW121" s="18"/>
      <c r="BX121" s="18">
        <v>99000</v>
      </c>
      <c r="BY121" s="18">
        <v>99000</v>
      </c>
      <c r="BZ121" s="18"/>
      <c r="CA121" s="29"/>
      <c r="CB121" s="29"/>
      <c r="CC121" s="29"/>
      <c r="CD121" s="18"/>
      <c r="CE121" s="29"/>
      <c r="CF121" s="29"/>
      <c r="CG121" s="29"/>
      <c r="CH121" s="18"/>
      <c r="CI121" s="18"/>
      <c r="CJ121" s="18">
        <v>470156.01</v>
      </c>
      <c r="CK121" s="29">
        <v>0</v>
      </c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29"/>
      <c r="CY121" s="29"/>
      <c r="CZ121" s="2"/>
      <c r="DA121" s="3"/>
      <c r="DB121" s="18"/>
      <c r="DC121" s="18"/>
      <c r="DD121" s="18"/>
      <c r="DE121" s="18"/>
      <c r="DF121" s="18"/>
      <c r="DG121" s="29"/>
      <c r="DH121" s="18">
        <v>581108</v>
      </c>
      <c r="DI121" s="18">
        <v>435831</v>
      </c>
      <c r="DJ121" s="18"/>
      <c r="DK121" s="29"/>
      <c r="DL121" s="18"/>
      <c r="DM121" s="18"/>
      <c r="DN121" s="18"/>
      <c r="DO121" s="18"/>
      <c r="DP121" s="18"/>
      <c r="DQ121" s="18"/>
      <c r="DR121" s="18"/>
      <c r="DS121" s="29"/>
      <c r="DT121" s="18"/>
      <c r="DU121" s="29"/>
      <c r="DV121" s="18"/>
      <c r="DW121" s="18"/>
      <c r="DX121" s="18"/>
      <c r="DY121" s="18"/>
      <c r="DZ121" s="18"/>
      <c r="EA121" s="29"/>
      <c r="EB121" s="18"/>
      <c r="EC121" s="29"/>
      <c r="ED121" s="18"/>
      <c r="EE121" s="18"/>
      <c r="EF121" s="18"/>
      <c r="EG121" s="18"/>
      <c r="EH121" s="18"/>
      <c r="EI121" s="18"/>
      <c r="EJ121" s="18"/>
      <c r="EK121" s="18"/>
      <c r="EL121" s="18"/>
      <c r="EM121" s="29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29"/>
      <c r="EZ121" s="18"/>
      <c r="FA121" s="18"/>
      <c r="FB121" s="18"/>
      <c r="FC121" s="18"/>
      <c r="FD121" s="18"/>
      <c r="FE121" s="18"/>
      <c r="FF121" s="18"/>
      <c r="FG121" s="18"/>
      <c r="FH121" s="37"/>
      <c r="FI121" s="29"/>
      <c r="FJ121" s="18"/>
      <c r="FK121" s="18"/>
      <c r="FL121" s="18"/>
      <c r="FM121" s="18"/>
      <c r="FN121" s="18"/>
      <c r="FO121" s="18"/>
      <c r="FP121" s="18"/>
      <c r="FQ121" s="18"/>
      <c r="FR121" s="18"/>
      <c r="FS121" s="29"/>
      <c r="FT121" s="29"/>
      <c r="FU121" s="29"/>
      <c r="FV121" s="23">
        <f t="shared" si="10"/>
        <v>101000</v>
      </c>
      <c r="FW121" s="23">
        <f t="shared" si="10"/>
        <v>77125</v>
      </c>
      <c r="FX121" s="18"/>
      <c r="FY121" s="29"/>
      <c r="FZ121" s="18"/>
      <c r="GA121" s="18"/>
      <c r="GB121" s="18"/>
      <c r="GC121" s="29"/>
      <c r="GD121" s="18"/>
      <c r="GE121" s="18"/>
      <c r="GF121" s="18"/>
      <c r="GG121" s="29"/>
      <c r="GH121" s="18"/>
      <c r="GI121" s="18"/>
      <c r="GJ121" s="18"/>
      <c r="GK121" s="18"/>
      <c r="GL121" s="18"/>
      <c r="GM121" s="29"/>
      <c r="GN121" s="18"/>
      <c r="GO121" s="18"/>
      <c r="GP121" s="18"/>
      <c r="GQ121" s="18"/>
      <c r="GR121" s="18"/>
      <c r="GS121" s="29"/>
      <c r="GT121" s="18"/>
      <c r="GU121" s="18"/>
      <c r="GV121" s="18"/>
      <c r="GW121" s="18"/>
      <c r="GX121" s="18">
        <v>101000</v>
      </c>
      <c r="GY121" s="18">
        <v>77125</v>
      </c>
      <c r="GZ121" s="18"/>
      <c r="HA121" s="57"/>
      <c r="HB121" s="23">
        <f t="shared" si="11"/>
        <v>0</v>
      </c>
      <c r="HC121" s="23">
        <f t="shared" si="11"/>
        <v>0</v>
      </c>
      <c r="HD121" s="29"/>
      <c r="HE121" s="29"/>
      <c r="HF121" s="29"/>
      <c r="HG121" s="29"/>
      <c r="HH121" s="29"/>
      <c r="HI121" s="29"/>
      <c r="HJ121" s="29"/>
      <c r="HK121" s="29"/>
      <c r="HL121" s="18"/>
      <c r="HM121" s="29"/>
      <c r="HN121" s="18"/>
      <c r="HO121" s="29"/>
      <c r="HP121" s="29"/>
      <c r="HQ121" s="29"/>
      <c r="HR121" s="29"/>
      <c r="HS121" s="29"/>
      <c r="HT121" s="18"/>
      <c r="HU121" s="18"/>
      <c r="HV121" s="18"/>
      <c r="HW121" s="18"/>
      <c r="HX121" s="18"/>
      <c r="HY121" s="76"/>
      <c r="HZ121" s="18"/>
      <c r="IA121" s="18"/>
      <c r="IB121" s="60"/>
      <c r="IC121" s="60"/>
      <c r="ID121" s="60"/>
      <c r="IE121" s="20"/>
      <c r="IF121" s="20"/>
      <c r="IG121" s="60"/>
      <c r="IH121" s="60"/>
      <c r="II121" s="60"/>
      <c r="IJ121" s="60"/>
      <c r="IK121" s="60"/>
      <c r="IL121" s="60"/>
      <c r="IM121" s="60"/>
      <c r="IN121" s="20"/>
      <c r="IO121" s="20"/>
      <c r="IP121" s="60"/>
      <c r="IQ121" s="60"/>
      <c r="IR121" s="60"/>
      <c r="IS121" s="20"/>
      <c r="IT121" s="60"/>
      <c r="IU121" s="20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6"/>
      <c r="LZ121" s="16"/>
      <c r="MA121" s="1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  <c r="XK121" s="6"/>
      <c r="XL121" s="6"/>
      <c r="XM121" s="6"/>
      <c r="XN121" s="6"/>
      <c r="XO121" s="6"/>
      <c r="XP121" s="6"/>
    </row>
    <row r="122" spans="1:640" x14ac:dyDescent="0.25">
      <c r="A122" s="9" t="s">
        <v>123</v>
      </c>
      <c r="B122" s="23">
        <f t="shared" si="12"/>
        <v>9337920.379999999</v>
      </c>
      <c r="C122" s="23">
        <f t="shared" si="12"/>
        <v>7154952.3799999999</v>
      </c>
      <c r="D122" s="31">
        <f t="shared" si="13"/>
        <v>7828470.0899999999</v>
      </c>
      <c r="E122" s="31">
        <f t="shared" si="13"/>
        <v>5814654.0899999999</v>
      </c>
      <c r="F122" s="18">
        <v>7163100</v>
      </c>
      <c r="G122" s="1">
        <v>5372325</v>
      </c>
      <c r="H122" s="18">
        <v>665370.09</v>
      </c>
      <c r="I122" s="72">
        <v>442329.09</v>
      </c>
      <c r="J122" s="72"/>
      <c r="K122" s="72"/>
      <c r="L122" s="23">
        <f t="shared" si="9"/>
        <v>1408450.29</v>
      </c>
      <c r="M122" s="23">
        <f t="shared" si="9"/>
        <v>1263173.29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29"/>
      <c r="AD122" s="18"/>
      <c r="AE122" s="18"/>
      <c r="AF122" s="18"/>
      <c r="AG122" s="18"/>
      <c r="AH122" s="18"/>
      <c r="AI122" s="18"/>
      <c r="AJ122" s="22"/>
      <c r="AK122" s="18"/>
      <c r="AL122" s="18"/>
      <c r="AM122" s="29"/>
      <c r="AN122" s="18"/>
      <c r="AO122" s="29"/>
      <c r="AP122" s="18"/>
      <c r="AQ122" s="29"/>
      <c r="AR122" s="18"/>
      <c r="AS122" s="18"/>
      <c r="AT122" s="18"/>
      <c r="AU122" s="29"/>
      <c r="AV122" s="18"/>
      <c r="AW122" s="18"/>
      <c r="AX122" s="18"/>
      <c r="AY122" s="29"/>
      <c r="AZ122" s="18"/>
      <c r="BA122" s="29"/>
      <c r="BB122" s="18"/>
      <c r="BC122" s="29"/>
      <c r="BD122" s="18"/>
      <c r="BE122" s="18"/>
      <c r="BF122" s="18"/>
      <c r="BG122" s="18"/>
      <c r="BH122" s="18"/>
      <c r="BI122" s="29"/>
      <c r="BJ122" s="29"/>
      <c r="BK122" s="29"/>
      <c r="BL122" s="29"/>
      <c r="BM122" s="29"/>
      <c r="BN122" s="18"/>
      <c r="BO122" s="18"/>
      <c r="BP122" s="18"/>
      <c r="BQ122" s="29"/>
      <c r="BR122" s="18"/>
      <c r="BS122" s="29"/>
      <c r="BT122" s="18"/>
      <c r="BU122" s="18"/>
      <c r="BV122" s="18"/>
      <c r="BW122" s="18"/>
      <c r="BX122" s="18"/>
      <c r="BY122" s="18"/>
      <c r="BZ122" s="18"/>
      <c r="CA122" s="29"/>
      <c r="CB122" s="29"/>
      <c r="CC122" s="29"/>
      <c r="CD122" s="18"/>
      <c r="CE122" s="29"/>
      <c r="CF122" s="29"/>
      <c r="CG122" s="29"/>
      <c r="CH122" s="18"/>
      <c r="CI122" s="18"/>
      <c r="CJ122" s="18">
        <v>527342.29</v>
      </c>
      <c r="CK122" s="29">
        <v>527342.29</v>
      </c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29"/>
      <c r="CY122" s="29"/>
      <c r="CZ122" s="2"/>
      <c r="DA122" s="3"/>
      <c r="DB122" s="18"/>
      <c r="DC122" s="18"/>
      <c r="DD122" s="18"/>
      <c r="DE122" s="18"/>
      <c r="DF122" s="18"/>
      <c r="DG122" s="29"/>
      <c r="DH122" s="18">
        <v>581108</v>
      </c>
      <c r="DI122" s="18">
        <v>435831</v>
      </c>
      <c r="DJ122" s="18"/>
      <c r="DK122" s="29"/>
      <c r="DL122" s="18"/>
      <c r="DM122" s="18"/>
      <c r="DN122" s="18"/>
      <c r="DO122" s="18"/>
      <c r="DP122" s="18"/>
      <c r="DQ122" s="18"/>
      <c r="DR122" s="18"/>
      <c r="DS122" s="69"/>
      <c r="DT122" s="18"/>
      <c r="DU122" s="29"/>
      <c r="DV122" s="18">
        <v>300000</v>
      </c>
      <c r="DW122" s="18">
        <v>300000</v>
      </c>
      <c r="DX122" s="18"/>
      <c r="DY122" s="18"/>
      <c r="DZ122" s="18"/>
      <c r="EA122" s="29"/>
      <c r="EB122" s="18"/>
      <c r="EC122" s="29"/>
      <c r="ED122" s="18"/>
      <c r="EE122" s="18"/>
      <c r="EF122" s="18"/>
      <c r="EG122" s="18"/>
      <c r="EH122" s="18"/>
      <c r="EI122" s="18"/>
      <c r="EJ122" s="18"/>
      <c r="EK122" s="18"/>
      <c r="EL122" s="18"/>
      <c r="EM122" s="29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29"/>
      <c r="EZ122" s="18"/>
      <c r="FA122" s="18"/>
      <c r="FB122" s="18"/>
      <c r="FC122" s="18"/>
      <c r="FD122" s="18"/>
      <c r="FE122" s="18"/>
      <c r="FF122" s="18"/>
      <c r="FG122" s="18"/>
      <c r="FH122" s="37"/>
      <c r="FI122" s="29"/>
      <c r="FJ122" s="37"/>
      <c r="FK122" s="18"/>
      <c r="FL122" s="18"/>
      <c r="FM122" s="18"/>
      <c r="FN122" s="18"/>
      <c r="FO122" s="18"/>
      <c r="FP122" s="18"/>
      <c r="FQ122" s="18"/>
      <c r="FR122" s="18"/>
      <c r="FS122" s="29"/>
      <c r="FT122" s="29"/>
      <c r="FU122" s="29"/>
      <c r="FV122" s="23">
        <f t="shared" si="10"/>
        <v>101000</v>
      </c>
      <c r="FW122" s="23">
        <f t="shared" si="10"/>
        <v>77125</v>
      </c>
      <c r="FX122" s="18"/>
      <c r="FY122" s="29"/>
      <c r="FZ122" s="18"/>
      <c r="GA122" s="18"/>
      <c r="GB122" s="18"/>
      <c r="GC122" s="29"/>
      <c r="GD122" s="18"/>
      <c r="GE122" s="18"/>
      <c r="GF122" s="18"/>
      <c r="GG122" s="29"/>
      <c r="GH122" s="18"/>
      <c r="GI122" s="18"/>
      <c r="GJ122" s="18"/>
      <c r="GK122" s="18"/>
      <c r="GL122" s="18"/>
      <c r="GM122" s="29"/>
      <c r="GN122" s="18"/>
      <c r="GO122" s="18"/>
      <c r="GP122" s="18"/>
      <c r="GQ122" s="18"/>
      <c r="GR122" s="18"/>
      <c r="GS122" s="29"/>
      <c r="GT122" s="18"/>
      <c r="GU122" s="18"/>
      <c r="GV122" s="18"/>
      <c r="GW122" s="18"/>
      <c r="GX122" s="18">
        <v>101000</v>
      </c>
      <c r="GY122" s="18">
        <v>77125</v>
      </c>
      <c r="GZ122" s="18"/>
      <c r="HA122" s="57"/>
      <c r="HB122" s="23">
        <f t="shared" si="11"/>
        <v>0</v>
      </c>
      <c r="HC122" s="23">
        <f t="shared" si="11"/>
        <v>0</v>
      </c>
      <c r="HD122" s="29"/>
      <c r="HE122" s="29"/>
      <c r="HF122" s="29"/>
      <c r="HG122" s="29"/>
      <c r="HH122" s="29"/>
      <c r="HI122" s="29"/>
      <c r="HJ122" s="29"/>
      <c r="HK122" s="29"/>
      <c r="HL122" s="18"/>
      <c r="HM122" s="29"/>
      <c r="HN122" s="18"/>
      <c r="HO122" s="29"/>
      <c r="HP122" s="29"/>
      <c r="HQ122" s="29"/>
      <c r="HR122" s="29"/>
      <c r="HS122" s="29"/>
      <c r="HT122" s="18"/>
      <c r="HU122" s="18"/>
      <c r="HV122" s="18"/>
      <c r="HW122" s="18"/>
      <c r="HX122" s="18"/>
      <c r="HY122" s="76"/>
      <c r="HZ122" s="18"/>
      <c r="IA122" s="18"/>
      <c r="IB122" s="60"/>
      <c r="IC122" s="60"/>
      <c r="ID122" s="60"/>
      <c r="IE122" s="20"/>
      <c r="IF122" s="20"/>
      <c r="IG122" s="60"/>
      <c r="IH122" s="60"/>
      <c r="II122" s="60"/>
      <c r="IJ122" s="60"/>
      <c r="IK122" s="60"/>
      <c r="IL122" s="60"/>
      <c r="IM122" s="60"/>
      <c r="IN122" s="20"/>
      <c r="IO122" s="20"/>
      <c r="IP122" s="60"/>
      <c r="IQ122" s="60"/>
      <c r="IR122" s="60"/>
      <c r="IS122" s="20"/>
      <c r="IT122" s="60"/>
      <c r="IU122" s="20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6"/>
      <c r="LZ122" s="16"/>
      <c r="MA122" s="1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  <c r="XA122" s="6"/>
      <c r="XB122" s="6"/>
      <c r="XC122" s="6"/>
      <c r="XD122" s="6"/>
      <c r="XE122" s="6"/>
      <c r="XF122" s="6"/>
      <c r="XG122" s="6"/>
      <c r="XH122" s="6"/>
      <c r="XI122" s="6"/>
      <c r="XJ122" s="6"/>
      <c r="XK122" s="6"/>
      <c r="XL122" s="6"/>
      <c r="XM122" s="6"/>
      <c r="XN122" s="6"/>
      <c r="XO122" s="6"/>
      <c r="XP122" s="6"/>
    </row>
    <row r="123" spans="1:640" x14ac:dyDescent="0.25">
      <c r="A123" s="9" t="s">
        <v>124</v>
      </c>
      <c r="B123" s="23">
        <f t="shared" si="12"/>
        <v>4969655.34</v>
      </c>
      <c r="C123" s="23">
        <f t="shared" si="12"/>
        <v>3870313.84</v>
      </c>
      <c r="D123" s="31">
        <f t="shared" si="13"/>
        <v>4109398.34</v>
      </c>
      <c r="E123" s="31">
        <f t="shared" si="13"/>
        <v>3058342.34</v>
      </c>
      <c r="F123" s="18">
        <v>3753000</v>
      </c>
      <c r="G123" s="1">
        <v>2814750</v>
      </c>
      <c r="H123" s="18">
        <v>356398.34</v>
      </c>
      <c r="I123" s="72">
        <v>243592.34</v>
      </c>
      <c r="J123" s="72"/>
      <c r="K123" s="72"/>
      <c r="L123" s="23">
        <f t="shared" si="9"/>
        <v>759257</v>
      </c>
      <c r="M123" s="23">
        <f t="shared" si="9"/>
        <v>734851.5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29"/>
      <c r="AD123" s="18"/>
      <c r="AE123" s="18"/>
      <c r="AF123" s="18"/>
      <c r="AG123" s="18"/>
      <c r="AH123" s="18"/>
      <c r="AI123" s="18"/>
      <c r="AJ123" s="22"/>
      <c r="AK123" s="18"/>
      <c r="AL123" s="18"/>
      <c r="AM123" s="29"/>
      <c r="AN123" s="18"/>
      <c r="AO123" s="29"/>
      <c r="AP123" s="18"/>
      <c r="AQ123" s="29"/>
      <c r="AR123" s="18"/>
      <c r="AS123" s="18"/>
      <c r="AT123" s="18"/>
      <c r="AU123" s="29"/>
      <c r="AV123" s="18"/>
      <c r="AW123" s="18"/>
      <c r="AX123" s="18"/>
      <c r="AY123" s="29"/>
      <c r="AZ123" s="18"/>
      <c r="BA123" s="29"/>
      <c r="BB123" s="18"/>
      <c r="BC123" s="29"/>
      <c r="BD123" s="18"/>
      <c r="BE123" s="18"/>
      <c r="BF123" s="18"/>
      <c r="BG123" s="18"/>
      <c r="BH123" s="18"/>
      <c r="BI123" s="29"/>
      <c r="BJ123" s="29"/>
      <c r="BK123" s="29"/>
      <c r="BL123" s="29"/>
      <c r="BM123" s="29"/>
      <c r="BN123" s="18"/>
      <c r="BO123" s="18"/>
      <c r="BP123" s="18"/>
      <c r="BQ123" s="29"/>
      <c r="BR123" s="18"/>
      <c r="BS123" s="29"/>
      <c r="BT123" s="18"/>
      <c r="BU123" s="18"/>
      <c r="BV123" s="18"/>
      <c r="BW123" s="18"/>
      <c r="BX123" s="18"/>
      <c r="BY123" s="18"/>
      <c r="BZ123" s="18"/>
      <c r="CA123" s="29"/>
      <c r="CB123" s="29"/>
      <c r="CC123" s="29"/>
      <c r="CD123" s="18"/>
      <c r="CE123" s="29"/>
      <c r="CF123" s="29"/>
      <c r="CG123" s="29"/>
      <c r="CH123" s="18"/>
      <c r="CI123" s="18"/>
      <c r="CJ123" s="18"/>
      <c r="CK123" s="29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29"/>
      <c r="CY123" s="29"/>
      <c r="CZ123" s="2"/>
      <c r="DA123" s="3"/>
      <c r="DB123" s="18"/>
      <c r="DC123" s="18"/>
      <c r="DD123" s="18"/>
      <c r="DE123" s="18"/>
      <c r="DF123" s="18"/>
      <c r="DG123" s="29"/>
      <c r="DH123" s="18">
        <v>484257</v>
      </c>
      <c r="DI123" s="18">
        <v>459851.5</v>
      </c>
      <c r="DJ123" s="18"/>
      <c r="DK123" s="29"/>
      <c r="DL123" s="18"/>
      <c r="DM123" s="18"/>
      <c r="DN123" s="18"/>
      <c r="DO123" s="18"/>
      <c r="DP123" s="18"/>
      <c r="DQ123" s="18"/>
      <c r="DR123" s="18"/>
      <c r="DS123" s="29"/>
      <c r="DT123" s="18"/>
      <c r="DU123" s="29"/>
      <c r="DV123" s="18"/>
      <c r="DW123" s="18"/>
      <c r="DX123" s="18"/>
      <c r="DY123" s="18"/>
      <c r="DZ123" s="18">
        <v>275000</v>
      </c>
      <c r="EA123" s="29">
        <v>275000</v>
      </c>
      <c r="EB123" s="18"/>
      <c r="EC123" s="29"/>
      <c r="ED123" s="18"/>
      <c r="EE123" s="18"/>
      <c r="EF123" s="18"/>
      <c r="EG123" s="18"/>
      <c r="EH123" s="18"/>
      <c r="EI123" s="18"/>
      <c r="EJ123" s="18"/>
      <c r="EK123" s="18"/>
      <c r="EL123" s="18"/>
      <c r="EM123" s="29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29"/>
      <c r="EZ123" s="18"/>
      <c r="FA123" s="18"/>
      <c r="FB123" s="18"/>
      <c r="FC123" s="18"/>
      <c r="FD123" s="18"/>
      <c r="FE123" s="18"/>
      <c r="FF123" s="18"/>
      <c r="FG123" s="18"/>
      <c r="FH123" s="37"/>
      <c r="FI123" s="29"/>
      <c r="FJ123" s="18"/>
      <c r="FK123" s="18"/>
      <c r="FL123" s="18"/>
      <c r="FM123" s="18"/>
      <c r="FN123" s="18"/>
      <c r="FO123" s="18"/>
      <c r="FP123" s="18"/>
      <c r="FQ123" s="18"/>
      <c r="FR123" s="18"/>
      <c r="FS123" s="29"/>
      <c r="FT123" s="29"/>
      <c r="FU123" s="29"/>
      <c r="FV123" s="23">
        <f t="shared" si="10"/>
        <v>101000</v>
      </c>
      <c r="FW123" s="23">
        <f t="shared" si="10"/>
        <v>77120</v>
      </c>
      <c r="FX123" s="18"/>
      <c r="FY123" s="29"/>
      <c r="FZ123" s="18"/>
      <c r="GA123" s="18"/>
      <c r="GB123" s="18"/>
      <c r="GC123" s="29"/>
      <c r="GD123" s="18"/>
      <c r="GE123" s="18"/>
      <c r="GF123" s="18"/>
      <c r="GG123" s="29"/>
      <c r="GH123" s="18"/>
      <c r="GI123" s="18"/>
      <c r="GJ123" s="18"/>
      <c r="GK123" s="18"/>
      <c r="GL123" s="18"/>
      <c r="GM123" s="29"/>
      <c r="GN123" s="18"/>
      <c r="GO123" s="18"/>
      <c r="GP123" s="18"/>
      <c r="GQ123" s="18"/>
      <c r="GR123" s="18"/>
      <c r="GS123" s="29"/>
      <c r="GT123" s="18"/>
      <c r="GU123" s="18"/>
      <c r="GV123" s="18"/>
      <c r="GW123" s="18"/>
      <c r="GX123" s="18">
        <v>101000</v>
      </c>
      <c r="GY123" s="18">
        <v>77120</v>
      </c>
      <c r="GZ123" s="18"/>
      <c r="HA123" s="57"/>
      <c r="HB123" s="23">
        <f t="shared" si="11"/>
        <v>0</v>
      </c>
      <c r="HC123" s="23">
        <f t="shared" si="11"/>
        <v>0</v>
      </c>
      <c r="HD123" s="29"/>
      <c r="HE123" s="29"/>
      <c r="HF123" s="29"/>
      <c r="HG123" s="29"/>
      <c r="HH123" s="29"/>
      <c r="HI123" s="29"/>
      <c r="HJ123" s="29"/>
      <c r="HK123" s="29"/>
      <c r="HL123" s="18"/>
      <c r="HM123" s="29"/>
      <c r="HN123" s="18"/>
      <c r="HO123" s="29"/>
      <c r="HP123" s="29"/>
      <c r="HQ123" s="29"/>
      <c r="HR123" s="29"/>
      <c r="HS123" s="29"/>
      <c r="HT123" s="18"/>
      <c r="HU123" s="18"/>
      <c r="HV123" s="18"/>
      <c r="HW123" s="18"/>
      <c r="HX123" s="18"/>
      <c r="HY123" s="76"/>
      <c r="HZ123" s="18"/>
      <c r="IA123" s="18"/>
      <c r="IB123" s="60"/>
      <c r="IC123" s="60"/>
      <c r="ID123" s="60"/>
      <c r="IE123" s="20"/>
      <c r="IF123" s="20"/>
      <c r="IG123" s="60"/>
      <c r="IH123" s="60"/>
      <c r="II123" s="60"/>
      <c r="IJ123" s="60"/>
      <c r="IK123" s="60"/>
      <c r="IL123" s="60"/>
      <c r="IM123" s="60"/>
      <c r="IN123" s="20"/>
      <c r="IO123" s="20"/>
      <c r="IP123" s="60"/>
      <c r="IQ123" s="60"/>
      <c r="IR123" s="60"/>
      <c r="IS123" s="20"/>
      <c r="IT123" s="60"/>
      <c r="IU123" s="20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6"/>
      <c r="LZ123" s="16"/>
      <c r="MA123" s="1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  <c r="WW123" s="6"/>
      <c r="WX123" s="6"/>
      <c r="WY123" s="6"/>
      <c r="WZ123" s="6"/>
      <c r="XA123" s="6"/>
      <c r="XB123" s="6"/>
      <c r="XC123" s="6"/>
      <c r="XD123" s="6"/>
      <c r="XE123" s="6"/>
      <c r="XF123" s="6"/>
      <c r="XG123" s="6"/>
      <c r="XH123" s="6"/>
      <c r="XI123" s="6"/>
      <c r="XJ123" s="6"/>
      <c r="XK123" s="6"/>
      <c r="XL123" s="6"/>
      <c r="XM123" s="6"/>
      <c r="XN123" s="6"/>
      <c r="XO123" s="6"/>
      <c r="XP123" s="6"/>
    </row>
    <row r="124" spans="1:640" x14ac:dyDescent="0.25">
      <c r="A124" s="9" t="s">
        <v>125</v>
      </c>
      <c r="B124" s="23">
        <f t="shared" si="12"/>
        <v>7463524.8300000001</v>
      </c>
      <c r="C124" s="23">
        <f t="shared" si="12"/>
        <v>5495708.0800000001</v>
      </c>
      <c r="D124" s="31">
        <f t="shared" si="13"/>
        <v>6900164.8300000001</v>
      </c>
      <c r="E124" s="31">
        <f t="shared" si="13"/>
        <v>5124263.83</v>
      </c>
      <c r="F124" s="18">
        <v>6546400</v>
      </c>
      <c r="G124" s="1">
        <v>4909801</v>
      </c>
      <c r="H124" s="18">
        <v>353764.83</v>
      </c>
      <c r="I124" s="72">
        <v>214462.83</v>
      </c>
      <c r="J124" s="72"/>
      <c r="K124" s="72"/>
      <c r="L124" s="23">
        <f t="shared" si="9"/>
        <v>462360</v>
      </c>
      <c r="M124" s="23">
        <f t="shared" si="9"/>
        <v>300000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29"/>
      <c r="AD124" s="18"/>
      <c r="AE124" s="18"/>
      <c r="AF124" s="18"/>
      <c r="AG124" s="18"/>
      <c r="AH124" s="18"/>
      <c r="AI124" s="18"/>
      <c r="AJ124" s="22"/>
      <c r="AK124" s="18"/>
      <c r="AL124" s="18"/>
      <c r="AM124" s="29"/>
      <c r="AN124" s="18"/>
      <c r="AO124" s="29"/>
      <c r="AP124" s="18"/>
      <c r="AQ124" s="29"/>
      <c r="AR124" s="18"/>
      <c r="AS124" s="18"/>
      <c r="AT124" s="18"/>
      <c r="AU124" s="29"/>
      <c r="AV124" s="18"/>
      <c r="AW124" s="18"/>
      <c r="AX124" s="18"/>
      <c r="AY124" s="45"/>
      <c r="AZ124" s="18"/>
      <c r="BA124" s="29"/>
      <c r="BB124" s="18"/>
      <c r="BC124" s="29"/>
      <c r="BD124" s="18"/>
      <c r="BE124" s="18"/>
      <c r="BF124" s="18"/>
      <c r="BG124" s="18"/>
      <c r="BH124" s="18"/>
      <c r="BI124" s="29"/>
      <c r="BJ124" s="29"/>
      <c r="BK124" s="29"/>
      <c r="BL124" s="29"/>
      <c r="BM124" s="29"/>
      <c r="BN124" s="18"/>
      <c r="BO124" s="18"/>
      <c r="BP124" s="18"/>
      <c r="BQ124" s="29"/>
      <c r="BR124" s="18"/>
      <c r="BS124" s="29"/>
      <c r="BT124" s="18"/>
      <c r="BU124" s="18"/>
      <c r="BV124" s="18"/>
      <c r="BW124" s="18"/>
      <c r="BX124" s="18">
        <v>162360</v>
      </c>
      <c r="BY124" s="18">
        <v>0</v>
      </c>
      <c r="BZ124" s="18"/>
      <c r="CA124" s="29"/>
      <c r="CB124" s="29"/>
      <c r="CC124" s="29"/>
      <c r="CD124" s="18"/>
      <c r="CE124" s="29"/>
      <c r="CF124" s="29"/>
      <c r="CG124" s="29"/>
      <c r="CH124" s="18"/>
      <c r="CI124" s="18"/>
      <c r="CJ124" s="18"/>
      <c r="CK124" s="29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29"/>
      <c r="CY124" s="29"/>
      <c r="CZ124" s="2"/>
      <c r="DA124" s="3"/>
      <c r="DB124" s="18"/>
      <c r="DC124" s="18"/>
      <c r="DD124" s="18"/>
      <c r="DE124" s="18"/>
      <c r="DF124" s="18"/>
      <c r="DG124" s="29"/>
      <c r="DH124" s="18"/>
      <c r="DI124" s="18"/>
      <c r="DJ124" s="18"/>
      <c r="DK124" s="29"/>
      <c r="DL124" s="18"/>
      <c r="DM124" s="18"/>
      <c r="DN124" s="18"/>
      <c r="DO124" s="18"/>
      <c r="DP124" s="18"/>
      <c r="DQ124" s="18"/>
      <c r="DR124" s="18"/>
      <c r="DS124" s="29"/>
      <c r="DT124" s="18"/>
      <c r="DU124" s="29"/>
      <c r="DV124" s="18"/>
      <c r="DW124" s="18"/>
      <c r="DX124" s="18"/>
      <c r="DY124" s="18"/>
      <c r="DZ124" s="18">
        <v>300000</v>
      </c>
      <c r="EA124" s="29">
        <v>300000</v>
      </c>
      <c r="EB124" s="18"/>
      <c r="EC124" s="29"/>
      <c r="ED124" s="18"/>
      <c r="EE124" s="18"/>
      <c r="EF124" s="18"/>
      <c r="EG124" s="18"/>
      <c r="EH124" s="18"/>
      <c r="EI124" s="18"/>
      <c r="EJ124" s="18"/>
      <c r="EK124" s="18"/>
      <c r="EL124" s="18"/>
      <c r="EM124" s="29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29"/>
      <c r="EZ124" s="18"/>
      <c r="FA124" s="18"/>
      <c r="FB124" s="18"/>
      <c r="FC124" s="18"/>
      <c r="FD124" s="18"/>
      <c r="FE124" s="18"/>
      <c r="FF124" s="18"/>
      <c r="FG124" s="18"/>
      <c r="FH124" s="18"/>
      <c r="FI124" s="29"/>
      <c r="FJ124" s="18"/>
      <c r="FK124" s="18"/>
      <c r="FL124" s="18"/>
      <c r="FM124" s="18"/>
      <c r="FN124" s="18"/>
      <c r="FO124" s="18"/>
      <c r="FP124" s="18"/>
      <c r="FQ124" s="18"/>
      <c r="FR124" s="18"/>
      <c r="FS124" s="29"/>
      <c r="FT124" s="29"/>
      <c r="FU124" s="29"/>
      <c r="FV124" s="23">
        <f t="shared" si="10"/>
        <v>101000</v>
      </c>
      <c r="FW124" s="23">
        <f t="shared" si="10"/>
        <v>71444.25</v>
      </c>
      <c r="FX124" s="18"/>
      <c r="FY124" s="29"/>
      <c r="FZ124" s="18"/>
      <c r="GA124" s="18"/>
      <c r="GB124" s="18"/>
      <c r="GC124" s="29"/>
      <c r="GD124" s="18"/>
      <c r="GE124" s="18"/>
      <c r="GF124" s="18"/>
      <c r="GG124" s="29"/>
      <c r="GH124" s="18"/>
      <c r="GI124" s="18"/>
      <c r="GJ124" s="18"/>
      <c r="GK124" s="18"/>
      <c r="GL124" s="18"/>
      <c r="GM124" s="29"/>
      <c r="GN124" s="18"/>
      <c r="GO124" s="18"/>
      <c r="GP124" s="18"/>
      <c r="GQ124" s="18"/>
      <c r="GR124" s="18"/>
      <c r="GS124" s="29"/>
      <c r="GT124" s="18"/>
      <c r="GU124" s="18"/>
      <c r="GV124" s="18"/>
      <c r="GW124" s="18"/>
      <c r="GX124" s="18">
        <v>101000</v>
      </c>
      <c r="GY124" s="18">
        <v>71444.25</v>
      </c>
      <c r="GZ124" s="18"/>
      <c r="HA124" s="57"/>
      <c r="HB124" s="23">
        <f t="shared" si="11"/>
        <v>0</v>
      </c>
      <c r="HC124" s="23">
        <f t="shared" si="11"/>
        <v>0</v>
      </c>
      <c r="HD124" s="29"/>
      <c r="HE124" s="29"/>
      <c r="HF124" s="29"/>
      <c r="HG124" s="29"/>
      <c r="HH124" s="29"/>
      <c r="HI124" s="29"/>
      <c r="HJ124" s="29"/>
      <c r="HK124" s="29"/>
      <c r="HL124" s="18"/>
      <c r="HM124" s="29"/>
      <c r="HN124" s="18"/>
      <c r="HO124" s="29"/>
      <c r="HP124" s="29"/>
      <c r="HQ124" s="29"/>
      <c r="HR124" s="29"/>
      <c r="HS124" s="29"/>
      <c r="HT124" s="18"/>
      <c r="HU124" s="18"/>
      <c r="HV124" s="18"/>
      <c r="HW124" s="18"/>
      <c r="HX124" s="18"/>
      <c r="HY124" s="76"/>
      <c r="HZ124" s="18"/>
      <c r="IA124" s="18"/>
      <c r="IB124" s="60"/>
      <c r="IC124" s="60"/>
      <c r="ID124" s="60"/>
      <c r="IE124" s="20"/>
      <c r="IF124" s="20"/>
      <c r="IG124" s="60"/>
      <c r="IH124" s="60"/>
      <c r="II124" s="60"/>
      <c r="IJ124" s="60"/>
      <c r="IK124" s="60"/>
      <c r="IL124" s="60"/>
      <c r="IM124" s="60"/>
      <c r="IN124" s="20"/>
      <c r="IO124" s="20"/>
      <c r="IP124" s="60"/>
      <c r="IQ124" s="60"/>
      <c r="IR124" s="60"/>
      <c r="IS124" s="20"/>
      <c r="IT124" s="60"/>
      <c r="IU124" s="20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6"/>
      <c r="LZ124" s="16"/>
      <c r="MA124" s="1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</row>
    <row r="125" spans="1:640" ht="25.5" x14ac:dyDescent="0.25">
      <c r="A125" s="8" t="s">
        <v>126</v>
      </c>
      <c r="B125" s="23">
        <f t="shared" si="12"/>
        <v>565991183.30999994</v>
      </c>
      <c r="C125" s="23">
        <f t="shared" si="12"/>
        <v>385468110.37</v>
      </c>
      <c r="D125" s="31">
        <f t="shared" si="13"/>
        <v>198195279.13999999</v>
      </c>
      <c r="E125" s="31">
        <f t="shared" si="13"/>
        <v>148075422.13999999</v>
      </c>
      <c r="F125" s="18">
        <v>156277500</v>
      </c>
      <c r="G125" s="1">
        <v>117208125</v>
      </c>
      <c r="H125" s="18">
        <f>5892385+36025394.14</f>
        <v>41917779.140000001</v>
      </c>
      <c r="I125" s="58">
        <v>30867297.140000001</v>
      </c>
      <c r="J125" s="58"/>
      <c r="K125" s="58"/>
      <c r="L125" s="23">
        <f t="shared" si="9"/>
        <v>93488477.280000016</v>
      </c>
      <c r="M125" s="23">
        <f t="shared" si="9"/>
        <v>35710675.25999999</v>
      </c>
      <c r="N125" s="18"/>
      <c r="O125" s="18"/>
      <c r="P125" s="18"/>
      <c r="Q125" s="18"/>
      <c r="R125" s="18">
        <v>387594.76</v>
      </c>
      <c r="S125" s="18">
        <v>347451.68</v>
      </c>
      <c r="T125" s="18">
        <v>36750</v>
      </c>
      <c r="U125" s="18">
        <v>36750</v>
      </c>
      <c r="V125" s="18">
        <f>2797617+7135079.5</f>
        <v>9932696.5</v>
      </c>
      <c r="W125" s="18"/>
      <c r="X125" s="18"/>
      <c r="Y125" s="18"/>
      <c r="Z125" s="18"/>
      <c r="AA125" s="18"/>
      <c r="AB125" s="18">
        <v>2408919.2000000002</v>
      </c>
      <c r="AC125" s="29">
        <v>2408919.2000000002</v>
      </c>
      <c r="AD125" s="18">
        <v>30000000</v>
      </c>
      <c r="AE125" s="18">
        <v>6016171.0199999996</v>
      </c>
      <c r="AF125" s="18">
        <f>614398.25+684035.15</f>
        <v>1298433.3999999999</v>
      </c>
      <c r="AG125" s="18">
        <v>0</v>
      </c>
      <c r="AH125" s="18">
        <v>2401035.4500000002</v>
      </c>
      <c r="AI125" s="18">
        <v>1800776.58</v>
      </c>
      <c r="AJ125" s="22">
        <v>3159899</v>
      </c>
      <c r="AK125" s="18">
        <v>2369925</v>
      </c>
      <c r="AL125" s="18">
        <v>854590.8</v>
      </c>
      <c r="AM125" s="29">
        <v>640943.1</v>
      </c>
      <c r="AN125" s="18"/>
      <c r="AO125" s="29"/>
      <c r="AP125" s="18"/>
      <c r="AQ125" s="29"/>
      <c r="AR125" s="18"/>
      <c r="AS125" s="18"/>
      <c r="AT125" s="18"/>
      <c r="AU125" s="29"/>
      <c r="AV125" s="18">
        <v>17974511.449999999</v>
      </c>
      <c r="AW125" s="18">
        <v>9009991.5399999991</v>
      </c>
      <c r="AX125" s="18">
        <v>989520</v>
      </c>
      <c r="AY125" s="29">
        <v>989520</v>
      </c>
      <c r="AZ125" s="18"/>
      <c r="BA125" s="29"/>
      <c r="BB125" s="18"/>
      <c r="BC125" s="29"/>
      <c r="BD125" s="18"/>
      <c r="BE125" s="18"/>
      <c r="BF125" s="18"/>
      <c r="BG125" s="18"/>
      <c r="BH125" s="18">
        <v>1947204</v>
      </c>
      <c r="BI125" s="29">
        <v>1482667.25</v>
      </c>
      <c r="BJ125" s="29">
        <v>4961016.2300000004</v>
      </c>
      <c r="BK125" s="29">
        <v>1474677.32</v>
      </c>
      <c r="BL125" s="29">
        <v>3558777.9</v>
      </c>
      <c r="BM125" s="29">
        <v>3492661.32</v>
      </c>
      <c r="BN125" s="18"/>
      <c r="BO125" s="18"/>
      <c r="BP125" s="18"/>
      <c r="BQ125" s="29"/>
      <c r="BR125" s="18"/>
      <c r="BS125" s="29"/>
      <c r="BT125" s="18"/>
      <c r="BU125" s="18"/>
      <c r="BV125" s="18"/>
      <c r="BW125" s="18"/>
      <c r="BX125" s="18">
        <v>419337.13</v>
      </c>
      <c r="BY125" s="18">
        <v>336252.5</v>
      </c>
      <c r="BZ125" s="18"/>
      <c r="CA125" s="29"/>
      <c r="CB125" s="29"/>
      <c r="CC125" s="29"/>
      <c r="CD125" s="18"/>
      <c r="CE125" s="29"/>
      <c r="CF125" s="29"/>
      <c r="CG125" s="29"/>
      <c r="CH125" s="18"/>
      <c r="CI125" s="18"/>
      <c r="CJ125" s="18"/>
      <c r="CK125" s="29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29"/>
      <c r="CY125" s="29"/>
      <c r="CZ125" s="2">
        <v>9723051.4600000009</v>
      </c>
      <c r="DA125" s="3">
        <v>3021526.01</v>
      </c>
      <c r="DB125" s="18">
        <v>28141</v>
      </c>
      <c r="DC125" s="18">
        <v>28141</v>
      </c>
      <c r="DD125" s="18"/>
      <c r="DE125" s="18"/>
      <c r="DF125" s="18"/>
      <c r="DG125" s="29"/>
      <c r="DH125" s="18">
        <v>1006999</v>
      </c>
      <c r="DI125" s="18">
        <v>755250</v>
      </c>
      <c r="DJ125" s="18"/>
      <c r="DK125" s="29"/>
      <c r="DL125" s="18"/>
      <c r="DM125" s="18"/>
      <c r="DN125" s="18"/>
      <c r="DO125" s="18"/>
      <c r="DP125" s="18"/>
      <c r="DQ125" s="18"/>
      <c r="DR125" s="18"/>
      <c r="DS125" s="29"/>
      <c r="DT125" s="18">
        <v>2400000</v>
      </c>
      <c r="DU125" s="29">
        <f>1199051.74+300000</f>
        <v>1499051.74</v>
      </c>
      <c r="DV125" s="18"/>
      <c r="DW125" s="18"/>
      <c r="DX125" s="18"/>
      <c r="DY125" s="18"/>
      <c r="DZ125" s="35"/>
      <c r="EA125" s="29"/>
      <c r="EB125" s="35"/>
      <c r="EC125" s="29"/>
      <c r="ED125" s="18"/>
      <c r="EE125" s="18"/>
      <c r="EF125" s="18"/>
      <c r="EG125" s="18"/>
      <c r="EH125" s="18"/>
      <c r="EI125" s="18"/>
      <c r="EJ125" s="18"/>
      <c r="EK125" s="18"/>
      <c r="EL125" s="18"/>
      <c r="EM125" s="29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29"/>
      <c r="EZ125" s="18"/>
      <c r="FA125" s="18"/>
      <c r="FB125" s="18"/>
      <c r="FC125" s="18"/>
      <c r="FD125" s="18"/>
      <c r="FE125" s="18"/>
      <c r="FF125" s="18"/>
      <c r="FG125" s="18"/>
      <c r="FH125" s="18"/>
      <c r="FI125" s="29"/>
      <c r="FJ125" s="29"/>
      <c r="FK125" s="18"/>
      <c r="FL125" s="18"/>
      <c r="FM125" s="18"/>
      <c r="FN125" s="18"/>
      <c r="FO125" s="18"/>
      <c r="FP125" s="18"/>
      <c r="FQ125" s="18"/>
      <c r="FR125" s="35"/>
      <c r="FS125" s="29"/>
      <c r="FT125" s="29"/>
      <c r="FU125" s="29"/>
      <c r="FV125" s="23">
        <f t="shared" si="10"/>
        <v>251837155.88</v>
      </c>
      <c r="FW125" s="23">
        <f t="shared" si="10"/>
        <v>182927971.49000001</v>
      </c>
      <c r="FX125" s="18">
        <v>93596396</v>
      </c>
      <c r="FY125" s="29">
        <v>69775233</v>
      </c>
      <c r="FZ125" s="18"/>
      <c r="GA125" s="18"/>
      <c r="GB125" s="18">
        <v>140443156.16999999</v>
      </c>
      <c r="GC125" s="29">
        <v>104441378</v>
      </c>
      <c r="GD125" s="18"/>
      <c r="GE125" s="18"/>
      <c r="GF125" s="18"/>
      <c r="GG125" s="29"/>
      <c r="GH125" s="18">
        <v>642621</v>
      </c>
      <c r="GI125" s="18">
        <v>427728</v>
      </c>
      <c r="GJ125" s="18">
        <v>3785664.18</v>
      </c>
      <c r="GK125" s="18">
        <v>1785169.94</v>
      </c>
      <c r="GL125" s="18">
        <v>11684752.199999999</v>
      </c>
      <c r="GM125" s="29">
        <f>440456+5073414</f>
        <v>5513870</v>
      </c>
      <c r="GN125" s="18">
        <v>104160</v>
      </c>
      <c r="GO125" s="18">
        <v>104160</v>
      </c>
      <c r="GP125" s="18">
        <v>19444</v>
      </c>
      <c r="GQ125" s="18">
        <v>2181.5</v>
      </c>
      <c r="GR125" s="18">
        <v>1063571.6100000001</v>
      </c>
      <c r="GS125" s="29">
        <v>725460.33</v>
      </c>
      <c r="GT125" s="18">
        <v>451000</v>
      </c>
      <c r="GU125" s="18">
        <v>106400</v>
      </c>
      <c r="GV125" s="18"/>
      <c r="GW125" s="18"/>
      <c r="GX125" s="18"/>
      <c r="GY125" s="18"/>
      <c r="GZ125" s="18">
        <v>46390.720000000001</v>
      </c>
      <c r="HA125" s="29">
        <v>46390.720000000001</v>
      </c>
      <c r="HB125" s="23">
        <f t="shared" si="11"/>
        <v>22470271.009999998</v>
      </c>
      <c r="HC125" s="23">
        <f t="shared" si="11"/>
        <v>18754041.48</v>
      </c>
      <c r="HD125" s="29">
        <v>8877391.0099999998</v>
      </c>
      <c r="HE125" s="29">
        <v>8877390</v>
      </c>
      <c r="HF125" s="29">
        <v>13592880</v>
      </c>
      <c r="HG125" s="29">
        <v>9876651.4800000004</v>
      </c>
      <c r="HH125" s="29"/>
      <c r="HI125" s="29"/>
      <c r="HJ125" s="29"/>
      <c r="HK125" s="29"/>
      <c r="HL125" s="18"/>
      <c r="HM125" s="29"/>
      <c r="HN125" s="18"/>
      <c r="HO125" s="29"/>
      <c r="HP125" s="29"/>
      <c r="HQ125" s="29"/>
      <c r="HR125" s="29"/>
      <c r="HS125" s="29"/>
      <c r="HT125" s="18"/>
      <c r="HU125" s="18"/>
      <c r="HV125" s="18"/>
      <c r="HW125" s="18"/>
      <c r="HX125" s="18"/>
      <c r="HY125" s="76"/>
      <c r="HZ125" s="18"/>
      <c r="IA125" s="18"/>
      <c r="IB125" s="60"/>
      <c r="IC125" s="60"/>
      <c r="ID125" s="60"/>
      <c r="IE125" s="20"/>
      <c r="IF125" s="20"/>
      <c r="IG125" s="60"/>
      <c r="IH125" s="60"/>
      <c r="II125" s="60"/>
      <c r="IJ125" s="60"/>
      <c r="IK125" s="60"/>
      <c r="IL125" s="60"/>
      <c r="IM125" s="60"/>
      <c r="IN125" s="20"/>
      <c r="IO125" s="20"/>
      <c r="IP125" s="60"/>
      <c r="IQ125" s="60"/>
      <c r="IR125" s="60"/>
      <c r="IS125" s="20"/>
      <c r="IT125" s="60"/>
      <c r="IU125" s="20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6"/>
      <c r="LZ125" s="16"/>
      <c r="MA125" s="1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</row>
    <row r="126" spans="1:640" x14ac:dyDescent="0.25">
      <c r="A126" s="9" t="s">
        <v>127</v>
      </c>
      <c r="B126" s="23">
        <f t="shared" si="12"/>
        <v>228097152.19999999</v>
      </c>
      <c r="C126" s="23">
        <f t="shared" si="12"/>
        <v>97111450.370000005</v>
      </c>
      <c r="D126" s="31">
        <f t="shared" si="13"/>
        <v>45188422.789999999</v>
      </c>
      <c r="E126" s="31">
        <f t="shared" si="13"/>
        <v>33803158.789999999</v>
      </c>
      <c r="F126" s="18">
        <v>40042600</v>
      </c>
      <c r="G126" s="1">
        <v>30031951</v>
      </c>
      <c r="H126" s="18">
        <v>5145822.79</v>
      </c>
      <c r="I126" s="58">
        <v>3771207.79</v>
      </c>
      <c r="J126" s="58"/>
      <c r="K126" s="58"/>
      <c r="L126" s="23">
        <f t="shared" si="9"/>
        <v>180908729.41</v>
      </c>
      <c r="M126" s="23">
        <f t="shared" si="9"/>
        <v>63308291.579999998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29"/>
      <c r="AD126" s="18"/>
      <c r="AE126" s="18"/>
      <c r="AF126" s="18"/>
      <c r="AG126" s="18"/>
      <c r="AH126" s="18"/>
      <c r="AI126" s="18"/>
      <c r="AJ126" s="22"/>
      <c r="AK126" s="18"/>
      <c r="AL126" s="18"/>
      <c r="AM126" s="29"/>
      <c r="AN126" s="18"/>
      <c r="AO126" s="29"/>
      <c r="AP126" s="18"/>
      <c r="AQ126" s="29"/>
      <c r="AR126" s="18"/>
      <c r="AS126" s="18"/>
      <c r="AT126" s="18"/>
      <c r="AU126" s="29"/>
      <c r="AV126" s="18"/>
      <c r="AW126" s="18"/>
      <c r="AX126" s="18"/>
      <c r="AY126" s="29"/>
      <c r="AZ126" s="18"/>
      <c r="BA126" s="29"/>
      <c r="BB126" s="18"/>
      <c r="BC126" s="29"/>
      <c r="BD126" s="18"/>
      <c r="BE126" s="18"/>
      <c r="BF126" s="18"/>
      <c r="BG126" s="18"/>
      <c r="BH126" s="18"/>
      <c r="BI126" s="29"/>
      <c r="BJ126" s="29">
        <v>7300455.9699999997</v>
      </c>
      <c r="BK126" s="29">
        <v>6650000</v>
      </c>
      <c r="BL126" s="29">
        <v>18784972.440000001</v>
      </c>
      <c r="BM126" s="29">
        <v>13825345.220000001</v>
      </c>
      <c r="BN126" s="18"/>
      <c r="BO126" s="18"/>
      <c r="BP126" s="18">
        <v>84894400</v>
      </c>
      <c r="BQ126" s="29">
        <v>0</v>
      </c>
      <c r="BR126" s="18"/>
      <c r="BS126" s="29"/>
      <c r="BT126" s="18"/>
      <c r="BU126" s="18"/>
      <c r="BV126" s="18"/>
      <c r="BW126" s="18"/>
      <c r="BX126" s="18"/>
      <c r="BY126" s="18"/>
      <c r="BZ126" s="18"/>
      <c r="CA126" s="29"/>
      <c r="CB126" s="29"/>
      <c r="CC126" s="29"/>
      <c r="CD126" s="18"/>
      <c r="CE126" s="29"/>
      <c r="CF126" s="29"/>
      <c r="CG126" s="29"/>
      <c r="CH126" s="18">
        <v>30000000</v>
      </c>
      <c r="CI126" s="18">
        <v>30000000</v>
      </c>
      <c r="CJ126" s="18">
        <f>900000+900000+900000+900000+900000</f>
        <v>4500000</v>
      </c>
      <c r="CK126" s="29">
        <v>3586362.9299999997</v>
      </c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29"/>
      <c r="CY126" s="29"/>
      <c r="CZ126" s="2"/>
      <c r="DA126" s="3"/>
      <c r="DB126" s="18">
        <v>153251</v>
      </c>
      <c r="DC126" s="18">
        <v>153251</v>
      </c>
      <c r="DD126" s="18"/>
      <c r="DE126" s="18"/>
      <c r="DF126" s="18">
        <v>3631790</v>
      </c>
      <c r="DG126" s="29">
        <v>0</v>
      </c>
      <c r="DH126" s="18">
        <v>7737388</v>
      </c>
      <c r="DI126" s="18">
        <v>5803041</v>
      </c>
      <c r="DJ126" s="18"/>
      <c r="DK126" s="29"/>
      <c r="DL126" s="18"/>
      <c r="DM126" s="18">
        <v>0</v>
      </c>
      <c r="DN126" s="18"/>
      <c r="DO126" s="18"/>
      <c r="DP126" s="18"/>
      <c r="DQ126" s="18"/>
      <c r="DR126" s="35"/>
      <c r="DS126" s="29"/>
      <c r="DT126" s="18"/>
      <c r="DU126" s="29"/>
      <c r="DV126" s="18"/>
      <c r="DW126" s="18"/>
      <c r="DX126" s="18">
        <v>100000</v>
      </c>
      <c r="DY126" s="18">
        <v>100000</v>
      </c>
      <c r="DZ126" s="18">
        <v>830000</v>
      </c>
      <c r="EA126" s="29">
        <v>0</v>
      </c>
      <c r="EB126" s="18"/>
      <c r="EC126" s="29"/>
      <c r="ED126" s="18"/>
      <c r="EE126" s="18"/>
      <c r="EF126" s="18"/>
      <c r="EG126" s="18"/>
      <c r="EH126" s="18"/>
      <c r="EI126" s="18"/>
      <c r="EJ126" s="18"/>
      <c r="EK126" s="18"/>
      <c r="EL126" s="18"/>
      <c r="EM126" s="29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29"/>
      <c r="EZ126" s="18"/>
      <c r="FA126" s="18"/>
      <c r="FB126" s="18"/>
      <c r="FC126" s="18"/>
      <c r="FD126" s="18"/>
      <c r="FE126" s="18"/>
      <c r="FF126" s="18"/>
      <c r="FG126" s="18"/>
      <c r="FH126" s="18"/>
      <c r="FI126" s="29"/>
      <c r="FJ126" s="29">
        <v>22746707</v>
      </c>
      <c r="FK126" s="18">
        <v>3158388.52</v>
      </c>
      <c r="FL126" s="18">
        <v>229765</v>
      </c>
      <c r="FM126" s="18">
        <v>31902.91</v>
      </c>
      <c r="FN126" s="18"/>
      <c r="FO126" s="18"/>
      <c r="FP126" s="18"/>
      <c r="FQ126" s="18"/>
      <c r="FR126" s="18"/>
      <c r="FS126" s="29"/>
      <c r="FT126" s="29"/>
      <c r="FU126" s="29"/>
      <c r="FV126" s="23">
        <f t="shared" si="10"/>
        <v>0</v>
      </c>
      <c r="FW126" s="23">
        <f t="shared" si="10"/>
        <v>0</v>
      </c>
      <c r="FX126" s="18"/>
      <c r="FY126" s="29"/>
      <c r="FZ126" s="18"/>
      <c r="GA126" s="18"/>
      <c r="GB126" s="18"/>
      <c r="GC126" s="29"/>
      <c r="GD126" s="18"/>
      <c r="GE126" s="18"/>
      <c r="GF126" s="18"/>
      <c r="GG126" s="29"/>
      <c r="GH126" s="18"/>
      <c r="GI126" s="18"/>
      <c r="GJ126" s="18"/>
      <c r="GK126" s="18"/>
      <c r="GL126" s="18"/>
      <c r="GM126" s="29"/>
      <c r="GN126" s="18"/>
      <c r="GO126" s="18"/>
      <c r="GP126" s="18"/>
      <c r="GQ126" s="18"/>
      <c r="GR126" s="18"/>
      <c r="GS126" s="29"/>
      <c r="GT126" s="18"/>
      <c r="GU126" s="18"/>
      <c r="GV126" s="18"/>
      <c r="GW126" s="18"/>
      <c r="GX126" s="18"/>
      <c r="GY126" s="18"/>
      <c r="GZ126" s="18"/>
      <c r="HA126" s="29"/>
      <c r="HB126" s="23">
        <f t="shared" si="11"/>
        <v>2000000</v>
      </c>
      <c r="HC126" s="23">
        <f t="shared" si="11"/>
        <v>0</v>
      </c>
      <c r="HD126" s="29"/>
      <c r="HE126" s="29"/>
      <c r="HF126" s="29"/>
      <c r="HG126" s="29"/>
      <c r="HH126" s="29"/>
      <c r="HI126" s="29"/>
      <c r="HJ126" s="29"/>
      <c r="HK126" s="29"/>
      <c r="HL126" s="18"/>
      <c r="HM126" s="29"/>
      <c r="HN126" s="18"/>
      <c r="HO126" s="29"/>
      <c r="HP126" s="29"/>
      <c r="HQ126" s="29"/>
      <c r="HR126" s="29"/>
      <c r="HS126" s="29"/>
      <c r="HT126" s="18">
        <v>2000000</v>
      </c>
      <c r="HU126" s="18">
        <v>0</v>
      </c>
      <c r="HV126" s="18"/>
      <c r="HW126" s="18"/>
      <c r="HX126" s="18"/>
      <c r="HY126" s="76"/>
      <c r="HZ126" s="18"/>
      <c r="IA126" s="18"/>
      <c r="IB126" s="60"/>
      <c r="IC126" s="60"/>
      <c r="ID126" s="60"/>
      <c r="IE126" s="20"/>
      <c r="IF126" s="20"/>
      <c r="IG126" s="60"/>
      <c r="IH126" s="60"/>
      <c r="II126" s="60"/>
      <c r="IJ126" s="60"/>
      <c r="IK126" s="60"/>
      <c r="IL126" s="60"/>
      <c r="IM126" s="60"/>
      <c r="IN126" s="20"/>
      <c r="IO126" s="20"/>
      <c r="IP126" s="60"/>
      <c r="IQ126" s="60"/>
      <c r="IR126" s="60"/>
      <c r="IS126" s="20"/>
      <c r="IT126" s="60"/>
      <c r="IU126" s="20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6"/>
      <c r="LZ126" s="16"/>
      <c r="MA126" s="1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</row>
    <row r="127" spans="1:640" x14ac:dyDescent="0.25">
      <c r="A127" s="9" t="s">
        <v>128</v>
      </c>
      <c r="B127" s="23">
        <f t="shared" si="12"/>
        <v>3568490.25</v>
      </c>
      <c r="C127" s="23">
        <f t="shared" si="12"/>
        <v>2581069.7799999998</v>
      </c>
      <c r="D127" s="31">
        <f t="shared" si="13"/>
        <v>3183247.25</v>
      </c>
      <c r="E127" s="31">
        <f t="shared" si="13"/>
        <v>2372365.25</v>
      </c>
      <c r="F127" s="18">
        <v>2900100</v>
      </c>
      <c r="G127" s="1">
        <v>2175075</v>
      </c>
      <c r="H127" s="18">
        <v>283147.25</v>
      </c>
      <c r="I127" s="58">
        <v>197290.25</v>
      </c>
      <c r="J127" s="58"/>
      <c r="K127" s="58"/>
      <c r="L127" s="23">
        <f t="shared" si="9"/>
        <v>284243</v>
      </c>
      <c r="M127" s="23">
        <f t="shared" si="9"/>
        <v>142121.5</v>
      </c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29"/>
      <c r="AD127" s="18"/>
      <c r="AE127" s="18"/>
      <c r="AF127" s="18"/>
      <c r="AG127" s="18"/>
      <c r="AH127" s="18"/>
      <c r="AI127" s="18"/>
      <c r="AJ127" s="22"/>
      <c r="AK127" s="18"/>
      <c r="AL127" s="18"/>
      <c r="AM127" s="29"/>
      <c r="AN127" s="18"/>
      <c r="AO127" s="29"/>
      <c r="AP127" s="18"/>
      <c r="AQ127" s="29"/>
      <c r="AR127" s="18"/>
      <c r="AS127" s="18"/>
      <c r="AT127" s="18"/>
      <c r="AU127" s="29"/>
      <c r="AV127" s="18"/>
      <c r="AW127" s="18"/>
      <c r="AX127" s="18"/>
      <c r="AY127" s="29"/>
      <c r="AZ127" s="18"/>
      <c r="BA127" s="29"/>
      <c r="BB127" s="18"/>
      <c r="BC127" s="29"/>
      <c r="BD127" s="18"/>
      <c r="BE127" s="18"/>
      <c r="BF127" s="18"/>
      <c r="BG127" s="18"/>
      <c r="BH127" s="18"/>
      <c r="BI127" s="29"/>
      <c r="BJ127" s="29"/>
      <c r="BK127" s="29"/>
      <c r="BL127" s="29"/>
      <c r="BM127" s="29"/>
      <c r="BN127" s="18"/>
      <c r="BO127" s="18"/>
      <c r="BP127" s="18"/>
      <c r="BQ127" s="29"/>
      <c r="BR127" s="18"/>
      <c r="BS127" s="29"/>
      <c r="BT127" s="18"/>
      <c r="BU127" s="18"/>
      <c r="BV127" s="18"/>
      <c r="BW127" s="18"/>
      <c r="BX127" s="18"/>
      <c r="BY127" s="18"/>
      <c r="BZ127" s="18"/>
      <c r="CA127" s="29"/>
      <c r="CB127" s="29"/>
      <c r="CC127" s="29"/>
      <c r="CD127" s="18"/>
      <c r="CE127" s="29"/>
      <c r="CF127" s="29"/>
      <c r="CG127" s="29"/>
      <c r="CH127" s="18"/>
      <c r="CI127" s="18"/>
      <c r="CJ127" s="18"/>
      <c r="CK127" s="29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29"/>
      <c r="CY127" s="29"/>
      <c r="CZ127" s="2"/>
      <c r="DA127" s="3"/>
      <c r="DB127" s="18"/>
      <c r="DC127" s="18"/>
      <c r="DD127" s="18"/>
      <c r="DE127" s="18"/>
      <c r="DF127" s="18"/>
      <c r="DG127" s="29"/>
      <c r="DH127" s="18">
        <v>284243</v>
      </c>
      <c r="DI127" s="18">
        <v>142121.5</v>
      </c>
      <c r="DJ127" s="18"/>
      <c r="DK127" s="29"/>
      <c r="DL127" s="18"/>
      <c r="DM127" s="18"/>
      <c r="DN127" s="18"/>
      <c r="DO127" s="18"/>
      <c r="DP127" s="18"/>
      <c r="DQ127" s="18"/>
      <c r="DR127" s="18"/>
      <c r="DS127" s="29"/>
      <c r="DT127" s="18"/>
      <c r="DU127" s="29"/>
      <c r="DV127" s="18"/>
      <c r="DW127" s="18"/>
      <c r="DX127" s="18"/>
      <c r="DY127" s="18"/>
      <c r="DZ127" s="18"/>
      <c r="EA127" s="29"/>
      <c r="EB127" s="18"/>
      <c r="EC127" s="29"/>
      <c r="ED127" s="18"/>
      <c r="EE127" s="18"/>
      <c r="EF127" s="18"/>
      <c r="EG127" s="18"/>
      <c r="EH127" s="18"/>
      <c r="EI127" s="18"/>
      <c r="EJ127" s="18"/>
      <c r="EK127" s="18"/>
      <c r="EL127" s="18"/>
      <c r="EM127" s="29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29"/>
      <c r="EZ127" s="18"/>
      <c r="FA127" s="18"/>
      <c r="FB127" s="18"/>
      <c r="FC127" s="18"/>
      <c r="FD127" s="18"/>
      <c r="FE127" s="18"/>
      <c r="FF127" s="18"/>
      <c r="FG127" s="18"/>
      <c r="FH127" s="18"/>
      <c r="FI127" s="29"/>
      <c r="FJ127" s="29"/>
      <c r="FK127" s="18"/>
      <c r="FL127" s="18"/>
      <c r="FM127" s="18"/>
      <c r="FN127" s="18"/>
      <c r="FO127" s="18"/>
      <c r="FP127" s="18"/>
      <c r="FQ127" s="18"/>
      <c r="FR127" s="18"/>
      <c r="FS127" s="29"/>
      <c r="FT127" s="29"/>
      <c r="FU127" s="29"/>
      <c r="FV127" s="23">
        <f t="shared" si="10"/>
        <v>101000</v>
      </c>
      <c r="FW127" s="23">
        <f t="shared" si="10"/>
        <v>66583.03</v>
      </c>
      <c r="FX127" s="18"/>
      <c r="FY127" s="29"/>
      <c r="FZ127" s="18"/>
      <c r="GA127" s="18"/>
      <c r="GB127" s="18"/>
      <c r="GC127" s="29"/>
      <c r="GD127" s="18"/>
      <c r="GE127" s="18"/>
      <c r="GF127" s="18"/>
      <c r="GG127" s="29"/>
      <c r="GH127" s="18"/>
      <c r="GI127" s="18"/>
      <c r="GJ127" s="18"/>
      <c r="GK127" s="18"/>
      <c r="GL127" s="18"/>
      <c r="GM127" s="29"/>
      <c r="GN127" s="18"/>
      <c r="GO127" s="18"/>
      <c r="GP127" s="18"/>
      <c r="GQ127" s="18"/>
      <c r="GR127" s="18"/>
      <c r="GS127" s="29"/>
      <c r="GT127" s="18"/>
      <c r="GU127" s="18"/>
      <c r="GV127" s="18"/>
      <c r="GW127" s="18"/>
      <c r="GX127" s="18">
        <v>101000</v>
      </c>
      <c r="GY127" s="18">
        <v>66583.03</v>
      </c>
      <c r="GZ127" s="18"/>
      <c r="HA127" s="57"/>
      <c r="HB127" s="23">
        <f t="shared" si="11"/>
        <v>0</v>
      </c>
      <c r="HC127" s="23">
        <f t="shared" si="11"/>
        <v>0</v>
      </c>
      <c r="HD127" s="29"/>
      <c r="HE127" s="29"/>
      <c r="HF127" s="29"/>
      <c r="HG127" s="29"/>
      <c r="HH127" s="29"/>
      <c r="HI127" s="29"/>
      <c r="HJ127" s="29"/>
      <c r="HK127" s="29"/>
      <c r="HL127" s="18"/>
      <c r="HM127" s="29"/>
      <c r="HN127" s="18"/>
      <c r="HO127" s="29"/>
      <c r="HP127" s="29"/>
      <c r="HQ127" s="29"/>
      <c r="HR127" s="29"/>
      <c r="HS127" s="29"/>
      <c r="HT127" s="18"/>
      <c r="HU127" s="18"/>
      <c r="HV127" s="18"/>
      <c r="HW127" s="18"/>
      <c r="HX127" s="18"/>
      <c r="HY127" s="76"/>
      <c r="HZ127" s="18"/>
      <c r="IA127" s="18"/>
      <c r="IB127" s="60"/>
      <c r="IC127" s="60"/>
      <c r="ID127" s="60"/>
      <c r="IE127" s="20"/>
      <c r="IF127" s="20"/>
      <c r="IG127" s="60"/>
      <c r="IH127" s="60"/>
      <c r="II127" s="60"/>
      <c r="IJ127" s="60"/>
      <c r="IK127" s="60"/>
      <c r="IL127" s="60"/>
      <c r="IM127" s="60"/>
      <c r="IN127" s="20"/>
      <c r="IO127" s="20"/>
      <c r="IP127" s="60"/>
      <c r="IQ127" s="60"/>
      <c r="IR127" s="60"/>
      <c r="IS127" s="20"/>
      <c r="IT127" s="60"/>
      <c r="IU127" s="20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6"/>
      <c r="LZ127" s="16"/>
      <c r="MA127" s="1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</row>
    <row r="128" spans="1:640" x14ac:dyDescent="0.25">
      <c r="A128" s="9" t="s">
        <v>129</v>
      </c>
      <c r="B128" s="23">
        <f t="shared" si="12"/>
        <v>7624197.5199999996</v>
      </c>
      <c r="C128" s="23">
        <f t="shared" si="12"/>
        <v>12905829.559999999</v>
      </c>
      <c r="D128" s="31">
        <f t="shared" si="13"/>
        <v>5461453.6299999999</v>
      </c>
      <c r="E128" s="31">
        <f t="shared" si="13"/>
        <v>4080928.63</v>
      </c>
      <c r="F128" s="18">
        <v>5195600</v>
      </c>
      <c r="G128" s="1">
        <v>3896702</v>
      </c>
      <c r="H128" s="18">
        <v>265853.63</v>
      </c>
      <c r="I128" s="58">
        <v>184226.63</v>
      </c>
      <c r="J128" s="58"/>
      <c r="K128" s="58"/>
      <c r="L128" s="23">
        <f t="shared" si="9"/>
        <v>2061743.8900000001</v>
      </c>
      <c r="M128" s="23">
        <f t="shared" si="9"/>
        <v>8759755.25</v>
      </c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29"/>
      <c r="AD128" s="18"/>
      <c r="AE128" s="18"/>
      <c r="AF128" s="18"/>
      <c r="AG128" s="18"/>
      <c r="AH128" s="18"/>
      <c r="AI128" s="18"/>
      <c r="AJ128" s="22"/>
      <c r="AK128" s="18"/>
      <c r="AL128" s="18"/>
      <c r="AM128" s="29"/>
      <c r="AN128" s="18"/>
      <c r="AO128" s="29"/>
      <c r="AP128" s="18"/>
      <c r="AQ128" s="29"/>
      <c r="AR128" s="18"/>
      <c r="AS128" s="18"/>
      <c r="AT128" s="18"/>
      <c r="AU128" s="29"/>
      <c r="AV128" s="18"/>
      <c r="AW128" s="18"/>
      <c r="AX128" s="18"/>
      <c r="AY128" s="29"/>
      <c r="AZ128" s="18"/>
      <c r="BA128" s="29"/>
      <c r="BB128" s="18"/>
      <c r="BC128" s="29"/>
      <c r="BD128" s="18"/>
      <c r="BE128" s="18"/>
      <c r="BF128" s="18"/>
      <c r="BG128" s="18"/>
      <c r="BH128" s="18"/>
      <c r="BI128" s="29"/>
      <c r="BJ128" s="29"/>
      <c r="BK128" s="29"/>
      <c r="BL128" s="29"/>
      <c r="BM128" s="29"/>
      <c r="BN128" s="18"/>
      <c r="BO128" s="18"/>
      <c r="BP128" s="18"/>
      <c r="BQ128" s="29"/>
      <c r="BR128" s="18"/>
      <c r="BS128" s="29"/>
      <c r="BT128" s="18"/>
      <c r="BU128" s="18"/>
      <c r="BV128" s="18"/>
      <c r="BW128" s="18"/>
      <c r="BX128" s="18"/>
      <c r="BY128" s="18"/>
      <c r="BZ128" s="18"/>
      <c r="CA128" s="29"/>
      <c r="CB128" s="29"/>
      <c r="CC128" s="29"/>
      <c r="CD128" s="18"/>
      <c r="CE128" s="29"/>
      <c r="CF128" s="29"/>
      <c r="CG128" s="29"/>
      <c r="CH128" s="18"/>
      <c r="CI128" s="18"/>
      <c r="CJ128" s="18">
        <v>791999.89</v>
      </c>
      <c r="CK128" s="29">
        <v>0</v>
      </c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29"/>
      <c r="CY128" s="29"/>
      <c r="CZ128" s="2"/>
      <c r="DA128" s="3"/>
      <c r="DB128" s="18"/>
      <c r="DC128" s="18"/>
      <c r="DD128" s="18"/>
      <c r="DE128" s="18"/>
      <c r="DF128" s="18"/>
      <c r="DG128" s="29"/>
      <c r="DH128" s="18">
        <v>1162217</v>
      </c>
      <c r="DI128" s="18">
        <v>8652228.25</v>
      </c>
      <c r="DJ128" s="18"/>
      <c r="DK128" s="29"/>
      <c r="DL128" s="18"/>
      <c r="DM128" s="18"/>
      <c r="DN128" s="18">
        <v>107527</v>
      </c>
      <c r="DO128" s="18">
        <v>107527</v>
      </c>
      <c r="DP128" s="18"/>
      <c r="DQ128" s="18"/>
      <c r="DR128" s="18"/>
      <c r="DS128" s="29"/>
      <c r="DT128" s="18"/>
      <c r="DU128" s="29"/>
      <c r="DV128" s="18"/>
      <c r="DW128" s="18"/>
      <c r="DX128" s="18"/>
      <c r="DY128" s="18"/>
      <c r="DZ128" s="18"/>
      <c r="EA128" s="29"/>
      <c r="EB128" s="18"/>
      <c r="EC128" s="29"/>
      <c r="ED128" s="18"/>
      <c r="EE128" s="18"/>
      <c r="EF128" s="18"/>
      <c r="EG128" s="18"/>
      <c r="EH128" s="18"/>
      <c r="EI128" s="18"/>
      <c r="EJ128" s="18"/>
      <c r="EK128" s="18"/>
      <c r="EL128" s="18"/>
      <c r="EM128" s="29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29"/>
      <c r="EZ128" s="18"/>
      <c r="FA128" s="18"/>
      <c r="FB128" s="18"/>
      <c r="FC128" s="18"/>
      <c r="FD128" s="18"/>
      <c r="FE128" s="18"/>
      <c r="FF128" s="18"/>
      <c r="FG128" s="18"/>
      <c r="FH128" s="18"/>
      <c r="FI128" s="29"/>
      <c r="FJ128" s="18"/>
      <c r="FK128" s="18"/>
      <c r="FL128" s="18"/>
      <c r="FM128" s="18"/>
      <c r="FN128" s="18"/>
      <c r="FO128" s="18"/>
      <c r="FP128" s="18"/>
      <c r="FQ128" s="18"/>
      <c r="FR128" s="18"/>
      <c r="FS128" s="29"/>
      <c r="FT128" s="29"/>
      <c r="FU128" s="29"/>
      <c r="FV128" s="23">
        <f t="shared" si="10"/>
        <v>101000</v>
      </c>
      <c r="FW128" s="23">
        <f t="shared" si="10"/>
        <v>65145.68</v>
      </c>
      <c r="FX128" s="18"/>
      <c r="FY128" s="29"/>
      <c r="FZ128" s="18"/>
      <c r="GA128" s="18"/>
      <c r="GB128" s="18"/>
      <c r="GC128" s="29"/>
      <c r="GD128" s="18"/>
      <c r="GE128" s="18"/>
      <c r="GF128" s="18"/>
      <c r="GG128" s="29"/>
      <c r="GH128" s="18"/>
      <c r="GI128" s="18"/>
      <c r="GJ128" s="18"/>
      <c r="GK128" s="18"/>
      <c r="GL128" s="18"/>
      <c r="GM128" s="29"/>
      <c r="GN128" s="18"/>
      <c r="GO128" s="18"/>
      <c r="GP128" s="18"/>
      <c r="GQ128" s="18"/>
      <c r="GR128" s="18"/>
      <c r="GS128" s="29"/>
      <c r="GT128" s="18"/>
      <c r="GU128" s="18"/>
      <c r="GV128" s="18"/>
      <c r="GW128" s="18"/>
      <c r="GX128" s="18">
        <v>101000</v>
      </c>
      <c r="GY128" s="18">
        <v>65145.68</v>
      </c>
      <c r="GZ128" s="18"/>
      <c r="HA128" s="57"/>
      <c r="HB128" s="23">
        <f t="shared" si="11"/>
        <v>0</v>
      </c>
      <c r="HC128" s="23">
        <f t="shared" si="11"/>
        <v>0</v>
      </c>
      <c r="HD128" s="29"/>
      <c r="HE128" s="29"/>
      <c r="HF128" s="29"/>
      <c r="HG128" s="29"/>
      <c r="HH128" s="29"/>
      <c r="HI128" s="29"/>
      <c r="HJ128" s="29"/>
      <c r="HK128" s="29"/>
      <c r="HL128" s="18"/>
      <c r="HM128" s="29"/>
      <c r="HN128" s="18"/>
      <c r="HO128" s="29"/>
      <c r="HP128" s="29"/>
      <c r="HQ128" s="29"/>
      <c r="HR128" s="29"/>
      <c r="HS128" s="29"/>
      <c r="HT128" s="18"/>
      <c r="HU128" s="18"/>
      <c r="HV128" s="18"/>
      <c r="HW128" s="18"/>
      <c r="HX128" s="18"/>
      <c r="HY128" s="76"/>
      <c r="HZ128" s="18"/>
      <c r="IA128" s="18"/>
      <c r="IB128" s="60"/>
      <c r="IC128" s="60"/>
      <c r="ID128" s="60"/>
      <c r="IE128" s="20"/>
      <c r="IF128" s="20"/>
      <c r="IG128" s="60"/>
      <c r="IH128" s="60"/>
      <c r="II128" s="60"/>
      <c r="IJ128" s="60"/>
      <c r="IK128" s="60"/>
      <c r="IL128" s="60"/>
      <c r="IM128" s="60"/>
      <c r="IN128" s="20"/>
      <c r="IO128" s="20"/>
      <c r="IP128" s="60"/>
      <c r="IQ128" s="60"/>
      <c r="IR128" s="60"/>
      <c r="IS128" s="20"/>
      <c r="IT128" s="60"/>
      <c r="IU128" s="20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6"/>
      <c r="LZ128" s="16"/>
      <c r="MA128" s="1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</row>
    <row r="129" spans="1:640" x14ac:dyDescent="0.25">
      <c r="A129" s="9" t="s">
        <v>130</v>
      </c>
      <c r="B129" s="23">
        <f t="shared" si="12"/>
        <v>4493527</v>
      </c>
      <c r="C129" s="23">
        <f t="shared" si="12"/>
        <v>3167336.24</v>
      </c>
      <c r="D129" s="31">
        <f t="shared" si="13"/>
        <v>3506090</v>
      </c>
      <c r="E129" s="31">
        <f t="shared" si="13"/>
        <v>2619002</v>
      </c>
      <c r="F129" s="18">
        <v>3251700</v>
      </c>
      <c r="G129" s="1">
        <v>2438775</v>
      </c>
      <c r="H129" s="18">
        <v>254390</v>
      </c>
      <c r="I129" s="58">
        <v>180227</v>
      </c>
      <c r="J129" s="58"/>
      <c r="K129" s="58"/>
      <c r="L129" s="23">
        <f t="shared" si="9"/>
        <v>886437</v>
      </c>
      <c r="M129" s="23">
        <f t="shared" si="9"/>
        <v>477327.75</v>
      </c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29"/>
      <c r="AD129" s="18"/>
      <c r="AE129" s="18"/>
      <c r="AF129" s="18"/>
      <c r="AG129" s="18"/>
      <c r="AH129" s="18"/>
      <c r="AI129" s="18"/>
      <c r="AJ129" s="22"/>
      <c r="AK129" s="18"/>
      <c r="AL129" s="18"/>
      <c r="AM129" s="29"/>
      <c r="AN129" s="18"/>
      <c r="AO129" s="29"/>
      <c r="AP129" s="18"/>
      <c r="AQ129" s="29"/>
      <c r="AR129" s="18"/>
      <c r="AS129" s="18"/>
      <c r="AT129" s="18"/>
      <c r="AU129" s="29"/>
      <c r="AV129" s="18"/>
      <c r="AW129" s="18"/>
      <c r="AX129" s="18"/>
      <c r="AY129" s="29"/>
      <c r="AZ129" s="18"/>
      <c r="BA129" s="29"/>
      <c r="BB129" s="18"/>
      <c r="BC129" s="29"/>
      <c r="BD129" s="18"/>
      <c r="BE129" s="18"/>
      <c r="BF129" s="18"/>
      <c r="BG129" s="18"/>
      <c r="BH129" s="18"/>
      <c r="BI129" s="29"/>
      <c r="BJ129" s="29"/>
      <c r="BK129" s="29"/>
      <c r="BL129" s="29"/>
      <c r="BM129" s="29"/>
      <c r="BN129" s="18"/>
      <c r="BO129" s="18"/>
      <c r="BP129" s="18"/>
      <c r="BQ129" s="29"/>
      <c r="BR129" s="18"/>
      <c r="BS129" s="29"/>
      <c r="BT129" s="18"/>
      <c r="BU129" s="18"/>
      <c r="BV129" s="18"/>
      <c r="BW129" s="18"/>
      <c r="BX129" s="18"/>
      <c r="BY129" s="18"/>
      <c r="BZ129" s="18"/>
      <c r="CA129" s="29"/>
      <c r="CB129" s="29"/>
      <c r="CC129" s="29"/>
      <c r="CD129" s="18"/>
      <c r="CE129" s="29"/>
      <c r="CF129" s="29"/>
      <c r="CG129" s="29"/>
      <c r="CH129" s="18"/>
      <c r="CI129" s="18"/>
      <c r="CJ129" s="18"/>
      <c r="CK129" s="29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29"/>
      <c r="CY129" s="29"/>
      <c r="CZ129" s="2"/>
      <c r="DA129" s="3"/>
      <c r="DB129" s="18"/>
      <c r="DC129" s="18"/>
      <c r="DD129" s="18"/>
      <c r="DE129" s="18"/>
      <c r="DF129" s="18"/>
      <c r="DG129" s="29"/>
      <c r="DH129" s="18">
        <v>636437</v>
      </c>
      <c r="DI129" s="18">
        <v>477327.75</v>
      </c>
      <c r="DJ129" s="18"/>
      <c r="DK129" s="29"/>
      <c r="DL129" s="18"/>
      <c r="DM129" s="18"/>
      <c r="DN129" s="18"/>
      <c r="DO129" s="18"/>
      <c r="DP129" s="18"/>
      <c r="DQ129" s="18"/>
      <c r="DR129" s="18"/>
      <c r="DS129" s="29"/>
      <c r="DT129" s="18"/>
      <c r="DU129" s="29"/>
      <c r="DV129" s="18"/>
      <c r="DW129" s="18"/>
      <c r="DX129" s="18"/>
      <c r="DY129" s="18"/>
      <c r="DZ129" s="18">
        <v>250000</v>
      </c>
      <c r="EA129" s="29">
        <v>0</v>
      </c>
      <c r="EB129" s="18"/>
      <c r="EC129" s="29"/>
      <c r="ED129" s="18"/>
      <c r="EE129" s="18"/>
      <c r="EF129" s="18"/>
      <c r="EG129" s="18"/>
      <c r="EH129" s="18"/>
      <c r="EI129" s="18"/>
      <c r="EJ129" s="18"/>
      <c r="EK129" s="18"/>
      <c r="EL129" s="18"/>
      <c r="EM129" s="29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29"/>
      <c r="EZ129" s="18"/>
      <c r="FA129" s="18"/>
      <c r="FB129" s="18"/>
      <c r="FC129" s="18"/>
      <c r="FD129" s="18"/>
      <c r="FE129" s="18"/>
      <c r="FF129" s="18"/>
      <c r="FG129" s="18"/>
      <c r="FH129" s="18"/>
      <c r="FI129" s="29"/>
      <c r="FJ129" s="18"/>
      <c r="FK129" s="18"/>
      <c r="FL129" s="18"/>
      <c r="FM129" s="18"/>
      <c r="FN129" s="18"/>
      <c r="FO129" s="18"/>
      <c r="FP129" s="18"/>
      <c r="FQ129" s="18"/>
      <c r="FR129" s="18"/>
      <c r="FS129" s="29"/>
      <c r="FT129" s="29"/>
      <c r="FU129" s="29"/>
      <c r="FV129" s="23">
        <f t="shared" si="10"/>
        <v>101000</v>
      </c>
      <c r="FW129" s="23">
        <f t="shared" si="10"/>
        <v>71006.490000000005</v>
      </c>
      <c r="FX129" s="18"/>
      <c r="FY129" s="29"/>
      <c r="FZ129" s="18"/>
      <c r="GA129" s="18"/>
      <c r="GB129" s="18"/>
      <c r="GC129" s="29"/>
      <c r="GD129" s="18"/>
      <c r="GE129" s="18"/>
      <c r="GF129" s="18"/>
      <c r="GG129" s="29"/>
      <c r="GH129" s="18"/>
      <c r="GI129" s="18"/>
      <c r="GJ129" s="18"/>
      <c r="GK129" s="18"/>
      <c r="GL129" s="18"/>
      <c r="GM129" s="29"/>
      <c r="GN129" s="18"/>
      <c r="GO129" s="18"/>
      <c r="GP129" s="18"/>
      <c r="GQ129" s="18"/>
      <c r="GR129" s="18"/>
      <c r="GS129" s="29"/>
      <c r="GT129" s="18"/>
      <c r="GU129" s="18"/>
      <c r="GV129" s="18"/>
      <c r="GW129" s="18"/>
      <c r="GX129" s="18">
        <v>101000</v>
      </c>
      <c r="GY129" s="18">
        <v>71006.490000000005</v>
      </c>
      <c r="GZ129" s="18"/>
      <c r="HA129" s="57"/>
      <c r="HB129" s="23">
        <f t="shared" si="11"/>
        <v>0</v>
      </c>
      <c r="HC129" s="23">
        <f t="shared" si="11"/>
        <v>0</v>
      </c>
      <c r="HD129" s="29"/>
      <c r="HE129" s="29"/>
      <c r="HF129" s="29"/>
      <c r="HG129" s="29"/>
      <c r="HH129" s="29"/>
      <c r="HI129" s="29"/>
      <c r="HJ129" s="29"/>
      <c r="HK129" s="29"/>
      <c r="HL129" s="18"/>
      <c r="HM129" s="29"/>
      <c r="HN129" s="18"/>
      <c r="HO129" s="29"/>
      <c r="HP129" s="29"/>
      <c r="HQ129" s="29"/>
      <c r="HR129" s="29"/>
      <c r="HS129" s="29"/>
      <c r="HT129" s="18"/>
      <c r="HU129" s="18"/>
      <c r="HV129" s="18"/>
      <c r="HW129" s="18"/>
      <c r="HX129" s="18"/>
      <c r="HY129" s="76"/>
      <c r="HZ129" s="18"/>
      <c r="IA129" s="18"/>
      <c r="IB129" s="60"/>
      <c r="IC129" s="60"/>
      <c r="ID129" s="60"/>
      <c r="IE129" s="20"/>
      <c r="IF129" s="20"/>
      <c r="IG129" s="60"/>
      <c r="IH129" s="60"/>
      <c r="II129" s="60"/>
      <c r="IJ129" s="60"/>
      <c r="IK129" s="60"/>
      <c r="IL129" s="60"/>
      <c r="IM129" s="60"/>
      <c r="IN129" s="20"/>
      <c r="IO129" s="20"/>
      <c r="IP129" s="60"/>
      <c r="IQ129" s="60"/>
      <c r="IR129" s="60"/>
      <c r="IS129" s="20"/>
      <c r="IT129" s="60"/>
      <c r="IU129" s="20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6"/>
      <c r="LZ129" s="16"/>
      <c r="MA129" s="1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  <c r="XA129" s="6"/>
      <c r="XB129" s="6"/>
      <c r="XC129" s="6"/>
      <c r="XD129" s="6"/>
      <c r="XE129" s="6"/>
      <c r="XF129" s="6"/>
      <c r="XG129" s="6"/>
      <c r="XH129" s="6"/>
      <c r="XI129" s="6"/>
      <c r="XJ129" s="6"/>
      <c r="XK129" s="6"/>
      <c r="XL129" s="6"/>
      <c r="XM129" s="6"/>
      <c r="XN129" s="6"/>
      <c r="XO129" s="6"/>
      <c r="XP129" s="6"/>
    </row>
    <row r="130" spans="1:640" x14ac:dyDescent="0.25">
      <c r="A130" s="9" t="s">
        <v>131</v>
      </c>
      <c r="B130" s="23">
        <f t="shared" si="12"/>
        <v>3736001.58</v>
      </c>
      <c r="C130" s="23">
        <f t="shared" si="12"/>
        <v>2900717.23</v>
      </c>
      <c r="D130" s="31">
        <f t="shared" si="13"/>
        <v>2649998.58</v>
      </c>
      <c r="E130" s="31">
        <f t="shared" si="13"/>
        <v>1972433.58</v>
      </c>
      <c r="F130" s="18">
        <v>2235400</v>
      </c>
      <c r="G130" s="1">
        <v>1676551</v>
      </c>
      <c r="H130" s="18">
        <v>414598.58</v>
      </c>
      <c r="I130" s="58">
        <v>295882.58</v>
      </c>
      <c r="J130" s="58"/>
      <c r="K130" s="58"/>
      <c r="L130" s="23">
        <f t="shared" si="9"/>
        <v>985003</v>
      </c>
      <c r="M130" s="23">
        <f t="shared" si="9"/>
        <v>863752.11</v>
      </c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29"/>
      <c r="AD130" s="18"/>
      <c r="AE130" s="18"/>
      <c r="AF130" s="18"/>
      <c r="AG130" s="18"/>
      <c r="AH130" s="18"/>
      <c r="AI130" s="18"/>
      <c r="AJ130" s="22"/>
      <c r="AK130" s="18"/>
      <c r="AL130" s="18"/>
      <c r="AM130" s="29"/>
      <c r="AN130" s="18"/>
      <c r="AO130" s="29"/>
      <c r="AP130" s="18"/>
      <c r="AQ130" s="29"/>
      <c r="AR130" s="18"/>
      <c r="AS130" s="18"/>
      <c r="AT130" s="18"/>
      <c r="AU130" s="29"/>
      <c r="AV130" s="18"/>
      <c r="AW130" s="18"/>
      <c r="AX130" s="18"/>
      <c r="AY130" s="29"/>
      <c r="AZ130" s="18"/>
      <c r="BA130" s="29"/>
      <c r="BB130" s="18"/>
      <c r="BC130" s="29"/>
      <c r="BD130" s="18"/>
      <c r="BE130" s="18"/>
      <c r="BF130" s="18"/>
      <c r="BG130" s="18"/>
      <c r="BH130" s="18"/>
      <c r="BI130" s="29"/>
      <c r="BJ130" s="29"/>
      <c r="BK130" s="29"/>
      <c r="BL130" s="29"/>
      <c r="BM130" s="29"/>
      <c r="BN130" s="18"/>
      <c r="BO130" s="18"/>
      <c r="BP130" s="18"/>
      <c r="BQ130" s="29"/>
      <c r="BR130" s="18"/>
      <c r="BS130" s="29"/>
      <c r="BT130" s="18"/>
      <c r="BU130" s="18"/>
      <c r="BV130" s="18"/>
      <c r="BW130" s="18"/>
      <c r="BX130" s="18"/>
      <c r="BY130" s="18"/>
      <c r="BZ130" s="18"/>
      <c r="CA130" s="29"/>
      <c r="CB130" s="29"/>
      <c r="CC130" s="29"/>
      <c r="CD130" s="18"/>
      <c r="CE130" s="29"/>
      <c r="CF130" s="29"/>
      <c r="CG130" s="29"/>
      <c r="CH130" s="18"/>
      <c r="CI130" s="18"/>
      <c r="CJ130" s="18"/>
      <c r="CK130" s="29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29"/>
      <c r="CY130" s="29"/>
      <c r="CZ130" s="2"/>
      <c r="DA130" s="3"/>
      <c r="DB130" s="18"/>
      <c r="DC130" s="18"/>
      <c r="DD130" s="18"/>
      <c r="DE130" s="18"/>
      <c r="DF130" s="18"/>
      <c r="DG130" s="29"/>
      <c r="DH130" s="18">
        <v>485003</v>
      </c>
      <c r="DI130" s="18">
        <v>363752.25</v>
      </c>
      <c r="DJ130" s="18"/>
      <c r="DK130" s="29"/>
      <c r="DL130" s="18"/>
      <c r="DM130" s="18"/>
      <c r="DN130" s="18"/>
      <c r="DO130" s="18"/>
      <c r="DP130" s="18"/>
      <c r="DQ130" s="18"/>
      <c r="DR130" s="18"/>
      <c r="DS130" s="29"/>
      <c r="DT130" s="18"/>
      <c r="DU130" s="29"/>
      <c r="DV130" s="18"/>
      <c r="DW130" s="18"/>
      <c r="DX130" s="18">
        <v>500000</v>
      </c>
      <c r="DY130" s="18">
        <v>499999.86</v>
      </c>
      <c r="DZ130" s="18"/>
      <c r="EA130" s="29"/>
      <c r="EB130" s="18"/>
      <c r="EC130" s="29"/>
      <c r="ED130" s="18"/>
      <c r="EE130" s="18"/>
      <c r="EF130" s="18"/>
      <c r="EG130" s="18"/>
      <c r="EH130" s="18"/>
      <c r="EI130" s="18"/>
      <c r="EJ130" s="18"/>
      <c r="EK130" s="18"/>
      <c r="EL130" s="18"/>
      <c r="EM130" s="29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29"/>
      <c r="EZ130" s="18"/>
      <c r="FA130" s="18"/>
      <c r="FB130" s="18"/>
      <c r="FC130" s="18"/>
      <c r="FD130" s="18"/>
      <c r="FE130" s="18"/>
      <c r="FF130" s="18"/>
      <c r="FG130" s="18"/>
      <c r="FH130" s="18"/>
      <c r="FI130" s="29"/>
      <c r="FJ130" s="18"/>
      <c r="FK130" s="18"/>
      <c r="FL130" s="18"/>
      <c r="FM130" s="18"/>
      <c r="FN130" s="18"/>
      <c r="FO130" s="18"/>
      <c r="FP130" s="18"/>
      <c r="FQ130" s="18"/>
      <c r="FR130" s="18"/>
      <c r="FS130" s="29"/>
      <c r="FT130" s="29"/>
      <c r="FU130" s="29"/>
      <c r="FV130" s="23">
        <f t="shared" si="10"/>
        <v>101000</v>
      </c>
      <c r="FW130" s="23">
        <f t="shared" si="10"/>
        <v>64531.54</v>
      </c>
      <c r="FX130" s="18"/>
      <c r="FY130" s="29"/>
      <c r="FZ130" s="18"/>
      <c r="GA130" s="18"/>
      <c r="GB130" s="18"/>
      <c r="GC130" s="29"/>
      <c r="GD130" s="18"/>
      <c r="GE130" s="18"/>
      <c r="GF130" s="18"/>
      <c r="GG130" s="29"/>
      <c r="GH130" s="18"/>
      <c r="GI130" s="18"/>
      <c r="GJ130" s="18"/>
      <c r="GK130" s="18"/>
      <c r="GL130" s="18"/>
      <c r="GM130" s="29"/>
      <c r="GN130" s="18"/>
      <c r="GO130" s="18"/>
      <c r="GP130" s="18"/>
      <c r="GQ130" s="18"/>
      <c r="GR130" s="18"/>
      <c r="GS130" s="29"/>
      <c r="GT130" s="18"/>
      <c r="GU130" s="18"/>
      <c r="GV130" s="18"/>
      <c r="GW130" s="18"/>
      <c r="GX130" s="18">
        <v>101000</v>
      </c>
      <c r="GY130" s="18">
        <v>64531.54</v>
      </c>
      <c r="GZ130" s="18"/>
      <c r="HA130" s="57"/>
      <c r="HB130" s="23">
        <f t="shared" si="11"/>
        <v>0</v>
      </c>
      <c r="HC130" s="23">
        <f t="shared" si="11"/>
        <v>0</v>
      </c>
      <c r="HD130" s="29"/>
      <c r="HE130" s="29"/>
      <c r="HF130" s="29"/>
      <c r="HG130" s="29"/>
      <c r="HH130" s="29"/>
      <c r="HI130" s="29"/>
      <c r="HJ130" s="29"/>
      <c r="HK130" s="29"/>
      <c r="HL130" s="18"/>
      <c r="HM130" s="29"/>
      <c r="HN130" s="18"/>
      <c r="HO130" s="29"/>
      <c r="HP130" s="29"/>
      <c r="HQ130" s="29"/>
      <c r="HR130" s="29"/>
      <c r="HS130" s="29"/>
      <c r="HT130" s="18"/>
      <c r="HU130" s="18"/>
      <c r="HV130" s="18"/>
      <c r="HW130" s="18"/>
      <c r="HX130" s="18"/>
      <c r="HY130" s="76"/>
      <c r="HZ130" s="18"/>
      <c r="IA130" s="18"/>
      <c r="IB130" s="60"/>
      <c r="IC130" s="60"/>
      <c r="ID130" s="60"/>
      <c r="IE130" s="20"/>
      <c r="IF130" s="20"/>
      <c r="IG130" s="60"/>
      <c r="IH130" s="60"/>
      <c r="II130" s="60"/>
      <c r="IJ130" s="60"/>
      <c r="IK130" s="60"/>
      <c r="IL130" s="60"/>
      <c r="IM130" s="60"/>
      <c r="IN130" s="20"/>
      <c r="IO130" s="20"/>
      <c r="IP130" s="60"/>
      <c r="IQ130" s="60"/>
      <c r="IR130" s="60"/>
      <c r="IS130" s="20"/>
      <c r="IT130" s="60"/>
      <c r="IU130" s="20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6"/>
      <c r="LZ130" s="16"/>
      <c r="MA130" s="1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</row>
    <row r="131" spans="1:640" x14ac:dyDescent="0.25">
      <c r="A131" s="9" t="s">
        <v>132</v>
      </c>
      <c r="B131" s="23">
        <f t="shared" si="12"/>
        <v>4287760</v>
      </c>
      <c r="C131" s="23">
        <f t="shared" si="12"/>
        <v>3102682.81</v>
      </c>
      <c r="D131" s="31">
        <f t="shared" si="13"/>
        <v>3812750</v>
      </c>
      <c r="E131" s="31">
        <f t="shared" si="13"/>
        <v>2845871</v>
      </c>
      <c r="F131" s="18">
        <v>3631800</v>
      </c>
      <c r="G131" s="1">
        <v>2723850</v>
      </c>
      <c r="H131" s="18">
        <v>180950</v>
      </c>
      <c r="I131" s="58">
        <v>122021</v>
      </c>
      <c r="J131" s="58"/>
      <c r="K131" s="58"/>
      <c r="L131" s="23">
        <f t="shared" si="9"/>
        <v>374010</v>
      </c>
      <c r="M131" s="23">
        <f t="shared" si="9"/>
        <v>187005</v>
      </c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29"/>
      <c r="AD131" s="18"/>
      <c r="AE131" s="18"/>
      <c r="AF131" s="18"/>
      <c r="AG131" s="18"/>
      <c r="AH131" s="18"/>
      <c r="AI131" s="18"/>
      <c r="AJ131" s="22"/>
      <c r="AK131" s="18"/>
      <c r="AL131" s="18"/>
      <c r="AM131" s="29"/>
      <c r="AN131" s="18"/>
      <c r="AO131" s="29"/>
      <c r="AP131" s="18"/>
      <c r="AQ131" s="29"/>
      <c r="AR131" s="18"/>
      <c r="AS131" s="18"/>
      <c r="AT131" s="18"/>
      <c r="AU131" s="29"/>
      <c r="AV131" s="18"/>
      <c r="AW131" s="18"/>
      <c r="AX131" s="18"/>
      <c r="AY131" s="29"/>
      <c r="AZ131" s="18"/>
      <c r="BA131" s="29"/>
      <c r="BB131" s="18"/>
      <c r="BC131" s="29"/>
      <c r="BD131" s="18"/>
      <c r="BE131" s="18"/>
      <c r="BF131" s="18"/>
      <c r="BG131" s="18"/>
      <c r="BH131" s="18"/>
      <c r="BI131" s="29"/>
      <c r="BJ131" s="29"/>
      <c r="BK131" s="29"/>
      <c r="BL131" s="29"/>
      <c r="BM131" s="29"/>
      <c r="BN131" s="18"/>
      <c r="BO131" s="18"/>
      <c r="BP131" s="18"/>
      <c r="BQ131" s="29"/>
      <c r="BR131" s="18"/>
      <c r="BS131" s="29"/>
      <c r="BT131" s="18"/>
      <c r="BU131" s="18"/>
      <c r="BV131" s="18"/>
      <c r="BW131" s="18"/>
      <c r="BX131" s="18"/>
      <c r="BY131" s="18"/>
      <c r="BZ131" s="18"/>
      <c r="CA131" s="29"/>
      <c r="CB131" s="29"/>
      <c r="CC131" s="29"/>
      <c r="CD131" s="18"/>
      <c r="CE131" s="29"/>
      <c r="CF131" s="29"/>
      <c r="CG131" s="29"/>
      <c r="CH131" s="18"/>
      <c r="CI131" s="18"/>
      <c r="CJ131" s="18"/>
      <c r="CK131" s="29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29"/>
      <c r="CY131" s="29"/>
      <c r="CZ131" s="2"/>
      <c r="DA131" s="3"/>
      <c r="DB131" s="18"/>
      <c r="DC131" s="18"/>
      <c r="DD131" s="18"/>
      <c r="DE131" s="18"/>
      <c r="DF131" s="18"/>
      <c r="DG131" s="29"/>
      <c r="DH131" s="18">
        <v>374010</v>
      </c>
      <c r="DI131" s="18">
        <v>187005</v>
      </c>
      <c r="DJ131" s="18"/>
      <c r="DK131" s="29"/>
      <c r="DL131" s="18"/>
      <c r="DM131" s="18"/>
      <c r="DN131" s="18"/>
      <c r="DO131" s="18"/>
      <c r="DP131" s="18"/>
      <c r="DQ131" s="18"/>
      <c r="DR131" s="18"/>
      <c r="DS131" s="29"/>
      <c r="DT131" s="18"/>
      <c r="DU131" s="29"/>
      <c r="DV131" s="18"/>
      <c r="DW131" s="18"/>
      <c r="DX131" s="18"/>
      <c r="DY131" s="18"/>
      <c r="DZ131" s="18"/>
      <c r="EA131" s="29"/>
      <c r="EB131" s="18"/>
      <c r="EC131" s="29"/>
      <c r="ED131" s="18"/>
      <c r="EE131" s="18"/>
      <c r="EF131" s="18"/>
      <c r="EG131" s="18"/>
      <c r="EH131" s="18"/>
      <c r="EI131" s="18"/>
      <c r="EJ131" s="18"/>
      <c r="EK131" s="18"/>
      <c r="EL131" s="18"/>
      <c r="EM131" s="29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29"/>
      <c r="EZ131" s="18"/>
      <c r="FA131" s="18"/>
      <c r="FB131" s="18"/>
      <c r="FC131" s="18"/>
      <c r="FD131" s="18"/>
      <c r="FE131" s="18"/>
      <c r="FF131" s="18"/>
      <c r="FG131" s="18"/>
      <c r="FH131" s="18"/>
      <c r="FI131" s="29"/>
      <c r="FJ131" s="18"/>
      <c r="FK131" s="18"/>
      <c r="FL131" s="18"/>
      <c r="FM131" s="18"/>
      <c r="FN131" s="18"/>
      <c r="FO131" s="18"/>
      <c r="FP131" s="18"/>
      <c r="FQ131" s="18"/>
      <c r="FR131" s="18"/>
      <c r="FS131" s="29"/>
      <c r="FT131" s="29"/>
      <c r="FU131" s="29"/>
      <c r="FV131" s="23">
        <f t="shared" si="10"/>
        <v>101000</v>
      </c>
      <c r="FW131" s="23">
        <f t="shared" si="10"/>
        <v>69806.81</v>
      </c>
      <c r="FX131" s="18"/>
      <c r="FY131" s="29"/>
      <c r="FZ131" s="18"/>
      <c r="GA131" s="18"/>
      <c r="GB131" s="18"/>
      <c r="GC131" s="29"/>
      <c r="GD131" s="18"/>
      <c r="GE131" s="18"/>
      <c r="GF131" s="18"/>
      <c r="GG131" s="29"/>
      <c r="GH131" s="18"/>
      <c r="GI131" s="18"/>
      <c r="GJ131" s="18"/>
      <c r="GK131" s="18"/>
      <c r="GL131" s="18"/>
      <c r="GM131" s="29"/>
      <c r="GN131" s="18"/>
      <c r="GO131" s="18"/>
      <c r="GP131" s="18"/>
      <c r="GQ131" s="18"/>
      <c r="GR131" s="18"/>
      <c r="GS131" s="29"/>
      <c r="GT131" s="18"/>
      <c r="GU131" s="18"/>
      <c r="GV131" s="18"/>
      <c r="GW131" s="18"/>
      <c r="GX131" s="18">
        <v>101000</v>
      </c>
      <c r="GY131" s="18">
        <v>69806.81</v>
      </c>
      <c r="GZ131" s="18"/>
      <c r="HA131" s="57"/>
      <c r="HB131" s="23">
        <f t="shared" si="11"/>
        <v>0</v>
      </c>
      <c r="HC131" s="23">
        <f t="shared" si="11"/>
        <v>0</v>
      </c>
      <c r="HD131" s="29"/>
      <c r="HE131" s="29"/>
      <c r="HF131" s="29"/>
      <c r="HG131" s="29"/>
      <c r="HH131" s="29"/>
      <c r="HI131" s="29"/>
      <c r="HJ131" s="29"/>
      <c r="HK131" s="29"/>
      <c r="HL131" s="18"/>
      <c r="HM131" s="29"/>
      <c r="HN131" s="18"/>
      <c r="HO131" s="29"/>
      <c r="HP131" s="29"/>
      <c r="HQ131" s="29"/>
      <c r="HR131" s="29"/>
      <c r="HS131" s="29"/>
      <c r="HT131" s="18"/>
      <c r="HU131" s="18"/>
      <c r="HV131" s="18"/>
      <c r="HW131" s="18"/>
      <c r="HX131" s="18"/>
      <c r="HY131" s="76"/>
      <c r="HZ131" s="18"/>
      <c r="IA131" s="18"/>
      <c r="IB131" s="60"/>
      <c r="IC131" s="60"/>
      <c r="ID131" s="60"/>
      <c r="IE131" s="20"/>
      <c r="IF131" s="20"/>
      <c r="IG131" s="60"/>
      <c r="IH131" s="60"/>
      <c r="II131" s="60"/>
      <c r="IJ131" s="60"/>
      <c r="IK131" s="60"/>
      <c r="IL131" s="60"/>
      <c r="IM131" s="60"/>
      <c r="IN131" s="20"/>
      <c r="IO131" s="20"/>
      <c r="IP131" s="60"/>
      <c r="IQ131" s="60"/>
      <c r="IR131" s="60"/>
      <c r="IS131" s="20"/>
      <c r="IT131" s="60"/>
      <c r="IU131" s="20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6"/>
      <c r="LZ131" s="16"/>
      <c r="MA131" s="1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</row>
    <row r="132" spans="1:640" x14ac:dyDescent="0.25">
      <c r="A132" s="8" t="s">
        <v>133</v>
      </c>
      <c r="B132" s="23">
        <f t="shared" si="12"/>
        <v>402285231.09000003</v>
      </c>
      <c r="C132" s="23">
        <f t="shared" si="12"/>
        <v>270951971.19</v>
      </c>
      <c r="D132" s="31">
        <f t="shared" si="13"/>
        <v>162206442.90000001</v>
      </c>
      <c r="E132" s="31">
        <f t="shared" si="13"/>
        <v>121379250.90000001</v>
      </c>
      <c r="F132" s="18">
        <v>133716900</v>
      </c>
      <c r="G132" s="1">
        <v>100287675</v>
      </c>
      <c r="H132" s="18">
        <f>3698903+24790639.9</f>
        <v>28489542.899999999</v>
      </c>
      <c r="I132" s="58">
        <v>21091575.899999999</v>
      </c>
      <c r="J132" s="58"/>
      <c r="K132" s="58"/>
      <c r="L132" s="23">
        <f t="shared" si="9"/>
        <v>65238318.300000004</v>
      </c>
      <c r="M132" s="23">
        <f t="shared" si="9"/>
        <v>18316867.560000002</v>
      </c>
      <c r="N132" s="18"/>
      <c r="O132" s="18"/>
      <c r="P132" s="18"/>
      <c r="Q132" s="18"/>
      <c r="R132" s="18">
        <v>262862.46000000002</v>
      </c>
      <c r="S132" s="18">
        <v>262862.46000000002</v>
      </c>
      <c r="T132" s="18">
        <v>18375</v>
      </c>
      <c r="U132" s="18">
        <v>18375</v>
      </c>
      <c r="V132" s="18">
        <v>8500000</v>
      </c>
      <c r="W132" s="18"/>
      <c r="X132" s="18"/>
      <c r="Y132" s="18"/>
      <c r="Z132" s="18"/>
      <c r="AA132" s="18"/>
      <c r="AB132" s="18"/>
      <c r="AC132" s="29"/>
      <c r="AD132" s="18"/>
      <c r="AE132" s="18"/>
      <c r="AF132" s="18">
        <f>710861.98+693000+675138.02</f>
        <v>2079000</v>
      </c>
      <c r="AG132" s="18">
        <v>0</v>
      </c>
      <c r="AH132" s="18">
        <v>869562.65</v>
      </c>
      <c r="AI132" s="18">
        <v>652140</v>
      </c>
      <c r="AJ132" s="22"/>
      <c r="AK132" s="18"/>
      <c r="AL132" s="18"/>
      <c r="AM132" s="29"/>
      <c r="AN132" s="18"/>
      <c r="AO132" s="29"/>
      <c r="AP132" s="18"/>
      <c r="AQ132" s="29"/>
      <c r="AR132" s="18"/>
      <c r="AS132" s="18"/>
      <c r="AT132" s="18">
        <v>492482.4</v>
      </c>
      <c r="AU132" s="29">
        <v>492482.4</v>
      </c>
      <c r="AV132" s="18">
        <v>6368918.9000000004</v>
      </c>
      <c r="AW132" s="18">
        <v>3868788.25</v>
      </c>
      <c r="AX132" s="18">
        <v>468720</v>
      </c>
      <c r="AY132" s="29">
        <v>468720</v>
      </c>
      <c r="AZ132" s="18"/>
      <c r="BA132" s="29"/>
      <c r="BB132" s="18"/>
      <c r="BC132" s="29"/>
      <c r="BD132" s="18"/>
      <c r="BE132" s="18"/>
      <c r="BF132" s="18"/>
      <c r="BG132" s="18"/>
      <c r="BH132" s="18"/>
      <c r="BI132" s="29"/>
      <c r="BJ132" s="29">
        <v>8053665.0199999996</v>
      </c>
      <c r="BK132" s="29">
        <v>7936756.2199999997</v>
      </c>
      <c r="BL132" s="29">
        <v>15781570.060000001</v>
      </c>
      <c r="BM132" s="29">
        <v>0</v>
      </c>
      <c r="BN132" s="18"/>
      <c r="BO132" s="18"/>
      <c r="BP132" s="18"/>
      <c r="BQ132" s="29"/>
      <c r="BR132" s="18"/>
      <c r="BS132" s="29"/>
      <c r="BT132" s="18"/>
      <c r="BU132" s="18"/>
      <c r="BV132" s="18"/>
      <c r="BW132" s="18"/>
      <c r="BX132" s="18"/>
      <c r="BY132" s="18"/>
      <c r="BZ132" s="18"/>
      <c r="CA132" s="29"/>
      <c r="CB132" s="29"/>
      <c r="CC132" s="29"/>
      <c r="CD132" s="18"/>
      <c r="CE132" s="29"/>
      <c r="CF132" s="29"/>
      <c r="CG132" s="29"/>
      <c r="CH132" s="18"/>
      <c r="CI132" s="18"/>
      <c r="CJ132" s="18"/>
      <c r="CK132" s="29"/>
      <c r="CL132" s="18"/>
      <c r="CM132" s="18"/>
      <c r="CN132" s="18"/>
      <c r="CO132" s="18"/>
      <c r="CP132" s="42"/>
      <c r="CQ132" s="18"/>
      <c r="CR132" s="18"/>
      <c r="CS132" s="18"/>
      <c r="CT132" s="18"/>
      <c r="CU132" s="18"/>
      <c r="CV132" s="18"/>
      <c r="CW132" s="18"/>
      <c r="CX132" s="29"/>
      <c r="CY132" s="29"/>
      <c r="CZ132" s="2">
        <v>15514803.810000001</v>
      </c>
      <c r="DA132" s="3">
        <v>0</v>
      </c>
      <c r="DB132" s="18">
        <v>80154</v>
      </c>
      <c r="DC132" s="18">
        <v>80154</v>
      </c>
      <c r="DD132" s="18"/>
      <c r="DE132" s="18"/>
      <c r="DF132" s="18"/>
      <c r="DG132" s="29"/>
      <c r="DH132" s="18">
        <v>5423677</v>
      </c>
      <c r="DI132" s="18">
        <v>4067757</v>
      </c>
      <c r="DJ132" s="18"/>
      <c r="DK132" s="29"/>
      <c r="DL132" s="18"/>
      <c r="DM132" s="18"/>
      <c r="DN132" s="18">
        <v>107527</v>
      </c>
      <c r="DO132" s="18">
        <v>107527</v>
      </c>
      <c r="DP132" s="18"/>
      <c r="DQ132" s="18"/>
      <c r="DR132" s="18"/>
      <c r="DS132" s="29"/>
      <c r="DT132" s="18"/>
      <c r="DU132" s="29"/>
      <c r="DV132" s="18"/>
      <c r="DW132" s="18"/>
      <c r="DX132" s="18"/>
      <c r="DY132" s="18"/>
      <c r="DZ132" s="35"/>
      <c r="EA132" s="29"/>
      <c r="EB132" s="18"/>
      <c r="EC132" s="29"/>
      <c r="ED132" s="18"/>
      <c r="EE132" s="18"/>
      <c r="EF132" s="18"/>
      <c r="EG132" s="18"/>
      <c r="EH132" s="18"/>
      <c r="EI132" s="18"/>
      <c r="EJ132" s="18"/>
      <c r="EK132" s="18"/>
      <c r="EL132" s="18"/>
      <c r="EM132" s="29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29"/>
      <c r="EZ132" s="18"/>
      <c r="FA132" s="18"/>
      <c r="FB132" s="18"/>
      <c r="FC132" s="18"/>
      <c r="FD132" s="18"/>
      <c r="FE132" s="18"/>
      <c r="FF132" s="18"/>
      <c r="FG132" s="18"/>
      <c r="FH132" s="37"/>
      <c r="FI132" s="29"/>
      <c r="FJ132" s="18"/>
      <c r="FK132" s="18"/>
      <c r="FL132" s="18"/>
      <c r="FM132" s="18"/>
      <c r="FN132" s="18"/>
      <c r="FO132" s="18"/>
      <c r="FP132" s="18"/>
      <c r="FQ132" s="18"/>
      <c r="FR132" s="18"/>
      <c r="FS132" s="29"/>
      <c r="FT132" s="29">
        <v>1217000</v>
      </c>
      <c r="FU132" s="29">
        <v>361305.23</v>
      </c>
      <c r="FV132" s="23">
        <f t="shared" si="10"/>
        <v>152558917.00999999</v>
      </c>
      <c r="FW132" s="23">
        <f t="shared" si="10"/>
        <v>110544513.81999999</v>
      </c>
      <c r="FX132" s="18">
        <v>43284662</v>
      </c>
      <c r="FY132" s="29">
        <v>33056029</v>
      </c>
      <c r="FZ132" s="18"/>
      <c r="GA132" s="18"/>
      <c r="GB132" s="18">
        <v>87283031.420000002</v>
      </c>
      <c r="GC132" s="29">
        <v>65212629.350000001</v>
      </c>
      <c r="GD132" s="18">
        <v>6162793.1699999999</v>
      </c>
      <c r="GE132" s="18">
        <v>4175788</v>
      </c>
      <c r="GF132" s="18"/>
      <c r="GG132" s="29"/>
      <c r="GH132" s="18">
        <v>285395</v>
      </c>
      <c r="GI132" s="18">
        <v>193026</v>
      </c>
      <c r="GJ132" s="18">
        <v>1146008.95</v>
      </c>
      <c r="GK132" s="18">
        <v>382028.36</v>
      </c>
      <c r="GL132" s="18">
        <v>13242719.16</v>
      </c>
      <c r="GM132" s="29">
        <f>4347238+2693762</f>
        <v>7041000</v>
      </c>
      <c r="GN132" s="18">
        <v>52080</v>
      </c>
      <c r="GO132" s="18">
        <v>52080</v>
      </c>
      <c r="GP132" s="18">
        <v>10273.5</v>
      </c>
      <c r="GQ132" s="18">
        <v>0</v>
      </c>
      <c r="GR132" s="18">
        <v>505993.7</v>
      </c>
      <c r="GS132" s="29">
        <v>359365</v>
      </c>
      <c r="GT132" s="18">
        <v>429000</v>
      </c>
      <c r="GU132" s="18">
        <v>56000</v>
      </c>
      <c r="GV132" s="18">
        <v>140392</v>
      </c>
      <c r="GW132" s="18">
        <v>0</v>
      </c>
      <c r="GX132" s="18"/>
      <c r="GY132" s="18"/>
      <c r="GZ132" s="18">
        <v>16568.11</v>
      </c>
      <c r="HA132" s="29">
        <v>16568.11</v>
      </c>
      <c r="HB132" s="23">
        <f t="shared" si="11"/>
        <v>22281552.880000003</v>
      </c>
      <c r="HC132" s="23">
        <f t="shared" si="11"/>
        <v>20711338.91</v>
      </c>
      <c r="HD132" s="29">
        <v>16188192.880000001</v>
      </c>
      <c r="HE132" s="29">
        <v>16188192.880000001</v>
      </c>
      <c r="HF132" s="29">
        <v>6093360</v>
      </c>
      <c r="HG132" s="29">
        <v>4523146.03</v>
      </c>
      <c r="HH132" s="29"/>
      <c r="HI132" s="29"/>
      <c r="HJ132" s="29"/>
      <c r="HK132" s="29"/>
      <c r="HL132" s="18"/>
      <c r="HM132" s="29"/>
      <c r="HN132" s="18"/>
      <c r="HO132" s="29"/>
      <c r="HP132" s="29"/>
      <c r="HQ132" s="29"/>
      <c r="HR132" s="29"/>
      <c r="HS132" s="29"/>
      <c r="HT132" s="18"/>
      <c r="HU132" s="18"/>
      <c r="HV132" s="18"/>
      <c r="HW132" s="18"/>
      <c r="HX132" s="18"/>
      <c r="HY132" s="76"/>
      <c r="HZ132" s="18"/>
      <c r="IA132" s="18"/>
      <c r="IB132" s="60"/>
      <c r="IC132" s="60"/>
      <c r="ID132" s="60"/>
      <c r="IE132" s="20"/>
      <c r="IF132" s="20"/>
      <c r="IG132" s="60"/>
      <c r="IH132" s="60"/>
      <c r="II132" s="60"/>
      <c r="IJ132" s="60"/>
      <c r="IK132" s="60"/>
      <c r="IL132" s="60"/>
      <c r="IM132" s="60"/>
      <c r="IN132" s="20"/>
      <c r="IO132" s="20"/>
      <c r="IP132" s="60"/>
      <c r="IQ132" s="60"/>
      <c r="IR132" s="60"/>
      <c r="IS132" s="20"/>
      <c r="IT132" s="60"/>
      <c r="IU132" s="20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6"/>
      <c r="LZ132" s="16"/>
      <c r="MA132" s="1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  <c r="XA132" s="6"/>
      <c r="XB132" s="6"/>
      <c r="XC132" s="6"/>
      <c r="XD132" s="6"/>
      <c r="XE132" s="6"/>
      <c r="XF132" s="6"/>
      <c r="XG132" s="6"/>
      <c r="XH132" s="6"/>
      <c r="XI132" s="6"/>
      <c r="XJ132" s="6"/>
      <c r="XK132" s="6"/>
      <c r="XL132" s="6"/>
      <c r="XM132" s="6"/>
      <c r="XN132" s="6"/>
      <c r="XO132" s="6"/>
      <c r="XP132" s="6"/>
    </row>
    <row r="133" spans="1:640" x14ac:dyDescent="0.25">
      <c r="A133" s="9" t="s">
        <v>134</v>
      </c>
      <c r="B133" s="23">
        <f t="shared" si="12"/>
        <v>13224557.18</v>
      </c>
      <c r="C133" s="23">
        <f t="shared" si="12"/>
        <v>10591933.640000001</v>
      </c>
      <c r="D133" s="31">
        <f t="shared" si="13"/>
        <v>8936333.5</v>
      </c>
      <c r="E133" s="31">
        <f t="shared" si="13"/>
        <v>6646328.5</v>
      </c>
      <c r="F133" s="18">
        <v>8351600</v>
      </c>
      <c r="G133" s="1">
        <v>6263702</v>
      </c>
      <c r="H133" s="18">
        <v>584733.5</v>
      </c>
      <c r="I133" s="58">
        <v>382626.5</v>
      </c>
      <c r="J133" s="58"/>
      <c r="K133" s="58"/>
      <c r="L133" s="23">
        <f t="shared" si="9"/>
        <v>4035548.6799999997</v>
      </c>
      <c r="M133" s="23">
        <f t="shared" si="9"/>
        <v>3782140.6799999997</v>
      </c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29"/>
      <c r="AD133" s="18"/>
      <c r="AE133" s="18"/>
      <c r="AF133" s="18"/>
      <c r="AG133" s="18"/>
      <c r="AH133" s="18"/>
      <c r="AI133" s="18"/>
      <c r="AJ133" s="22"/>
      <c r="AK133" s="18"/>
      <c r="AL133" s="18"/>
      <c r="AM133" s="29"/>
      <c r="AN133" s="18"/>
      <c r="AO133" s="29"/>
      <c r="AP133" s="18"/>
      <c r="AQ133" s="29"/>
      <c r="AR133" s="18"/>
      <c r="AS133" s="18"/>
      <c r="AT133" s="18"/>
      <c r="AU133" s="29"/>
      <c r="AV133" s="18"/>
      <c r="AW133" s="18"/>
      <c r="AX133" s="18"/>
      <c r="AY133" s="29"/>
      <c r="AZ133" s="18"/>
      <c r="BA133" s="29"/>
      <c r="BB133" s="18"/>
      <c r="BC133" s="29"/>
      <c r="BD133" s="18"/>
      <c r="BE133" s="18"/>
      <c r="BF133" s="18"/>
      <c r="BG133" s="18"/>
      <c r="BH133" s="18"/>
      <c r="BI133" s="29"/>
      <c r="BJ133" s="29">
        <v>1573226.71</v>
      </c>
      <c r="BK133" s="29">
        <v>1573226.71</v>
      </c>
      <c r="BL133" s="29"/>
      <c r="BM133" s="29"/>
      <c r="BN133" s="18"/>
      <c r="BO133" s="18"/>
      <c r="BP133" s="18"/>
      <c r="BQ133" s="29"/>
      <c r="BR133" s="18"/>
      <c r="BS133" s="29"/>
      <c r="BT133" s="18"/>
      <c r="BU133" s="18"/>
      <c r="BV133" s="18"/>
      <c r="BW133" s="18"/>
      <c r="BX133" s="18"/>
      <c r="BY133" s="18"/>
      <c r="BZ133" s="18"/>
      <c r="CA133" s="29"/>
      <c r="CB133" s="29"/>
      <c r="CC133" s="29"/>
      <c r="CD133" s="18"/>
      <c r="CE133" s="29"/>
      <c r="CF133" s="29"/>
      <c r="CG133" s="29"/>
      <c r="CH133" s="18"/>
      <c r="CI133" s="18"/>
      <c r="CJ133" s="18">
        <v>849999.97</v>
      </c>
      <c r="CK133" s="29">
        <v>845749.97</v>
      </c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29"/>
      <c r="CY133" s="29"/>
      <c r="CZ133" s="2"/>
      <c r="DA133" s="3"/>
      <c r="DB133" s="18">
        <v>15687</v>
      </c>
      <c r="DC133" s="18">
        <v>15687</v>
      </c>
      <c r="DD133" s="18"/>
      <c r="DE133" s="18"/>
      <c r="DF133" s="18"/>
      <c r="DG133" s="29"/>
      <c r="DH133" s="18">
        <v>996635</v>
      </c>
      <c r="DI133" s="18">
        <v>747477</v>
      </c>
      <c r="DJ133" s="18"/>
      <c r="DK133" s="29"/>
      <c r="DL133" s="18"/>
      <c r="DM133" s="18"/>
      <c r="DN133" s="18"/>
      <c r="DO133" s="18"/>
      <c r="DP133" s="18"/>
      <c r="DQ133" s="18"/>
      <c r="DR133" s="35"/>
      <c r="DS133" s="29"/>
      <c r="DT133" s="18"/>
      <c r="DU133" s="29"/>
      <c r="DV133" s="18"/>
      <c r="DW133" s="18"/>
      <c r="DX133" s="18"/>
      <c r="DY133" s="18"/>
      <c r="DZ133" s="18">
        <v>200000</v>
      </c>
      <c r="EA133" s="29">
        <v>200000</v>
      </c>
      <c r="EB133" s="18"/>
      <c r="EC133" s="29"/>
      <c r="ED133" s="18"/>
      <c r="EE133" s="18"/>
      <c r="EF133" s="18"/>
      <c r="EG133" s="18"/>
      <c r="EH133" s="18"/>
      <c r="EI133" s="18"/>
      <c r="EJ133" s="18"/>
      <c r="EK133" s="18"/>
      <c r="EL133" s="18"/>
      <c r="EM133" s="29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29"/>
      <c r="EZ133" s="18"/>
      <c r="FA133" s="18"/>
      <c r="FB133" s="18"/>
      <c r="FC133" s="18"/>
      <c r="FD133" s="18"/>
      <c r="FE133" s="18"/>
      <c r="FF133" s="18"/>
      <c r="FG133" s="18"/>
      <c r="FH133" s="37"/>
      <c r="FI133" s="29"/>
      <c r="FJ133" s="18"/>
      <c r="FK133" s="18"/>
      <c r="FL133" s="18"/>
      <c r="FM133" s="18"/>
      <c r="FN133" s="18"/>
      <c r="FO133" s="18"/>
      <c r="FP133" s="18"/>
      <c r="FQ133" s="18"/>
      <c r="FR133" s="18">
        <v>400000</v>
      </c>
      <c r="FS133" s="29">
        <v>400000</v>
      </c>
      <c r="FT133" s="29"/>
      <c r="FU133" s="29"/>
      <c r="FV133" s="23">
        <f t="shared" si="10"/>
        <v>252675</v>
      </c>
      <c r="FW133" s="23">
        <f t="shared" si="10"/>
        <v>163464.46</v>
      </c>
      <c r="FX133" s="18"/>
      <c r="FY133" s="29"/>
      <c r="FZ133" s="18"/>
      <c r="GA133" s="18"/>
      <c r="GB133" s="18"/>
      <c r="GC133" s="29"/>
      <c r="GD133" s="18"/>
      <c r="GE133" s="18"/>
      <c r="GF133" s="18"/>
      <c r="GG133" s="29"/>
      <c r="GH133" s="18"/>
      <c r="GI133" s="18"/>
      <c r="GJ133" s="18"/>
      <c r="GK133" s="18"/>
      <c r="GL133" s="18"/>
      <c r="GM133" s="29"/>
      <c r="GN133" s="18"/>
      <c r="GO133" s="18"/>
      <c r="GP133" s="18"/>
      <c r="GQ133" s="18"/>
      <c r="GR133" s="18"/>
      <c r="GS133" s="29"/>
      <c r="GT133" s="18"/>
      <c r="GU133" s="18"/>
      <c r="GV133" s="18"/>
      <c r="GW133" s="18"/>
      <c r="GX133" s="18">
        <v>252675</v>
      </c>
      <c r="GY133" s="18">
        <v>163464.46</v>
      </c>
      <c r="GZ133" s="18"/>
      <c r="HA133" s="57"/>
      <c r="HB133" s="23">
        <f t="shared" si="11"/>
        <v>0</v>
      </c>
      <c r="HC133" s="23">
        <f t="shared" si="11"/>
        <v>0</v>
      </c>
      <c r="HD133" s="29"/>
      <c r="HE133" s="29"/>
      <c r="HF133" s="29"/>
      <c r="HG133" s="29"/>
      <c r="HH133" s="29"/>
      <c r="HI133" s="29"/>
      <c r="HJ133" s="29"/>
      <c r="HK133" s="29"/>
      <c r="HL133" s="18"/>
      <c r="HM133" s="29"/>
      <c r="HN133" s="18"/>
      <c r="HO133" s="29"/>
      <c r="HP133" s="29"/>
      <c r="HQ133" s="29"/>
      <c r="HR133" s="29"/>
      <c r="HS133" s="29"/>
      <c r="HT133" s="18"/>
      <c r="HU133" s="18"/>
      <c r="HV133" s="18"/>
      <c r="HW133" s="18"/>
      <c r="HX133" s="18"/>
      <c r="HY133" s="76"/>
      <c r="HZ133" s="18"/>
      <c r="IA133" s="18"/>
      <c r="IB133" s="60"/>
      <c r="IC133" s="60"/>
      <c r="ID133" s="60"/>
      <c r="IE133" s="20"/>
      <c r="IF133" s="20"/>
      <c r="IG133" s="60"/>
      <c r="IH133" s="60"/>
      <c r="II133" s="60"/>
      <c r="IJ133" s="60"/>
      <c r="IK133" s="60"/>
      <c r="IL133" s="60"/>
      <c r="IM133" s="60"/>
      <c r="IN133" s="20"/>
      <c r="IO133" s="20"/>
      <c r="IP133" s="60"/>
      <c r="IQ133" s="60"/>
      <c r="IR133" s="60"/>
      <c r="IS133" s="20"/>
      <c r="IT133" s="60"/>
      <c r="IU133" s="20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6"/>
      <c r="LZ133" s="16"/>
      <c r="MA133" s="1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</row>
    <row r="134" spans="1:640" x14ac:dyDescent="0.25">
      <c r="A134" s="9" t="s">
        <v>135</v>
      </c>
      <c r="B134" s="23">
        <f t="shared" si="12"/>
        <v>5663803.0899999999</v>
      </c>
      <c r="C134" s="23">
        <f t="shared" si="12"/>
        <v>4189742.9699999997</v>
      </c>
      <c r="D134" s="31">
        <f t="shared" si="13"/>
        <v>5175397.09</v>
      </c>
      <c r="E134" s="31">
        <f t="shared" si="13"/>
        <v>3832081.09</v>
      </c>
      <c r="F134" s="18">
        <v>4785200</v>
      </c>
      <c r="G134" s="1">
        <v>3588902</v>
      </c>
      <c r="H134" s="18">
        <v>390197.09</v>
      </c>
      <c r="I134" s="58">
        <v>243179.09</v>
      </c>
      <c r="J134" s="58"/>
      <c r="K134" s="58"/>
      <c r="L134" s="23">
        <f t="shared" si="9"/>
        <v>387406</v>
      </c>
      <c r="M134" s="23">
        <f t="shared" si="9"/>
        <v>290556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29"/>
      <c r="AD134" s="18"/>
      <c r="AE134" s="18"/>
      <c r="AF134" s="18"/>
      <c r="AG134" s="18"/>
      <c r="AH134" s="18"/>
      <c r="AI134" s="18"/>
      <c r="AJ134" s="22"/>
      <c r="AK134" s="18"/>
      <c r="AL134" s="18"/>
      <c r="AM134" s="29"/>
      <c r="AN134" s="18"/>
      <c r="AO134" s="29"/>
      <c r="AP134" s="18"/>
      <c r="AQ134" s="29"/>
      <c r="AR134" s="18"/>
      <c r="AS134" s="18"/>
      <c r="AT134" s="18"/>
      <c r="AU134" s="29"/>
      <c r="AV134" s="18"/>
      <c r="AW134" s="18"/>
      <c r="AX134" s="18"/>
      <c r="AY134" s="29"/>
      <c r="AZ134" s="18"/>
      <c r="BA134" s="29"/>
      <c r="BB134" s="18"/>
      <c r="BC134" s="29"/>
      <c r="BD134" s="18"/>
      <c r="BE134" s="18"/>
      <c r="BF134" s="18"/>
      <c r="BG134" s="18"/>
      <c r="BH134" s="18"/>
      <c r="BI134" s="29"/>
      <c r="BJ134" s="29"/>
      <c r="BK134" s="29"/>
      <c r="BL134" s="29"/>
      <c r="BM134" s="29"/>
      <c r="BN134" s="18"/>
      <c r="BO134" s="18"/>
      <c r="BP134" s="18"/>
      <c r="BQ134" s="29"/>
      <c r="BR134" s="18"/>
      <c r="BS134" s="29"/>
      <c r="BT134" s="18"/>
      <c r="BU134" s="18"/>
      <c r="BV134" s="18"/>
      <c r="BW134" s="18"/>
      <c r="BX134" s="18"/>
      <c r="BY134" s="18"/>
      <c r="BZ134" s="18"/>
      <c r="CA134" s="29"/>
      <c r="CB134" s="29"/>
      <c r="CC134" s="29"/>
      <c r="CD134" s="18"/>
      <c r="CE134" s="29"/>
      <c r="CF134" s="29"/>
      <c r="CG134" s="29"/>
      <c r="CH134" s="18"/>
      <c r="CI134" s="18"/>
      <c r="CJ134" s="18"/>
      <c r="CK134" s="29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29"/>
      <c r="CY134" s="29"/>
      <c r="CZ134" s="2"/>
      <c r="DA134" s="3"/>
      <c r="DB134" s="18"/>
      <c r="DC134" s="18"/>
      <c r="DD134" s="18"/>
      <c r="DE134" s="18"/>
      <c r="DF134" s="18"/>
      <c r="DG134" s="29"/>
      <c r="DH134" s="18">
        <v>387406</v>
      </c>
      <c r="DI134" s="18">
        <v>290556</v>
      </c>
      <c r="DJ134" s="18"/>
      <c r="DK134" s="29"/>
      <c r="DL134" s="18"/>
      <c r="DM134" s="18"/>
      <c r="DN134" s="18"/>
      <c r="DO134" s="18"/>
      <c r="DP134" s="18"/>
      <c r="DQ134" s="18"/>
      <c r="DR134" s="18"/>
      <c r="DS134" s="29"/>
      <c r="DT134" s="18"/>
      <c r="DU134" s="29"/>
      <c r="DV134" s="18"/>
      <c r="DW134" s="18"/>
      <c r="DX134" s="18"/>
      <c r="DY134" s="18"/>
      <c r="DZ134" s="18"/>
      <c r="EA134" s="29"/>
      <c r="EB134" s="18"/>
      <c r="EC134" s="29"/>
      <c r="ED134" s="18"/>
      <c r="EE134" s="18"/>
      <c r="EF134" s="18"/>
      <c r="EG134" s="18"/>
      <c r="EH134" s="18"/>
      <c r="EI134" s="18"/>
      <c r="EJ134" s="18"/>
      <c r="EK134" s="18"/>
      <c r="EL134" s="18"/>
      <c r="EM134" s="29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29"/>
      <c r="EZ134" s="18"/>
      <c r="FA134" s="18"/>
      <c r="FB134" s="18"/>
      <c r="FC134" s="18"/>
      <c r="FD134" s="18"/>
      <c r="FE134" s="18"/>
      <c r="FF134" s="18"/>
      <c r="FG134" s="18"/>
      <c r="FH134" s="37"/>
      <c r="FI134" s="29"/>
      <c r="FJ134" s="18"/>
      <c r="FK134" s="18"/>
      <c r="FL134" s="18"/>
      <c r="FM134" s="18"/>
      <c r="FN134" s="18"/>
      <c r="FO134" s="18"/>
      <c r="FP134" s="18"/>
      <c r="FQ134" s="18"/>
      <c r="FR134" s="18"/>
      <c r="FS134" s="29"/>
      <c r="FT134" s="29"/>
      <c r="FU134" s="29"/>
      <c r="FV134" s="23">
        <f t="shared" si="10"/>
        <v>101000</v>
      </c>
      <c r="FW134" s="23">
        <f t="shared" si="10"/>
        <v>67105.88</v>
      </c>
      <c r="FX134" s="18"/>
      <c r="FY134" s="29"/>
      <c r="FZ134" s="18"/>
      <c r="GA134" s="18"/>
      <c r="GB134" s="18"/>
      <c r="GC134" s="29"/>
      <c r="GD134" s="18"/>
      <c r="GE134" s="18"/>
      <c r="GF134" s="18"/>
      <c r="GG134" s="29"/>
      <c r="GH134" s="18"/>
      <c r="GI134" s="18"/>
      <c r="GJ134" s="18"/>
      <c r="GK134" s="18"/>
      <c r="GL134" s="18"/>
      <c r="GM134" s="29"/>
      <c r="GN134" s="18"/>
      <c r="GO134" s="18"/>
      <c r="GP134" s="18"/>
      <c r="GQ134" s="18"/>
      <c r="GR134" s="18"/>
      <c r="GS134" s="29"/>
      <c r="GT134" s="18"/>
      <c r="GU134" s="18"/>
      <c r="GV134" s="18"/>
      <c r="GW134" s="18"/>
      <c r="GX134" s="18">
        <v>101000</v>
      </c>
      <c r="GY134" s="18">
        <v>67105.88</v>
      </c>
      <c r="GZ134" s="18"/>
      <c r="HA134" s="57"/>
      <c r="HB134" s="23">
        <f t="shared" si="11"/>
        <v>0</v>
      </c>
      <c r="HC134" s="23">
        <f t="shared" si="11"/>
        <v>0</v>
      </c>
      <c r="HD134" s="29"/>
      <c r="HE134" s="29"/>
      <c r="HF134" s="29"/>
      <c r="HG134" s="29"/>
      <c r="HH134" s="29"/>
      <c r="HI134" s="29"/>
      <c r="HJ134" s="29"/>
      <c r="HK134" s="29"/>
      <c r="HL134" s="18"/>
      <c r="HM134" s="29"/>
      <c r="HN134" s="18"/>
      <c r="HO134" s="29"/>
      <c r="HP134" s="29"/>
      <c r="HQ134" s="29"/>
      <c r="HR134" s="29"/>
      <c r="HS134" s="29"/>
      <c r="HT134" s="18"/>
      <c r="HU134" s="18"/>
      <c r="HV134" s="18"/>
      <c r="HW134" s="18"/>
      <c r="HX134" s="18"/>
      <c r="HY134" s="76"/>
      <c r="HZ134" s="18"/>
      <c r="IA134" s="18"/>
      <c r="IB134" s="60"/>
      <c r="IC134" s="60"/>
      <c r="ID134" s="60"/>
      <c r="IE134" s="20"/>
      <c r="IF134" s="20"/>
      <c r="IG134" s="60"/>
      <c r="IH134" s="60"/>
      <c r="II134" s="60"/>
      <c r="IJ134" s="60"/>
      <c r="IK134" s="60"/>
      <c r="IL134" s="60"/>
      <c r="IM134" s="60"/>
      <c r="IN134" s="20"/>
      <c r="IO134" s="20"/>
      <c r="IP134" s="60"/>
      <c r="IQ134" s="60"/>
      <c r="IR134" s="60"/>
      <c r="IS134" s="20"/>
      <c r="IT134" s="60"/>
      <c r="IU134" s="20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6"/>
      <c r="LZ134" s="16"/>
      <c r="MA134" s="1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  <c r="XA134" s="6"/>
      <c r="XB134" s="6"/>
      <c r="XC134" s="6"/>
      <c r="XD134" s="6"/>
      <c r="XE134" s="6"/>
      <c r="XF134" s="6"/>
      <c r="XG134" s="6"/>
      <c r="XH134" s="6"/>
      <c r="XI134" s="6"/>
      <c r="XJ134" s="6"/>
      <c r="XK134" s="6"/>
      <c r="XL134" s="6"/>
      <c r="XM134" s="6"/>
      <c r="XN134" s="6"/>
      <c r="XO134" s="6"/>
      <c r="XP134" s="6"/>
    </row>
    <row r="135" spans="1:640" x14ac:dyDescent="0.25">
      <c r="A135" s="9" t="s">
        <v>136</v>
      </c>
      <c r="B135" s="23">
        <f t="shared" si="12"/>
        <v>10006850.6</v>
      </c>
      <c r="C135" s="23">
        <f t="shared" si="12"/>
        <v>7434913.04</v>
      </c>
      <c r="D135" s="31">
        <f t="shared" si="13"/>
        <v>8337914.9100000001</v>
      </c>
      <c r="E135" s="31">
        <f t="shared" si="13"/>
        <v>6192800.9100000001</v>
      </c>
      <c r="F135" s="18">
        <v>7308800</v>
      </c>
      <c r="G135" s="1">
        <v>5481602</v>
      </c>
      <c r="H135" s="18">
        <v>1029114.91</v>
      </c>
      <c r="I135" s="58">
        <v>711198.91</v>
      </c>
      <c r="J135" s="58"/>
      <c r="K135" s="58"/>
      <c r="L135" s="23">
        <f t="shared" si="9"/>
        <v>1416260.69</v>
      </c>
      <c r="M135" s="23">
        <f t="shared" si="9"/>
        <v>1174132.19</v>
      </c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29"/>
      <c r="AD135" s="18"/>
      <c r="AE135" s="18"/>
      <c r="AF135" s="18"/>
      <c r="AG135" s="18"/>
      <c r="AH135" s="18"/>
      <c r="AI135" s="18"/>
      <c r="AJ135" s="22"/>
      <c r="AK135" s="18"/>
      <c r="AL135" s="18"/>
      <c r="AM135" s="29"/>
      <c r="AN135" s="18"/>
      <c r="AO135" s="29"/>
      <c r="AP135" s="18"/>
      <c r="AQ135" s="29"/>
      <c r="AR135" s="18"/>
      <c r="AS135" s="18"/>
      <c r="AT135" s="18"/>
      <c r="AU135" s="29"/>
      <c r="AV135" s="18"/>
      <c r="AW135" s="18"/>
      <c r="AX135" s="18"/>
      <c r="AY135" s="29"/>
      <c r="AZ135" s="18"/>
      <c r="BA135" s="29"/>
      <c r="BB135" s="18"/>
      <c r="BC135" s="29"/>
      <c r="BD135" s="18"/>
      <c r="BE135" s="18"/>
      <c r="BF135" s="18"/>
      <c r="BG135" s="18"/>
      <c r="BH135" s="18"/>
      <c r="BI135" s="29"/>
      <c r="BJ135" s="29"/>
      <c r="BK135" s="29"/>
      <c r="BL135" s="29"/>
      <c r="BM135" s="29"/>
      <c r="BN135" s="18"/>
      <c r="BO135" s="18"/>
      <c r="BP135" s="18"/>
      <c r="BQ135" s="29"/>
      <c r="BR135" s="18"/>
      <c r="BS135" s="29"/>
      <c r="BT135" s="18"/>
      <c r="BU135" s="18"/>
      <c r="BV135" s="18"/>
      <c r="BW135" s="18"/>
      <c r="BX135" s="18"/>
      <c r="BY135" s="18"/>
      <c r="BZ135" s="18"/>
      <c r="CA135" s="29"/>
      <c r="CB135" s="29"/>
      <c r="CC135" s="29"/>
      <c r="CD135" s="18"/>
      <c r="CE135" s="29"/>
      <c r="CF135" s="29"/>
      <c r="CG135" s="29"/>
      <c r="CH135" s="18"/>
      <c r="CI135" s="18"/>
      <c r="CJ135" s="18">
        <v>447746.69</v>
      </c>
      <c r="CK135" s="29">
        <v>447746.69</v>
      </c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29"/>
      <c r="CY135" s="29"/>
      <c r="CZ135" s="2"/>
      <c r="DA135" s="3"/>
      <c r="DB135" s="18"/>
      <c r="DC135" s="18"/>
      <c r="DD135" s="18"/>
      <c r="DE135" s="18"/>
      <c r="DF135" s="18"/>
      <c r="DG135" s="29"/>
      <c r="DH135" s="18">
        <v>968514</v>
      </c>
      <c r="DI135" s="18">
        <v>726385.5</v>
      </c>
      <c r="DJ135" s="18"/>
      <c r="DK135" s="29"/>
      <c r="DL135" s="18"/>
      <c r="DM135" s="18"/>
      <c r="DN135" s="18"/>
      <c r="DO135" s="18"/>
      <c r="DP135" s="18"/>
      <c r="DQ135" s="18"/>
      <c r="DR135" s="18"/>
      <c r="DS135" s="29"/>
      <c r="DT135" s="18"/>
      <c r="DU135" s="29"/>
      <c r="DV135" s="18"/>
      <c r="DW135" s="18"/>
      <c r="DX135" s="18"/>
      <c r="DY135" s="18"/>
      <c r="DZ135" s="18"/>
      <c r="EA135" s="29"/>
      <c r="EB135" s="18"/>
      <c r="EC135" s="29"/>
      <c r="ED135" s="18"/>
      <c r="EE135" s="18"/>
      <c r="EF135" s="18"/>
      <c r="EG135" s="18"/>
      <c r="EH135" s="18"/>
      <c r="EI135" s="18"/>
      <c r="EJ135" s="18"/>
      <c r="EK135" s="18"/>
      <c r="EL135" s="18"/>
      <c r="EM135" s="29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29"/>
      <c r="EZ135" s="18"/>
      <c r="FA135" s="18"/>
      <c r="FB135" s="18"/>
      <c r="FC135" s="18"/>
      <c r="FD135" s="18"/>
      <c r="FE135" s="18"/>
      <c r="FF135" s="18"/>
      <c r="FG135" s="18"/>
      <c r="FH135" s="37"/>
      <c r="FI135" s="29"/>
      <c r="FJ135" s="18"/>
      <c r="FK135" s="18"/>
      <c r="FL135" s="18"/>
      <c r="FM135" s="18"/>
      <c r="FN135" s="18"/>
      <c r="FO135" s="18"/>
      <c r="FP135" s="18"/>
      <c r="FQ135" s="18"/>
      <c r="FR135" s="18"/>
      <c r="FS135" s="29"/>
      <c r="FT135" s="29"/>
      <c r="FU135" s="29"/>
      <c r="FV135" s="23">
        <f t="shared" si="10"/>
        <v>252675</v>
      </c>
      <c r="FW135" s="23">
        <f t="shared" si="10"/>
        <v>67979.94</v>
      </c>
      <c r="FX135" s="18"/>
      <c r="FY135" s="29"/>
      <c r="FZ135" s="18"/>
      <c r="GA135" s="18"/>
      <c r="GB135" s="18"/>
      <c r="GC135" s="29"/>
      <c r="GD135" s="18"/>
      <c r="GE135" s="18"/>
      <c r="GF135" s="18"/>
      <c r="GG135" s="29"/>
      <c r="GH135" s="18"/>
      <c r="GI135" s="18"/>
      <c r="GJ135" s="18"/>
      <c r="GK135" s="18"/>
      <c r="GL135" s="18"/>
      <c r="GM135" s="29"/>
      <c r="GN135" s="18"/>
      <c r="GO135" s="18"/>
      <c r="GP135" s="18"/>
      <c r="GQ135" s="18"/>
      <c r="GR135" s="18"/>
      <c r="GS135" s="29"/>
      <c r="GT135" s="18"/>
      <c r="GU135" s="18"/>
      <c r="GV135" s="18"/>
      <c r="GW135" s="18"/>
      <c r="GX135" s="18">
        <v>252675</v>
      </c>
      <c r="GY135" s="18">
        <v>67979.94</v>
      </c>
      <c r="GZ135" s="18"/>
      <c r="HA135" s="57"/>
      <c r="HB135" s="23">
        <f t="shared" si="11"/>
        <v>0</v>
      </c>
      <c r="HC135" s="23">
        <f t="shared" si="11"/>
        <v>0</v>
      </c>
      <c r="HD135" s="29"/>
      <c r="HE135" s="29"/>
      <c r="HF135" s="29"/>
      <c r="HG135" s="29"/>
      <c r="HH135" s="29"/>
      <c r="HI135" s="29"/>
      <c r="HJ135" s="29"/>
      <c r="HK135" s="29"/>
      <c r="HL135" s="18"/>
      <c r="HM135" s="29"/>
      <c r="HN135" s="18"/>
      <c r="HO135" s="29"/>
      <c r="HP135" s="29"/>
      <c r="HQ135" s="29"/>
      <c r="HR135" s="29"/>
      <c r="HS135" s="29"/>
      <c r="HT135" s="18"/>
      <c r="HU135" s="18"/>
      <c r="HV135" s="18"/>
      <c r="HW135" s="18"/>
      <c r="HX135" s="18"/>
      <c r="HY135" s="76"/>
      <c r="HZ135" s="18"/>
      <c r="IA135" s="18"/>
      <c r="IB135" s="60"/>
      <c r="IC135" s="60"/>
      <c r="ID135" s="60"/>
      <c r="IE135" s="20"/>
      <c r="IF135" s="20"/>
      <c r="IG135" s="60"/>
      <c r="IH135" s="60"/>
      <c r="II135" s="60"/>
      <c r="IJ135" s="60"/>
      <c r="IK135" s="60"/>
      <c r="IL135" s="60"/>
      <c r="IM135" s="60"/>
      <c r="IN135" s="20"/>
      <c r="IO135" s="20"/>
      <c r="IP135" s="60"/>
      <c r="IQ135" s="60"/>
      <c r="IR135" s="60"/>
      <c r="IS135" s="20"/>
      <c r="IT135" s="60"/>
      <c r="IU135" s="20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6"/>
      <c r="LZ135" s="16"/>
      <c r="MA135" s="1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  <c r="XK135" s="6"/>
      <c r="XL135" s="6"/>
      <c r="XM135" s="6"/>
      <c r="XN135" s="6"/>
      <c r="XO135" s="6"/>
      <c r="XP135" s="6"/>
    </row>
    <row r="136" spans="1:640" x14ac:dyDescent="0.25">
      <c r="A136" s="9" t="s">
        <v>137</v>
      </c>
      <c r="B136" s="23">
        <f t="shared" si="12"/>
        <v>6371554.9900000002</v>
      </c>
      <c r="C136" s="23">
        <f t="shared" si="12"/>
        <v>4741144.91</v>
      </c>
      <c r="D136" s="31">
        <f t="shared" si="13"/>
        <v>5883148.9900000002</v>
      </c>
      <c r="E136" s="31">
        <f t="shared" si="13"/>
        <v>4385428.99</v>
      </c>
      <c r="F136" s="18">
        <v>5526200</v>
      </c>
      <c r="G136" s="1">
        <v>4144652</v>
      </c>
      <c r="H136" s="18">
        <v>356948.99</v>
      </c>
      <c r="I136" s="58">
        <v>240776.99</v>
      </c>
      <c r="J136" s="58"/>
      <c r="K136" s="58"/>
      <c r="L136" s="23">
        <f t="shared" si="9"/>
        <v>387406</v>
      </c>
      <c r="M136" s="23">
        <f t="shared" si="9"/>
        <v>290554.5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29"/>
      <c r="AD136" s="18"/>
      <c r="AE136" s="18"/>
      <c r="AF136" s="18"/>
      <c r="AG136" s="18"/>
      <c r="AH136" s="18"/>
      <c r="AI136" s="18"/>
      <c r="AJ136" s="22"/>
      <c r="AK136" s="18"/>
      <c r="AL136" s="18"/>
      <c r="AM136" s="29"/>
      <c r="AN136" s="18"/>
      <c r="AO136" s="29"/>
      <c r="AP136" s="18"/>
      <c r="AQ136" s="29"/>
      <c r="AR136" s="18"/>
      <c r="AS136" s="18"/>
      <c r="AT136" s="18"/>
      <c r="AU136" s="29"/>
      <c r="AV136" s="18"/>
      <c r="AW136" s="18"/>
      <c r="AX136" s="18"/>
      <c r="AY136" s="29"/>
      <c r="AZ136" s="18"/>
      <c r="BA136" s="29"/>
      <c r="BB136" s="18"/>
      <c r="BC136" s="29"/>
      <c r="BD136" s="18"/>
      <c r="BE136" s="18"/>
      <c r="BF136" s="18"/>
      <c r="BG136" s="18"/>
      <c r="BH136" s="18"/>
      <c r="BI136" s="29"/>
      <c r="BJ136" s="29"/>
      <c r="BK136" s="29"/>
      <c r="BL136" s="29"/>
      <c r="BM136" s="29"/>
      <c r="BN136" s="18"/>
      <c r="BO136" s="18"/>
      <c r="BP136" s="18"/>
      <c r="BQ136" s="29"/>
      <c r="BR136" s="18"/>
      <c r="BS136" s="29"/>
      <c r="BT136" s="18"/>
      <c r="BU136" s="18"/>
      <c r="BV136" s="18"/>
      <c r="BW136" s="18"/>
      <c r="BX136" s="18"/>
      <c r="BY136" s="18"/>
      <c r="BZ136" s="18"/>
      <c r="CA136" s="29"/>
      <c r="CB136" s="29"/>
      <c r="CC136" s="29"/>
      <c r="CD136" s="18"/>
      <c r="CE136" s="29"/>
      <c r="CF136" s="29"/>
      <c r="CG136" s="29"/>
      <c r="CH136" s="18"/>
      <c r="CI136" s="18"/>
      <c r="CJ136" s="18"/>
      <c r="CK136" s="29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29"/>
      <c r="CY136" s="29"/>
      <c r="CZ136" s="2"/>
      <c r="DA136" s="3"/>
      <c r="DB136" s="18"/>
      <c r="DC136" s="18"/>
      <c r="DD136" s="18"/>
      <c r="DE136" s="18"/>
      <c r="DF136" s="18"/>
      <c r="DG136" s="29"/>
      <c r="DH136" s="18">
        <v>387406</v>
      </c>
      <c r="DI136" s="18">
        <v>290554.5</v>
      </c>
      <c r="DJ136" s="18"/>
      <c r="DK136" s="29"/>
      <c r="DL136" s="18"/>
      <c r="DM136" s="18"/>
      <c r="DN136" s="18"/>
      <c r="DO136" s="18"/>
      <c r="DP136" s="18"/>
      <c r="DQ136" s="18"/>
      <c r="DR136" s="18"/>
      <c r="DS136" s="29"/>
      <c r="DT136" s="18"/>
      <c r="DU136" s="29"/>
      <c r="DV136" s="18"/>
      <c r="DW136" s="18"/>
      <c r="DX136" s="18"/>
      <c r="DY136" s="18"/>
      <c r="DZ136" s="18"/>
      <c r="EA136" s="29"/>
      <c r="EB136" s="18"/>
      <c r="EC136" s="29"/>
      <c r="ED136" s="18"/>
      <c r="EE136" s="18"/>
      <c r="EF136" s="18"/>
      <c r="EG136" s="18"/>
      <c r="EH136" s="18"/>
      <c r="EI136" s="18"/>
      <c r="EJ136" s="18"/>
      <c r="EK136" s="18"/>
      <c r="EL136" s="18"/>
      <c r="EM136" s="29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29"/>
      <c r="EZ136" s="18"/>
      <c r="FA136" s="18"/>
      <c r="FB136" s="18"/>
      <c r="FC136" s="18"/>
      <c r="FD136" s="18"/>
      <c r="FE136" s="18"/>
      <c r="FF136" s="18"/>
      <c r="FG136" s="18"/>
      <c r="FH136" s="37"/>
      <c r="FI136" s="29"/>
      <c r="FJ136" s="18"/>
      <c r="FK136" s="18"/>
      <c r="FL136" s="18"/>
      <c r="FM136" s="18"/>
      <c r="FN136" s="18"/>
      <c r="FO136" s="18"/>
      <c r="FP136" s="18"/>
      <c r="FQ136" s="18"/>
      <c r="FR136" s="18"/>
      <c r="FS136" s="29"/>
      <c r="FT136" s="29"/>
      <c r="FU136" s="29"/>
      <c r="FV136" s="23">
        <f t="shared" si="10"/>
        <v>101000</v>
      </c>
      <c r="FW136" s="23">
        <f t="shared" si="10"/>
        <v>65161.42</v>
      </c>
      <c r="FX136" s="18"/>
      <c r="FY136" s="29"/>
      <c r="FZ136" s="18"/>
      <c r="GA136" s="18"/>
      <c r="GB136" s="18"/>
      <c r="GC136" s="29"/>
      <c r="GD136" s="18"/>
      <c r="GE136" s="18"/>
      <c r="GF136" s="18"/>
      <c r="GG136" s="29"/>
      <c r="GH136" s="18"/>
      <c r="GI136" s="18"/>
      <c r="GJ136" s="18"/>
      <c r="GK136" s="18"/>
      <c r="GL136" s="18"/>
      <c r="GM136" s="29"/>
      <c r="GN136" s="18"/>
      <c r="GO136" s="18"/>
      <c r="GP136" s="18"/>
      <c r="GQ136" s="18"/>
      <c r="GR136" s="18"/>
      <c r="GS136" s="29"/>
      <c r="GT136" s="18"/>
      <c r="GU136" s="18"/>
      <c r="GV136" s="18"/>
      <c r="GW136" s="18"/>
      <c r="GX136" s="18">
        <v>101000</v>
      </c>
      <c r="GY136" s="18">
        <v>65161.42</v>
      </c>
      <c r="GZ136" s="18"/>
      <c r="HA136" s="57"/>
      <c r="HB136" s="23">
        <f t="shared" si="11"/>
        <v>0</v>
      </c>
      <c r="HC136" s="23">
        <f t="shared" si="11"/>
        <v>0</v>
      </c>
      <c r="HD136" s="29"/>
      <c r="HE136" s="29"/>
      <c r="HF136" s="29"/>
      <c r="HG136" s="29"/>
      <c r="HH136" s="29"/>
      <c r="HI136" s="29"/>
      <c r="HJ136" s="29"/>
      <c r="HK136" s="29"/>
      <c r="HL136" s="18"/>
      <c r="HM136" s="29"/>
      <c r="HN136" s="18"/>
      <c r="HO136" s="29"/>
      <c r="HP136" s="29"/>
      <c r="HQ136" s="29"/>
      <c r="HR136" s="29"/>
      <c r="HS136" s="29"/>
      <c r="HT136" s="18"/>
      <c r="HU136" s="18"/>
      <c r="HV136" s="18"/>
      <c r="HW136" s="18"/>
      <c r="HX136" s="18"/>
      <c r="HY136" s="76"/>
      <c r="HZ136" s="18"/>
      <c r="IA136" s="18"/>
      <c r="IB136" s="60"/>
      <c r="IC136" s="60"/>
      <c r="ID136" s="60"/>
      <c r="IE136" s="20"/>
      <c r="IF136" s="20"/>
      <c r="IG136" s="60"/>
      <c r="IH136" s="60"/>
      <c r="II136" s="60"/>
      <c r="IJ136" s="60"/>
      <c r="IK136" s="60"/>
      <c r="IL136" s="60"/>
      <c r="IM136" s="60"/>
      <c r="IN136" s="20"/>
      <c r="IO136" s="20"/>
      <c r="IP136" s="60"/>
      <c r="IQ136" s="60"/>
      <c r="IR136" s="60"/>
      <c r="IS136" s="20"/>
      <c r="IT136" s="60"/>
      <c r="IU136" s="20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6"/>
      <c r="LZ136" s="16"/>
      <c r="MA136" s="1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</row>
    <row r="137" spans="1:640" x14ac:dyDescent="0.25">
      <c r="A137" s="9" t="s">
        <v>138</v>
      </c>
      <c r="B137" s="23">
        <f t="shared" ref="B137:C152" si="14">D137+L137+FV137+HB137</f>
        <v>9038098.1500000004</v>
      </c>
      <c r="C137" s="23">
        <f t="shared" si="14"/>
        <v>6726095.79</v>
      </c>
      <c r="D137" s="31">
        <f t="shared" si="13"/>
        <v>8204315.1500000004</v>
      </c>
      <c r="E137" s="31">
        <f t="shared" si="13"/>
        <v>6111998.1500000004</v>
      </c>
      <c r="F137" s="18">
        <v>7826900</v>
      </c>
      <c r="G137" s="1">
        <v>5870177</v>
      </c>
      <c r="H137" s="18">
        <v>377415.15</v>
      </c>
      <c r="I137" s="58">
        <v>241821.15</v>
      </c>
      <c r="J137" s="58"/>
      <c r="K137" s="58"/>
      <c r="L137" s="23">
        <f t="shared" si="9"/>
        <v>581108</v>
      </c>
      <c r="M137" s="23">
        <f t="shared" si="9"/>
        <v>435831</v>
      </c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29"/>
      <c r="AD137" s="18"/>
      <c r="AE137" s="18"/>
      <c r="AF137" s="18"/>
      <c r="AG137" s="18"/>
      <c r="AH137" s="18"/>
      <c r="AI137" s="18"/>
      <c r="AJ137" s="22"/>
      <c r="AK137" s="18"/>
      <c r="AL137" s="18"/>
      <c r="AM137" s="29"/>
      <c r="AN137" s="18"/>
      <c r="AO137" s="29"/>
      <c r="AP137" s="18"/>
      <c r="AQ137" s="29"/>
      <c r="AR137" s="18"/>
      <c r="AS137" s="18"/>
      <c r="AT137" s="18"/>
      <c r="AU137" s="29"/>
      <c r="AV137" s="18"/>
      <c r="AW137" s="18"/>
      <c r="AX137" s="18"/>
      <c r="AY137" s="29"/>
      <c r="AZ137" s="18"/>
      <c r="BA137" s="29"/>
      <c r="BB137" s="18"/>
      <c r="BC137" s="29"/>
      <c r="BD137" s="18"/>
      <c r="BE137" s="18"/>
      <c r="BF137" s="18"/>
      <c r="BG137" s="18"/>
      <c r="BH137" s="18"/>
      <c r="BI137" s="29"/>
      <c r="BJ137" s="29"/>
      <c r="BK137" s="29"/>
      <c r="BL137" s="29"/>
      <c r="BM137" s="29"/>
      <c r="BN137" s="18"/>
      <c r="BO137" s="18"/>
      <c r="BP137" s="18"/>
      <c r="BQ137" s="29"/>
      <c r="BR137" s="18"/>
      <c r="BS137" s="29"/>
      <c r="BT137" s="18"/>
      <c r="BU137" s="18"/>
      <c r="BV137" s="18"/>
      <c r="BW137" s="18"/>
      <c r="BX137" s="18"/>
      <c r="BY137" s="18"/>
      <c r="BZ137" s="18"/>
      <c r="CA137" s="29"/>
      <c r="CB137" s="29"/>
      <c r="CC137" s="29"/>
      <c r="CD137" s="18"/>
      <c r="CE137" s="29"/>
      <c r="CF137" s="29"/>
      <c r="CG137" s="29"/>
      <c r="CH137" s="18"/>
      <c r="CI137" s="18"/>
      <c r="CJ137" s="18"/>
      <c r="CK137" s="29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29"/>
      <c r="CY137" s="29"/>
      <c r="CZ137" s="2"/>
      <c r="DA137" s="3"/>
      <c r="DB137" s="18"/>
      <c r="DC137" s="18"/>
      <c r="DD137" s="18"/>
      <c r="DE137" s="18"/>
      <c r="DF137" s="18"/>
      <c r="DG137" s="29"/>
      <c r="DH137" s="18">
        <v>581108</v>
      </c>
      <c r="DI137" s="18">
        <v>435831</v>
      </c>
      <c r="DJ137" s="18"/>
      <c r="DK137" s="29"/>
      <c r="DL137" s="18"/>
      <c r="DM137" s="18"/>
      <c r="DN137" s="18"/>
      <c r="DO137" s="18"/>
      <c r="DP137" s="18"/>
      <c r="DQ137" s="18"/>
      <c r="DR137" s="18"/>
      <c r="DS137" s="29"/>
      <c r="DT137" s="18"/>
      <c r="DU137" s="29"/>
      <c r="DV137" s="18"/>
      <c r="DW137" s="18"/>
      <c r="DX137" s="18"/>
      <c r="DY137" s="18"/>
      <c r="DZ137" s="18"/>
      <c r="EA137" s="29"/>
      <c r="EB137" s="18"/>
      <c r="EC137" s="29"/>
      <c r="ED137" s="18"/>
      <c r="EE137" s="18"/>
      <c r="EF137" s="18"/>
      <c r="EG137" s="18"/>
      <c r="EH137" s="18"/>
      <c r="EI137" s="18"/>
      <c r="EJ137" s="18"/>
      <c r="EK137" s="18"/>
      <c r="EL137" s="18"/>
      <c r="EM137" s="29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29"/>
      <c r="EZ137" s="18"/>
      <c r="FA137" s="18"/>
      <c r="FB137" s="18"/>
      <c r="FC137" s="18"/>
      <c r="FD137" s="18"/>
      <c r="FE137" s="18"/>
      <c r="FF137" s="18"/>
      <c r="FG137" s="18"/>
      <c r="FH137" s="37"/>
      <c r="FI137" s="29"/>
      <c r="FJ137" s="18"/>
      <c r="FK137" s="18"/>
      <c r="FL137" s="18"/>
      <c r="FM137" s="18"/>
      <c r="FN137" s="18"/>
      <c r="FO137" s="18"/>
      <c r="FP137" s="18"/>
      <c r="FQ137" s="18"/>
      <c r="FR137" s="18"/>
      <c r="FS137" s="29"/>
      <c r="FT137" s="29"/>
      <c r="FU137" s="29"/>
      <c r="FV137" s="23">
        <f t="shared" si="10"/>
        <v>252675</v>
      </c>
      <c r="FW137" s="23">
        <f t="shared" si="10"/>
        <v>178266.64</v>
      </c>
      <c r="FX137" s="18"/>
      <c r="FY137" s="29"/>
      <c r="FZ137" s="18"/>
      <c r="GA137" s="18"/>
      <c r="GB137" s="18"/>
      <c r="GC137" s="29"/>
      <c r="GD137" s="18"/>
      <c r="GE137" s="18"/>
      <c r="GF137" s="18"/>
      <c r="GG137" s="29"/>
      <c r="GH137" s="18"/>
      <c r="GI137" s="18"/>
      <c r="GJ137" s="18"/>
      <c r="GK137" s="18"/>
      <c r="GL137" s="18"/>
      <c r="GM137" s="29"/>
      <c r="GN137" s="18"/>
      <c r="GO137" s="18"/>
      <c r="GP137" s="18"/>
      <c r="GQ137" s="18"/>
      <c r="GR137" s="18"/>
      <c r="GS137" s="29"/>
      <c r="GT137" s="18"/>
      <c r="GU137" s="18"/>
      <c r="GV137" s="18"/>
      <c r="GW137" s="18"/>
      <c r="GX137" s="18">
        <v>252675</v>
      </c>
      <c r="GY137" s="18">
        <v>178266.64</v>
      </c>
      <c r="GZ137" s="18"/>
      <c r="HA137" s="57"/>
      <c r="HB137" s="23">
        <f t="shared" si="11"/>
        <v>0</v>
      </c>
      <c r="HC137" s="23">
        <f t="shared" si="11"/>
        <v>0</v>
      </c>
      <c r="HD137" s="29"/>
      <c r="HE137" s="29"/>
      <c r="HF137" s="29"/>
      <c r="HG137" s="29"/>
      <c r="HH137" s="29"/>
      <c r="HI137" s="29"/>
      <c r="HJ137" s="29"/>
      <c r="HK137" s="29"/>
      <c r="HL137" s="18"/>
      <c r="HM137" s="29"/>
      <c r="HN137" s="18"/>
      <c r="HO137" s="29"/>
      <c r="HP137" s="29"/>
      <c r="HQ137" s="29"/>
      <c r="HR137" s="29"/>
      <c r="HS137" s="29"/>
      <c r="HT137" s="18"/>
      <c r="HU137" s="18"/>
      <c r="HV137" s="18"/>
      <c r="HW137" s="18"/>
      <c r="HX137" s="18"/>
      <c r="HY137" s="76"/>
      <c r="HZ137" s="18"/>
      <c r="IA137" s="18"/>
      <c r="IB137" s="60"/>
      <c r="IC137" s="60"/>
      <c r="ID137" s="60"/>
      <c r="IE137" s="20"/>
      <c r="IF137" s="20"/>
      <c r="IG137" s="60"/>
      <c r="IH137" s="60"/>
      <c r="II137" s="60"/>
      <c r="IJ137" s="60"/>
      <c r="IK137" s="60"/>
      <c r="IL137" s="60"/>
      <c r="IM137" s="60"/>
      <c r="IN137" s="20"/>
      <c r="IO137" s="20"/>
      <c r="IP137" s="60"/>
      <c r="IQ137" s="60"/>
      <c r="IR137" s="60"/>
      <c r="IS137" s="20"/>
      <c r="IT137" s="60"/>
      <c r="IU137" s="20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6"/>
      <c r="LZ137" s="16"/>
      <c r="MA137" s="1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  <c r="XA137" s="6"/>
      <c r="XB137" s="6"/>
      <c r="XC137" s="6"/>
      <c r="XD137" s="6"/>
      <c r="XE137" s="6"/>
      <c r="XF137" s="6"/>
      <c r="XG137" s="6"/>
      <c r="XH137" s="6"/>
      <c r="XI137" s="6"/>
      <c r="XJ137" s="6"/>
      <c r="XK137" s="6"/>
      <c r="XL137" s="6"/>
      <c r="XM137" s="6"/>
      <c r="XN137" s="6"/>
      <c r="XO137" s="6"/>
      <c r="XP137" s="6"/>
    </row>
    <row r="138" spans="1:640" x14ac:dyDescent="0.25">
      <c r="A138" s="9" t="s">
        <v>139</v>
      </c>
      <c r="B138" s="23">
        <f t="shared" si="14"/>
        <v>12821768.029999999</v>
      </c>
      <c r="C138" s="23">
        <f t="shared" si="14"/>
        <v>9547087.9699999988</v>
      </c>
      <c r="D138" s="31">
        <f t="shared" ref="D138:E152" si="15">F138+H138+J138</f>
        <v>11891133.029999999</v>
      </c>
      <c r="E138" s="31">
        <f t="shared" si="15"/>
        <v>8865396.0299999993</v>
      </c>
      <c r="F138" s="18">
        <v>11230900</v>
      </c>
      <c r="G138" s="1">
        <v>8423176</v>
      </c>
      <c r="H138" s="18">
        <v>660233.03</v>
      </c>
      <c r="I138" s="58">
        <v>442220.03</v>
      </c>
      <c r="J138" s="58"/>
      <c r="K138" s="58"/>
      <c r="L138" s="23">
        <f t="shared" ref="L138:M152" si="16">N138+T138+X138+Z138+AB138+AD138+AH138+AJ138+AL138+AN138+AP138+AR138+AT138+AV138+AX138+AZ138+BB138+BD138+BF138+BH138+BJ138+BN138+BP138+BR138+BT138+BV138+BX138+BZ138+CD138+CH138+CJ138+CL138+CN138+CP138+CR138+CT138+CV138+CX138+CZ138+DB138+DD138+DF138+DH138+DJ138+DL138+DN138+DP138+DR138+DT138+DV138+DX138+DZ138+EB138+ED138+EF138+EH138+EL138+EN138+EP138+ER138+ET138+EV138+EX138+EZ138+FD138+FF138+FH138+FJ138+FL138+FN138+FR138+FT138+FP138+P138+R138+AF138+BL138+CF138+EJ138+FB138+V138+CB138</f>
        <v>677960</v>
      </c>
      <c r="M138" s="23">
        <f t="shared" si="16"/>
        <v>508470</v>
      </c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29"/>
      <c r="AD138" s="18"/>
      <c r="AE138" s="18"/>
      <c r="AF138" s="18"/>
      <c r="AG138" s="18"/>
      <c r="AH138" s="18"/>
      <c r="AI138" s="18"/>
      <c r="AJ138" s="22"/>
      <c r="AK138" s="18"/>
      <c r="AL138" s="18"/>
      <c r="AM138" s="29"/>
      <c r="AN138" s="18"/>
      <c r="AO138" s="29"/>
      <c r="AP138" s="18"/>
      <c r="AQ138" s="29"/>
      <c r="AR138" s="18"/>
      <c r="AS138" s="18"/>
      <c r="AT138" s="18"/>
      <c r="AU138" s="29"/>
      <c r="AV138" s="18"/>
      <c r="AW138" s="18"/>
      <c r="AX138" s="18"/>
      <c r="AY138" s="29"/>
      <c r="AZ138" s="18"/>
      <c r="BA138" s="29"/>
      <c r="BB138" s="18"/>
      <c r="BC138" s="29"/>
      <c r="BD138" s="18"/>
      <c r="BE138" s="18"/>
      <c r="BF138" s="18"/>
      <c r="BG138" s="18"/>
      <c r="BH138" s="18"/>
      <c r="BI138" s="29"/>
      <c r="BJ138" s="29"/>
      <c r="BK138" s="29"/>
      <c r="BL138" s="29"/>
      <c r="BM138" s="29"/>
      <c r="BN138" s="18"/>
      <c r="BO138" s="18"/>
      <c r="BP138" s="18"/>
      <c r="BQ138" s="29"/>
      <c r="BR138" s="18"/>
      <c r="BS138" s="29"/>
      <c r="BT138" s="18"/>
      <c r="BU138" s="18"/>
      <c r="BV138" s="18"/>
      <c r="BW138" s="18"/>
      <c r="BX138" s="18"/>
      <c r="BY138" s="18"/>
      <c r="BZ138" s="18"/>
      <c r="CA138" s="29"/>
      <c r="CB138" s="29"/>
      <c r="CC138" s="29"/>
      <c r="CD138" s="18"/>
      <c r="CE138" s="29"/>
      <c r="CF138" s="29"/>
      <c r="CG138" s="29"/>
      <c r="CH138" s="18"/>
      <c r="CI138" s="18"/>
      <c r="CJ138" s="18"/>
      <c r="CK138" s="29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29"/>
      <c r="CY138" s="29"/>
      <c r="CZ138" s="2"/>
      <c r="DA138" s="3"/>
      <c r="DB138" s="18"/>
      <c r="DC138" s="18"/>
      <c r="DD138" s="18"/>
      <c r="DE138" s="18"/>
      <c r="DF138" s="18"/>
      <c r="DG138" s="29"/>
      <c r="DH138" s="18">
        <v>677960</v>
      </c>
      <c r="DI138" s="18">
        <v>508470</v>
      </c>
      <c r="DJ138" s="18"/>
      <c r="DK138" s="29"/>
      <c r="DL138" s="18"/>
      <c r="DM138" s="18"/>
      <c r="DN138" s="18"/>
      <c r="DO138" s="18"/>
      <c r="DP138" s="18"/>
      <c r="DQ138" s="18"/>
      <c r="DR138" s="18"/>
      <c r="DS138" s="29"/>
      <c r="DT138" s="18"/>
      <c r="DU138" s="29"/>
      <c r="DV138" s="18"/>
      <c r="DW138" s="18"/>
      <c r="DX138" s="18"/>
      <c r="DY138" s="18"/>
      <c r="DZ138" s="18"/>
      <c r="EA138" s="29"/>
      <c r="EB138" s="18"/>
      <c r="EC138" s="29"/>
      <c r="ED138" s="18"/>
      <c r="EE138" s="18"/>
      <c r="EF138" s="18"/>
      <c r="EG138" s="18"/>
      <c r="EH138" s="18"/>
      <c r="EI138" s="18"/>
      <c r="EJ138" s="18"/>
      <c r="EK138" s="18"/>
      <c r="EL138" s="18"/>
      <c r="EM138" s="29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29"/>
      <c r="EZ138" s="18"/>
      <c r="FA138" s="18"/>
      <c r="FB138" s="18"/>
      <c r="FC138" s="18"/>
      <c r="FD138" s="18"/>
      <c r="FE138" s="18"/>
      <c r="FF138" s="18"/>
      <c r="FG138" s="18"/>
      <c r="FH138" s="37"/>
      <c r="FI138" s="29"/>
      <c r="FJ138" s="18"/>
      <c r="FK138" s="18"/>
      <c r="FL138" s="18"/>
      <c r="FM138" s="18"/>
      <c r="FN138" s="18"/>
      <c r="FO138" s="18"/>
      <c r="FP138" s="18"/>
      <c r="FQ138" s="18"/>
      <c r="FR138" s="18"/>
      <c r="FS138" s="29"/>
      <c r="FT138" s="29"/>
      <c r="FU138" s="29"/>
      <c r="FV138" s="23">
        <f t="shared" ref="FV138:FW152" si="17">FX138+FZ138+GB138+GD138+GF138+GH138+GJ138+GL138+GN138+GP138+GR138+GT138+GV138+GX138+GZ138</f>
        <v>252675</v>
      </c>
      <c r="FW138" s="23">
        <f t="shared" si="17"/>
        <v>173221.94</v>
      </c>
      <c r="FX138" s="18"/>
      <c r="FY138" s="29"/>
      <c r="FZ138" s="18"/>
      <c r="GA138" s="18"/>
      <c r="GB138" s="18"/>
      <c r="GC138" s="29"/>
      <c r="GD138" s="18"/>
      <c r="GE138" s="18"/>
      <c r="GF138" s="18"/>
      <c r="GG138" s="29"/>
      <c r="GH138" s="18"/>
      <c r="GI138" s="18"/>
      <c r="GJ138" s="18"/>
      <c r="GK138" s="18"/>
      <c r="GL138" s="18"/>
      <c r="GM138" s="29"/>
      <c r="GN138" s="18"/>
      <c r="GO138" s="18"/>
      <c r="GP138" s="18"/>
      <c r="GQ138" s="18"/>
      <c r="GR138" s="18"/>
      <c r="GS138" s="29"/>
      <c r="GT138" s="18"/>
      <c r="GU138" s="18"/>
      <c r="GV138" s="18"/>
      <c r="GW138" s="18"/>
      <c r="GX138" s="18">
        <v>252675</v>
      </c>
      <c r="GY138" s="18">
        <v>173221.94</v>
      </c>
      <c r="GZ138" s="18"/>
      <c r="HA138" s="57"/>
      <c r="HB138" s="23">
        <f t="shared" ref="HB138:HC152" si="18">HD138+HF138+HH138+HL138+HN138+HP138+HT138+HX138+HZ138+HJ138+HR138+HV138</f>
        <v>0</v>
      </c>
      <c r="HC138" s="23">
        <f t="shared" si="18"/>
        <v>0</v>
      </c>
      <c r="HD138" s="29"/>
      <c r="HE138" s="29"/>
      <c r="HF138" s="29"/>
      <c r="HG138" s="29"/>
      <c r="HH138" s="29"/>
      <c r="HI138" s="29"/>
      <c r="HJ138" s="29"/>
      <c r="HK138" s="29"/>
      <c r="HL138" s="18"/>
      <c r="HM138" s="29"/>
      <c r="HN138" s="18"/>
      <c r="HO138" s="29"/>
      <c r="HP138" s="29"/>
      <c r="HQ138" s="29"/>
      <c r="HR138" s="29"/>
      <c r="HS138" s="29"/>
      <c r="HT138" s="18"/>
      <c r="HU138" s="18"/>
      <c r="HV138" s="18"/>
      <c r="HW138" s="18"/>
      <c r="HX138" s="18"/>
      <c r="HY138" s="76"/>
      <c r="HZ138" s="18"/>
      <c r="IA138" s="18"/>
      <c r="IB138" s="60"/>
      <c r="IC138" s="60"/>
      <c r="ID138" s="60"/>
      <c r="IE138" s="20"/>
      <c r="IF138" s="20"/>
      <c r="IG138" s="60"/>
      <c r="IH138" s="60"/>
      <c r="II138" s="60"/>
      <c r="IJ138" s="60"/>
      <c r="IK138" s="60"/>
      <c r="IL138" s="60"/>
      <c r="IM138" s="60"/>
      <c r="IN138" s="20"/>
      <c r="IO138" s="20"/>
      <c r="IP138" s="60"/>
      <c r="IQ138" s="60"/>
      <c r="IR138" s="60"/>
      <c r="IS138" s="20"/>
      <c r="IT138" s="60"/>
      <c r="IU138" s="20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6"/>
      <c r="LZ138" s="16"/>
      <c r="MA138" s="1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</row>
    <row r="139" spans="1:640" x14ac:dyDescent="0.25">
      <c r="A139" s="9" t="s">
        <v>140</v>
      </c>
      <c r="B139" s="23">
        <f t="shared" si="14"/>
        <v>6920943</v>
      </c>
      <c r="C139" s="23">
        <f t="shared" si="14"/>
        <v>5152039.0599999996</v>
      </c>
      <c r="D139" s="31">
        <f t="shared" si="15"/>
        <v>6626240</v>
      </c>
      <c r="E139" s="31">
        <f t="shared" si="15"/>
        <v>4937723</v>
      </c>
      <c r="F139" s="18">
        <v>6402100</v>
      </c>
      <c r="G139" s="1">
        <v>4801576</v>
      </c>
      <c r="H139" s="18">
        <v>224140</v>
      </c>
      <c r="I139" s="58">
        <v>136147</v>
      </c>
      <c r="J139" s="58"/>
      <c r="K139" s="58"/>
      <c r="L139" s="23">
        <f t="shared" si="16"/>
        <v>193703</v>
      </c>
      <c r="M139" s="23">
        <f t="shared" si="16"/>
        <v>145275</v>
      </c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29"/>
      <c r="AD139" s="18"/>
      <c r="AE139" s="18"/>
      <c r="AF139" s="18"/>
      <c r="AG139" s="18"/>
      <c r="AH139" s="18"/>
      <c r="AI139" s="18"/>
      <c r="AJ139" s="22"/>
      <c r="AK139" s="18"/>
      <c r="AL139" s="18"/>
      <c r="AM139" s="29"/>
      <c r="AN139" s="18"/>
      <c r="AO139" s="29"/>
      <c r="AP139" s="18"/>
      <c r="AQ139" s="29"/>
      <c r="AR139" s="18"/>
      <c r="AS139" s="18"/>
      <c r="AT139" s="18"/>
      <c r="AU139" s="29"/>
      <c r="AV139" s="18"/>
      <c r="AW139" s="18"/>
      <c r="AX139" s="18"/>
      <c r="AY139" s="29"/>
      <c r="AZ139" s="18"/>
      <c r="BA139" s="29"/>
      <c r="BB139" s="18"/>
      <c r="BC139" s="29"/>
      <c r="BD139" s="18"/>
      <c r="BE139" s="18"/>
      <c r="BF139" s="18"/>
      <c r="BG139" s="18"/>
      <c r="BH139" s="18"/>
      <c r="BI139" s="29"/>
      <c r="BJ139" s="29"/>
      <c r="BK139" s="29"/>
      <c r="BL139" s="29"/>
      <c r="BM139" s="29"/>
      <c r="BN139" s="18"/>
      <c r="BO139" s="18"/>
      <c r="BP139" s="18"/>
      <c r="BQ139" s="29"/>
      <c r="BR139" s="18"/>
      <c r="BS139" s="29"/>
      <c r="BT139" s="18"/>
      <c r="BU139" s="18"/>
      <c r="BV139" s="18"/>
      <c r="BW139" s="18"/>
      <c r="BX139" s="18"/>
      <c r="BY139" s="18"/>
      <c r="BZ139" s="18"/>
      <c r="CA139" s="29"/>
      <c r="CB139" s="29"/>
      <c r="CC139" s="29"/>
      <c r="CD139" s="18"/>
      <c r="CE139" s="29"/>
      <c r="CF139" s="29"/>
      <c r="CG139" s="29"/>
      <c r="CH139" s="18"/>
      <c r="CI139" s="18"/>
      <c r="CJ139" s="18"/>
      <c r="CK139" s="29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29"/>
      <c r="CY139" s="29"/>
      <c r="CZ139" s="2"/>
      <c r="DA139" s="3"/>
      <c r="DB139" s="18"/>
      <c r="DC139" s="18"/>
      <c r="DD139" s="18"/>
      <c r="DE139" s="18"/>
      <c r="DF139" s="18"/>
      <c r="DG139" s="29"/>
      <c r="DH139" s="18">
        <v>193703</v>
      </c>
      <c r="DI139" s="18">
        <v>145275</v>
      </c>
      <c r="DJ139" s="18"/>
      <c r="DK139" s="29"/>
      <c r="DL139" s="18"/>
      <c r="DM139" s="18"/>
      <c r="DN139" s="18"/>
      <c r="DO139" s="18"/>
      <c r="DP139" s="18"/>
      <c r="DQ139" s="18"/>
      <c r="DR139" s="18"/>
      <c r="DS139" s="29"/>
      <c r="DT139" s="18"/>
      <c r="DU139" s="29"/>
      <c r="DV139" s="18"/>
      <c r="DW139" s="18"/>
      <c r="DX139" s="18"/>
      <c r="DY139" s="18"/>
      <c r="DZ139" s="18"/>
      <c r="EA139" s="29"/>
      <c r="EB139" s="18"/>
      <c r="EC139" s="29"/>
      <c r="ED139" s="18"/>
      <c r="EE139" s="18"/>
      <c r="EF139" s="18"/>
      <c r="EG139" s="18"/>
      <c r="EH139" s="18"/>
      <c r="EI139" s="18"/>
      <c r="EJ139" s="18"/>
      <c r="EK139" s="18"/>
      <c r="EL139" s="18"/>
      <c r="EM139" s="29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29"/>
      <c r="EZ139" s="18"/>
      <c r="FA139" s="18"/>
      <c r="FB139" s="18"/>
      <c r="FC139" s="18"/>
      <c r="FD139" s="18"/>
      <c r="FE139" s="18"/>
      <c r="FF139" s="18"/>
      <c r="FG139" s="18"/>
      <c r="FH139" s="37"/>
      <c r="FI139" s="29"/>
      <c r="FJ139" s="18"/>
      <c r="FK139" s="18"/>
      <c r="FL139" s="18"/>
      <c r="FM139" s="18"/>
      <c r="FN139" s="18"/>
      <c r="FO139" s="18"/>
      <c r="FP139" s="18"/>
      <c r="FQ139" s="18"/>
      <c r="FR139" s="18"/>
      <c r="FS139" s="29"/>
      <c r="FT139" s="29"/>
      <c r="FU139" s="29"/>
      <c r="FV139" s="23">
        <f t="shared" si="17"/>
        <v>101000</v>
      </c>
      <c r="FW139" s="23">
        <f t="shared" si="17"/>
        <v>69041.06</v>
      </c>
      <c r="FX139" s="18"/>
      <c r="FY139" s="29"/>
      <c r="FZ139" s="18"/>
      <c r="GA139" s="18"/>
      <c r="GB139" s="18"/>
      <c r="GC139" s="29"/>
      <c r="GD139" s="18"/>
      <c r="GE139" s="18"/>
      <c r="GF139" s="18"/>
      <c r="GG139" s="29"/>
      <c r="GH139" s="18"/>
      <c r="GI139" s="18"/>
      <c r="GJ139" s="18"/>
      <c r="GK139" s="18"/>
      <c r="GL139" s="18"/>
      <c r="GM139" s="29"/>
      <c r="GN139" s="18"/>
      <c r="GO139" s="18"/>
      <c r="GP139" s="18"/>
      <c r="GQ139" s="18"/>
      <c r="GR139" s="18"/>
      <c r="GS139" s="29"/>
      <c r="GT139" s="18"/>
      <c r="GU139" s="18"/>
      <c r="GV139" s="18"/>
      <c r="GW139" s="18"/>
      <c r="GX139" s="18">
        <v>101000</v>
      </c>
      <c r="GY139" s="18">
        <v>69041.06</v>
      </c>
      <c r="GZ139" s="18"/>
      <c r="HA139" s="57"/>
      <c r="HB139" s="23">
        <f t="shared" si="18"/>
        <v>0</v>
      </c>
      <c r="HC139" s="23">
        <f>HE139+HG139+HI139+HM139+HO139+HQ139+HU139+HY139+IA139+HK139+HS139+HW139</f>
        <v>0</v>
      </c>
      <c r="HD139" s="29"/>
      <c r="HE139" s="29"/>
      <c r="HF139" s="29"/>
      <c r="HG139" s="29"/>
      <c r="HH139" s="29"/>
      <c r="HI139" s="29"/>
      <c r="HJ139" s="29"/>
      <c r="HK139" s="29"/>
      <c r="HL139" s="18"/>
      <c r="HM139" s="29"/>
      <c r="HN139" s="18"/>
      <c r="HO139" s="29"/>
      <c r="HP139" s="29"/>
      <c r="HQ139" s="29"/>
      <c r="HR139" s="29"/>
      <c r="HS139" s="29"/>
      <c r="HT139" s="18"/>
      <c r="HU139" s="18"/>
      <c r="HV139" s="18"/>
      <c r="HW139" s="18"/>
      <c r="HX139" s="18"/>
      <c r="HY139" s="76"/>
      <c r="HZ139" s="18"/>
      <c r="IA139" s="18"/>
      <c r="IB139" s="60"/>
      <c r="IC139" s="60"/>
      <c r="ID139" s="60"/>
      <c r="IE139" s="20"/>
      <c r="IF139" s="20"/>
      <c r="IG139" s="60"/>
      <c r="IH139" s="60"/>
      <c r="II139" s="60"/>
      <c r="IJ139" s="60"/>
      <c r="IK139" s="60"/>
      <c r="IL139" s="60"/>
      <c r="IM139" s="60"/>
      <c r="IN139" s="20"/>
      <c r="IO139" s="20"/>
      <c r="IP139" s="60"/>
      <c r="IQ139" s="60"/>
      <c r="IR139" s="60"/>
      <c r="IS139" s="20"/>
      <c r="IT139" s="60"/>
      <c r="IU139" s="20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6"/>
      <c r="LZ139" s="16"/>
      <c r="MA139" s="1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</row>
    <row r="140" spans="1:640" x14ac:dyDescent="0.25">
      <c r="A140" s="9" t="s">
        <v>141</v>
      </c>
      <c r="B140" s="23">
        <f t="shared" si="14"/>
        <v>11459671.289999999</v>
      </c>
      <c r="C140" s="23">
        <f t="shared" si="14"/>
        <v>8433186.9199999999</v>
      </c>
      <c r="D140" s="31">
        <f t="shared" si="15"/>
        <v>9982185.2899999991</v>
      </c>
      <c r="E140" s="31">
        <f t="shared" si="15"/>
        <v>7422891.29</v>
      </c>
      <c r="F140" s="18">
        <v>9483200</v>
      </c>
      <c r="G140" s="1">
        <v>7112402</v>
      </c>
      <c r="H140" s="18">
        <v>498985.29</v>
      </c>
      <c r="I140" s="58">
        <v>310489.28999999998</v>
      </c>
      <c r="J140" s="58"/>
      <c r="K140" s="58"/>
      <c r="L140" s="23">
        <f t="shared" si="16"/>
        <v>1224811</v>
      </c>
      <c r="M140" s="23">
        <f t="shared" si="16"/>
        <v>837406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29"/>
      <c r="AD140" s="18"/>
      <c r="AE140" s="18"/>
      <c r="AF140" s="18"/>
      <c r="AG140" s="18"/>
      <c r="AH140" s="18"/>
      <c r="AI140" s="18"/>
      <c r="AJ140" s="22"/>
      <c r="AK140" s="18"/>
      <c r="AL140" s="18"/>
      <c r="AM140" s="29"/>
      <c r="AN140" s="18"/>
      <c r="AO140" s="29"/>
      <c r="AP140" s="18"/>
      <c r="AQ140" s="29"/>
      <c r="AR140" s="18"/>
      <c r="AS140" s="18"/>
      <c r="AT140" s="18"/>
      <c r="AU140" s="29"/>
      <c r="AV140" s="18"/>
      <c r="AW140" s="18"/>
      <c r="AX140" s="18"/>
      <c r="AY140" s="29"/>
      <c r="AZ140" s="18"/>
      <c r="BA140" s="29"/>
      <c r="BB140" s="18"/>
      <c r="BC140" s="29"/>
      <c r="BD140" s="18"/>
      <c r="BE140" s="18"/>
      <c r="BF140" s="18"/>
      <c r="BG140" s="18"/>
      <c r="BH140" s="18"/>
      <c r="BI140" s="29"/>
      <c r="BJ140" s="29"/>
      <c r="BK140" s="29"/>
      <c r="BL140" s="29"/>
      <c r="BM140" s="29"/>
      <c r="BN140" s="18"/>
      <c r="BO140" s="18"/>
      <c r="BP140" s="18"/>
      <c r="BQ140" s="29"/>
      <c r="BR140" s="18"/>
      <c r="BS140" s="29"/>
      <c r="BT140" s="18"/>
      <c r="BU140" s="18"/>
      <c r="BV140" s="18"/>
      <c r="BW140" s="18"/>
      <c r="BX140" s="18"/>
      <c r="BY140" s="18"/>
      <c r="BZ140" s="18"/>
      <c r="CA140" s="29"/>
      <c r="CB140" s="29"/>
      <c r="CC140" s="29"/>
      <c r="CD140" s="18"/>
      <c r="CE140" s="29"/>
      <c r="CF140" s="29"/>
      <c r="CG140" s="29"/>
      <c r="CH140" s="18"/>
      <c r="CI140" s="18"/>
      <c r="CJ140" s="18"/>
      <c r="CK140" s="29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29"/>
      <c r="CY140" s="29"/>
      <c r="CZ140" s="2"/>
      <c r="DA140" s="3"/>
      <c r="DB140" s="18"/>
      <c r="DC140" s="18"/>
      <c r="DD140" s="18"/>
      <c r="DE140" s="18"/>
      <c r="DF140" s="18"/>
      <c r="DG140" s="29"/>
      <c r="DH140" s="18">
        <v>774811</v>
      </c>
      <c r="DI140" s="18">
        <v>387406</v>
      </c>
      <c r="DJ140" s="18"/>
      <c r="DK140" s="29"/>
      <c r="DL140" s="18"/>
      <c r="DM140" s="18"/>
      <c r="DN140" s="18"/>
      <c r="DO140" s="18"/>
      <c r="DP140" s="18"/>
      <c r="DQ140" s="18"/>
      <c r="DR140" s="18"/>
      <c r="DS140" s="29"/>
      <c r="DT140" s="18"/>
      <c r="DU140" s="29"/>
      <c r="DV140" s="18">
        <v>130000</v>
      </c>
      <c r="DW140" s="18">
        <v>130000</v>
      </c>
      <c r="DX140" s="18">
        <v>190000</v>
      </c>
      <c r="DY140" s="18">
        <v>190000</v>
      </c>
      <c r="DZ140" s="18">
        <v>130000</v>
      </c>
      <c r="EA140" s="29">
        <v>130000</v>
      </c>
      <c r="EB140" s="18"/>
      <c r="EC140" s="29"/>
      <c r="ED140" s="18"/>
      <c r="EE140" s="18"/>
      <c r="EF140" s="18"/>
      <c r="EG140" s="18"/>
      <c r="EH140" s="18"/>
      <c r="EI140" s="18"/>
      <c r="EJ140" s="18"/>
      <c r="EK140" s="18"/>
      <c r="EL140" s="18"/>
      <c r="EM140" s="29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29"/>
      <c r="EZ140" s="18"/>
      <c r="FA140" s="18"/>
      <c r="FB140" s="18"/>
      <c r="FC140" s="18"/>
      <c r="FD140" s="18"/>
      <c r="FE140" s="18"/>
      <c r="FF140" s="18"/>
      <c r="FG140" s="18"/>
      <c r="FH140" s="37"/>
      <c r="FI140" s="29"/>
      <c r="FJ140" s="18"/>
      <c r="FK140" s="18"/>
      <c r="FL140" s="18"/>
      <c r="FM140" s="18"/>
      <c r="FN140" s="18"/>
      <c r="FO140" s="18"/>
      <c r="FP140" s="18"/>
      <c r="FQ140" s="18"/>
      <c r="FR140" s="18"/>
      <c r="FS140" s="29"/>
      <c r="FT140" s="29"/>
      <c r="FU140" s="29"/>
      <c r="FV140" s="23">
        <f t="shared" si="17"/>
        <v>252675</v>
      </c>
      <c r="FW140" s="23">
        <f t="shared" si="17"/>
        <v>172889.63</v>
      </c>
      <c r="FX140" s="18"/>
      <c r="FY140" s="29"/>
      <c r="FZ140" s="18"/>
      <c r="GA140" s="18"/>
      <c r="GB140" s="18"/>
      <c r="GC140" s="29"/>
      <c r="GD140" s="18"/>
      <c r="GE140" s="18"/>
      <c r="GF140" s="18"/>
      <c r="GG140" s="29"/>
      <c r="GH140" s="18"/>
      <c r="GI140" s="18"/>
      <c r="GJ140" s="18"/>
      <c r="GK140" s="18"/>
      <c r="GL140" s="18"/>
      <c r="GM140" s="29"/>
      <c r="GN140" s="18"/>
      <c r="GO140" s="18"/>
      <c r="GP140" s="18"/>
      <c r="GQ140" s="18"/>
      <c r="GR140" s="18"/>
      <c r="GS140" s="29"/>
      <c r="GT140" s="18"/>
      <c r="GU140" s="18"/>
      <c r="GV140" s="18"/>
      <c r="GW140" s="18"/>
      <c r="GX140" s="18">
        <v>252675</v>
      </c>
      <c r="GY140" s="18">
        <v>172889.63</v>
      </c>
      <c r="GZ140" s="18"/>
      <c r="HA140" s="57"/>
      <c r="HB140" s="23">
        <f t="shared" si="18"/>
        <v>0</v>
      </c>
      <c r="HC140" s="23">
        <f t="shared" si="18"/>
        <v>0</v>
      </c>
      <c r="HD140" s="29"/>
      <c r="HE140" s="29"/>
      <c r="HF140" s="29"/>
      <c r="HG140" s="29"/>
      <c r="HH140" s="29"/>
      <c r="HI140" s="29"/>
      <c r="HJ140" s="29"/>
      <c r="HK140" s="29"/>
      <c r="HL140" s="18"/>
      <c r="HM140" s="29"/>
      <c r="HN140" s="18"/>
      <c r="HO140" s="29"/>
      <c r="HP140" s="29"/>
      <c r="HQ140" s="29"/>
      <c r="HR140" s="29"/>
      <c r="HS140" s="29"/>
      <c r="HT140" s="18"/>
      <c r="HU140" s="18"/>
      <c r="HV140" s="18"/>
      <c r="HW140" s="18"/>
      <c r="HX140" s="18"/>
      <c r="HY140" s="76"/>
      <c r="HZ140" s="18"/>
      <c r="IA140" s="18"/>
      <c r="IB140" s="60"/>
      <c r="IC140" s="60"/>
      <c r="ID140" s="60"/>
      <c r="IE140" s="20"/>
      <c r="IF140" s="20"/>
      <c r="IG140" s="60"/>
      <c r="IH140" s="60"/>
      <c r="II140" s="60"/>
      <c r="IJ140" s="60"/>
      <c r="IK140" s="60"/>
      <c r="IL140" s="60"/>
      <c r="IM140" s="60"/>
      <c r="IN140" s="20"/>
      <c r="IO140" s="20"/>
      <c r="IP140" s="60"/>
      <c r="IQ140" s="60"/>
      <c r="IR140" s="60"/>
      <c r="IS140" s="20"/>
      <c r="IT140" s="60"/>
      <c r="IU140" s="20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6"/>
      <c r="LZ140" s="16"/>
      <c r="MA140" s="1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  <c r="XK140" s="6"/>
      <c r="XL140" s="6"/>
      <c r="XM140" s="6"/>
      <c r="XN140" s="6"/>
      <c r="XO140" s="6"/>
      <c r="XP140" s="6"/>
    </row>
    <row r="141" spans="1:640" x14ac:dyDescent="0.25">
      <c r="A141" s="8" t="s">
        <v>142</v>
      </c>
      <c r="B141" s="23">
        <f t="shared" si="14"/>
        <v>499407423.60000002</v>
      </c>
      <c r="C141" s="23">
        <f t="shared" si="14"/>
        <v>284592010.75</v>
      </c>
      <c r="D141" s="31">
        <f t="shared" si="15"/>
        <v>147663234.88</v>
      </c>
      <c r="E141" s="31">
        <f t="shared" si="15"/>
        <v>110555442.88</v>
      </c>
      <c r="F141" s="18">
        <v>113834900</v>
      </c>
      <c r="G141" s="1">
        <v>85376177</v>
      </c>
      <c r="H141" s="18">
        <f>5167347+28660987.88</f>
        <v>33828334.879999995</v>
      </c>
      <c r="I141" s="58">
        <v>25179265.879999999</v>
      </c>
      <c r="J141" s="58"/>
      <c r="K141" s="58"/>
      <c r="L141" s="23">
        <f t="shared" si="16"/>
        <v>191016007.21000001</v>
      </c>
      <c r="M141" s="23">
        <f t="shared" si="16"/>
        <v>68247382.610000014</v>
      </c>
      <c r="N141" s="18"/>
      <c r="O141" s="18"/>
      <c r="P141" s="18"/>
      <c r="Q141" s="18"/>
      <c r="R141" s="18">
        <v>281821.90000000002</v>
      </c>
      <c r="S141" s="18">
        <v>229629.99</v>
      </c>
      <c r="T141" s="18"/>
      <c r="U141" s="18"/>
      <c r="V141" s="18">
        <v>3910381.2</v>
      </c>
      <c r="W141" s="18"/>
      <c r="X141" s="18">
        <f>50680600+7397740.7</f>
        <v>58078340.700000003</v>
      </c>
      <c r="Y141" s="18">
        <f>1073655+15588743.63</f>
        <v>16662398.630000001</v>
      </c>
      <c r="Z141" s="18"/>
      <c r="AA141" s="18"/>
      <c r="AB141" s="18">
        <v>2408919.2000000002</v>
      </c>
      <c r="AC141" s="29">
        <v>2408919.2000000002</v>
      </c>
      <c r="AD141" s="18">
        <f>7111076.94+6852866.33+7242176.7</f>
        <v>21206119.969999999</v>
      </c>
      <c r="AE141" s="18">
        <v>5523903</v>
      </c>
      <c r="AF141" s="18">
        <f>693000+594000</f>
        <v>1287000</v>
      </c>
      <c r="AG141" s="18">
        <v>0</v>
      </c>
      <c r="AH141" s="18">
        <v>1806131.03</v>
      </c>
      <c r="AI141" s="18">
        <v>1371000</v>
      </c>
      <c r="AJ141" s="22">
        <v>1127677</v>
      </c>
      <c r="AK141" s="18">
        <v>845758</v>
      </c>
      <c r="AL141" s="18"/>
      <c r="AM141" s="29"/>
      <c r="AN141" s="18"/>
      <c r="AO141" s="29"/>
      <c r="AP141" s="18">
        <v>44439632.039999999</v>
      </c>
      <c r="AQ141" s="29">
        <v>12274023.960000001</v>
      </c>
      <c r="AR141" s="18"/>
      <c r="AS141" s="18"/>
      <c r="AT141" s="18">
        <v>492482.4</v>
      </c>
      <c r="AU141" s="29">
        <v>492459.08</v>
      </c>
      <c r="AV141" s="18">
        <v>7601318.25</v>
      </c>
      <c r="AW141" s="18">
        <v>3560472.21</v>
      </c>
      <c r="AX141" s="18">
        <v>546840</v>
      </c>
      <c r="AY141" s="29">
        <v>546840</v>
      </c>
      <c r="AZ141" s="18"/>
      <c r="BA141" s="29"/>
      <c r="BB141" s="18"/>
      <c r="BC141" s="29"/>
      <c r="BD141" s="18"/>
      <c r="BE141" s="18"/>
      <c r="BF141" s="18"/>
      <c r="BG141" s="18"/>
      <c r="BH141" s="18">
        <v>1628896</v>
      </c>
      <c r="BI141" s="29">
        <v>1239292.5</v>
      </c>
      <c r="BJ141" s="29"/>
      <c r="BK141" s="29"/>
      <c r="BL141" s="29">
        <v>16935442.52</v>
      </c>
      <c r="BM141" s="29">
        <v>5080632.76</v>
      </c>
      <c r="BN141" s="18"/>
      <c r="BO141" s="18"/>
      <c r="BP141" s="18"/>
      <c r="BQ141" s="29"/>
      <c r="BR141" s="18"/>
      <c r="BS141" s="29"/>
      <c r="BT141" s="18"/>
      <c r="BU141" s="18"/>
      <c r="BV141" s="18"/>
      <c r="BW141" s="18"/>
      <c r="BX141" s="18"/>
      <c r="BY141" s="18"/>
      <c r="BZ141" s="18"/>
      <c r="CA141" s="29"/>
      <c r="CB141" s="29"/>
      <c r="CC141" s="29"/>
      <c r="CD141" s="18"/>
      <c r="CE141" s="29"/>
      <c r="CF141" s="29"/>
      <c r="CG141" s="29"/>
      <c r="CH141" s="37"/>
      <c r="CI141" s="18"/>
      <c r="CJ141" s="18"/>
      <c r="CK141" s="29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X141" s="29"/>
      <c r="CY141" s="29"/>
      <c r="CZ141" s="2"/>
      <c r="DA141" s="3"/>
      <c r="DB141" s="18">
        <v>102348</v>
      </c>
      <c r="DC141" s="18">
        <v>102348</v>
      </c>
      <c r="DD141" s="18"/>
      <c r="DE141" s="18"/>
      <c r="DF141" s="18"/>
      <c r="DG141" s="29"/>
      <c r="DH141" s="18">
        <v>5762657</v>
      </c>
      <c r="DI141" s="18">
        <v>0</v>
      </c>
      <c r="DJ141" s="18"/>
      <c r="DK141" s="29"/>
      <c r="DL141" s="18"/>
      <c r="DM141" s="18"/>
      <c r="DN141" s="18"/>
      <c r="DO141" s="18"/>
      <c r="DP141" s="18"/>
      <c r="DQ141" s="18"/>
      <c r="DR141" s="18"/>
      <c r="DS141" s="29"/>
      <c r="DT141" s="18">
        <v>1300000</v>
      </c>
      <c r="DU141" s="29">
        <f>400000+900000</f>
        <v>1300000</v>
      </c>
      <c r="DV141" s="18"/>
      <c r="DW141" s="18"/>
      <c r="DX141" s="18">
        <v>500000</v>
      </c>
      <c r="DY141" s="18">
        <v>499950</v>
      </c>
      <c r="DZ141" s="18"/>
      <c r="EA141" s="29"/>
      <c r="EB141" s="18"/>
      <c r="EC141" s="29"/>
      <c r="ED141" s="18"/>
      <c r="EE141" s="18"/>
      <c r="EF141" s="18"/>
      <c r="EG141" s="18"/>
      <c r="EH141" s="18"/>
      <c r="EI141" s="18"/>
      <c r="EJ141" s="18"/>
      <c r="EK141" s="18"/>
      <c r="EL141" s="18"/>
      <c r="EM141" s="29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29"/>
      <c r="EZ141" s="18"/>
      <c r="FA141" s="18"/>
      <c r="FB141" s="18"/>
      <c r="FC141" s="18"/>
      <c r="FD141" s="18"/>
      <c r="FE141" s="18"/>
      <c r="FF141" s="18">
        <v>21600000</v>
      </c>
      <c r="FG141" s="18">
        <v>16109755.279999999</v>
      </c>
      <c r="FH141" s="37"/>
      <c r="FI141" s="29"/>
      <c r="FJ141" s="18"/>
      <c r="FK141" s="18"/>
      <c r="FL141" s="18"/>
      <c r="FM141" s="18"/>
      <c r="FN141" s="18"/>
      <c r="FO141" s="18"/>
      <c r="FP141" s="18"/>
      <c r="FQ141" s="18"/>
      <c r="FR141" s="18"/>
      <c r="FS141" s="29"/>
      <c r="FT141" s="29"/>
      <c r="FU141" s="29"/>
      <c r="FV141" s="23">
        <f t="shared" si="17"/>
        <v>135340207.88999999</v>
      </c>
      <c r="FW141" s="23">
        <f t="shared" si="17"/>
        <v>96470490.200000003</v>
      </c>
      <c r="FX141" s="18">
        <v>42079664</v>
      </c>
      <c r="FY141" s="29">
        <v>31655566</v>
      </c>
      <c r="FZ141" s="18"/>
      <c r="GA141" s="18"/>
      <c r="GB141" s="18">
        <v>85051291.829999998</v>
      </c>
      <c r="GC141" s="29">
        <v>61783225</v>
      </c>
      <c r="GD141" s="18"/>
      <c r="GE141" s="18"/>
      <c r="GF141" s="18"/>
      <c r="GG141" s="29"/>
      <c r="GH141" s="18">
        <v>515561</v>
      </c>
      <c r="GI141" s="18">
        <v>537317</v>
      </c>
      <c r="GJ141" s="18">
        <v>1194575.73</v>
      </c>
      <c r="GK141" s="18">
        <v>446779.79</v>
      </c>
      <c r="GL141" s="18">
        <v>5665334.4000000004</v>
      </c>
      <c r="GM141" s="29">
        <v>1490654.33</v>
      </c>
      <c r="GN141" s="18">
        <v>52080</v>
      </c>
      <c r="GO141" s="18">
        <v>52080</v>
      </c>
      <c r="GP141" s="18">
        <v>10971</v>
      </c>
      <c r="GQ141" s="18">
        <v>0</v>
      </c>
      <c r="GR141" s="18">
        <v>510787.73</v>
      </c>
      <c r="GS141" s="29">
        <v>399619.63</v>
      </c>
      <c r="GT141" s="18">
        <v>132000</v>
      </c>
      <c r="GU141" s="18">
        <v>56000</v>
      </c>
      <c r="GV141" s="18">
        <v>101433.22</v>
      </c>
      <c r="GW141" s="18">
        <v>22739.47</v>
      </c>
      <c r="GX141" s="18"/>
      <c r="GY141" s="18"/>
      <c r="GZ141" s="18">
        <v>26508.98</v>
      </c>
      <c r="HA141" s="29">
        <v>26508.98</v>
      </c>
      <c r="HB141" s="23">
        <f t="shared" si="18"/>
        <v>25387973.619999997</v>
      </c>
      <c r="HC141" s="23">
        <f t="shared" si="18"/>
        <v>9318695.0599999987</v>
      </c>
      <c r="HD141" s="29">
        <v>12517797.220000001</v>
      </c>
      <c r="HE141" s="29">
        <v>0</v>
      </c>
      <c r="HF141" s="29">
        <v>8671320</v>
      </c>
      <c r="HG141" s="29">
        <v>5311616.0599999996</v>
      </c>
      <c r="HH141" s="29"/>
      <c r="HI141" s="29"/>
      <c r="HJ141" s="29"/>
      <c r="HK141" s="29"/>
      <c r="HL141" s="18"/>
      <c r="HM141" s="29"/>
      <c r="HN141" s="18"/>
      <c r="HO141" s="29"/>
      <c r="HP141" s="29"/>
      <c r="HQ141" s="29"/>
      <c r="HR141" s="29">
        <v>4198856.4000000004</v>
      </c>
      <c r="HS141" s="29">
        <v>4007079</v>
      </c>
      <c r="HT141" s="18"/>
      <c r="HU141" s="18"/>
      <c r="HV141" s="18"/>
      <c r="HW141" s="18"/>
      <c r="HX141" s="18"/>
      <c r="HY141" s="76"/>
      <c r="HZ141" s="18"/>
      <c r="IA141" s="18"/>
      <c r="IB141" s="60"/>
      <c r="IC141" s="60"/>
      <c r="ID141" s="60"/>
      <c r="IE141" s="20"/>
      <c r="IF141" s="20"/>
      <c r="IG141" s="60"/>
      <c r="IH141" s="60"/>
      <c r="II141" s="60"/>
      <c r="IJ141" s="60"/>
      <c r="IK141" s="60"/>
      <c r="IL141" s="60"/>
      <c r="IM141" s="60"/>
      <c r="IN141" s="20"/>
      <c r="IO141" s="20"/>
      <c r="IP141" s="60"/>
      <c r="IQ141" s="60"/>
      <c r="IR141" s="60"/>
      <c r="IS141" s="20"/>
      <c r="IT141" s="60"/>
      <c r="IU141" s="20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6"/>
      <c r="LZ141" s="16"/>
      <c r="MA141" s="1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</row>
    <row r="142" spans="1:640" x14ac:dyDescent="0.25">
      <c r="A142" s="9" t="s">
        <v>143</v>
      </c>
      <c r="B142" s="23">
        <f t="shared" si="14"/>
        <v>97259059.790000007</v>
      </c>
      <c r="C142" s="23">
        <f t="shared" si="14"/>
        <v>51296562</v>
      </c>
      <c r="D142" s="31">
        <f t="shared" si="15"/>
        <v>27115443.890000001</v>
      </c>
      <c r="E142" s="31">
        <f t="shared" si="15"/>
        <v>20257026.890000001</v>
      </c>
      <c r="F142" s="18">
        <v>23452100</v>
      </c>
      <c r="G142" s="1">
        <v>17589077</v>
      </c>
      <c r="H142" s="18">
        <v>3663343.89</v>
      </c>
      <c r="I142" s="58">
        <v>2667949.89</v>
      </c>
      <c r="J142" s="58"/>
      <c r="K142" s="58"/>
      <c r="L142" s="23">
        <f t="shared" si="16"/>
        <v>70143615.900000006</v>
      </c>
      <c r="M142" s="23">
        <f t="shared" si="16"/>
        <v>31039535.109999999</v>
      </c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29"/>
      <c r="AD142" s="18"/>
      <c r="AE142" s="18"/>
      <c r="AF142" s="18"/>
      <c r="AG142" s="18"/>
      <c r="AH142" s="18"/>
      <c r="AI142" s="18"/>
      <c r="AJ142" s="22"/>
      <c r="AK142" s="18"/>
      <c r="AL142" s="18"/>
      <c r="AM142" s="29"/>
      <c r="AN142" s="18"/>
      <c r="AO142" s="29"/>
      <c r="AP142" s="18"/>
      <c r="AQ142" s="29"/>
      <c r="AR142" s="18"/>
      <c r="AS142" s="18"/>
      <c r="AT142" s="18"/>
      <c r="AU142" s="29"/>
      <c r="AV142" s="18"/>
      <c r="AW142" s="18"/>
      <c r="AX142" s="18"/>
      <c r="AY142" s="29"/>
      <c r="AZ142" s="18"/>
      <c r="BA142" s="29"/>
      <c r="BB142" s="18"/>
      <c r="BC142" s="29"/>
      <c r="BD142" s="18"/>
      <c r="BE142" s="18"/>
      <c r="BF142" s="18"/>
      <c r="BG142" s="18"/>
      <c r="BH142" s="18"/>
      <c r="BI142" s="29"/>
      <c r="BJ142" s="29">
        <v>3485085.62</v>
      </c>
      <c r="BK142" s="29">
        <v>3085126.54</v>
      </c>
      <c r="BL142" s="29">
        <v>35982000.119999997</v>
      </c>
      <c r="BM142" s="29">
        <v>10794600.039999999</v>
      </c>
      <c r="BN142" s="18"/>
      <c r="BO142" s="18"/>
      <c r="BP142" s="18"/>
      <c r="BQ142" s="29"/>
      <c r="BR142" s="18"/>
      <c r="BS142" s="29"/>
      <c r="BT142" s="18"/>
      <c r="BU142" s="18"/>
      <c r="BV142" s="18"/>
      <c r="BW142" s="18"/>
      <c r="BX142" s="18"/>
      <c r="BY142" s="18"/>
      <c r="BZ142" s="18"/>
      <c r="CA142" s="29"/>
      <c r="CB142" s="29"/>
      <c r="CC142" s="29"/>
      <c r="CD142" s="18"/>
      <c r="CE142" s="29"/>
      <c r="CF142" s="29"/>
      <c r="CG142" s="29"/>
      <c r="CH142" s="18"/>
      <c r="CI142" s="18"/>
      <c r="CJ142" s="18">
        <f>898242+898242+898242</f>
        <v>2694726</v>
      </c>
      <c r="CK142" s="29">
        <v>2694726</v>
      </c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29"/>
      <c r="CY142" s="29"/>
      <c r="CZ142" s="2">
        <v>7694145.1600000001</v>
      </c>
      <c r="DA142" s="3">
        <v>1673476.43</v>
      </c>
      <c r="DB142" s="18"/>
      <c r="DC142" s="18"/>
      <c r="DD142" s="18">
        <v>14060800</v>
      </c>
      <c r="DE142" s="18">
        <v>3799472.1</v>
      </c>
      <c r="DF142" s="18"/>
      <c r="DG142" s="29"/>
      <c r="DH142" s="18">
        <v>6226859</v>
      </c>
      <c r="DI142" s="18">
        <v>8992134</v>
      </c>
      <c r="DJ142" s="18"/>
      <c r="DK142" s="29"/>
      <c r="DL142" s="18"/>
      <c r="DM142" s="18"/>
      <c r="DN142" s="18"/>
      <c r="DO142" s="18"/>
      <c r="DP142" s="18"/>
      <c r="DQ142" s="18"/>
      <c r="DR142" s="35"/>
      <c r="DS142" s="29"/>
      <c r="DT142" s="18"/>
      <c r="DU142" s="29"/>
      <c r="DV142" s="18"/>
      <c r="DW142" s="18"/>
      <c r="DX142" s="18"/>
      <c r="DY142" s="18"/>
      <c r="DZ142" s="35"/>
      <c r="EA142" s="29"/>
      <c r="EB142" s="18"/>
      <c r="EC142" s="29"/>
      <c r="ED142" s="18"/>
      <c r="EE142" s="18"/>
      <c r="EF142" s="18"/>
      <c r="EG142" s="18"/>
      <c r="EH142" s="18"/>
      <c r="EI142" s="18"/>
      <c r="EJ142" s="18"/>
      <c r="EK142" s="18"/>
      <c r="EL142" s="18"/>
      <c r="EM142" s="29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29"/>
      <c r="EZ142" s="18"/>
      <c r="FA142" s="18"/>
      <c r="FB142" s="18"/>
      <c r="FC142" s="18"/>
      <c r="FD142" s="18"/>
      <c r="FE142" s="18"/>
      <c r="FF142" s="18"/>
      <c r="FG142" s="18"/>
      <c r="FH142" s="46"/>
      <c r="FI142" s="29"/>
      <c r="FJ142" s="18"/>
      <c r="FK142" s="18"/>
      <c r="FL142" s="18"/>
      <c r="FM142" s="18"/>
      <c r="FN142" s="18"/>
      <c r="FO142" s="18"/>
      <c r="FP142" s="18"/>
      <c r="FQ142" s="18"/>
      <c r="FR142" s="18"/>
      <c r="FS142" s="29"/>
      <c r="FT142" s="29"/>
      <c r="FU142" s="29"/>
      <c r="FV142" s="23">
        <f t="shared" si="17"/>
        <v>0</v>
      </c>
      <c r="FW142" s="23">
        <f t="shared" si="17"/>
        <v>0</v>
      </c>
      <c r="FX142" s="18"/>
      <c r="FY142" s="29"/>
      <c r="FZ142" s="18"/>
      <c r="GA142" s="18"/>
      <c r="GB142" s="18"/>
      <c r="GC142" s="29"/>
      <c r="GD142" s="18"/>
      <c r="GE142" s="18"/>
      <c r="GF142" s="18"/>
      <c r="GG142" s="29"/>
      <c r="GH142" s="18"/>
      <c r="GI142" s="18"/>
      <c r="GJ142" s="18"/>
      <c r="GK142" s="18"/>
      <c r="GL142" s="18"/>
      <c r="GM142" s="29"/>
      <c r="GN142" s="18"/>
      <c r="GO142" s="18"/>
      <c r="GP142" s="18"/>
      <c r="GQ142" s="18"/>
      <c r="GR142" s="18"/>
      <c r="GS142" s="29"/>
      <c r="GT142" s="18"/>
      <c r="GU142" s="18"/>
      <c r="GV142" s="18"/>
      <c r="GW142" s="18"/>
      <c r="GX142" s="18"/>
      <c r="GY142" s="18"/>
      <c r="GZ142" s="18"/>
      <c r="HA142" s="29"/>
      <c r="HB142" s="23">
        <f t="shared" si="18"/>
        <v>0</v>
      </c>
      <c r="HC142" s="23">
        <f t="shared" si="18"/>
        <v>0</v>
      </c>
      <c r="HD142" s="29"/>
      <c r="HE142" s="29"/>
      <c r="HF142" s="29"/>
      <c r="HG142" s="29"/>
      <c r="HH142" s="29"/>
      <c r="HI142" s="29"/>
      <c r="HJ142" s="29"/>
      <c r="HK142" s="29"/>
      <c r="HL142" s="18"/>
      <c r="HM142" s="29"/>
      <c r="HN142" s="18"/>
      <c r="HO142" s="29"/>
      <c r="HP142" s="29"/>
      <c r="HQ142" s="29"/>
      <c r="HR142" s="29"/>
      <c r="HS142" s="29"/>
      <c r="HT142" s="18"/>
      <c r="HU142" s="18"/>
      <c r="HV142" s="18"/>
      <c r="HW142" s="18"/>
      <c r="HX142" s="18"/>
      <c r="HY142" s="76"/>
      <c r="HZ142" s="18"/>
      <c r="IA142" s="18"/>
      <c r="IB142" s="60"/>
      <c r="IC142" s="60"/>
      <c r="ID142" s="60"/>
      <c r="IE142" s="20"/>
      <c r="IF142" s="20"/>
      <c r="IG142" s="60"/>
      <c r="IH142" s="60"/>
      <c r="II142" s="60"/>
      <c r="IJ142" s="60"/>
      <c r="IK142" s="60"/>
      <c r="IL142" s="60"/>
      <c r="IM142" s="60"/>
      <c r="IN142" s="20"/>
      <c r="IO142" s="20"/>
      <c r="IP142" s="60"/>
      <c r="IQ142" s="60"/>
      <c r="IR142" s="60"/>
      <c r="IS142" s="20"/>
      <c r="IT142" s="60"/>
      <c r="IU142" s="20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6"/>
      <c r="LZ142" s="16"/>
      <c r="MA142" s="1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</row>
    <row r="143" spans="1:640" x14ac:dyDescent="0.25">
      <c r="A143" s="9" t="s">
        <v>144</v>
      </c>
      <c r="B143" s="23">
        <f t="shared" si="14"/>
        <v>4057828.9699999997</v>
      </c>
      <c r="C143" s="23">
        <f t="shared" si="14"/>
        <v>3012804.9699999997</v>
      </c>
      <c r="D143" s="31">
        <f t="shared" si="15"/>
        <v>3695329.9699999997</v>
      </c>
      <c r="E143" s="31">
        <f t="shared" si="15"/>
        <v>2748034.9699999997</v>
      </c>
      <c r="F143" s="18">
        <v>3214000</v>
      </c>
      <c r="G143" s="1">
        <v>2410501</v>
      </c>
      <c r="H143" s="18">
        <v>481329.97</v>
      </c>
      <c r="I143" s="58">
        <v>337533.97</v>
      </c>
      <c r="J143" s="58"/>
      <c r="K143" s="58"/>
      <c r="L143" s="23">
        <f t="shared" si="16"/>
        <v>261499</v>
      </c>
      <c r="M143" s="23">
        <f t="shared" si="16"/>
        <v>196124</v>
      </c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29"/>
      <c r="AD143" s="18"/>
      <c r="AE143" s="18"/>
      <c r="AF143" s="18"/>
      <c r="AG143" s="18"/>
      <c r="AH143" s="18"/>
      <c r="AI143" s="18"/>
      <c r="AJ143" s="22"/>
      <c r="AK143" s="18"/>
      <c r="AL143" s="18"/>
      <c r="AM143" s="29"/>
      <c r="AN143" s="18"/>
      <c r="AO143" s="29"/>
      <c r="AP143" s="18"/>
      <c r="AQ143" s="29"/>
      <c r="AR143" s="18"/>
      <c r="AS143" s="18"/>
      <c r="AT143" s="18"/>
      <c r="AU143" s="29"/>
      <c r="AV143" s="18"/>
      <c r="AW143" s="18"/>
      <c r="AX143" s="18"/>
      <c r="AY143" s="29"/>
      <c r="AZ143" s="18"/>
      <c r="BA143" s="29"/>
      <c r="BB143" s="18"/>
      <c r="BC143" s="29"/>
      <c r="BD143" s="18"/>
      <c r="BE143" s="18"/>
      <c r="BF143" s="18"/>
      <c r="BG143" s="18"/>
      <c r="BH143" s="18"/>
      <c r="BI143" s="29"/>
      <c r="BJ143" s="29"/>
      <c r="BK143" s="29"/>
      <c r="BL143" s="29"/>
      <c r="BM143" s="29"/>
      <c r="BN143" s="18"/>
      <c r="BO143" s="18"/>
      <c r="BP143" s="18"/>
      <c r="BQ143" s="29"/>
      <c r="BR143" s="18"/>
      <c r="BS143" s="29"/>
      <c r="BT143" s="18"/>
      <c r="BU143" s="18"/>
      <c r="BV143" s="18"/>
      <c r="BW143" s="18"/>
      <c r="BX143" s="18"/>
      <c r="BY143" s="18"/>
      <c r="BZ143" s="18"/>
      <c r="CA143" s="29"/>
      <c r="CB143" s="29"/>
      <c r="CC143" s="29"/>
      <c r="CD143" s="18"/>
      <c r="CE143" s="29"/>
      <c r="CF143" s="29"/>
      <c r="CG143" s="29"/>
      <c r="CH143" s="18"/>
      <c r="CI143" s="18"/>
      <c r="CJ143" s="18"/>
      <c r="CK143" s="29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29"/>
      <c r="CY143" s="29"/>
      <c r="CZ143" s="2"/>
      <c r="DA143" s="3"/>
      <c r="DB143" s="18"/>
      <c r="DC143" s="18"/>
      <c r="DD143" s="18"/>
      <c r="DE143" s="18"/>
      <c r="DF143" s="18"/>
      <c r="DG143" s="29"/>
      <c r="DH143" s="18">
        <v>261499</v>
      </c>
      <c r="DI143" s="18">
        <v>196124</v>
      </c>
      <c r="DJ143" s="18"/>
      <c r="DK143" s="29"/>
      <c r="DL143" s="18"/>
      <c r="DM143" s="18"/>
      <c r="DN143" s="18"/>
      <c r="DO143" s="18"/>
      <c r="DP143" s="18"/>
      <c r="DQ143" s="18"/>
      <c r="DR143" s="18"/>
      <c r="DS143" s="29"/>
      <c r="DT143" s="18"/>
      <c r="DU143" s="29"/>
      <c r="DV143" s="18"/>
      <c r="DW143" s="18"/>
      <c r="DX143" s="18"/>
      <c r="DY143" s="18"/>
      <c r="DZ143" s="18"/>
      <c r="EA143" s="29"/>
      <c r="EB143" s="18"/>
      <c r="EC143" s="29"/>
      <c r="ED143" s="18"/>
      <c r="EE143" s="18"/>
      <c r="EF143" s="18"/>
      <c r="EG143" s="18"/>
      <c r="EH143" s="18"/>
      <c r="EI143" s="18"/>
      <c r="EJ143" s="18"/>
      <c r="EK143" s="18"/>
      <c r="EL143" s="18"/>
      <c r="EM143" s="29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29"/>
      <c r="EZ143" s="18"/>
      <c r="FA143" s="18"/>
      <c r="FB143" s="18"/>
      <c r="FC143" s="18"/>
      <c r="FD143" s="18"/>
      <c r="FE143" s="18"/>
      <c r="FF143" s="18"/>
      <c r="FG143" s="18"/>
      <c r="FH143" s="37"/>
      <c r="FI143" s="29"/>
      <c r="FJ143" s="18"/>
      <c r="FK143" s="18"/>
      <c r="FL143" s="18"/>
      <c r="FM143" s="18"/>
      <c r="FN143" s="18"/>
      <c r="FO143" s="18"/>
      <c r="FP143" s="18"/>
      <c r="FQ143" s="18"/>
      <c r="FR143" s="18"/>
      <c r="FS143" s="29"/>
      <c r="FT143" s="29"/>
      <c r="FU143" s="29"/>
      <c r="FV143" s="23">
        <f t="shared" si="17"/>
        <v>101000</v>
      </c>
      <c r="FW143" s="23">
        <f t="shared" si="17"/>
        <v>68646</v>
      </c>
      <c r="FX143" s="18"/>
      <c r="FY143" s="29"/>
      <c r="FZ143" s="18"/>
      <c r="GA143" s="18"/>
      <c r="GB143" s="18"/>
      <c r="GC143" s="29"/>
      <c r="GD143" s="18"/>
      <c r="GE143" s="18"/>
      <c r="GF143" s="18"/>
      <c r="GG143" s="29"/>
      <c r="GH143" s="18"/>
      <c r="GI143" s="18"/>
      <c r="GJ143" s="18"/>
      <c r="GK143" s="18"/>
      <c r="GL143" s="18"/>
      <c r="GM143" s="29"/>
      <c r="GN143" s="18"/>
      <c r="GO143" s="18"/>
      <c r="GP143" s="18"/>
      <c r="GQ143" s="18"/>
      <c r="GR143" s="18"/>
      <c r="GS143" s="29"/>
      <c r="GT143" s="18"/>
      <c r="GU143" s="18"/>
      <c r="GV143" s="18"/>
      <c r="GW143" s="18"/>
      <c r="GX143" s="18">
        <v>101000</v>
      </c>
      <c r="GY143" s="18">
        <v>68646</v>
      </c>
      <c r="GZ143" s="18"/>
      <c r="HA143" s="57"/>
      <c r="HB143" s="23">
        <f t="shared" si="18"/>
        <v>0</v>
      </c>
      <c r="HC143" s="23">
        <f t="shared" si="18"/>
        <v>0</v>
      </c>
      <c r="HD143" s="29"/>
      <c r="HE143" s="29"/>
      <c r="HF143" s="29"/>
      <c r="HG143" s="29"/>
      <c r="HH143" s="29"/>
      <c r="HI143" s="29"/>
      <c r="HJ143" s="29"/>
      <c r="HK143" s="29"/>
      <c r="HL143" s="18"/>
      <c r="HM143" s="29"/>
      <c r="HN143" s="18"/>
      <c r="HO143" s="29"/>
      <c r="HP143" s="29"/>
      <c r="HQ143" s="29"/>
      <c r="HR143" s="29"/>
      <c r="HS143" s="29"/>
      <c r="HT143" s="18"/>
      <c r="HU143" s="18"/>
      <c r="HV143" s="18"/>
      <c r="HW143" s="18"/>
      <c r="HX143" s="18"/>
      <c r="HY143" s="76"/>
      <c r="HZ143" s="18"/>
      <c r="IA143" s="18"/>
      <c r="IB143" s="60"/>
      <c r="IC143" s="60"/>
      <c r="ID143" s="60"/>
      <c r="IE143" s="20"/>
      <c r="IF143" s="20"/>
      <c r="IG143" s="60"/>
      <c r="IH143" s="60"/>
      <c r="II143" s="60"/>
      <c r="IJ143" s="60"/>
      <c r="IK143" s="60"/>
      <c r="IL143" s="60"/>
      <c r="IM143" s="60"/>
      <c r="IN143" s="20"/>
      <c r="IO143" s="20"/>
      <c r="IP143" s="60"/>
      <c r="IQ143" s="60"/>
      <c r="IR143" s="60"/>
      <c r="IS143" s="20"/>
      <c r="IT143" s="60"/>
      <c r="IU143" s="20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6"/>
      <c r="LZ143" s="16"/>
      <c r="MA143" s="1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</row>
    <row r="144" spans="1:640" x14ac:dyDescent="0.25">
      <c r="A144" s="9" t="s">
        <v>145</v>
      </c>
      <c r="B144" s="23">
        <f t="shared" si="14"/>
        <v>4118460.71</v>
      </c>
      <c r="C144" s="23">
        <f t="shared" si="14"/>
        <v>3058461.7</v>
      </c>
      <c r="D144" s="31">
        <f t="shared" si="15"/>
        <v>3823757.71</v>
      </c>
      <c r="E144" s="31">
        <f t="shared" si="15"/>
        <v>2853293.71</v>
      </c>
      <c r="F144" s="18">
        <v>3425800</v>
      </c>
      <c r="G144" s="1">
        <v>2569351</v>
      </c>
      <c r="H144" s="18">
        <v>397957.71</v>
      </c>
      <c r="I144" s="58">
        <v>283942.71000000002</v>
      </c>
      <c r="J144" s="58"/>
      <c r="K144" s="58"/>
      <c r="L144" s="23">
        <f t="shared" si="16"/>
        <v>193703</v>
      </c>
      <c r="M144" s="23">
        <f t="shared" si="16"/>
        <v>145277.25</v>
      </c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29"/>
      <c r="AD144" s="18"/>
      <c r="AE144" s="18"/>
      <c r="AF144" s="18"/>
      <c r="AG144" s="18"/>
      <c r="AH144" s="18"/>
      <c r="AI144" s="18"/>
      <c r="AJ144" s="22"/>
      <c r="AK144" s="18"/>
      <c r="AL144" s="18"/>
      <c r="AM144" s="29"/>
      <c r="AN144" s="18"/>
      <c r="AO144" s="29"/>
      <c r="AP144" s="18"/>
      <c r="AQ144" s="29"/>
      <c r="AR144" s="18"/>
      <c r="AS144" s="18"/>
      <c r="AT144" s="18"/>
      <c r="AU144" s="29"/>
      <c r="AV144" s="18"/>
      <c r="AW144" s="18"/>
      <c r="AX144" s="18"/>
      <c r="AY144" s="29"/>
      <c r="AZ144" s="18"/>
      <c r="BA144" s="29"/>
      <c r="BB144" s="18"/>
      <c r="BC144" s="29"/>
      <c r="BD144" s="18"/>
      <c r="BE144" s="18"/>
      <c r="BF144" s="18"/>
      <c r="BG144" s="18"/>
      <c r="BH144" s="18"/>
      <c r="BI144" s="29"/>
      <c r="BJ144" s="29"/>
      <c r="BK144" s="29"/>
      <c r="BL144" s="29"/>
      <c r="BM144" s="29"/>
      <c r="BN144" s="18"/>
      <c r="BO144" s="18"/>
      <c r="BP144" s="18"/>
      <c r="BQ144" s="29"/>
      <c r="BR144" s="18"/>
      <c r="BS144" s="29"/>
      <c r="BT144" s="18"/>
      <c r="BU144" s="18"/>
      <c r="BV144" s="18"/>
      <c r="BW144" s="18"/>
      <c r="BX144" s="18"/>
      <c r="BY144" s="18"/>
      <c r="BZ144" s="18"/>
      <c r="CA144" s="29"/>
      <c r="CB144" s="29"/>
      <c r="CC144" s="29"/>
      <c r="CD144" s="18"/>
      <c r="CE144" s="29"/>
      <c r="CF144" s="29"/>
      <c r="CG144" s="29"/>
      <c r="CH144" s="18"/>
      <c r="CI144" s="18"/>
      <c r="CJ144" s="18"/>
      <c r="CK144" s="29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29"/>
      <c r="CY144" s="29"/>
      <c r="CZ144" s="2"/>
      <c r="DA144" s="3"/>
      <c r="DB144" s="18"/>
      <c r="DC144" s="18"/>
      <c r="DD144" s="18"/>
      <c r="DE144" s="18"/>
      <c r="DF144" s="18"/>
      <c r="DG144" s="29"/>
      <c r="DH144" s="18">
        <v>193703</v>
      </c>
      <c r="DI144" s="18">
        <v>145277.25</v>
      </c>
      <c r="DJ144" s="18"/>
      <c r="DK144" s="29"/>
      <c r="DL144" s="18"/>
      <c r="DM144" s="18"/>
      <c r="DN144" s="18"/>
      <c r="DO144" s="18"/>
      <c r="DP144" s="18"/>
      <c r="DQ144" s="18"/>
      <c r="DR144" s="18"/>
      <c r="DS144" s="29"/>
      <c r="DT144" s="18"/>
      <c r="DU144" s="29"/>
      <c r="DV144" s="18"/>
      <c r="DW144" s="18"/>
      <c r="DX144" s="18"/>
      <c r="DY144" s="18"/>
      <c r="DZ144" s="18"/>
      <c r="EA144" s="29"/>
      <c r="EB144" s="18"/>
      <c r="EC144" s="29"/>
      <c r="ED144" s="18"/>
      <c r="EE144" s="18"/>
      <c r="EF144" s="18"/>
      <c r="EG144" s="18"/>
      <c r="EH144" s="18"/>
      <c r="EI144" s="18"/>
      <c r="EJ144" s="18"/>
      <c r="EK144" s="18"/>
      <c r="EL144" s="18"/>
      <c r="EM144" s="29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29"/>
      <c r="EZ144" s="18"/>
      <c r="FA144" s="18"/>
      <c r="FB144" s="18"/>
      <c r="FC144" s="18"/>
      <c r="FD144" s="18"/>
      <c r="FE144" s="18"/>
      <c r="FF144" s="18"/>
      <c r="FG144" s="18"/>
      <c r="FH144" s="37"/>
      <c r="FI144" s="29"/>
      <c r="FJ144" s="18"/>
      <c r="FK144" s="18"/>
      <c r="FL144" s="18"/>
      <c r="FM144" s="18"/>
      <c r="FN144" s="18"/>
      <c r="FO144" s="18"/>
      <c r="FP144" s="18"/>
      <c r="FQ144" s="18"/>
      <c r="FR144" s="18"/>
      <c r="FS144" s="29"/>
      <c r="FT144" s="29"/>
      <c r="FU144" s="29"/>
      <c r="FV144" s="23">
        <f t="shared" si="17"/>
        <v>101000</v>
      </c>
      <c r="FW144" s="23">
        <f t="shared" si="17"/>
        <v>59890.74</v>
      </c>
      <c r="FX144" s="18"/>
      <c r="FY144" s="29"/>
      <c r="FZ144" s="18"/>
      <c r="GA144" s="18"/>
      <c r="GB144" s="18"/>
      <c r="GC144" s="29"/>
      <c r="GD144" s="18"/>
      <c r="GE144" s="18"/>
      <c r="GF144" s="18"/>
      <c r="GG144" s="29"/>
      <c r="GH144" s="18"/>
      <c r="GI144" s="18"/>
      <c r="GJ144" s="18"/>
      <c r="GK144" s="18"/>
      <c r="GL144" s="18"/>
      <c r="GM144" s="29"/>
      <c r="GN144" s="18"/>
      <c r="GO144" s="18"/>
      <c r="GP144" s="18"/>
      <c r="GQ144" s="18"/>
      <c r="GR144" s="18"/>
      <c r="GS144" s="29"/>
      <c r="GT144" s="18"/>
      <c r="GU144" s="18"/>
      <c r="GV144" s="18"/>
      <c r="GW144" s="18"/>
      <c r="GX144" s="18">
        <v>101000</v>
      </c>
      <c r="GY144" s="18">
        <v>59890.74</v>
      </c>
      <c r="GZ144" s="18"/>
      <c r="HA144" s="57"/>
      <c r="HB144" s="23">
        <f t="shared" si="18"/>
        <v>0</v>
      </c>
      <c r="HC144" s="23">
        <f t="shared" si="18"/>
        <v>0</v>
      </c>
      <c r="HD144" s="29"/>
      <c r="HE144" s="29"/>
      <c r="HF144" s="29"/>
      <c r="HG144" s="29"/>
      <c r="HH144" s="29"/>
      <c r="HI144" s="29"/>
      <c r="HJ144" s="29"/>
      <c r="HK144" s="29"/>
      <c r="HL144" s="18"/>
      <c r="HM144" s="29"/>
      <c r="HN144" s="18"/>
      <c r="HO144" s="29"/>
      <c r="HP144" s="29"/>
      <c r="HQ144" s="29"/>
      <c r="HR144" s="29"/>
      <c r="HS144" s="29"/>
      <c r="HT144" s="18"/>
      <c r="HU144" s="18"/>
      <c r="HV144" s="18"/>
      <c r="HW144" s="18"/>
      <c r="HX144" s="18"/>
      <c r="HY144" s="76"/>
      <c r="HZ144" s="18"/>
      <c r="IA144" s="18"/>
      <c r="IB144" s="60"/>
      <c r="IC144" s="60"/>
      <c r="ID144" s="60"/>
      <c r="IE144" s="20"/>
      <c r="IF144" s="20"/>
      <c r="IG144" s="60"/>
      <c r="IH144" s="60"/>
      <c r="II144" s="60"/>
      <c r="IJ144" s="60"/>
      <c r="IK144" s="60"/>
      <c r="IL144" s="60"/>
      <c r="IM144" s="60"/>
      <c r="IN144" s="20"/>
      <c r="IO144" s="20"/>
      <c r="IP144" s="60"/>
      <c r="IQ144" s="60"/>
      <c r="IR144" s="60"/>
      <c r="IS144" s="20"/>
      <c r="IT144" s="60"/>
      <c r="IU144" s="20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6"/>
      <c r="LZ144" s="16"/>
      <c r="MA144" s="1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</row>
    <row r="145" spans="1:640" x14ac:dyDescent="0.25">
      <c r="A145" s="9" t="s">
        <v>146</v>
      </c>
      <c r="B145" s="23">
        <f t="shared" si="14"/>
        <v>17416408.439999998</v>
      </c>
      <c r="C145" s="23">
        <f t="shared" si="14"/>
        <v>13440725.639999999</v>
      </c>
      <c r="D145" s="31">
        <f t="shared" si="15"/>
        <v>14588922.439999999</v>
      </c>
      <c r="E145" s="31">
        <f t="shared" si="15"/>
        <v>10884708.439999999</v>
      </c>
      <c r="F145" s="18">
        <v>13958600</v>
      </c>
      <c r="G145" s="1">
        <v>10468952</v>
      </c>
      <c r="H145" s="18">
        <v>630322.43999999994</v>
      </c>
      <c r="I145" s="58">
        <v>415756.44</v>
      </c>
      <c r="J145" s="58"/>
      <c r="K145" s="58"/>
      <c r="L145" s="23">
        <f t="shared" si="16"/>
        <v>2574811</v>
      </c>
      <c r="M145" s="23">
        <f t="shared" si="16"/>
        <v>2381108.25</v>
      </c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29"/>
      <c r="AD145" s="18"/>
      <c r="AE145" s="18"/>
      <c r="AF145" s="18"/>
      <c r="AG145" s="18"/>
      <c r="AH145" s="18"/>
      <c r="AI145" s="18"/>
      <c r="AJ145" s="22"/>
      <c r="AK145" s="18"/>
      <c r="AL145" s="18"/>
      <c r="AM145" s="29"/>
      <c r="AN145" s="18"/>
      <c r="AO145" s="29"/>
      <c r="AP145" s="18"/>
      <c r="AQ145" s="29"/>
      <c r="AR145" s="18"/>
      <c r="AS145" s="18"/>
      <c r="AT145" s="18"/>
      <c r="AU145" s="29"/>
      <c r="AV145" s="18"/>
      <c r="AW145" s="18"/>
      <c r="AX145" s="18"/>
      <c r="AY145" s="29"/>
      <c r="AZ145" s="18"/>
      <c r="BA145" s="29"/>
      <c r="BB145" s="18"/>
      <c r="BC145" s="29"/>
      <c r="BD145" s="18"/>
      <c r="BE145" s="18"/>
      <c r="BF145" s="18"/>
      <c r="BG145" s="18"/>
      <c r="BH145" s="18"/>
      <c r="BI145" s="29"/>
      <c r="BJ145" s="29"/>
      <c r="BK145" s="29"/>
      <c r="BL145" s="29"/>
      <c r="BM145" s="29"/>
      <c r="BN145" s="18"/>
      <c r="BO145" s="18"/>
      <c r="BP145" s="18"/>
      <c r="BQ145" s="29"/>
      <c r="BR145" s="18"/>
      <c r="BS145" s="29"/>
      <c r="BT145" s="18"/>
      <c r="BU145" s="18"/>
      <c r="BV145" s="18"/>
      <c r="BW145" s="18"/>
      <c r="BX145" s="18"/>
      <c r="BY145" s="18"/>
      <c r="BZ145" s="18"/>
      <c r="CA145" s="29"/>
      <c r="CB145" s="29"/>
      <c r="CC145" s="29"/>
      <c r="CD145" s="18"/>
      <c r="CE145" s="29"/>
      <c r="CF145" s="29"/>
      <c r="CG145" s="29"/>
      <c r="CH145" s="18"/>
      <c r="CI145" s="18"/>
      <c r="CJ145" s="18">
        <f>900000+900000</f>
        <v>1800000</v>
      </c>
      <c r="CK145" s="29">
        <f>900000+900000</f>
        <v>1800000</v>
      </c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29"/>
      <c r="CY145" s="29"/>
      <c r="CZ145" s="2"/>
      <c r="DA145" s="3"/>
      <c r="DB145" s="18"/>
      <c r="DC145" s="18"/>
      <c r="DD145" s="18"/>
      <c r="DE145" s="18"/>
      <c r="DF145" s="18"/>
      <c r="DG145" s="29"/>
      <c r="DH145" s="18">
        <v>774811</v>
      </c>
      <c r="DI145" s="18">
        <v>581108.25</v>
      </c>
      <c r="DJ145" s="18"/>
      <c r="DK145" s="29"/>
      <c r="DL145" s="18"/>
      <c r="DM145" s="18"/>
      <c r="DN145" s="18"/>
      <c r="DO145" s="18"/>
      <c r="DP145" s="18"/>
      <c r="DQ145" s="18"/>
      <c r="DR145" s="18"/>
      <c r="DS145" s="29"/>
      <c r="DT145" s="18"/>
      <c r="DU145" s="29"/>
      <c r="DV145" s="18"/>
      <c r="DW145" s="18"/>
      <c r="DX145" s="18"/>
      <c r="DY145" s="18"/>
      <c r="DZ145" s="18"/>
      <c r="EA145" s="29"/>
      <c r="EB145" s="18"/>
      <c r="EC145" s="29"/>
      <c r="ED145" s="18"/>
      <c r="EE145" s="18"/>
      <c r="EF145" s="18"/>
      <c r="EG145" s="18"/>
      <c r="EH145" s="18"/>
      <c r="EI145" s="18"/>
      <c r="EJ145" s="18"/>
      <c r="EK145" s="18"/>
      <c r="EL145" s="18"/>
      <c r="EM145" s="29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29"/>
      <c r="EZ145" s="18"/>
      <c r="FA145" s="18"/>
      <c r="FB145" s="18"/>
      <c r="FC145" s="18"/>
      <c r="FD145" s="18"/>
      <c r="FE145" s="18"/>
      <c r="FF145" s="18"/>
      <c r="FG145" s="18"/>
      <c r="FH145" s="37"/>
      <c r="FI145" s="29"/>
      <c r="FJ145" s="18"/>
      <c r="FK145" s="18"/>
      <c r="FL145" s="18"/>
      <c r="FM145" s="18"/>
      <c r="FN145" s="18"/>
      <c r="FO145" s="18"/>
      <c r="FP145" s="18"/>
      <c r="FQ145" s="18"/>
      <c r="FR145" s="18"/>
      <c r="FS145" s="29"/>
      <c r="FT145" s="29"/>
      <c r="FU145" s="29"/>
      <c r="FV145" s="23">
        <f t="shared" si="17"/>
        <v>252675</v>
      </c>
      <c r="FW145" s="23">
        <f t="shared" si="17"/>
        <v>174908.95</v>
      </c>
      <c r="FX145" s="18"/>
      <c r="FY145" s="29"/>
      <c r="FZ145" s="18"/>
      <c r="GA145" s="18"/>
      <c r="GB145" s="18"/>
      <c r="GC145" s="29"/>
      <c r="GD145" s="18"/>
      <c r="GE145" s="18"/>
      <c r="GF145" s="18"/>
      <c r="GG145" s="29"/>
      <c r="GH145" s="18"/>
      <c r="GI145" s="18"/>
      <c r="GJ145" s="18"/>
      <c r="GK145" s="18"/>
      <c r="GL145" s="18"/>
      <c r="GM145" s="29"/>
      <c r="GN145" s="18"/>
      <c r="GO145" s="18"/>
      <c r="GP145" s="18"/>
      <c r="GQ145" s="18"/>
      <c r="GR145" s="18"/>
      <c r="GS145" s="29"/>
      <c r="GT145" s="18"/>
      <c r="GU145" s="18"/>
      <c r="GV145" s="18"/>
      <c r="GW145" s="18"/>
      <c r="GX145" s="18">
        <v>252675</v>
      </c>
      <c r="GY145" s="18">
        <v>174908.95</v>
      </c>
      <c r="GZ145" s="18"/>
      <c r="HA145" s="57"/>
      <c r="HB145" s="23">
        <f t="shared" si="18"/>
        <v>0</v>
      </c>
      <c r="HC145" s="23">
        <f t="shared" si="18"/>
        <v>0</v>
      </c>
      <c r="HD145" s="29"/>
      <c r="HE145" s="29"/>
      <c r="HF145" s="29"/>
      <c r="HG145" s="29"/>
      <c r="HH145" s="29"/>
      <c r="HI145" s="29"/>
      <c r="HJ145" s="29"/>
      <c r="HK145" s="29"/>
      <c r="HL145" s="18"/>
      <c r="HM145" s="29"/>
      <c r="HN145" s="18"/>
      <c r="HO145" s="29"/>
      <c r="HP145" s="29"/>
      <c r="HQ145" s="29"/>
      <c r="HR145" s="29"/>
      <c r="HS145" s="29"/>
      <c r="HT145" s="18"/>
      <c r="HU145" s="18"/>
      <c r="HV145" s="18"/>
      <c r="HW145" s="18"/>
      <c r="HX145" s="18"/>
      <c r="HY145" s="76"/>
      <c r="HZ145" s="18"/>
      <c r="IA145" s="18"/>
      <c r="IB145" s="60"/>
      <c r="IC145" s="60"/>
      <c r="ID145" s="60"/>
      <c r="IE145" s="20"/>
      <c r="IF145" s="20"/>
      <c r="IG145" s="60"/>
      <c r="IH145" s="60"/>
      <c r="II145" s="60"/>
      <c r="IJ145" s="60"/>
      <c r="IK145" s="60"/>
      <c r="IL145" s="60"/>
      <c r="IM145" s="60"/>
      <c r="IN145" s="20"/>
      <c r="IO145" s="20"/>
      <c r="IP145" s="60"/>
      <c r="IQ145" s="60"/>
      <c r="IR145" s="60"/>
      <c r="IS145" s="20"/>
      <c r="IT145" s="60"/>
      <c r="IU145" s="20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6"/>
      <c r="LZ145" s="16"/>
      <c r="MA145" s="1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</row>
    <row r="146" spans="1:640" x14ac:dyDescent="0.25">
      <c r="A146" s="9" t="s">
        <v>147</v>
      </c>
      <c r="B146" s="23">
        <f t="shared" si="14"/>
        <v>8771160.1099999994</v>
      </c>
      <c r="C146" s="23">
        <f t="shared" si="14"/>
        <v>6141254.0099999998</v>
      </c>
      <c r="D146" s="31">
        <f t="shared" si="15"/>
        <v>5883607.0199999996</v>
      </c>
      <c r="E146" s="31">
        <f t="shared" si="15"/>
        <v>4377739.0199999996</v>
      </c>
      <c r="F146" s="18">
        <v>5063800</v>
      </c>
      <c r="G146" s="1">
        <v>3797851</v>
      </c>
      <c r="H146" s="18">
        <v>819807.02</v>
      </c>
      <c r="I146" s="58">
        <v>579888.02</v>
      </c>
      <c r="J146" s="58"/>
      <c r="K146" s="58"/>
      <c r="L146" s="23">
        <f t="shared" si="16"/>
        <v>2786553.09</v>
      </c>
      <c r="M146" s="23">
        <f t="shared" si="16"/>
        <v>1705574</v>
      </c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29"/>
      <c r="AD146" s="18"/>
      <c r="AE146" s="18"/>
      <c r="AF146" s="18"/>
      <c r="AG146" s="18"/>
      <c r="AH146" s="18"/>
      <c r="AI146" s="18"/>
      <c r="AJ146" s="22"/>
      <c r="AK146" s="18"/>
      <c r="AL146" s="18"/>
      <c r="AM146" s="29"/>
      <c r="AN146" s="18"/>
      <c r="AO146" s="29"/>
      <c r="AP146" s="18"/>
      <c r="AQ146" s="29"/>
      <c r="AR146" s="18"/>
      <c r="AS146" s="18"/>
      <c r="AT146" s="18"/>
      <c r="AU146" s="29"/>
      <c r="AV146" s="18"/>
      <c r="AW146" s="18"/>
      <c r="AX146" s="18"/>
      <c r="AY146" s="29"/>
      <c r="AZ146" s="18"/>
      <c r="BA146" s="29"/>
      <c r="BB146" s="18"/>
      <c r="BC146" s="29"/>
      <c r="BD146" s="18"/>
      <c r="BE146" s="18"/>
      <c r="BF146" s="18"/>
      <c r="BG146" s="18"/>
      <c r="BH146" s="18"/>
      <c r="BI146" s="29"/>
      <c r="BJ146" s="29"/>
      <c r="BK146" s="29"/>
      <c r="BL146" s="29"/>
      <c r="BM146" s="29"/>
      <c r="BN146" s="18"/>
      <c r="BO146" s="18"/>
      <c r="BP146" s="18"/>
      <c r="BQ146" s="29"/>
      <c r="BR146" s="18"/>
      <c r="BS146" s="29"/>
      <c r="BT146" s="18"/>
      <c r="BU146" s="18"/>
      <c r="BV146" s="18"/>
      <c r="BW146" s="18"/>
      <c r="BX146" s="18"/>
      <c r="BY146" s="18"/>
      <c r="BZ146" s="18"/>
      <c r="CA146" s="29"/>
      <c r="CB146" s="29"/>
      <c r="CC146" s="29"/>
      <c r="CD146" s="18"/>
      <c r="CE146" s="29"/>
      <c r="CF146" s="29"/>
      <c r="CG146" s="29"/>
      <c r="CH146" s="18"/>
      <c r="CI146" s="18"/>
      <c r="CJ146" s="18">
        <v>548296.09</v>
      </c>
      <c r="CK146" s="29">
        <v>0</v>
      </c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29"/>
      <c r="CY146" s="29"/>
      <c r="CZ146" s="2"/>
      <c r="DA146" s="3"/>
      <c r="DB146" s="18"/>
      <c r="DC146" s="18"/>
      <c r="DD146" s="18"/>
      <c r="DE146" s="18"/>
      <c r="DF146" s="18"/>
      <c r="DG146" s="29"/>
      <c r="DH146" s="18">
        <v>2130730</v>
      </c>
      <c r="DI146" s="18">
        <v>1598047</v>
      </c>
      <c r="DJ146" s="18"/>
      <c r="DK146" s="29"/>
      <c r="DL146" s="18"/>
      <c r="DM146" s="18"/>
      <c r="DN146" s="18">
        <v>107527</v>
      </c>
      <c r="DO146" s="18">
        <v>107527</v>
      </c>
      <c r="DP146" s="18"/>
      <c r="DQ146" s="18"/>
      <c r="DR146" s="18"/>
      <c r="DS146" s="29"/>
      <c r="DT146" s="18"/>
      <c r="DU146" s="29"/>
      <c r="DV146" s="18"/>
      <c r="DW146" s="18"/>
      <c r="DX146" s="18"/>
      <c r="DY146" s="18"/>
      <c r="DZ146" s="18"/>
      <c r="EA146" s="29"/>
      <c r="EB146" s="18"/>
      <c r="EC146" s="29"/>
      <c r="ED146" s="18"/>
      <c r="EE146" s="18"/>
      <c r="EF146" s="18"/>
      <c r="EG146" s="18"/>
      <c r="EH146" s="18"/>
      <c r="EI146" s="18"/>
      <c r="EJ146" s="18"/>
      <c r="EK146" s="18"/>
      <c r="EL146" s="18"/>
      <c r="EM146" s="29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29"/>
      <c r="EZ146" s="18"/>
      <c r="FA146" s="18"/>
      <c r="FB146" s="18"/>
      <c r="FC146" s="18"/>
      <c r="FD146" s="18"/>
      <c r="FE146" s="18"/>
      <c r="FF146" s="18"/>
      <c r="FG146" s="18"/>
      <c r="FH146" s="37"/>
      <c r="FI146" s="29"/>
      <c r="FJ146" s="18"/>
      <c r="FK146" s="18"/>
      <c r="FL146" s="18"/>
      <c r="FM146" s="18"/>
      <c r="FN146" s="18"/>
      <c r="FO146" s="18"/>
      <c r="FP146" s="18"/>
      <c r="FQ146" s="18"/>
      <c r="FR146" s="18"/>
      <c r="FS146" s="29"/>
      <c r="FT146" s="29"/>
      <c r="FU146" s="29"/>
      <c r="FV146" s="23">
        <f t="shared" si="17"/>
        <v>101000</v>
      </c>
      <c r="FW146" s="23">
        <f t="shared" si="17"/>
        <v>57940.99</v>
      </c>
      <c r="FX146" s="18"/>
      <c r="FY146" s="29"/>
      <c r="FZ146" s="18"/>
      <c r="GA146" s="18"/>
      <c r="GB146" s="18"/>
      <c r="GC146" s="29"/>
      <c r="GD146" s="18"/>
      <c r="GE146" s="18"/>
      <c r="GF146" s="18"/>
      <c r="GG146" s="29"/>
      <c r="GH146" s="18"/>
      <c r="GI146" s="18"/>
      <c r="GJ146" s="18"/>
      <c r="GK146" s="18"/>
      <c r="GL146" s="18"/>
      <c r="GM146" s="29"/>
      <c r="GN146" s="18"/>
      <c r="GO146" s="18"/>
      <c r="GP146" s="18"/>
      <c r="GQ146" s="18"/>
      <c r="GR146" s="18"/>
      <c r="GS146" s="29"/>
      <c r="GT146" s="18"/>
      <c r="GU146" s="18"/>
      <c r="GV146" s="18"/>
      <c r="GW146" s="18"/>
      <c r="GX146" s="18">
        <v>101000</v>
      </c>
      <c r="GY146" s="18">
        <v>57940.99</v>
      </c>
      <c r="GZ146" s="18"/>
      <c r="HA146" s="57"/>
      <c r="HB146" s="23">
        <f t="shared" si="18"/>
        <v>0</v>
      </c>
      <c r="HC146" s="23">
        <f t="shared" si="18"/>
        <v>0</v>
      </c>
      <c r="HD146" s="29"/>
      <c r="HE146" s="29"/>
      <c r="HF146" s="29"/>
      <c r="HG146" s="29"/>
      <c r="HH146" s="29"/>
      <c r="HI146" s="29"/>
      <c r="HJ146" s="29"/>
      <c r="HK146" s="29"/>
      <c r="HL146" s="18"/>
      <c r="HM146" s="29"/>
      <c r="HN146" s="18"/>
      <c r="HO146" s="29"/>
      <c r="HP146" s="29"/>
      <c r="HQ146" s="29"/>
      <c r="HR146" s="29"/>
      <c r="HS146" s="29"/>
      <c r="HT146" s="18"/>
      <c r="HU146" s="18"/>
      <c r="HV146" s="18"/>
      <c r="HW146" s="18"/>
      <c r="HX146" s="18"/>
      <c r="HY146" s="76"/>
      <c r="HZ146" s="18"/>
      <c r="IA146" s="18"/>
      <c r="IB146" s="60"/>
      <c r="IC146" s="60"/>
      <c r="ID146" s="60"/>
      <c r="IE146" s="20"/>
      <c r="IF146" s="20"/>
      <c r="IG146" s="60"/>
      <c r="IH146" s="60"/>
      <c r="II146" s="60"/>
      <c r="IJ146" s="60"/>
      <c r="IK146" s="60"/>
      <c r="IL146" s="60"/>
      <c r="IM146" s="60"/>
      <c r="IN146" s="20"/>
      <c r="IO146" s="20"/>
      <c r="IP146" s="60"/>
      <c r="IQ146" s="60"/>
      <c r="IR146" s="60"/>
      <c r="IS146" s="20"/>
      <c r="IT146" s="60"/>
      <c r="IU146" s="20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6"/>
      <c r="LZ146" s="16"/>
      <c r="MA146" s="1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</row>
    <row r="147" spans="1:640" x14ac:dyDescent="0.25">
      <c r="A147" s="9" t="s">
        <v>148</v>
      </c>
      <c r="B147" s="23">
        <f t="shared" si="14"/>
        <v>4736023.33</v>
      </c>
      <c r="C147" s="23">
        <f t="shared" si="14"/>
        <v>3511691.92</v>
      </c>
      <c r="D147" s="31">
        <f t="shared" si="15"/>
        <v>4635023.33</v>
      </c>
      <c r="E147" s="31">
        <f t="shared" si="15"/>
        <v>3454922.33</v>
      </c>
      <c r="F147" s="18">
        <v>4090500</v>
      </c>
      <c r="G147" s="1">
        <v>3067875</v>
      </c>
      <c r="H147" s="18">
        <v>544523.32999999996</v>
      </c>
      <c r="I147" s="58">
        <v>387047.33</v>
      </c>
      <c r="J147" s="58"/>
      <c r="K147" s="58"/>
      <c r="L147" s="23">
        <f t="shared" si="16"/>
        <v>0</v>
      </c>
      <c r="M147" s="23">
        <f t="shared" si="16"/>
        <v>0</v>
      </c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29"/>
      <c r="AD147" s="18"/>
      <c r="AE147" s="18"/>
      <c r="AF147" s="18"/>
      <c r="AG147" s="18"/>
      <c r="AH147" s="18"/>
      <c r="AI147" s="18"/>
      <c r="AJ147" s="22"/>
      <c r="AK147" s="18"/>
      <c r="AL147" s="18"/>
      <c r="AM147" s="29"/>
      <c r="AN147" s="18"/>
      <c r="AO147" s="29"/>
      <c r="AP147" s="18"/>
      <c r="AQ147" s="29"/>
      <c r="AR147" s="18"/>
      <c r="AS147" s="18"/>
      <c r="AT147" s="18"/>
      <c r="AU147" s="29"/>
      <c r="AV147" s="18"/>
      <c r="AW147" s="18"/>
      <c r="AX147" s="18"/>
      <c r="AY147" s="29"/>
      <c r="AZ147" s="18"/>
      <c r="BA147" s="29"/>
      <c r="BB147" s="18"/>
      <c r="BC147" s="29"/>
      <c r="BD147" s="18"/>
      <c r="BE147" s="18"/>
      <c r="BF147" s="18"/>
      <c r="BG147" s="18"/>
      <c r="BH147" s="18"/>
      <c r="BI147" s="29"/>
      <c r="BJ147" s="29"/>
      <c r="BK147" s="29"/>
      <c r="BL147" s="29"/>
      <c r="BM147" s="29"/>
      <c r="BN147" s="18"/>
      <c r="BO147" s="18"/>
      <c r="BP147" s="18"/>
      <c r="BQ147" s="29"/>
      <c r="BR147" s="18"/>
      <c r="BS147" s="29"/>
      <c r="BT147" s="18"/>
      <c r="BU147" s="18"/>
      <c r="BV147" s="18"/>
      <c r="BW147" s="18"/>
      <c r="BX147" s="18"/>
      <c r="BY147" s="18"/>
      <c r="BZ147" s="18"/>
      <c r="CA147" s="29"/>
      <c r="CB147" s="29"/>
      <c r="CC147" s="29"/>
      <c r="CD147" s="18"/>
      <c r="CE147" s="29"/>
      <c r="CF147" s="29"/>
      <c r="CG147" s="29"/>
      <c r="CH147" s="18"/>
      <c r="CI147" s="18"/>
      <c r="CJ147" s="18"/>
      <c r="CK147" s="29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29"/>
      <c r="CY147" s="29"/>
      <c r="CZ147" s="2"/>
      <c r="DA147" s="3"/>
      <c r="DB147" s="18"/>
      <c r="DC147" s="18"/>
      <c r="DD147" s="18"/>
      <c r="DE147" s="18"/>
      <c r="DF147" s="18"/>
      <c r="DG147" s="29"/>
      <c r="DH147" s="18"/>
      <c r="DI147" s="18"/>
      <c r="DJ147" s="18"/>
      <c r="DK147" s="29"/>
      <c r="DL147" s="18"/>
      <c r="DM147" s="18"/>
      <c r="DN147" s="18"/>
      <c r="DO147" s="18"/>
      <c r="DP147" s="18"/>
      <c r="DQ147" s="18"/>
      <c r="DR147" s="18"/>
      <c r="DS147" s="29"/>
      <c r="DT147" s="18"/>
      <c r="DU147" s="29"/>
      <c r="DV147" s="18"/>
      <c r="DW147" s="18"/>
      <c r="DX147" s="18"/>
      <c r="DY147" s="18"/>
      <c r="DZ147" s="18"/>
      <c r="EA147" s="29"/>
      <c r="EB147" s="18"/>
      <c r="EC147" s="29"/>
      <c r="ED147" s="18"/>
      <c r="EE147" s="18"/>
      <c r="EF147" s="18"/>
      <c r="EG147" s="18"/>
      <c r="EH147" s="18"/>
      <c r="EI147" s="18"/>
      <c r="EJ147" s="18"/>
      <c r="EK147" s="18"/>
      <c r="EL147" s="18"/>
      <c r="EM147" s="29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29"/>
      <c r="EZ147" s="18"/>
      <c r="FA147" s="18"/>
      <c r="FB147" s="18"/>
      <c r="FC147" s="18"/>
      <c r="FD147" s="18"/>
      <c r="FE147" s="18"/>
      <c r="FF147" s="18"/>
      <c r="FG147" s="18"/>
      <c r="FH147" s="37"/>
      <c r="FI147" s="29"/>
      <c r="FJ147" s="18"/>
      <c r="FK147" s="18"/>
      <c r="FL147" s="18"/>
      <c r="FM147" s="18"/>
      <c r="FN147" s="18"/>
      <c r="FO147" s="18"/>
      <c r="FP147" s="18"/>
      <c r="FQ147" s="18"/>
      <c r="FR147" s="18"/>
      <c r="FS147" s="29"/>
      <c r="FT147" s="29"/>
      <c r="FU147" s="29"/>
      <c r="FV147" s="23">
        <f t="shared" si="17"/>
        <v>101000</v>
      </c>
      <c r="FW147" s="23">
        <f t="shared" si="17"/>
        <v>56769.59</v>
      </c>
      <c r="FX147" s="18"/>
      <c r="FY147" s="29"/>
      <c r="FZ147" s="18"/>
      <c r="GA147" s="18"/>
      <c r="GB147" s="18"/>
      <c r="GC147" s="29"/>
      <c r="GD147" s="18"/>
      <c r="GE147" s="18"/>
      <c r="GF147" s="18"/>
      <c r="GG147" s="29"/>
      <c r="GH147" s="18"/>
      <c r="GI147" s="18"/>
      <c r="GJ147" s="18"/>
      <c r="GK147" s="18"/>
      <c r="GL147" s="18"/>
      <c r="GM147" s="29"/>
      <c r="GN147" s="18"/>
      <c r="GO147" s="18"/>
      <c r="GP147" s="18"/>
      <c r="GQ147" s="18"/>
      <c r="GR147" s="18"/>
      <c r="GS147" s="29"/>
      <c r="GT147" s="18"/>
      <c r="GU147" s="18"/>
      <c r="GV147" s="18"/>
      <c r="GW147" s="18"/>
      <c r="GX147" s="18">
        <v>101000</v>
      </c>
      <c r="GY147" s="18">
        <v>56769.59</v>
      </c>
      <c r="GZ147" s="18"/>
      <c r="HA147" s="57"/>
      <c r="HB147" s="23">
        <f t="shared" si="18"/>
        <v>0</v>
      </c>
      <c r="HC147" s="23">
        <f t="shared" si="18"/>
        <v>0</v>
      </c>
      <c r="HD147" s="29"/>
      <c r="HE147" s="29"/>
      <c r="HF147" s="29"/>
      <c r="HG147" s="29"/>
      <c r="HH147" s="29"/>
      <c r="HI147" s="29"/>
      <c r="HJ147" s="29"/>
      <c r="HK147" s="29"/>
      <c r="HL147" s="18"/>
      <c r="HM147" s="29"/>
      <c r="HN147" s="18"/>
      <c r="HO147" s="29"/>
      <c r="HP147" s="29"/>
      <c r="HQ147" s="29"/>
      <c r="HR147" s="29"/>
      <c r="HS147" s="29"/>
      <c r="HT147" s="18"/>
      <c r="HU147" s="18"/>
      <c r="HV147" s="18"/>
      <c r="HW147" s="18"/>
      <c r="HX147" s="18"/>
      <c r="HY147" s="76"/>
      <c r="HZ147" s="18"/>
      <c r="IA147" s="18"/>
      <c r="IB147" s="60"/>
      <c r="IC147" s="60"/>
      <c r="ID147" s="60"/>
      <c r="IE147" s="20"/>
      <c r="IF147" s="20"/>
      <c r="IG147" s="60"/>
      <c r="IH147" s="60"/>
      <c r="II147" s="60"/>
      <c r="IJ147" s="60"/>
      <c r="IK147" s="60"/>
      <c r="IL147" s="60"/>
      <c r="IM147" s="60"/>
      <c r="IN147" s="20"/>
      <c r="IO147" s="20"/>
      <c r="IP147" s="60"/>
      <c r="IQ147" s="60"/>
      <c r="IR147" s="60"/>
      <c r="IS147" s="20"/>
      <c r="IT147" s="60"/>
      <c r="IU147" s="20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6"/>
      <c r="LZ147" s="16"/>
      <c r="MA147" s="1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</row>
    <row r="148" spans="1:640" x14ac:dyDescent="0.25">
      <c r="A148" s="8" t="s">
        <v>149</v>
      </c>
      <c r="B148" s="23">
        <f t="shared" si="14"/>
        <v>594750711.61000001</v>
      </c>
      <c r="C148" s="23">
        <f t="shared" si="14"/>
        <v>427129114.85999995</v>
      </c>
      <c r="D148" s="31">
        <f t="shared" si="15"/>
        <v>139500668.09999999</v>
      </c>
      <c r="E148" s="31">
        <f t="shared" si="15"/>
        <v>104628173.09999999</v>
      </c>
      <c r="F148" s="18">
        <v>109688900</v>
      </c>
      <c r="G148" s="1">
        <v>82266677</v>
      </c>
      <c r="H148" s="18">
        <f>4766422+25045346.1</f>
        <v>29811768.100000001</v>
      </c>
      <c r="I148" s="58">
        <v>22361496.100000001</v>
      </c>
      <c r="J148" s="58"/>
      <c r="K148" s="58"/>
      <c r="L148" s="23">
        <f t="shared" si="16"/>
        <v>366500228.47000009</v>
      </c>
      <c r="M148" s="23">
        <f t="shared" si="16"/>
        <v>257827732.60999998</v>
      </c>
      <c r="N148" s="18"/>
      <c r="O148" s="18"/>
      <c r="P148" s="18"/>
      <c r="Q148" s="18"/>
      <c r="R148" s="18">
        <v>199353.49</v>
      </c>
      <c r="S148" s="18">
        <v>0</v>
      </c>
      <c r="T148" s="18"/>
      <c r="U148" s="18"/>
      <c r="V148" s="18">
        <f>540393.39+588723.3+591544.8+405622.8+2969990.1+716739.61+1066975.46+302799.71+336850.83+1215498.62+264853.29</f>
        <v>8999991.9100000001</v>
      </c>
      <c r="W148" s="18"/>
      <c r="X148" s="18"/>
      <c r="Y148" s="18"/>
      <c r="Z148" s="18"/>
      <c r="AA148" s="18"/>
      <c r="AB148" s="18"/>
      <c r="AC148" s="29"/>
      <c r="AD148" s="18"/>
      <c r="AE148" s="18"/>
      <c r="AF148" s="18">
        <f>2353230+2353230</f>
        <v>4706460</v>
      </c>
      <c r="AG148" s="18">
        <v>0</v>
      </c>
      <c r="AH148" s="18">
        <v>1977926.59</v>
      </c>
      <c r="AI148" s="18">
        <v>1483443</v>
      </c>
      <c r="AJ148" s="22">
        <v>2518136</v>
      </c>
      <c r="AK148" s="18">
        <v>1888602</v>
      </c>
      <c r="AL148" s="18">
        <v>726385.3</v>
      </c>
      <c r="AM148" s="29">
        <v>544788.98</v>
      </c>
      <c r="AN148" s="18"/>
      <c r="AO148" s="29"/>
      <c r="AP148" s="18"/>
      <c r="AQ148" s="29"/>
      <c r="AR148" s="18"/>
      <c r="AS148" s="18"/>
      <c r="AT148" s="18"/>
      <c r="AU148" s="29"/>
      <c r="AV148" s="18">
        <v>4358908</v>
      </c>
      <c r="AW148" s="18">
        <v>1817226.39</v>
      </c>
      <c r="AX148" s="18">
        <v>416640</v>
      </c>
      <c r="AY148" s="29">
        <v>416640</v>
      </c>
      <c r="AZ148" s="18"/>
      <c r="BA148" s="29"/>
      <c r="BB148" s="18"/>
      <c r="BC148" s="29"/>
      <c r="BD148" s="18"/>
      <c r="BE148" s="18"/>
      <c r="BF148" s="18"/>
      <c r="BG148" s="18"/>
      <c r="BH148" s="18">
        <v>1355041</v>
      </c>
      <c r="BI148" s="29">
        <v>1029040.25</v>
      </c>
      <c r="BJ148" s="29">
        <v>4320160.57</v>
      </c>
      <c r="BK148" s="29">
        <v>0</v>
      </c>
      <c r="BL148" s="29"/>
      <c r="BM148" s="29"/>
      <c r="BN148" s="18"/>
      <c r="BO148" s="18"/>
      <c r="BP148" s="37"/>
      <c r="BQ148" s="29"/>
      <c r="BR148" s="18"/>
      <c r="BS148" s="29"/>
      <c r="BT148" s="18"/>
      <c r="BU148" s="18"/>
      <c r="BV148" s="18"/>
      <c r="BW148" s="18"/>
      <c r="BX148" s="18"/>
      <c r="BY148" s="18"/>
      <c r="BZ148" s="18">
        <v>30018909.539999999</v>
      </c>
      <c r="CA148" s="29">
        <v>8524000.9499999993</v>
      </c>
      <c r="CB148" s="29"/>
      <c r="CC148" s="29"/>
      <c r="CD148" s="18"/>
      <c r="CE148" s="29"/>
      <c r="CF148" s="29"/>
      <c r="CG148" s="29"/>
      <c r="CH148" s="37">
        <v>33641111.109999999</v>
      </c>
      <c r="CI148" s="18">
        <v>16681907.529999999</v>
      </c>
      <c r="CJ148" s="18"/>
      <c r="CK148" s="29"/>
      <c r="CL148" s="18"/>
      <c r="CM148" s="18"/>
      <c r="CN148" s="18">
        <v>123783.66</v>
      </c>
      <c r="CO148" s="18">
        <v>123783.66</v>
      </c>
      <c r="CP148" s="18"/>
      <c r="CQ148" s="18"/>
      <c r="CR148" s="18">
        <v>1398032.73</v>
      </c>
      <c r="CS148" s="18">
        <v>1398032.73</v>
      </c>
      <c r="CT148" s="18"/>
      <c r="CU148" s="18"/>
      <c r="CV148" s="18"/>
      <c r="CW148" s="18"/>
      <c r="CX148" s="29"/>
      <c r="CY148" s="29"/>
      <c r="CZ148" s="2">
        <v>5478691.4400000004</v>
      </c>
      <c r="DA148" s="3">
        <v>0</v>
      </c>
      <c r="DB148" s="18">
        <v>21624</v>
      </c>
      <c r="DC148" s="18">
        <v>21624</v>
      </c>
      <c r="DD148" s="18"/>
      <c r="DE148" s="18"/>
      <c r="DF148" s="18"/>
      <c r="DG148" s="29"/>
      <c r="DH148" s="18">
        <v>1307494</v>
      </c>
      <c r="DI148" s="18">
        <v>980620</v>
      </c>
      <c r="DJ148" s="18"/>
      <c r="DK148" s="29"/>
      <c r="DL148" s="18"/>
      <c r="DM148" s="18"/>
      <c r="DN148" s="18"/>
      <c r="DO148" s="18"/>
      <c r="DP148" s="18"/>
      <c r="DQ148" s="18"/>
      <c r="DR148" s="35">
        <v>1603125</v>
      </c>
      <c r="DS148" s="29">
        <v>0</v>
      </c>
      <c r="DT148" s="18">
        <v>1200000</v>
      </c>
      <c r="DU148" s="29">
        <v>1196500</v>
      </c>
      <c r="DV148" s="18"/>
      <c r="DW148" s="18"/>
      <c r="DX148" s="18"/>
      <c r="DY148" s="18"/>
      <c r="DZ148" s="35"/>
      <c r="EA148" s="29"/>
      <c r="EB148" s="35"/>
      <c r="EC148" s="29"/>
      <c r="ED148" s="18"/>
      <c r="EE148" s="18"/>
      <c r="EF148" s="18"/>
      <c r="EG148" s="18"/>
      <c r="EH148" s="18"/>
      <c r="EI148" s="18"/>
      <c r="EJ148" s="18"/>
      <c r="EK148" s="18"/>
      <c r="EL148" s="18"/>
      <c r="EM148" s="29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29"/>
      <c r="EZ148" s="18"/>
      <c r="FA148" s="18"/>
      <c r="FB148" s="18"/>
      <c r="FC148" s="18"/>
      <c r="FD148" s="18">
        <v>247675931.65000001</v>
      </c>
      <c r="FE148" s="18">
        <v>220671772.63999999</v>
      </c>
      <c r="FF148" s="18">
        <v>14452522.48</v>
      </c>
      <c r="FG148" s="18">
        <v>1049750.48</v>
      </c>
      <c r="FH148" s="37"/>
      <c r="FI148" s="29"/>
      <c r="FJ148" s="18"/>
      <c r="FK148" s="18"/>
      <c r="FL148" s="18"/>
      <c r="FM148" s="18"/>
      <c r="FN148" s="18"/>
      <c r="FO148" s="18"/>
      <c r="FP148" s="18"/>
      <c r="FQ148" s="18"/>
      <c r="FR148" s="35"/>
      <c r="FS148" s="29"/>
      <c r="FT148" s="29"/>
      <c r="FU148" s="29"/>
      <c r="FV148" s="23">
        <f t="shared" si="17"/>
        <v>75404947.199999988</v>
      </c>
      <c r="FW148" s="23">
        <f t="shared" si="17"/>
        <v>52760655.630000003</v>
      </c>
      <c r="FX148" s="18">
        <v>24290400</v>
      </c>
      <c r="FY148" s="29">
        <v>18148517</v>
      </c>
      <c r="FZ148" s="18"/>
      <c r="GA148" s="18"/>
      <c r="GB148" s="18">
        <v>44535771.590000004</v>
      </c>
      <c r="GC148" s="29">
        <v>33859797.329999998</v>
      </c>
      <c r="GD148" s="18"/>
      <c r="GE148" s="18"/>
      <c r="GF148" s="18"/>
      <c r="GG148" s="29"/>
      <c r="GH148" s="18">
        <v>301354</v>
      </c>
      <c r="GI148" s="18">
        <v>75339</v>
      </c>
      <c r="GJ148" s="18">
        <v>1029023.49</v>
      </c>
      <c r="GK148" s="18">
        <v>266445.59999999998</v>
      </c>
      <c r="GL148" s="18">
        <v>4249000.8</v>
      </c>
      <c r="GM148" s="29">
        <v>0</v>
      </c>
      <c r="GN148" s="18">
        <v>26040</v>
      </c>
      <c r="GO148" s="18">
        <v>26040</v>
      </c>
      <c r="GP148" s="18">
        <v>7483.8</v>
      </c>
      <c r="GQ148" s="18">
        <v>0</v>
      </c>
      <c r="GR148" s="18">
        <v>472409.82</v>
      </c>
      <c r="GS148" s="29">
        <v>378994</v>
      </c>
      <c r="GT148" s="18">
        <v>330000</v>
      </c>
      <c r="GU148" s="18">
        <v>0</v>
      </c>
      <c r="GV148" s="18">
        <v>157941</v>
      </c>
      <c r="GW148" s="18">
        <v>0</v>
      </c>
      <c r="GX148" s="18"/>
      <c r="GY148" s="18"/>
      <c r="GZ148" s="18">
        <v>5522.7</v>
      </c>
      <c r="HA148" s="29">
        <v>5522.7</v>
      </c>
      <c r="HB148" s="23">
        <f t="shared" si="18"/>
        <v>13344867.84</v>
      </c>
      <c r="HC148" s="23">
        <f t="shared" si="18"/>
        <v>11912553.52</v>
      </c>
      <c r="HD148" s="29">
        <v>8501427.8399999999</v>
      </c>
      <c r="HE148" s="29">
        <v>8414133.5999999996</v>
      </c>
      <c r="HF148" s="29">
        <v>4843440</v>
      </c>
      <c r="HG148" s="29">
        <v>3498419.92</v>
      </c>
      <c r="HH148" s="29"/>
      <c r="HI148" s="29"/>
      <c r="HJ148" s="29"/>
      <c r="HK148" s="29"/>
      <c r="HL148" s="18"/>
      <c r="HM148" s="29"/>
      <c r="HN148" s="18"/>
      <c r="HO148" s="29"/>
      <c r="HP148" s="29"/>
      <c r="HQ148" s="29"/>
      <c r="HR148" s="29"/>
      <c r="HS148" s="29"/>
      <c r="HT148" s="18"/>
      <c r="HU148" s="18"/>
      <c r="HV148" s="18"/>
      <c r="HW148" s="18"/>
      <c r="HX148" s="18"/>
      <c r="HY148" s="76"/>
      <c r="HZ148" s="18"/>
      <c r="IA148" s="18"/>
      <c r="IB148" s="60"/>
      <c r="IC148" s="60"/>
      <c r="ID148" s="60"/>
      <c r="IE148" s="20"/>
      <c r="IF148" s="20"/>
      <c r="IG148" s="60"/>
      <c r="IH148" s="60"/>
      <c r="II148" s="60"/>
      <c r="IJ148" s="60"/>
      <c r="IK148" s="60"/>
      <c r="IL148" s="60"/>
      <c r="IM148" s="60"/>
      <c r="IN148" s="20"/>
      <c r="IO148" s="20"/>
      <c r="IP148" s="60"/>
      <c r="IQ148" s="60"/>
      <c r="IR148" s="60"/>
      <c r="IS148" s="20"/>
      <c r="IT148" s="60"/>
      <c r="IU148" s="20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6"/>
      <c r="LZ148" s="16"/>
      <c r="MA148" s="1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</row>
    <row r="149" spans="1:640" x14ac:dyDescent="0.25">
      <c r="A149" s="12" t="s">
        <v>150</v>
      </c>
      <c r="B149" s="23">
        <f t="shared" si="14"/>
        <v>120125090.75</v>
      </c>
      <c r="C149" s="23">
        <f t="shared" si="14"/>
        <v>39900435.810000002</v>
      </c>
      <c r="D149" s="31">
        <f t="shared" si="15"/>
        <v>18247373.48</v>
      </c>
      <c r="E149" s="31">
        <f t="shared" si="15"/>
        <v>13677623.48</v>
      </c>
      <c r="F149" s="29">
        <v>17807200</v>
      </c>
      <c r="G149" s="1">
        <v>13355401</v>
      </c>
      <c r="H149" s="18">
        <v>440173.48</v>
      </c>
      <c r="I149" s="58">
        <v>322222.48</v>
      </c>
      <c r="J149" s="58"/>
      <c r="K149" s="58"/>
      <c r="L149" s="23">
        <f t="shared" si="16"/>
        <v>35742114.269999996</v>
      </c>
      <c r="M149" s="23">
        <f t="shared" si="16"/>
        <v>6165337.5300000003</v>
      </c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29"/>
      <c r="AD149" s="18"/>
      <c r="AE149" s="18"/>
      <c r="AF149" s="18"/>
      <c r="AG149" s="18"/>
      <c r="AH149" s="18"/>
      <c r="AI149" s="18"/>
      <c r="AJ149" s="22"/>
      <c r="AK149" s="18"/>
      <c r="AL149" s="18"/>
      <c r="AM149" s="29"/>
      <c r="AN149" s="18"/>
      <c r="AO149" s="29"/>
      <c r="AP149" s="18"/>
      <c r="AQ149" s="29"/>
      <c r="AR149" s="18"/>
      <c r="AS149" s="18"/>
      <c r="AT149" s="18"/>
      <c r="AU149" s="29"/>
      <c r="AV149" s="18"/>
      <c r="AW149" s="18"/>
      <c r="AX149" s="18"/>
      <c r="AY149" s="29"/>
      <c r="AZ149" s="18"/>
      <c r="BA149" s="29"/>
      <c r="BB149" s="18"/>
      <c r="BC149" s="29"/>
      <c r="BD149" s="18"/>
      <c r="BE149" s="18"/>
      <c r="BF149" s="18"/>
      <c r="BG149" s="18"/>
      <c r="BH149" s="18"/>
      <c r="BI149" s="29"/>
      <c r="BJ149" s="29">
        <v>3095418.69</v>
      </c>
      <c r="BK149" s="29">
        <v>2644973.27</v>
      </c>
      <c r="BL149" s="29">
        <v>25269648.5</v>
      </c>
      <c r="BM149" s="29">
        <v>0</v>
      </c>
      <c r="BN149" s="18"/>
      <c r="BO149" s="18"/>
      <c r="BP149" s="18"/>
      <c r="BQ149" s="29"/>
      <c r="BR149" s="18"/>
      <c r="BS149" s="29"/>
      <c r="BT149" s="18"/>
      <c r="BU149" s="18"/>
      <c r="BV149" s="18"/>
      <c r="BW149" s="18"/>
      <c r="BX149" s="18"/>
      <c r="BY149" s="18"/>
      <c r="BZ149" s="18"/>
      <c r="CA149" s="29"/>
      <c r="CB149" s="29"/>
      <c r="CC149" s="29"/>
      <c r="CD149" s="18"/>
      <c r="CE149" s="29"/>
      <c r="CF149" s="29"/>
      <c r="CG149" s="29"/>
      <c r="CH149" s="18"/>
      <c r="CI149" s="18"/>
      <c r="CJ149" s="18">
        <v>759182.26</v>
      </c>
      <c r="CK149" s="29">
        <v>759182.26</v>
      </c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47"/>
      <c r="CW149" s="18"/>
      <c r="CX149" s="29"/>
      <c r="CY149" s="29"/>
      <c r="CZ149" s="2"/>
      <c r="DA149" s="3"/>
      <c r="DB149" s="18">
        <v>36555</v>
      </c>
      <c r="DC149" s="18">
        <v>36555</v>
      </c>
      <c r="DD149" s="18"/>
      <c r="DE149" s="18"/>
      <c r="DF149" s="18"/>
      <c r="DG149" s="29"/>
      <c r="DH149" s="18">
        <v>3252837</v>
      </c>
      <c r="DI149" s="18">
        <v>2439627</v>
      </c>
      <c r="DJ149" s="18"/>
      <c r="DK149" s="29"/>
      <c r="DL149" s="18"/>
      <c r="DM149" s="18"/>
      <c r="DN149" s="18"/>
      <c r="DO149" s="18"/>
      <c r="DP149" s="18"/>
      <c r="DQ149" s="18"/>
      <c r="DR149" s="18"/>
      <c r="DS149" s="29"/>
      <c r="DT149" s="18"/>
      <c r="DU149" s="29"/>
      <c r="DV149" s="18"/>
      <c r="DW149" s="18"/>
      <c r="DX149" s="18"/>
      <c r="DY149" s="18"/>
      <c r="DZ149" s="18"/>
      <c r="EA149" s="29"/>
      <c r="EB149" s="18"/>
      <c r="EC149" s="29"/>
      <c r="ED149" s="18"/>
      <c r="EE149" s="18"/>
      <c r="EF149" s="18"/>
      <c r="EG149" s="18"/>
      <c r="EH149" s="18"/>
      <c r="EI149" s="18"/>
      <c r="EJ149" s="18"/>
      <c r="EK149" s="18"/>
      <c r="EL149" s="18"/>
      <c r="EM149" s="29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29"/>
      <c r="EZ149" s="18"/>
      <c r="FA149" s="18"/>
      <c r="FB149" s="18"/>
      <c r="FC149" s="18"/>
      <c r="FD149" s="18"/>
      <c r="FE149" s="18"/>
      <c r="FF149" s="18">
        <v>285000</v>
      </c>
      <c r="FG149" s="18">
        <v>285000</v>
      </c>
      <c r="FH149" s="37"/>
      <c r="FI149" s="29"/>
      <c r="FJ149" s="18"/>
      <c r="FK149" s="18"/>
      <c r="FL149" s="18"/>
      <c r="FM149" s="18"/>
      <c r="FN149" s="18"/>
      <c r="FO149" s="18"/>
      <c r="FP149" s="18">
        <v>3043472.82</v>
      </c>
      <c r="FQ149" s="18">
        <v>0</v>
      </c>
      <c r="FR149" s="18"/>
      <c r="FS149" s="29"/>
      <c r="FT149" s="29"/>
      <c r="FU149" s="29"/>
      <c r="FV149" s="23">
        <f t="shared" si="17"/>
        <v>0</v>
      </c>
      <c r="FW149" s="23">
        <f t="shared" si="17"/>
        <v>0</v>
      </c>
      <c r="FX149" s="18"/>
      <c r="FY149" s="29"/>
      <c r="FZ149" s="18"/>
      <c r="GA149" s="18"/>
      <c r="GB149" s="18"/>
      <c r="GC149" s="29"/>
      <c r="GD149" s="18"/>
      <c r="GE149" s="18"/>
      <c r="GF149" s="18"/>
      <c r="GG149" s="29"/>
      <c r="GH149" s="18"/>
      <c r="GI149" s="18"/>
      <c r="GJ149" s="18"/>
      <c r="GK149" s="18"/>
      <c r="GL149" s="18"/>
      <c r="GM149" s="29"/>
      <c r="GN149" s="18"/>
      <c r="GO149" s="18"/>
      <c r="GP149" s="18"/>
      <c r="GQ149" s="18"/>
      <c r="GR149" s="18"/>
      <c r="GS149" s="29"/>
      <c r="GT149" s="18"/>
      <c r="GU149" s="18"/>
      <c r="GV149" s="18"/>
      <c r="GW149" s="18"/>
      <c r="GX149" s="18"/>
      <c r="GY149" s="18"/>
      <c r="GZ149" s="18"/>
      <c r="HA149" s="29"/>
      <c r="HB149" s="23">
        <f t="shared" si="18"/>
        <v>66135603</v>
      </c>
      <c r="HC149" s="23">
        <f t="shared" si="18"/>
        <v>20057474.800000001</v>
      </c>
      <c r="HD149" s="29"/>
      <c r="HE149" s="29"/>
      <c r="HF149" s="29"/>
      <c r="HG149" s="29"/>
      <c r="HH149" s="29"/>
      <c r="HI149" s="29"/>
      <c r="HJ149" s="29"/>
      <c r="HK149" s="29"/>
      <c r="HL149" s="18"/>
      <c r="HM149" s="29"/>
      <c r="HN149" s="18"/>
      <c r="HO149" s="29"/>
      <c r="HP149" s="29"/>
      <c r="HQ149" s="29"/>
      <c r="HR149" s="29"/>
      <c r="HS149" s="29"/>
      <c r="HT149" s="18">
        <v>50000000</v>
      </c>
      <c r="HU149" s="18">
        <v>20057474.800000001</v>
      </c>
      <c r="HV149" s="18">
        <v>16135603</v>
      </c>
      <c r="HW149" s="18">
        <v>0</v>
      </c>
      <c r="HX149" s="18"/>
      <c r="HY149" s="76"/>
      <c r="HZ149" s="18"/>
      <c r="IA149" s="18"/>
      <c r="IB149" s="60"/>
      <c r="IC149" s="60"/>
      <c r="ID149" s="60"/>
      <c r="IE149" s="20"/>
      <c r="IF149" s="20"/>
      <c r="IG149" s="60"/>
      <c r="IH149" s="60"/>
      <c r="II149" s="60"/>
      <c r="IJ149" s="60"/>
      <c r="IK149" s="60"/>
      <c r="IL149" s="60"/>
      <c r="IM149" s="60"/>
      <c r="IN149" s="20"/>
      <c r="IO149" s="20"/>
      <c r="IP149" s="60"/>
      <c r="IQ149" s="60"/>
      <c r="IR149" s="60"/>
      <c r="IS149" s="20"/>
      <c r="IT149" s="60"/>
      <c r="IU149" s="20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6"/>
      <c r="LZ149" s="16"/>
      <c r="MA149" s="1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</row>
    <row r="150" spans="1:640" x14ac:dyDescent="0.25">
      <c r="A150" s="12" t="s">
        <v>151</v>
      </c>
      <c r="B150" s="23">
        <f t="shared" si="14"/>
        <v>13306247.4</v>
      </c>
      <c r="C150" s="23">
        <f t="shared" si="14"/>
        <v>10890514.110000001</v>
      </c>
      <c r="D150" s="31">
        <f t="shared" si="15"/>
        <v>8370710.75</v>
      </c>
      <c r="E150" s="31">
        <f t="shared" si="15"/>
        <v>6233720.75</v>
      </c>
      <c r="F150" s="29">
        <v>7904900</v>
      </c>
      <c r="G150" s="1">
        <v>5928677</v>
      </c>
      <c r="H150" s="18">
        <v>465810.75</v>
      </c>
      <c r="I150" s="58">
        <v>305043.75</v>
      </c>
      <c r="J150" s="58"/>
      <c r="K150" s="58"/>
      <c r="L150" s="23">
        <f t="shared" si="16"/>
        <v>4834536.6500000004</v>
      </c>
      <c r="M150" s="23">
        <f t="shared" si="16"/>
        <v>4592407.6500000004</v>
      </c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29"/>
      <c r="AD150" s="18"/>
      <c r="AE150" s="18"/>
      <c r="AF150" s="18"/>
      <c r="AG150" s="18"/>
      <c r="AH150" s="18"/>
      <c r="AI150" s="18"/>
      <c r="AJ150" s="22"/>
      <c r="AK150" s="18"/>
      <c r="AL150" s="18"/>
      <c r="AM150" s="29"/>
      <c r="AN150" s="18"/>
      <c r="AO150" s="29"/>
      <c r="AP150" s="18"/>
      <c r="AQ150" s="29"/>
      <c r="AR150" s="18"/>
      <c r="AS150" s="18"/>
      <c r="AT150" s="18"/>
      <c r="AU150" s="29"/>
      <c r="AV150" s="18"/>
      <c r="AW150" s="18"/>
      <c r="AX150" s="18"/>
      <c r="AY150" s="29"/>
      <c r="AZ150" s="18"/>
      <c r="BA150" s="29"/>
      <c r="BB150" s="18"/>
      <c r="BC150" s="29"/>
      <c r="BD150" s="18"/>
      <c r="BE150" s="18"/>
      <c r="BF150" s="18"/>
      <c r="BG150" s="18"/>
      <c r="BH150" s="18"/>
      <c r="BI150" s="29"/>
      <c r="BJ150" s="29"/>
      <c r="BK150" s="29"/>
      <c r="BL150" s="29"/>
      <c r="BM150" s="29"/>
      <c r="BN150" s="18"/>
      <c r="BO150" s="18"/>
      <c r="BP150" s="18"/>
      <c r="BQ150" s="29"/>
      <c r="BR150" s="18"/>
      <c r="BS150" s="29"/>
      <c r="BT150" s="18"/>
      <c r="BU150" s="18"/>
      <c r="BV150" s="18">
        <v>418600</v>
      </c>
      <c r="BW150" s="18">
        <v>418600</v>
      </c>
      <c r="BX150" s="18"/>
      <c r="BY150" s="18"/>
      <c r="BZ150" s="18"/>
      <c r="CA150" s="29"/>
      <c r="CB150" s="29"/>
      <c r="CC150" s="29"/>
      <c r="CD150" s="18"/>
      <c r="CE150" s="29"/>
      <c r="CF150" s="29"/>
      <c r="CG150" s="29"/>
      <c r="CH150" s="18"/>
      <c r="CI150" s="18"/>
      <c r="CJ150" s="18">
        <v>509999.15</v>
      </c>
      <c r="CK150" s="29">
        <v>509999.15</v>
      </c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47"/>
      <c r="CW150" s="18"/>
      <c r="CX150" s="29"/>
      <c r="CY150" s="29"/>
      <c r="CZ150" s="2"/>
      <c r="DA150" s="3"/>
      <c r="DB150" s="18"/>
      <c r="DC150" s="18"/>
      <c r="DD150" s="18"/>
      <c r="DE150" s="18"/>
      <c r="DF150" s="18">
        <v>2883660</v>
      </c>
      <c r="DG150" s="29">
        <v>2883660</v>
      </c>
      <c r="DH150" s="18">
        <v>968514</v>
      </c>
      <c r="DI150" s="18">
        <v>726385</v>
      </c>
      <c r="DJ150" s="18"/>
      <c r="DK150" s="29"/>
      <c r="DL150" s="18"/>
      <c r="DM150" s="18"/>
      <c r="DN150" s="18"/>
      <c r="DO150" s="18"/>
      <c r="DP150" s="18">
        <v>53763.5</v>
      </c>
      <c r="DQ150" s="18">
        <v>53763.5</v>
      </c>
      <c r="DR150" s="18"/>
      <c r="DS150" s="18"/>
      <c r="DT150" s="18"/>
      <c r="DU150" s="29"/>
      <c r="DV150" s="18"/>
      <c r="DW150" s="18"/>
      <c r="DX150" s="18"/>
      <c r="DY150" s="18"/>
      <c r="DZ150" s="18"/>
      <c r="EA150" s="29"/>
      <c r="EB150" s="18"/>
      <c r="EC150" s="29"/>
      <c r="ED150" s="18"/>
      <c r="EE150" s="18"/>
      <c r="EF150" s="18"/>
      <c r="EG150" s="18"/>
      <c r="EH150" s="18"/>
      <c r="EI150" s="18"/>
      <c r="EJ150" s="18"/>
      <c r="EK150" s="18"/>
      <c r="EL150" s="18"/>
      <c r="EM150" s="29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29"/>
      <c r="EZ150" s="18"/>
      <c r="FA150" s="18"/>
      <c r="FB150" s="18"/>
      <c r="FC150" s="18"/>
      <c r="FD150" s="18"/>
      <c r="FE150" s="18"/>
      <c r="FF150" s="18"/>
      <c r="FG150" s="18"/>
      <c r="FH150" s="37"/>
      <c r="FI150" s="29"/>
      <c r="FJ150" s="18"/>
      <c r="FK150" s="18"/>
      <c r="FL150" s="18"/>
      <c r="FM150" s="18"/>
      <c r="FN150" s="18"/>
      <c r="FO150" s="18"/>
      <c r="FP150" s="18"/>
      <c r="FQ150" s="18"/>
      <c r="FR150" s="18"/>
      <c r="FS150" s="29"/>
      <c r="FT150" s="29"/>
      <c r="FU150" s="29"/>
      <c r="FV150" s="23">
        <f t="shared" si="17"/>
        <v>101000</v>
      </c>
      <c r="FW150" s="23">
        <f t="shared" si="17"/>
        <v>64385.71</v>
      </c>
      <c r="FX150" s="18"/>
      <c r="FY150" s="29"/>
      <c r="FZ150" s="18"/>
      <c r="GA150" s="18"/>
      <c r="GB150" s="18"/>
      <c r="GC150" s="29"/>
      <c r="GD150" s="18"/>
      <c r="GE150" s="18"/>
      <c r="GF150" s="18"/>
      <c r="GG150" s="29"/>
      <c r="GH150" s="18"/>
      <c r="GI150" s="18"/>
      <c r="GJ150" s="18"/>
      <c r="GK150" s="18"/>
      <c r="GL150" s="18"/>
      <c r="GM150" s="29"/>
      <c r="GN150" s="18"/>
      <c r="GO150" s="18"/>
      <c r="GP150" s="18"/>
      <c r="GQ150" s="18"/>
      <c r="GR150" s="18"/>
      <c r="GS150" s="29"/>
      <c r="GT150" s="18"/>
      <c r="GU150" s="18"/>
      <c r="GV150" s="18"/>
      <c r="GW150" s="18"/>
      <c r="GX150" s="18">
        <v>101000</v>
      </c>
      <c r="GY150" s="18">
        <v>64385.71</v>
      </c>
      <c r="GZ150" s="18"/>
      <c r="HA150" s="57"/>
      <c r="HB150" s="23">
        <f t="shared" si="18"/>
        <v>0</v>
      </c>
      <c r="HC150" s="23">
        <f t="shared" si="18"/>
        <v>0</v>
      </c>
      <c r="HD150" s="29"/>
      <c r="HE150" s="29"/>
      <c r="HF150" s="29"/>
      <c r="HG150" s="29"/>
      <c r="HH150" s="29"/>
      <c r="HI150" s="29"/>
      <c r="HJ150" s="29"/>
      <c r="HK150" s="29"/>
      <c r="HL150" s="18"/>
      <c r="HM150" s="29"/>
      <c r="HN150" s="18"/>
      <c r="HO150" s="29"/>
      <c r="HP150" s="29"/>
      <c r="HQ150" s="29"/>
      <c r="HR150" s="29"/>
      <c r="HS150" s="29"/>
      <c r="HT150" s="18"/>
      <c r="HU150" s="18"/>
      <c r="HV150" s="18"/>
      <c r="HW150" s="18"/>
      <c r="HX150" s="18"/>
      <c r="HY150" s="76"/>
      <c r="HZ150" s="18"/>
      <c r="IA150" s="18"/>
      <c r="IB150" s="60"/>
      <c r="IC150" s="60"/>
      <c r="ID150" s="60"/>
      <c r="IE150" s="20"/>
      <c r="IF150" s="20"/>
      <c r="IG150" s="60"/>
      <c r="IH150" s="60"/>
      <c r="II150" s="60"/>
      <c r="IJ150" s="60"/>
      <c r="IK150" s="60"/>
      <c r="IL150" s="60"/>
      <c r="IM150" s="60"/>
      <c r="IN150" s="20"/>
      <c r="IO150" s="20"/>
      <c r="IP150" s="60"/>
      <c r="IQ150" s="60"/>
      <c r="IR150" s="60"/>
      <c r="IS150" s="20"/>
      <c r="IT150" s="60"/>
      <c r="IU150" s="20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6"/>
      <c r="LZ150" s="16"/>
      <c r="MA150" s="1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</row>
    <row r="151" spans="1:640" x14ac:dyDescent="0.25">
      <c r="A151" s="12" t="s">
        <v>152</v>
      </c>
      <c r="B151" s="23">
        <f t="shared" si="14"/>
        <v>9256912.1799999997</v>
      </c>
      <c r="C151" s="23">
        <f t="shared" si="14"/>
        <v>7005668.5599999996</v>
      </c>
      <c r="D151" s="31">
        <f t="shared" si="15"/>
        <v>7851732.0300000003</v>
      </c>
      <c r="E151" s="31">
        <f t="shared" si="15"/>
        <v>5834148.0300000003</v>
      </c>
      <c r="F151" s="29">
        <v>7088600</v>
      </c>
      <c r="G151" s="1">
        <v>5316452</v>
      </c>
      <c r="H151" s="29">
        <v>763132.03</v>
      </c>
      <c r="I151" s="58">
        <v>517696.03</v>
      </c>
      <c r="J151" s="58"/>
      <c r="K151" s="58"/>
      <c r="L151" s="23">
        <f t="shared" si="16"/>
        <v>1304180.1499999999</v>
      </c>
      <c r="M151" s="23">
        <f t="shared" si="16"/>
        <v>1105634.1499999999</v>
      </c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29"/>
      <c r="AD151" s="18"/>
      <c r="AE151" s="18"/>
      <c r="AF151" s="18"/>
      <c r="AG151" s="18"/>
      <c r="AH151" s="18"/>
      <c r="AI151" s="18"/>
      <c r="AJ151" s="22"/>
      <c r="AK151" s="18"/>
      <c r="AL151" s="18"/>
      <c r="AM151" s="29"/>
      <c r="AN151" s="18"/>
      <c r="AO151" s="29"/>
      <c r="AP151" s="18"/>
      <c r="AQ151" s="29"/>
      <c r="AR151" s="18"/>
      <c r="AS151" s="18"/>
      <c r="AT151" s="18"/>
      <c r="AU151" s="29"/>
      <c r="AV151" s="18"/>
      <c r="AW151" s="18"/>
      <c r="AX151" s="18"/>
      <c r="AY151" s="29"/>
      <c r="AZ151" s="18"/>
      <c r="BA151" s="29"/>
      <c r="BB151" s="18"/>
      <c r="BC151" s="18"/>
      <c r="BD151" s="18"/>
      <c r="BE151" s="18"/>
      <c r="BF151" s="18"/>
      <c r="BG151" s="18"/>
      <c r="BH151" s="18"/>
      <c r="BI151" s="29"/>
      <c r="BJ151" s="29"/>
      <c r="BK151" s="29"/>
      <c r="BL151" s="29"/>
      <c r="BM151" s="29"/>
      <c r="BN151" s="18"/>
      <c r="BO151" s="18"/>
      <c r="BP151" s="18"/>
      <c r="BQ151" s="29"/>
      <c r="BR151" s="18"/>
      <c r="BS151" s="18"/>
      <c r="BT151" s="18"/>
      <c r="BU151" s="18"/>
      <c r="BV151" s="18"/>
      <c r="BW151" s="18"/>
      <c r="BX151" s="18"/>
      <c r="BY151" s="18"/>
      <c r="BZ151" s="18"/>
      <c r="CA151" s="29"/>
      <c r="CB151" s="29"/>
      <c r="CC151" s="29"/>
      <c r="CD151" s="18"/>
      <c r="CE151" s="29"/>
      <c r="CF151" s="29"/>
      <c r="CG151" s="29"/>
      <c r="CH151" s="18"/>
      <c r="CI151" s="18"/>
      <c r="CJ151" s="18">
        <v>509999.15</v>
      </c>
      <c r="CK151" s="29">
        <v>509999.15</v>
      </c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47"/>
      <c r="CW151" s="18"/>
      <c r="CX151" s="29"/>
      <c r="CY151" s="29"/>
      <c r="CZ151" s="2"/>
      <c r="DA151" s="3"/>
      <c r="DB151" s="18"/>
      <c r="DC151" s="18"/>
      <c r="DD151" s="18"/>
      <c r="DE151" s="18"/>
      <c r="DF151" s="18"/>
      <c r="DG151" s="29"/>
      <c r="DH151" s="18">
        <v>794181</v>
      </c>
      <c r="DI151" s="18">
        <v>595635</v>
      </c>
      <c r="DJ151" s="18"/>
      <c r="DK151" s="29"/>
      <c r="DL151" s="18"/>
      <c r="DM151" s="18"/>
      <c r="DN151" s="18"/>
      <c r="DO151" s="18"/>
      <c r="DP151" s="18"/>
      <c r="DQ151" s="18"/>
      <c r="DR151" s="18"/>
      <c r="DS151" s="18"/>
      <c r="DT151" s="18"/>
      <c r="DU151" s="29"/>
      <c r="DV151" s="18"/>
      <c r="DW151" s="18"/>
      <c r="DX151" s="18"/>
      <c r="DY151" s="18"/>
      <c r="DZ151" s="18"/>
      <c r="EA151" s="18"/>
      <c r="EB151" s="18"/>
      <c r="EC151" s="29"/>
      <c r="ED151" s="18"/>
      <c r="EE151" s="18"/>
      <c r="EF151" s="18"/>
      <c r="EG151" s="18"/>
      <c r="EH151" s="18"/>
      <c r="EI151" s="18"/>
      <c r="EJ151" s="18"/>
      <c r="EK151" s="18"/>
      <c r="EL151" s="18"/>
      <c r="EM151" s="29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37"/>
      <c r="FI151" s="29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23">
        <f t="shared" si="17"/>
        <v>101000</v>
      </c>
      <c r="FW151" s="23">
        <f t="shared" si="17"/>
        <v>65886.38</v>
      </c>
      <c r="FX151" s="18"/>
      <c r="FY151" s="29"/>
      <c r="FZ151" s="18"/>
      <c r="GA151" s="18"/>
      <c r="GB151" s="18"/>
      <c r="GC151" s="29"/>
      <c r="GD151" s="18"/>
      <c r="GE151" s="18"/>
      <c r="GF151" s="18"/>
      <c r="GG151" s="29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29"/>
      <c r="GT151" s="18"/>
      <c r="GU151" s="18"/>
      <c r="GV151" s="18"/>
      <c r="GW151" s="18"/>
      <c r="GX151" s="18">
        <v>101000</v>
      </c>
      <c r="GY151" s="18">
        <v>65886.38</v>
      </c>
      <c r="GZ151" s="18"/>
      <c r="HA151" s="57"/>
      <c r="HB151" s="23">
        <f t="shared" si="18"/>
        <v>0</v>
      </c>
      <c r="HC151" s="23">
        <f t="shared" si="18"/>
        <v>0</v>
      </c>
      <c r="HD151" s="29"/>
      <c r="HE151" s="29"/>
      <c r="HF151" s="29"/>
      <c r="HG151" s="29"/>
      <c r="HH151" s="29"/>
      <c r="HI151" s="29"/>
      <c r="HJ151" s="29"/>
      <c r="HK151" s="29"/>
      <c r="HL151" s="18"/>
      <c r="HM151" s="18"/>
      <c r="HN151" s="18"/>
      <c r="HO151" s="29"/>
      <c r="HP151" s="29"/>
      <c r="HQ151" s="29"/>
      <c r="HR151" s="29"/>
      <c r="HS151" s="29"/>
      <c r="HT151" s="18"/>
      <c r="HU151" s="18"/>
      <c r="HV151" s="18"/>
      <c r="HW151" s="18"/>
      <c r="HX151" s="18"/>
      <c r="HY151" s="76"/>
      <c r="HZ151" s="18"/>
      <c r="IA151" s="18"/>
      <c r="IB151" s="60"/>
      <c r="IC151" s="60"/>
      <c r="ID151" s="60"/>
      <c r="IE151" s="20"/>
      <c r="IF151" s="20"/>
      <c r="IG151" s="60"/>
      <c r="IH151" s="60"/>
      <c r="II151" s="60"/>
      <c r="IJ151" s="60"/>
      <c r="IK151" s="60"/>
      <c r="IL151" s="60"/>
      <c r="IM151" s="60"/>
      <c r="IN151" s="20"/>
      <c r="IO151" s="20"/>
      <c r="IP151" s="60"/>
      <c r="IQ151" s="60"/>
      <c r="IR151" s="60"/>
      <c r="IS151" s="20"/>
      <c r="IT151" s="60"/>
      <c r="IU151" s="20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6"/>
      <c r="LZ151" s="16"/>
      <c r="MA151" s="1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  <c r="XK151" s="6"/>
      <c r="XL151" s="6"/>
      <c r="XM151" s="6"/>
      <c r="XN151" s="6"/>
      <c r="XO151" s="6"/>
      <c r="XP151" s="6"/>
    </row>
    <row r="152" spans="1:640" x14ac:dyDescent="0.25">
      <c r="A152" s="12" t="s">
        <v>153</v>
      </c>
      <c r="B152" s="23">
        <f t="shared" si="14"/>
        <v>16132949.860000001</v>
      </c>
      <c r="C152" s="23">
        <f t="shared" si="14"/>
        <v>12143335.370000001</v>
      </c>
      <c r="D152" s="31">
        <f t="shared" si="15"/>
        <v>13827956.960000001</v>
      </c>
      <c r="E152" s="31">
        <f t="shared" si="15"/>
        <v>10299590.960000001</v>
      </c>
      <c r="F152" s="29">
        <v>12291700</v>
      </c>
      <c r="G152" s="1">
        <v>9218776</v>
      </c>
      <c r="H152" s="29">
        <v>1536256.96</v>
      </c>
      <c r="I152" s="58">
        <v>1080814.96</v>
      </c>
      <c r="J152" s="58"/>
      <c r="K152" s="58"/>
      <c r="L152" s="23">
        <f t="shared" si="16"/>
        <v>2203992.9</v>
      </c>
      <c r="M152" s="23">
        <f t="shared" si="16"/>
        <v>1780266.9</v>
      </c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22"/>
      <c r="AK152" s="18"/>
      <c r="AL152" s="18"/>
      <c r="AM152" s="29"/>
      <c r="AN152" s="18"/>
      <c r="AO152" s="29"/>
      <c r="AP152" s="18"/>
      <c r="AQ152" s="18"/>
      <c r="AR152" s="18"/>
      <c r="AS152" s="18"/>
      <c r="AT152" s="18"/>
      <c r="AU152" s="29"/>
      <c r="AV152" s="18"/>
      <c r="AW152" s="18"/>
      <c r="AX152" s="18"/>
      <c r="AY152" s="29"/>
      <c r="AZ152" s="18"/>
      <c r="BA152" s="29"/>
      <c r="BB152" s="18"/>
      <c r="BC152" s="18"/>
      <c r="BD152" s="18"/>
      <c r="BE152" s="18"/>
      <c r="BF152" s="18"/>
      <c r="BG152" s="18"/>
      <c r="BH152" s="18"/>
      <c r="BI152" s="18"/>
      <c r="BJ152" s="29"/>
      <c r="BK152" s="29"/>
      <c r="BL152" s="29"/>
      <c r="BM152" s="29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29"/>
      <c r="CF152" s="29"/>
      <c r="CG152" s="29"/>
      <c r="CH152" s="18"/>
      <c r="CI152" s="18"/>
      <c r="CJ152" s="18">
        <v>509093.9</v>
      </c>
      <c r="CK152" s="29">
        <v>509093.9</v>
      </c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32"/>
      <c r="CW152" s="18"/>
      <c r="CX152" s="18"/>
      <c r="CY152" s="29"/>
      <c r="CZ152" s="2"/>
      <c r="DA152" s="3"/>
      <c r="DB152" s="18"/>
      <c r="DC152" s="18"/>
      <c r="DD152" s="18"/>
      <c r="DE152" s="18"/>
      <c r="DF152" s="18"/>
      <c r="DG152" s="29"/>
      <c r="DH152" s="18">
        <v>1694899</v>
      </c>
      <c r="DI152" s="18">
        <v>1271173</v>
      </c>
      <c r="DJ152" s="18"/>
      <c r="DK152" s="29"/>
      <c r="DL152" s="18"/>
      <c r="DM152" s="18"/>
      <c r="DN152" s="18"/>
      <c r="DO152" s="18"/>
      <c r="DP152" s="18"/>
      <c r="DQ152" s="18"/>
      <c r="DR152" s="18"/>
      <c r="DS152" s="18"/>
      <c r="DT152" s="18"/>
      <c r="DU152" s="29"/>
      <c r="DV152" s="18"/>
      <c r="DW152" s="18"/>
      <c r="DX152" s="18"/>
      <c r="DY152" s="18"/>
      <c r="DZ152" s="18"/>
      <c r="EA152" s="18"/>
      <c r="EB152" s="18"/>
      <c r="EC152" s="29"/>
      <c r="ED152" s="18"/>
      <c r="EE152" s="18"/>
      <c r="EF152" s="18"/>
      <c r="EG152" s="18"/>
      <c r="EH152" s="18"/>
      <c r="EI152" s="18"/>
      <c r="EJ152" s="18"/>
      <c r="EK152" s="18"/>
      <c r="EL152" s="18"/>
      <c r="EM152" s="29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37"/>
      <c r="FI152" s="29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23">
        <f t="shared" si="17"/>
        <v>101000</v>
      </c>
      <c r="FW152" s="23">
        <f t="shared" si="17"/>
        <v>63477.51</v>
      </c>
      <c r="FX152" s="18"/>
      <c r="FY152" s="18"/>
      <c r="FZ152" s="18"/>
      <c r="GA152" s="18"/>
      <c r="GB152" s="18"/>
      <c r="GC152" s="29"/>
      <c r="GD152" s="18"/>
      <c r="GE152" s="18"/>
      <c r="GF152" s="18"/>
      <c r="GG152" s="29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29"/>
      <c r="GT152" s="18"/>
      <c r="GU152" s="18"/>
      <c r="GV152" s="18"/>
      <c r="GW152" s="18"/>
      <c r="GX152" s="18">
        <v>101000</v>
      </c>
      <c r="GY152" s="18">
        <v>63477.51</v>
      </c>
      <c r="GZ152" s="18"/>
      <c r="HA152" s="57"/>
      <c r="HB152" s="23">
        <f t="shared" si="18"/>
        <v>0</v>
      </c>
      <c r="HC152" s="23">
        <f t="shared" si="18"/>
        <v>0</v>
      </c>
      <c r="HD152" s="29"/>
      <c r="HE152" s="29"/>
      <c r="HF152" s="29"/>
      <c r="HG152" s="29"/>
      <c r="HH152" s="29"/>
      <c r="HI152" s="29"/>
      <c r="HJ152" s="29"/>
      <c r="HK152" s="29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76"/>
      <c r="HZ152" s="18"/>
      <c r="IA152" s="18"/>
      <c r="IB152" s="60"/>
      <c r="IC152" s="60"/>
      <c r="ID152" s="60"/>
      <c r="IE152" s="20"/>
      <c r="IF152" s="20"/>
      <c r="IG152" s="60"/>
      <c r="IH152" s="60"/>
      <c r="II152" s="60"/>
      <c r="IJ152" s="60"/>
      <c r="IK152" s="60"/>
      <c r="IL152" s="60"/>
      <c r="IM152" s="60"/>
      <c r="IN152" s="20"/>
      <c r="IO152" s="20"/>
      <c r="IP152" s="60"/>
      <c r="IQ152" s="60"/>
      <c r="IR152" s="60"/>
      <c r="IS152" s="20"/>
      <c r="IT152" s="60"/>
      <c r="IU152" s="20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6"/>
      <c r="LZ152" s="16"/>
      <c r="MA152" s="1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</row>
    <row r="153" spans="1:640" x14ac:dyDescent="0.25">
      <c r="A153" s="5" t="s">
        <v>154</v>
      </c>
      <c r="B153" s="27">
        <f>SUM(B9:B152)</f>
        <v>23593813544.930012</v>
      </c>
      <c r="C153" s="27">
        <f>SUM(C9:C152)</f>
        <v>14473844149.550007</v>
      </c>
      <c r="D153" s="27">
        <f t="shared" ref="D153:K153" si="19">SUM(D9:D152)</f>
        <v>5497452983.1499987</v>
      </c>
      <c r="E153" s="27">
        <f>SUM(E9:E152)</f>
        <v>4124742184.1500001</v>
      </c>
      <c r="F153" s="31">
        <f>SUM(F9:F152)</f>
        <v>4166250400</v>
      </c>
      <c r="G153" s="31">
        <f>SUM(G9:G152)</f>
        <v>3141176157</v>
      </c>
      <c r="H153" s="31">
        <f t="shared" si="19"/>
        <v>1310202583.1499999</v>
      </c>
      <c r="I153" s="31">
        <f t="shared" si="19"/>
        <v>962566027.15000045</v>
      </c>
      <c r="J153" s="31">
        <f t="shared" si="19"/>
        <v>21000000</v>
      </c>
      <c r="K153" s="31">
        <f t="shared" si="19"/>
        <v>21000000</v>
      </c>
      <c r="L153" s="27">
        <f>SUM(L9:L152)</f>
        <v>9470223916.1599941</v>
      </c>
      <c r="M153" s="27">
        <f>SUM(M9:M152)</f>
        <v>4219180325.5800014</v>
      </c>
      <c r="N153" s="31">
        <f>SUM(N9:N152)</f>
        <v>75674655.109999999</v>
      </c>
      <c r="O153" s="31">
        <f t="shared" ref="O153:CN153" si="20">SUM(O9:O152)</f>
        <v>23441423.880000003</v>
      </c>
      <c r="P153" s="31">
        <f t="shared" si="20"/>
        <v>75439192.400000006</v>
      </c>
      <c r="Q153" s="31">
        <f t="shared" si="20"/>
        <v>6400000</v>
      </c>
      <c r="R153" s="31">
        <f t="shared" si="20"/>
        <v>10011382.379999999</v>
      </c>
      <c r="S153" s="31">
        <f t="shared" si="20"/>
        <v>8545998.6099999975</v>
      </c>
      <c r="T153" s="31">
        <f t="shared" si="20"/>
        <v>404250</v>
      </c>
      <c r="U153" s="31">
        <f t="shared" si="20"/>
        <v>333860.29000000004</v>
      </c>
      <c r="V153" s="31">
        <f t="shared" si="20"/>
        <v>253027300</v>
      </c>
      <c r="W153" s="31">
        <f t="shared" si="20"/>
        <v>754946.26</v>
      </c>
      <c r="X153" s="31">
        <f t="shared" si="20"/>
        <v>218865253.10000002</v>
      </c>
      <c r="Y153" s="31">
        <f t="shared" si="20"/>
        <v>42290557.000000007</v>
      </c>
      <c r="Z153" s="31">
        <f t="shared" si="20"/>
        <v>21444242.43</v>
      </c>
      <c r="AA153" s="31">
        <f t="shared" si="20"/>
        <v>21444242.43</v>
      </c>
      <c r="AB153" s="31">
        <f t="shared" si="20"/>
        <v>24089191.999999996</v>
      </c>
      <c r="AC153" s="31">
        <f t="shared" si="20"/>
        <v>19861539.169999998</v>
      </c>
      <c r="AD153" s="31">
        <f t="shared" si="20"/>
        <v>53780281.82</v>
      </c>
      <c r="AE153" s="31">
        <f t="shared" si="20"/>
        <v>11540074.02</v>
      </c>
      <c r="AF153" s="31">
        <f t="shared" si="20"/>
        <v>77352000.000000015</v>
      </c>
      <c r="AG153" s="31">
        <f t="shared" si="20"/>
        <v>1548310</v>
      </c>
      <c r="AH153" s="31">
        <f t="shared" si="20"/>
        <v>52433887.320000015</v>
      </c>
      <c r="AI153" s="31">
        <f t="shared" si="20"/>
        <v>36836713.109999999</v>
      </c>
      <c r="AJ153" s="92">
        <f t="shared" si="20"/>
        <v>94049932</v>
      </c>
      <c r="AK153" s="31">
        <f t="shared" si="20"/>
        <v>70537425.75</v>
      </c>
      <c r="AL153" s="31">
        <f>SUM(AL9:AL152)</f>
        <v>28543623.5</v>
      </c>
      <c r="AM153" s="31">
        <f t="shared" si="20"/>
        <v>21749644.190000001</v>
      </c>
      <c r="AN153" s="31">
        <f t="shared" si="20"/>
        <v>8199400.54</v>
      </c>
      <c r="AO153" s="31">
        <f t="shared" si="20"/>
        <v>7021950.54</v>
      </c>
      <c r="AP153" s="31">
        <f t="shared" si="20"/>
        <v>45584836.740000002</v>
      </c>
      <c r="AQ153" s="31">
        <f t="shared" si="20"/>
        <v>12274023.960000001</v>
      </c>
      <c r="AR153" s="31">
        <f t="shared" si="20"/>
        <v>7409355</v>
      </c>
      <c r="AS153" s="31">
        <f t="shared" si="20"/>
        <v>0</v>
      </c>
      <c r="AT153" s="31">
        <f t="shared" si="20"/>
        <v>3004142.64</v>
      </c>
      <c r="AU153" s="31">
        <f t="shared" si="20"/>
        <v>2998221.39</v>
      </c>
      <c r="AV153" s="31">
        <f t="shared" si="20"/>
        <v>448115584.24999994</v>
      </c>
      <c r="AW153" s="31">
        <f t="shared" si="20"/>
        <v>260082468.78999996</v>
      </c>
      <c r="AX153" s="31">
        <f t="shared" si="20"/>
        <v>23433396</v>
      </c>
      <c r="AY153" s="31">
        <f t="shared" si="20"/>
        <v>23433395.990000002</v>
      </c>
      <c r="AZ153" s="31">
        <f t="shared" si="20"/>
        <v>16960371.870000001</v>
      </c>
      <c r="BA153" s="31">
        <f t="shared" si="20"/>
        <v>16960371.870000001</v>
      </c>
      <c r="BB153" s="31">
        <f t="shared" si="20"/>
        <v>5605000</v>
      </c>
      <c r="BC153" s="31">
        <f t="shared" si="20"/>
        <v>0</v>
      </c>
      <c r="BD153" s="31">
        <f t="shared" si="20"/>
        <v>59469575</v>
      </c>
      <c r="BE153" s="31">
        <f t="shared" si="20"/>
        <v>12516784.85</v>
      </c>
      <c r="BF153" s="31">
        <f t="shared" si="20"/>
        <v>389013939.39999998</v>
      </c>
      <c r="BG153" s="31">
        <f t="shared" si="20"/>
        <v>284922916.76999998</v>
      </c>
      <c r="BH153" s="31">
        <f t="shared" si="20"/>
        <v>50553630</v>
      </c>
      <c r="BI153" s="31">
        <f t="shared" si="20"/>
        <v>38422602.75</v>
      </c>
      <c r="BJ153" s="31">
        <f t="shared" si="20"/>
        <v>312667064.43000001</v>
      </c>
      <c r="BK153" s="31">
        <f t="shared" si="20"/>
        <v>145494599.09</v>
      </c>
      <c r="BL153" s="31">
        <f t="shared" si="20"/>
        <v>707000000</v>
      </c>
      <c r="BM153" s="31">
        <f t="shared" si="20"/>
        <v>233488144.82999992</v>
      </c>
      <c r="BN153" s="31">
        <f t="shared" si="20"/>
        <v>560295000</v>
      </c>
      <c r="BO153" s="31">
        <f t="shared" si="20"/>
        <v>320554705.35000002</v>
      </c>
      <c r="BP153" s="31">
        <f t="shared" si="20"/>
        <v>231748486.45999998</v>
      </c>
      <c r="BQ153" s="31">
        <f t="shared" si="20"/>
        <v>35178591.719999999</v>
      </c>
      <c r="BR153" s="31">
        <f t="shared" si="20"/>
        <v>52000000</v>
      </c>
      <c r="BS153" s="31">
        <f t="shared" si="20"/>
        <v>17718279</v>
      </c>
      <c r="BT153" s="31">
        <f t="shared" si="20"/>
        <v>207130505.05000001</v>
      </c>
      <c r="BU153" s="31">
        <f t="shared" si="20"/>
        <v>58785676.150000006</v>
      </c>
      <c r="BV153" s="31">
        <f>SUM(BV9:BV152)</f>
        <v>2437979.7999999998</v>
      </c>
      <c r="BW153" s="31">
        <f>SUM(BW9:BW152)</f>
        <v>2178979.7999999998</v>
      </c>
      <c r="BX153" s="31">
        <f t="shared" si="20"/>
        <v>19991777.510000002</v>
      </c>
      <c r="BY153" s="31">
        <f t="shared" si="20"/>
        <v>8027907.9300000016</v>
      </c>
      <c r="BZ153" s="31">
        <f t="shared" si="20"/>
        <v>41164085.879999995</v>
      </c>
      <c r="CA153" s="31">
        <f>SUM(CA9:CA152)</f>
        <v>17065440.969999999</v>
      </c>
      <c r="CB153" s="31">
        <f t="shared" ref="CB153:CC153" si="21">SUM(CB9:CB152)</f>
        <v>2500000</v>
      </c>
      <c r="CC153" s="31">
        <f t="shared" si="21"/>
        <v>0</v>
      </c>
      <c r="CD153" s="31">
        <f t="shared" si="20"/>
        <v>21121720.440000001</v>
      </c>
      <c r="CE153" s="31">
        <f t="shared" si="20"/>
        <v>21121720.440000001</v>
      </c>
      <c r="CF153" s="31">
        <f t="shared" si="20"/>
        <v>55913978.489999995</v>
      </c>
      <c r="CG153" s="31">
        <f t="shared" si="20"/>
        <v>0</v>
      </c>
      <c r="CH153" s="31">
        <f t="shared" si="20"/>
        <v>289606262.63</v>
      </c>
      <c r="CI153" s="31">
        <f t="shared" si="20"/>
        <v>180039159.34999999</v>
      </c>
      <c r="CJ153" s="31">
        <f t="shared" si="20"/>
        <v>100000000</v>
      </c>
      <c r="CK153" s="31">
        <f t="shared" si="20"/>
        <v>80141507.080000028</v>
      </c>
      <c r="CL153" s="31">
        <f t="shared" si="20"/>
        <v>30000000</v>
      </c>
      <c r="CM153" s="31">
        <f t="shared" si="20"/>
        <v>2845044.28</v>
      </c>
      <c r="CN153" s="31">
        <f t="shared" si="20"/>
        <v>1019074.46</v>
      </c>
      <c r="CO153" s="31">
        <f t="shared" ref="CO153:FJ153" si="22">SUM(CO9:CO152)</f>
        <v>476492.92000000004</v>
      </c>
      <c r="CP153" s="31">
        <f t="shared" si="22"/>
        <v>20566089.07</v>
      </c>
      <c r="CQ153" s="31">
        <f t="shared" si="22"/>
        <v>18383362.929999996</v>
      </c>
      <c r="CR153" s="31">
        <f t="shared" si="22"/>
        <v>30000000</v>
      </c>
      <c r="CS153" s="31">
        <f t="shared" si="22"/>
        <v>22316232.469999999</v>
      </c>
      <c r="CT153" s="31">
        <f t="shared" si="22"/>
        <v>9000000</v>
      </c>
      <c r="CU153" s="31">
        <f t="shared" si="22"/>
        <v>1118828.75</v>
      </c>
      <c r="CV153" s="31">
        <f t="shared" si="22"/>
        <v>1000000</v>
      </c>
      <c r="CW153" s="31">
        <f t="shared" si="22"/>
        <v>0</v>
      </c>
      <c r="CX153" s="31">
        <f t="shared" si="22"/>
        <v>126430555.09</v>
      </c>
      <c r="CY153" s="31">
        <f t="shared" si="22"/>
        <v>0</v>
      </c>
      <c r="CZ153" s="31">
        <f t="shared" si="22"/>
        <v>146390240.27000004</v>
      </c>
      <c r="DA153" s="31">
        <f t="shared" si="22"/>
        <v>28947068.059999995</v>
      </c>
      <c r="DB153" s="31">
        <f t="shared" si="22"/>
        <v>4603977</v>
      </c>
      <c r="DC153" s="31">
        <f t="shared" si="22"/>
        <v>4603977</v>
      </c>
      <c r="DD153" s="31">
        <f t="shared" si="22"/>
        <v>32591137.82</v>
      </c>
      <c r="DE153" s="31">
        <f t="shared" si="22"/>
        <v>16857772.699999999</v>
      </c>
      <c r="DF153" s="31">
        <f t="shared" si="22"/>
        <v>13618387</v>
      </c>
      <c r="DG153" s="31">
        <f t="shared" si="22"/>
        <v>8993161.1900000013</v>
      </c>
      <c r="DH153" s="31">
        <f t="shared" si="22"/>
        <v>271549202</v>
      </c>
      <c r="DI153" s="31">
        <f t="shared" si="22"/>
        <v>203661574</v>
      </c>
      <c r="DJ153" s="31">
        <f t="shared" si="22"/>
        <v>41396667</v>
      </c>
      <c r="DK153" s="31">
        <f t="shared" si="22"/>
        <v>37270486.600000001</v>
      </c>
      <c r="DL153" s="31">
        <f t="shared" si="22"/>
        <v>18932020</v>
      </c>
      <c r="DM153" s="31">
        <f t="shared" si="22"/>
        <v>0</v>
      </c>
      <c r="DN153" s="31">
        <f t="shared" si="22"/>
        <v>645162</v>
      </c>
      <c r="DO153" s="31">
        <f t="shared" si="22"/>
        <v>645162</v>
      </c>
      <c r="DP153" s="31">
        <f t="shared" si="22"/>
        <v>430108</v>
      </c>
      <c r="DQ153" s="31">
        <f t="shared" si="22"/>
        <v>430108</v>
      </c>
      <c r="DR153" s="31">
        <f t="shared" si="22"/>
        <v>1603125</v>
      </c>
      <c r="DS153" s="31">
        <f t="shared" si="22"/>
        <v>0</v>
      </c>
      <c r="DT153" s="31">
        <f t="shared" si="22"/>
        <v>51386000</v>
      </c>
      <c r="DU153" s="31">
        <f t="shared" si="22"/>
        <v>42865147.140000008</v>
      </c>
      <c r="DV153" s="31">
        <f t="shared" si="22"/>
        <v>6090000</v>
      </c>
      <c r="DW153" s="31">
        <f t="shared" si="22"/>
        <v>4230000</v>
      </c>
      <c r="DX153" s="31">
        <f t="shared" si="22"/>
        <v>12747000</v>
      </c>
      <c r="DY153" s="31">
        <f t="shared" si="22"/>
        <v>10045109.109999999</v>
      </c>
      <c r="DZ153" s="31">
        <f t="shared" si="22"/>
        <v>16450000</v>
      </c>
      <c r="EA153" s="31">
        <f t="shared" si="22"/>
        <v>8712848.1199999992</v>
      </c>
      <c r="EB153" s="31">
        <f t="shared" si="22"/>
        <v>400000</v>
      </c>
      <c r="EC153" s="31">
        <f t="shared" si="22"/>
        <v>144400</v>
      </c>
      <c r="ED153" s="31">
        <f t="shared" si="22"/>
        <v>400000</v>
      </c>
      <c r="EE153" s="31">
        <f t="shared" si="22"/>
        <v>400000</v>
      </c>
      <c r="EF153" s="31">
        <f t="shared" si="22"/>
        <v>1600000</v>
      </c>
      <c r="EG153" s="31">
        <f t="shared" si="22"/>
        <v>100000</v>
      </c>
      <c r="EH153" s="31">
        <f t="shared" si="22"/>
        <v>100000</v>
      </c>
      <c r="EI153" s="31">
        <f t="shared" si="22"/>
        <v>0</v>
      </c>
      <c r="EJ153" s="31">
        <f t="shared" si="22"/>
        <v>800000</v>
      </c>
      <c r="EK153" s="31">
        <f t="shared" si="22"/>
        <v>0</v>
      </c>
      <c r="EL153" s="31">
        <f t="shared" si="22"/>
        <v>4523423.68</v>
      </c>
      <c r="EM153" s="31">
        <f t="shared" si="22"/>
        <v>4523423.68</v>
      </c>
      <c r="EN153" s="31">
        <f t="shared" si="22"/>
        <v>359939070.44</v>
      </c>
      <c r="EO153" s="31">
        <f t="shared" si="22"/>
        <v>116134222.95</v>
      </c>
      <c r="EP153" s="31">
        <f t="shared" si="22"/>
        <v>760213788.38000011</v>
      </c>
      <c r="EQ153" s="31">
        <f t="shared" si="22"/>
        <v>152973335.63</v>
      </c>
      <c r="ER153" s="31">
        <f t="shared" si="22"/>
        <v>61767519.120000005</v>
      </c>
      <c r="ES153" s="31">
        <f t="shared" si="22"/>
        <v>61285883.049999997</v>
      </c>
      <c r="ET153" s="31">
        <f t="shared" si="22"/>
        <v>1161753701</v>
      </c>
      <c r="EU153" s="31">
        <f t="shared" si="22"/>
        <v>691534448.37</v>
      </c>
      <c r="EV153" s="31">
        <f t="shared" si="22"/>
        <v>25690000</v>
      </c>
      <c r="EW153" s="31">
        <f t="shared" si="22"/>
        <v>0</v>
      </c>
      <c r="EX153" s="31">
        <f t="shared" si="22"/>
        <v>245000000</v>
      </c>
      <c r="EY153" s="31">
        <f t="shared" si="22"/>
        <v>0</v>
      </c>
      <c r="EZ153" s="31">
        <f t="shared" si="22"/>
        <v>11460202.76</v>
      </c>
      <c r="FA153" s="31">
        <f t="shared" si="22"/>
        <v>1812130</v>
      </c>
      <c r="FB153" s="31">
        <f t="shared" si="22"/>
        <v>723063.6</v>
      </c>
      <c r="FC153" s="31">
        <f t="shared" si="22"/>
        <v>0</v>
      </c>
      <c r="FD153" s="31">
        <f t="shared" si="22"/>
        <v>247675931.65000001</v>
      </c>
      <c r="FE153" s="31">
        <f t="shared" si="22"/>
        <v>220671772.63999999</v>
      </c>
      <c r="FF153" s="31">
        <f t="shared" si="22"/>
        <v>180850819.63999999</v>
      </c>
      <c r="FG153" s="31">
        <f t="shared" si="22"/>
        <v>86550025.150000006</v>
      </c>
      <c r="FH153" s="31">
        <f t="shared" si="22"/>
        <v>89758586.010000005</v>
      </c>
      <c r="FI153" s="31">
        <f t="shared" si="22"/>
        <v>34665128.299999997</v>
      </c>
      <c r="FJ153" s="31">
        <f t="shared" si="22"/>
        <v>450973371.04000002</v>
      </c>
      <c r="FK153" s="31">
        <f t="shared" ref="FK153:IA153" si="23">SUM(FK9:FK152)</f>
        <v>258544204.19000003</v>
      </c>
      <c r="FL153" s="31">
        <f t="shared" si="23"/>
        <v>20565137.120000001</v>
      </c>
      <c r="FM153" s="31">
        <f t="shared" si="23"/>
        <v>2620381.41</v>
      </c>
      <c r="FN153" s="31">
        <f t="shared" si="23"/>
        <v>358878800</v>
      </c>
      <c r="FO153" s="31">
        <f t="shared" si="23"/>
        <v>130345106.38</v>
      </c>
      <c r="FP153" s="31">
        <f t="shared" si="23"/>
        <v>3043472.82</v>
      </c>
      <c r="FQ153" s="31">
        <f t="shared" si="23"/>
        <v>0</v>
      </c>
      <c r="FR153" s="31">
        <f t="shared" si="23"/>
        <v>400000</v>
      </c>
      <c r="FS153" s="31">
        <f t="shared" si="23"/>
        <v>400000</v>
      </c>
      <c r="FT153" s="31">
        <f t="shared" si="23"/>
        <v>1217000</v>
      </c>
      <c r="FU153" s="31">
        <f t="shared" si="23"/>
        <v>361305.23</v>
      </c>
      <c r="FV153" s="27">
        <f t="shared" si="23"/>
        <v>7021148890.1300001</v>
      </c>
      <c r="FW153" s="27">
        <f t="shared" si="23"/>
        <v>5170222783.7600031</v>
      </c>
      <c r="FX153" s="31">
        <f t="shared" si="23"/>
        <v>2941690711</v>
      </c>
      <c r="FY153" s="31">
        <f t="shared" si="23"/>
        <v>2227310089</v>
      </c>
      <c r="FZ153" s="31">
        <f t="shared" si="23"/>
        <v>12853575</v>
      </c>
      <c r="GA153" s="31">
        <f t="shared" si="23"/>
        <v>9354142</v>
      </c>
      <c r="GB153" s="31">
        <f t="shared" si="23"/>
        <v>3585624668.5800004</v>
      </c>
      <c r="GC153" s="31">
        <f t="shared" si="23"/>
        <v>2719971787.0999999</v>
      </c>
      <c r="GD153" s="31">
        <f t="shared" si="23"/>
        <v>35292071.180000007</v>
      </c>
      <c r="GE153" s="31">
        <f t="shared" si="23"/>
        <v>25915607.329999998</v>
      </c>
      <c r="GF153" s="31">
        <f t="shared" si="23"/>
        <v>809140</v>
      </c>
      <c r="GG153" s="31">
        <f t="shared" si="23"/>
        <v>707906</v>
      </c>
      <c r="GH153" s="31">
        <f t="shared" si="23"/>
        <v>30471337</v>
      </c>
      <c r="GI153" s="31">
        <f t="shared" si="23"/>
        <v>20927508.5</v>
      </c>
      <c r="GJ153" s="31">
        <f t="shared" si="23"/>
        <v>86533693.070000023</v>
      </c>
      <c r="GK153" s="31">
        <f>SUM(GK9:GK152)</f>
        <v>28699690.02</v>
      </c>
      <c r="GL153" s="31">
        <f t="shared" si="23"/>
        <v>267829860</v>
      </c>
      <c r="GM153" s="31">
        <f t="shared" si="23"/>
        <v>99304348.390000001</v>
      </c>
      <c r="GN153" s="31">
        <f t="shared" si="23"/>
        <v>2221212</v>
      </c>
      <c r="GO153" s="31">
        <f t="shared" si="23"/>
        <v>2221212</v>
      </c>
      <c r="GP153" s="31">
        <f t="shared" si="23"/>
        <v>395566.25000000006</v>
      </c>
      <c r="GQ153" s="31">
        <f t="shared" si="23"/>
        <v>189906.07000000004</v>
      </c>
      <c r="GR153" s="31">
        <f t="shared" si="23"/>
        <v>24925794.550000004</v>
      </c>
      <c r="GS153" s="31">
        <f t="shared" si="23"/>
        <v>18876729.659999996</v>
      </c>
      <c r="GT153" s="31">
        <f t="shared" si="23"/>
        <v>9952634.2800000012</v>
      </c>
      <c r="GU153" s="31">
        <f t="shared" si="23"/>
        <v>2789485.2800000003</v>
      </c>
      <c r="GV153" s="31">
        <f t="shared" si="23"/>
        <v>1961627.22</v>
      </c>
      <c r="GW153" s="31">
        <f t="shared" si="23"/>
        <v>40839.47</v>
      </c>
      <c r="GX153" s="31">
        <f t="shared" si="23"/>
        <v>18945100</v>
      </c>
      <c r="GY153" s="31">
        <f t="shared" si="23"/>
        <v>12375954.340000005</v>
      </c>
      <c r="GZ153" s="31">
        <f t="shared" si="23"/>
        <v>1641900</v>
      </c>
      <c r="HA153" s="31">
        <f t="shared" si="23"/>
        <v>1537578.6</v>
      </c>
      <c r="HB153" s="27">
        <f>SUM(HB9:HB152)</f>
        <v>1604987755.4899998</v>
      </c>
      <c r="HC153" s="27">
        <f>SUM(HC9:HC152)</f>
        <v>959698856.05999959</v>
      </c>
      <c r="HD153" s="31">
        <f t="shared" si="23"/>
        <v>121119000.00000001</v>
      </c>
      <c r="HE153" s="31">
        <f t="shared" si="23"/>
        <v>81129860.939999998</v>
      </c>
      <c r="HF153" s="31">
        <f t="shared" si="23"/>
        <v>323416800</v>
      </c>
      <c r="HG153" s="31">
        <f t="shared" si="23"/>
        <v>235679723.66999996</v>
      </c>
      <c r="HH153" s="31">
        <f t="shared" si="23"/>
        <v>80756259.920000002</v>
      </c>
      <c r="HI153" s="31">
        <f t="shared" si="23"/>
        <v>26039701.649999999</v>
      </c>
      <c r="HJ153" s="31">
        <f t="shared" si="23"/>
        <v>23297074.16</v>
      </c>
      <c r="HK153" s="31">
        <f t="shared" si="23"/>
        <v>20076704.759999998</v>
      </c>
      <c r="HL153" s="31">
        <f t="shared" si="23"/>
        <v>100000000</v>
      </c>
      <c r="HM153" s="31">
        <f t="shared" si="23"/>
        <v>67683187.909999996</v>
      </c>
      <c r="HN153" s="31">
        <f t="shared" si="23"/>
        <v>479369765.00999999</v>
      </c>
      <c r="HO153" s="31">
        <f t="shared" si="23"/>
        <v>257001867.67000002</v>
      </c>
      <c r="HP153" s="31">
        <f t="shared" si="23"/>
        <v>68080000</v>
      </c>
      <c r="HQ153" s="31">
        <f t="shared" si="23"/>
        <v>34560808.450000003</v>
      </c>
      <c r="HR153" s="31">
        <f t="shared" si="23"/>
        <v>4198856.4000000004</v>
      </c>
      <c r="HS153" s="31">
        <f t="shared" si="23"/>
        <v>4007079</v>
      </c>
      <c r="HT153" s="31">
        <f t="shared" si="23"/>
        <v>308250000</v>
      </c>
      <c r="HU153" s="31">
        <f t="shared" si="23"/>
        <v>216519922.00999999</v>
      </c>
      <c r="HV153" s="31">
        <f t="shared" si="23"/>
        <v>79500000</v>
      </c>
      <c r="HW153" s="31">
        <f t="shared" si="23"/>
        <v>0</v>
      </c>
      <c r="HX153" s="31">
        <f t="shared" si="23"/>
        <v>15000000</v>
      </c>
      <c r="HY153" s="93">
        <f t="shared" si="23"/>
        <v>15000000</v>
      </c>
      <c r="HZ153" s="31">
        <f t="shared" si="23"/>
        <v>2000000</v>
      </c>
      <c r="IA153" s="31">
        <f t="shared" si="23"/>
        <v>2000000</v>
      </c>
      <c r="IB153" s="60"/>
      <c r="IC153" s="60"/>
      <c r="ID153" s="60"/>
      <c r="IE153" s="60"/>
      <c r="IF153" s="20"/>
      <c r="IG153" s="60"/>
      <c r="IH153" s="60"/>
      <c r="II153" s="60"/>
      <c r="IJ153" s="60"/>
      <c r="IK153" s="60"/>
      <c r="IL153" s="60"/>
      <c r="IM153" s="60"/>
      <c r="IN153" s="20"/>
      <c r="IO153" s="20"/>
      <c r="IP153" s="60"/>
      <c r="IQ153" s="60"/>
      <c r="IR153" s="60"/>
      <c r="IS153" s="20"/>
      <c r="IT153" s="60"/>
      <c r="IU153" s="20"/>
      <c r="IV153" s="24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6"/>
      <c r="LZ153" s="16"/>
      <c r="MA153" s="1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</row>
    <row r="154" spans="1:640" x14ac:dyDescent="0.25">
      <c r="B154" s="15"/>
      <c r="C154" s="15"/>
      <c r="D154" s="20"/>
      <c r="E154" s="20"/>
      <c r="F154" s="15"/>
      <c r="G154" s="15"/>
      <c r="H154" s="20"/>
      <c r="I154" s="60"/>
      <c r="J154" s="60"/>
      <c r="K154" s="60"/>
      <c r="L154" s="60"/>
      <c r="M154" s="60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20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20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20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30"/>
      <c r="FW154" s="30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8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</row>
    <row r="155" spans="1:640" ht="33" customHeight="1" x14ac:dyDescent="0.25">
      <c r="B155" s="24"/>
      <c r="C155" s="24"/>
      <c r="D155" s="15"/>
      <c r="E155" s="15"/>
      <c r="F155" s="15"/>
      <c r="G155" s="15"/>
      <c r="H155" s="15"/>
      <c r="I155" s="60"/>
      <c r="J155" s="60"/>
      <c r="K155" s="60"/>
      <c r="L155" s="60"/>
      <c r="M155" s="60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20"/>
      <c r="EY155" s="15"/>
      <c r="EZ155" s="15"/>
      <c r="FA155" s="15"/>
      <c r="FB155" s="15"/>
      <c r="FC155" s="15"/>
      <c r="FD155" s="15"/>
      <c r="FE155" s="24"/>
      <c r="FF155" s="15"/>
      <c r="FG155" s="24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30"/>
      <c r="FW155" s="30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30"/>
      <c r="HC155" s="60"/>
      <c r="HD155" s="60"/>
      <c r="HE155" s="60"/>
      <c r="HF155" s="20"/>
      <c r="HG155" s="20"/>
      <c r="HH155" s="20"/>
      <c r="HI155" s="20"/>
      <c r="HJ155" s="20"/>
      <c r="HK155" s="20"/>
      <c r="HL155" s="20"/>
      <c r="HM155" s="20"/>
      <c r="HN155" s="63"/>
      <c r="HO155" s="20"/>
      <c r="HP155" s="20"/>
      <c r="HQ155" s="60"/>
      <c r="HR155" s="60"/>
      <c r="HS155" s="60"/>
      <c r="HT155" s="98"/>
      <c r="HU155" s="98"/>
      <c r="HV155" s="83"/>
      <c r="HW155" s="83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  <c r="IY155" s="20"/>
      <c r="IZ155" s="20"/>
      <c r="JA155" s="20"/>
      <c r="JB155" s="20"/>
      <c r="JC155" s="20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</row>
    <row r="156" spans="1:640" ht="42" customHeight="1" x14ac:dyDescent="0.45">
      <c r="A156" s="17"/>
      <c r="B156" s="24"/>
      <c r="C156" s="24"/>
      <c r="D156" s="15"/>
      <c r="E156" s="15"/>
      <c r="F156" s="56"/>
      <c r="G156" s="15"/>
      <c r="H156" s="24"/>
      <c r="I156" s="60"/>
      <c r="J156" s="60"/>
      <c r="K156" s="60"/>
      <c r="L156" s="60"/>
      <c r="M156" s="61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94"/>
      <c r="BC156" s="15"/>
      <c r="BD156" s="15"/>
      <c r="BE156" s="15"/>
      <c r="BF156" s="15"/>
      <c r="BG156" s="15"/>
      <c r="BH156" s="15"/>
      <c r="BI156" s="15"/>
      <c r="BJ156" s="24"/>
      <c r="BK156" s="15"/>
      <c r="BL156" s="15"/>
      <c r="BM156" s="15"/>
      <c r="BN156" s="15"/>
      <c r="BO156" s="15"/>
      <c r="BP156" s="15"/>
      <c r="BQ156" s="24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24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24"/>
      <c r="CW156" s="15"/>
      <c r="CX156" s="15"/>
      <c r="CY156" s="15"/>
      <c r="CZ156" s="15"/>
      <c r="DA156" s="24"/>
      <c r="DB156" s="15"/>
      <c r="DC156" s="15"/>
      <c r="DD156" s="24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24"/>
      <c r="FI156" s="24"/>
      <c r="FJ156" s="15"/>
      <c r="FK156" s="15"/>
      <c r="FL156" s="15"/>
      <c r="FM156" s="15"/>
      <c r="FN156" s="24"/>
      <c r="FO156" s="15"/>
      <c r="FP156" s="15"/>
      <c r="FQ156" s="15"/>
      <c r="FR156" s="15"/>
      <c r="FS156" s="15"/>
      <c r="FT156" s="15"/>
      <c r="FU156" s="15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30"/>
      <c r="GU156" s="7"/>
      <c r="GV156" s="7"/>
      <c r="GW156" s="7"/>
      <c r="GX156" s="30"/>
      <c r="GY156" s="7"/>
      <c r="GZ156" s="7"/>
      <c r="HA156" s="7"/>
      <c r="HB156" s="30"/>
      <c r="HC156" s="60"/>
      <c r="HD156" s="60"/>
      <c r="HE156" s="60"/>
      <c r="HF156" s="20"/>
      <c r="HG156" s="20"/>
      <c r="HH156" s="20"/>
      <c r="HI156" s="60"/>
      <c r="HJ156" s="20"/>
      <c r="HK156" s="60"/>
      <c r="HL156" s="20"/>
      <c r="HM156" s="20"/>
      <c r="HN156" s="20"/>
      <c r="HO156" s="20"/>
      <c r="HP156" s="20"/>
      <c r="HQ156" s="20"/>
      <c r="HR156" s="20"/>
      <c r="HS156" s="20"/>
      <c r="HT156" s="98"/>
      <c r="HU156" s="98"/>
      <c r="HV156" s="83"/>
      <c r="HW156" s="83"/>
      <c r="HX156" s="98"/>
      <c r="HY156" s="98"/>
      <c r="HZ156" s="66"/>
      <c r="IA156" s="63"/>
      <c r="IB156" s="4"/>
      <c r="IC156" s="4"/>
      <c r="ID156" s="85"/>
      <c r="IE156" s="4"/>
      <c r="IF156" s="4"/>
      <c r="IG156" s="4"/>
      <c r="IH156" s="4"/>
      <c r="II156" s="4"/>
      <c r="IJ156" s="4"/>
      <c r="IK156" s="20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20"/>
      <c r="IW156" s="20"/>
      <c r="IX156" s="20"/>
      <c r="IY156" s="20"/>
      <c r="IZ156" s="20"/>
      <c r="JA156" s="20"/>
      <c r="JB156" s="20"/>
      <c r="JC156" s="20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</row>
    <row r="157" spans="1:640" ht="23.25" customHeight="1" x14ac:dyDescent="0.25">
      <c r="A157" s="17"/>
      <c r="B157" s="24"/>
      <c r="C157" s="15"/>
      <c r="D157" s="15"/>
      <c r="E157" s="15"/>
      <c r="F157" s="56"/>
      <c r="G157" s="15"/>
      <c r="H157" s="15"/>
      <c r="I157" s="60"/>
      <c r="J157" s="60"/>
      <c r="K157" s="60"/>
      <c r="L157" s="20"/>
      <c r="M157" s="61"/>
      <c r="N157" s="15"/>
      <c r="O157" s="15"/>
      <c r="P157" s="24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24"/>
      <c r="AE157" s="15"/>
      <c r="AF157" s="24"/>
      <c r="AG157" s="15"/>
      <c r="AH157" s="15"/>
      <c r="AI157" s="15"/>
      <c r="AJ157" s="15"/>
      <c r="AK157" s="15"/>
      <c r="AL157" s="15"/>
      <c r="AM157" s="15"/>
      <c r="AN157" s="15"/>
      <c r="AO157" s="15"/>
      <c r="AP157" s="24"/>
      <c r="AQ157" s="15"/>
      <c r="AR157" s="15"/>
      <c r="AS157" s="15"/>
      <c r="AT157" s="15"/>
      <c r="AU157" s="15"/>
      <c r="AV157" s="15"/>
      <c r="AW157" s="15"/>
      <c r="AX157" s="24"/>
      <c r="AY157" s="15"/>
      <c r="AZ157" s="15"/>
      <c r="BA157" s="15"/>
      <c r="BB157" s="15"/>
      <c r="BC157" s="15"/>
      <c r="BD157" s="24"/>
      <c r="BE157" s="15"/>
      <c r="BF157" s="15"/>
      <c r="BG157" s="15"/>
      <c r="BH157" s="15"/>
      <c r="BI157" s="15"/>
      <c r="BJ157" s="24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24"/>
      <c r="CE157" s="15"/>
      <c r="CF157" s="15"/>
      <c r="CG157" s="15"/>
      <c r="CH157" s="24"/>
      <c r="CI157" s="15"/>
      <c r="CJ157" s="24"/>
      <c r="CK157" s="15"/>
      <c r="CL157" s="24"/>
      <c r="CM157" s="15"/>
      <c r="CN157" s="24"/>
      <c r="CO157" s="15"/>
      <c r="CP157" s="24"/>
      <c r="CQ157" s="15"/>
      <c r="CR157" s="24"/>
      <c r="CS157" s="15"/>
      <c r="CT157" s="24"/>
      <c r="CU157" s="15"/>
      <c r="CV157" s="15"/>
      <c r="CW157" s="15"/>
      <c r="CX157" s="15"/>
      <c r="CY157" s="15"/>
      <c r="CZ157" s="24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24"/>
      <c r="EA157" s="15"/>
      <c r="EB157" s="15"/>
      <c r="EC157" s="15"/>
      <c r="ED157" s="24"/>
      <c r="EE157" s="15"/>
      <c r="EF157" s="15"/>
      <c r="EG157" s="15"/>
      <c r="EH157" s="24"/>
      <c r="EI157" s="15"/>
      <c r="EJ157" s="15"/>
      <c r="EK157" s="15"/>
      <c r="EL157" s="24"/>
      <c r="EM157" s="15"/>
      <c r="EN157" s="24"/>
      <c r="EO157" s="15"/>
      <c r="EP157" s="24"/>
      <c r="EQ157" s="15"/>
      <c r="ER157" s="24"/>
      <c r="ES157" s="15"/>
      <c r="ET157" s="24"/>
      <c r="EU157" s="15"/>
      <c r="EV157" s="24"/>
      <c r="EW157" s="15"/>
      <c r="EX157" s="24"/>
      <c r="EY157" s="15"/>
      <c r="EZ157" s="24"/>
      <c r="FA157" s="15"/>
      <c r="FB157" s="15"/>
      <c r="FC157" s="15"/>
      <c r="FD157" s="15"/>
      <c r="FE157" s="15"/>
      <c r="FF157" s="15"/>
      <c r="FG157" s="15"/>
      <c r="FH157" s="24"/>
      <c r="FI157" s="24"/>
      <c r="FJ157" s="15"/>
      <c r="FK157" s="15"/>
      <c r="FL157" s="15"/>
      <c r="FM157" s="15"/>
      <c r="FN157" s="24"/>
      <c r="FO157" s="15"/>
      <c r="FP157" s="15"/>
      <c r="FQ157" s="15"/>
      <c r="FR157" s="15"/>
      <c r="FS157" s="15"/>
      <c r="FT157" s="15"/>
      <c r="FU157" s="15"/>
      <c r="FV157" s="7"/>
      <c r="FW157" s="7"/>
      <c r="FX157" s="7"/>
      <c r="FY157" s="30"/>
      <c r="FZ157" s="7"/>
      <c r="GA157" s="7"/>
      <c r="GB157" s="7"/>
      <c r="GC157" s="30"/>
      <c r="GD157" s="7"/>
      <c r="GE157" s="7"/>
      <c r="GF157" s="7"/>
      <c r="GG157" s="30"/>
      <c r="GH157" s="7"/>
      <c r="GI157" s="30"/>
      <c r="GJ157" s="7"/>
      <c r="GK157" s="30"/>
      <c r="GL157" s="7"/>
      <c r="GM157" s="7"/>
      <c r="GN157" s="7"/>
      <c r="GO157" s="7"/>
      <c r="GP157" s="7"/>
      <c r="GQ157" s="7"/>
      <c r="GR157" s="30"/>
      <c r="GS157" s="30"/>
      <c r="GT157" s="30"/>
      <c r="GU157" s="7"/>
      <c r="GV157" s="7"/>
      <c r="GW157" s="7"/>
      <c r="GX157" s="7"/>
      <c r="GY157" s="7"/>
      <c r="GZ157" s="7"/>
      <c r="HA157" s="30"/>
      <c r="HB157" s="7"/>
      <c r="HC157" s="20"/>
      <c r="HD157" s="20"/>
      <c r="HE157" s="20"/>
      <c r="HF157" s="20"/>
      <c r="HG157" s="60"/>
      <c r="HH157" s="20"/>
      <c r="HI157" s="20"/>
      <c r="HJ157" s="20"/>
      <c r="HK157" s="20"/>
      <c r="HL157" s="20"/>
      <c r="HM157" s="20"/>
      <c r="HN157" s="86"/>
      <c r="HO157" s="20"/>
      <c r="HP157" s="60"/>
      <c r="HQ157" s="20"/>
      <c r="HR157" s="20"/>
      <c r="HS157" s="20"/>
      <c r="HT157" s="98"/>
      <c r="HU157" s="98"/>
      <c r="HV157" s="83"/>
      <c r="HW157" s="83"/>
      <c r="HX157" s="63"/>
      <c r="HY157" s="63"/>
      <c r="HZ157" s="20"/>
      <c r="IA157" s="20"/>
      <c r="IB157" s="4"/>
      <c r="IC157" s="4"/>
      <c r="ID157" s="4"/>
      <c r="IE157" s="4"/>
      <c r="IF157" s="4"/>
      <c r="IG157" s="4"/>
      <c r="IH157" s="4"/>
      <c r="II157" s="4"/>
      <c r="IJ157" s="4"/>
      <c r="IK157" s="20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20"/>
      <c r="IW157" s="20"/>
      <c r="IX157" s="20"/>
      <c r="IY157" s="20"/>
      <c r="IZ157" s="20"/>
      <c r="JA157" s="20"/>
      <c r="JB157" s="20"/>
      <c r="JC157" s="20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</row>
    <row r="158" spans="1:640" ht="45" customHeight="1" x14ac:dyDescent="0.25">
      <c r="B158" s="15"/>
      <c r="C158" s="15"/>
      <c r="D158" s="15"/>
      <c r="E158" s="15"/>
      <c r="F158" s="4"/>
      <c r="G158" s="95"/>
      <c r="H158" s="15"/>
      <c r="I158" s="60"/>
      <c r="J158" s="60"/>
      <c r="K158" s="60"/>
      <c r="L158" s="20"/>
      <c r="M158" s="61"/>
      <c r="N158" s="24"/>
      <c r="O158" s="15"/>
      <c r="P158" s="15"/>
      <c r="Q158" s="15"/>
      <c r="R158" s="15"/>
      <c r="S158" s="15"/>
      <c r="T158" s="15"/>
      <c r="U158" s="15"/>
      <c r="V158" s="2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24"/>
      <c r="AN158" s="24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96"/>
      <c r="BK158" s="15"/>
      <c r="BL158" s="15"/>
      <c r="BM158" s="15"/>
      <c r="BN158" s="15"/>
      <c r="BO158" s="15"/>
      <c r="BP158" s="24"/>
      <c r="BQ158" s="15"/>
      <c r="BR158" s="15"/>
      <c r="BS158" s="15"/>
      <c r="BT158" s="15"/>
      <c r="BU158" s="15"/>
      <c r="BV158" s="24"/>
      <c r="BW158" s="15"/>
      <c r="BX158" s="15"/>
      <c r="BY158" s="15"/>
      <c r="BZ158" s="15"/>
      <c r="CA158" s="15"/>
      <c r="CB158" s="15"/>
      <c r="CC158" s="15"/>
      <c r="CD158" s="24"/>
      <c r="CE158" s="15"/>
      <c r="CF158" s="15"/>
      <c r="CG158" s="15"/>
      <c r="CH158" s="15"/>
      <c r="CI158" s="15"/>
      <c r="CJ158" s="15"/>
      <c r="CK158" s="15"/>
      <c r="CL158" s="15"/>
      <c r="CM158" s="15"/>
      <c r="CN158" s="24"/>
      <c r="CO158" s="15"/>
      <c r="CP158" s="15"/>
      <c r="CQ158" s="15"/>
      <c r="CR158" s="24"/>
      <c r="CS158" s="15"/>
      <c r="CT158" s="15"/>
      <c r="CU158" s="15"/>
      <c r="CV158" s="15"/>
      <c r="CW158" s="15"/>
      <c r="CX158" s="15"/>
      <c r="CY158" s="15"/>
      <c r="CZ158" s="15"/>
      <c r="DA158" s="24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24"/>
      <c r="EA158" s="15"/>
      <c r="EB158" s="15"/>
      <c r="EC158" s="15"/>
      <c r="ED158" s="24"/>
      <c r="EE158" s="15"/>
      <c r="EF158" s="15"/>
      <c r="EG158" s="15"/>
      <c r="EH158" s="15"/>
      <c r="EI158" s="15"/>
      <c r="EJ158" s="15"/>
      <c r="EK158" s="15"/>
      <c r="EL158" s="24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24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7"/>
      <c r="FW158" s="7"/>
      <c r="FX158" s="7"/>
      <c r="FY158" s="30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30"/>
      <c r="GU158" s="7"/>
      <c r="GV158" s="7"/>
      <c r="GW158" s="7"/>
      <c r="GX158" s="7"/>
      <c r="GY158" s="7"/>
      <c r="GZ158" s="7"/>
      <c r="HA158" s="30"/>
      <c r="HB158" s="7"/>
      <c r="HC158" s="20"/>
      <c r="HD158" s="60"/>
      <c r="HE158" s="20"/>
      <c r="HF158" s="20"/>
      <c r="HG158" s="20"/>
      <c r="HH158" s="20"/>
      <c r="HI158" s="20"/>
      <c r="HJ158" s="20"/>
      <c r="HK158" s="20"/>
      <c r="HL158" s="20"/>
      <c r="HM158" s="20"/>
      <c r="HN158" s="63"/>
      <c r="HO158" s="20"/>
      <c r="HP158" s="20"/>
      <c r="HQ158" s="20"/>
      <c r="HR158" s="20"/>
      <c r="HS158" s="20"/>
      <c r="HT158" s="20"/>
      <c r="HU158" s="20"/>
      <c r="HV158" s="20"/>
      <c r="HW158" s="20"/>
      <c r="HX158" s="98"/>
      <c r="HY158" s="98"/>
      <c r="HZ158" s="20"/>
      <c r="IA158" s="20"/>
      <c r="IB158" s="4"/>
      <c r="IC158" s="4"/>
      <c r="ID158" s="4"/>
      <c r="IE158" s="4"/>
      <c r="IF158" s="4"/>
      <c r="IG158" s="4"/>
      <c r="IH158" s="4"/>
      <c r="II158" s="4"/>
      <c r="IJ158" s="4"/>
      <c r="IK158" s="20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20"/>
      <c r="IW158" s="20"/>
      <c r="IX158" s="20"/>
      <c r="IY158" s="20"/>
      <c r="IZ158" s="20"/>
      <c r="JA158" s="20"/>
      <c r="JB158" s="20"/>
      <c r="JC158" s="20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</row>
    <row r="159" spans="1:640" x14ac:dyDescent="0.25">
      <c r="B159" s="15"/>
      <c r="C159" s="15"/>
      <c r="D159" s="15"/>
      <c r="E159" s="15"/>
      <c r="F159" s="15"/>
      <c r="G159" s="24"/>
      <c r="H159" s="15"/>
      <c r="I159" s="20"/>
      <c r="J159" s="20"/>
      <c r="K159" s="20"/>
      <c r="L159" s="20"/>
      <c r="M159" s="61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60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24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24"/>
      <c r="EM159" s="15"/>
      <c r="EN159" s="15"/>
      <c r="EO159" s="15"/>
      <c r="EP159" s="24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7"/>
      <c r="FW159" s="7"/>
      <c r="FX159" s="7"/>
      <c r="FY159" s="30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20"/>
      <c r="HD159" s="20"/>
      <c r="HE159" s="20"/>
      <c r="HF159" s="20"/>
      <c r="HG159" s="20"/>
      <c r="HH159" s="60"/>
      <c r="HI159" s="20"/>
      <c r="HJ159" s="20"/>
      <c r="HK159" s="20"/>
      <c r="HL159" s="60"/>
      <c r="HM159" s="20"/>
      <c r="HN159" s="63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4"/>
      <c r="IC159" s="4"/>
      <c r="ID159" s="4"/>
      <c r="IE159" s="4"/>
      <c r="IF159" s="4"/>
      <c r="IG159" s="4"/>
      <c r="IH159" s="4"/>
      <c r="II159" s="4"/>
      <c r="IJ159" s="4"/>
      <c r="IK159" s="20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20"/>
      <c r="IW159" s="20"/>
      <c r="IX159" s="20"/>
      <c r="IY159" s="20"/>
      <c r="IZ159" s="20"/>
      <c r="JA159" s="20"/>
      <c r="JB159" s="20"/>
      <c r="JC159" s="20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</row>
    <row r="160" spans="1:640" x14ac:dyDescent="0.25">
      <c r="B160" s="15"/>
      <c r="C160" s="15"/>
      <c r="D160" s="24"/>
      <c r="E160" s="24"/>
      <c r="F160" s="15"/>
      <c r="G160" s="15"/>
      <c r="H160" s="15"/>
      <c r="I160" s="20"/>
      <c r="J160" s="20"/>
      <c r="K160" s="20"/>
      <c r="L160" s="20"/>
      <c r="M160" s="61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20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24"/>
      <c r="DB160" s="15"/>
      <c r="DC160" s="15"/>
      <c r="DD160" s="15"/>
      <c r="DE160" s="15"/>
      <c r="DF160" s="15"/>
      <c r="DG160" s="15"/>
      <c r="DH160" s="15"/>
      <c r="DI160" s="15"/>
      <c r="DJ160" s="15"/>
      <c r="DK160" s="24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30"/>
      <c r="GU160" s="7"/>
      <c r="GV160" s="7"/>
      <c r="GW160" s="7"/>
      <c r="GX160" s="7"/>
      <c r="GY160" s="7"/>
      <c r="GZ160" s="7"/>
      <c r="HA160" s="7"/>
      <c r="HB160" s="7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6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4"/>
      <c r="IC160" s="4"/>
      <c r="ID160" s="4"/>
      <c r="IE160" s="4"/>
      <c r="IF160" s="4"/>
      <c r="IG160" s="4"/>
      <c r="IH160" s="4"/>
      <c r="II160" s="4"/>
      <c r="IJ160" s="4"/>
      <c r="IK160" s="20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20"/>
      <c r="IW160" s="20"/>
      <c r="IX160" s="20"/>
      <c r="IY160" s="20"/>
      <c r="IZ160" s="20"/>
      <c r="JA160" s="20"/>
      <c r="JB160" s="20"/>
      <c r="JC160" s="20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</row>
    <row r="161" spans="2:640" x14ac:dyDescent="0.25">
      <c r="B161" s="15"/>
      <c r="C161" s="15"/>
      <c r="D161" s="15"/>
      <c r="E161" s="15"/>
      <c r="F161" s="15"/>
      <c r="G161" s="15"/>
      <c r="H161" s="15"/>
      <c r="I161" s="20"/>
      <c r="J161" s="20"/>
      <c r="K161" s="20"/>
      <c r="L161" s="20"/>
      <c r="M161" s="61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20"/>
      <c r="BK161" s="15"/>
      <c r="BL161" s="15"/>
      <c r="BM161" s="15"/>
      <c r="BN161" s="15"/>
      <c r="BO161" s="15"/>
      <c r="BP161" s="15"/>
      <c r="BQ161" s="15"/>
      <c r="BR161" s="15"/>
      <c r="BS161" s="15"/>
      <c r="BT161" s="24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24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7"/>
      <c r="FW161" s="7"/>
      <c r="FX161" s="7"/>
      <c r="FY161" s="30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20"/>
      <c r="IW161" s="20"/>
      <c r="IX161" s="20"/>
      <c r="IY161" s="20"/>
      <c r="IZ161" s="20"/>
      <c r="JA161" s="20"/>
      <c r="JB161" s="20"/>
      <c r="JC161" s="20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</row>
    <row r="162" spans="2:640" x14ac:dyDescent="0.25">
      <c r="B162" s="15"/>
      <c r="C162" s="15"/>
      <c r="D162" s="15"/>
      <c r="E162" s="15"/>
      <c r="F162" s="15"/>
      <c r="G162" s="15"/>
      <c r="H162" s="15"/>
      <c r="I162" s="20"/>
      <c r="J162" s="20"/>
      <c r="K162" s="20"/>
      <c r="L162" s="20"/>
      <c r="M162" s="61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20"/>
      <c r="BK162" s="15"/>
      <c r="BL162" s="15"/>
      <c r="BM162" s="15"/>
      <c r="BN162" s="15"/>
      <c r="BO162" s="15"/>
      <c r="BP162" s="15"/>
      <c r="BQ162" s="15"/>
      <c r="BR162" s="15"/>
      <c r="BS162" s="15"/>
      <c r="BT162" s="24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</row>
    <row r="163" spans="2:640" x14ac:dyDescent="0.25">
      <c r="B163" s="15"/>
      <c r="C163" s="15"/>
      <c r="D163" s="15"/>
      <c r="E163" s="15"/>
      <c r="F163" s="15"/>
      <c r="G163" s="15"/>
      <c r="H163" s="15"/>
      <c r="I163" s="20"/>
      <c r="J163" s="20"/>
      <c r="K163" s="20"/>
      <c r="L163" s="20"/>
      <c r="M163" s="61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20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7"/>
      <c r="FW163" s="7"/>
      <c r="FX163" s="7"/>
      <c r="FY163" s="30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</row>
    <row r="164" spans="2:640" x14ac:dyDescent="0.25">
      <c r="B164" s="15"/>
      <c r="C164" s="15"/>
      <c r="D164" s="15"/>
      <c r="E164" s="15"/>
      <c r="F164" s="15"/>
      <c r="G164" s="15"/>
      <c r="H164" s="15"/>
      <c r="I164" s="20"/>
      <c r="J164" s="20"/>
      <c r="K164" s="20"/>
      <c r="L164" s="20"/>
      <c r="M164" s="61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20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</row>
    <row r="165" spans="2:640" ht="15.75" x14ac:dyDescent="0.25">
      <c r="B165" s="15"/>
      <c r="C165" s="15"/>
      <c r="D165" s="15"/>
      <c r="E165" s="15"/>
      <c r="F165" s="15"/>
      <c r="G165" s="15"/>
      <c r="H165" s="15"/>
      <c r="I165" s="20"/>
      <c r="J165" s="20"/>
      <c r="K165" s="20"/>
      <c r="L165" s="20"/>
      <c r="M165" s="61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20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97"/>
      <c r="IP165" s="82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</row>
    <row r="166" spans="2:640" ht="15.75" x14ac:dyDescent="0.25">
      <c r="B166" s="15"/>
      <c r="C166" s="15"/>
      <c r="D166" s="15"/>
      <c r="E166" s="15"/>
      <c r="F166" s="15"/>
      <c r="G166" s="15"/>
      <c r="H166" s="15"/>
      <c r="I166" s="20"/>
      <c r="J166" s="20"/>
      <c r="K166" s="20"/>
      <c r="L166" s="20"/>
      <c r="M166" s="61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20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97"/>
      <c r="IP166" s="65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</row>
    <row r="167" spans="2:640" ht="15.75" x14ac:dyDescent="0.25">
      <c r="B167" s="15"/>
      <c r="C167" s="15"/>
      <c r="D167" s="15"/>
      <c r="E167" s="15"/>
      <c r="F167" s="15"/>
      <c r="G167" s="15"/>
      <c r="H167" s="15"/>
      <c r="I167" s="20"/>
      <c r="J167" s="20"/>
      <c r="K167" s="20"/>
      <c r="L167" s="20"/>
      <c r="M167" s="61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20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60"/>
      <c r="HR167" s="60"/>
      <c r="HS167" s="6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97"/>
      <c r="IP167" s="82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</row>
    <row r="168" spans="2:640" ht="15.75" x14ac:dyDescent="0.25">
      <c r="B168" s="15"/>
      <c r="C168" s="15"/>
      <c r="D168" s="15"/>
      <c r="E168" s="15"/>
      <c r="F168" s="15"/>
      <c r="G168" s="15"/>
      <c r="H168" s="15"/>
      <c r="I168" s="20"/>
      <c r="J168" s="20"/>
      <c r="K168" s="20"/>
      <c r="L168" s="20"/>
      <c r="M168" s="61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20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60"/>
      <c r="HR168" s="60"/>
      <c r="HS168" s="6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97"/>
      <c r="IP168" s="65"/>
      <c r="IQ168" s="4"/>
      <c r="IR168" s="4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</row>
    <row r="169" spans="2:640" ht="15.75" x14ac:dyDescent="0.25">
      <c r="B169" s="15"/>
      <c r="C169" s="15"/>
      <c r="D169" s="15"/>
      <c r="E169" s="15"/>
      <c r="F169" s="15"/>
      <c r="G169" s="15"/>
      <c r="H169" s="15"/>
      <c r="I169" s="20"/>
      <c r="J169" s="20"/>
      <c r="K169" s="20"/>
      <c r="L169" s="20"/>
      <c r="M169" s="61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20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97"/>
      <c r="IP169" s="82"/>
      <c r="IQ169" s="4"/>
      <c r="IR169" s="4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  <c r="XA169" s="6"/>
      <c r="XB169" s="6"/>
      <c r="XC169" s="6"/>
      <c r="XD169" s="6"/>
      <c r="XE169" s="6"/>
      <c r="XF169" s="6"/>
      <c r="XG169" s="6"/>
      <c r="XH169" s="6"/>
      <c r="XI169" s="6"/>
      <c r="XJ169" s="6"/>
      <c r="XK169" s="6"/>
      <c r="XL169" s="6"/>
      <c r="XM169" s="6"/>
      <c r="XN169" s="6"/>
      <c r="XO169" s="6"/>
      <c r="XP169" s="6"/>
    </row>
    <row r="170" spans="2:640" ht="15.75" x14ac:dyDescent="0.25">
      <c r="B170" s="15"/>
      <c r="C170" s="15"/>
      <c r="D170" s="15"/>
      <c r="E170" s="15"/>
      <c r="F170" s="15"/>
      <c r="G170" s="15"/>
      <c r="H170" s="15"/>
      <c r="I170" s="20"/>
      <c r="J170" s="20"/>
      <c r="K170" s="20"/>
      <c r="L170" s="20"/>
      <c r="M170" s="61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20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97"/>
      <c r="IP170" s="65"/>
      <c r="IQ170" s="4"/>
      <c r="IR170" s="4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  <c r="XK170" s="6"/>
      <c r="XL170" s="6"/>
      <c r="XM170" s="6"/>
      <c r="XN170" s="6"/>
      <c r="XO170" s="6"/>
      <c r="XP170" s="6"/>
    </row>
    <row r="171" spans="2:640" ht="15.75" x14ac:dyDescent="0.25">
      <c r="B171" s="15"/>
      <c r="C171" s="15"/>
      <c r="D171" s="15"/>
      <c r="E171" s="15"/>
      <c r="F171" s="15"/>
      <c r="G171" s="15"/>
      <c r="H171" s="15"/>
      <c r="I171" s="20"/>
      <c r="J171" s="20"/>
      <c r="K171" s="20"/>
      <c r="L171" s="20"/>
      <c r="M171" s="61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20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97"/>
      <c r="IP171" s="82"/>
      <c r="IQ171" s="20"/>
      <c r="IR171" s="4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  <c r="XK171" s="6"/>
      <c r="XL171" s="6"/>
      <c r="XM171" s="6"/>
      <c r="XN171" s="6"/>
      <c r="XO171" s="6"/>
      <c r="XP171" s="6"/>
    </row>
    <row r="172" spans="2:640" ht="15.75" x14ac:dyDescent="0.25">
      <c r="B172" s="15"/>
      <c r="C172" s="15"/>
      <c r="D172" s="15"/>
      <c r="E172" s="15"/>
      <c r="F172" s="15"/>
      <c r="G172" s="15"/>
      <c r="H172" s="15"/>
      <c r="I172" s="20"/>
      <c r="J172" s="20"/>
      <c r="K172" s="20"/>
      <c r="L172" s="20"/>
      <c r="M172" s="61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97"/>
      <c r="IP172" s="65"/>
      <c r="IQ172" s="4"/>
      <c r="IR172" s="4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/>
      <c r="QB172" s="6"/>
      <c r="QC172" s="6"/>
      <c r="QD172" s="6"/>
      <c r="QE172" s="6"/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  <c r="QU172" s="6"/>
      <c r="QV172" s="6"/>
      <c r="QW172" s="6"/>
      <c r="QX172" s="6"/>
      <c r="QY172" s="6"/>
      <c r="QZ172" s="6"/>
      <c r="RA172" s="6"/>
      <c r="RB172" s="6"/>
      <c r="RC172" s="6"/>
      <c r="RD172" s="6"/>
      <c r="RE172" s="6"/>
      <c r="RF172" s="6"/>
      <c r="RG172" s="6"/>
      <c r="RH172" s="6"/>
      <c r="RI172" s="6"/>
      <c r="RJ172" s="6"/>
      <c r="RK172" s="6"/>
      <c r="RL172" s="6"/>
      <c r="RM172" s="6"/>
      <c r="RN172" s="6"/>
      <c r="RO172" s="6"/>
      <c r="RP172" s="6"/>
      <c r="RQ172" s="6"/>
      <c r="RR172" s="6"/>
      <c r="RS172" s="6"/>
      <c r="RT172" s="6"/>
      <c r="RU172" s="6"/>
      <c r="RV172" s="6"/>
      <c r="RW172" s="6"/>
      <c r="RX172" s="6"/>
      <c r="RY172" s="6"/>
      <c r="RZ172" s="6"/>
      <c r="SA172" s="6"/>
      <c r="SB172" s="6"/>
      <c r="SC172" s="6"/>
      <c r="SD172" s="6"/>
      <c r="SE172" s="6"/>
      <c r="SF172" s="6"/>
      <c r="SG172" s="6"/>
      <c r="SH172" s="6"/>
      <c r="SI172" s="6"/>
      <c r="SJ172" s="6"/>
      <c r="SK172" s="6"/>
      <c r="SL172" s="6"/>
      <c r="SM172" s="6"/>
      <c r="SN172" s="6"/>
      <c r="SO172" s="6"/>
      <c r="SP172" s="6"/>
      <c r="SQ172" s="6"/>
      <c r="SR172" s="6"/>
      <c r="SS172" s="6"/>
      <c r="ST172" s="6"/>
      <c r="SU172" s="6"/>
      <c r="SV172" s="6"/>
      <c r="SW172" s="6"/>
      <c r="SX172" s="6"/>
      <c r="SY172" s="6"/>
      <c r="SZ172" s="6"/>
      <c r="TA172" s="6"/>
      <c r="TB172" s="6"/>
      <c r="TC172" s="6"/>
      <c r="TD172" s="6"/>
      <c r="TE172" s="6"/>
      <c r="TF172" s="6"/>
      <c r="TG172" s="6"/>
      <c r="TH172" s="6"/>
      <c r="TI172" s="6"/>
      <c r="TJ172" s="6"/>
      <c r="TK172" s="6"/>
      <c r="TL172" s="6"/>
      <c r="TM172" s="6"/>
      <c r="TN172" s="6"/>
      <c r="TO172" s="6"/>
      <c r="TP172" s="6"/>
      <c r="TQ172" s="6"/>
      <c r="TR172" s="6"/>
      <c r="TS172" s="6"/>
      <c r="TT172" s="6"/>
      <c r="TU172" s="6"/>
      <c r="TV172" s="6"/>
      <c r="TW172" s="6"/>
      <c r="TX172" s="6"/>
      <c r="TY172" s="6"/>
      <c r="TZ172" s="6"/>
      <c r="UA172" s="6"/>
      <c r="UB172" s="6"/>
      <c r="UC172" s="6"/>
      <c r="UD172" s="6"/>
      <c r="UE172" s="6"/>
      <c r="UF172" s="6"/>
      <c r="UG172" s="6"/>
      <c r="UH172" s="6"/>
      <c r="UI172" s="6"/>
      <c r="UJ172" s="6"/>
      <c r="UK172" s="6"/>
      <c r="UL172" s="6"/>
      <c r="UM172" s="6"/>
      <c r="UN172" s="6"/>
      <c r="UO172" s="6"/>
      <c r="UP172" s="6"/>
      <c r="UQ172" s="6"/>
      <c r="UR172" s="6"/>
      <c r="US172" s="6"/>
      <c r="UT172" s="6"/>
      <c r="UU172" s="6"/>
      <c r="UV172" s="6"/>
      <c r="UW172" s="6"/>
      <c r="UX172" s="6"/>
      <c r="UY172" s="6"/>
      <c r="UZ172" s="6"/>
      <c r="VA172" s="6"/>
      <c r="VB172" s="6"/>
      <c r="VC172" s="6"/>
      <c r="VD172" s="6"/>
      <c r="VE172" s="6"/>
      <c r="VF172" s="6"/>
      <c r="VG172" s="6"/>
      <c r="VH172" s="6"/>
      <c r="VI172" s="6"/>
      <c r="VJ172" s="6"/>
      <c r="VK172" s="6"/>
      <c r="VL172" s="6"/>
      <c r="VM172" s="6"/>
      <c r="VN172" s="6"/>
      <c r="VO172" s="6"/>
      <c r="VP172" s="6"/>
      <c r="VQ172" s="6"/>
      <c r="VR172" s="6"/>
      <c r="VS172" s="6"/>
      <c r="VT172" s="6"/>
      <c r="VU172" s="6"/>
      <c r="VV172" s="6"/>
      <c r="VW172" s="6"/>
      <c r="VX172" s="6"/>
      <c r="VY172" s="6"/>
      <c r="VZ172" s="6"/>
      <c r="WA172" s="6"/>
      <c r="WB172" s="6"/>
      <c r="WC172" s="6"/>
      <c r="WD172" s="6"/>
      <c r="WE172" s="6"/>
      <c r="WF172" s="6"/>
      <c r="WG172" s="6"/>
      <c r="WH172" s="6"/>
      <c r="WI172" s="6"/>
      <c r="WJ172" s="6"/>
      <c r="WK172" s="6"/>
      <c r="WL172" s="6"/>
      <c r="WM172" s="6"/>
      <c r="WN172" s="6"/>
      <c r="WO172" s="6"/>
      <c r="WP172" s="6"/>
      <c r="WQ172" s="6"/>
      <c r="WR172" s="6"/>
      <c r="WS172" s="6"/>
      <c r="WT172" s="6"/>
      <c r="WU172" s="6"/>
      <c r="WV172" s="6"/>
      <c r="WW172" s="6"/>
      <c r="WX172" s="6"/>
      <c r="WY172" s="6"/>
      <c r="WZ172" s="6"/>
      <c r="XA172" s="6"/>
      <c r="XB172" s="6"/>
      <c r="XC172" s="6"/>
      <c r="XD172" s="6"/>
      <c r="XE172" s="6"/>
      <c r="XF172" s="6"/>
      <c r="XG172" s="6"/>
      <c r="XH172" s="6"/>
      <c r="XI172" s="6"/>
      <c r="XJ172" s="6"/>
      <c r="XK172" s="6"/>
      <c r="XL172" s="6"/>
      <c r="XM172" s="6"/>
      <c r="XN172" s="6"/>
      <c r="XO172" s="6"/>
      <c r="XP172" s="6"/>
    </row>
    <row r="173" spans="2:640" ht="15.75" x14ac:dyDescent="0.25">
      <c r="B173" s="15"/>
      <c r="C173" s="15"/>
      <c r="D173" s="15"/>
      <c r="E173" s="15"/>
      <c r="F173" s="15"/>
      <c r="G173" s="15"/>
      <c r="H173" s="15"/>
      <c r="I173" s="20"/>
      <c r="J173" s="20"/>
      <c r="K173" s="20"/>
      <c r="L173" s="20"/>
      <c r="M173" s="61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97"/>
      <c r="IP173" s="82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  <c r="WW173" s="6"/>
      <c r="WX173" s="6"/>
      <c r="WY173" s="6"/>
      <c r="WZ173" s="6"/>
      <c r="XA173" s="6"/>
      <c r="XB173" s="6"/>
      <c r="XC173" s="6"/>
      <c r="XD173" s="6"/>
      <c r="XE173" s="6"/>
      <c r="XF173" s="6"/>
      <c r="XG173" s="6"/>
      <c r="XH173" s="6"/>
      <c r="XI173" s="6"/>
      <c r="XJ173" s="6"/>
      <c r="XK173" s="6"/>
      <c r="XL173" s="6"/>
      <c r="XM173" s="6"/>
      <c r="XN173" s="6"/>
      <c r="XO173" s="6"/>
      <c r="XP173" s="6"/>
    </row>
    <row r="174" spans="2:640" ht="15.75" x14ac:dyDescent="0.25">
      <c r="B174" s="15"/>
      <c r="C174" s="15"/>
      <c r="D174" s="15"/>
      <c r="E174" s="15"/>
      <c r="F174" s="15"/>
      <c r="G174" s="15"/>
      <c r="H174" s="15"/>
      <c r="I174" s="20"/>
      <c r="J174" s="20"/>
      <c r="K174" s="20"/>
      <c r="L174" s="20"/>
      <c r="M174" s="61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97"/>
      <c r="IP174" s="65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  <c r="WW174" s="6"/>
      <c r="WX174" s="6"/>
      <c r="WY174" s="6"/>
      <c r="WZ174" s="6"/>
      <c r="XA174" s="6"/>
      <c r="XB174" s="6"/>
      <c r="XC174" s="6"/>
      <c r="XD174" s="6"/>
      <c r="XE174" s="6"/>
      <c r="XF174" s="6"/>
      <c r="XG174" s="6"/>
      <c r="XH174" s="6"/>
      <c r="XI174" s="6"/>
      <c r="XJ174" s="6"/>
      <c r="XK174" s="6"/>
      <c r="XL174" s="6"/>
      <c r="XM174" s="6"/>
      <c r="XN174" s="6"/>
      <c r="XO174" s="6"/>
      <c r="XP174" s="6"/>
    </row>
    <row r="175" spans="2:640" x14ac:dyDescent="0.25">
      <c r="B175" s="15"/>
      <c r="C175" s="15"/>
      <c r="D175" s="15"/>
      <c r="E175" s="15"/>
      <c r="F175" s="15"/>
      <c r="G175" s="15"/>
      <c r="H175" s="15"/>
      <c r="I175" s="20"/>
      <c r="J175" s="20"/>
      <c r="K175" s="20"/>
      <c r="L175" s="20"/>
      <c r="M175" s="61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  <c r="XA175" s="6"/>
      <c r="XB175" s="6"/>
      <c r="XC175" s="6"/>
      <c r="XD175" s="6"/>
      <c r="XE175" s="6"/>
      <c r="XF175" s="6"/>
      <c r="XG175" s="6"/>
      <c r="XH175" s="6"/>
      <c r="XI175" s="6"/>
      <c r="XJ175" s="6"/>
      <c r="XK175" s="6"/>
      <c r="XL175" s="6"/>
      <c r="XM175" s="6"/>
      <c r="XN175" s="6"/>
      <c r="XO175" s="6"/>
      <c r="XP175" s="6"/>
    </row>
    <row r="176" spans="2:640" x14ac:dyDescent="0.25">
      <c r="B176" s="15"/>
      <c r="C176" s="15"/>
      <c r="D176" s="15"/>
      <c r="E176" s="15"/>
      <c r="F176" s="15"/>
      <c r="G176" s="15"/>
      <c r="H176" s="15"/>
      <c r="I176" s="20"/>
      <c r="J176" s="20"/>
      <c r="K176" s="20"/>
      <c r="L176" s="20"/>
      <c r="M176" s="61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</row>
    <row r="177" spans="2:640" x14ac:dyDescent="0.25">
      <c r="B177" s="15"/>
      <c r="C177" s="15"/>
      <c r="D177" s="15"/>
      <c r="E177" s="15"/>
      <c r="F177" s="15"/>
      <c r="G177" s="15"/>
      <c r="H177" s="15"/>
      <c r="I177" s="20"/>
      <c r="J177" s="20"/>
      <c r="K177" s="20"/>
      <c r="L177" s="20"/>
      <c r="M177" s="61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  <c r="WW177" s="6"/>
      <c r="WX177" s="6"/>
      <c r="WY177" s="6"/>
      <c r="WZ177" s="6"/>
      <c r="XA177" s="6"/>
      <c r="XB177" s="6"/>
      <c r="XC177" s="6"/>
      <c r="XD177" s="6"/>
      <c r="XE177" s="6"/>
      <c r="XF177" s="6"/>
      <c r="XG177" s="6"/>
      <c r="XH177" s="6"/>
      <c r="XI177" s="6"/>
      <c r="XJ177" s="6"/>
      <c r="XK177" s="6"/>
      <c r="XL177" s="6"/>
      <c r="XM177" s="6"/>
      <c r="XN177" s="6"/>
      <c r="XO177" s="6"/>
      <c r="XP177" s="6"/>
    </row>
    <row r="178" spans="2:640" x14ac:dyDescent="0.25">
      <c r="B178" s="15"/>
      <c r="C178" s="15"/>
      <c r="D178" s="15"/>
      <c r="E178" s="15"/>
      <c r="F178" s="15"/>
      <c r="G178" s="15"/>
      <c r="H178" s="15"/>
      <c r="I178" s="20"/>
      <c r="J178" s="20"/>
      <c r="K178" s="20"/>
      <c r="L178" s="20"/>
      <c r="M178" s="61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  <c r="VM178" s="6"/>
      <c r="VN178" s="6"/>
      <c r="VO178" s="6"/>
      <c r="VP178" s="6"/>
      <c r="VQ178" s="6"/>
      <c r="VR178" s="6"/>
      <c r="VS178" s="6"/>
      <c r="VT178" s="6"/>
      <c r="VU178" s="6"/>
      <c r="VV178" s="6"/>
      <c r="VW178" s="6"/>
      <c r="VX178" s="6"/>
      <c r="VY178" s="6"/>
      <c r="VZ178" s="6"/>
      <c r="WA178" s="6"/>
      <c r="WB178" s="6"/>
      <c r="WC178" s="6"/>
      <c r="WD178" s="6"/>
      <c r="WE178" s="6"/>
      <c r="WF178" s="6"/>
      <c r="WG178" s="6"/>
      <c r="WH178" s="6"/>
      <c r="WI178" s="6"/>
      <c r="WJ178" s="6"/>
      <c r="WK178" s="6"/>
      <c r="WL178" s="6"/>
      <c r="WM178" s="6"/>
      <c r="WN178" s="6"/>
      <c r="WO178" s="6"/>
      <c r="WP178" s="6"/>
      <c r="WQ178" s="6"/>
      <c r="WR178" s="6"/>
      <c r="WS178" s="6"/>
      <c r="WT178" s="6"/>
      <c r="WU178" s="6"/>
      <c r="WV178" s="6"/>
      <c r="WW178" s="6"/>
      <c r="WX178" s="6"/>
      <c r="WY178" s="6"/>
      <c r="WZ178" s="6"/>
      <c r="XA178" s="6"/>
      <c r="XB178" s="6"/>
      <c r="XC178" s="6"/>
      <c r="XD178" s="6"/>
      <c r="XE178" s="6"/>
      <c r="XF178" s="6"/>
      <c r="XG178" s="6"/>
      <c r="XH178" s="6"/>
      <c r="XI178" s="6"/>
      <c r="XJ178" s="6"/>
      <c r="XK178" s="6"/>
      <c r="XL178" s="6"/>
      <c r="XM178" s="6"/>
      <c r="XN178" s="6"/>
      <c r="XO178" s="6"/>
      <c r="XP178" s="6"/>
    </row>
    <row r="179" spans="2:640" x14ac:dyDescent="0.25">
      <c r="B179" s="15"/>
      <c r="C179" s="15"/>
      <c r="D179" s="15"/>
      <c r="E179" s="15"/>
      <c r="F179" s="15"/>
      <c r="G179" s="15"/>
      <c r="H179" s="15"/>
      <c r="I179" s="20"/>
      <c r="J179" s="20"/>
      <c r="K179" s="20"/>
      <c r="L179" s="20"/>
      <c r="M179" s="61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  <c r="VM179" s="6"/>
      <c r="VN179" s="6"/>
      <c r="VO179" s="6"/>
      <c r="VP179" s="6"/>
      <c r="VQ179" s="6"/>
      <c r="VR179" s="6"/>
      <c r="VS179" s="6"/>
      <c r="VT179" s="6"/>
      <c r="VU179" s="6"/>
      <c r="VV179" s="6"/>
      <c r="VW179" s="6"/>
      <c r="VX179" s="6"/>
      <c r="VY179" s="6"/>
      <c r="VZ179" s="6"/>
      <c r="WA179" s="6"/>
      <c r="WB179" s="6"/>
      <c r="WC179" s="6"/>
      <c r="WD179" s="6"/>
      <c r="WE179" s="6"/>
      <c r="WF179" s="6"/>
      <c r="WG179" s="6"/>
      <c r="WH179" s="6"/>
      <c r="WI179" s="6"/>
      <c r="WJ179" s="6"/>
      <c r="WK179" s="6"/>
      <c r="WL179" s="6"/>
      <c r="WM179" s="6"/>
      <c r="WN179" s="6"/>
      <c r="WO179" s="6"/>
      <c r="WP179" s="6"/>
      <c r="WQ179" s="6"/>
      <c r="WR179" s="6"/>
      <c r="WS179" s="6"/>
      <c r="WT179" s="6"/>
      <c r="WU179" s="6"/>
      <c r="WV179" s="6"/>
      <c r="WW179" s="6"/>
      <c r="WX179" s="6"/>
      <c r="WY179" s="6"/>
      <c r="WZ179" s="6"/>
      <c r="XA179" s="6"/>
      <c r="XB179" s="6"/>
      <c r="XC179" s="6"/>
      <c r="XD179" s="6"/>
      <c r="XE179" s="6"/>
      <c r="XF179" s="6"/>
      <c r="XG179" s="6"/>
      <c r="XH179" s="6"/>
      <c r="XI179" s="6"/>
      <c r="XJ179" s="6"/>
      <c r="XK179" s="6"/>
      <c r="XL179" s="6"/>
      <c r="XM179" s="6"/>
      <c r="XN179" s="6"/>
      <c r="XO179" s="6"/>
      <c r="XP179" s="6"/>
    </row>
    <row r="180" spans="2:640" x14ac:dyDescent="0.25">
      <c r="B180" s="15"/>
      <c r="C180" s="15"/>
      <c r="D180" s="15"/>
      <c r="E180" s="15"/>
      <c r="F180" s="15"/>
      <c r="G180" s="15"/>
      <c r="H180" s="15"/>
      <c r="I180" s="20"/>
      <c r="J180" s="20"/>
      <c r="K180" s="20"/>
      <c r="L180" s="20"/>
      <c r="M180" s="61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  <c r="VM180" s="6"/>
      <c r="VN180" s="6"/>
      <c r="VO180" s="6"/>
      <c r="VP180" s="6"/>
      <c r="VQ180" s="6"/>
      <c r="VR180" s="6"/>
      <c r="VS180" s="6"/>
      <c r="VT180" s="6"/>
      <c r="VU180" s="6"/>
      <c r="VV180" s="6"/>
      <c r="VW180" s="6"/>
      <c r="VX180" s="6"/>
      <c r="VY180" s="6"/>
      <c r="VZ180" s="6"/>
      <c r="WA180" s="6"/>
      <c r="WB180" s="6"/>
      <c r="WC180" s="6"/>
      <c r="WD180" s="6"/>
      <c r="WE180" s="6"/>
      <c r="WF180" s="6"/>
      <c r="WG180" s="6"/>
      <c r="WH180" s="6"/>
      <c r="WI180" s="6"/>
      <c r="WJ180" s="6"/>
      <c r="WK180" s="6"/>
      <c r="WL180" s="6"/>
      <c r="WM180" s="6"/>
      <c r="WN180" s="6"/>
      <c r="WO180" s="6"/>
      <c r="WP180" s="6"/>
      <c r="WQ180" s="6"/>
      <c r="WR180" s="6"/>
      <c r="WS180" s="6"/>
      <c r="WT180" s="6"/>
      <c r="WU180" s="6"/>
      <c r="WV180" s="6"/>
      <c r="WW180" s="6"/>
      <c r="WX180" s="6"/>
      <c r="WY180" s="6"/>
      <c r="WZ180" s="6"/>
      <c r="XA180" s="6"/>
      <c r="XB180" s="6"/>
      <c r="XC180" s="6"/>
      <c r="XD180" s="6"/>
      <c r="XE180" s="6"/>
      <c r="XF180" s="6"/>
      <c r="XG180" s="6"/>
      <c r="XH180" s="6"/>
      <c r="XI180" s="6"/>
      <c r="XJ180" s="6"/>
      <c r="XK180" s="6"/>
      <c r="XL180" s="6"/>
      <c r="XM180" s="6"/>
      <c r="XN180" s="6"/>
      <c r="XO180" s="6"/>
      <c r="XP180" s="6"/>
    </row>
    <row r="181" spans="2:640" x14ac:dyDescent="0.25">
      <c r="B181" s="15"/>
      <c r="C181" s="15"/>
      <c r="D181" s="15"/>
      <c r="E181" s="15"/>
      <c r="F181" s="15"/>
      <c r="G181" s="15"/>
      <c r="H181" s="15"/>
      <c r="I181" s="20"/>
      <c r="J181" s="20"/>
      <c r="K181" s="20"/>
      <c r="L181" s="20"/>
      <c r="M181" s="61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  <c r="XK181" s="6"/>
      <c r="XL181" s="6"/>
      <c r="XM181" s="6"/>
      <c r="XN181" s="6"/>
      <c r="XO181" s="6"/>
      <c r="XP181" s="6"/>
    </row>
    <row r="182" spans="2:640" x14ac:dyDescent="0.25">
      <c r="B182" s="15"/>
      <c r="C182" s="15"/>
      <c r="D182" s="15"/>
      <c r="E182" s="15"/>
      <c r="F182" s="15"/>
      <c r="G182" s="15"/>
      <c r="H182" s="15"/>
      <c r="I182" s="20"/>
      <c r="J182" s="20"/>
      <c r="K182" s="20"/>
      <c r="L182" s="20"/>
      <c r="M182" s="61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  <c r="XA182" s="6"/>
      <c r="XB182" s="6"/>
      <c r="XC182" s="6"/>
      <c r="XD182" s="6"/>
      <c r="XE182" s="6"/>
      <c r="XF182" s="6"/>
      <c r="XG182" s="6"/>
      <c r="XH182" s="6"/>
      <c r="XI182" s="6"/>
      <c r="XJ182" s="6"/>
      <c r="XK182" s="6"/>
      <c r="XL182" s="6"/>
      <c r="XM182" s="6"/>
      <c r="XN182" s="6"/>
      <c r="XO182" s="6"/>
      <c r="XP182" s="6"/>
    </row>
    <row r="183" spans="2:640" x14ac:dyDescent="0.25">
      <c r="B183" s="15"/>
      <c r="C183" s="15"/>
      <c r="D183" s="15"/>
      <c r="E183" s="15"/>
      <c r="F183" s="15"/>
      <c r="G183" s="15"/>
      <c r="H183" s="15"/>
      <c r="I183" s="20"/>
      <c r="J183" s="20"/>
      <c r="K183" s="20"/>
      <c r="L183" s="20"/>
      <c r="M183" s="61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  <c r="IX183" s="20"/>
      <c r="IY183" s="20"/>
      <c r="IZ183" s="20"/>
      <c r="JA183" s="20"/>
      <c r="JB183" s="20"/>
      <c r="JC183" s="20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  <c r="VM183" s="6"/>
      <c r="VN183" s="6"/>
      <c r="VO183" s="6"/>
      <c r="VP183" s="6"/>
      <c r="VQ183" s="6"/>
      <c r="VR183" s="6"/>
      <c r="VS183" s="6"/>
      <c r="VT183" s="6"/>
      <c r="VU183" s="6"/>
      <c r="VV183" s="6"/>
      <c r="VW183" s="6"/>
      <c r="VX183" s="6"/>
      <c r="VY183" s="6"/>
      <c r="VZ183" s="6"/>
      <c r="WA183" s="6"/>
      <c r="WB183" s="6"/>
      <c r="WC183" s="6"/>
      <c r="WD183" s="6"/>
      <c r="WE183" s="6"/>
      <c r="WF183" s="6"/>
      <c r="WG183" s="6"/>
      <c r="WH183" s="6"/>
      <c r="WI183" s="6"/>
      <c r="WJ183" s="6"/>
      <c r="WK183" s="6"/>
      <c r="WL183" s="6"/>
      <c r="WM183" s="6"/>
      <c r="WN183" s="6"/>
      <c r="WO183" s="6"/>
      <c r="WP183" s="6"/>
      <c r="WQ183" s="6"/>
      <c r="WR183" s="6"/>
      <c r="WS183" s="6"/>
      <c r="WT183" s="6"/>
      <c r="WU183" s="6"/>
      <c r="WV183" s="6"/>
      <c r="WW183" s="6"/>
      <c r="WX183" s="6"/>
      <c r="WY183" s="6"/>
      <c r="WZ183" s="6"/>
      <c r="XA183" s="6"/>
      <c r="XB183" s="6"/>
      <c r="XC183" s="6"/>
      <c r="XD183" s="6"/>
      <c r="XE183" s="6"/>
      <c r="XF183" s="6"/>
      <c r="XG183" s="6"/>
      <c r="XH183" s="6"/>
      <c r="XI183" s="6"/>
      <c r="XJ183" s="6"/>
      <c r="XK183" s="6"/>
      <c r="XL183" s="6"/>
      <c r="XM183" s="6"/>
      <c r="XN183" s="6"/>
      <c r="XO183" s="6"/>
      <c r="XP183" s="6"/>
    </row>
    <row r="184" spans="2:640" x14ac:dyDescent="0.25">
      <c r="B184" s="15"/>
      <c r="C184" s="15"/>
      <c r="D184" s="15"/>
      <c r="E184" s="15"/>
      <c r="F184" s="15"/>
      <c r="G184" s="15"/>
      <c r="H184" s="15"/>
      <c r="I184" s="20"/>
      <c r="J184" s="20"/>
      <c r="K184" s="20"/>
      <c r="L184" s="20"/>
      <c r="M184" s="61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  <c r="XK184" s="6"/>
      <c r="XL184" s="6"/>
      <c r="XM184" s="6"/>
      <c r="XN184" s="6"/>
      <c r="XO184" s="6"/>
      <c r="XP184" s="6"/>
    </row>
    <row r="185" spans="2:640" x14ac:dyDescent="0.25">
      <c r="B185" s="15"/>
      <c r="C185" s="15"/>
      <c r="D185" s="15"/>
      <c r="E185" s="15"/>
      <c r="F185" s="15"/>
      <c r="G185" s="15"/>
      <c r="H185" s="15"/>
      <c r="I185" s="20"/>
      <c r="J185" s="20"/>
      <c r="K185" s="20"/>
      <c r="L185" s="20"/>
      <c r="M185" s="61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  <c r="VM185" s="6"/>
      <c r="VN185" s="6"/>
      <c r="VO185" s="6"/>
      <c r="VP185" s="6"/>
      <c r="VQ185" s="6"/>
      <c r="VR185" s="6"/>
      <c r="VS185" s="6"/>
      <c r="VT185" s="6"/>
      <c r="VU185" s="6"/>
      <c r="VV185" s="6"/>
      <c r="VW185" s="6"/>
      <c r="VX185" s="6"/>
      <c r="VY185" s="6"/>
      <c r="VZ185" s="6"/>
      <c r="WA185" s="6"/>
      <c r="WB185" s="6"/>
      <c r="WC185" s="6"/>
      <c r="WD185" s="6"/>
      <c r="WE185" s="6"/>
      <c r="WF185" s="6"/>
      <c r="WG185" s="6"/>
      <c r="WH185" s="6"/>
      <c r="WI185" s="6"/>
      <c r="WJ185" s="6"/>
      <c r="WK185" s="6"/>
      <c r="WL185" s="6"/>
      <c r="WM185" s="6"/>
      <c r="WN185" s="6"/>
      <c r="WO185" s="6"/>
      <c r="WP185" s="6"/>
      <c r="WQ185" s="6"/>
      <c r="WR185" s="6"/>
      <c r="WS185" s="6"/>
      <c r="WT185" s="6"/>
      <c r="WU185" s="6"/>
      <c r="WV185" s="6"/>
      <c r="WW185" s="6"/>
      <c r="WX185" s="6"/>
      <c r="WY185" s="6"/>
      <c r="WZ185" s="6"/>
      <c r="XA185" s="6"/>
      <c r="XB185" s="6"/>
      <c r="XC185" s="6"/>
      <c r="XD185" s="6"/>
      <c r="XE185" s="6"/>
      <c r="XF185" s="6"/>
      <c r="XG185" s="6"/>
      <c r="XH185" s="6"/>
      <c r="XI185" s="6"/>
      <c r="XJ185" s="6"/>
      <c r="XK185" s="6"/>
      <c r="XL185" s="6"/>
      <c r="XM185" s="6"/>
      <c r="XN185" s="6"/>
      <c r="XO185" s="6"/>
      <c r="XP185" s="6"/>
    </row>
    <row r="186" spans="2:640" x14ac:dyDescent="0.25">
      <c r="B186" s="15"/>
      <c r="C186" s="15"/>
      <c r="D186" s="15"/>
      <c r="E186" s="15"/>
      <c r="F186" s="15"/>
      <c r="G186" s="15"/>
      <c r="H186" s="15"/>
      <c r="I186" s="20"/>
      <c r="J186" s="20"/>
      <c r="K186" s="20"/>
      <c r="L186" s="20"/>
      <c r="M186" s="61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  <c r="XA186" s="6"/>
      <c r="XB186" s="6"/>
      <c r="XC186" s="6"/>
      <c r="XD186" s="6"/>
      <c r="XE186" s="6"/>
      <c r="XF186" s="6"/>
      <c r="XG186" s="6"/>
      <c r="XH186" s="6"/>
      <c r="XI186" s="6"/>
      <c r="XJ186" s="6"/>
      <c r="XK186" s="6"/>
      <c r="XL186" s="6"/>
      <c r="XM186" s="6"/>
      <c r="XN186" s="6"/>
      <c r="XO186" s="6"/>
      <c r="XP186" s="6"/>
    </row>
    <row r="187" spans="2:640" x14ac:dyDescent="0.25">
      <c r="B187" s="15"/>
      <c r="C187" s="15"/>
      <c r="D187" s="15"/>
      <c r="E187" s="15"/>
      <c r="F187" s="15"/>
      <c r="G187" s="15"/>
      <c r="H187" s="15"/>
      <c r="I187" s="20"/>
      <c r="J187" s="20"/>
      <c r="K187" s="20"/>
      <c r="L187" s="20"/>
      <c r="M187" s="61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  <c r="WW187" s="6"/>
      <c r="WX187" s="6"/>
      <c r="WY187" s="6"/>
      <c r="WZ187" s="6"/>
      <c r="XA187" s="6"/>
      <c r="XB187" s="6"/>
      <c r="XC187" s="6"/>
      <c r="XD187" s="6"/>
      <c r="XE187" s="6"/>
      <c r="XF187" s="6"/>
      <c r="XG187" s="6"/>
      <c r="XH187" s="6"/>
      <c r="XI187" s="6"/>
      <c r="XJ187" s="6"/>
      <c r="XK187" s="6"/>
      <c r="XL187" s="6"/>
      <c r="XM187" s="6"/>
      <c r="XN187" s="6"/>
      <c r="XO187" s="6"/>
      <c r="XP187" s="6"/>
    </row>
    <row r="188" spans="2:640" x14ac:dyDescent="0.25">
      <c r="B188" s="15"/>
      <c r="C188" s="15"/>
      <c r="D188" s="15"/>
      <c r="E188" s="15"/>
      <c r="F188" s="15"/>
      <c r="G188" s="15"/>
      <c r="H188" s="15"/>
      <c r="I188" s="20"/>
      <c r="J188" s="20"/>
      <c r="K188" s="20"/>
      <c r="L188" s="20"/>
      <c r="M188" s="61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  <c r="XK188" s="6"/>
      <c r="XL188" s="6"/>
      <c r="XM188" s="6"/>
      <c r="XN188" s="6"/>
      <c r="XO188" s="6"/>
      <c r="XP188" s="6"/>
    </row>
    <row r="189" spans="2:640" x14ac:dyDescent="0.25">
      <c r="B189" s="15"/>
      <c r="C189" s="15"/>
      <c r="D189" s="15"/>
      <c r="E189" s="15"/>
      <c r="F189" s="15"/>
      <c r="G189" s="15"/>
      <c r="H189" s="15"/>
      <c r="I189" s="20"/>
      <c r="J189" s="20"/>
      <c r="K189" s="20"/>
      <c r="L189" s="20"/>
      <c r="M189" s="61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  <c r="XK189" s="6"/>
      <c r="XL189" s="6"/>
      <c r="XM189" s="6"/>
      <c r="XN189" s="6"/>
      <c r="XO189" s="6"/>
      <c r="XP189" s="6"/>
    </row>
    <row r="190" spans="2:640" x14ac:dyDescent="0.25">
      <c r="B190" s="15"/>
      <c r="C190" s="15"/>
      <c r="D190" s="15"/>
      <c r="E190" s="15"/>
      <c r="F190" s="15"/>
      <c r="G190" s="15"/>
      <c r="H190" s="15"/>
      <c r="I190" s="20"/>
      <c r="J190" s="20"/>
      <c r="K190" s="20"/>
      <c r="L190" s="20"/>
      <c r="M190" s="61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  <c r="XK190" s="6"/>
      <c r="XL190" s="6"/>
      <c r="XM190" s="6"/>
      <c r="XN190" s="6"/>
      <c r="XO190" s="6"/>
      <c r="XP190" s="6"/>
    </row>
    <row r="191" spans="2:640" x14ac:dyDescent="0.25">
      <c r="B191" s="15"/>
      <c r="C191" s="15"/>
      <c r="D191" s="15"/>
      <c r="E191" s="15"/>
      <c r="F191" s="15"/>
      <c r="G191" s="15"/>
      <c r="H191" s="15"/>
      <c r="I191" s="20"/>
      <c r="J191" s="20"/>
      <c r="K191" s="20"/>
      <c r="L191" s="20"/>
      <c r="M191" s="61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  <c r="XA191" s="6"/>
      <c r="XB191" s="6"/>
      <c r="XC191" s="6"/>
      <c r="XD191" s="6"/>
      <c r="XE191" s="6"/>
      <c r="XF191" s="6"/>
      <c r="XG191" s="6"/>
      <c r="XH191" s="6"/>
      <c r="XI191" s="6"/>
      <c r="XJ191" s="6"/>
      <c r="XK191" s="6"/>
      <c r="XL191" s="6"/>
      <c r="XM191" s="6"/>
      <c r="XN191" s="6"/>
      <c r="XO191" s="6"/>
      <c r="XP191" s="6"/>
    </row>
    <row r="192" spans="2:640" x14ac:dyDescent="0.25">
      <c r="B192" s="15"/>
      <c r="C192" s="15"/>
      <c r="D192" s="15"/>
      <c r="E192" s="15"/>
      <c r="F192" s="15"/>
      <c r="G192" s="15"/>
      <c r="H192" s="15"/>
      <c r="I192" s="20"/>
      <c r="J192" s="20"/>
      <c r="K192" s="20"/>
      <c r="L192" s="20"/>
      <c r="M192" s="61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  <c r="XA192" s="6"/>
      <c r="XB192" s="6"/>
      <c r="XC192" s="6"/>
      <c r="XD192" s="6"/>
      <c r="XE192" s="6"/>
      <c r="XF192" s="6"/>
      <c r="XG192" s="6"/>
      <c r="XH192" s="6"/>
      <c r="XI192" s="6"/>
      <c r="XJ192" s="6"/>
      <c r="XK192" s="6"/>
      <c r="XL192" s="6"/>
      <c r="XM192" s="6"/>
      <c r="XN192" s="6"/>
      <c r="XO192" s="6"/>
      <c r="XP192" s="6"/>
    </row>
    <row r="193" spans="2:640" x14ac:dyDescent="0.25">
      <c r="B193" s="15"/>
      <c r="C193" s="15"/>
      <c r="D193" s="15"/>
      <c r="E193" s="15"/>
      <c r="F193" s="15"/>
      <c r="G193" s="15"/>
      <c r="H193" s="15"/>
      <c r="I193" s="20"/>
      <c r="J193" s="20"/>
      <c r="K193" s="20"/>
      <c r="L193" s="20"/>
      <c r="M193" s="61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  <c r="WW193" s="6"/>
      <c r="WX193" s="6"/>
      <c r="WY193" s="6"/>
      <c r="WZ193" s="6"/>
      <c r="XA193" s="6"/>
      <c r="XB193" s="6"/>
      <c r="XC193" s="6"/>
      <c r="XD193" s="6"/>
      <c r="XE193" s="6"/>
      <c r="XF193" s="6"/>
      <c r="XG193" s="6"/>
      <c r="XH193" s="6"/>
      <c r="XI193" s="6"/>
      <c r="XJ193" s="6"/>
      <c r="XK193" s="6"/>
      <c r="XL193" s="6"/>
      <c r="XM193" s="6"/>
      <c r="XN193" s="6"/>
      <c r="XO193" s="6"/>
      <c r="XP193" s="6"/>
    </row>
    <row r="194" spans="2:640" x14ac:dyDescent="0.25">
      <c r="B194" s="15"/>
      <c r="C194" s="15"/>
      <c r="D194" s="15"/>
      <c r="E194" s="15"/>
      <c r="F194" s="15"/>
      <c r="G194" s="15"/>
      <c r="H194" s="15"/>
      <c r="I194" s="20"/>
      <c r="J194" s="20"/>
      <c r="K194" s="20"/>
      <c r="L194" s="20"/>
      <c r="M194" s="61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  <c r="WW194" s="6"/>
      <c r="WX194" s="6"/>
      <c r="WY194" s="6"/>
      <c r="WZ194" s="6"/>
      <c r="XA194" s="6"/>
      <c r="XB194" s="6"/>
      <c r="XC194" s="6"/>
      <c r="XD194" s="6"/>
      <c r="XE194" s="6"/>
      <c r="XF194" s="6"/>
      <c r="XG194" s="6"/>
      <c r="XH194" s="6"/>
      <c r="XI194" s="6"/>
      <c r="XJ194" s="6"/>
      <c r="XK194" s="6"/>
      <c r="XL194" s="6"/>
      <c r="XM194" s="6"/>
      <c r="XN194" s="6"/>
      <c r="XO194" s="6"/>
      <c r="XP194" s="6"/>
    </row>
    <row r="195" spans="2:640" x14ac:dyDescent="0.25">
      <c r="B195" s="15"/>
      <c r="C195" s="15"/>
      <c r="D195" s="15"/>
      <c r="E195" s="15"/>
      <c r="F195" s="15"/>
      <c r="G195" s="15"/>
      <c r="H195" s="15"/>
      <c r="I195" s="20"/>
      <c r="J195" s="20"/>
      <c r="K195" s="20"/>
      <c r="L195" s="20"/>
      <c r="M195" s="61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  <c r="XK195" s="6"/>
      <c r="XL195" s="6"/>
      <c r="XM195" s="6"/>
      <c r="XN195" s="6"/>
      <c r="XO195" s="6"/>
      <c r="XP195" s="6"/>
    </row>
    <row r="196" spans="2:640" x14ac:dyDescent="0.25">
      <c r="B196" s="15"/>
      <c r="C196" s="15"/>
      <c r="D196" s="15"/>
      <c r="E196" s="15"/>
      <c r="F196" s="15"/>
      <c r="G196" s="15"/>
      <c r="H196" s="15"/>
      <c r="I196" s="20"/>
      <c r="J196" s="20"/>
      <c r="K196" s="20"/>
      <c r="L196" s="20"/>
      <c r="M196" s="61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  <c r="WW196" s="6"/>
      <c r="WX196" s="6"/>
      <c r="WY196" s="6"/>
      <c r="WZ196" s="6"/>
      <c r="XA196" s="6"/>
      <c r="XB196" s="6"/>
      <c r="XC196" s="6"/>
      <c r="XD196" s="6"/>
      <c r="XE196" s="6"/>
      <c r="XF196" s="6"/>
      <c r="XG196" s="6"/>
      <c r="XH196" s="6"/>
      <c r="XI196" s="6"/>
      <c r="XJ196" s="6"/>
      <c r="XK196" s="6"/>
      <c r="XL196" s="6"/>
      <c r="XM196" s="6"/>
      <c r="XN196" s="6"/>
      <c r="XO196" s="6"/>
      <c r="XP196" s="6"/>
    </row>
    <row r="197" spans="2:640" x14ac:dyDescent="0.25">
      <c r="B197" s="15"/>
      <c r="C197" s="15"/>
      <c r="D197" s="15"/>
      <c r="E197" s="15"/>
      <c r="F197" s="15"/>
      <c r="G197" s="15"/>
      <c r="H197" s="15"/>
      <c r="I197" s="20"/>
      <c r="J197" s="20"/>
      <c r="K197" s="20"/>
      <c r="L197" s="20"/>
      <c r="M197" s="61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  <c r="WW197" s="6"/>
      <c r="WX197" s="6"/>
      <c r="WY197" s="6"/>
      <c r="WZ197" s="6"/>
      <c r="XA197" s="6"/>
      <c r="XB197" s="6"/>
      <c r="XC197" s="6"/>
      <c r="XD197" s="6"/>
      <c r="XE197" s="6"/>
      <c r="XF197" s="6"/>
      <c r="XG197" s="6"/>
      <c r="XH197" s="6"/>
      <c r="XI197" s="6"/>
      <c r="XJ197" s="6"/>
      <c r="XK197" s="6"/>
      <c r="XL197" s="6"/>
      <c r="XM197" s="6"/>
      <c r="XN197" s="6"/>
      <c r="XO197" s="6"/>
      <c r="XP197" s="6"/>
    </row>
    <row r="198" spans="2:640" x14ac:dyDescent="0.25">
      <c r="B198" s="15"/>
      <c r="C198" s="15"/>
      <c r="D198" s="15"/>
      <c r="E198" s="15"/>
      <c r="F198" s="15"/>
      <c r="G198" s="15"/>
      <c r="H198" s="15"/>
      <c r="I198" s="20"/>
      <c r="J198" s="20"/>
      <c r="K198" s="20"/>
      <c r="L198" s="20"/>
      <c r="M198" s="61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  <c r="WW198" s="6"/>
      <c r="WX198" s="6"/>
      <c r="WY198" s="6"/>
      <c r="WZ198" s="6"/>
      <c r="XA198" s="6"/>
      <c r="XB198" s="6"/>
      <c r="XC198" s="6"/>
      <c r="XD198" s="6"/>
      <c r="XE198" s="6"/>
      <c r="XF198" s="6"/>
      <c r="XG198" s="6"/>
      <c r="XH198" s="6"/>
      <c r="XI198" s="6"/>
      <c r="XJ198" s="6"/>
      <c r="XK198" s="6"/>
      <c r="XL198" s="6"/>
      <c r="XM198" s="6"/>
      <c r="XN198" s="6"/>
      <c r="XO198" s="6"/>
      <c r="XP198" s="6"/>
    </row>
    <row r="199" spans="2:640" x14ac:dyDescent="0.25">
      <c r="B199" s="15"/>
      <c r="C199" s="15"/>
      <c r="D199" s="15"/>
      <c r="E199" s="15"/>
      <c r="F199" s="15"/>
      <c r="G199" s="15"/>
      <c r="H199" s="15"/>
      <c r="I199" s="20"/>
      <c r="J199" s="20"/>
      <c r="K199" s="20"/>
      <c r="L199" s="20"/>
      <c r="M199" s="61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  <c r="VM199" s="6"/>
      <c r="VN199" s="6"/>
      <c r="VO199" s="6"/>
      <c r="VP199" s="6"/>
      <c r="VQ199" s="6"/>
      <c r="VR199" s="6"/>
      <c r="VS199" s="6"/>
      <c r="VT199" s="6"/>
      <c r="VU199" s="6"/>
      <c r="VV199" s="6"/>
      <c r="VW199" s="6"/>
      <c r="VX199" s="6"/>
      <c r="VY199" s="6"/>
      <c r="VZ199" s="6"/>
      <c r="WA199" s="6"/>
      <c r="WB199" s="6"/>
      <c r="WC199" s="6"/>
      <c r="WD199" s="6"/>
      <c r="WE199" s="6"/>
      <c r="WF199" s="6"/>
      <c r="WG199" s="6"/>
      <c r="WH199" s="6"/>
      <c r="WI199" s="6"/>
      <c r="WJ199" s="6"/>
      <c r="WK199" s="6"/>
      <c r="WL199" s="6"/>
      <c r="WM199" s="6"/>
      <c r="WN199" s="6"/>
      <c r="WO199" s="6"/>
      <c r="WP199" s="6"/>
      <c r="WQ199" s="6"/>
      <c r="WR199" s="6"/>
      <c r="WS199" s="6"/>
      <c r="WT199" s="6"/>
      <c r="WU199" s="6"/>
      <c r="WV199" s="6"/>
      <c r="WW199" s="6"/>
      <c r="WX199" s="6"/>
      <c r="WY199" s="6"/>
      <c r="WZ199" s="6"/>
      <c r="XA199" s="6"/>
      <c r="XB199" s="6"/>
      <c r="XC199" s="6"/>
      <c r="XD199" s="6"/>
      <c r="XE199" s="6"/>
      <c r="XF199" s="6"/>
      <c r="XG199" s="6"/>
      <c r="XH199" s="6"/>
      <c r="XI199" s="6"/>
      <c r="XJ199" s="6"/>
      <c r="XK199" s="6"/>
      <c r="XL199" s="6"/>
      <c r="XM199" s="6"/>
      <c r="XN199" s="6"/>
      <c r="XO199" s="6"/>
      <c r="XP199" s="6"/>
    </row>
    <row r="200" spans="2:640" x14ac:dyDescent="0.25">
      <c r="B200" s="15"/>
      <c r="C200" s="15"/>
      <c r="D200" s="15"/>
      <c r="E200" s="15"/>
      <c r="F200" s="15"/>
      <c r="G200" s="15"/>
      <c r="H200" s="15"/>
      <c r="I200" s="20"/>
      <c r="J200" s="20"/>
      <c r="K200" s="20"/>
      <c r="L200" s="20"/>
      <c r="M200" s="61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  <c r="XA200" s="6"/>
      <c r="XB200" s="6"/>
      <c r="XC200" s="6"/>
      <c r="XD200" s="6"/>
      <c r="XE200" s="6"/>
      <c r="XF200" s="6"/>
      <c r="XG200" s="6"/>
      <c r="XH200" s="6"/>
      <c r="XI200" s="6"/>
      <c r="XJ200" s="6"/>
      <c r="XK200" s="6"/>
      <c r="XL200" s="6"/>
      <c r="XM200" s="6"/>
      <c r="XN200" s="6"/>
      <c r="XO200" s="6"/>
      <c r="XP200" s="6"/>
    </row>
    <row r="201" spans="2:640" x14ac:dyDescent="0.25">
      <c r="B201" s="15"/>
      <c r="C201" s="15"/>
      <c r="D201" s="15"/>
      <c r="E201" s="15"/>
      <c r="F201" s="15"/>
      <c r="G201" s="15"/>
      <c r="H201" s="15"/>
      <c r="I201" s="20"/>
      <c r="J201" s="20"/>
      <c r="K201" s="20"/>
      <c r="L201" s="20"/>
      <c r="M201" s="61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  <c r="VM201" s="6"/>
      <c r="VN201" s="6"/>
      <c r="VO201" s="6"/>
      <c r="VP201" s="6"/>
      <c r="VQ201" s="6"/>
      <c r="VR201" s="6"/>
      <c r="VS201" s="6"/>
      <c r="VT201" s="6"/>
      <c r="VU201" s="6"/>
      <c r="VV201" s="6"/>
      <c r="VW201" s="6"/>
      <c r="VX201" s="6"/>
      <c r="VY201" s="6"/>
      <c r="VZ201" s="6"/>
      <c r="WA201" s="6"/>
      <c r="WB201" s="6"/>
      <c r="WC201" s="6"/>
      <c r="WD201" s="6"/>
      <c r="WE201" s="6"/>
      <c r="WF201" s="6"/>
      <c r="WG201" s="6"/>
      <c r="WH201" s="6"/>
      <c r="WI201" s="6"/>
      <c r="WJ201" s="6"/>
      <c r="WK201" s="6"/>
      <c r="WL201" s="6"/>
      <c r="WM201" s="6"/>
      <c r="WN201" s="6"/>
      <c r="WO201" s="6"/>
      <c r="WP201" s="6"/>
      <c r="WQ201" s="6"/>
      <c r="WR201" s="6"/>
      <c r="WS201" s="6"/>
      <c r="WT201" s="6"/>
      <c r="WU201" s="6"/>
      <c r="WV201" s="6"/>
      <c r="WW201" s="6"/>
      <c r="WX201" s="6"/>
      <c r="WY201" s="6"/>
      <c r="WZ201" s="6"/>
      <c r="XA201" s="6"/>
      <c r="XB201" s="6"/>
      <c r="XC201" s="6"/>
      <c r="XD201" s="6"/>
      <c r="XE201" s="6"/>
      <c r="XF201" s="6"/>
      <c r="XG201" s="6"/>
      <c r="XH201" s="6"/>
      <c r="XI201" s="6"/>
      <c r="XJ201" s="6"/>
      <c r="XK201" s="6"/>
      <c r="XL201" s="6"/>
      <c r="XM201" s="6"/>
      <c r="XN201" s="6"/>
      <c r="XO201" s="6"/>
      <c r="XP201" s="6"/>
    </row>
    <row r="202" spans="2:640" x14ac:dyDescent="0.25">
      <c r="B202" s="15"/>
      <c r="C202" s="15"/>
      <c r="D202" s="15"/>
      <c r="E202" s="15"/>
      <c r="F202" s="15"/>
      <c r="G202" s="15"/>
      <c r="H202" s="15"/>
      <c r="I202" s="20"/>
      <c r="J202" s="20"/>
      <c r="K202" s="20"/>
      <c r="L202" s="20"/>
      <c r="M202" s="61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  <c r="VM202" s="6"/>
      <c r="VN202" s="6"/>
      <c r="VO202" s="6"/>
      <c r="VP202" s="6"/>
      <c r="VQ202" s="6"/>
      <c r="VR202" s="6"/>
      <c r="VS202" s="6"/>
      <c r="VT202" s="6"/>
      <c r="VU202" s="6"/>
      <c r="VV202" s="6"/>
      <c r="VW202" s="6"/>
      <c r="VX202" s="6"/>
      <c r="VY202" s="6"/>
      <c r="VZ202" s="6"/>
      <c r="WA202" s="6"/>
      <c r="WB202" s="6"/>
      <c r="WC202" s="6"/>
      <c r="WD202" s="6"/>
      <c r="WE202" s="6"/>
      <c r="WF202" s="6"/>
      <c r="WG202" s="6"/>
      <c r="WH202" s="6"/>
      <c r="WI202" s="6"/>
      <c r="WJ202" s="6"/>
      <c r="WK202" s="6"/>
      <c r="WL202" s="6"/>
      <c r="WM202" s="6"/>
      <c r="WN202" s="6"/>
      <c r="WO202" s="6"/>
      <c r="WP202" s="6"/>
      <c r="WQ202" s="6"/>
      <c r="WR202" s="6"/>
      <c r="WS202" s="6"/>
      <c r="WT202" s="6"/>
      <c r="WU202" s="6"/>
      <c r="WV202" s="6"/>
      <c r="WW202" s="6"/>
      <c r="WX202" s="6"/>
      <c r="WY202" s="6"/>
      <c r="WZ202" s="6"/>
      <c r="XA202" s="6"/>
      <c r="XB202" s="6"/>
      <c r="XC202" s="6"/>
      <c r="XD202" s="6"/>
      <c r="XE202" s="6"/>
      <c r="XF202" s="6"/>
      <c r="XG202" s="6"/>
      <c r="XH202" s="6"/>
      <c r="XI202" s="6"/>
      <c r="XJ202" s="6"/>
      <c r="XK202" s="6"/>
      <c r="XL202" s="6"/>
      <c r="XM202" s="6"/>
      <c r="XN202" s="6"/>
      <c r="XO202" s="6"/>
      <c r="XP202" s="6"/>
    </row>
    <row r="203" spans="2:640" x14ac:dyDescent="0.25">
      <c r="B203" s="15"/>
      <c r="C203" s="15"/>
      <c r="D203" s="15"/>
      <c r="E203" s="15"/>
      <c r="F203" s="15"/>
      <c r="G203" s="15"/>
      <c r="H203" s="15"/>
      <c r="I203" s="20"/>
      <c r="J203" s="20"/>
      <c r="K203" s="20"/>
      <c r="L203" s="20"/>
      <c r="M203" s="61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  <c r="XA203" s="6"/>
      <c r="XB203" s="6"/>
      <c r="XC203" s="6"/>
      <c r="XD203" s="6"/>
      <c r="XE203" s="6"/>
      <c r="XF203" s="6"/>
      <c r="XG203" s="6"/>
      <c r="XH203" s="6"/>
      <c r="XI203" s="6"/>
      <c r="XJ203" s="6"/>
      <c r="XK203" s="6"/>
      <c r="XL203" s="6"/>
      <c r="XM203" s="6"/>
      <c r="XN203" s="6"/>
      <c r="XO203" s="6"/>
      <c r="XP203" s="6"/>
    </row>
    <row r="204" spans="2:640" x14ac:dyDescent="0.25">
      <c r="B204" s="15"/>
      <c r="C204" s="15"/>
      <c r="D204" s="15"/>
      <c r="E204" s="15"/>
      <c r="F204" s="15"/>
      <c r="G204" s="15"/>
      <c r="H204" s="15"/>
      <c r="I204" s="20"/>
      <c r="J204" s="20"/>
      <c r="K204" s="20"/>
      <c r="L204" s="20"/>
      <c r="M204" s="61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  <c r="WW204" s="6"/>
      <c r="WX204" s="6"/>
      <c r="WY204" s="6"/>
      <c r="WZ204" s="6"/>
      <c r="XA204" s="6"/>
      <c r="XB204" s="6"/>
      <c r="XC204" s="6"/>
      <c r="XD204" s="6"/>
      <c r="XE204" s="6"/>
      <c r="XF204" s="6"/>
      <c r="XG204" s="6"/>
      <c r="XH204" s="6"/>
      <c r="XI204" s="6"/>
      <c r="XJ204" s="6"/>
      <c r="XK204" s="6"/>
      <c r="XL204" s="6"/>
      <c r="XM204" s="6"/>
      <c r="XN204" s="6"/>
      <c r="XO204" s="6"/>
      <c r="XP204" s="6"/>
    </row>
    <row r="205" spans="2:640" x14ac:dyDescent="0.25">
      <c r="B205" s="15"/>
      <c r="C205" s="15"/>
      <c r="D205" s="15"/>
      <c r="E205" s="15"/>
      <c r="F205" s="15"/>
      <c r="G205" s="15"/>
      <c r="H205" s="15"/>
      <c r="I205" s="20"/>
      <c r="J205" s="20"/>
      <c r="K205" s="20"/>
      <c r="L205" s="20"/>
      <c r="M205" s="61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  <c r="WW205" s="6"/>
      <c r="WX205" s="6"/>
      <c r="WY205" s="6"/>
      <c r="WZ205" s="6"/>
      <c r="XA205" s="6"/>
      <c r="XB205" s="6"/>
      <c r="XC205" s="6"/>
      <c r="XD205" s="6"/>
      <c r="XE205" s="6"/>
      <c r="XF205" s="6"/>
      <c r="XG205" s="6"/>
      <c r="XH205" s="6"/>
      <c r="XI205" s="6"/>
      <c r="XJ205" s="6"/>
      <c r="XK205" s="6"/>
      <c r="XL205" s="6"/>
      <c r="XM205" s="6"/>
      <c r="XN205" s="6"/>
      <c r="XO205" s="6"/>
      <c r="XP205" s="6"/>
    </row>
    <row r="206" spans="2:640" x14ac:dyDescent="0.25">
      <c r="B206" s="15"/>
      <c r="C206" s="15"/>
      <c r="D206" s="15"/>
      <c r="E206" s="15"/>
      <c r="F206" s="15"/>
      <c r="G206" s="15"/>
      <c r="H206" s="15"/>
      <c r="I206" s="20"/>
      <c r="J206" s="20"/>
      <c r="K206" s="20"/>
      <c r="L206" s="20"/>
      <c r="M206" s="61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  <c r="WW206" s="6"/>
      <c r="WX206" s="6"/>
      <c r="WY206" s="6"/>
      <c r="WZ206" s="6"/>
      <c r="XA206" s="6"/>
      <c r="XB206" s="6"/>
      <c r="XC206" s="6"/>
      <c r="XD206" s="6"/>
      <c r="XE206" s="6"/>
      <c r="XF206" s="6"/>
      <c r="XG206" s="6"/>
      <c r="XH206" s="6"/>
      <c r="XI206" s="6"/>
      <c r="XJ206" s="6"/>
      <c r="XK206" s="6"/>
      <c r="XL206" s="6"/>
      <c r="XM206" s="6"/>
      <c r="XN206" s="6"/>
      <c r="XO206" s="6"/>
      <c r="XP206" s="6"/>
    </row>
    <row r="207" spans="2:640" x14ac:dyDescent="0.25">
      <c r="B207" s="15"/>
      <c r="C207" s="15"/>
      <c r="D207" s="15"/>
      <c r="E207" s="15"/>
      <c r="F207" s="15"/>
      <c r="G207" s="15"/>
      <c r="H207" s="15"/>
      <c r="I207" s="20"/>
      <c r="J207" s="20"/>
      <c r="K207" s="20"/>
      <c r="L207" s="20"/>
      <c r="M207" s="61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  <c r="VM207" s="6"/>
      <c r="VN207" s="6"/>
      <c r="VO207" s="6"/>
      <c r="VP207" s="6"/>
      <c r="VQ207" s="6"/>
      <c r="VR207" s="6"/>
      <c r="VS207" s="6"/>
      <c r="VT207" s="6"/>
      <c r="VU207" s="6"/>
      <c r="VV207" s="6"/>
      <c r="VW207" s="6"/>
      <c r="VX207" s="6"/>
      <c r="VY207" s="6"/>
      <c r="VZ207" s="6"/>
      <c r="WA207" s="6"/>
      <c r="WB207" s="6"/>
      <c r="WC207" s="6"/>
      <c r="WD207" s="6"/>
      <c r="WE207" s="6"/>
      <c r="WF207" s="6"/>
      <c r="WG207" s="6"/>
      <c r="WH207" s="6"/>
      <c r="WI207" s="6"/>
      <c r="WJ207" s="6"/>
      <c r="WK207" s="6"/>
      <c r="WL207" s="6"/>
      <c r="WM207" s="6"/>
      <c r="WN207" s="6"/>
      <c r="WO207" s="6"/>
      <c r="WP207" s="6"/>
      <c r="WQ207" s="6"/>
      <c r="WR207" s="6"/>
      <c r="WS207" s="6"/>
      <c r="WT207" s="6"/>
      <c r="WU207" s="6"/>
      <c r="WV207" s="6"/>
      <c r="WW207" s="6"/>
      <c r="WX207" s="6"/>
      <c r="WY207" s="6"/>
      <c r="WZ207" s="6"/>
      <c r="XA207" s="6"/>
      <c r="XB207" s="6"/>
      <c r="XC207" s="6"/>
      <c r="XD207" s="6"/>
      <c r="XE207" s="6"/>
      <c r="XF207" s="6"/>
      <c r="XG207" s="6"/>
      <c r="XH207" s="6"/>
      <c r="XI207" s="6"/>
      <c r="XJ207" s="6"/>
      <c r="XK207" s="6"/>
      <c r="XL207" s="6"/>
      <c r="XM207" s="6"/>
      <c r="XN207" s="6"/>
      <c r="XO207" s="6"/>
      <c r="XP207" s="6"/>
    </row>
    <row r="208" spans="2:640" x14ac:dyDescent="0.25">
      <c r="B208" s="15"/>
      <c r="C208" s="15"/>
      <c r="D208" s="15"/>
      <c r="E208" s="15"/>
      <c r="F208" s="15"/>
      <c r="G208" s="15"/>
      <c r="H208" s="15"/>
      <c r="I208" s="20"/>
      <c r="J208" s="20"/>
      <c r="K208" s="20"/>
      <c r="L208" s="20"/>
      <c r="M208" s="61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  <c r="VM208" s="6"/>
      <c r="VN208" s="6"/>
      <c r="VO208" s="6"/>
      <c r="VP208" s="6"/>
      <c r="VQ208" s="6"/>
      <c r="VR208" s="6"/>
      <c r="VS208" s="6"/>
      <c r="VT208" s="6"/>
      <c r="VU208" s="6"/>
      <c r="VV208" s="6"/>
      <c r="VW208" s="6"/>
      <c r="VX208" s="6"/>
      <c r="VY208" s="6"/>
      <c r="VZ208" s="6"/>
      <c r="WA208" s="6"/>
      <c r="WB208" s="6"/>
      <c r="WC208" s="6"/>
      <c r="WD208" s="6"/>
      <c r="WE208" s="6"/>
      <c r="WF208" s="6"/>
      <c r="WG208" s="6"/>
      <c r="WH208" s="6"/>
      <c r="WI208" s="6"/>
      <c r="WJ208" s="6"/>
      <c r="WK208" s="6"/>
      <c r="WL208" s="6"/>
      <c r="WM208" s="6"/>
      <c r="WN208" s="6"/>
      <c r="WO208" s="6"/>
      <c r="WP208" s="6"/>
      <c r="WQ208" s="6"/>
      <c r="WR208" s="6"/>
      <c r="WS208" s="6"/>
      <c r="WT208" s="6"/>
      <c r="WU208" s="6"/>
      <c r="WV208" s="6"/>
      <c r="WW208" s="6"/>
      <c r="WX208" s="6"/>
      <c r="WY208" s="6"/>
      <c r="WZ208" s="6"/>
      <c r="XA208" s="6"/>
      <c r="XB208" s="6"/>
      <c r="XC208" s="6"/>
      <c r="XD208" s="6"/>
      <c r="XE208" s="6"/>
      <c r="XF208" s="6"/>
      <c r="XG208" s="6"/>
      <c r="XH208" s="6"/>
      <c r="XI208" s="6"/>
      <c r="XJ208" s="6"/>
      <c r="XK208" s="6"/>
      <c r="XL208" s="6"/>
      <c r="XM208" s="6"/>
      <c r="XN208" s="6"/>
      <c r="XO208" s="6"/>
      <c r="XP208" s="6"/>
    </row>
    <row r="209" spans="2:640" x14ac:dyDescent="0.25">
      <c r="B209" s="15"/>
      <c r="C209" s="15"/>
      <c r="D209" s="15"/>
      <c r="E209" s="15"/>
      <c r="F209" s="15"/>
      <c r="G209" s="15"/>
      <c r="H209" s="15"/>
      <c r="I209" s="20"/>
      <c r="J209" s="20"/>
      <c r="K209" s="20"/>
      <c r="L209" s="20"/>
      <c r="M209" s="61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  <c r="VM209" s="6"/>
      <c r="VN209" s="6"/>
      <c r="VO209" s="6"/>
      <c r="VP209" s="6"/>
      <c r="VQ209" s="6"/>
      <c r="VR209" s="6"/>
      <c r="VS209" s="6"/>
      <c r="VT209" s="6"/>
      <c r="VU209" s="6"/>
      <c r="VV209" s="6"/>
      <c r="VW209" s="6"/>
      <c r="VX209" s="6"/>
      <c r="VY209" s="6"/>
      <c r="VZ209" s="6"/>
      <c r="WA209" s="6"/>
      <c r="WB209" s="6"/>
      <c r="WC209" s="6"/>
      <c r="WD209" s="6"/>
      <c r="WE209" s="6"/>
      <c r="WF209" s="6"/>
      <c r="WG209" s="6"/>
      <c r="WH209" s="6"/>
      <c r="WI209" s="6"/>
      <c r="WJ209" s="6"/>
      <c r="WK209" s="6"/>
      <c r="WL209" s="6"/>
      <c r="WM209" s="6"/>
      <c r="WN209" s="6"/>
      <c r="WO209" s="6"/>
      <c r="WP209" s="6"/>
      <c r="WQ209" s="6"/>
      <c r="WR209" s="6"/>
      <c r="WS209" s="6"/>
      <c r="WT209" s="6"/>
      <c r="WU209" s="6"/>
      <c r="WV209" s="6"/>
      <c r="WW209" s="6"/>
      <c r="WX209" s="6"/>
      <c r="WY209" s="6"/>
      <c r="WZ209" s="6"/>
      <c r="XA209" s="6"/>
      <c r="XB209" s="6"/>
      <c r="XC209" s="6"/>
      <c r="XD209" s="6"/>
      <c r="XE209" s="6"/>
      <c r="XF209" s="6"/>
      <c r="XG209" s="6"/>
      <c r="XH209" s="6"/>
      <c r="XI209" s="6"/>
      <c r="XJ209" s="6"/>
      <c r="XK209" s="6"/>
      <c r="XL209" s="6"/>
      <c r="XM209" s="6"/>
      <c r="XN209" s="6"/>
      <c r="XO209" s="6"/>
      <c r="XP209" s="6"/>
    </row>
    <row r="210" spans="2:640" x14ac:dyDescent="0.25">
      <c r="B210" s="15"/>
      <c r="C210" s="15"/>
      <c r="D210" s="15"/>
      <c r="E210" s="15"/>
      <c r="F210" s="15"/>
      <c r="G210" s="15"/>
      <c r="H210" s="15"/>
      <c r="I210" s="20"/>
      <c r="J210" s="20"/>
      <c r="K210" s="20"/>
      <c r="L210" s="20"/>
      <c r="M210" s="61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  <c r="WW210" s="6"/>
      <c r="WX210" s="6"/>
      <c r="WY210" s="6"/>
      <c r="WZ210" s="6"/>
      <c r="XA210" s="6"/>
      <c r="XB210" s="6"/>
      <c r="XC210" s="6"/>
      <c r="XD210" s="6"/>
      <c r="XE210" s="6"/>
      <c r="XF210" s="6"/>
      <c r="XG210" s="6"/>
      <c r="XH210" s="6"/>
      <c r="XI210" s="6"/>
      <c r="XJ210" s="6"/>
      <c r="XK210" s="6"/>
      <c r="XL210" s="6"/>
      <c r="XM210" s="6"/>
      <c r="XN210" s="6"/>
      <c r="XO210" s="6"/>
      <c r="XP210" s="6"/>
    </row>
    <row r="211" spans="2:640" x14ac:dyDescent="0.25">
      <c r="B211" s="15"/>
      <c r="C211" s="15"/>
      <c r="D211" s="15"/>
      <c r="E211" s="15"/>
      <c r="F211" s="15"/>
      <c r="G211" s="15"/>
      <c r="H211" s="15"/>
      <c r="I211" s="20"/>
      <c r="J211" s="20"/>
      <c r="K211" s="20"/>
      <c r="L211" s="20"/>
      <c r="M211" s="61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6"/>
      <c r="LZ211" s="6"/>
      <c r="MA211" s="6"/>
      <c r="MB211" s="6"/>
      <c r="MC211" s="6"/>
      <c r="MD211" s="6"/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/>
      <c r="OO211" s="6"/>
      <c r="OP211" s="6"/>
      <c r="OQ211" s="6"/>
      <c r="OR211" s="6"/>
      <c r="OS211" s="6"/>
      <c r="OT211" s="6"/>
      <c r="OU211" s="6"/>
      <c r="OV211" s="6"/>
      <c r="OW211" s="6"/>
      <c r="OX211" s="6"/>
      <c r="OY211" s="6"/>
      <c r="OZ211" s="6"/>
      <c r="PA211" s="6"/>
      <c r="PB211" s="6"/>
      <c r="PC211" s="6"/>
      <c r="PD211" s="6"/>
      <c r="PE211" s="6"/>
      <c r="PF211" s="6"/>
      <c r="PG211" s="6"/>
      <c r="PH211" s="6"/>
      <c r="PI211" s="6"/>
      <c r="PJ211" s="6"/>
      <c r="PK211" s="6"/>
      <c r="PL211" s="6"/>
      <c r="PM211" s="6"/>
      <c r="PN211" s="6"/>
      <c r="PO211" s="6"/>
      <c r="PP211" s="6"/>
      <c r="PQ211" s="6"/>
      <c r="PR211" s="6"/>
      <c r="PS211" s="6"/>
      <c r="PT211" s="6"/>
      <c r="PU211" s="6"/>
      <c r="PV211" s="6"/>
      <c r="PW211" s="6"/>
      <c r="PX211" s="6"/>
      <c r="PY211" s="6"/>
      <c r="PZ211" s="6"/>
      <c r="QA211" s="6"/>
      <c r="QB211" s="6"/>
      <c r="QC211" s="6"/>
      <c r="QD211" s="6"/>
      <c r="QE211" s="6"/>
      <c r="QF211" s="6"/>
      <c r="QG211" s="6"/>
      <c r="QH211" s="6"/>
      <c r="QI211" s="6"/>
      <c r="QJ211" s="6"/>
      <c r="QK211" s="6"/>
      <c r="QL211" s="6"/>
      <c r="QM211" s="6"/>
      <c r="QN211" s="6"/>
      <c r="QO211" s="6"/>
      <c r="QP211" s="6"/>
      <c r="QQ211" s="6"/>
      <c r="QR211" s="6"/>
      <c r="QS211" s="6"/>
      <c r="QT211" s="6"/>
      <c r="QU211" s="6"/>
      <c r="QV211" s="6"/>
      <c r="QW211" s="6"/>
      <c r="QX211" s="6"/>
      <c r="QY211" s="6"/>
      <c r="QZ211" s="6"/>
      <c r="RA211" s="6"/>
      <c r="RB211" s="6"/>
      <c r="RC211" s="6"/>
      <c r="RD211" s="6"/>
      <c r="RE211" s="6"/>
      <c r="RF211" s="6"/>
      <c r="RG211" s="6"/>
      <c r="RH211" s="6"/>
      <c r="RI211" s="6"/>
      <c r="RJ211" s="6"/>
      <c r="RK211" s="6"/>
      <c r="RL211" s="6"/>
      <c r="RM211" s="6"/>
      <c r="RN211" s="6"/>
      <c r="RO211" s="6"/>
      <c r="RP211" s="6"/>
      <c r="RQ211" s="6"/>
      <c r="RR211" s="6"/>
      <c r="RS211" s="6"/>
      <c r="RT211" s="6"/>
      <c r="RU211" s="6"/>
      <c r="RV211" s="6"/>
      <c r="RW211" s="6"/>
      <c r="RX211" s="6"/>
      <c r="RY211" s="6"/>
      <c r="RZ211" s="6"/>
      <c r="SA211" s="6"/>
      <c r="SB211" s="6"/>
      <c r="SC211" s="6"/>
      <c r="SD211" s="6"/>
      <c r="SE211" s="6"/>
      <c r="SF211" s="6"/>
      <c r="SG211" s="6"/>
      <c r="SH211" s="6"/>
      <c r="SI211" s="6"/>
      <c r="SJ211" s="6"/>
      <c r="SK211" s="6"/>
      <c r="SL211" s="6"/>
      <c r="SM211" s="6"/>
      <c r="SN211" s="6"/>
      <c r="SO211" s="6"/>
      <c r="SP211" s="6"/>
      <c r="SQ211" s="6"/>
      <c r="SR211" s="6"/>
      <c r="SS211" s="6"/>
      <c r="ST211" s="6"/>
      <c r="SU211" s="6"/>
      <c r="SV211" s="6"/>
      <c r="SW211" s="6"/>
      <c r="SX211" s="6"/>
      <c r="SY211" s="6"/>
      <c r="SZ211" s="6"/>
      <c r="TA211" s="6"/>
      <c r="TB211" s="6"/>
      <c r="TC211" s="6"/>
      <c r="TD211" s="6"/>
      <c r="TE211" s="6"/>
      <c r="TF211" s="6"/>
      <c r="TG211" s="6"/>
      <c r="TH211" s="6"/>
      <c r="TI211" s="6"/>
      <c r="TJ211" s="6"/>
      <c r="TK211" s="6"/>
      <c r="TL211" s="6"/>
      <c r="TM211" s="6"/>
      <c r="TN211" s="6"/>
      <c r="TO211" s="6"/>
      <c r="TP211" s="6"/>
      <c r="TQ211" s="6"/>
      <c r="TR211" s="6"/>
      <c r="TS211" s="6"/>
      <c r="TT211" s="6"/>
      <c r="TU211" s="6"/>
      <c r="TV211" s="6"/>
      <c r="TW211" s="6"/>
      <c r="TX211" s="6"/>
      <c r="TY211" s="6"/>
      <c r="TZ211" s="6"/>
      <c r="UA211" s="6"/>
      <c r="UB211" s="6"/>
      <c r="UC211" s="6"/>
      <c r="UD211" s="6"/>
      <c r="UE211" s="6"/>
      <c r="UF211" s="6"/>
      <c r="UG211" s="6"/>
      <c r="UH211" s="6"/>
      <c r="UI211" s="6"/>
      <c r="UJ211" s="6"/>
      <c r="UK211" s="6"/>
      <c r="UL211" s="6"/>
      <c r="UM211" s="6"/>
      <c r="UN211" s="6"/>
      <c r="UO211" s="6"/>
      <c r="UP211" s="6"/>
      <c r="UQ211" s="6"/>
      <c r="UR211" s="6"/>
      <c r="US211" s="6"/>
      <c r="UT211" s="6"/>
      <c r="UU211" s="6"/>
      <c r="UV211" s="6"/>
      <c r="UW211" s="6"/>
      <c r="UX211" s="6"/>
      <c r="UY211" s="6"/>
      <c r="UZ211" s="6"/>
      <c r="VA211" s="6"/>
      <c r="VB211" s="6"/>
      <c r="VC211" s="6"/>
      <c r="VD211" s="6"/>
      <c r="VE211" s="6"/>
      <c r="VF211" s="6"/>
      <c r="VG211" s="6"/>
      <c r="VH211" s="6"/>
      <c r="VI211" s="6"/>
      <c r="VJ211" s="6"/>
      <c r="VK211" s="6"/>
      <c r="VL211" s="6"/>
      <c r="VM211" s="6"/>
      <c r="VN211" s="6"/>
      <c r="VO211" s="6"/>
      <c r="VP211" s="6"/>
      <c r="VQ211" s="6"/>
      <c r="VR211" s="6"/>
      <c r="VS211" s="6"/>
      <c r="VT211" s="6"/>
      <c r="VU211" s="6"/>
      <c r="VV211" s="6"/>
      <c r="VW211" s="6"/>
      <c r="VX211" s="6"/>
      <c r="VY211" s="6"/>
      <c r="VZ211" s="6"/>
      <c r="WA211" s="6"/>
      <c r="WB211" s="6"/>
      <c r="WC211" s="6"/>
      <c r="WD211" s="6"/>
      <c r="WE211" s="6"/>
      <c r="WF211" s="6"/>
      <c r="WG211" s="6"/>
      <c r="WH211" s="6"/>
      <c r="WI211" s="6"/>
      <c r="WJ211" s="6"/>
      <c r="WK211" s="6"/>
      <c r="WL211" s="6"/>
      <c r="WM211" s="6"/>
      <c r="WN211" s="6"/>
      <c r="WO211" s="6"/>
      <c r="WP211" s="6"/>
      <c r="WQ211" s="6"/>
      <c r="WR211" s="6"/>
      <c r="WS211" s="6"/>
      <c r="WT211" s="6"/>
      <c r="WU211" s="6"/>
      <c r="WV211" s="6"/>
      <c r="WW211" s="6"/>
      <c r="WX211" s="6"/>
      <c r="WY211" s="6"/>
      <c r="WZ211" s="6"/>
      <c r="XA211" s="6"/>
      <c r="XB211" s="6"/>
      <c r="XC211" s="6"/>
      <c r="XD211" s="6"/>
      <c r="XE211" s="6"/>
      <c r="XF211" s="6"/>
      <c r="XG211" s="6"/>
      <c r="XH211" s="6"/>
      <c r="XI211" s="6"/>
      <c r="XJ211" s="6"/>
      <c r="XK211" s="6"/>
      <c r="XL211" s="6"/>
      <c r="XM211" s="6"/>
      <c r="XN211" s="6"/>
      <c r="XO211" s="6"/>
      <c r="XP211" s="6"/>
    </row>
    <row r="212" spans="2:640" x14ac:dyDescent="0.25">
      <c r="B212" s="15"/>
      <c r="C212" s="15"/>
      <c r="D212" s="15"/>
      <c r="E212" s="15"/>
      <c r="F212" s="15"/>
      <c r="G212" s="15"/>
      <c r="H212" s="15"/>
      <c r="I212" s="20"/>
      <c r="J212" s="20"/>
      <c r="K212" s="20"/>
      <c r="L212" s="20"/>
      <c r="M212" s="61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  <c r="XA212" s="6"/>
      <c r="XB212" s="6"/>
      <c r="XC212" s="6"/>
      <c r="XD212" s="6"/>
      <c r="XE212" s="6"/>
      <c r="XF212" s="6"/>
      <c r="XG212" s="6"/>
      <c r="XH212" s="6"/>
      <c r="XI212" s="6"/>
      <c r="XJ212" s="6"/>
      <c r="XK212" s="6"/>
      <c r="XL212" s="6"/>
      <c r="XM212" s="6"/>
      <c r="XN212" s="6"/>
      <c r="XO212" s="6"/>
      <c r="XP212" s="6"/>
    </row>
    <row r="213" spans="2:640" x14ac:dyDescent="0.25">
      <c r="B213" s="15"/>
      <c r="C213" s="15"/>
      <c r="D213" s="15"/>
      <c r="E213" s="15"/>
      <c r="F213" s="15"/>
      <c r="G213" s="15"/>
      <c r="H213" s="15"/>
      <c r="I213" s="20"/>
      <c r="J213" s="20"/>
      <c r="K213" s="20"/>
      <c r="L213" s="20"/>
      <c r="M213" s="61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  <c r="WW213" s="6"/>
      <c r="WX213" s="6"/>
      <c r="WY213" s="6"/>
      <c r="WZ213" s="6"/>
      <c r="XA213" s="6"/>
      <c r="XB213" s="6"/>
      <c r="XC213" s="6"/>
      <c r="XD213" s="6"/>
      <c r="XE213" s="6"/>
      <c r="XF213" s="6"/>
      <c r="XG213" s="6"/>
      <c r="XH213" s="6"/>
      <c r="XI213" s="6"/>
      <c r="XJ213" s="6"/>
      <c r="XK213" s="6"/>
      <c r="XL213" s="6"/>
      <c r="XM213" s="6"/>
      <c r="XN213" s="6"/>
      <c r="XO213" s="6"/>
      <c r="XP213" s="6"/>
    </row>
    <row r="214" spans="2:640" x14ac:dyDescent="0.25">
      <c r="B214" s="15"/>
      <c r="C214" s="15"/>
      <c r="D214" s="15"/>
      <c r="E214" s="15"/>
      <c r="F214" s="15"/>
      <c r="G214" s="15"/>
      <c r="H214" s="15"/>
      <c r="I214" s="20"/>
      <c r="J214" s="20"/>
      <c r="K214" s="20"/>
      <c r="L214" s="20"/>
      <c r="M214" s="61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  <c r="VM214" s="6"/>
      <c r="VN214" s="6"/>
      <c r="VO214" s="6"/>
      <c r="VP214" s="6"/>
      <c r="VQ214" s="6"/>
      <c r="VR214" s="6"/>
      <c r="VS214" s="6"/>
      <c r="VT214" s="6"/>
      <c r="VU214" s="6"/>
      <c r="VV214" s="6"/>
      <c r="VW214" s="6"/>
      <c r="VX214" s="6"/>
      <c r="VY214" s="6"/>
      <c r="VZ214" s="6"/>
      <c r="WA214" s="6"/>
      <c r="WB214" s="6"/>
      <c r="WC214" s="6"/>
      <c r="WD214" s="6"/>
      <c r="WE214" s="6"/>
      <c r="WF214" s="6"/>
      <c r="WG214" s="6"/>
      <c r="WH214" s="6"/>
      <c r="WI214" s="6"/>
      <c r="WJ214" s="6"/>
      <c r="WK214" s="6"/>
      <c r="WL214" s="6"/>
      <c r="WM214" s="6"/>
      <c r="WN214" s="6"/>
      <c r="WO214" s="6"/>
      <c r="WP214" s="6"/>
      <c r="WQ214" s="6"/>
      <c r="WR214" s="6"/>
      <c r="WS214" s="6"/>
      <c r="WT214" s="6"/>
      <c r="WU214" s="6"/>
      <c r="WV214" s="6"/>
      <c r="WW214" s="6"/>
      <c r="WX214" s="6"/>
      <c r="WY214" s="6"/>
      <c r="WZ214" s="6"/>
      <c r="XA214" s="6"/>
      <c r="XB214" s="6"/>
      <c r="XC214" s="6"/>
      <c r="XD214" s="6"/>
      <c r="XE214" s="6"/>
      <c r="XF214" s="6"/>
      <c r="XG214" s="6"/>
      <c r="XH214" s="6"/>
      <c r="XI214" s="6"/>
      <c r="XJ214" s="6"/>
      <c r="XK214" s="6"/>
      <c r="XL214" s="6"/>
      <c r="XM214" s="6"/>
      <c r="XN214" s="6"/>
      <c r="XO214" s="6"/>
      <c r="XP214" s="6"/>
    </row>
    <row r="215" spans="2:640" x14ac:dyDescent="0.25">
      <c r="B215" s="15"/>
      <c r="C215" s="15"/>
      <c r="D215" s="15"/>
      <c r="E215" s="15"/>
      <c r="F215" s="15"/>
      <c r="G215" s="15"/>
      <c r="H215" s="15"/>
      <c r="I215" s="20"/>
      <c r="J215" s="20"/>
      <c r="K215" s="20"/>
      <c r="L215" s="20"/>
      <c r="M215" s="61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  <c r="IX215" s="20"/>
      <c r="IY215" s="20"/>
      <c r="IZ215" s="20"/>
      <c r="JA215" s="20"/>
      <c r="JB215" s="20"/>
      <c r="JC215" s="20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  <c r="VM215" s="6"/>
      <c r="VN215" s="6"/>
      <c r="VO215" s="6"/>
      <c r="VP215" s="6"/>
      <c r="VQ215" s="6"/>
      <c r="VR215" s="6"/>
      <c r="VS215" s="6"/>
      <c r="VT215" s="6"/>
      <c r="VU215" s="6"/>
      <c r="VV215" s="6"/>
      <c r="VW215" s="6"/>
      <c r="VX215" s="6"/>
      <c r="VY215" s="6"/>
      <c r="VZ215" s="6"/>
      <c r="WA215" s="6"/>
      <c r="WB215" s="6"/>
      <c r="WC215" s="6"/>
      <c r="WD215" s="6"/>
      <c r="WE215" s="6"/>
      <c r="WF215" s="6"/>
      <c r="WG215" s="6"/>
      <c r="WH215" s="6"/>
      <c r="WI215" s="6"/>
      <c r="WJ215" s="6"/>
      <c r="WK215" s="6"/>
      <c r="WL215" s="6"/>
      <c r="WM215" s="6"/>
      <c r="WN215" s="6"/>
      <c r="WO215" s="6"/>
      <c r="WP215" s="6"/>
      <c r="WQ215" s="6"/>
      <c r="WR215" s="6"/>
      <c r="WS215" s="6"/>
      <c r="WT215" s="6"/>
      <c r="WU215" s="6"/>
      <c r="WV215" s="6"/>
      <c r="WW215" s="6"/>
      <c r="WX215" s="6"/>
      <c r="WY215" s="6"/>
      <c r="WZ215" s="6"/>
      <c r="XA215" s="6"/>
      <c r="XB215" s="6"/>
      <c r="XC215" s="6"/>
      <c r="XD215" s="6"/>
      <c r="XE215" s="6"/>
      <c r="XF215" s="6"/>
      <c r="XG215" s="6"/>
      <c r="XH215" s="6"/>
      <c r="XI215" s="6"/>
      <c r="XJ215" s="6"/>
      <c r="XK215" s="6"/>
      <c r="XL215" s="6"/>
      <c r="XM215" s="6"/>
      <c r="XN215" s="6"/>
      <c r="XO215" s="6"/>
      <c r="XP215" s="6"/>
    </row>
    <row r="216" spans="2:640" x14ac:dyDescent="0.25">
      <c r="B216" s="15"/>
      <c r="C216" s="15"/>
      <c r="D216" s="15"/>
      <c r="E216" s="15"/>
      <c r="F216" s="15"/>
      <c r="G216" s="15"/>
      <c r="H216" s="15"/>
      <c r="I216" s="20"/>
      <c r="J216" s="20"/>
      <c r="K216" s="20"/>
      <c r="L216" s="20"/>
      <c r="M216" s="61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  <c r="VM216" s="6"/>
      <c r="VN216" s="6"/>
      <c r="VO216" s="6"/>
      <c r="VP216" s="6"/>
      <c r="VQ216" s="6"/>
      <c r="VR216" s="6"/>
      <c r="VS216" s="6"/>
      <c r="VT216" s="6"/>
      <c r="VU216" s="6"/>
      <c r="VV216" s="6"/>
      <c r="VW216" s="6"/>
      <c r="VX216" s="6"/>
      <c r="VY216" s="6"/>
      <c r="VZ216" s="6"/>
      <c r="WA216" s="6"/>
      <c r="WB216" s="6"/>
      <c r="WC216" s="6"/>
      <c r="WD216" s="6"/>
      <c r="WE216" s="6"/>
      <c r="WF216" s="6"/>
      <c r="WG216" s="6"/>
      <c r="WH216" s="6"/>
      <c r="WI216" s="6"/>
      <c r="WJ216" s="6"/>
      <c r="WK216" s="6"/>
      <c r="WL216" s="6"/>
      <c r="WM216" s="6"/>
      <c r="WN216" s="6"/>
      <c r="WO216" s="6"/>
      <c r="WP216" s="6"/>
      <c r="WQ216" s="6"/>
      <c r="WR216" s="6"/>
      <c r="WS216" s="6"/>
      <c r="WT216" s="6"/>
      <c r="WU216" s="6"/>
      <c r="WV216" s="6"/>
      <c r="WW216" s="6"/>
      <c r="WX216" s="6"/>
      <c r="WY216" s="6"/>
      <c r="WZ216" s="6"/>
      <c r="XA216" s="6"/>
      <c r="XB216" s="6"/>
      <c r="XC216" s="6"/>
      <c r="XD216" s="6"/>
      <c r="XE216" s="6"/>
      <c r="XF216" s="6"/>
      <c r="XG216" s="6"/>
      <c r="XH216" s="6"/>
      <c r="XI216" s="6"/>
      <c r="XJ216" s="6"/>
      <c r="XK216" s="6"/>
      <c r="XL216" s="6"/>
      <c r="XM216" s="6"/>
      <c r="XN216" s="6"/>
      <c r="XO216" s="6"/>
      <c r="XP216" s="6"/>
    </row>
    <row r="217" spans="2:640" x14ac:dyDescent="0.25">
      <c r="B217" s="15"/>
      <c r="C217" s="15"/>
      <c r="D217" s="15"/>
      <c r="E217" s="15"/>
      <c r="F217" s="15"/>
      <c r="G217" s="15"/>
      <c r="H217" s="15"/>
      <c r="I217" s="20"/>
      <c r="J217" s="20"/>
      <c r="K217" s="20"/>
      <c r="L217" s="20"/>
      <c r="M217" s="61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  <c r="VM217" s="6"/>
      <c r="VN217" s="6"/>
      <c r="VO217" s="6"/>
      <c r="VP217" s="6"/>
      <c r="VQ217" s="6"/>
      <c r="VR217" s="6"/>
      <c r="VS217" s="6"/>
      <c r="VT217" s="6"/>
      <c r="VU217" s="6"/>
      <c r="VV217" s="6"/>
      <c r="VW217" s="6"/>
      <c r="VX217" s="6"/>
      <c r="VY217" s="6"/>
      <c r="VZ217" s="6"/>
      <c r="WA217" s="6"/>
      <c r="WB217" s="6"/>
      <c r="WC217" s="6"/>
      <c r="WD217" s="6"/>
      <c r="WE217" s="6"/>
      <c r="WF217" s="6"/>
      <c r="WG217" s="6"/>
      <c r="WH217" s="6"/>
      <c r="WI217" s="6"/>
      <c r="WJ217" s="6"/>
      <c r="WK217" s="6"/>
      <c r="WL217" s="6"/>
      <c r="WM217" s="6"/>
      <c r="WN217" s="6"/>
      <c r="WO217" s="6"/>
      <c r="WP217" s="6"/>
      <c r="WQ217" s="6"/>
      <c r="WR217" s="6"/>
      <c r="WS217" s="6"/>
      <c r="WT217" s="6"/>
      <c r="WU217" s="6"/>
      <c r="WV217" s="6"/>
      <c r="WW217" s="6"/>
      <c r="WX217" s="6"/>
      <c r="WY217" s="6"/>
      <c r="WZ217" s="6"/>
      <c r="XA217" s="6"/>
      <c r="XB217" s="6"/>
      <c r="XC217" s="6"/>
      <c r="XD217" s="6"/>
      <c r="XE217" s="6"/>
      <c r="XF217" s="6"/>
      <c r="XG217" s="6"/>
      <c r="XH217" s="6"/>
      <c r="XI217" s="6"/>
      <c r="XJ217" s="6"/>
      <c r="XK217" s="6"/>
      <c r="XL217" s="6"/>
      <c r="XM217" s="6"/>
      <c r="XN217" s="6"/>
      <c r="XO217" s="6"/>
      <c r="XP217" s="6"/>
    </row>
    <row r="218" spans="2:640" x14ac:dyDescent="0.25">
      <c r="B218" s="15"/>
      <c r="C218" s="15"/>
      <c r="D218" s="15"/>
      <c r="E218" s="15"/>
      <c r="F218" s="15"/>
      <c r="G218" s="15"/>
      <c r="H218" s="15"/>
      <c r="I218" s="20"/>
      <c r="J218" s="20"/>
      <c r="K218" s="20"/>
      <c r="L218" s="20"/>
      <c r="M218" s="61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  <c r="VM218" s="6"/>
      <c r="VN218" s="6"/>
      <c r="VO218" s="6"/>
      <c r="VP218" s="6"/>
      <c r="VQ218" s="6"/>
      <c r="VR218" s="6"/>
      <c r="VS218" s="6"/>
      <c r="VT218" s="6"/>
      <c r="VU218" s="6"/>
      <c r="VV218" s="6"/>
      <c r="VW218" s="6"/>
      <c r="VX218" s="6"/>
      <c r="VY218" s="6"/>
      <c r="VZ218" s="6"/>
      <c r="WA218" s="6"/>
      <c r="WB218" s="6"/>
      <c r="WC218" s="6"/>
      <c r="WD218" s="6"/>
      <c r="WE218" s="6"/>
      <c r="WF218" s="6"/>
      <c r="WG218" s="6"/>
      <c r="WH218" s="6"/>
      <c r="WI218" s="6"/>
      <c r="WJ218" s="6"/>
      <c r="WK218" s="6"/>
      <c r="WL218" s="6"/>
      <c r="WM218" s="6"/>
      <c r="WN218" s="6"/>
      <c r="WO218" s="6"/>
      <c r="WP218" s="6"/>
      <c r="WQ218" s="6"/>
      <c r="WR218" s="6"/>
      <c r="WS218" s="6"/>
      <c r="WT218" s="6"/>
      <c r="WU218" s="6"/>
      <c r="WV218" s="6"/>
      <c r="WW218" s="6"/>
      <c r="WX218" s="6"/>
      <c r="WY218" s="6"/>
      <c r="WZ218" s="6"/>
      <c r="XA218" s="6"/>
      <c r="XB218" s="6"/>
      <c r="XC218" s="6"/>
      <c r="XD218" s="6"/>
      <c r="XE218" s="6"/>
      <c r="XF218" s="6"/>
      <c r="XG218" s="6"/>
      <c r="XH218" s="6"/>
      <c r="XI218" s="6"/>
      <c r="XJ218" s="6"/>
      <c r="XK218" s="6"/>
      <c r="XL218" s="6"/>
      <c r="XM218" s="6"/>
      <c r="XN218" s="6"/>
      <c r="XO218" s="6"/>
      <c r="XP218" s="6"/>
    </row>
    <row r="219" spans="2:640" x14ac:dyDescent="0.25">
      <c r="B219" s="15"/>
      <c r="C219" s="15"/>
      <c r="D219" s="15"/>
      <c r="E219" s="15"/>
      <c r="F219" s="15"/>
      <c r="G219" s="15"/>
      <c r="H219" s="15"/>
      <c r="I219" s="20"/>
      <c r="J219" s="20"/>
      <c r="K219" s="20"/>
      <c r="L219" s="20"/>
      <c r="M219" s="61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  <c r="WW219" s="6"/>
      <c r="WX219" s="6"/>
      <c r="WY219" s="6"/>
      <c r="WZ219" s="6"/>
      <c r="XA219" s="6"/>
      <c r="XB219" s="6"/>
      <c r="XC219" s="6"/>
      <c r="XD219" s="6"/>
      <c r="XE219" s="6"/>
      <c r="XF219" s="6"/>
      <c r="XG219" s="6"/>
      <c r="XH219" s="6"/>
      <c r="XI219" s="6"/>
      <c r="XJ219" s="6"/>
      <c r="XK219" s="6"/>
      <c r="XL219" s="6"/>
      <c r="XM219" s="6"/>
      <c r="XN219" s="6"/>
      <c r="XO219" s="6"/>
      <c r="XP219" s="6"/>
    </row>
    <row r="220" spans="2:640" x14ac:dyDescent="0.25">
      <c r="B220" s="15"/>
      <c r="C220" s="15"/>
      <c r="D220" s="15"/>
      <c r="E220" s="15"/>
      <c r="F220" s="15"/>
      <c r="G220" s="15"/>
      <c r="H220" s="15"/>
      <c r="I220" s="20"/>
      <c r="J220" s="20"/>
      <c r="K220" s="20"/>
      <c r="L220" s="20"/>
      <c r="M220" s="61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  <c r="XA220" s="6"/>
      <c r="XB220" s="6"/>
      <c r="XC220" s="6"/>
      <c r="XD220" s="6"/>
      <c r="XE220" s="6"/>
      <c r="XF220" s="6"/>
      <c r="XG220" s="6"/>
      <c r="XH220" s="6"/>
      <c r="XI220" s="6"/>
      <c r="XJ220" s="6"/>
      <c r="XK220" s="6"/>
      <c r="XL220" s="6"/>
      <c r="XM220" s="6"/>
      <c r="XN220" s="6"/>
      <c r="XO220" s="6"/>
      <c r="XP220" s="6"/>
    </row>
    <row r="221" spans="2:640" x14ac:dyDescent="0.25">
      <c r="B221" s="15"/>
      <c r="C221" s="15"/>
      <c r="D221" s="15"/>
      <c r="E221" s="15"/>
      <c r="F221" s="15"/>
      <c r="G221" s="15"/>
      <c r="H221" s="15"/>
      <c r="I221" s="20"/>
      <c r="J221" s="20"/>
      <c r="K221" s="20"/>
      <c r="L221" s="20"/>
      <c r="M221" s="61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  <c r="VM221" s="6"/>
      <c r="VN221" s="6"/>
      <c r="VO221" s="6"/>
      <c r="VP221" s="6"/>
      <c r="VQ221" s="6"/>
      <c r="VR221" s="6"/>
      <c r="VS221" s="6"/>
      <c r="VT221" s="6"/>
      <c r="VU221" s="6"/>
      <c r="VV221" s="6"/>
      <c r="VW221" s="6"/>
      <c r="VX221" s="6"/>
      <c r="VY221" s="6"/>
      <c r="VZ221" s="6"/>
      <c r="WA221" s="6"/>
      <c r="WB221" s="6"/>
      <c r="WC221" s="6"/>
      <c r="WD221" s="6"/>
      <c r="WE221" s="6"/>
      <c r="WF221" s="6"/>
      <c r="WG221" s="6"/>
      <c r="WH221" s="6"/>
      <c r="WI221" s="6"/>
      <c r="WJ221" s="6"/>
      <c r="WK221" s="6"/>
      <c r="WL221" s="6"/>
      <c r="WM221" s="6"/>
      <c r="WN221" s="6"/>
      <c r="WO221" s="6"/>
      <c r="WP221" s="6"/>
      <c r="WQ221" s="6"/>
      <c r="WR221" s="6"/>
      <c r="WS221" s="6"/>
      <c r="WT221" s="6"/>
      <c r="WU221" s="6"/>
      <c r="WV221" s="6"/>
      <c r="WW221" s="6"/>
      <c r="WX221" s="6"/>
      <c r="WY221" s="6"/>
      <c r="WZ221" s="6"/>
      <c r="XA221" s="6"/>
      <c r="XB221" s="6"/>
      <c r="XC221" s="6"/>
      <c r="XD221" s="6"/>
      <c r="XE221" s="6"/>
      <c r="XF221" s="6"/>
      <c r="XG221" s="6"/>
      <c r="XH221" s="6"/>
      <c r="XI221" s="6"/>
      <c r="XJ221" s="6"/>
      <c r="XK221" s="6"/>
      <c r="XL221" s="6"/>
      <c r="XM221" s="6"/>
      <c r="XN221" s="6"/>
      <c r="XO221" s="6"/>
      <c r="XP221" s="6"/>
    </row>
    <row r="222" spans="2:640" x14ac:dyDescent="0.25">
      <c r="B222" s="15"/>
      <c r="C222" s="15"/>
      <c r="D222" s="15"/>
      <c r="E222" s="15"/>
      <c r="F222" s="15"/>
      <c r="G222" s="15"/>
      <c r="H222" s="15"/>
      <c r="I222" s="20"/>
      <c r="J222" s="20"/>
      <c r="K222" s="20"/>
      <c r="L222" s="20"/>
      <c r="M222" s="61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  <c r="VM222" s="6"/>
      <c r="VN222" s="6"/>
      <c r="VO222" s="6"/>
      <c r="VP222" s="6"/>
      <c r="VQ222" s="6"/>
      <c r="VR222" s="6"/>
      <c r="VS222" s="6"/>
      <c r="VT222" s="6"/>
      <c r="VU222" s="6"/>
      <c r="VV222" s="6"/>
      <c r="VW222" s="6"/>
      <c r="VX222" s="6"/>
      <c r="VY222" s="6"/>
      <c r="VZ222" s="6"/>
      <c r="WA222" s="6"/>
      <c r="WB222" s="6"/>
      <c r="WC222" s="6"/>
      <c r="WD222" s="6"/>
      <c r="WE222" s="6"/>
      <c r="WF222" s="6"/>
      <c r="WG222" s="6"/>
      <c r="WH222" s="6"/>
      <c r="WI222" s="6"/>
      <c r="WJ222" s="6"/>
      <c r="WK222" s="6"/>
      <c r="WL222" s="6"/>
      <c r="WM222" s="6"/>
      <c r="WN222" s="6"/>
      <c r="WO222" s="6"/>
      <c r="WP222" s="6"/>
      <c r="WQ222" s="6"/>
      <c r="WR222" s="6"/>
      <c r="WS222" s="6"/>
      <c r="WT222" s="6"/>
      <c r="WU222" s="6"/>
      <c r="WV222" s="6"/>
      <c r="WW222" s="6"/>
      <c r="WX222" s="6"/>
      <c r="WY222" s="6"/>
      <c r="WZ222" s="6"/>
      <c r="XA222" s="6"/>
      <c r="XB222" s="6"/>
      <c r="XC222" s="6"/>
      <c r="XD222" s="6"/>
      <c r="XE222" s="6"/>
      <c r="XF222" s="6"/>
      <c r="XG222" s="6"/>
      <c r="XH222" s="6"/>
      <c r="XI222" s="6"/>
      <c r="XJ222" s="6"/>
      <c r="XK222" s="6"/>
      <c r="XL222" s="6"/>
      <c r="XM222" s="6"/>
      <c r="XN222" s="6"/>
      <c r="XO222" s="6"/>
      <c r="XP222" s="6"/>
    </row>
    <row r="223" spans="2:640" x14ac:dyDescent="0.25">
      <c r="B223" s="15"/>
      <c r="C223" s="15"/>
      <c r="D223" s="15"/>
      <c r="E223" s="15"/>
      <c r="F223" s="15"/>
      <c r="G223" s="15"/>
      <c r="H223" s="15"/>
      <c r="I223" s="20"/>
      <c r="J223" s="20"/>
      <c r="K223" s="20"/>
      <c r="L223" s="20"/>
      <c r="M223" s="61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/>
      <c r="OQ223" s="6"/>
      <c r="OR223" s="6"/>
      <c r="OS223" s="6"/>
      <c r="OT223" s="6"/>
      <c r="OU223" s="6"/>
      <c r="OV223" s="6"/>
      <c r="OW223" s="6"/>
      <c r="OX223" s="6"/>
      <c r="OY223" s="6"/>
      <c r="OZ223" s="6"/>
      <c r="PA223" s="6"/>
      <c r="PB223" s="6"/>
      <c r="PC223" s="6"/>
      <c r="PD223" s="6"/>
      <c r="PE223" s="6"/>
      <c r="PF223" s="6"/>
      <c r="PG223" s="6"/>
      <c r="PH223" s="6"/>
      <c r="PI223" s="6"/>
      <c r="PJ223" s="6"/>
      <c r="PK223" s="6"/>
      <c r="PL223" s="6"/>
      <c r="PM223" s="6"/>
      <c r="PN223" s="6"/>
      <c r="PO223" s="6"/>
      <c r="PP223" s="6"/>
      <c r="PQ223" s="6"/>
      <c r="PR223" s="6"/>
      <c r="PS223" s="6"/>
      <c r="PT223" s="6"/>
      <c r="PU223" s="6"/>
      <c r="PV223" s="6"/>
      <c r="PW223" s="6"/>
      <c r="PX223" s="6"/>
      <c r="PY223" s="6"/>
      <c r="PZ223" s="6"/>
      <c r="QA223" s="6"/>
      <c r="QB223" s="6"/>
      <c r="QC223" s="6"/>
      <c r="QD223" s="6"/>
      <c r="QE223" s="6"/>
      <c r="QF223" s="6"/>
      <c r="QG223" s="6"/>
      <c r="QH223" s="6"/>
      <c r="QI223" s="6"/>
      <c r="QJ223" s="6"/>
      <c r="QK223" s="6"/>
      <c r="QL223" s="6"/>
      <c r="QM223" s="6"/>
      <c r="QN223" s="6"/>
      <c r="QO223" s="6"/>
      <c r="QP223" s="6"/>
      <c r="QQ223" s="6"/>
      <c r="QR223" s="6"/>
      <c r="QS223" s="6"/>
      <c r="QT223" s="6"/>
      <c r="QU223" s="6"/>
      <c r="QV223" s="6"/>
      <c r="QW223" s="6"/>
      <c r="QX223" s="6"/>
      <c r="QY223" s="6"/>
      <c r="QZ223" s="6"/>
      <c r="RA223" s="6"/>
      <c r="RB223" s="6"/>
      <c r="RC223" s="6"/>
      <c r="RD223" s="6"/>
      <c r="RE223" s="6"/>
      <c r="RF223" s="6"/>
      <c r="RG223" s="6"/>
      <c r="RH223" s="6"/>
      <c r="RI223" s="6"/>
      <c r="RJ223" s="6"/>
      <c r="RK223" s="6"/>
      <c r="RL223" s="6"/>
      <c r="RM223" s="6"/>
      <c r="RN223" s="6"/>
      <c r="RO223" s="6"/>
      <c r="RP223" s="6"/>
      <c r="RQ223" s="6"/>
      <c r="RR223" s="6"/>
      <c r="RS223" s="6"/>
      <c r="RT223" s="6"/>
      <c r="RU223" s="6"/>
      <c r="RV223" s="6"/>
      <c r="RW223" s="6"/>
      <c r="RX223" s="6"/>
      <c r="RY223" s="6"/>
      <c r="RZ223" s="6"/>
      <c r="SA223" s="6"/>
      <c r="SB223" s="6"/>
      <c r="SC223" s="6"/>
      <c r="SD223" s="6"/>
      <c r="SE223" s="6"/>
      <c r="SF223" s="6"/>
      <c r="SG223" s="6"/>
      <c r="SH223" s="6"/>
      <c r="SI223" s="6"/>
      <c r="SJ223" s="6"/>
      <c r="SK223" s="6"/>
      <c r="SL223" s="6"/>
      <c r="SM223" s="6"/>
      <c r="SN223" s="6"/>
      <c r="SO223" s="6"/>
      <c r="SP223" s="6"/>
      <c r="SQ223" s="6"/>
      <c r="SR223" s="6"/>
      <c r="SS223" s="6"/>
      <c r="ST223" s="6"/>
      <c r="SU223" s="6"/>
      <c r="SV223" s="6"/>
      <c r="SW223" s="6"/>
      <c r="SX223" s="6"/>
      <c r="SY223" s="6"/>
      <c r="SZ223" s="6"/>
      <c r="TA223" s="6"/>
      <c r="TB223" s="6"/>
      <c r="TC223" s="6"/>
      <c r="TD223" s="6"/>
      <c r="TE223" s="6"/>
      <c r="TF223" s="6"/>
      <c r="TG223" s="6"/>
      <c r="TH223" s="6"/>
      <c r="TI223" s="6"/>
      <c r="TJ223" s="6"/>
      <c r="TK223" s="6"/>
      <c r="TL223" s="6"/>
      <c r="TM223" s="6"/>
      <c r="TN223" s="6"/>
      <c r="TO223" s="6"/>
      <c r="TP223" s="6"/>
      <c r="TQ223" s="6"/>
      <c r="TR223" s="6"/>
      <c r="TS223" s="6"/>
      <c r="TT223" s="6"/>
      <c r="TU223" s="6"/>
      <c r="TV223" s="6"/>
      <c r="TW223" s="6"/>
      <c r="TX223" s="6"/>
      <c r="TY223" s="6"/>
      <c r="TZ223" s="6"/>
      <c r="UA223" s="6"/>
      <c r="UB223" s="6"/>
      <c r="UC223" s="6"/>
      <c r="UD223" s="6"/>
      <c r="UE223" s="6"/>
      <c r="UF223" s="6"/>
      <c r="UG223" s="6"/>
      <c r="UH223" s="6"/>
      <c r="UI223" s="6"/>
      <c r="UJ223" s="6"/>
      <c r="UK223" s="6"/>
      <c r="UL223" s="6"/>
      <c r="UM223" s="6"/>
      <c r="UN223" s="6"/>
      <c r="UO223" s="6"/>
      <c r="UP223" s="6"/>
      <c r="UQ223" s="6"/>
      <c r="UR223" s="6"/>
      <c r="US223" s="6"/>
      <c r="UT223" s="6"/>
      <c r="UU223" s="6"/>
      <c r="UV223" s="6"/>
      <c r="UW223" s="6"/>
      <c r="UX223" s="6"/>
      <c r="UY223" s="6"/>
      <c r="UZ223" s="6"/>
      <c r="VA223" s="6"/>
      <c r="VB223" s="6"/>
      <c r="VC223" s="6"/>
      <c r="VD223" s="6"/>
      <c r="VE223" s="6"/>
      <c r="VF223" s="6"/>
      <c r="VG223" s="6"/>
      <c r="VH223" s="6"/>
      <c r="VI223" s="6"/>
      <c r="VJ223" s="6"/>
      <c r="VK223" s="6"/>
      <c r="VL223" s="6"/>
      <c r="VM223" s="6"/>
      <c r="VN223" s="6"/>
      <c r="VO223" s="6"/>
      <c r="VP223" s="6"/>
      <c r="VQ223" s="6"/>
      <c r="VR223" s="6"/>
      <c r="VS223" s="6"/>
      <c r="VT223" s="6"/>
      <c r="VU223" s="6"/>
      <c r="VV223" s="6"/>
      <c r="VW223" s="6"/>
      <c r="VX223" s="6"/>
      <c r="VY223" s="6"/>
      <c r="VZ223" s="6"/>
      <c r="WA223" s="6"/>
      <c r="WB223" s="6"/>
      <c r="WC223" s="6"/>
      <c r="WD223" s="6"/>
      <c r="WE223" s="6"/>
      <c r="WF223" s="6"/>
      <c r="WG223" s="6"/>
      <c r="WH223" s="6"/>
      <c r="WI223" s="6"/>
      <c r="WJ223" s="6"/>
      <c r="WK223" s="6"/>
      <c r="WL223" s="6"/>
      <c r="WM223" s="6"/>
      <c r="WN223" s="6"/>
      <c r="WO223" s="6"/>
      <c r="WP223" s="6"/>
      <c r="WQ223" s="6"/>
      <c r="WR223" s="6"/>
      <c r="WS223" s="6"/>
      <c r="WT223" s="6"/>
      <c r="WU223" s="6"/>
      <c r="WV223" s="6"/>
      <c r="WW223" s="6"/>
      <c r="WX223" s="6"/>
      <c r="WY223" s="6"/>
      <c r="WZ223" s="6"/>
      <c r="XA223" s="6"/>
      <c r="XB223" s="6"/>
      <c r="XC223" s="6"/>
      <c r="XD223" s="6"/>
      <c r="XE223" s="6"/>
      <c r="XF223" s="6"/>
      <c r="XG223" s="6"/>
      <c r="XH223" s="6"/>
      <c r="XI223" s="6"/>
      <c r="XJ223" s="6"/>
      <c r="XK223" s="6"/>
      <c r="XL223" s="6"/>
      <c r="XM223" s="6"/>
      <c r="XN223" s="6"/>
      <c r="XO223" s="6"/>
      <c r="XP223" s="6"/>
    </row>
    <row r="224" spans="2:640" x14ac:dyDescent="0.25">
      <c r="B224" s="15"/>
      <c r="C224" s="15"/>
      <c r="D224" s="15"/>
      <c r="E224" s="15"/>
      <c r="F224" s="15"/>
      <c r="G224" s="15"/>
      <c r="H224" s="15"/>
      <c r="I224" s="20"/>
      <c r="J224" s="20"/>
      <c r="K224" s="20"/>
      <c r="L224" s="20"/>
      <c r="M224" s="61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/>
      <c r="OP224" s="6"/>
      <c r="OQ224" s="6"/>
      <c r="OR224" s="6"/>
      <c r="OS224" s="6"/>
      <c r="OT224" s="6"/>
      <c r="OU224" s="6"/>
      <c r="OV224" s="6"/>
      <c r="OW224" s="6"/>
      <c r="OX224" s="6"/>
      <c r="OY224" s="6"/>
      <c r="OZ224" s="6"/>
      <c r="PA224" s="6"/>
      <c r="PB224" s="6"/>
      <c r="PC224" s="6"/>
      <c r="PD224" s="6"/>
      <c r="PE224" s="6"/>
      <c r="PF224" s="6"/>
      <c r="PG224" s="6"/>
      <c r="PH224" s="6"/>
      <c r="PI224" s="6"/>
      <c r="PJ224" s="6"/>
      <c r="PK224" s="6"/>
      <c r="PL224" s="6"/>
      <c r="PM224" s="6"/>
      <c r="PN224" s="6"/>
      <c r="PO224" s="6"/>
      <c r="PP224" s="6"/>
      <c r="PQ224" s="6"/>
      <c r="PR224" s="6"/>
      <c r="PS224" s="6"/>
      <c r="PT224" s="6"/>
      <c r="PU224" s="6"/>
      <c r="PV224" s="6"/>
      <c r="PW224" s="6"/>
      <c r="PX224" s="6"/>
      <c r="PY224" s="6"/>
      <c r="PZ224" s="6"/>
      <c r="QA224" s="6"/>
      <c r="QB224" s="6"/>
      <c r="QC224" s="6"/>
      <c r="QD224" s="6"/>
      <c r="QE224" s="6"/>
      <c r="QF224" s="6"/>
      <c r="QG224" s="6"/>
      <c r="QH224" s="6"/>
      <c r="QI224" s="6"/>
      <c r="QJ224" s="6"/>
      <c r="QK224" s="6"/>
      <c r="QL224" s="6"/>
      <c r="QM224" s="6"/>
      <c r="QN224" s="6"/>
      <c r="QO224" s="6"/>
      <c r="QP224" s="6"/>
      <c r="QQ224" s="6"/>
      <c r="QR224" s="6"/>
      <c r="QS224" s="6"/>
      <c r="QT224" s="6"/>
      <c r="QU224" s="6"/>
      <c r="QV224" s="6"/>
      <c r="QW224" s="6"/>
      <c r="QX224" s="6"/>
      <c r="QY224" s="6"/>
      <c r="QZ224" s="6"/>
      <c r="RA224" s="6"/>
      <c r="RB224" s="6"/>
      <c r="RC224" s="6"/>
      <c r="RD224" s="6"/>
      <c r="RE224" s="6"/>
      <c r="RF224" s="6"/>
      <c r="RG224" s="6"/>
      <c r="RH224" s="6"/>
      <c r="RI224" s="6"/>
      <c r="RJ224" s="6"/>
      <c r="RK224" s="6"/>
      <c r="RL224" s="6"/>
      <c r="RM224" s="6"/>
      <c r="RN224" s="6"/>
      <c r="RO224" s="6"/>
      <c r="RP224" s="6"/>
      <c r="RQ224" s="6"/>
      <c r="RR224" s="6"/>
      <c r="RS224" s="6"/>
      <c r="RT224" s="6"/>
      <c r="RU224" s="6"/>
      <c r="RV224" s="6"/>
      <c r="RW224" s="6"/>
      <c r="RX224" s="6"/>
      <c r="RY224" s="6"/>
      <c r="RZ224" s="6"/>
      <c r="SA224" s="6"/>
      <c r="SB224" s="6"/>
      <c r="SC224" s="6"/>
      <c r="SD224" s="6"/>
      <c r="SE224" s="6"/>
      <c r="SF224" s="6"/>
      <c r="SG224" s="6"/>
      <c r="SH224" s="6"/>
      <c r="SI224" s="6"/>
      <c r="SJ224" s="6"/>
      <c r="SK224" s="6"/>
      <c r="SL224" s="6"/>
      <c r="SM224" s="6"/>
      <c r="SN224" s="6"/>
      <c r="SO224" s="6"/>
      <c r="SP224" s="6"/>
      <c r="SQ224" s="6"/>
      <c r="SR224" s="6"/>
      <c r="SS224" s="6"/>
      <c r="ST224" s="6"/>
      <c r="SU224" s="6"/>
      <c r="SV224" s="6"/>
      <c r="SW224" s="6"/>
      <c r="SX224" s="6"/>
      <c r="SY224" s="6"/>
      <c r="SZ224" s="6"/>
      <c r="TA224" s="6"/>
      <c r="TB224" s="6"/>
      <c r="TC224" s="6"/>
      <c r="TD224" s="6"/>
      <c r="TE224" s="6"/>
      <c r="TF224" s="6"/>
      <c r="TG224" s="6"/>
      <c r="TH224" s="6"/>
      <c r="TI224" s="6"/>
      <c r="TJ224" s="6"/>
      <c r="TK224" s="6"/>
      <c r="TL224" s="6"/>
      <c r="TM224" s="6"/>
      <c r="TN224" s="6"/>
      <c r="TO224" s="6"/>
      <c r="TP224" s="6"/>
      <c r="TQ224" s="6"/>
      <c r="TR224" s="6"/>
      <c r="TS224" s="6"/>
      <c r="TT224" s="6"/>
      <c r="TU224" s="6"/>
      <c r="TV224" s="6"/>
      <c r="TW224" s="6"/>
      <c r="TX224" s="6"/>
      <c r="TY224" s="6"/>
      <c r="TZ224" s="6"/>
      <c r="UA224" s="6"/>
      <c r="UB224" s="6"/>
      <c r="UC224" s="6"/>
      <c r="UD224" s="6"/>
      <c r="UE224" s="6"/>
      <c r="UF224" s="6"/>
      <c r="UG224" s="6"/>
      <c r="UH224" s="6"/>
      <c r="UI224" s="6"/>
      <c r="UJ224" s="6"/>
      <c r="UK224" s="6"/>
      <c r="UL224" s="6"/>
      <c r="UM224" s="6"/>
      <c r="UN224" s="6"/>
      <c r="UO224" s="6"/>
      <c r="UP224" s="6"/>
      <c r="UQ224" s="6"/>
      <c r="UR224" s="6"/>
      <c r="US224" s="6"/>
      <c r="UT224" s="6"/>
      <c r="UU224" s="6"/>
      <c r="UV224" s="6"/>
      <c r="UW224" s="6"/>
      <c r="UX224" s="6"/>
      <c r="UY224" s="6"/>
      <c r="UZ224" s="6"/>
      <c r="VA224" s="6"/>
      <c r="VB224" s="6"/>
      <c r="VC224" s="6"/>
      <c r="VD224" s="6"/>
      <c r="VE224" s="6"/>
      <c r="VF224" s="6"/>
      <c r="VG224" s="6"/>
      <c r="VH224" s="6"/>
      <c r="VI224" s="6"/>
      <c r="VJ224" s="6"/>
      <c r="VK224" s="6"/>
      <c r="VL224" s="6"/>
      <c r="VM224" s="6"/>
      <c r="VN224" s="6"/>
      <c r="VO224" s="6"/>
      <c r="VP224" s="6"/>
      <c r="VQ224" s="6"/>
      <c r="VR224" s="6"/>
      <c r="VS224" s="6"/>
      <c r="VT224" s="6"/>
      <c r="VU224" s="6"/>
      <c r="VV224" s="6"/>
      <c r="VW224" s="6"/>
      <c r="VX224" s="6"/>
      <c r="VY224" s="6"/>
      <c r="VZ224" s="6"/>
      <c r="WA224" s="6"/>
      <c r="WB224" s="6"/>
      <c r="WC224" s="6"/>
      <c r="WD224" s="6"/>
      <c r="WE224" s="6"/>
      <c r="WF224" s="6"/>
      <c r="WG224" s="6"/>
      <c r="WH224" s="6"/>
      <c r="WI224" s="6"/>
      <c r="WJ224" s="6"/>
      <c r="WK224" s="6"/>
      <c r="WL224" s="6"/>
      <c r="WM224" s="6"/>
      <c r="WN224" s="6"/>
      <c r="WO224" s="6"/>
      <c r="WP224" s="6"/>
      <c r="WQ224" s="6"/>
      <c r="WR224" s="6"/>
      <c r="WS224" s="6"/>
      <c r="WT224" s="6"/>
      <c r="WU224" s="6"/>
      <c r="WV224" s="6"/>
      <c r="WW224" s="6"/>
      <c r="WX224" s="6"/>
      <c r="WY224" s="6"/>
      <c r="WZ224" s="6"/>
      <c r="XA224" s="6"/>
      <c r="XB224" s="6"/>
      <c r="XC224" s="6"/>
      <c r="XD224" s="6"/>
      <c r="XE224" s="6"/>
      <c r="XF224" s="6"/>
      <c r="XG224" s="6"/>
      <c r="XH224" s="6"/>
      <c r="XI224" s="6"/>
      <c r="XJ224" s="6"/>
      <c r="XK224" s="6"/>
      <c r="XL224" s="6"/>
      <c r="XM224" s="6"/>
      <c r="XN224" s="6"/>
      <c r="XO224" s="6"/>
      <c r="XP224" s="6"/>
    </row>
    <row r="225" spans="2:640" x14ac:dyDescent="0.25">
      <c r="B225" s="15"/>
      <c r="C225" s="15"/>
      <c r="D225" s="15"/>
      <c r="E225" s="15"/>
      <c r="F225" s="15"/>
      <c r="G225" s="15"/>
      <c r="H225" s="15"/>
      <c r="I225" s="20"/>
      <c r="J225" s="20"/>
      <c r="K225" s="20"/>
      <c r="L225" s="20"/>
      <c r="M225" s="61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/>
      <c r="OP225" s="6"/>
      <c r="OQ225" s="6"/>
      <c r="OR225" s="6"/>
      <c r="OS225" s="6"/>
      <c r="OT225" s="6"/>
      <c r="OU225" s="6"/>
      <c r="OV225" s="6"/>
      <c r="OW225" s="6"/>
      <c r="OX225" s="6"/>
      <c r="OY225" s="6"/>
      <c r="OZ225" s="6"/>
      <c r="PA225" s="6"/>
      <c r="PB225" s="6"/>
      <c r="PC225" s="6"/>
      <c r="PD225" s="6"/>
      <c r="PE225" s="6"/>
      <c r="PF225" s="6"/>
      <c r="PG225" s="6"/>
      <c r="PH225" s="6"/>
      <c r="PI225" s="6"/>
      <c r="PJ225" s="6"/>
      <c r="PK225" s="6"/>
      <c r="PL225" s="6"/>
      <c r="PM225" s="6"/>
      <c r="PN225" s="6"/>
      <c r="PO225" s="6"/>
      <c r="PP225" s="6"/>
      <c r="PQ225" s="6"/>
      <c r="PR225" s="6"/>
      <c r="PS225" s="6"/>
      <c r="PT225" s="6"/>
      <c r="PU225" s="6"/>
      <c r="PV225" s="6"/>
      <c r="PW225" s="6"/>
      <c r="PX225" s="6"/>
      <c r="PY225" s="6"/>
      <c r="PZ225" s="6"/>
      <c r="QA225" s="6"/>
      <c r="QB225" s="6"/>
      <c r="QC225" s="6"/>
      <c r="QD225" s="6"/>
      <c r="QE225" s="6"/>
      <c r="QF225" s="6"/>
      <c r="QG225" s="6"/>
      <c r="QH225" s="6"/>
      <c r="QI225" s="6"/>
      <c r="QJ225" s="6"/>
      <c r="QK225" s="6"/>
      <c r="QL225" s="6"/>
      <c r="QM225" s="6"/>
      <c r="QN225" s="6"/>
      <c r="QO225" s="6"/>
      <c r="QP225" s="6"/>
      <c r="QQ225" s="6"/>
      <c r="QR225" s="6"/>
      <c r="QS225" s="6"/>
      <c r="QT225" s="6"/>
      <c r="QU225" s="6"/>
      <c r="QV225" s="6"/>
      <c r="QW225" s="6"/>
      <c r="QX225" s="6"/>
      <c r="QY225" s="6"/>
      <c r="QZ225" s="6"/>
      <c r="RA225" s="6"/>
      <c r="RB225" s="6"/>
      <c r="RC225" s="6"/>
      <c r="RD225" s="6"/>
      <c r="RE225" s="6"/>
      <c r="RF225" s="6"/>
      <c r="RG225" s="6"/>
      <c r="RH225" s="6"/>
      <c r="RI225" s="6"/>
      <c r="RJ225" s="6"/>
      <c r="RK225" s="6"/>
      <c r="RL225" s="6"/>
      <c r="RM225" s="6"/>
      <c r="RN225" s="6"/>
      <c r="RO225" s="6"/>
      <c r="RP225" s="6"/>
      <c r="RQ225" s="6"/>
      <c r="RR225" s="6"/>
      <c r="RS225" s="6"/>
      <c r="RT225" s="6"/>
      <c r="RU225" s="6"/>
      <c r="RV225" s="6"/>
      <c r="RW225" s="6"/>
      <c r="RX225" s="6"/>
      <c r="RY225" s="6"/>
      <c r="RZ225" s="6"/>
      <c r="SA225" s="6"/>
      <c r="SB225" s="6"/>
      <c r="SC225" s="6"/>
      <c r="SD225" s="6"/>
      <c r="SE225" s="6"/>
      <c r="SF225" s="6"/>
      <c r="SG225" s="6"/>
      <c r="SH225" s="6"/>
      <c r="SI225" s="6"/>
      <c r="SJ225" s="6"/>
      <c r="SK225" s="6"/>
      <c r="SL225" s="6"/>
      <c r="SM225" s="6"/>
      <c r="SN225" s="6"/>
      <c r="SO225" s="6"/>
      <c r="SP225" s="6"/>
      <c r="SQ225" s="6"/>
      <c r="SR225" s="6"/>
      <c r="SS225" s="6"/>
      <c r="ST225" s="6"/>
      <c r="SU225" s="6"/>
      <c r="SV225" s="6"/>
      <c r="SW225" s="6"/>
      <c r="SX225" s="6"/>
      <c r="SY225" s="6"/>
      <c r="SZ225" s="6"/>
      <c r="TA225" s="6"/>
      <c r="TB225" s="6"/>
      <c r="TC225" s="6"/>
      <c r="TD225" s="6"/>
      <c r="TE225" s="6"/>
      <c r="TF225" s="6"/>
      <c r="TG225" s="6"/>
      <c r="TH225" s="6"/>
      <c r="TI225" s="6"/>
      <c r="TJ225" s="6"/>
      <c r="TK225" s="6"/>
      <c r="TL225" s="6"/>
      <c r="TM225" s="6"/>
      <c r="TN225" s="6"/>
      <c r="TO225" s="6"/>
      <c r="TP225" s="6"/>
      <c r="TQ225" s="6"/>
      <c r="TR225" s="6"/>
      <c r="TS225" s="6"/>
      <c r="TT225" s="6"/>
      <c r="TU225" s="6"/>
      <c r="TV225" s="6"/>
      <c r="TW225" s="6"/>
      <c r="TX225" s="6"/>
      <c r="TY225" s="6"/>
      <c r="TZ225" s="6"/>
      <c r="UA225" s="6"/>
      <c r="UB225" s="6"/>
      <c r="UC225" s="6"/>
      <c r="UD225" s="6"/>
      <c r="UE225" s="6"/>
      <c r="UF225" s="6"/>
      <c r="UG225" s="6"/>
      <c r="UH225" s="6"/>
      <c r="UI225" s="6"/>
      <c r="UJ225" s="6"/>
      <c r="UK225" s="6"/>
      <c r="UL225" s="6"/>
      <c r="UM225" s="6"/>
      <c r="UN225" s="6"/>
      <c r="UO225" s="6"/>
      <c r="UP225" s="6"/>
      <c r="UQ225" s="6"/>
      <c r="UR225" s="6"/>
      <c r="US225" s="6"/>
      <c r="UT225" s="6"/>
      <c r="UU225" s="6"/>
      <c r="UV225" s="6"/>
      <c r="UW225" s="6"/>
      <c r="UX225" s="6"/>
      <c r="UY225" s="6"/>
      <c r="UZ225" s="6"/>
      <c r="VA225" s="6"/>
      <c r="VB225" s="6"/>
      <c r="VC225" s="6"/>
      <c r="VD225" s="6"/>
      <c r="VE225" s="6"/>
      <c r="VF225" s="6"/>
      <c r="VG225" s="6"/>
      <c r="VH225" s="6"/>
      <c r="VI225" s="6"/>
      <c r="VJ225" s="6"/>
      <c r="VK225" s="6"/>
      <c r="VL225" s="6"/>
      <c r="VM225" s="6"/>
      <c r="VN225" s="6"/>
      <c r="VO225" s="6"/>
      <c r="VP225" s="6"/>
      <c r="VQ225" s="6"/>
      <c r="VR225" s="6"/>
      <c r="VS225" s="6"/>
      <c r="VT225" s="6"/>
      <c r="VU225" s="6"/>
      <c r="VV225" s="6"/>
      <c r="VW225" s="6"/>
      <c r="VX225" s="6"/>
      <c r="VY225" s="6"/>
      <c r="VZ225" s="6"/>
      <c r="WA225" s="6"/>
      <c r="WB225" s="6"/>
      <c r="WC225" s="6"/>
      <c r="WD225" s="6"/>
      <c r="WE225" s="6"/>
      <c r="WF225" s="6"/>
      <c r="WG225" s="6"/>
      <c r="WH225" s="6"/>
      <c r="WI225" s="6"/>
      <c r="WJ225" s="6"/>
      <c r="WK225" s="6"/>
      <c r="WL225" s="6"/>
      <c r="WM225" s="6"/>
      <c r="WN225" s="6"/>
      <c r="WO225" s="6"/>
      <c r="WP225" s="6"/>
      <c r="WQ225" s="6"/>
      <c r="WR225" s="6"/>
      <c r="WS225" s="6"/>
      <c r="WT225" s="6"/>
      <c r="WU225" s="6"/>
      <c r="WV225" s="6"/>
      <c r="WW225" s="6"/>
      <c r="WX225" s="6"/>
      <c r="WY225" s="6"/>
      <c r="WZ225" s="6"/>
      <c r="XA225" s="6"/>
      <c r="XB225" s="6"/>
      <c r="XC225" s="6"/>
      <c r="XD225" s="6"/>
      <c r="XE225" s="6"/>
      <c r="XF225" s="6"/>
      <c r="XG225" s="6"/>
      <c r="XH225" s="6"/>
      <c r="XI225" s="6"/>
      <c r="XJ225" s="6"/>
      <c r="XK225" s="6"/>
      <c r="XL225" s="6"/>
      <c r="XM225" s="6"/>
      <c r="XN225" s="6"/>
      <c r="XO225" s="6"/>
      <c r="XP225" s="6"/>
    </row>
    <row r="226" spans="2:640" x14ac:dyDescent="0.25">
      <c r="B226" s="15"/>
      <c r="C226" s="15"/>
      <c r="D226" s="15"/>
      <c r="E226" s="15"/>
      <c r="F226" s="15"/>
      <c r="G226" s="15"/>
      <c r="H226" s="15"/>
      <c r="I226" s="20"/>
      <c r="J226" s="20"/>
      <c r="K226" s="20"/>
      <c r="L226" s="20"/>
      <c r="M226" s="61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  <c r="WW226" s="6"/>
      <c r="WX226" s="6"/>
      <c r="WY226" s="6"/>
      <c r="WZ226" s="6"/>
      <c r="XA226" s="6"/>
      <c r="XB226" s="6"/>
      <c r="XC226" s="6"/>
      <c r="XD226" s="6"/>
      <c r="XE226" s="6"/>
      <c r="XF226" s="6"/>
      <c r="XG226" s="6"/>
      <c r="XH226" s="6"/>
      <c r="XI226" s="6"/>
      <c r="XJ226" s="6"/>
      <c r="XK226" s="6"/>
      <c r="XL226" s="6"/>
      <c r="XM226" s="6"/>
      <c r="XN226" s="6"/>
      <c r="XO226" s="6"/>
      <c r="XP226" s="6"/>
    </row>
    <row r="227" spans="2:640" x14ac:dyDescent="0.25">
      <c r="B227" s="15"/>
      <c r="C227" s="15"/>
      <c r="D227" s="15"/>
      <c r="E227" s="15"/>
      <c r="F227" s="15"/>
      <c r="G227" s="15"/>
      <c r="H227" s="15"/>
      <c r="I227" s="20"/>
      <c r="J227" s="20"/>
      <c r="K227" s="20"/>
      <c r="L227" s="20"/>
      <c r="M227" s="61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  <c r="XA227" s="6"/>
      <c r="XB227" s="6"/>
      <c r="XC227" s="6"/>
      <c r="XD227" s="6"/>
      <c r="XE227" s="6"/>
      <c r="XF227" s="6"/>
      <c r="XG227" s="6"/>
      <c r="XH227" s="6"/>
      <c r="XI227" s="6"/>
      <c r="XJ227" s="6"/>
      <c r="XK227" s="6"/>
      <c r="XL227" s="6"/>
      <c r="XM227" s="6"/>
      <c r="XN227" s="6"/>
      <c r="XO227" s="6"/>
      <c r="XP227" s="6"/>
    </row>
    <row r="228" spans="2:640" x14ac:dyDescent="0.25">
      <c r="B228" s="15"/>
      <c r="C228" s="15"/>
      <c r="D228" s="15"/>
      <c r="E228" s="15"/>
      <c r="F228" s="15"/>
      <c r="G228" s="15"/>
      <c r="H228" s="15"/>
      <c r="I228" s="20"/>
      <c r="J228" s="20"/>
      <c r="K228" s="20"/>
      <c r="L228" s="20"/>
      <c r="M228" s="61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  <c r="WW228" s="6"/>
      <c r="WX228" s="6"/>
      <c r="WY228" s="6"/>
      <c r="WZ228" s="6"/>
      <c r="XA228" s="6"/>
      <c r="XB228" s="6"/>
      <c r="XC228" s="6"/>
      <c r="XD228" s="6"/>
      <c r="XE228" s="6"/>
      <c r="XF228" s="6"/>
      <c r="XG228" s="6"/>
      <c r="XH228" s="6"/>
      <c r="XI228" s="6"/>
      <c r="XJ228" s="6"/>
      <c r="XK228" s="6"/>
      <c r="XL228" s="6"/>
      <c r="XM228" s="6"/>
      <c r="XN228" s="6"/>
      <c r="XO228" s="6"/>
      <c r="XP228" s="6"/>
    </row>
    <row r="229" spans="2:640" x14ac:dyDescent="0.25">
      <c r="B229" s="15"/>
      <c r="C229" s="15"/>
      <c r="D229" s="15"/>
      <c r="E229" s="15"/>
      <c r="F229" s="15"/>
      <c r="G229" s="15"/>
      <c r="H229" s="15"/>
      <c r="I229" s="20"/>
      <c r="J229" s="20"/>
      <c r="K229" s="20"/>
      <c r="L229" s="20"/>
      <c r="M229" s="61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  <c r="XA229" s="6"/>
      <c r="XB229" s="6"/>
      <c r="XC229" s="6"/>
      <c r="XD229" s="6"/>
      <c r="XE229" s="6"/>
      <c r="XF229" s="6"/>
      <c r="XG229" s="6"/>
      <c r="XH229" s="6"/>
      <c r="XI229" s="6"/>
      <c r="XJ229" s="6"/>
      <c r="XK229" s="6"/>
      <c r="XL229" s="6"/>
      <c r="XM229" s="6"/>
      <c r="XN229" s="6"/>
      <c r="XO229" s="6"/>
      <c r="XP229" s="6"/>
    </row>
    <row r="230" spans="2:640" x14ac:dyDescent="0.25">
      <c r="B230" s="15"/>
      <c r="C230" s="15"/>
      <c r="D230" s="15"/>
      <c r="E230" s="15"/>
      <c r="F230" s="15"/>
      <c r="G230" s="15"/>
      <c r="H230" s="15"/>
      <c r="I230" s="20"/>
      <c r="J230" s="20"/>
      <c r="K230" s="20"/>
      <c r="L230" s="20"/>
      <c r="M230" s="61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/>
      <c r="OP230" s="6"/>
      <c r="OQ230" s="6"/>
      <c r="OR230" s="6"/>
      <c r="OS230" s="6"/>
      <c r="OT230" s="6"/>
      <c r="OU230" s="6"/>
      <c r="OV230" s="6"/>
      <c r="OW230" s="6"/>
      <c r="OX230" s="6"/>
      <c r="OY230" s="6"/>
      <c r="OZ230" s="6"/>
      <c r="PA230" s="6"/>
      <c r="PB230" s="6"/>
      <c r="PC230" s="6"/>
      <c r="PD230" s="6"/>
      <c r="PE230" s="6"/>
      <c r="PF230" s="6"/>
      <c r="PG230" s="6"/>
      <c r="PH230" s="6"/>
      <c r="PI230" s="6"/>
      <c r="PJ230" s="6"/>
      <c r="PK230" s="6"/>
      <c r="PL230" s="6"/>
      <c r="PM230" s="6"/>
      <c r="PN230" s="6"/>
      <c r="PO230" s="6"/>
      <c r="PP230" s="6"/>
      <c r="PQ230" s="6"/>
      <c r="PR230" s="6"/>
      <c r="PS230" s="6"/>
      <c r="PT230" s="6"/>
      <c r="PU230" s="6"/>
      <c r="PV230" s="6"/>
      <c r="PW230" s="6"/>
      <c r="PX230" s="6"/>
      <c r="PY230" s="6"/>
      <c r="PZ230" s="6"/>
      <c r="QA230" s="6"/>
      <c r="QB230" s="6"/>
      <c r="QC230" s="6"/>
      <c r="QD230" s="6"/>
      <c r="QE230" s="6"/>
      <c r="QF230" s="6"/>
      <c r="QG230" s="6"/>
      <c r="QH230" s="6"/>
      <c r="QI230" s="6"/>
      <c r="QJ230" s="6"/>
      <c r="QK230" s="6"/>
      <c r="QL230" s="6"/>
      <c r="QM230" s="6"/>
      <c r="QN230" s="6"/>
      <c r="QO230" s="6"/>
      <c r="QP230" s="6"/>
      <c r="QQ230" s="6"/>
      <c r="QR230" s="6"/>
      <c r="QS230" s="6"/>
      <c r="QT230" s="6"/>
      <c r="QU230" s="6"/>
      <c r="QV230" s="6"/>
      <c r="QW230" s="6"/>
      <c r="QX230" s="6"/>
      <c r="QY230" s="6"/>
      <c r="QZ230" s="6"/>
      <c r="RA230" s="6"/>
      <c r="RB230" s="6"/>
      <c r="RC230" s="6"/>
      <c r="RD230" s="6"/>
      <c r="RE230" s="6"/>
      <c r="RF230" s="6"/>
      <c r="RG230" s="6"/>
      <c r="RH230" s="6"/>
      <c r="RI230" s="6"/>
      <c r="RJ230" s="6"/>
      <c r="RK230" s="6"/>
      <c r="RL230" s="6"/>
      <c r="RM230" s="6"/>
      <c r="RN230" s="6"/>
      <c r="RO230" s="6"/>
      <c r="RP230" s="6"/>
      <c r="RQ230" s="6"/>
      <c r="RR230" s="6"/>
      <c r="RS230" s="6"/>
      <c r="RT230" s="6"/>
      <c r="RU230" s="6"/>
      <c r="RV230" s="6"/>
      <c r="RW230" s="6"/>
      <c r="RX230" s="6"/>
      <c r="RY230" s="6"/>
      <c r="RZ230" s="6"/>
      <c r="SA230" s="6"/>
      <c r="SB230" s="6"/>
      <c r="SC230" s="6"/>
      <c r="SD230" s="6"/>
      <c r="SE230" s="6"/>
      <c r="SF230" s="6"/>
      <c r="SG230" s="6"/>
      <c r="SH230" s="6"/>
      <c r="SI230" s="6"/>
      <c r="SJ230" s="6"/>
      <c r="SK230" s="6"/>
      <c r="SL230" s="6"/>
      <c r="SM230" s="6"/>
      <c r="SN230" s="6"/>
      <c r="SO230" s="6"/>
      <c r="SP230" s="6"/>
      <c r="SQ230" s="6"/>
      <c r="SR230" s="6"/>
      <c r="SS230" s="6"/>
      <c r="ST230" s="6"/>
      <c r="SU230" s="6"/>
      <c r="SV230" s="6"/>
      <c r="SW230" s="6"/>
      <c r="SX230" s="6"/>
      <c r="SY230" s="6"/>
      <c r="SZ230" s="6"/>
      <c r="TA230" s="6"/>
      <c r="TB230" s="6"/>
      <c r="TC230" s="6"/>
      <c r="TD230" s="6"/>
      <c r="TE230" s="6"/>
      <c r="TF230" s="6"/>
      <c r="TG230" s="6"/>
      <c r="TH230" s="6"/>
      <c r="TI230" s="6"/>
      <c r="TJ230" s="6"/>
      <c r="TK230" s="6"/>
      <c r="TL230" s="6"/>
      <c r="TM230" s="6"/>
      <c r="TN230" s="6"/>
      <c r="TO230" s="6"/>
      <c r="TP230" s="6"/>
      <c r="TQ230" s="6"/>
      <c r="TR230" s="6"/>
      <c r="TS230" s="6"/>
      <c r="TT230" s="6"/>
      <c r="TU230" s="6"/>
      <c r="TV230" s="6"/>
      <c r="TW230" s="6"/>
      <c r="TX230" s="6"/>
      <c r="TY230" s="6"/>
      <c r="TZ230" s="6"/>
      <c r="UA230" s="6"/>
      <c r="UB230" s="6"/>
      <c r="UC230" s="6"/>
      <c r="UD230" s="6"/>
      <c r="UE230" s="6"/>
      <c r="UF230" s="6"/>
      <c r="UG230" s="6"/>
      <c r="UH230" s="6"/>
      <c r="UI230" s="6"/>
      <c r="UJ230" s="6"/>
      <c r="UK230" s="6"/>
      <c r="UL230" s="6"/>
      <c r="UM230" s="6"/>
      <c r="UN230" s="6"/>
      <c r="UO230" s="6"/>
      <c r="UP230" s="6"/>
      <c r="UQ230" s="6"/>
      <c r="UR230" s="6"/>
      <c r="US230" s="6"/>
      <c r="UT230" s="6"/>
      <c r="UU230" s="6"/>
      <c r="UV230" s="6"/>
      <c r="UW230" s="6"/>
      <c r="UX230" s="6"/>
      <c r="UY230" s="6"/>
      <c r="UZ230" s="6"/>
      <c r="VA230" s="6"/>
      <c r="VB230" s="6"/>
      <c r="VC230" s="6"/>
      <c r="VD230" s="6"/>
      <c r="VE230" s="6"/>
      <c r="VF230" s="6"/>
      <c r="VG230" s="6"/>
      <c r="VH230" s="6"/>
      <c r="VI230" s="6"/>
      <c r="VJ230" s="6"/>
      <c r="VK230" s="6"/>
      <c r="VL230" s="6"/>
      <c r="VM230" s="6"/>
      <c r="VN230" s="6"/>
      <c r="VO230" s="6"/>
      <c r="VP230" s="6"/>
      <c r="VQ230" s="6"/>
      <c r="VR230" s="6"/>
      <c r="VS230" s="6"/>
      <c r="VT230" s="6"/>
      <c r="VU230" s="6"/>
      <c r="VV230" s="6"/>
      <c r="VW230" s="6"/>
      <c r="VX230" s="6"/>
      <c r="VY230" s="6"/>
      <c r="VZ230" s="6"/>
      <c r="WA230" s="6"/>
      <c r="WB230" s="6"/>
      <c r="WC230" s="6"/>
      <c r="WD230" s="6"/>
      <c r="WE230" s="6"/>
      <c r="WF230" s="6"/>
      <c r="WG230" s="6"/>
      <c r="WH230" s="6"/>
      <c r="WI230" s="6"/>
      <c r="WJ230" s="6"/>
      <c r="WK230" s="6"/>
      <c r="WL230" s="6"/>
      <c r="WM230" s="6"/>
      <c r="WN230" s="6"/>
      <c r="WO230" s="6"/>
      <c r="WP230" s="6"/>
      <c r="WQ230" s="6"/>
      <c r="WR230" s="6"/>
      <c r="WS230" s="6"/>
      <c r="WT230" s="6"/>
      <c r="WU230" s="6"/>
      <c r="WV230" s="6"/>
      <c r="WW230" s="6"/>
      <c r="WX230" s="6"/>
      <c r="WY230" s="6"/>
      <c r="WZ230" s="6"/>
      <c r="XA230" s="6"/>
      <c r="XB230" s="6"/>
      <c r="XC230" s="6"/>
      <c r="XD230" s="6"/>
      <c r="XE230" s="6"/>
      <c r="XF230" s="6"/>
      <c r="XG230" s="6"/>
      <c r="XH230" s="6"/>
      <c r="XI230" s="6"/>
      <c r="XJ230" s="6"/>
      <c r="XK230" s="6"/>
      <c r="XL230" s="6"/>
      <c r="XM230" s="6"/>
      <c r="XN230" s="6"/>
      <c r="XO230" s="6"/>
      <c r="XP230" s="6"/>
    </row>
    <row r="231" spans="2:640" x14ac:dyDescent="0.25">
      <c r="B231" s="15"/>
      <c r="C231" s="15"/>
      <c r="D231" s="15"/>
      <c r="E231" s="15"/>
      <c r="F231" s="15"/>
      <c r="G231" s="15"/>
      <c r="H231" s="15"/>
      <c r="I231" s="20"/>
      <c r="J231" s="20"/>
      <c r="K231" s="20"/>
      <c r="L231" s="20"/>
      <c r="M231" s="61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/>
      <c r="OP231" s="6"/>
      <c r="OQ231" s="6"/>
      <c r="OR231" s="6"/>
      <c r="OS231" s="6"/>
      <c r="OT231" s="6"/>
      <c r="OU231" s="6"/>
      <c r="OV231" s="6"/>
      <c r="OW231" s="6"/>
      <c r="OX231" s="6"/>
      <c r="OY231" s="6"/>
      <c r="OZ231" s="6"/>
      <c r="PA231" s="6"/>
      <c r="PB231" s="6"/>
      <c r="PC231" s="6"/>
      <c r="PD231" s="6"/>
      <c r="PE231" s="6"/>
      <c r="PF231" s="6"/>
      <c r="PG231" s="6"/>
      <c r="PH231" s="6"/>
      <c r="PI231" s="6"/>
      <c r="PJ231" s="6"/>
      <c r="PK231" s="6"/>
      <c r="PL231" s="6"/>
      <c r="PM231" s="6"/>
      <c r="PN231" s="6"/>
      <c r="PO231" s="6"/>
      <c r="PP231" s="6"/>
      <c r="PQ231" s="6"/>
      <c r="PR231" s="6"/>
      <c r="PS231" s="6"/>
      <c r="PT231" s="6"/>
      <c r="PU231" s="6"/>
      <c r="PV231" s="6"/>
      <c r="PW231" s="6"/>
      <c r="PX231" s="6"/>
      <c r="PY231" s="6"/>
      <c r="PZ231" s="6"/>
      <c r="QA231" s="6"/>
      <c r="QB231" s="6"/>
      <c r="QC231" s="6"/>
      <c r="QD231" s="6"/>
      <c r="QE231" s="6"/>
      <c r="QF231" s="6"/>
      <c r="QG231" s="6"/>
      <c r="QH231" s="6"/>
      <c r="QI231" s="6"/>
      <c r="QJ231" s="6"/>
      <c r="QK231" s="6"/>
      <c r="QL231" s="6"/>
      <c r="QM231" s="6"/>
      <c r="QN231" s="6"/>
      <c r="QO231" s="6"/>
      <c r="QP231" s="6"/>
      <c r="QQ231" s="6"/>
      <c r="QR231" s="6"/>
      <c r="QS231" s="6"/>
      <c r="QT231" s="6"/>
      <c r="QU231" s="6"/>
      <c r="QV231" s="6"/>
      <c r="QW231" s="6"/>
      <c r="QX231" s="6"/>
      <c r="QY231" s="6"/>
      <c r="QZ231" s="6"/>
      <c r="RA231" s="6"/>
      <c r="RB231" s="6"/>
      <c r="RC231" s="6"/>
      <c r="RD231" s="6"/>
      <c r="RE231" s="6"/>
      <c r="RF231" s="6"/>
      <c r="RG231" s="6"/>
      <c r="RH231" s="6"/>
      <c r="RI231" s="6"/>
      <c r="RJ231" s="6"/>
      <c r="RK231" s="6"/>
      <c r="RL231" s="6"/>
      <c r="RM231" s="6"/>
      <c r="RN231" s="6"/>
      <c r="RO231" s="6"/>
      <c r="RP231" s="6"/>
      <c r="RQ231" s="6"/>
      <c r="RR231" s="6"/>
      <c r="RS231" s="6"/>
      <c r="RT231" s="6"/>
      <c r="RU231" s="6"/>
      <c r="RV231" s="6"/>
      <c r="RW231" s="6"/>
      <c r="RX231" s="6"/>
      <c r="RY231" s="6"/>
      <c r="RZ231" s="6"/>
      <c r="SA231" s="6"/>
      <c r="SB231" s="6"/>
      <c r="SC231" s="6"/>
      <c r="SD231" s="6"/>
      <c r="SE231" s="6"/>
      <c r="SF231" s="6"/>
      <c r="SG231" s="6"/>
      <c r="SH231" s="6"/>
      <c r="SI231" s="6"/>
      <c r="SJ231" s="6"/>
      <c r="SK231" s="6"/>
      <c r="SL231" s="6"/>
      <c r="SM231" s="6"/>
      <c r="SN231" s="6"/>
      <c r="SO231" s="6"/>
      <c r="SP231" s="6"/>
      <c r="SQ231" s="6"/>
      <c r="SR231" s="6"/>
      <c r="SS231" s="6"/>
      <c r="ST231" s="6"/>
      <c r="SU231" s="6"/>
      <c r="SV231" s="6"/>
      <c r="SW231" s="6"/>
      <c r="SX231" s="6"/>
      <c r="SY231" s="6"/>
      <c r="SZ231" s="6"/>
      <c r="TA231" s="6"/>
      <c r="TB231" s="6"/>
      <c r="TC231" s="6"/>
      <c r="TD231" s="6"/>
      <c r="TE231" s="6"/>
      <c r="TF231" s="6"/>
      <c r="TG231" s="6"/>
      <c r="TH231" s="6"/>
      <c r="TI231" s="6"/>
      <c r="TJ231" s="6"/>
      <c r="TK231" s="6"/>
      <c r="TL231" s="6"/>
      <c r="TM231" s="6"/>
      <c r="TN231" s="6"/>
      <c r="TO231" s="6"/>
      <c r="TP231" s="6"/>
      <c r="TQ231" s="6"/>
      <c r="TR231" s="6"/>
      <c r="TS231" s="6"/>
      <c r="TT231" s="6"/>
      <c r="TU231" s="6"/>
      <c r="TV231" s="6"/>
      <c r="TW231" s="6"/>
      <c r="TX231" s="6"/>
      <c r="TY231" s="6"/>
      <c r="TZ231" s="6"/>
      <c r="UA231" s="6"/>
      <c r="UB231" s="6"/>
      <c r="UC231" s="6"/>
      <c r="UD231" s="6"/>
      <c r="UE231" s="6"/>
      <c r="UF231" s="6"/>
      <c r="UG231" s="6"/>
      <c r="UH231" s="6"/>
      <c r="UI231" s="6"/>
      <c r="UJ231" s="6"/>
      <c r="UK231" s="6"/>
      <c r="UL231" s="6"/>
      <c r="UM231" s="6"/>
      <c r="UN231" s="6"/>
      <c r="UO231" s="6"/>
      <c r="UP231" s="6"/>
      <c r="UQ231" s="6"/>
      <c r="UR231" s="6"/>
      <c r="US231" s="6"/>
      <c r="UT231" s="6"/>
      <c r="UU231" s="6"/>
      <c r="UV231" s="6"/>
      <c r="UW231" s="6"/>
      <c r="UX231" s="6"/>
      <c r="UY231" s="6"/>
      <c r="UZ231" s="6"/>
      <c r="VA231" s="6"/>
      <c r="VB231" s="6"/>
      <c r="VC231" s="6"/>
      <c r="VD231" s="6"/>
      <c r="VE231" s="6"/>
      <c r="VF231" s="6"/>
      <c r="VG231" s="6"/>
      <c r="VH231" s="6"/>
      <c r="VI231" s="6"/>
      <c r="VJ231" s="6"/>
      <c r="VK231" s="6"/>
      <c r="VL231" s="6"/>
      <c r="VM231" s="6"/>
      <c r="VN231" s="6"/>
      <c r="VO231" s="6"/>
      <c r="VP231" s="6"/>
      <c r="VQ231" s="6"/>
      <c r="VR231" s="6"/>
      <c r="VS231" s="6"/>
      <c r="VT231" s="6"/>
      <c r="VU231" s="6"/>
      <c r="VV231" s="6"/>
      <c r="VW231" s="6"/>
      <c r="VX231" s="6"/>
      <c r="VY231" s="6"/>
      <c r="VZ231" s="6"/>
      <c r="WA231" s="6"/>
      <c r="WB231" s="6"/>
      <c r="WC231" s="6"/>
      <c r="WD231" s="6"/>
      <c r="WE231" s="6"/>
      <c r="WF231" s="6"/>
      <c r="WG231" s="6"/>
      <c r="WH231" s="6"/>
      <c r="WI231" s="6"/>
      <c r="WJ231" s="6"/>
      <c r="WK231" s="6"/>
      <c r="WL231" s="6"/>
      <c r="WM231" s="6"/>
      <c r="WN231" s="6"/>
      <c r="WO231" s="6"/>
      <c r="WP231" s="6"/>
      <c r="WQ231" s="6"/>
      <c r="WR231" s="6"/>
      <c r="WS231" s="6"/>
      <c r="WT231" s="6"/>
      <c r="WU231" s="6"/>
      <c r="WV231" s="6"/>
      <c r="WW231" s="6"/>
      <c r="WX231" s="6"/>
      <c r="WY231" s="6"/>
      <c r="WZ231" s="6"/>
      <c r="XA231" s="6"/>
      <c r="XB231" s="6"/>
      <c r="XC231" s="6"/>
      <c r="XD231" s="6"/>
      <c r="XE231" s="6"/>
      <c r="XF231" s="6"/>
      <c r="XG231" s="6"/>
      <c r="XH231" s="6"/>
      <c r="XI231" s="6"/>
      <c r="XJ231" s="6"/>
      <c r="XK231" s="6"/>
      <c r="XL231" s="6"/>
      <c r="XM231" s="6"/>
      <c r="XN231" s="6"/>
      <c r="XO231" s="6"/>
      <c r="XP231" s="6"/>
    </row>
    <row r="232" spans="2:640" x14ac:dyDescent="0.25">
      <c r="B232" s="15"/>
      <c r="C232" s="15"/>
      <c r="D232" s="15"/>
      <c r="E232" s="15"/>
      <c r="F232" s="15"/>
      <c r="G232" s="15"/>
      <c r="H232" s="15"/>
      <c r="I232" s="20"/>
      <c r="J232" s="20"/>
      <c r="K232" s="20"/>
      <c r="L232" s="20"/>
      <c r="M232" s="20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  <c r="XA232" s="6"/>
      <c r="XB232" s="6"/>
      <c r="XC232" s="6"/>
      <c r="XD232" s="6"/>
      <c r="XE232" s="6"/>
      <c r="XF232" s="6"/>
      <c r="XG232" s="6"/>
      <c r="XH232" s="6"/>
      <c r="XI232" s="6"/>
      <c r="XJ232" s="6"/>
      <c r="XK232" s="6"/>
      <c r="XL232" s="6"/>
      <c r="XM232" s="6"/>
      <c r="XN232" s="6"/>
      <c r="XO232" s="6"/>
      <c r="XP232" s="6"/>
    </row>
    <row r="233" spans="2:640" x14ac:dyDescent="0.25">
      <c r="B233" s="15"/>
      <c r="C233" s="15"/>
      <c r="D233" s="15"/>
      <c r="E233" s="15"/>
      <c r="F233" s="15"/>
      <c r="G233" s="15"/>
      <c r="H233" s="15"/>
      <c r="I233" s="20"/>
      <c r="J233" s="20"/>
      <c r="K233" s="20"/>
      <c r="L233" s="20"/>
      <c r="M233" s="20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</row>
    <row r="234" spans="2:640" x14ac:dyDescent="0.25">
      <c r="B234" s="15"/>
      <c r="C234" s="15"/>
      <c r="D234" s="15"/>
      <c r="E234" s="15"/>
      <c r="F234" s="15"/>
      <c r="G234" s="15"/>
      <c r="H234" s="15"/>
      <c r="I234" s="20"/>
      <c r="J234" s="20"/>
      <c r="K234" s="20"/>
      <c r="L234" s="20"/>
      <c r="M234" s="20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/>
      <c r="OP234" s="6"/>
      <c r="OQ234" s="6"/>
      <c r="OR234" s="6"/>
      <c r="OS234" s="6"/>
      <c r="OT234" s="6"/>
      <c r="OU234" s="6"/>
      <c r="OV234" s="6"/>
      <c r="OW234" s="6"/>
      <c r="OX234" s="6"/>
      <c r="OY234" s="6"/>
      <c r="OZ234" s="6"/>
      <c r="PA234" s="6"/>
      <c r="PB234" s="6"/>
      <c r="PC234" s="6"/>
      <c r="PD234" s="6"/>
      <c r="PE234" s="6"/>
      <c r="PF234" s="6"/>
      <c r="PG234" s="6"/>
      <c r="PH234" s="6"/>
      <c r="PI234" s="6"/>
      <c r="PJ234" s="6"/>
      <c r="PK234" s="6"/>
      <c r="PL234" s="6"/>
      <c r="PM234" s="6"/>
      <c r="PN234" s="6"/>
      <c r="PO234" s="6"/>
      <c r="PP234" s="6"/>
      <c r="PQ234" s="6"/>
      <c r="PR234" s="6"/>
      <c r="PS234" s="6"/>
      <c r="PT234" s="6"/>
      <c r="PU234" s="6"/>
      <c r="PV234" s="6"/>
      <c r="PW234" s="6"/>
      <c r="PX234" s="6"/>
      <c r="PY234" s="6"/>
      <c r="PZ234" s="6"/>
      <c r="QA234" s="6"/>
      <c r="QB234" s="6"/>
      <c r="QC234" s="6"/>
      <c r="QD234" s="6"/>
      <c r="QE234" s="6"/>
      <c r="QF234" s="6"/>
      <c r="QG234" s="6"/>
      <c r="QH234" s="6"/>
      <c r="QI234" s="6"/>
      <c r="QJ234" s="6"/>
      <c r="QK234" s="6"/>
      <c r="QL234" s="6"/>
      <c r="QM234" s="6"/>
      <c r="QN234" s="6"/>
      <c r="QO234" s="6"/>
      <c r="QP234" s="6"/>
      <c r="QQ234" s="6"/>
      <c r="QR234" s="6"/>
      <c r="QS234" s="6"/>
      <c r="QT234" s="6"/>
      <c r="QU234" s="6"/>
      <c r="QV234" s="6"/>
      <c r="QW234" s="6"/>
      <c r="QX234" s="6"/>
      <c r="QY234" s="6"/>
      <c r="QZ234" s="6"/>
      <c r="RA234" s="6"/>
      <c r="RB234" s="6"/>
      <c r="RC234" s="6"/>
      <c r="RD234" s="6"/>
      <c r="RE234" s="6"/>
      <c r="RF234" s="6"/>
      <c r="RG234" s="6"/>
      <c r="RH234" s="6"/>
      <c r="RI234" s="6"/>
      <c r="RJ234" s="6"/>
      <c r="RK234" s="6"/>
      <c r="RL234" s="6"/>
      <c r="RM234" s="6"/>
      <c r="RN234" s="6"/>
      <c r="RO234" s="6"/>
      <c r="RP234" s="6"/>
      <c r="RQ234" s="6"/>
      <c r="RR234" s="6"/>
      <c r="RS234" s="6"/>
      <c r="RT234" s="6"/>
      <c r="RU234" s="6"/>
      <c r="RV234" s="6"/>
      <c r="RW234" s="6"/>
      <c r="RX234" s="6"/>
      <c r="RY234" s="6"/>
      <c r="RZ234" s="6"/>
      <c r="SA234" s="6"/>
      <c r="SB234" s="6"/>
      <c r="SC234" s="6"/>
      <c r="SD234" s="6"/>
      <c r="SE234" s="6"/>
      <c r="SF234" s="6"/>
      <c r="SG234" s="6"/>
      <c r="SH234" s="6"/>
      <c r="SI234" s="6"/>
      <c r="SJ234" s="6"/>
      <c r="SK234" s="6"/>
      <c r="SL234" s="6"/>
      <c r="SM234" s="6"/>
      <c r="SN234" s="6"/>
      <c r="SO234" s="6"/>
      <c r="SP234" s="6"/>
      <c r="SQ234" s="6"/>
      <c r="SR234" s="6"/>
      <c r="SS234" s="6"/>
      <c r="ST234" s="6"/>
      <c r="SU234" s="6"/>
      <c r="SV234" s="6"/>
      <c r="SW234" s="6"/>
      <c r="SX234" s="6"/>
      <c r="SY234" s="6"/>
      <c r="SZ234" s="6"/>
      <c r="TA234" s="6"/>
      <c r="TB234" s="6"/>
      <c r="TC234" s="6"/>
      <c r="TD234" s="6"/>
      <c r="TE234" s="6"/>
      <c r="TF234" s="6"/>
      <c r="TG234" s="6"/>
      <c r="TH234" s="6"/>
      <c r="TI234" s="6"/>
      <c r="TJ234" s="6"/>
      <c r="TK234" s="6"/>
      <c r="TL234" s="6"/>
      <c r="TM234" s="6"/>
      <c r="TN234" s="6"/>
      <c r="TO234" s="6"/>
      <c r="TP234" s="6"/>
      <c r="TQ234" s="6"/>
      <c r="TR234" s="6"/>
      <c r="TS234" s="6"/>
      <c r="TT234" s="6"/>
      <c r="TU234" s="6"/>
      <c r="TV234" s="6"/>
      <c r="TW234" s="6"/>
      <c r="TX234" s="6"/>
      <c r="TY234" s="6"/>
      <c r="TZ234" s="6"/>
      <c r="UA234" s="6"/>
      <c r="UB234" s="6"/>
      <c r="UC234" s="6"/>
      <c r="UD234" s="6"/>
      <c r="UE234" s="6"/>
      <c r="UF234" s="6"/>
      <c r="UG234" s="6"/>
      <c r="UH234" s="6"/>
      <c r="UI234" s="6"/>
      <c r="UJ234" s="6"/>
      <c r="UK234" s="6"/>
      <c r="UL234" s="6"/>
      <c r="UM234" s="6"/>
      <c r="UN234" s="6"/>
      <c r="UO234" s="6"/>
      <c r="UP234" s="6"/>
      <c r="UQ234" s="6"/>
      <c r="UR234" s="6"/>
      <c r="US234" s="6"/>
      <c r="UT234" s="6"/>
      <c r="UU234" s="6"/>
      <c r="UV234" s="6"/>
      <c r="UW234" s="6"/>
      <c r="UX234" s="6"/>
      <c r="UY234" s="6"/>
      <c r="UZ234" s="6"/>
      <c r="VA234" s="6"/>
      <c r="VB234" s="6"/>
      <c r="VC234" s="6"/>
      <c r="VD234" s="6"/>
      <c r="VE234" s="6"/>
      <c r="VF234" s="6"/>
      <c r="VG234" s="6"/>
      <c r="VH234" s="6"/>
      <c r="VI234" s="6"/>
      <c r="VJ234" s="6"/>
      <c r="VK234" s="6"/>
      <c r="VL234" s="6"/>
      <c r="VM234" s="6"/>
      <c r="VN234" s="6"/>
      <c r="VO234" s="6"/>
      <c r="VP234" s="6"/>
      <c r="VQ234" s="6"/>
      <c r="VR234" s="6"/>
      <c r="VS234" s="6"/>
      <c r="VT234" s="6"/>
      <c r="VU234" s="6"/>
      <c r="VV234" s="6"/>
      <c r="VW234" s="6"/>
      <c r="VX234" s="6"/>
      <c r="VY234" s="6"/>
      <c r="VZ234" s="6"/>
      <c r="WA234" s="6"/>
      <c r="WB234" s="6"/>
      <c r="WC234" s="6"/>
      <c r="WD234" s="6"/>
      <c r="WE234" s="6"/>
      <c r="WF234" s="6"/>
      <c r="WG234" s="6"/>
      <c r="WH234" s="6"/>
      <c r="WI234" s="6"/>
      <c r="WJ234" s="6"/>
      <c r="WK234" s="6"/>
      <c r="WL234" s="6"/>
      <c r="WM234" s="6"/>
      <c r="WN234" s="6"/>
      <c r="WO234" s="6"/>
      <c r="WP234" s="6"/>
      <c r="WQ234" s="6"/>
      <c r="WR234" s="6"/>
      <c r="WS234" s="6"/>
      <c r="WT234" s="6"/>
      <c r="WU234" s="6"/>
      <c r="WV234" s="6"/>
      <c r="WW234" s="6"/>
      <c r="WX234" s="6"/>
      <c r="WY234" s="6"/>
      <c r="WZ234" s="6"/>
      <c r="XA234" s="6"/>
      <c r="XB234" s="6"/>
      <c r="XC234" s="6"/>
      <c r="XD234" s="6"/>
      <c r="XE234" s="6"/>
      <c r="XF234" s="6"/>
      <c r="XG234" s="6"/>
      <c r="XH234" s="6"/>
      <c r="XI234" s="6"/>
      <c r="XJ234" s="6"/>
      <c r="XK234" s="6"/>
      <c r="XL234" s="6"/>
      <c r="XM234" s="6"/>
      <c r="XN234" s="6"/>
      <c r="XO234" s="6"/>
      <c r="XP234" s="6"/>
    </row>
    <row r="235" spans="2:640" x14ac:dyDescent="0.25">
      <c r="B235" s="15"/>
      <c r="C235" s="15"/>
      <c r="D235" s="15"/>
      <c r="E235" s="15"/>
      <c r="F235" s="15"/>
      <c r="G235" s="15"/>
      <c r="H235" s="15"/>
      <c r="I235" s="20"/>
      <c r="J235" s="20"/>
      <c r="K235" s="20"/>
      <c r="L235" s="20"/>
      <c r="M235" s="20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/>
      <c r="OQ235" s="6"/>
      <c r="OR235" s="6"/>
      <c r="OS235" s="6"/>
      <c r="OT235" s="6"/>
      <c r="OU235" s="6"/>
      <c r="OV235" s="6"/>
      <c r="OW235" s="6"/>
      <c r="OX235" s="6"/>
      <c r="OY235" s="6"/>
      <c r="OZ235" s="6"/>
      <c r="PA235" s="6"/>
      <c r="PB235" s="6"/>
      <c r="PC235" s="6"/>
      <c r="PD235" s="6"/>
      <c r="PE235" s="6"/>
      <c r="PF235" s="6"/>
      <c r="PG235" s="6"/>
      <c r="PH235" s="6"/>
      <c r="PI235" s="6"/>
      <c r="PJ235" s="6"/>
      <c r="PK235" s="6"/>
      <c r="PL235" s="6"/>
      <c r="PM235" s="6"/>
      <c r="PN235" s="6"/>
      <c r="PO235" s="6"/>
      <c r="PP235" s="6"/>
      <c r="PQ235" s="6"/>
      <c r="PR235" s="6"/>
      <c r="PS235" s="6"/>
      <c r="PT235" s="6"/>
      <c r="PU235" s="6"/>
      <c r="PV235" s="6"/>
      <c r="PW235" s="6"/>
      <c r="PX235" s="6"/>
      <c r="PY235" s="6"/>
      <c r="PZ235" s="6"/>
      <c r="QA235" s="6"/>
      <c r="QB235" s="6"/>
      <c r="QC235" s="6"/>
      <c r="QD235" s="6"/>
      <c r="QE235" s="6"/>
      <c r="QF235" s="6"/>
      <c r="QG235" s="6"/>
      <c r="QH235" s="6"/>
      <c r="QI235" s="6"/>
      <c r="QJ235" s="6"/>
      <c r="QK235" s="6"/>
      <c r="QL235" s="6"/>
      <c r="QM235" s="6"/>
      <c r="QN235" s="6"/>
      <c r="QO235" s="6"/>
      <c r="QP235" s="6"/>
      <c r="QQ235" s="6"/>
      <c r="QR235" s="6"/>
      <c r="QS235" s="6"/>
      <c r="QT235" s="6"/>
      <c r="QU235" s="6"/>
      <c r="QV235" s="6"/>
      <c r="QW235" s="6"/>
      <c r="QX235" s="6"/>
      <c r="QY235" s="6"/>
      <c r="QZ235" s="6"/>
      <c r="RA235" s="6"/>
      <c r="RB235" s="6"/>
      <c r="RC235" s="6"/>
      <c r="RD235" s="6"/>
      <c r="RE235" s="6"/>
      <c r="RF235" s="6"/>
      <c r="RG235" s="6"/>
      <c r="RH235" s="6"/>
      <c r="RI235" s="6"/>
      <c r="RJ235" s="6"/>
      <c r="RK235" s="6"/>
      <c r="RL235" s="6"/>
      <c r="RM235" s="6"/>
      <c r="RN235" s="6"/>
      <c r="RO235" s="6"/>
      <c r="RP235" s="6"/>
      <c r="RQ235" s="6"/>
      <c r="RR235" s="6"/>
      <c r="RS235" s="6"/>
      <c r="RT235" s="6"/>
      <c r="RU235" s="6"/>
      <c r="RV235" s="6"/>
      <c r="RW235" s="6"/>
      <c r="RX235" s="6"/>
      <c r="RY235" s="6"/>
      <c r="RZ235" s="6"/>
      <c r="SA235" s="6"/>
      <c r="SB235" s="6"/>
      <c r="SC235" s="6"/>
      <c r="SD235" s="6"/>
      <c r="SE235" s="6"/>
      <c r="SF235" s="6"/>
      <c r="SG235" s="6"/>
      <c r="SH235" s="6"/>
      <c r="SI235" s="6"/>
      <c r="SJ235" s="6"/>
      <c r="SK235" s="6"/>
      <c r="SL235" s="6"/>
      <c r="SM235" s="6"/>
      <c r="SN235" s="6"/>
      <c r="SO235" s="6"/>
      <c r="SP235" s="6"/>
      <c r="SQ235" s="6"/>
      <c r="SR235" s="6"/>
      <c r="SS235" s="6"/>
      <c r="ST235" s="6"/>
      <c r="SU235" s="6"/>
      <c r="SV235" s="6"/>
      <c r="SW235" s="6"/>
      <c r="SX235" s="6"/>
      <c r="SY235" s="6"/>
      <c r="SZ235" s="6"/>
      <c r="TA235" s="6"/>
      <c r="TB235" s="6"/>
      <c r="TC235" s="6"/>
      <c r="TD235" s="6"/>
      <c r="TE235" s="6"/>
      <c r="TF235" s="6"/>
      <c r="TG235" s="6"/>
      <c r="TH235" s="6"/>
      <c r="TI235" s="6"/>
      <c r="TJ235" s="6"/>
      <c r="TK235" s="6"/>
      <c r="TL235" s="6"/>
      <c r="TM235" s="6"/>
      <c r="TN235" s="6"/>
      <c r="TO235" s="6"/>
      <c r="TP235" s="6"/>
      <c r="TQ235" s="6"/>
      <c r="TR235" s="6"/>
      <c r="TS235" s="6"/>
      <c r="TT235" s="6"/>
      <c r="TU235" s="6"/>
      <c r="TV235" s="6"/>
      <c r="TW235" s="6"/>
      <c r="TX235" s="6"/>
      <c r="TY235" s="6"/>
      <c r="TZ235" s="6"/>
      <c r="UA235" s="6"/>
      <c r="UB235" s="6"/>
      <c r="UC235" s="6"/>
      <c r="UD235" s="6"/>
      <c r="UE235" s="6"/>
      <c r="UF235" s="6"/>
      <c r="UG235" s="6"/>
      <c r="UH235" s="6"/>
      <c r="UI235" s="6"/>
      <c r="UJ235" s="6"/>
      <c r="UK235" s="6"/>
      <c r="UL235" s="6"/>
      <c r="UM235" s="6"/>
      <c r="UN235" s="6"/>
      <c r="UO235" s="6"/>
      <c r="UP235" s="6"/>
      <c r="UQ235" s="6"/>
      <c r="UR235" s="6"/>
      <c r="US235" s="6"/>
      <c r="UT235" s="6"/>
      <c r="UU235" s="6"/>
      <c r="UV235" s="6"/>
      <c r="UW235" s="6"/>
      <c r="UX235" s="6"/>
      <c r="UY235" s="6"/>
      <c r="UZ235" s="6"/>
      <c r="VA235" s="6"/>
      <c r="VB235" s="6"/>
      <c r="VC235" s="6"/>
      <c r="VD235" s="6"/>
      <c r="VE235" s="6"/>
      <c r="VF235" s="6"/>
      <c r="VG235" s="6"/>
      <c r="VH235" s="6"/>
      <c r="VI235" s="6"/>
      <c r="VJ235" s="6"/>
      <c r="VK235" s="6"/>
      <c r="VL235" s="6"/>
      <c r="VM235" s="6"/>
      <c r="VN235" s="6"/>
      <c r="VO235" s="6"/>
      <c r="VP235" s="6"/>
      <c r="VQ235" s="6"/>
      <c r="VR235" s="6"/>
      <c r="VS235" s="6"/>
      <c r="VT235" s="6"/>
      <c r="VU235" s="6"/>
      <c r="VV235" s="6"/>
      <c r="VW235" s="6"/>
      <c r="VX235" s="6"/>
      <c r="VY235" s="6"/>
      <c r="VZ235" s="6"/>
      <c r="WA235" s="6"/>
      <c r="WB235" s="6"/>
      <c r="WC235" s="6"/>
      <c r="WD235" s="6"/>
      <c r="WE235" s="6"/>
      <c r="WF235" s="6"/>
      <c r="WG235" s="6"/>
      <c r="WH235" s="6"/>
      <c r="WI235" s="6"/>
      <c r="WJ235" s="6"/>
      <c r="WK235" s="6"/>
      <c r="WL235" s="6"/>
      <c r="WM235" s="6"/>
      <c r="WN235" s="6"/>
      <c r="WO235" s="6"/>
      <c r="WP235" s="6"/>
      <c r="WQ235" s="6"/>
      <c r="WR235" s="6"/>
      <c r="WS235" s="6"/>
      <c r="WT235" s="6"/>
      <c r="WU235" s="6"/>
      <c r="WV235" s="6"/>
      <c r="WW235" s="6"/>
      <c r="WX235" s="6"/>
      <c r="WY235" s="6"/>
      <c r="WZ235" s="6"/>
      <c r="XA235" s="6"/>
      <c r="XB235" s="6"/>
      <c r="XC235" s="6"/>
      <c r="XD235" s="6"/>
      <c r="XE235" s="6"/>
      <c r="XF235" s="6"/>
      <c r="XG235" s="6"/>
      <c r="XH235" s="6"/>
      <c r="XI235" s="6"/>
      <c r="XJ235" s="6"/>
      <c r="XK235" s="6"/>
      <c r="XL235" s="6"/>
      <c r="XM235" s="6"/>
      <c r="XN235" s="6"/>
      <c r="XO235" s="6"/>
      <c r="XP235" s="6"/>
    </row>
    <row r="236" spans="2:640" x14ac:dyDescent="0.25">
      <c r="B236" s="15"/>
      <c r="C236" s="15"/>
      <c r="D236" s="15"/>
      <c r="E236" s="15"/>
      <c r="F236" s="15"/>
      <c r="G236" s="15"/>
      <c r="H236" s="15"/>
      <c r="I236" s="20"/>
      <c r="J236" s="20"/>
      <c r="K236" s="20"/>
      <c r="L236" s="60"/>
      <c r="M236" s="60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  <c r="WW236" s="6"/>
      <c r="WX236" s="6"/>
      <c r="WY236" s="6"/>
      <c r="WZ236" s="6"/>
      <c r="XA236" s="6"/>
      <c r="XB236" s="6"/>
      <c r="XC236" s="6"/>
      <c r="XD236" s="6"/>
      <c r="XE236" s="6"/>
      <c r="XF236" s="6"/>
      <c r="XG236" s="6"/>
      <c r="XH236" s="6"/>
      <c r="XI236" s="6"/>
      <c r="XJ236" s="6"/>
      <c r="XK236" s="6"/>
      <c r="XL236" s="6"/>
      <c r="XM236" s="6"/>
      <c r="XN236" s="6"/>
      <c r="XO236" s="6"/>
      <c r="XP236" s="6"/>
    </row>
    <row r="237" spans="2:640" x14ac:dyDescent="0.25">
      <c r="B237" s="15"/>
      <c r="C237" s="15"/>
      <c r="D237" s="15"/>
      <c r="E237" s="15"/>
      <c r="F237" s="15"/>
      <c r="G237" s="15"/>
      <c r="H237" s="15"/>
      <c r="I237" s="20"/>
      <c r="J237" s="20"/>
      <c r="K237" s="20"/>
      <c r="L237" s="20"/>
      <c r="M237" s="20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  <c r="IX237" s="20"/>
      <c r="IY237" s="20"/>
      <c r="IZ237" s="20"/>
      <c r="JA237" s="20"/>
      <c r="JB237" s="20"/>
      <c r="JC237" s="20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/>
      <c r="OQ237" s="6"/>
      <c r="OR237" s="6"/>
      <c r="OS237" s="6"/>
      <c r="OT237" s="6"/>
      <c r="OU237" s="6"/>
      <c r="OV237" s="6"/>
      <c r="OW237" s="6"/>
      <c r="OX237" s="6"/>
      <c r="OY237" s="6"/>
      <c r="OZ237" s="6"/>
      <c r="PA237" s="6"/>
      <c r="PB237" s="6"/>
      <c r="PC237" s="6"/>
      <c r="PD237" s="6"/>
      <c r="PE237" s="6"/>
      <c r="PF237" s="6"/>
      <c r="PG237" s="6"/>
      <c r="PH237" s="6"/>
      <c r="PI237" s="6"/>
      <c r="PJ237" s="6"/>
      <c r="PK237" s="6"/>
      <c r="PL237" s="6"/>
      <c r="PM237" s="6"/>
      <c r="PN237" s="6"/>
      <c r="PO237" s="6"/>
      <c r="PP237" s="6"/>
      <c r="PQ237" s="6"/>
      <c r="PR237" s="6"/>
      <c r="PS237" s="6"/>
      <c r="PT237" s="6"/>
      <c r="PU237" s="6"/>
      <c r="PV237" s="6"/>
      <c r="PW237" s="6"/>
      <c r="PX237" s="6"/>
      <c r="PY237" s="6"/>
      <c r="PZ237" s="6"/>
      <c r="QA237" s="6"/>
      <c r="QB237" s="6"/>
      <c r="QC237" s="6"/>
      <c r="QD237" s="6"/>
      <c r="QE237" s="6"/>
      <c r="QF237" s="6"/>
      <c r="QG237" s="6"/>
      <c r="QH237" s="6"/>
      <c r="QI237" s="6"/>
      <c r="QJ237" s="6"/>
      <c r="QK237" s="6"/>
      <c r="QL237" s="6"/>
      <c r="QM237" s="6"/>
      <c r="QN237" s="6"/>
      <c r="QO237" s="6"/>
      <c r="QP237" s="6"/>
      <c r="QQ237" s="6"/>
      <c r="QR237" s="6"/>
      <c r="QS237" s="6"/>
      <c r="QT237" s="6"/>
      <c r="QU237" s="6"/>
      <c r="QV237" s="6"/>
      <c r="QW237" s="6"/>
      <c r="QX237" s="6"/>
      <c r="QY237" s="6"/>
      <c r="QZ237" s="6"/>
      <c r="RA237" s="6"/>
      <c r="RB237" s="6"/>
      <c r="RC237" s="6"/>
      <c r="RD237" s="6"/>
      <c r="RE237" s="6"/>
      <c r="RF237" s="6"/>
      <c r="RG237" s="6"/>
      <c r="RH237" s="6"/>
      <c r="RI237" s="6"/>
      <c r="RJ237" s="6"/>
      <c r="RK237" s="6"/>
      <c r="RL237" s="6"/>
      <c r="RM237" s="6"/>
      <c r="RN237" s="6"/>
      <c r="RO237" s="6"/>
      <c r="RP237" s="6"/>
      <c r="RQ237" s="6"/>
      <c r="RR237" s="6"/>
      <c r="RS237" s="6"/>
      <c r="RT237" s="6"/>
      <c r="RU237" s="6"/>
      <c r="RV237" s="6"/>
      <c r="RW237" s="6"/>
      <c r="RX237" s="6"/>
      <c r="RY237" s="6"/>
      <c r="RZ237" s="6"/>
      <c r="SA237" s="6"/>
      <c r="SB237" s="6"/>
      <c r="SC237" s="6"/>
      <c r="SD237" s="6"/>
      <c r="SE237" s="6"/>
      <c r="SF237" s="6"/>
      <c r="SG237" s="6"/>
      <c r="SH237" s="6"/>
      <c r="SI237" s="6"/>
      <c r="SJ237" s="6"/>
      <c r="SK237" s="6"/>
      <c r="SL237" s="6"/>
      <c r="SM237" s="6"/>
      <c r="SN237" s="6"/>
      <c r="SO237" s="6"/>
      <c r="SP237" s="6"/>
      <c r="SQ237" s="6"/>
      <c r="SR237" s="6"/>
      <c r="SS237" s="6"/>
      <c r="ST237" s="6"/>
      <c r="SU237" s="6"/>
      <c r="SV237" s="6"/>
      <c r="SW237" s="6"/>
      <c r="SX237" s="6"/>
      <c r="SY237" s="6"/>
      <c r="SZ237" s="6"/>
      <c r="TA237" s="6"/>
      <c r="TB237" s="6"/>
      <c r="TC237" s="6"/>
      <c r="TD237" s="6"/>
      <c r="TE237" s="6"/>
      <c r="TF237" s="6"/>
      <c r="TG237" s="6"/>
      <c r="TH237" s="6"/>
      <c r="TI237" s="6"/>
      <c r="TJ237" s="6"/>
      <c r="TK237" s="6"/>
      <c r="TL237" s="6"/>
      <c r="TM237" s="6"/>
      <c r="TN237" s="6"/>
      <c r="TO237" s="6"/>
      <c r="TP237" s="6"/>
      <c r="TQ237" s="6"/>
      <c r="TR237" s="6"/>
      <c r="TS237" s="6"/>
      <c r="TT237" s="6"/>
      <c r="TU237" s="6"/>
      <c r="TV237" s="6"/>
      <c r="TW237" s="6"/>
      <c r="TX237" s="6"/>
      <c r="TY237" s="6"/>
      <c r="TZ237" s="6"/>
      <c r="UA237" s="6"/>
      <c r="UB237" s="6"/>
      <c r="UC237" s="6"/>
      <c r="UD237" s="6"/>
      <c r="UE237" s="6"/>
      <c r="UF237" s="6"/>
      <c r="UG237" s="6"/>
      <c r="UH237" s="6"/>
      <c r="UI237" s="6"/>
      <c r="UJ237" s="6"/>
      <c r="UK237" s="6"/>
      <c r="UL237" s="6"/>
      <c r="UM237" s="6"/>
      <c r="UN237" s="6"/>
      <c r="UO237" s="6"/>
      <c r="UP237" s="6"/>
      <c r="UQ237" s="6"/>
      <c r="UR237" s="6"/>
      <c r="US237" s="6"/>
      <c r="UT237" s="6"/>
      <c r="UU237" s="6"/>
      <c r="UV237" s="6"/>
      <c r="UW237" s="6"/>
      <c r="UX237" s="6"/>
      <c r="UY237" s="6"/>
      <c r="UZ237" s="6"/>
      <c r="VA237" s="6"/>
      <c r="VB237" s="6"/>
      <c r="VC237" s="6"/>
      <c r="VD237" s="6"/>
      <c r="VE237" s="6"/>
      <c r="VF237" s="6"/>
      <c r="VG237" s="6"/>
      <c r="VH237" s="6"/>
      <c r="VI237" s="6"/>
      <c r="VJ237" s="6"/>
      <c r="VK237" s="6"/>
      <c r="VL237" s="6"/>
      <c r="VM237" s="6"/>
      <c r="VN237" s="6"/>
      <c r="VO237" s="6"/>
      <c r="VP237" s="6"/>
      <c r="VQ237" s="6"/>
      <c r="VR237" s="6"/>
      <c r="VS237" s="6"/>
      <c r="VT237" s="6"/>
      <c r="VU237" s="6"/>
      <c r="VV237" s="6"/>
      <c r="VW237" s="6"/>
      <c r="VX237" s="6"/>
      <c r="VY237" s="6"/>
      <c r="VZ237" s="6"/>
      <c r="WA237" s="6"/>
      <c r="WB237" s="6"/>
      <c r="WC237" s="6"/>
      <c r="WD237" s="6"/>
      <c r="WE237" s="6"/>
      <c r="WF237" s="6"/>
      <c r="WG237" s="6"/>
      <c r="WH237" s="6"/>
      <c r="WI237" s="6"/>
      <c r="WJ237" s="6"/>
      <c r="WK237" s="6"/>
      <c r="WL237" s="6"/>
      <c r="WM237" s="6"/>
      <c r="WN237" s="6"/>
      <c r="WO237" s="6"/>
      <c r="WP237" s="6"/>
      <c r="WQ237" s="6"/>
      <c r="WR237" s="6"/>
      <c r="WS237" s="6"/>
      <c r="WT237" s="6"/>
      <c r="WU237" s="6"/>
      <c r="WV237" s="6"/>
      <c r="WW237" s="6"/>
      <c r="WX237" s="6"/>
      <c r="WY237" s="6"/>
      <c r="WZ237" s="6"/>
      <c r="XA237" s="6"/>
      <c r="XB237" s="6"/>
      <c r="XC237" s="6"/>
      <c r="XD237" s="6"/>
      <c r="XE237" s="6"/>
      <c r="XF237" s="6"/>
      <c r="XG237" s="6"/>
      <c r="XH237" s="6"/>
      <c r="XI237" s="6"/>
      <c r="XJ237" s="6"/>
      <c r="XK237" s="6"/>
      <c r="XL237" s="6"/>
      <c r="XM237" s="6"/>
      <c r="XN237" s="6"/>
      <c r="XO237" s="6"/>
      <c r="XP237" s="6"/>
    </row>
    <row r="238" spans="2:640" x14ac:dyDescent="0.25">
      <c r="B238" s="15"/>
      <c r="C238" s="15"/>
      <c r="D238" s="15"/>
      <c r="E238" s="15"/>
      <c r="F238" s="15"/>
      <c r="G238" s="15"/>
      <c r="H238" s="15"/>
      <c r="I238" s="20"/>
      <c r="J238" s="20"/>
      <c r="K238" s="20"/>
      <c r="L238" s="20"/>
      <c r="M238" s="20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  <c r="IX238" s="20"/>
      <c r="IY238" s="20"/>
      <c r="IZ238" s="20"/>
      <c r="JA238" s="20"/>
      <c r="JB238" s="20"/>
      <c r="JC238" s="20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6"/>
      <c r="OR238" s="6"/>
      <c r="OS238" s="6"/>
      <c r="OT238" s="6"/>
      <c r="OU238" s="6"/>
      <c r="OV238" s="6"/>
      <c r="OW238" s="6"/>
      <c r="OX238" s="6"/>
      <c r="OY238" s="6"/>
      <c r="OZ238" s="6"/>
      <c r="PA238" s="6"/>
      <c r="PB238" s="6"/>
      <c r="PC238" s="6"/>
      <c r="PD238" s="6"/>
      <c r="PE238" s="6"/>
      <c r="PF238" s="6"/>
      <c r="PG238" s="6"/>
      <c r="PH238" s="6"/>
      <c r="PI238" s="6"/>
      <c r="PJ238" s="6"/>
      <c r="PK238" s="6"/>
      <c r="PL238" s="6"/>
      <c r="PM238" s="6"/>
      <c r="PN238" s="6"/>
      <c r="PO238" s="6"/>
      <c r="PP238" s="6"/>
      <c r="PQ238" s="6"/>
      <c r="PR238" s="6"/>
      <c r="PS238" s="6"/>
      <c r="PT238" s="6"/>
      <c r="PU238" s="6"/>
      <c r="PV238" s="6"/>
      <c r="PW238" s="6"/>
      <c r="PX238" s="6"/>
      <c r="PY238" s="6"/>
      <c r="PZ238" s="6"/>
      <c r="QA238" s="6"/>
      <c r="QB238" s="6"/>
      <c r="QC238" s="6"/>
      <c r="QD238" s="6"/>
      <c r="QE238" s="6"/>
      <c r="QF238" s="6"/>
      <c r="QG238" s="6"/>
      <c r="QH238" s="6"/>
      <c r="QI238" s="6"/>
      <c r="QJ238" s="6"/>
      <c r="QK238" s="6"/>
      <c r="QL238" s="6"/>
      <c r="QM238" s="6"/>
      <c r="QN238" s="6"/>
      <c r="QO238" s="6"/>
      <c r="QP238" s="6"/>
      <c r="QQ238" s="6"/>
      <c r="QR238" s="6"/>
      <c r="QS238" s="6"/>
      <c r="QT238" s="6"/>
      <c r="QU238" s="6"/>
      <c r="QV238" s="6"/>
      <c r="QW238" s="6"/>
      <c r="QX238" s="6"/>
      <c r="QY238" s="6"/>
      <c r="QZ238" s="6"/>
      <c r="RA238" s="6"/>
      <c r="RB238" s="6"/>
      <c r="RC238" s="6"/>
      <c r="RD238" s="6"/>
      <c r="RE238" s="6"/>
      <c r="RF238" s="6"/>
      <c r="RG238" s="6"/>
      <c r="RH238" s="6"/>
      <c r="RI238" s="6"/>
      <c r="RJ238" s="6"/>
      <c r="RK238" s="6"/>
      <c r="RL238" s="6"/>
      <c r="RM238" s="6"/>
      <c r="RN238" s="6"/>
      <c r="RO238" s="6"/>
      <c r="RP238" s="6"/>
      <c r="RQ238" s="6"/>
      <c r="RR238" s="6"/>
      <c r="RS238" s="6"/>
      <c r="RT238" s="6"/>
      <c r="RU238" s="6"/>
      <c r="RV238" s="6"/>
      <c r="RW238" s="6"/>
      <c r="RX238" s="6"/>
      <c r="RY238" s="6"/>
      <c r="RZ238" s="6"/>
      <c r="SA238" s="6"/>
      <c r="SB238" s="6"/>
      <c r="SC238" s="6"/>
      <c r="SD238" s="6"/>
      <c r="SE238" s="6"/>
      <c r="SF238" s="6"/>
      <c r="SG238" s="6"/>
      <c r="SH238" s="6"/>
      <c r="SI238" s="6"/>
      <c r="SJ238" s="6"/>
      <c r="SK238" s="6"/>
      <c r="SL238" s="6"/>
      <c r="SM238" s="6"/>
      <c r="SN238" s="6"/>
      <c r="SO238" s="6"/>
      <c r="SP238" s="6"/>
      <c r="SQ238" s="6"/>
      <c r="SR238" s="6"/>
      <c r="SS238" s="6"/>
      <c r="ST238" s="6"/>
      <c r="SU238" s="6"/>
      <c r="SV238" s="6"/>
      <c r="SW238" s="6"/>
      <c r="SX238" s="6"/>
      <c r="SY238" s="6"/>
      <c r="SZ238" s="6"/>
      <c r="TA238" s="6"/>
      <c r="TB238" s="6"/>
      <c r="TC238" s="6"/>
      <c r="TD238" s="6"/>
      <c r="TE238" s="6"/>
      <c r="TF238" s="6"/>
      <c r="TG238" s="6"/>
      <c r="TH238" s="6"/>
      <c r="TI238" s="6"/>
      <c r="TJ238" s="6"/>
      <c r="TK238" s="6"/>
      <c r="TL238" s="6"/>
      <c r="TM238" s="6"/>
      <c r="TN238" s="6"/>
      <c r="TO238" s="6"/>
      <c r="TP238" s="6"/>
      <c r="TQ238" s="6"/>
      <c r="TR238" s="6"/>
      <c r="TS238" s="6"/>
      <c r="TT238" s="6"/>
      <c r="TU238" s="6"/>
      <c r="TV238" s="6"/>
      <c r="TW238" s="6"/>
      <c r="TX238" s="6"/>
      <c r="TY238" s="6"/>
      <c r="TZ238" s="6"/>
      <c r="UA238" s="6"/>
      <c r="UB238" s="6"/>
      <c r="UC238" s="6"/>
      <c r="UD238" s="6"/>
      <c r="UE238" s="6"/>
      <c r="UF238" s="6"/>
      <c r="UG238" s="6"/>
      <c r="UH238" s="6"/>
      <c r="UI238" s="6"/>
      <c r="UJ238" s="6"/>
      <c r="UK238" s="6"/>
      <c r="UL238" s="6"/>
      <c r="UM238" s="6"/>
      <c r="UN238" s="6"/>
      <c r="UO238" s="6"/>
      <c r="UP238" s="6"/>
      <c r="UQ238" s="6"/>
      <c r="UR238" s="6"/>
      <c r="US238" s="6"/>
      <c r="UT238" s="6"/>
      <c r="UU238" s="6"/>
      <c r="UV238" s="6"/>
      <c r="UW238" s="6"/>
      <c r="UX238" s="6"/>
      <c r="UY238" s="6"/>
      <c r="UZ238" s="6"/>
      <c r="VA238" s="6"/>
      <c r="VB238" s="6"/>
      <c r="VC238" s="6"/>
      <c r="VD238" s="6"/>
      <c r="VE238" s="6"/>
      <c r="VF238" s="6"/>
      <c r="VG238" s="6"/>
      <c r="VH238" s="6"/>
      <c r="VI238" s="6"/>
      <c r="VJ238" s="6"/>
      <c r="VK238" s="6"/>
      <c r="VL238" s="6"/>
      <c r="VM238" s="6"/>
      <c r="VN238" s="6"/>
      <c r="VO238" s="6"/>
      <c r="VP238" s="6"/>
      <c r="VQ238" s="6"/>
      <c r="VR238" s="6"/>
      <c r="VS238" s="6"/>
      <c r="VT238" s="6"/>
      <c r="VU238" s="6"/>
      <c r="VV238" s="6"/>
      <c r="VW238" s="6"/>
      <c r="VX238" s="6"/>
      <c r="VY238" s="6"/>
      <c r="VZ238" s="6"/>
      <c r="WA238" s="6"/>
      <c r="WB238" s="6"/>
      <c r="WC238" s="6"/>
      <c r="WD238" s="6"/>
      <c r="WE238" s="6"/>
      <c r="WF238" s="6"/>
      <c r="WG238" s="6"/>
      <c r="WH238" s="6"/>
      <c r="WI238" s="6"/>
      <c r="WJ238" s="6"/>
      <c r="WK238" s="6"/>
      <c r="WL238" s="6"/>
      <c r="WM238" s="6"/>
      <c r="WN238" s="6"/>
      <c r="WO238" s="6"/>
      <c r="WP238" s="6"/>
      <c r="WQ238" s="6"/>
      <c r="WR238" s="6"/>
      <c r="WS238" s="6"/>
      <c r="WT238" s="6"/>
      <c r="WU238" s="6"/>
      <c r="WV238" s="6"/>
      <c r="WW238" s="6"/>
      <c r="WX238" s="6"/>
      <c r="WY238" s="6"/>
      <c r="WZ238" s="6"/>
      <c r="XA238" s="6"/>
      <c r="XB238" s="6"/>
      <c r="XC238" s="6"/>
      <c r="XD238" s="6"/>
      <c r="XE238" s="6"/>
      <c r="XF238" s="6"/>
      <c r="XG238" s="6"/>
      <c r="XH238" s="6"/>
      <c r="XI238" s="6"/>
      <c r="XJ238" s="6"/>
      <c r="XK238" s="6"/>
      <c r="XL238" s="6"/>
      <c r="XM238" s="6"/>
      <c r="XN238" s="6"/>
      <c r="XO238" s="6"/>
      <c r="XP238" s="6"/>
    </row>
    <row r="239" spans="2:640" x14ac:dyDescent="0.25">
      <c r="B239" s="15"/>
      <c r="C239" s="15"/>
      <c r="D239" s="15"/>
      <c r="E239" s="15"/>
      <c r="F239" s="15"/>
      <c r="G239" s="15"/>
      <c r="H239" s="15"/>
      <c r="I239" s="20"/>
      <c r="J239" s="20"/>
      <c r="K239" s="20"/>
      <c r="L239" s="20"/>
      <c r="M239" s="20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  <c r="WW239" s="6"/>
      <c r="WX239" s="6"/>
      <c r="WY239" s="6"/>
      <c r="WZ239" s="6"/>
      <c r="XA239" s="6"/>
      <c r="XB239" s="6"/>
      <c r="XC239" s="6"/>
      <c r="XD239" s="6"/>
      <c r="XE239" s="6"/>
      <c r="XF239" s="6"/>
      <c r="XG239" s="6"/>
      <c r="XH239" s="6"/>
      <c r="XI239" s="6"/>
      <c r="XJ239" s="6"/>
      <c r="XK239" s="6"/>
      <c r="XL239" s="6"/>
      <c r="XM239" s="6"/>
      <c r="XN239" s="6"/>
      <c r="XO239" s="6"/>
      <c r="XP239" s="6"/>
    </row>
    <row r="240" spans="2:640" x14ac:dyDescent="0.25">
      <c r="B240" s="15"/>
      <c r="C240" s="15"/>
      <c r="D240" s="15"/>
      <c r="E240" s="15"/>
      <c r="F240" s="15"/>
      <c r="G240" s="15"/>
      <c r="H240" s="15"/>
      <c r="I240" s="20"/>
      <c r="J240" s="20"/>
      <c r="K240" s="20"/>
      <c r="L240" s="20"/>
      <c r="M240" s="20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/>
      <c r="OP240" s="6"/>
      <c r="OQ240" s="6"/>
      <c r="OR240" s="6"/>
      <c r="OS240" s="6"/>
      <c r="OT240" s="6"/>
      <c r="OU240" s="6"/>
      <c r="OV240" s="6"/>
      <c r="OW240" s="6"/>
      <c r="OX240" s="6"/>
      <c r="OY240" s="6"/>
      <c r="OZ240" s="6"/>
      <c r="PA240" s="6"/>
      <c r="PB240" s="6"/>
      <c r="PC240" s="6"/>
      <c r="PD240" s="6"/>
      <c r="PE240" s="6"/>
      <c r="PF240" s="6"/>
      <c r="PG240" s="6"/>
      <c r="PH240" s="6"/>
      <c r="PI240" s="6"/>
      <c r="PJ240" s="6"/>
      <c r="PK240" s="6"/>
      <c r="PL240" s="6"/>
      <c r="PM240" s="6"/>
      <c r="PN240" s="6"/>
      <c r="PO240" s="6"/>
      <c r="PP240" s="6"/>
      <c r="PQ240" s="6"/>
      <c r="PR240" s="6"/>
      <c r="PS240" s="6"/>
      <c r="PT240" s="6"/>
      <c r="PU240" s="6"/>
      <c r="PV240" s="6"/>
      <c r="PW240" s="6"/>
      <c r="PX240" s="6"/>
      <c r="PY240" s="6"/>
      <c r="PZ240" s="6"/>
      <c r="QA240" s="6"/>
      <c r="QB240" s="6"/>
      <c r="QC240" s="6"/>
      <c r="QD240" s="6"/>
      <c r="QE240" s="6"/>
      <c r="QF240" s="6"/>
      <c r="QG240" s="6"/>
      <c r="QH240" s="6"/>
      <c r="QI240" s="6"/>
      <c r="QJ240" s="6"/>
      <c r="QK240" s="6"/>
      <c r="QL240" s="6"/>
      <c r="QM240" s="6"/>
      <c r="QN240" s="6"/>
      <c r="QO240" s="6"/>
      <c r="QP240" s="6"/>
      <c r="QQ240" s="6"/>
      <c r="QR240" s="6"/>
      <c r="QS240" s="6"/>
      <c r="QT240" s="6"/>
      <c r="QU240" s="6"/>
      <c r="QV240" s="6"/>
      <c r="QW240" s="6"/>
      <c r="QX240" s="6"/>
      <c r="QY240" s="6"/>
      <c r="QZ240" s="6"/>
      <c r="RA240" s="6"/>
      <c r="RB240" s="6"/>
      <c r="RC240" s="6"/>
      <c r="RD240" s="6"/>
      <c r="RE240" s="6"/>
      <c r="RF240" s="6"/>
      <c r="RG240" s="6"/>
      <c r="RH240" s="6"/>
      <c r="RI240" s="6"/>
      <c r="RJ240" s="6"/>
      <c r="RK240" s="6"/>
      <c r="RL240" s="6"/>
      <c r="RM240" s="6"/>
      <c r="RN240" s="6"/>
      <c r="RO240" s="6"/>
      <c r="RP240" s="6"/>
      <c r="RQ240" s="6"/>
      <c r="RR240" s="6"/>
      <c r="RS240" s="6"/>
      <c r="RT240" s="6"/>
      <c r="RU240" s="6"/>
      <c r="RV240" s="6"/>
      <c r="RW240" s="6"/>
      <c r="RX240" s="6"/>
      <c r="RY240" s="6"/>
      <c r="RZ240" s="6"/>
      <c r="SA240" s="6"/>
      <c r="SB240" s="6"/>
      <c r="SC240" s="6"/>
      <c r="SD240" s="6"/>
      <c r="SE240" s="6"/>
      <c r="SF240" s="6"/>
      <c r="SG240" s="6"/>
      <c r="SH240" s="6"/>
      <c r="SI240" s="6"/>
      <c r="SJ240" s="6"/>
      <c r="SK240" s="6"/>
      <c r="SL240" s="6"/>
      <c r="SM240" s="6"/>
      <c r="SN240" s="6"/>
      <c r="SO240" s="6"/>
      <c r="SP240" s="6"/>
      <c r="SQ240" s="6"/>
      <c r="SR240" s="6"/>
      <c r="SS240" s="6"/>
      <c r="ST240" s="6"/>
      <c r="SU240" s="6"/>
      <c r="SV240" s="6"/>
      <c r="SW240" s="6"/>
      <c r="SX240" s="6"/>
      <c r="SY240" s="6"/>
      <c r="SZ240" s="6"/>
      <c r="TA240" s="6"/>
      <c r="TB240" s="6"/>
      <c r="TC240" s="6"/>
      <c r="TD240" s="6"/>
      <c r="TE240" s="6"/>
      <c r="TF240" s="6"/>
      <c r="TG240" s="6"/>
      <c r="TH240" s="6"/>
      <c r="TI240" s="6"/>
      <c r="TJ240" s="6"/>
      <c r="TK240" s="6"/>
      <c r="TL240" s="6"/>
      <c r="TM240" s="6"/>
      <c r="TN240" s="6"/>
      <c r="TO240" s="6"/>
      <c r="TP240" s="6"/>
      <c r="TQ240" s="6"/>
      <c r="TR240" s="6"/>
      <c r="TS240" s="6"/>
      <c r="TT240" s="6"/>
      <c r="TU240" s="6"/>
      <c r="TV240" s="6"/>
      <c r="TW240" s="6"/>
      <c r="TX240" s="6"/>
      <c r="TY240" s="6"/>
      <c r="TZ240" s="6"/>
      <c r="UA240" s="6"/>
      <c r="UB240" s="6"/>
      <c r="UC240" s="6"/>
      <c r="UD240" s="6"/>
      <c r="UE240" s="6"/>
      <c r="UF240" s="6"/>
      <c r="UG240" s="6"/>
      <c r="UH240" s="6"/>
      <c r="UI240" s="6"/>
      <c r="UJ240" s="6"/>
      <c r="UK240" s="6"/>
      <c r="UL240" s="6"/>
      <c r="UM240" s="6"/>
      <c r="UN240" s="6"/>
      <c r="UO240" s="6"/>
      <c r="UP240" s="6"/>
      <c r="UQ240" s="6"/>
      <c r="UR240" s="6"/>
      <c r="US240" s="6"/>
      <c r="UT240" s="6"/>
      <c r="UU240" s="6"/>
      <c r="UV240" s="6"/>
      <c r="UW240" s="6"/>
      <c r="UX240" s="6"/>
      <c r="UY240" s="6"/>
      <c r="UZ240" s="6"/>
      <c r="VA240" s="6"/>
      <c r="VB240" s="6"/>
      <c r="VC240" s="6"/>
      <c r="VD240" s="6"/>
      <c r="VE240" s="6"/>
      <c r="VF240" s="6"/>
      <c r="VG240" s="6"/>
      <c r="VH240" s="6"/>
      <c r="VI240" s="6"/>
      <c r="VJ240" s="6"/>
      <c r="VK240" s="6"/>
      <c r="VL240" s="6"/>
      <c r="VM240" s="6"/>
      <c r="VN240" s="6"/>
      <c r="VO240" s="6"/>
      <c r="VP240" s="6"/>
      <c r="VQ240" s="6"/>
      <c r="VR240" s="6"/>
      <c r="VS240" s="6"/>
      <c r="VT240" s="6"/>
      <c r="VU240" s="6"/>
      <c r="VV240" s="6"/>
      <c r="VW240" s="6"/>
      <c r="VX240" s="6"/>
      <c r="VY240" s="6"/>
      <c r="VZ240" s="6"/>
      <c r="WA240" s="6"/>
      <c r="WB240" s="6"/>
      <c r="WC240" s="6"/>
      <c r="WD240" s="6"/>
      <c r="WE240" s="6"/>
      <c r="WF240" s="6"/>
      <c r="WG240" s="6"/>
      <c r="WH240" s="6"/>
      <c r="WI240" s="6"/>
      <c r="WJ240" s="6"/>
      <c r="WK240" s="6"/>
      <c r="WL240" s="6"/>
      <c r="WM240" s="6"/>
      <c r="WN240" s="6"/>
      <c r="WO240" s="6"/>
      <c r="WP240" s="6"/>
      <c r="WQ240" s="6"/>
      <c r="WR240" s="6"/>
      <c r="WS240" s="6"/>
      <c r="WT240" s="6"/>
      <c r="WU240" s="6"/>
      <c r="WV240" s="6"/>
      <c r="WW240" s="6"/>
      <c r="WX240" s="6"/>
      <c r="WY240" s="6"/>
      <c r="WZ240" s="6"/>
      <c r="XA240" s="6"/>
      <c r="XB240" s="6"/>
      <c r="XC240" s="6"/>
      <c r="XD240" s="6"/>
      <c r="XE240" s="6"/>
      <c r="XF240" s="6"/>
      <c r="XG240" s="6"/>
      <c r="XH240" s="6"/>
      <c r="XI240" s="6"/>
      <c r="XJ240" s="6"/>
      <c r="XK240" s="6"/>
      <c r="XL240" s="6"/>
      <c r="XM240" s="6"/>
      <c r="XN240" s="6"/>
      <c r="XO240" s="6"/>
      <c r="XP240" s="6"/>
    </row>
    <row r="241" spans="2:640" x14ac:dyDescent="0.25">
      <c r="B241" s="15"/>
      <c r="C241" s="15"/>
      <c r="D241" s="15"/>
      <c r="E241" s="15"/>
      <c r="F241" s="15"/>
      <c r="G241" s="15"/>
      <c r="H241" s="15"/>
      <c r="I241" s="20"/>
      <c r="J241" s="20"/>
      <c r="K241" s="20"/>
      <c r="L241" s="20"/>
      <c r="M241" s="20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/>
      <c r="OP241" s="6"/>
      <c r="OQ241" s="6"/>
      <c r="OR241" s="6"/>
      <c r="OS241" s="6"/>
      <c r="OT241" s="6"/>
      <c r="OU241" s="6"/>
      <c r="OV241" s="6"/>
      <c r="OW241" s="6"/>
      <c r="OX241" s="6"/>
      <c r="OY241" s="6"/>
      <c r="OZ241" s="6"/>
      <c r="PA241" s="6"/>
      <c r="PB241" s="6"/>
      <c r="PC241" s="6"/>
      <c r="PD241" s="6"/>
      <c r="PE241" s="6"/>
      <c r="PF241" s="6"/>
      <c r="PG241" s="6"/>
      <c r="PH241" s="6"/>
      <c r="PI241" s="6"/>
      <c r="PJ241" s="6"/>
      <c r="PK241" s="6"/>
      <c r="PL241" s="6"/>
      <c r="PM241" s="6"/>
      <c r="PN241" s="6"/>
      <c r="PO241" s="6"/>
      <c r="PP241" s="6"/>
      <c r="PQ241" s="6"/>
      <c r="PR241" s="6"/>
      <c r="PS241" s="6"/>
      <c r="PT241" s="6"/>
      <c r="PU241" s="6"/>
      <c r="PV241" s="6"/>
      <c r="PW241" s="6"/>
      <c r="PX241" s="6"/>
      <c r="PY241" s="6"/>
      <c r="PZ241" s="6"/>
      <c r="QA241" s="6"/>
      <c r="QB241" s="6"/>
      <c r="QC241" s="6"/>
      <c r="QD241" s="6"/>
      <c r="QE241" s="6"/>
      <c r="QF241" s="6"/>
      <c r="QG241" s="6"/>
      <c r="QH241" s="6"/>
      <c r="QI241" s="6"/>
      <c r="QJ241" s="6"/>
      <c r="QK241" s="6"/>
      <c r="QL241" s="6"/>
      <c r="QM241" s="6"/>
      <c r="QN241" s="6"/>
      <c r="QO241" s="6"/>
      <c r="QP241" s="6"/>
      <c r="QQ241" s="6"/>
      <c r="QR241" s="6"/>
      <c r="QS241" s="6"/>
      <c r="QT241" s="6"/>
      <c r="QU241" s="6"/>
      <c r="QV241" s="6"/>
      <c r="QW241" s="6"/>
      <c r="QX241" s="6"/>
      <c r="QY241" s="6"/>
      <c r="QZ241" s="6"/>
      <c r="RA241" s="6"/>
      <c r="RB241" s="6"/>
      <c r="RC241" s="6"/>
      <c r="RD241" s="6"/>
      <c r="RE241" s="6"/>
      <c r="RF241" s="6"/>
      <c r="RG241" s="6"/>
      <c r="RH241" s="6"/>
      <c r="RI241" s="6"/>
      <c r="RJ241" s="6"/>
      <c r="RK241" s="6"/>
      <c r="RL241" s="6"/>
      <c r="RM241" s="6"/>
      <c r="RN241" s="6"/>
      <c r="RO241" s="6"/>
      <c r="RP241" s="6"/>
      <c r="RQ241" s="6"/>
      <c r="RR241" s="6"/>
      <c r="RS241" s="6"/>
      <c r="RT241" s="6"/>
      <c r="RU241" s="6"/>
      <c r="RV241" s="6"/>
      <c r="RW241" s="6"/>
      <c r="RX241" s="6"/>
      <c r="RY241" s="6"/>
      <c r="RZ241" s="6"/>
      <c r="SA241" s="6"/>
      <c r="SB241" s="6"/>
      <c r="SC241" s="6"/>
      <c r="SD241" s="6"/>
      <c r="SE241" s="6"/>
      <c r="SF241" s="6"/>
      <c r="SG241" s="6"/>
      <c r="SH241" s="6"/>
      <c r="SI241" s="6"/>
      <c r="SJ241" s="6"/>
      <c r="SK241" s="6"/>
      <c r="SL241" s="6"/>
      <c r="SM241" s="6"/>
      <c r="SN241" s="6"/>
      <c r="SO241" s="6"/>
      <c r="SP241" s="6"/>
      <c r="SQ241" s="6"/>
      <c r="SR241" s="6"/>
      <c r="SS241" s="6"/>
      <c r="ST241" s="6"/>
      <c r="SU241" s="6"/>
      <c r="SV241" s="6"/>
      <c r="SW241" s="6"/>
      <c r="SX241" s="6"/>
      <c r="SY241" s="6"/>
      <c r="SZ241" s="6"/>
      <c r="TA241" s="6"/>
      <c r="TB241" s="6"/>
      <c r="TC241" s="6"/>
      <c r="TD241" s="6"/>
      <c r="TE241" s="6"/>
      <c r="TF241" s="6"/>
      <c r="TG241" s="6"/>
      <c r="TH241" s="6"/>
      <c r="TI241" s="6"/>
      <c r="TJ241" s="6"/>
      <c r="TK241" s="6"/>
      <c r="TL241" s="6"/>
      <c r="TM241" s="6"/>
      <c r="TN241" s="6"/>
      <c r="TO241" s="6"/>
      <c r="TP241" s="6"/>
      <c r="TQ241" s="6"/>
      <c r="TR241" s="6"/>
      <c r="TS241" s="6"/>
      <c r="TT241" s="6"/>
      <c r="TU241" s="6"/>
      <c r="TV241" s="6"/>
      <c r="TW241" s="6"/>
      <c r="TX241" s="6"/>
      <c r="TY241" s="6"/>
      <c r="TZ241" s="6"/>
      <c r="UA241" s="6"/>
      <c r="UB241" s="6"/>
      <c r="UC241" s="6"/>
      <c r="UD241" s="6"/>
      <c r="UE241" s="6"/>
      <c r="UF241" s="6"/>
      <c r="UG241" s="6"/>
      <c r="UH241" s="6"/>
      <c r="UI241" s="6"/>
      <c r="UJ241" s="6"/>
      <c r="UK241" s="6"/>
      <c r="UL241" s="6"/>
      <c r="UM241" s="6"/>
      <c r="UN241" s="6"/>
      <c r="UO241" s="6"/>
      <c r="UP241" s="6"/>
      <c r="UQ241" s="6"/>
      <c r="UR241" s="6"/>
      <c r="US241" s="6"/>
      <c r="UT241" s="6"/>
      <c r="UU241" s="6"/>
      <c r="UV241" s="6"/>
      <c r="UW241" s="6"/>
      <c r="UX241" s="6"/>
      <c r="UY241" s="6"/>
      <c r="UZ241" s="6"/>
      <c r="VA241" s="6"/>
      <c r="VB241" s="6"/>
      <c r="VC241" s="6"/>
      <c r="VD241" s="6"/>
      <c r="VE241" s="6"/>
      <c r="VF241" s="6"/>
      <c r="VG241" s="6"/>
      <c r="VH241" s="6"/>
      <c r="VI241" s="6"/>
      <c r="VJ241" s="6"/>
      <c r="VK241" s="6"/>
      <c r="VL241" s="6"/>
      <c r="VM241" s="6"/>
      <c r="VN241" s="6"/>
      <c r="VO241" s="6"/>
      <c r="VP241" s="6"/>
      <c r="VQ241" s="6"/>
      <c r="VR241" s="6"/>
      <c r="VS241" s="6"/>
      <c r="VT241" s="6"/>
      <c r="VU241" s="6"/>
      <c r="VV241" s="6"/>
      <c r="VW241" s="6"/>
      <c r="VX241" s="6"/>
      <c r="VY241" s="6"/>
      <c r="VZ241" s="6"/>
      <c r="WA241" s="6"/>
      <c r="WB241" s="6"/>
      <c r="WC241" s="6"/>
      <c r="WD241" s="6"/>
      <c r="WE241" s="6"/>
      <c r="WF241" s="6"/>
      <c r="WG241" s="6"/>
      <c r="WH241" s="6"/>
      <c r="WI241" s="6"/>
      <c r="WJ241" s="6"/>
      <c r="WK241" s="6"/>
      <c r="WL241" s="6"/>
      <c r="WM241" s="6"/>
      <c r="WN241" s="6"/>
      <c r="WO241" s="6"/>
      <c r="WP241" s="6"/>
      <c r="WQ241" s="6"/>
      <c r="WR241" s="6"/>
      <c r="WS241" s="6"/>
      <c r="WT241" s="6"/>
      <c r="WU241" s="6"/>
      <c r="WV241" s="6"/>
      <c r="WW241" s="6"/>
      <c r="WX241" s="6"/>
      <c r="WY241" s="6"/>
      <c r="WZ241" s="6"/>
      <c r="XA241" s="6"/>
      <c r="XB241" s="6"/>
      <c r="XC241" s="6"/>
      <c r="XD241" s="6"/>
      <c r="XE241" s="6"/>
      <c r="XF241" s="6"/>
      <c r="XG241" s="6"/>
      <c r="XH241" s="6"/>
      <c r="XI241" s="6"/>
      <c r="XJ241" s="6"/>
      <c r="XK241" s="6"/>
      <c r="XL241" s="6"/>
      <c r="XM241" s="6"/>
      <c r="XN241" s="6"/>
      <c r="XO241" s="6"/>
      <c r="XP241" s="6"/>
    </row>
    <row r="242" spans="2:640" x14ac:dyDescent="0.25">
      <c r="B242" s="15"/>
      <c r="C242" s="15"/>
      <c r="D242" s="15"/>
      <c r="E242" s="15"/>
      <c r="F242" s="15"/>
      <c r="G242" s="15"/>
      <c r="H242" s="15"/>
      <c r="I242" s="20"/>
      <c r="J242" s="20"/>
      <c r="K242" s="20"/>
      <c r="L242" s="20"/>
      <c r="M242" s="20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/>
      <c r="OP242" s="6"/>
      <c r="OQ242" s="6"/>
      <c r="OR242" s="6"/>
      <c r="OS242" s="6"/>
      <c r="OT242" s="6"/>
      <c r="OU242" s="6"/>
      <c r="OV242" s="6"/>
      <c r="OW242" s="6"/>
      <c r="OX242" s="6"/>
      <c r="OY242" s="6"/>
      <c r="OZ242" s="6"/>
      <c r="PA242" s="6"/>
      <c r="PB242" s="6"/>
      <c r="PC242" s="6"/>
      <c r="PD242" s="6"/>
      <c r="PE242" s="6"/>
      <c r="PF242" s="6"/>
      <c r="PG242" s="6"/>
      <c r="PH242" s="6"/>
      <c r="PI242" s="6"/>
      <c r="PJ242" s="6"/>
      <c r="PK242" s="6"/>
      <c r="PL242" s="6"/>
      <c r="PM242" s="6"/>
      <c r="PN242" s="6"/>
      <c r="PO242" s="6"/>
      <c r="PP242" s="6"/>
      <c r="PQ242" s="6"/>
      <c r="PR242" s="6"/>
      <c r="PS242" s="6"/>
      <c r="PT242" s="6"/>
      <c r="PU242" s="6"/>
      <c r="PV242" s="6"/>
      <c r="PW242" s="6"/>
      <c r="PX242" s="6"/>
      <c r="PY242" s="6"/>
      <c r="PZ242" s="6"/>
      <c r="QA242" s="6"/>
      <c r="QB242" s="6"/>
      <c r="QC242" s="6"/>
      <c r="QD242" s="6"/>
      <c r="QE242" s="6"/>
      <c r="QF242" s="6"/>
      <c r="QG242" s="6"/>
      <c r="QH242" s="6"/>
      <c r="QI242" s="6"/>
      <c r="QJ242" s="6"/>
      <c r="QK242" s="6"/>
      <c r="QL242" s="6"/>
      <c r="QM242" s="6"/>
      <c r="QN242" s="6"/>
      <c r="QO242" s="6"/>
      <c r="QP242" s="6"/>
      <c r="QQ242" s="6"/>
      <c r="QR242" s="6"/>
      <c r="QS242" s="6"/>
      <c r="QT242" s="6"/>
      <c r="QU242" s="6"/>
      <c r="QV242" s="6"/>
      <c r="QW242" s="6"/>
      <c r="QX242" s="6"/>
      <c r="QY242" s="6"/>
      <c r="QZ242" s="6"/>
      <c r="RA242" s="6"/>
      <c r="RB242" s="6"/>
      <c r="RC242" s="6"/>
      <c r="RD242" s="6"/>
      <c r="RE242" s="6"/>
      <c r="RF242" s="6"/>
      <c r="RG242" s="6"/>
      <c r="RH242" s="6"/>
      <c r="RI242" s="6"/>
      <c r="RJ242" s="6"/>
      <c r="RK242" s="6"/>
      <c r="RL242" s="6"/>
      <c r="RM242" s="6"/>
      <c r="RN242" s="6"/>
      <c r="RO242" s="6"/>
      <c r="RP242" s="6"/>
      <c r="RQ242" s="6"/>
      <c r="RR242" s="6"/>
      <c r="RS242" s="6"/>
      <c r="RT242" s="6"/>
      <c r="RU242" s="6"/>
      <c r="RV242" s="6"/>
      <c r="RW242" s="6"/>
      <c r="RX242" s="6"/>
      <c r="RY242" s="6"/>
      <c r="RZ242" s="6"/>
      <c r="SA242" s="6"/>
      <c r="SB242" s="6"/>
      <c r="SC242" s="6"/>
      <c r="SD242" s="6"/>
      <c r="SE242" s="6"/>
      <c r="SF242" s="6"/>
      <c r="SG242" s="6"/>
      <c r="SH242" s="6"/>
      <c r="SI242" s="6"/>
      <c r="SJ242" s="6"/>
      <c r="SK242" s="6"/>
      <c r="SL242" s="6"/>
      <c r="SM242" s="6"/>
      <c r="SN242" s="6"/>
      <c r="SO242" s="6"/>
      <c r="SP242" s="6"/>
      <c r="SQ242" s="6"/>
      <c r="SR242" s="6"/>
      <c r="SS242" s="6"/>
      <c r="ST242" s="6"/>
      <c r="SU242" s="6"/>
      <c r="SV242" s="6"/>
      <c r="SW242" s="6"/>
      <c r="SX242" s="6"/>
      <c r="SY242" s="6"/>
      <c r="SZ242" s="6"/>
      <c r="TA242" s="6"/>
      <c r="TB242" s="6"/>
      <c r="TC242" s="6"/>
      <c r="TD242" s="6"/>
      <c r="TE242" s="6"/>
      <c r="TF242" s="6"/>
      <c r="TG242" s="6"/>
      <c r="TH242" s="6"/>
      <c r="TI242" s="6"/>
      <c r="TJ242" s="6"/>
      <c r="TK242" s="6"/>
      <c r="TL242" s="6"/>
      <c r="TM242" s="6"/>
      <c r="TN242" s="6"/>
      <c r="TO242" s="6"/>
      <c r="TP242" s="6"/>
      <c r="TQ242" s="6"/>
      <c r="TR242" s="6"/>
      <c r="TS242" s="6"/>
      <c r="TT242" s="6"/>
      <c r="TU242" s="6"/>
      <c r="TV242" s="6"/>
      <c r="TW242" s="6"/>
      <c r="TX242" s="6"/>
      <c r="TY242" s="6"/>
      <c r="TZ242" s="6"/>
      <c r="UA242" s="6"/>
      <c r="UB242" s="6"/>
      <c r="UC242" s="6"/>
      <c r="UD242" s="6"/>
      <c r="UE242" s="6"/>
      <c r="UF242" s="6"/>
      <c r="UG242" s="6"/>
      <c r="UH242" s="6"/>
      <c r="UI242" s="6"/>
      <c r="UJ242" s="6"/>
      <c r="UK242" s="6"/>
      <c r="UL242" s="6"/>
      <c r="UM242" s="6"/>
      <c r="UN242" s="6"/>
      <c r="UO242" s="6"/>
      <c r="UP242" s="6"/>
      <c r="UQ242" s="6"/>
      <c r="UR242" s="6"/>
      <c r="US242" s="6"/>
      <c r="UT242" s="6"/>
      <c r="UU242" s="6"/>
      <c r="UV242" s="6"/>
      <c r="UW242" s="6"/>
      <c r="UX242" s="6"/>
      <c r="UY242" s="6"/>
      <c r="UZ242" s="6"/>
      <c r="VA242" s="6"/>
      <c r="VB242" s="6"/>
      <c r="VC242" s="6"/>
      <c r="VD242" s="6"/>
      <c r="VE242" s="6"/>
      <c r="VF242" s="6"/>
      <c r="VG242" s="6"/>
      <c r="VH242" s="6"/>
      <c r="VI242" s="6"/>
      <c r="VJ242" s="6"/>
      <c r="VK242" s="6"/>
      <c r="VL242" s="6"/>
      <c r="VM242" s="6"/>
      <c r="VN242" s="6"/>
      <c r="VO242" s="6"/>
      <c r="VP242" s="6"/>
      <c r="VQ242" s="6"/>
      <c r="VR242" s="6"/>
      <c r="VS242" s="6"/>
      <c r="VT242" s="6"/>
      <c r="VU242" s="6"/>
      <c r="VV242" s="6"/>
      <c r="VW242" s="6"/>
      <c r="VX242" s="6"/>
      <c r="VY242" s="6"/>
      <c r="VZ242" s="6"/>
      <c r="WA242" s="6"/>
      <c r="WB242" s="6"/>
      <c r="WC242" s="6"/>
      <c r="WD242" s="6"/>
      <c r="WE242" s="6"/>
      <c r="WF242" s="6"/>
      <c r="WG242" s="6"/>
      <c r="WH242" s="6"/>
      <c r="WI242" s="6"/>
      <c r="WJ242" s="6"/>
      <c r="WK242" s="6"/>
      <c r="WL242" s="6"/>
      <c r="WM242" s="6"/>
      <c r="WN242" s="6"/>
      <c r="WO242" s="6"/>
      <c r="WP242" s="6"/>
      <c r="WQ242" s="6"/>
      <c r="WR242" s="6"/>
      <c r="WS242" s="6"/>
      <c r="WT242" s="6"/>
      <c r="WU242" s="6"/>
      <c r="WV242" s="6"/>
      <c r="WW242" s="6"/>
      <c r="WX242" s="6"/>
      <c r="WY242" s="6"/>
      <c r="WZ242" s="6"/>
      <c r="XA242" s="6"/>
      <c r="XB242" s="6"/>
      <c r="XC242" s="6"/>
      <c r="XD242" s="6"/>
      <c r="XE242" s="6"/>
      <c r="XF242" s="6"/>
      <c r="XG242" s="6"/>
      <c r="XH242" s="6"/>
      <c r="XI242" s="6"/>
      <c r="XJ242" s="6"/>
      <c r="XK242" s="6"/>
      <c r="XL242" s="6"/>
      <c r="XM242" s="6"/>
      <c r="XN242" s="6"/>
      <c r="XO242" s="6"/>
      <c r="XP242" s="6"/>
    </row>
    <row r="243" spans="2:640" x14ac:dyDescent="0.25">
      <c r="B243" s="15"/>
      <c r="C243" s="15"/>
      <c r="D243" s="15"/>
      <c r="E243" s="15"/>
      <c r="F243" s="15"/>
      <c r="G243" s="15"/>
      <c r="H243" s="15"/>
      <c r="I243" s="20"/>
      <c r="J243" s="20"/>
      <c r="K243" s="20"/>
      <c r="L243" s="20"/>
      <c r="M243" s="20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/>
      <c r="OP243" s="6"/>
      <c r="OQ243" s="6"/>
      <c r="OR243" s="6"/>
      <c r="OS243" s="6"/>
      <c r="OT243" s="6"/>
      <c r="OU243" s="6"/>
      <c r="OV243" s="6"/>
      <c r="OW243" s="6"/>
      <c r="OX243" s="6"/>
      <c r="OY243" s="6"/>
      <c r="OZ243" s="6"/>
      <c r="PA243" s="6"/>
      <c r="PB243" s="6"/>
      <c r="PC243" s="6"/>
      <c r="PD243" s="6"/>
      <c r="PE243" s="6"/>
      <c r="PF243" s="6"/>
      <c r="PG243" s="6"/>
      <c r="PH243" s="6"/>
      <c r="PI243" s="6"/>
      <c r="PJ243" s="6"/>
      <c r="PK243" s="6"/>
      <c r="PL243" s="6"/>
      <c r="PM243" s="6"/>
      <c r="PN243" s="6"/>
      <c r="PO243" s="6"/>
      <c r="PP243" s="6"/>
      <c r="PQ243" s="6"/>
      <c r="PR243" s="6"/>
      <c r="PS243" s="6"/>
      <c r="PT243" s="6"/>
      <c r="PU243" s="6"/>
      <c r="PV243" s="6"/>
      <c r="PW243" s="6"/>
      <c r="PX243" s="6"/>
      <c r="PY243" s="6"/>
      <c r="PZ243" s="6"/>
      <c r="QA243" s="6"/>
      <c r="QB243" s="6"/>
      <c r="QC243" s="6"/>
      <c r="QD243" s="6"/>
      <c r="QE243" s="6"/>
      <c r="QF243" s="6"/>
      <c r="QG243" s="6"/>
      <c r="QH243" s="6"/>
      <c r="QI243" s="6"/>
      <c r="QJ243" s="6"/>
      <c r="QK243" s="6"/>
      <c r="QL243" s="6"/>
      <c r="QM243" s="6"/>
      <c r="QN243" s="6"/>
      <c r="QO243" s="6"/>
      <c r="QP243" s="6"/>
      <c r="QQ243" s="6"/>
      <c r="QR243" s="6"/>
      <c r="QS243" s="6"/>
      <c r="QT243" s="6"/>
      <c r="QU243" s="6"/>
      <c r="QV243" s="6"/>
      <c r="QW243" s="6"/>
      <c r="QX243" s="6"/>
      <c r="QY243" s="6"/>
      <c r="QZ243" s="6"/>
      <c r="RA243" s="6"/>
      <c r="RB243" s="6"/>
      <c r="RC243" s="6"/>
      <c r="RD243" s="6"/>
      <c r="RE243" s="6"/>
      <c r="RF243" s="6"/>
      <c r="RG243" s="6"/>
      <c r="RH243" s="6"/>
      <c r="RI243" s="6"/>
      <c r="RJ243" s="6"/>
      <c r="RK243" s="6"/>
      <c r="RL243" s="6"/>
      <c r="RM243" s="6"/>
      <c r="RN243" s="6"/>
      <c r="RO243" s="6"/>
      <c r="RP243" s="6"/>
      <c r="RQ243" s="6"/>
      <c r="RR243" s="6"/>
      <c r="RS243" s="6"/>
      <c r="RT243" s="6"/>
      <c r="RU243" s="6"/>
      <c r="RV243" s="6"/>
      <c r="RW243" s="6"/>
      <c r="RX243" s="6"/>
      <c r="RY243" s="6"/>
      <c r="RZ243" s="6"/>
      <c r="SA243" s="6"/>
      <c r="SB243" s="6"/>
      <c r="SC243" s="6"/>
      <c r="SD243" s="6"/>
      <c r="SE243" s="6"/>
      <c r="SF243" s="6"/>
      <c r="SG243" s="6"/>
      <c r="SH243" s="6"/>
      <c r="SI243" s="6"/>
      <c r="SJ243" s="6"/>
      <c r="SK243" s="6"/>
      <c r="SL243" s="6"/>
      <c r="SM243" s="6"/>
      <c r="SN243" s="6"/>
      <c r="SO243" s="6"/>
      <c r="SP243" s="6"/>
      <c r="SQ243" s="6"/>
      <c r="SR243" s="6"/>
      <c r="SS243" s="6"/>
      <c r="ST243" s="6"/>
      <c r="SU243" s="6"/>
      <c r="SV243" s="6"/>
      <c r="SW243" s="6"/>
      <c r="SX243" s="6"/>
      <c r="SY243" s="6"/>
      <c r="SZ243" s="6"/>
      <c r="TA243" s="6"/>
      <c r="TB243" s="6"/>
      <c r="TC243" s="6"/>
      <c r="TD243" s="6"/>
      <c r="TE243" s="6"/>
      <c r="TF243" s="6"/>
      <c r="TG243" s="6"/>
      <c r="TH243" s="6"/>
      <c r="TI243" s="6"/>
      <c r="TJ243" s="6"/>
      <c r="TK243" s="6"/>
      <c r="TL243" s="6"/>
      <c r="TM243" s="6"/>
      <c r="TN243" s="6"/>
      <c r="TO243" s="6"/>
      <c r="TP243" s="6"/>
      <c r="TQ243" s="6"/>
      <c r="TR243" s="6"/>
      <c r="TS243" s="6"/>
      <c r="TT243" s="6"/>
      <c r="TU243" s="6"/>
      <c r="TV243" s="6"/>
      <c r="TW243" s="6"/>
      <c r="TX243" s="6"/>
      <c r="TY243" s="6"/>
      <c r="TZ243" s="6"/>
      <c r="UA243" s="6"/>
      <c r="UB243" s="6"/>
      <c r="UC243" s="6"/>
      <c r="UD243" s="6"/>
      <c r="UE243" s="6"/>
      <c r="UF243" s="6"/>
      <c r="UG243" s="6"/>
      <c r="UH243" s="6"/>
      <c r="UI243" s="6"/>
      <c r="UJ243" s="6"/>
      <c r="UK243" s="6"/>
      <c r="UL243" s="6"/>
      <c r="UM243" s="6"/>
      <c r="UN243" s="6"/>
      <c r="UO243" s="6"/>
      <c r="UP243" s="6"/>
      <c r="UQ243" s="6"/>
      <c r="UR243" s="6"/>
      <c r="US243" s="6"/>
      <c r="UT243" s="6"/>
      <c r="UU243" s="6"/>
      <c r="UV243" s="6"/>
      <c r="UW243" s="6"/>
      <c r="UX243" s="6"/>
      <c r="UY243" s="6"/>
      <c r="UZ243" s="6"/>
      <c r="VA243" s="6"/>
      <c r="VB243" s="6"/>
      <c r="VC243" s="6"/>
      <c r="VD243" s="6"/>
      <c r="VE243" s="6"/>
      <c r="VF243" s="6"/>
      <c r="VG243" s="6"/>
      <c r="VH243" s="6"/>
      <c r="VI243" s="6"/>
      <c r="VJ243" s="6"/>
      <c r="VK243" s="6"/>
      <c r="VL243" s="6"/>
      <c r="VM243" s="6"/>
      <c r="VN243" s="6"/>
      <c r="VO243" s="6"/>
      <c r="VP243" s="6"/>
      <c r="VQ243" s="6"/>
      <c r="VR243" s="6"/>
      <c r="VS243" s="6"/>
      <c r="VT243" s="6"/>
      <c r="VU243" s="6"/>
      <c r="VV243" s="6"/>
      <c r="VW243" s="6"/>
      <c r="VX243" s="6"/>
      <c r="VY243" s="6"/>
      <c r="VZ243" s="6"/>
      <c r="WA243" s="6"/>
      <c r="WB243" s="6"/>
      <c r="WC243" s="6"/>
      <c r="WD243" s="6"/>
      <c r="WE243" s="6"/>
      <c r="WF243" s="6"/>
      <c r="WG243" s="6"/>
      <c r="WH243" s="6"/>
      <c r="WI243" s="6"/>
      <c r="WJ243" s="6"/>
      <c r="WK243" s="6"/>
      <c r="WL243" s="6"/>
      <c r="WM243" s="6"/>
      <c r="WN243" s="6"/>
      <c r="WO243" s="6"/>
      <c r="WP243" s="6"/>
      <c r="WQ243" s="6"/>
      <c r="WR243" s="6"/>
      <c r="WS243" s="6"/>
      <c r="WT243" s="6"/>
      <c r="WU243" s="6"/>
      <c r="WV243" s="6"/>
      <c r="WW243" s="6"/>
      <c r="WX243" s="6"/>
      <c r="WY243" s="6"/>
      <c r="WZ243" s="6"/>
      <c r="XA243" s="6"/>
      <c r="XB243" s="6"/>
      <c r="XC243" s="6"/>
      <c r="XD243" s="6"/>
      <c r="XE243" s="6"/>
      <c r="XF243" s="6"/>
      <c r="XG243" s="6"/>
      <c r="XH243" s="6"/>
      <c r="XI243" s="6"/>
      <c r="XJ243" s="6"/>
      <c r="XK243" s="6"/>
      <c r="XL243" s="6"/>
      <c r="XM243" s="6"/>
      <c r="XN243" s="6"/>
      <c r="XO243" s="6"/>
      <c r="XP243" s="6"/>
    </row>
    <row r="244" spans="2:640" x14ac:dyDescent="0.25">
      <c r="B244" s="15"/>
      <c r="C244" s="15"/>
      <c r="D244" s="15"/>
      <c r="E244" s="15"/>
      <c r="F244" s="15"/>
      <c r="G244" s="15"/>
      <c r="H244" s="15"/>
      <c r="I244" s="20"/>
      <c r="J244" s="20"/>
      <c r="K244" s="20"/>
      <c r="L244" s="20"/>
      <c r="M244" s="20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/>
      <c r="OP244" s="6"/>
      <c r="OQ244" s="6"/>
      <c r="OR244" s="6"/>
      <c r="OS244" s="6"/>
      <c r="OT244" s="6"/>
      <c r="OU244" s="6"/>
      <c r="OV244" s="6"/>
      <c r="OW244" s="6"/>
      <c r="OX244" s="6"/>
      <c r="OY244" s="6"/>
      <c r="OZ244" s="6"/>
      <c r="PA244" s="6"/>
      <c r="PB244" s="6"/>
      <c r="PC244" s="6"/>
      <c r="PD244" s="6"/>
      <c r="PE244" s="6"/>
      <c r="PF244" s="6"/>
      <c r="PG244" s="6"/>
      <c r="PH244" s="6"/>
      <c r="PI244" s="6"/>
      <c r="PJ244" s="6"/>
      <c r="PK244" s="6"/>
      <c r="PL244" s="6"/>
      <c r="PM244" s="6"/>
      <c r="PN244" s="6"/>
      <c r="PO244" s="6"/>
      <c r="PP244" s="6"/>
      <c r="PQ244" s="6"/>
      <c r="PR244" s="6"/>
      <c r="PS244" s="6"/>
      <c r="PT244" s="6"/>
      <c r="PU244" s="6"/>
      <c r="PV244" s="6"/>
      <c r="PW244" s="6"/>
      <c r="PX244" s="6"/>
      <c r="PY244" s="6"/>
      <c r="PZ244" s="6"/>
      <c r="QA244" s="6"/>
      <c r="QB244" s="6"/>
      <c r="QC244" s="6"/>
      <c r="QD244" s="6"/>
      <c r="QE244" s="6"/>
      <c r="QF244" s="6"/>
      <c r="QG244" s="6"/>
      <c r="QH244" s="6"/>
      <c r="QI244" s="6"/>
      <c r="QJ244" s="6"/>
      <c r="QK244" s="6"/>
      <c r="QL244" s="6"/>
      <c r="QM244" s="6"/>
      <c r="QN244" s="6"/>
      <c r="QO244" s="6"/>
      <c r="QP244" s="6"/>
      <c r="QQ244" s="6"/>
      <c r="QR244" s="6"/>
      <c r="QS244" s="6"/>
      <c r="QT244" s="6"/>
      <c r="QU244" s="6"/>
      <c r="QV244" s="6"/>
      <c r="QW244" s="6"/>
      <c r="QX244" s="6"/>
      <c r="QY244" s="6"/>
      <c r="QZ244" s="6"/>
      <c r="RA244" s="6"/>
      <c r="RB244" s="6"/>
      <c r="RC244" s="6"/>
      <c r="RD244" s="6"/>
      <c r="RE244" s="6"/>
      <c r="RF244" s="6"/>
      <c r="RG244" s="6"/>
      <c r="RH244" s="6"/>
      <c r="RI244" s="6"/>
      <c r="RJ244" s="6"/>
      <c r="RK244" s="6"/>
      <c r="RL244" s="6"/>
      <c r="RM244" s="6"/>
      <c r="RN244" s="6"/>
      <c r="RO244" s="6"/>
      <c r="RP244" s="6"/>
      <c r="RQ244" s="6"/>
      <c r="RR244" s="6"/>
      <c r="RS244" s="6"/>
      <c r="RT244" s="6"/>
      <c r="RU244" s="6"/>
      <c r="RV244" s="6"/>
      <c r="RW244" s="6"/>
      <c r="RX244" s="6"/>
      <c r="RY244" s="6"/>
      <c r="RZ244" s="6"/>
      <c r="SA244" s="6"/>
      <c r="SB244" s="6"/>
      <c r="SC244" s="6"/>
      <c r="SD244" s="6"/>
      <c r="SE244" s="6"/>
      <c r="SF244" s="6"/>
      <c r="SG244" s="6"/>
      <c r="SH244" s="6"/>
      <c r="SI244" s="6"/>
      <c r="SJ244" s="6"/>
      <c r="SK244" s="6"/>
      <c r="SL244" s="6"/>
      <c r="SM244" s="6"/>
      <c r="SN244" s="6"/>
      <c r="SO244" s="6"/>
      <c r="SP244" s="6"/>
      <c r="SQ244" s="6"/>
      <c r="SR244" s="6"/>
      <c r="SS244" s="6"/>
      <c r="ST244" s="6"/>
      <c r="SU244" s="6"/>
      <c r="SV244" s="6"/>
      <c r="SW244" s="6"/>
      <c r="SX244" s="6"/>
      <c r="SY244" s="6"/>
      <c r="SZ244" s="6"/>
      <c r="TA244" s="6"/>
      <c r="TB244" s="6"/>
      <c r="TC244" s="6"/>
      <c r="TD244" s="6"/>
      <c r="TE244" s="6"/>
      <c r="TF244" s="6"/>
      <c r="TG244" s="6"/>
      <c r="TH244" s="6"/>
      <c r="TI244" s="6"/>
      <c r="TJ244" s="6"/>
      <c r="TK244" s="6"/>
      <c r="TL244" s="6"/>
      <c r="TM244" s="6"/>
      <c r="TN244" s="6"/>
      <c r="TO244" s="6"/>
      <c r="TP244" s="6"/>
      <c r="TQ244" s="6"/>
      <c r="TR244" s="6"/>
      <c r="TS244" s="6"/>
      <c r="TT244" s="6"/>
      <c r="TU244" s="6"/>
      <c r="TV244" s="6"/>
      <c r="TW244" s="6"/>
      <c r="TX244" s="6"/>
      <c r="TY244" s="6"/>
      <c r="TZ244" s="6"/>
      <c r="UA244" s="6"/>
      <c r="UB244" s="6"/>
      <c r="UC244" s="6"/>
      <c r="UD244" s="6"/>
      <c r="UE244" s="6"/>
      <c r="UF244" s="6"/>
      <c r="UG244" s="6"/>
      <c r="UH244" s="6"/>
      <c r="UI244" s="6"/>
      <c r="UJ244" s="6"/>
      <c r="UK244" s="6"/>
      <c r="UL244" s="6"/>
      <c r="UM244" s="6"/>
      <c r="UN244" s="6"/>
      <c r="UO244" s="6"/>
      <c r="UP244" s="6"/>
      <c r="UQ244" s="6"/>
      <c r="UR244" s="6"/>
      <c r="US244" s="6"/>
      <c r="UT244" s="6"/>
      <c r="UU244" s="6"/>
      <c r="UV244" s="6"/>
      <c r="UW244" s="6"/>
      <c r="UX244" s="6"/>
      <c r="UY244" s="6"/>
      <c r="UZ244" s="6"/>
      <c r="VA244" s="6"/>
      <c r="VB244" s="6"/>
      <c r="VC244" s="6"/>
      <c r="VD244" s="6"/>
      <c r="VE244" s="6"/>
      <c r="VF244" s="6"/>
      <c r="VG244" s="6"/>
      <c r="VH244" s="6"/>
      <c r="VI244" s="6"/>
      <c r="VJ244" s="6"/>
      <c r="VK244" s="6"/>
      <c r="VL244" s="6"/>
      <c r="VM244" s="6"/>
      <c r="VN244" s="6"/>
      <c r="VO244" s="6"/>
      <c r="VP244" s="6"/>
      <c r="VQ244" s="6"/>
      <c r="VR244" s="6"/>
      <c r="VS244" s="6"/>
      <c r="VT244" s="6"/>
      <c r="VU244" s="6"/>
      <c r="VV244" s="6"/>
      <c r="VW244" s="6"/>
      <c r="VX244" s="6"/>
      <c r="VY244" s="6"/>
      <c r="VZ244" s="6"/>
      <c r="WA244" s="6"/>
      <c r="WB244" s="6"/>
      <c r="WC244" s="6"/>
      <c r="WD244" s="6"/>
      <c r="WE244" s="6"/>
      <c r="WF244" s="6"/>
      <c r="WG244" s="6"/>
      <c r="WH244" s="6"/>
      <c r="WI244" s="6"/>
      <c r="WJ244" s="6"/>
      <c r="WK244" s="6"/>
      <c r="WL244" s="6"/>
      <c r="WM244" s="6"/>
      <c r="WN244" s="6"/>
      <c r="WO244" s="6"/>
      <c r="WP244" s="6"/>
      <c r="WQ244" s="6"/>
      <c r="WR244" s="6"/>
      <c r="WS244" s="6"/>
      <c r="WT244" s="6"/>
      <c r="WU244" s="6"/>
      <c r="WV244" s="6"/>
      <c r="WW244" s="6"/>
      <c r="WX244" s="6"/>
      <c r="WY244" s="6"/>
      <c r="WZ244" s="6"/>
      <c r="XA244" s="6"/>
      <c r="XB244" s="6"/>
      <c r="XC244" s="6"/>
      <c r="XD244" s="6"/>
      <c r="XE244" s="6"/>
      <c r="XF244" s="6"/>
      <c r="XG244" s="6"/>
      <c r="XH244" s="6"/>
      <c r="XI244" s="6"/>
      <c r="XJ244" s="6"/>
      <c r="XK244" s="6"/>
      <c r="XL244" s="6"/>
      <c r="XM244" s="6"/>
      <c r="XN244" s="6"/>
      <c r="XO244" s="6"/>
      <c r="XP244" s="6"/>
    </row>
    <row r="245" spans="2:640" x14ac:dyDescent="0.25">
      <c r="B245" s="15"/>
      <c r="C245" s="15"/>
      <c r="D245" s="15"/>
      <c r="E245" s="15"/>
      <c r="F245" s="15"/>
      <c r="G245" s="15"/>
      <c r="H245" s="15"/>
      <c r="I245" s="20"/>
      <c r="J245" s="20"/>
      <c r="K245" s="20"/>
      <c r="L245" s="20"/>
      <c r="M245" s="20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/>
      <c r="OP245" s="6"/>
      <c r="OQ245" s="6"/>
      <c r="OR245" s="6"/>
      <c r="OS245" s="6"/>
      <c r="OT245" s="6"/>
      <c r="OU245" s="6"/>
      <c r="OV245" s="6"/>
      <c r="OW245" s="6"/>
      <c r="OX245" s="6"/>
      <c r="OY245" s="6"/>
      <c r="OZ245" s="6"/>
      <c r="PA245" s="6"/>
      <c r="PB245" s="6"/>
      <c r="PC245" s="6"/>
      <c r="PD245" s="6"/>
      <c r="PE245" s="6"/>
      <c r="PF245" s="6"/>
      <c r="PG245" s="6"/>
      <c r="PH245" s="6"/>
      <c r="PI245" s="6"/>
      <c r="PJ245" s="6"/>
      <c r="PK245" s="6"/>
      <c r="PL245" s="6"/>
      <c r="PM245" s="6"/>
      <c r="PN245" s="6"/>
      <c r="PO245" s="6"/>
      <c r="PP245" s="6"/>
      <c r="PQ245" s="6"/>
      <c r="PR245" s="6"/>
      <c r="PS245" s="6"/>
      <c r="PT245" s="6"/>
      <c r="PU245" s="6"/>
      <c r="PV245" s="6"/>
      <c r="PW245" s="6"/>
      <c r="PX245" s="6"/>
      <c r="PY245" s="6"/>
      <c r="PZ245" s="6"/>
      <c r="QA245" s="6"/>
      <c r="QB245" s="6"/>
      <c r="QC245" s="6"/>
      <c r="QD245" s="6"/>
      <c r="QE245" s="6"/>
      <c r="QF245" s="6"/>
      <c r="QG245" s="6"/>
      <c r="QH245" s="6"/>
      <c r="QI245" s="6"/>
      <c r="QJ245" s="6"/>
      <c r="QK245" s="6"/>
      <c r="QL245" s="6"/>
      <c r="QM245" s="6"/>
      <c r="QN245" s="6"/>
      <c r="QO245" s="6"/>
      <c r="QP245" s="6"/>
      <c r="QQ245" s="6"/>
      <c r="QR245" s="6"/>
      <c r="QS245" s="6"/>
      <c r="QT245" s="6"/>
      <c r="QU245" s="6"/>
      <c r="QV245" s="6"/>
      <c r="QW245" s="6"/>
      <c r="QX245" s="6"/>
      <c r="QY245" s="6"/>
      <c r="QZ245" s="6"/>
      <c r="RA245" s="6"/>
      <c r="RB245" s="6"/>
      <c r="RC245" s="6"/>
      <c r="RD245" s="6"/>
      <c r="RE245" s="6"/>
      <c r="RF245" s="6"/>
      <c r="RG245" s="6"/>
      <c r="RH245" s="6"/>
      <c r="RI245" s="6"/>
      <c r="RJ245" s="6"/>
      <c r="RK245" s="6"/>
      <c r="RL245" s="6"/>
      <c r="RM245" s="6"/>
      <c r="RN245" s="6"/>
      <c r="RO245" s="6"/>
      <c r="RP245" s="6"/>
      <c r="RQ245" s="6"/>
      <c r="RR245" s="6"/>
      <c r="RS245" s="6"/>
      <c r="RT245" s="6"/>
      <c r="RU245" s="6"/>
      <c r="RV245" s="6"/>
      <c r="RW245" s="6"/>
      <c r="RX245" s="6"/>
      <c r="RY245" s="6"/>
      <c r="RZ245" s="6"/>
      <c r="SA245" s="6"/>
      <c r="SB245" s="6"/>
      <c r="SC245" s="6"/>
      <c r="SD245" s="6"/>
      <c r="SE245" s="6"/>
      <c r="SF245" s="6"/>
      <c r="SG245" s="6"/>
      <c r="SH245" s="6"/>
      <c r="SI245" s="6"/>
      <c r="SJ245" s="6"/>
      <c r="SK245" s="6"/>
      <c r="SL245" s="6"/>
      <c r="SM245" s="6"/>
      <c r="SN245" s="6"/>
      <c r="SO245" s="6"/>
      <c r="SP245" s="6"/>
      <c r="SQ245" s="6"/>
      <c r="SR245" s="6"/>
      <c r="SS245" s="6"/>
      <c r="ST245" s="6"/>
      <c r="SU245" s="6"/>
      <c r="SV245" s="6"/>
      <c r="SW245" s="6"/>
      <c r="SX245" s="6"/>
      <c r="SY245" s="6"/>
      <c r="SZ245" s="6"/>
      <c r="TA245" s="6"/>
      <c r="TB245" s="6"/>
      <c r="TC245" s="6"/>
      <c r="TD245" s="6"/>
      <c r="TE245" s="6"/>
      <c r="TF245" s="6"/>
      <c r="TG245" s="6"/>
      <c r="TH245" s="6"/>
      <c r="TI245" s="6"/>
      <c r="TJ245" s="6"/>
      <c r="TK245" s="6"/>
      <c r="TL245" s="6"/>
      <c r="TM245" s="6"/>
      <c r="TN245" s="6"/>
      <c r="TO245" s="6"/>
      <c r="TP245" s="6"/>
      <c r="TQ245" s="6"/>
      <c r="TR245" s="6"/>
      <c r="TS245" s="6"/>
      <c r="TT245" s="6"/>
      <c r="TU245" s="6"/>
      <c r="TV245" s="6"/>
      <c r="TW245" s="6"/>
      <c r="TX245" s="6"/>
      <c r="TY245" s="6"/>
      <c r="TZ245" s="6"/>
      <c r="UA245" s="6"/>
      <c r="UB245" s="6"/>
      <c r="UC245" s="6"/>
      <c r="UD245" s="6"/>
      <c r="UE245" s="6"/>
      <c r="UF245" s="6"/>
      <c r="UG245" s="6"/>
      <c r="UH245" s="6"/>
      <c r="UI245" s="6"/>
      <c r="UJ245" s="6"/>
      <c r="UK245" s="6"/>
      <c r="UL245" s="6"/>
      <c r="UM245" s="6"/>
      <c r="UN245" s="6"/>
      <c r="UO245" s="6"/>
      <c r="UP245" s="6"/>
      <c r="UQ245" s="6"/>
      <c r="UR245" s="6"/>
      <c r="US245" s="6"/>
      <c r="UT245" s="6"/>
      <c r="UU245" s="6"/>
      <c r="UV245" s="6"/>
      <c r="UW245" s="6"/>
      <c r="UX245" s="6"/>
      <c r="UY245" s="6"/>
      <c r="UZ245" s="6"/>
      <c r="VA245" s="6"/>
      <c r="VB245" s="6"/>
      <c r="VC245" s="6"/>
      <c r="VD245" s="6"/>
      <c r="VE245" s="6"/>
      <c r="VF245" s="6"/>
      <c r="VG245" s="6"/>
      <c r="VH245" s="6"/>
      <c r="VI245" s="6"/>
      <c r="VJ245" s="6"/>
      <c r="VK245" s="6"/>
      <c r="VL245" s="6"/>
      <c r="VM245" s="6"/>
      <c r="VN245" s="6"/>
      <c r="VO245" s="6"/>
      <c r="VP245" s="6"/>
      <c r="VQ245" s="6"/>
      <c r="VR245" s="6"/>
      <c r="VS245" s="6"/>
      <c r="VT245" s="6"/>
      <c r="VU245" s="6"/>
      <c r="VV245" s="6"/>
      <c r="VW245" s="6"/>
      <c r="VX245" s="6"/>
      <c r="VY245" s="6"/>
      <c r="VZ245" s="6"/>
      <c r="WA245" s="6"/>
      <c r="WB245" s="6"/>
      <c r="WC245" s="6"/>
      <c r="WD245" s="6"/>
      <c r="WE245" s="6"/>
      <c r="WF245" s="6"/>
      <c r="WG245" s="6"/>
      <c r="WH245" s="6"/>
      <c r="WI245" s="6"/>
      <c r="WJ245" s="6"/>
      <c r="WK245" s="6"/>
      <c r="WL245" s="6"/>
      <c r="WM245" s="6"/>
      <c r="WN245" s="6"/>
      <c r="WO245" s="6"/>
      <c r="WP245" s="6"/>
      <c r="WQ245" s="6"/>
      <c r="WR245" s="6"/>
      <c r="WS245" s="6"/>
      <c r="WT245" s="6"/>
      <c r="WU245" s="6"/>
      <c r="WV245" s="6"/>
      <c r="WW245" s="6"/>
      <c r="WX245" s="6"/>
      <c r="WY245" s="6"/>
      <c r="WZ245" s="6"/>
      <c r="XA245" s="6"/>
      <c r="XB245" s="6"/>
      <c r="XC245" s="6"/>
      <c r="XD245" s="6"/>
      <c r="XE245" s="6"/>
      <c r="XF245" s="6"/>
      <c r="XG245" s="6"/>
      <c r="XH245" s="6"/>
      <c r="XI245" s="6"/>
      <c r="XJ245" s="6"/>
      <c r="XK245" s="6"/>
      <c r="XL245" s="6"/>
      <c r="XM245" s="6"/>
      <c r="XN245" s="6"/>
      <c r="XO245" s="6"/>
      <c r="XP245" s="6"/>
    </row>
    <row r="246" spans="2:640" x14ac:dyDescent="0.25">
      <c r="B246" s="15"/>
      <c r="C246" s="15"/>
      <c r="D246" s="15"/>
      <c r="E246" s="15"/>
      <c r="F246" s="15"/>
      <c r="G246" s="15"/>
      <c r="H246" s="15"/>
      <c r="I246" s="20"/>
      <c r="J246" s="20"/>
      <c r="K246" s="20"/>
      <c r="L246" s="20"/>
      <c r="M246" s="20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/>
      <c r="OP246" s="6"/>
      <c r="OQ246" s="6"/>
      <c r="OR246" s="6"/>
      <c r="OS246" s="6"/>
      <c r="OT246" s="6"/>
      <c r="OU246" s="6"/>
      <c r="OV246" s="6"/>
      <c r="OW246" s="6"/>
      <c r="OX246" s="6"/>
      <c r="OY246" s="6"/>
      <c r="OZ246" s="6"/>
      <c r="PA246" s="6"/>
      <c r="PB246" s="6"/>
      <c r="PC246" s="6"/>
      <c r="PD246" s="6"/>
      <c r="PE246" s="6"/>
      <c r="PF246" s="6"/>
      <c r="PG246" s="6"/>
      <c r="PH246" s="6"/>
      <c r="PI246" s="6"/>
      <c r="PJ246" s="6"/>
      <c r="PK246" s="6"/>
      <c r="PL246" s="6"/>
      <c r="PM246" s="6"/>
      <c r="PN246" s="6"/>
      <c r="PO246" s="6"/>
      <c r="PP246" s="6"/>
      <c r="PQ246" s="6"/>
      <c r="PR246" s="6"/>
      <c r="PS246" s="6"/>
      <c r="PT246" s="6"/>
      <c r="PU246" s="6"/>
      <c r="PV246" s="6"/>
      <c r="PW246" s="6"/>
      <c r="PX246" s="6"/>
      <c r="PY246" s="6"/>
      <c r="PZ246" s="6"/>
      <c r="QA246" s="6"/>
      <c r="QB246" s="6"/>
      <c r="QC246" s="6"/>
      <c r="QD246" s="6"/>
      <c r="QE246" s="6"/>
      <c r="QF246" s="6"/>
      <c r="QG246" s="6"/>
      <c r="QH246" s="6"/>
      <c r="QI246" s="6"/>
      <c r="QJ246" s="6"/>
      <c r="QK246" s="6"/>
      <c r="QL246" s="6"/>
      <c r="QM246" s="6"/>
      <c r="QN246" s="6"/>
      <c r="QO246" s="6"/>
      <c r="QP246" s="6"/>
      <c r="QQ246" s="6"/>
      <c r="QR246" s="6"/>
      <c r="QS246" s="6"/>
      <c r="QT246" s="6"/>
      <c r="QU246" s="6"/>
      <c r="QV246" s="6"/>
      <c r="QW246" s="6"/>
      <c r="QX246" s="6"/>
      <c r="QY246" s="6"/>
      <c r="QZ246" s="6"/>
      <c r="RA246" s="6"/>
      <c r="RB246" s="6"/>
      <c r="RC246" s="6"/>
      <c r="RD246" s="6"/>
      <c r="RE246" s="6"/>
      <c r="RF246" s="6"/>
      <c r="RG246" s="6"/>
      <c r="RH246" s="6"/>
      <c r="RI246" s="6"/>
      <c r="RJ246" s="6"/>
      <c r="RK246" s="6"/>
      <c r="RL246" s="6"/>
      <c r="RM246" s="6"/>
      <c r="RN246" s="6"/>
      <c r="RO246" s="6"/>
      <c r="RP246" s="6"/>
      <c r="RQ246" s="6"/>
      <c r="RR246" s="6"/>
      <c r="RS246" s="6"/>
      <c r="RT246" s="6"/>
      <c r="RU246" s="6"/>
      <c r="RV246" s="6"/>
      <c r="RW246" s="6"/>
      <c r="RX246" s="6"/>
      <c r="RY246" s="6"/>
      <c r="RZ246" s="6"/>
      <c r="SA246" s="6"/>
      <c r="SB246" s="6"/>
      <c r="SC246" s="6"/>
      <c r="SD246" s="6"/>
      <c r="SE246" s="6"/>
      <c r="SF246" s="6"/>
      <c r="SG246" s="6"/>
      <c r="SH246" s="6"/>
      <c r="SI246" s="6"/>
      <c r="SJ246" s="6"/>
      <c r="SK246" s="6"/>
      <c r="SL246" s="6"/>
      <c r="SM246" s="6"/>
      <c r="SN246" s="6"/>
      <c r="SO246" s="6"/>
      <c r="SP246" s="6"/>
      <c r="SQ246" s="6"/>
      <c r="SR246" s="6"/>
      <c r="SS246" s="6"/>
      <c r="ST246" s="6"/>
      <c r="SU246" s="6"/>
      <c r="SV246" s="6"/>
      <c r="SW246" s="6"/>
      <c r="SX246" s="6"/>
      <c r="SY246" s="6"/>
      <c r="SZ246" s="6"/>
      <c r="TA246" s="6"/>
      <c r="TB246" s="6"/>
      <c r="TC246" s="6"/>
      <c r="TD246" s="6"/>
      <c r="TE246" s="6"/>
      <c r="TF246" s="6"/>
      <c r="TG246" s="6"/>
      <c r="TH246" s="6"/>
      <c r="TI246" s="6"/>
      <c r="TJ246" s="6"/>
      <c r="TK246" s="6"/>
      <c r="TL246" s="6"/>
      <c r="TM246" s="6"/>
      <c r="TN246" s="6"/>
      <c r="TO246" s="6"/>
      <c r="TP246" s="6"/>
      <c r="TQ246" s="6"/>
      <c r="TR246" s="6"/>
      <c r="TS246" s="6"/>
      <c r="TT246" s="6"/>
      <c r="TU246" s="6"/>
      <c r="TV246" s="6"/>
      <c r="TW246" s="6"/>
      <c r="TX246" s="6"/>
      <c r="TY246" s="6"/>
      <c r="TZ246" s="6"/>
      <c r="UA246" s="6"/>
      <c r="UB246" s="6"/>
      <c r="UC246" s="6"/>
      <c r="UD246" s="6"/>
      <c r="UE246" s="6"/>
      <c r="UF246" s="6"/>
      <c r="UG246" s="6"/>
      <c r="UH246" s="6"/>
      <c r="UI246" s="6"/>
      <c r="UJ246" s="6"/>
      <c r="UK246" s="6"/>
      <c r="UL246" s="6"/>
      <c r="UM246" s="6"/>
      <c r="UN246" s="6"/>
      <c r="UO246" s="6"/>
      <c r="UP246" s="6"/>
      <c r="UQ246" s="6"/>
      <c r="UR246" s="6"/>
      <c r="US246" s="6"/>
      <c r="UT246" s="6"/>
      <c r="UU246" s="6"/>
      <c r="UV246" s="6"/>
      <c r="UW246" s="6"/>
      <c r="UX246" s="6"/>
      <c r="UY246" s="6"/>
      <c r="UZ246" s="6"/>
      <c r="VA246" s="6"/>
      <c r="VB246" s="6"/>
      <c r="VC246" s="6"/>
      <c r="VD246" s="6"/>
      <c r="VE246" s="6"/>
      <c r="VF246" s="6"/>
      <c r="VG246" s="6"/>
      <c r="VH246" s="6"/>
      <c r="VI246" s="6"/>
      <c r="VJ246" s="6"/>
      <c r="VK246" s="6"/>
      <c r="VL246" s="6"/>
      <c r="VM246" s="6"/>
      <c r="VN246" s="6"/>
      <c r="VO246" s="6"/>
      <c r="VP246" s="6"/>
      <c r="VQ246" s="6"/>
      <c r="VR246" s="6"/>
      <c r="VS246" s="6"/>
      <c r="VT246" s="6"/>
      <c r="VU246" s="6"/>
      <c r="VV246" s="6"/>
      <c r="VW246" s="6"/>
      <c r="VX246" s="6"/>
      <c r="VY246" s="6"/>
      <c r="VZ246" s="6"/>
      <c r="WA246" s="6"/>
      <c r="WB246" s="6"/>
      <c r="WC246" s="6"/>
      <c r="WD246" s="6"/>
      <c r="WE246" s="6"/>
      <c r="WF246" s="6"/>
      <c r="WG246" s="6"/>
      <c r="WH246" s="6"/>
      <c r="WI246" s="6"/>
      <c r="WJ246" s="6"/>
      <c r="WK246" s="6"/>
      <c r="WL246" s="6"/>
      <c r="WM246" s="6"/>
      <c r="WN246" s="6"/>
      <c r="WO246" s="6"/>
      <c r="WP246" s="6"/>
      <c r="WQ246" s="6"/>
      <c r="WR246" s="6"/>
      <c r="WS246" s="6"/>
      <c r="WT246" s="6"/>
      <c r="WU246" s="6"/>
      <c r="WV246" s="6"/>
      <c r="WW246" s="6"/>
      <c r="WX246" s="6"/>
      <c r="WY246" s="6"/>
      <c r="WZ246" s="6"/>
      <c r="XA246" s="6"/>
      <c r="XB246" s="6"/>
      <c r="XC246" s="6"/>
      <c r="XD246" s="6"/>
      <c r="XE246" s="6"/>
      <c r="XF246" s="6"/>
      <c r="XG246" s="6"/>
      <c r="XH246" s="6"/>
      <c r="XI246" s="6"/>
      <c r="XJ246" s="6"/>
      <c r="XK246" s="6"/>
      <c r="XL246" s="6"/>
      <c r="XM246" s="6"/>
      <c r="XN246" s="6"/>
      <c r="XO246" s="6"/>
      <c r="XP246" s="6"/>
    </row>
    <row r="247" spans="2:640" x14ac:dyDescent="0.25">
      <c r="B247" s="15"/>
      <c r="C247" s="15"/>
      <c r="D247" s="15"/>
      <c r="E247" s="15"/>
      <c r="F247" s="15"/>
      <c r="G247" s="15"/>
      <c r="H247" s="15"/>
      <c r="I247" s="20"/>
      <c r="J247" s="20"/>
      <c r="K247" s="20"/>
      <c r="L247" s="20"/>
      <c r="M247" s="20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/>
      <c r="OP247" s="6"/>
      <c r="OQ247" s="6"/>
      <c r="OR247" s="6"/>
      <c r="OS247" s="6"/>
      <c r="OT247" s="6"/>
      <c r="OU247" s="6"/>
      <c r="OV247" s="6"/>
      <c r="OW247" s="6"/>
      <c r="OX247" s="6"/>
      <c r="OY247" s="6"/>
      <c r="OZ247" s="6"/>
      <c r="PA247" s="6"/>
      <c r="PB247" s="6"/>
      <c r="PC247" s="6"/>
      <c r="PD247" s="6"/>
      <c r="PE247" s="6"/>
      <c r="PF247" s="6"/>
      <c r="PG247" s="6"/>
      <c r="PH247" s="6"/>
      <c r="PI247" s="6"/>
      <c r="PJ247" s="6"/>
      <c r="PK247" s="6"/>
      <c r="PL247" s="6"/>
      <c r="PM247" s="6"/>
      <c r="PN247" s="6"/>
      <c r="PO247" s="6"/>
      <c r="PP247" s="6"/>
      <c r="PQ247" s="6"/>
      <c r="PR247" s="6"/>
      <c r="PS247" s="6"/>
      <c r="PT247" s="6"/>
      <c r="PU247" s="6"/>
      <c r="PV247" s="6"/>
      <c r="PW247" s="6"/>
      <c r="PX247" s="6"/>
      <c r="PY247" s="6"/>
      <c r="PZ247" s="6"/>
      <c r="QA247" s="6"/>
      <c r="QB247" s="6"/>
      <c r="QC247" s="6"/>
      <c r="QD247" s="6"/>
      <c r="QE247" s="6"/>
      <c r="QF247" s="6"/>
      <c r="QG247" s="6"/>
      <c r="QH247" s="6"/>
      <c r="QI247" s="6"/>
      <c r="QJ247" s="6"/>
      <c r="QK247" s="6"/>
      <c r="QL247" s="6"/>
      <c r="QM247" s="6"/>
      <c r="QN247" s="6"/>
      <c r="QO247" s="6"/>
      <c r="QP247" s="6"/>
      <c r="QQ247" s="6"/>
      <c r="QR247" s="6"/>
      <c r="QS247" s="6"/>
      <c r="QT247" s="6"/>
      <c r="QU247" s="6"/>
      <c r="QV247" s="6"/>
      <c r="QW247" s="6"/>
      <c r="QX247" s="6"/>
      <c r="QY247" s="6"/>
      <c r="QZ247" s="6"/>
      <c r="RA247" s="6"/>
      <c r="RB247" s="6"/>
      <c r="RC247" s="6"/>
      <c r="RD247" s="6"/>
      <c r="RE247" s="6"/>
      <c r="RF247" s="6"/>
      <c r="RG247" s="6"/>
      <c r="RH247" s="6"/>
      <c r="RI247" s="6"/>
      <c r="RJ247" s="6"/>
      <c r="RK247" s="6"/>
      <c r="RL247" s="6"/>
      <c r="RM247" s="6"/>
      <c r="RN247" s="6"/>
      <c r="RO247" s="6"/>
      <c r="RP247" s="6"/>
      <c r="RQ247" s="6"/>
      <c r="RR247" s="6"/>
      <c r="RS247" s="6"/>
      <c r="RT247" s="6"/>
      <c r="RU247" s="6"/>
      <c r="RV247" s="6"/>
      <c r="RW247" s="6"/>
      <c r="RX247" s="6"/>
      <c r="RY247" s="6"/>
      <c r="RZ247" s="6"/>
      <c r="SA247" s="6"/>
      <c r="SB247" s="6"/>
      <c r="SC247" s="6"/>
      <c r="SD247" s="6"/>
      <c r="SE247" s="6"/>
      <c r="SF247" s="6"/>
      <c r="SG247" s="6"/>
      <c r="SH247" s="6"/>
      <c r="SI247" s="6"/>
      <c r="SJ247" s="6"/>
      <c r="SK247" s="6"/>
      <c r="SL247" s="6"/>
      <c r="SM247" s="6"/>
      <c r="SN247" s="6"/>
      <c r="SO247" s="6"/>
      <c r="SP247" s="6"/>
      <c r="SQ247" s="6"/>
      <c r="SR247" s="6"/>
      <c r="SS247" s="6"/>
      <c r="ST247" s="6"/>
      <c r="SU247" s="6"/>
      <c r="SV247" s="6"/>
      <c r="SW247" s="6"/>
      <c r="SX247" s="6"/>
      <c r="SY247" s="6"/>
      <c r="SZ247" s="6"/>
      <c r="TA247" s="6"/>
      <c r="TB247" s="6"/>
      <c r="TC247" s="6"/>
      <c r="TD247" s="6"/>
      <c r="TE247" s="6"/>
      <c r="TF247" s="6"/>
      <c r="TG247" s="6"/>
      <c r="TH247" s="6"/>
      <c r="TI247" s="6"/>
      <c r="TJ247" s="6"/>
      <c r="TK247" s="6"/>
      <c r="TL247" s="6"/>
      <c r="TM247" s="6"/>
      <c r="TN247" s="6"/>
      <c r="TO247" s="6"/>
      <c r="TP247" s="6"/>
      <c r="TQ247" s="6"/>
      <c r="TR247" s="6"/>
      <c r="TS247" s="6"/>
      <c r="TT247" s="6"/>
      <c r="TU247" s="6"/>
      <c r="TV247" s="6"/>
      <c r="TW247" s="6"/>
      <c r="TX247" s="6"/>
      <c r="TY247" s="6"/>
      <c r="TZ247" s="6"/>
      <c r="UA247" s="6"/>
      <c r="UB247" s="6"/>
      <c r="UC247" s="6"/>
      <c r="UD247" s="6"/>
      <c r="UE247" s="6"/>
      <c r="UF247" s="6"/>
      <c r="UG247" s="6"/>
      <c r="UH247" s="6"/>
      <c r="UI247" s="6"/>
      <c r="UJ247" s="6"/>
      <c r="UK247" s="6"/>
      <c r="UL247" s="6"/>
      <c r="UM247" s="6"/>
      <c r="UN247" s="6"/>
      <c r="UO247" s="6"/>
      <c r="UP247" s="6"/>
      <c r="UQ247" s="6"/>
      <c r="UR247" s="6"/>
      <c r="US247" s="6"/>
      <c r="UT247" s="6"/>
      <c r="UU247" s="6"/>
      <c r="UV247" s="6"/>
      <c r="UW247" s="6"/>
      <c r="UX247" s="6"/>
      <c r="UY247" s="6"/>
      <c r="UZ247" s="6"/>
      <c r="VA247" s="6"/>
      <c r="VB247" s="6"/>
      <c r="VC247" s="6"/>
      <c r="VD247" s="6"/>
      <c r="VE247" s="6"/>
      <c r="VF247" s="6"/>
      <c r="VG247" s="6"/>
      <c r="VH247" s="6"/>
      <c r="VI247" s="6"/>
      <c r="VJ247" s="6"/>
      <c r="VK247" s="6"/>
      <c r="VL247" s="6"/>
      <c r="VM247" s="6"/>
      <c r="VN247" s="6"/>
      <c r="VO247" s="6"/>
      <c r="VP247" s="6"/>
      <c r="VQ247" s="6"/>
      <c r="VR247" s="6"/>
      <c r="VS247" s="6"/>
      <c r="VT247" s="6"/>
      <c r="VU247" s="6"/>
      <c r="VV247" s="6"/>
      <c r="VW247" s="6"/>
      <c r="VX247" s="6"/>
      <c r="VY247" s="6"/>
      <c r="VZ247" s="6"/>
      <c r="WA247" s="6"/>
      <c r="WB247" s="6"/>
      <c r="WC247" s="6"/>
      <c r="WD247" s="6"/>
      <c r="WE247" s="6"/>
      <c r="WF247" s="6"/>
      <c r="WG247" s="6"/>
      <c r="WH247" s="6"/>
      <c r="WI247" s="6"/>
      <c r="WJ247" s="6"/>
      <c r="WK247" s="6"/>
      <c r="WL247" s="6"/>
      <c r="WM247" s="6"/>
      <c r="WN247" s="6"/>
      <c r="WO247" s="6"/>
      <c r="WP247" s="6"/>
      <c r="WQ247" s="6"/>
      <c r="WR247" s="6"/>
      <c r="WS247" s="6"/>
      <c r="WT247" s="6"/>
      <c r="WU247" s="6"/>
      <c r="WV247" s="6"/>
      <c r="WW247" s="6"/>
      <c r="WX247" s="6"/>
      <c r="WY247" s="6"/>
      <c r="WZ247" s="6"/>
      <c r="XA247" s="6"/>
      <c r="XB247" s="6"/>
      <c r="XC247" s="6"/>
      <c r="XD247" s="6"/>
      <c r="XE247" s="6"/>
      <c r="XF247" s="6"/>
      <c r="XG247" s="6"/>
      <c r="XH247" s="6"/>
      <c r="XI247" s="6"/>
      <c r="XJ247" s="6"/>
      <c r="XK247" s="6"/>
      <c r="XL247" s="6"/>
      <c r="XM247" s="6"/>
      <c r="XN247" s="6"/>
      <c r="XO247" s="6"/>
      <c r="XP247" s="6"/>
    </row>
    <row r="248" spans="2:640" x14ac:dyDescent="0.25">
      <c r="B248" s="15"/>
      <c r="C248" s="15"/>
      <c r="D248" s="15"/>
      <c r="E248" s="15"/>
      <c r="F248" s="15"/>
      <c r="G248" s="15"/>
      <c r="H248" s="15"/>
      <c r="I248" s="20"/>
      <c r="J248" s="20"/>
      <c r="K248" s="20"/>
      <c r="L248" s="20"/>
      <c r="M248" s="20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/>
      <c r="OP248" s="6"/>
      <c r="OQ248" s="6"/>
      <c r="OR248" s="6"/>
      <c r="OS248" s="6"/>
      <c r="OT248" s="6"/>
      <c r="OU248" s="6"/>
      <c r="OV248" s="6"/>
      <c r="OW248" s="6"/>
      <c r="OX248" s="6"/>
      <c r="OY248" s="6"/>
      <c r="OZ248" s="6"/>
      <c r="PA248" s="6"/>
      <c r="PB248" s="6"/>
      <c r="PC248" s="6"/>
      <c r="PD248" s="6"/>
      <c r="PE248" s="6"/>
      <c r="PF248" s="6"/>
      <c r="PG248" s="6"/>
      <c r="PH248" s="6"/>
      <c r="PI248" s="6"/>
      <c r="PJ248" s="6"/>
      <c r="PK248" s="6"/>
      <c r="PL248" s="6"/>
      <c r="PM248" s="6"/>
      <c r="PN248" s="6"/>
      <c r="PO248" s="6"/>
      <c r="PP248" s="6"/>
      <c r="PQ248" s="6"/>
      <c r="PR248" s="6"/>
      <c r="PS248" s="6"/>
      <c r="PT248" s="6"/>
      <c r="PU248" s="6"/>
      <c r="PV248" s="6"/>
      <c r="PW248" s="6"/>
      <c r="PX248" s="6"/>
      <c r="PY248" s="6"/>
      <c r="PZ248" s="6"/>
      <c r="QA248" s="6"/>
      <c r="QB248" s="6"/>
      <c r="QC248" s="6"/>
      <c r="QD248" s="6"/>
      <c r="QE248" s="6"/>
      <c r="QF248" s="6"/>
      <c r="QG248" s="6"/>
      <c r="QH248" s="6"/>
      <c r="QI248" s="6"/>
      <c r="QJ248" s="6"/>
      <c r="QK248" s="6"/>
      <c r="QL248" s="6"/>
      <c r="QM248" s="6"/>
      <c r="QN248" s="6"/>
      <c r="QO248" s="6"/>
      <c r="QP248" s="6"/>
      <c r="QQ248" s="6"/>
      <c r="QR248" s="6"/>
      <c r="QS248" s="6"/>
      <c r="QT248" s="6"/>
      <c r="QU248" s="6"/>
      <c r="QV248" s="6"/>
      <c r="QW248" s="6"/>
      <c r="QX248" s="6"/>
      <c r="QY248" s="6"/>
      <c r="QZ248" s="6"/>
      <c r="RA248" s="6"/>
      <c r="RB248" s="6"/>
      <c r="RC248" s="6"/>
      <c r="RD248" s="6"/>
      <c r="RE248" s="6"/>
      <c r="RF248" s="6"/>
      <c r="RG248" s="6"/>
      <c r="RH248" s="6"/>
      <c r="RI248" s="6"/>
      <c r="RJ248" s="6"/>
      <c r="RK248" s="6"/>
      <c r="RL248" s="6"/>
      <c r="RM248" s="6"/>
      <c r="RN248" s="6"/>
      <c r="RO248" s="6"/>
      <c r="RP248" s="6"/>
      <c r="RQ248" s="6"/>
      <c r="RR248" s="6"/>
      <c r="RS248" s="6"/>
      <c r="RT248" s="6"/>
      <c r="RU248" s="6"/>
      <c r="RV248" s="6"/>
      <c r="RW248" s="6"/>
      <c r="RX248" s="6"/>
      <c r="RY248" s="6"/>
      <c r="RZ248" s="6"/>
      <c r="SA248" s="6"/>
      <c r="SB248" s="6"/>
      <c r="SC248" s="6"/>
      <c r="SD248" s="6"/>
      <c r="SE248" s="6"/>
      <c r="SF248" s="6"/>
      <c r="SG248" s="6"/>
      <c r="SH248" s="6"/>
      <c r="SI248" s="6"/>
      <c r="SJ248" s="6"/>
      <c r="SK248" s="6"/>
      <c r="SL248" s="6"/>
      <c r="SM248" s="6"/>
      <c r="SN248" s="6"/>
      <c r="SO248" s="6"/>
      <c r="SP248" s="6"/>
      <c r="SQ248" s="6"/>
      <c r="SR248" s="6"/>
      <c r="SS248" s="6"/>
      <c r="ST248" s="6"/>
      <c r="SU248" s="6"/>
      <c r="SV248" s="6"/>
      <c r="SW248" s="6"/>
      <c r="SX248" s="6"/>
      <c r="SY248" s="6"/>
      <c r="SZ248" s="6"/>
      <c r="TA248" s="6"/>
      <c r="TB248" s="6"/>
      <c r="TC248" s="6"/>
      <c r="TD248" s="6"/>
      <c r="TE248" s="6"/>
      <c r="TF248" s="6"/>
      <c r="TG248" s="6"/>
      <c r="TH248" s="6"/>
      <c r="TI248" s="6"/>
      <c r="TJ248" s="6"/>
      <c r="TK248" s="6"/>
      <c r="TL248" s="6"/>
      <c r="TM248" s="6"/>
      <c r="TN248" s="6"/>
      <c r="TO248" s="6"/>
      <c r="TP248" s="6"/>
      <c r="TQ248" s="6"/>
      <c r="TR248" s="6"/>
      <c r="TS248" s="6"/>
      <c r="TT248" s="6"/>
      <c r="TU248" s="6"/>
      <c r="TV248" s="6"/>
      <c r="TW248" s="6"/>
      <c r="TX248" s="6"/>
      <c r="TY248" s="6"/>
      <c r="TZ248" s="6"/>
      <c r="UA248" s="6"/>
      <c r="UB248" s="6"/>
      <c r="UC248" s="6"/>
      <c r="UD248" s="6"/>
      <c r="UE248" s="6"/>
      <c r="UF248" s="6"/>
      <c r="UG248" s="6"/>
      <c r="UH248" s="6"/>
      <c r="UI248" s="6"/>
      <c r="UJ248" s="6"/>
      <c r="UK248" s="6"/>
      <c r="UL248" s="6"/>
      <c r="UM248" s="6"/>
      <c r="UN248" s="6"/>
      <c r="UO248" s="6"/>
      <c r="UP248" s="6"/>
      <c r="UQ248" s="6"/>
      <c r="UR248" s="6"/>
      <c r="US248" s="6"/>
      <c r="UT248" s="6"/>
      <c r="UU248" s="6"/>
      <c r="UV248" s="6"/>
      <c r="UW248" s="6"/>
      <c r="UX248" s="6"/>
      <c r="UY248" s="6"/>
      <c r="UZ248" s="6"/>
      <c r="VA248" s="6"/>
      <c r="VB248" s="6"/>
      <c r="VC248" s="6"/>
      <c r="VD248" s="6"/>
      <c r="VE248" s="6"/>
      <c r="VF248" s="6"/>
      <c r="VG248" s="6"/>
      <c r="VH248" s="6"/>
      <c r="VI248" s="6"/>
      <c r="VJ248" s="6"/>
      <c r="VK248" s="6"/>
      <c r="VL248" s="6"/>
      <c r="VM248" s="6"/>
      <c r="VN248" s="6"/>
      <c r="VO248" s="6"/>
      <c r="VP248" s="6"/>
      <c r="VQ248" s="6"/>
      <c r="VR248" s="6"/>
      <c r="VS248" s="6"/>
      <c r="VT248" s="6"/>
      <c r="VU248" s="6"/>
      <c r="VV248" s="6"/>
      <c r="VW248" s="6"/>
      <c r="VX248" s="6"/>
      <c r="VY248" s="6"/>
      <c r="VZ248" s="6"/>
      <c r="WA248" s="6"/>
      <c r="WB248" s="6"/>
      <c r="WC248" s="6"/>
      <c r="WD248" s="6"/>
      <c r="WE248" s="6"/>
      <c r="WF248" s="6"/>
      <c r="WG248" s="6"/>
      <c r="WH248" s="6"/>
      <c r="WI248" s="6"/>
      <c r="WJ248" s="6"/>
      <c r="WK248" s="6"/>
      <c r="WL248" s="6"/>
      <c r="WM248" s="6"/>
      <c r="WN248" s="6"/>
      <c r="WO248" s="6"/>
      <c r="WP248" s="6"/>
      <c r="WQ248" s="6"/>
      <c r="WR248" s="6"/>
      <c r="WS248" s="6"/>
      <c r="WT248" s="6"/>
      <c r="WU248" s="6"/>
      <c r="WV248" s="6"/>
      <c r="WW248" s="6"/>
      <c r="WX248" s="6"/>
      <c r="WY248" s="6"/>
      <c r="WZ248" s="6"/>
      <c r="XA248" s="6"/>
      <c r="XB248" s="6"/>
      <c r="XC248" s="6"/>
      <c r="XD248" s="6"/>
      <c r="XE248" s="6"/>
      <c r="XF248" s="6"/>
      <c r="XG248" s="6"/>
      <c r="XH248" s="6"/>
      <c r="XI248" s="6"/>
      <c r="XJ248" s="6"/>
      <c r="XK248" s="6"/>
      <c r="XL248" s="6"/>
      <c r="XM248" s="6"/>
      <c r="XN248" s="6"/>
      <c r="XO248" s="6"/>
      <c r="XP248" s="6"/>
    </row>
    <row r="249" spans="2:640" x14ac:dyDescent="0.25">
      <c r="B249" s="15"/>
      <c r="C249" s="15"/>
      <c r="D249" s="15"/>
      <c r="E249" s="15"/>
      <c r="F249" s="15"/>
      <c r="G249" s="15"/>
      <c r="H249" s="15"/>
      <c r="I249" s="20"/>
      <c r="J249" s="20"/>
      <c r="K249" s="20"/>
      <c r="L249" s="20"/>
      <c r="M249" s="20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/>
      <c r="OQ249" s="6"/>
      <c r="OR249" s="6"/>
      <c r="OS249" s="6"/>
      <c r="OT249" s="6"/>
      <c r="OU249" s="6"/>
      <c r="OV249" s="6"/>
      <c r="OW249" s="6"/>
      <c r="OX249" s="6"/>
      <c r="OY249" s="6"/>
      <c r="OZ249" s="6"/>
      <c r="PA249" s="6"/>
      <c r="PB249" s="6"/>
      <c r="PC249" s="6"/>
      <c r="PD249" s="6"/>
      <c r="PE249" s="6"/>
      <c r="PF249" s="6"/>
      <c r="PG249" s="6"/>
      <c r="PH249" s="6"/>
      <c r="PI249" s="6"/>
      <c r="PJ249" s="6"/>
      <c r="PK249" s="6"/>
      <c r="PL249" s="6"/>
      <c r="PM249" s="6"/>
      <c r="PN249" s="6"/>
      <c r="PO249" s="6"/>
      <c r="PP249" s="6"/>
      <c r="PQ249" s="6"/>
      <c r="PR249" s="6"/>
      <c r="PS249" s="6"/>
      <c r="PT249" s="6"/>
      <c r="PU249" s="6"/>
      <c r="PV249" s="6"/>
      <c r="PW249" s="6"/>
      <c r="PX249" s="6"/>
      <c r="PY249" s="6"/>
      <c r="PZ249" s="6"/>
      <c r="QA249" s="6"/>
      <c r="QB249" s="6"/>
      <c r="QC249" s="6"/>
      <c r="QD249" s="6"/>
      <c r="QE249" s="6"/>
      <c r="QF249" s="6"/>
      <c r="QG249" s="6"/>
      <c r="QH249" s="6"/>
      <c r="QI249" s="6"/>
      <c r="QJ249" s="6"/>
      <c r="QK249" s="6"/>
      <c r="QL249" s="6"/>
      <c r="QM249" s="6"/>
      <c r="QN249" s="6"/>
      <c r="QO249" s="6"/>
      <c r="QP249" s="6"/>
      <c r="QQ249" s="6"/>
      <c r="QR249" s="6"/>
      <c r="QS249" s="6"/>
      <c r="QT249" s="6"/>
      <c r="QU249" s="6"/>
      <c r="QV249" s="6"/>
      <c r="QW249" s="6"/>
      <c r="QX249" s="6"/>
      <c r="QY249" s="6"/>
      <c r="QZ249" s="6"/>
      <c r="RA249" s="6"/>
      <c r="RB249" s="6"/>
      <c r="RC249" s="6"/>
      <c r="RD249" s="6"/>
      <c r="RE249" s="6"/>
      <c r="RF249" s="6"/>
      <c r="RG249" s="6"/>
      <c r="RH249" s="6"/>
      <c r="RI249" s="6"/>
      <c r="RJ249" s="6"/>
      <c r="RK249" s="6"/>
      <c r="RL249" s="6"/>
      <c r="RM249" s="6"/>
      <c r="RN249" s="6"/>
      <c r="RO249" s="6"/>
      <c r="RP249" s="6"/>
      <c r="RQ249" s="6"/>
      <c r="RR249" s="6"/>
      <c r="RS249" s="6"/>
      <c r="RT249" s="6"/>
      <c r="RU249" s="6"/>
      <c r="RV249" s="6"/>
      <c r="RW249" s="6"/>
      <c r="RX249" s="6"/>
      <c r="RY249" s="6"/>
      <c r="RZ249" s="6"/>
      <c r="SA249" s="6"/>
      <c r="SB249" s="6"/>
      <c r="SC249" s="6"/>
      <c r="SD249" s="6"/>
      <c r="SE249" s="6"/>
      <c r="SF249" s="6"/>
      <c r="SG249" s="6"/>
      <c r="SH249" s="6"/>
      <c r="SI249" s="6"/>
      <c r="SJ249" s="6"/>
      <c r="SK249" s="6"/>
      <c r="SL249" s="6"/>
      <c r="SM249" s="6"/>
      <c r="SN249" s="6"/>
      <c r="SO249" s="6"/>
      <c r="SP249" s="6"/>
      <c r="SQ249" s="6"/>
      <c r="SR249" s="6"/>
      <c r="SS249" s="6"/>
      <c r="ST249" s="6"/>
      <c r="SU249" s="6"/>
      <c r="SV249" s="6"/>
      <c r="SW249" s="6"/>
      <c r="SX249" s="6"/>
      <c r="SY249" s="6"/>
      <c r="SZ249" s="6"/>
      <c r="TA249" s="6"/>
      <c r="TB249" s="6"/>
      <c r="TC249" s="6"/>
      <c r="TD249" s="6"/>
      <c r="TE249" s="6"/>
      <c r="TF249" s="6"/>
      <c r="TG249" s="6"/>
      <c r="TH249" s="6"/>
      <c r="TI249" s="6"/>
      <c r="TJ249" s="6"/>
      <c r="TK249" s="6"/>
      <c r="TL249" s="6"/>
      <c r="TM249" s="6"/>
      <c r="TN249" s="6"/>
      <c r="TO249" s="6"/>
      <c r="TP249" s="6"/>
      <c r="TQ249" s="6"/>
      <c r="TR249" s="6"/>
      <c r="TS249" s="6"/>
      <c r="TT249" s="6"/>
      <c r="TU249" s="6"/>
      <c r="TV249" s="6"/>
      <c r="TW249" s="6"/>
      <c r="TX249" s="6"/>
      <c r="TY249" s="6"/>
      <c r="TZ249" s="6"/>
      <c r="UA249" s="6"/>
      <c r="UB249" s="6"/>
      <c r="UC249" s="6"/>
      <c r="UD249" s="6"/>
      <c r="UE249" s="6"/>
      <c r="UF249" s="6"/>
      <c r="UG249" s="6"/>
      <c r="UH249" s="6"/>
      <c r="UI249" s="6"/>
      <c r="UJ249" s="6"/>
      <c r="UK249" s="6"/>
      <c r="UL249" s="6"/>
      <c r="UM249" s="6"/>
      <c r="UN249" s="6"/>
      <c r="UO249" s="6"/>
      <c r="UP249" s="6"/>
      <c r="UQ249" s="6"/>
      <c r="UR249" s="6"/>
      <c r="US249" s="6"/>
      <c r="UT249" s="6"/>
      <c r="UU249" s="6"/>
      <c r="UV249" s="6"/>
      <c r="UW249" s="6"/>
      <c r="UX249" s="6"/>
      <c r="UY249" s="6"/>
      <c r="UZ249" s="6"/>
      <c r="VA249" s="6"/>
      <c r="VB249" s="6"/>
      <c r="VC249" s="6"/>
      <c r="VD249" s="6"/>
      <c r="VE249" s="6"/>
      <c r="VF249" s="6"/>
      <c r="VG249" s="6"/>
      <c r="VH249" s="6"/>
      <c r="VI249" s="6"/>
      <c r="VJ249" s="6"/>
      <c r="VK249" s="6"/>
      <c r="VL249" s="6"/>
      <c r="VM249" s="6"/>
      <c r="VN249" s="6"/>
      <c r="VO249" s="6"/>
      <c r="VP249" s="6"/>
      <c r="VQ249" s="6"/>
      <c r="VR249" s="6"/>
      <c r="VS249" s="6"/>
      <c r="VT249" s="6"/>
      <c r="VU249" s="6"/>
      <c r="VV249" s="6"/>
      <c r="VW249" s="6"/>
      <c r="VX249" s="6"/>
      <c r="VY249" s="6"/>
      <c r="VZ249" s="6"/>
      <c r="WA249" s="6"/>
      <c r="WB249" s="6"/>
      <c r="WC249" s="6"/>
      <c r="WD249" s="6"/>
      <c r="WE249" s="6"/>
      <c r="WF249" s="6"/>
      <c r="WG249" s="6"/>
      <c r="WH249" s="6"/>
      <c r="WI249" s="6"/>
      <c r="WJ249" s="6"/>
      <c r="WK249" s="6"/>
      <c r="WL249" s="6"/>
      <c r="WM249" s="6"/>
      <c r="WN249" s="6"/>
      <c r="WO249" s="6"/>
      <c r="WP249" s="6"/>
      <c r="WQ249" s="6"/>
      <c r="WR249" s="6"/>
      <c r="WS249" s="6"/>
      <c r="WT249" s="6"/>
      <c r="WU249" s="6"/>
      <c r="WV249" s="6"/>
      <c r="WW249" s="6"/>
      <c r="WX249" s="6"/>
      <c r="WY249" s="6"/>
      <c r="WZ249" s="6"/>
      <c r="XA249" s="6"/>
      <c r="XB249" s="6"/>
      <c r="XC249" s="6"/>
      <c r="XD249" s="6"/>
      <c r="XE249" s="6"/>
      <c r="XF249" s="6"/>
      <c r="XG249" s="6"/>
      <c r="XH249" s="6"/>
      <c r="XI249" s="6"/>
      <c r="XJ249" s="6"/>
      <c r="XK249" s="6"/>
      <c r="XL249" s="6"/>
      <c r="XM249" s="6"/>
      <c r="XN249" s="6"/>
      <c r="XO249" s="6"/>
      <c r="XP249" s="6"/>
    </row>
    <row r="250" spans="2:640" x14ac:dyDescent="0.25">
      <c r="B250" s="15"/>
      <c r="C250" s="15"/>
      <c r="D250" s="15"/>
      <c r="E250" s="15"/>
      <c r="F250" s="15"/>
      <c r="G250" s="15"/>
      <c r="H250" s="15"/>
      <c r="I250" s="20"/>
      <c r="J250" s="20"/>
      <c r="K250" s="20"/>
      <c r="L250" s="20"/>
      <c r="M250" s="20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/>
      <c r="OP250" s="6"/>
      <c r="OQ250" s="6"/>
      <c r="OR250" s="6"/>
      <c r="OS250" s="6"/>
      <c r="OT250" s="6"/>
      <c r="OU250" s="6"/>
      <c r="OV250" s="6"/>
      <c r="OW250" s="6"/>
      <c r="OX250" s="6"/>
      <c r="OY250" s="6"/>
      <c r="OZ250" s="6"/>
      <c r="PA250" s="6"/>
      <c r="PB250" s="6"/>
      <c r="PC250" s="6"/>
      <c r="PD250" s="6"/>
      <c r="PE250" s="6"/>
      <c r="PF250" s="6"/>
      <c r="PG250" s="6"/>
      <c r="PH250" s="6"/>
      <c r="PI250" s="6"/>
      <c r="PJ250" s="6"/>
      <c r="PK250" s="6"/>
      <c r="PL250" s="6"/>
      <c r="PM250" s="6"/>
      <c r="PN250" s="6"/>
      <c r="PO250" s="6"/>
      <c r="PP250" s="6"/>
      <c r="PQ250" s="6"/>
      <c r="PR250" s="6"/>
      <c r="PS250" s="6"/>
      <c r="PT250" s="6"/>
      <c r="PU250" s="6"/>
      <c r="PV250" s="6"/>
      <c r="PW250" s="6"/>
      <c r="PX250" s="6"/>
      <c r="PY250" s="6"/>
      <c r="PZ250" s="6"/>
      <c r="QA250" s="6"/>
      <c r="QB250" s="6"/>
      <c r="QC250" s="6"/>
      <c r="QD250" s="6"/>
      <c r="QE250" s="6"/>
      <c r="QF250" s="6"/>
      <c r="QG250" s="6"/>
      <c r="QH250" s="6"/>
      <c r="QI250" s="6"/>
      <c r="QJ250" s="6"/>
      <c r="QK250" s="6"/>
      <c r="QL250" s="6"/>
      <c r="QM250" s="6"/>
      <c r="QN250" s="6"/>
      <c r="QO250" s="6"/>
      <c r="QP250" s="6"/>
      <c r="QQ250" s="6"/>
      <c r="QR250" s="6"/>
      <c r="QS250" s="6"/>
      <c r="QT250" s="6"/>
      <c r="QU250" s="6"/>
      <c r="QV250" s="6"/>
      <c r="QW250" s="6"/>
      <c r="QX250" s="6"/>
      <c r="QY250" s="6"/>
      <c r="QZ250" s="6"/>
      <c r="RA250" s="6"/>
      <c r="RB250" s="6"/>
      <c r="RC250" s="6"/>
      <c r="RD250" s="6"/>
      <c r="RE250" s="6"/>
      <c r="RF250" s="6"/>
      <c r="RG250" s="6"/>
      <c r="RH250" s="6"/>
      <c r="RI250" s="6"/>
      <c r="RJ250" s="6"/>
      <c r="RK250" s="6"/>
      <c r="RL250" s="6"/>
      <c r="RM250" s="6"/>
      <c r="RN250" s="6"/>
      <c r="RO250" s="6"/>
      <c r="RP250" s="6"/>
      <c r="RQ250" s="6"/>
      <c r="RR250" s="6"/>
      <c r="RS250" s="6"/>
      <c r="RT250" s="6"/>
      <c r="RU250" s="6"/>
      <c r="RV250" s="6"/>
      <c r="RW250" s="6"/>
      <c r="RX250" s="6"/>
      <c r="RY250" s="6"/>
      <c r="RZ250" s="6"/>
      <c r="SA250" s="6"/>
      <c r="SB250" s="6"/>
      <c r="SC250" s="6"/>
      <c r="SD250" s="6"/>
      <c r="SE250" s="6"/>
      <c r="SF250" s="6"/>
      <c r="SG250" s="6"/>
      <c r="SH250" s="6"/>
      <c r="SI250" s="6"/>
      <c r="SJ250" s="6"/>
      <c r="SK250" s="6"/>
      <c r="SL250" s="6"/>
      <c r="SM250" s="6"/>
      <c r="SN250" s="6"/>
      <c r="SO250" s="6"/>
      <c r="SP250" s="6"/>
      <c r="SQ250" s="6"/>
      <c r="SR250" s="6"/>
      <c r="SS250" s="6"/>
      <c r="ST250" s="6"/>
      <c r="SU250" s="6"/>
      <c r="SV250" s="6"/>
      <c r="SW250" s="6"/>
      <c r="SX250" s="6"/>
      <c r="SY250" s="6"/>
      <c r="SZ250" s="6"/>
      <c r="TA250" s="6"/>
      <c r="TB250" s="6"/>
      <c r="TC250" s="6"/>
      <c r="TD250" s="6"/>
      <c r="TE250" s="6"/>
      <c r="TF250" s="6"/>
      <c r="TG250" s="6"/>
      <c r="TH250" s="6"/>
      <c r="TI250" s="6"/>
      <c r="TJ250" s="6"/>
      <c r="TK250" s="6"/>
      <c r="TL250" s="6"/>
      <c r="TM250" s="6"/>
      <c r="TN250" s="6"/>
      <c r="TO250" s="6"/>
      <c r="TP250" s="6"/>
      <c r="TQ250" s="6"/>
      <c r="TR250" s="6"/>
      <c r="TS250" s="6"/>
      <c r="TT250" s="6"/>
      <c r="TU250" s="6"/>
      <c r="TV250" s="6"/>
      <c r="TW250" s="6"/>
      <c r="TX250" s="6"/>
      <c r="TY250" s="6"/>
      <c r="TZ250" s="6"/>
      <c r="UA250" s="6"/>
      <c r="UB250" s="6"/>
      <c r="UC250" s="6"/>
      <c r="UD250" s="6"/>
      <c r="UE250" s="6"/>
      <c r="UF250" s="6"/>
      <c r="UG250" s="6"/>
      <c r="UH250" s="6"/>
      <c r="UI250" s="6"/>
      <c r="UJ250" s="6"/>
      <c r="UK250" s="6"/>
      <c r="UL250" s="6"/>
      <c r="UM250" s="6"/>
      <c r="UN250" s="6"/>
      <c r="UO250" s="6"/>
      <c r="UP250" s="6"/>
      <c r="UQ250" s="6"/>
      <c r="UR250" s="6"/>
      <c r="US250" s="6"/>
      <c r="UT250" s="6"/>
      <c r="UU250" s="6"/>
      <c r="UV250" s="6"/>
      <c r="UW250" s="6"/>
      <c r="UX250" s="6"/>
      <c r="UY250" s="6"/>
      <c r="UZ250" s="6"/>
      <c r="VA250" s="6"/>
      <c r="VB250" s="6"/>
      <c r="VC250" s="6"/>
      <c r="VD250" s="6"/>
      <c r="VE250" s="6"/>
      <c r="VF250" s="6"/>
      <c r="VG250" s="6"/>
      <c r="VH250" s="6"/>
      <c r="VI250" s="6"/>
      <c r="VJ250" s="6"/>
      <c r="VK250" s="6"/>
      <c r="VL250" s="6"/>
      <c r="VM250" s="6"/>
      <c r="VN250" s="6"/>
      <c r="VO250" s="6"/>
      <c r="VP250" s="6"/>
      <c r="VQ250" s="6"/>
      <c r="VR250" s="6"/>
      <c r="VS250" s="6"/>
      <c r="VT250" s="6"/>
      <c r="VU250" s="6"/>
      <c r="VV250" s="6"/>
      <c r="VW250" s="6"/>
      <c r="VX250" s="6"/>
      <c r="VY250" s="6"/>
      <c r="VZ250" s="6"/>
      <c r="WA250" s="6"/>
      <c r="WB250" s="6"/>
      <c r="WC250" s="6"/>
      <c r="WD250" s="6"/>
      <c r="WE250" s="6"/>
      <c r="WF250" s="6"/>
      <c r="WG250" s="6"/>
      <c r="WH250" s="6"/>
      <c r="WI250" s="6"/>
      <c r="WJ250" s="6"/>
      <c r="WK250" s="6"/>
      <c r="WL250" s="6"/>
      <c r="WM250" s="6"/>
      <c r="WN250" s="6"/>
      <c r="WO250" s="6"/>
      <c r="WP250" s="6"/>
      <c r="WQ250" s="6"/>
      <c r="WR250" s="6"/>
      <c r="WS250" s="6"/>
      <c r="WT250" s="6"/>
      <c r="WU250" s="6"/>
      <c r="WV250" s="6"/>
      <c r="WW250" s="6"/>
      <c r="WX250" s="6"/>
      <c r="WY250" s="6"/>
      <c r="WZ250" s="6"/>
      <c r="XA250" s="6"/>
      <c r="XB250" s="6"/>
      <c r="XC250" s="6"/>
      <c r="XD250" s="6"/>
      <c r="XE250" s="6"/>
      <c r="XF250" s="6"/>
      <c r="XG250" s="6"/>
      <c r="XH250" s="6"/>
      <c r="XI250" s="6"/>
      <c r="XJ250" s="6"/>
      <c r="XK250" s="6"/>
      <c r="XL250" s="6"/>
      <c r="XM250" s="6"/>
      <c r="XN250" s="6"/>
      <c r="XO250" s="6"/>
      <c r="XP250" s="6"/>
    </row>
    <row r="251" spans="2:640" x14ac:dyDescent="0.25">
      <c r="B251" s="15"/>
      <c r="C251" s="15"/>
      <c r="D251" s="15"/>
      <c r="E251" s="15"/>
      <c r="F251" s="15"/>
      <c r="G251" s="15"/>
      <c r="H251" s="15"/>
      <c r="I251" s="20"/>
      <c r="J251" s="20"/>
      <c r="K251" s="20"/>
      <c r="L251" s="20"/>
      <c r="M251" s="20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/>
      <c r="OQ251" s="6"/>
      <c r="OR251" s="6"/>
      <c r="OS251" s="6"/>
      <c r="OT251" s="6"/>
      <c r="OU251" s="6"/>
      <c r="OV251" s="6"/>
      <c r="OW251" s="6"/>
      <c r="OX251" s="6"/>
      <c r="OY251" s="6"/>
      <c r="OZ251" s="6"/>
      <c r="PA251" s="6"/>
      <c r="PB251" s="6"/>
      <c r="PC251" s="6"/>
      <c r="PD251" s="6"/>
      <c r="PE251" s="6"/>
      <c r="PF251" s="6"/>
      <c r="PG251" s="6"/>
      <c r="PH251" s="6"/>
      <c r="PI251" s="6"/>
      <c r="PJ251" s="6"/>
      <c r="PK251" s="6"/>
      <c r="PL251" s="6"/>
      <c r="PM251" s="6"/>
      <c r="PN251" s="6"/>
      <c r="PO251" s="6"/>
      <c r="PP251" s="6"/>
      <c r="PQ251" s="6"/>
      <c r="PR251" s="6"/>
      <c r="PS251" s="6"/>
      <c r="PT251" s="6"/>
      <c r="PU251" s="6"/>
      <c r="PV251" s="6"/>
      <c r="PW251" s="6"/>
      <c r="PX251" s="6"/>
      <c r="PY251" s="6"/>
      <c r="PZ251" s="6"/>
      <c r="QA251" s="6"/>
      <c r="QB251" s="6"/>
      <c r="QC251" s="6"/>
      <c r="QD251" s="6"/>
      <c r="QE251" s="6"/>
      <c r="QF251" s="6"/>
      <c r="QG251" s="6"/>
      <c r="QH251" s="6"/>
      <c r="QI251" s="6"/>
      <c r="QJ251" s="6"/>
      <c r="QK251" s="6"/>
      <c r="QL251" s="6"/>
      <c r="QM251" s="6"/>
      <c r="QN251" s="6"/>
      <c r="QO251" s="6"/>
      <c r="QP251" s="6"/>
      <c r="QQ251" s="6"/>
      <c r="QR251" s="6"/>
      <c r="QS251" s="6"/>
      <c r="QT251" s="6"/>
      <c r="QU251" s="6"/>
      <c r="QV251" s="6"/>
      <c r="QW251" s="6"/>
      <c r="QX251" s="6"/>
      <c r="QY251" s="6"/>
      <c r="QZ251" s="6"/>
      <c r="RA251" s="6"/>
      <c r="RB251" s="6"/>
      <c r="RC251" s="6"/>
      <c r="RD251" s="6"/>
      <c r="RE251" s="6"/>
      <c r="RF251" s="6"/>
      <c r="RG251" s="6"/>
      <c r="RH251" s="6"/>
      <c r="RI251" s="6"/>
      <c r="RJ251" s="6"/>
      <c r="RK251" s="6"/>
      <c r="RL251" s="6"/>
      <c r="RM251" s="6"/>
      <c r="RN251" s="6"/>
      <c r="RO251" s="6"/>
      <c r="RP251" s="6"/>
      <c r="RQ251" s="6"/>
      <c r="RR251" s="6"/>
      <c r="RS251" s="6"/>
      <c r="RT251" s="6"/>
      <c r="RU251" s="6"/>
      <c r="RV251" s="6"/>
      <c r="RW251" s="6"/>
      <c r="RX251" s="6"/>
      <c r="RY251" s="6"/>
      <c r="RZ251" s="6"/>
      <c r="SA251" s="6"/>
      <c r="SB251" s="6"/>
      <c r="SC251" s="6"/>
      <c r="SD251" s="6"/>
      <c r="SE251" s="6"/>
      <c r="SF251" s="6"/>
      <c r="SG251" s="6"/>
      <c r="SH251" s="6"/>
      <c r="SI251" s="6"/>
      <c r="SJ251" s="6"/>
      <c r="SK251" s="6"/>
      <c r="SL251" s="6"/>
      <c r="SM251" s="6"/>
      <c r="SN251" s="6"/>
      <c r="SO251" s="6"/>
      <c r="SP251" s="6"/>
      <c r="SQ251" s="6"/>
      <c r="SR251" s="6"/>
      <c r="SS251" s="6"/>
      <c r="ST251" s="6"/>
      <c r="SU251" s="6"/>
      <c r="SV251" s="6"/>
      <c r="SW251" s="6"/>
      <c r="SX251" s="6"/>
      <c r="SY251" s="6"/>
      <c r="SZ251" s="6"/>
      <c r="TA251" s="6"/>
      <c r="TB251" s="6"/>
      <c r="TC251" s="6"/>
      <c r="TD251" s="6"/>
      <c r="TE251" s="6"/>
      <c r="TF251" s="6"/>
      <c r="TG251" s="6"/>
      <c r="TH251" s="6"/>
      <c r="TI251" s="6"/>
      <c r="TJ251" s="6"/>
      <c r="TK251" s="6"/>
      <c r="TL251" s="6"/>
      <c r="TM251" s="6"/>
      <c r="TN251" s="6"/>
      <c r="TO251" s="6"/>
      <c r="TP251" s="6"/>
      <c r="TQ251" s="6"/>
      <c r="TR251" s="6"/>
      <c r="TS251" s="6"/>
      <c r="TT251" s="6"/>
      <c r="TU251" s="6"/>
      <c r="TV251" s="6"/>
      <c r="TW251" s="6"/>
      <c r="TX251" s="6"/>
      <c r="TY251" s="6"/>
      <c r="TZ251" s="6"/>
      <c r="UA251" s="6"/>
      <c r="UB251" s="6"/>
      <c r="UC251" s="6"/>
      <c r="UD251" s="6"/>
      <c r="UE251" s="6"/>
      <c r="UF251" s="6"/>
      <c r="UG251" s="6"/>
      <c r="UH251" s="6"/>
      <c r="UI251" s="6"/>
      <c r="UJ251" s="6"/>
      <c r="UK251" s="6"/>
      <c r="UL251" s="6"/>
      <c r="UM251" s="6"/>
      <c r="UN251" s="6"/>
      <c r="UO251" s="6"/>
      <c r="UP251" s="6"/>
      <c r="UQ251" s="6"/>
      <c r="UR251" s="6"/>
      <c r="US251" s="6"/>
      <c r="UT251" s="6"/>
      <c r="UU251" s="6"/>
      <c r="UV251" s="6"/>
      <c r="UW251" s="6"/>
      <c r="UX251" s="6"/>
      <c r="UY251" s="6"/>
      <c r="UZ251" s="6"/>
      <c r="VA251" s="6"/>
      <c r="VB251" s="6"/>
      <c r="VC251" s="6"/>
      <c r="VD251" s="6"/>
      <c r="VE251" s="6"/>
      <c r="VF251" s="6"/>
      <c r="VG251" s="6"/>
      <c r="VH251" s="6"/>
      <c r="VI251" s="6"/>
      <c r="VJ251" s="6"/>
      <c r="VK251" s="6"/>
      <c r="VL251" s="6"/>
      <c r="VM251" s="6"/>
      <c r="VN251" s="6"/>
      <c r="VO251" s="6"/>
      <c r="VP251" s="6"/>
      <c r="VQ251" s="6"/>
      <c r="VR251" s="6"/>
      <c r="VS251" s="6"/>
      <c r="VT251" s="6"/>
      <c r="VU251" s="6"/>
      <c r="VV251" s="6"/>
      <c r="VW251" s="6"/>
      <c r="VX251" s="6"/>
      <c r="VY251" s="6"/>
      <c r="VZ251" s="6"/>
      <c r="WA251" s="6"/>
      <c r="WB251" s="6"/>
      <c r="WC251" s="6"/>
      <c r="WD251" s="6"/>
      <c r="WE251" s="6"/>
      <c r="WF251" s="6"/>
      <c r="WG251" s="6"/>
      <c r="WH251" s="6"/>
      <c r="WI251" s="6"/>
      <c r="WJ251" s="6"/>
      <c r="WK251" s="6"/>
      <c r="WL251" s="6"/>
      <c r="WM251" s="6"/>
      <c r="WN251" s="6"/>
      <c r="WO251" s="6"/>
      <c r="WP251" s="6"/>
      <c r="WQ251" s="6"/>
      <c r="WR251" s="6"/>
      <c r="WS251" s="6"/>
      <c r="WT251" s="6"/>
      <c r="WU251" s="6"/>
      <c r="WV251" s="6"/>
      <c r="WW251" s="6"/>
      <c r="WX251" s="6"/>
      <c r="WY251" s="6"/>
      <c r="WZ251" s="6"/>
      <c r="XA251" s="6"/>
      <c r="XB251" s="6"/>
      <c r="XC251" s="6"/>
      <c r="XD251" s="6"/>
      <c r="XE251" s="6"/>
      <c r="XF251" s="6"/>
      <c r="XG251" s="6"/>
      <c r="XH251" s="6"/>
      <c r="XI251" s="6"/>
      <c r="XJ251" s="6"/>
      <c r="XK251" s="6"/>
      <c r="XL251" s="6"/>
      <c r="XM251" s="6"/>
      <c r="XN251" s="6"/>
      <c r="XO251" s="6"/>
      <c r="XP251" s="6"/>
    </row>
    <row r="252" spans="2:640" x14ac:dyDescent="0.25">
      <c r="B252" s="15"/>
      <c r="C252" s="15"/>
      <c r="D252" s="15"/>
      <c r="E252" s="15"/>
      <c r="F252" s="15"/>
      <c r="G252" s="15"/>
      <c r="H252" s="15"/>
      <c r="I252" s="20"/>
      <c r="J252" s="20"/>
      <c r="K252" s="20"/>
      <c r="L252" s="20"/>
      <c r="M252" s="20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/>
      <c r="OQ252" s="6"/>
      <c r="OR252" s="6"/>
      <c r="OS252" s="6"/>
      <c r="OT252" s="6"/>
      <c r="OU252" s="6"/>
      <c r="OV252" s="6"/>
      <c r="OW252" s="6"/>
      <c r="OX252" s="6"/>
      <c r="OY252" s="6"/>
      <c r="OZ252" s="6"/>
      <c r="PA252" s="6"/>
      <c r="PB252" s="6"/>
      <c r="PC252" s="6"/>
      <c r="PD252" s="6"/>
      <c r="PE252" s="6"/>
      <c r="PF252" s="6"/>
      <c r="PG252" s="6"/>
      <c r="PH252" s="6"/>
      <c r="PI252" s="6"/>
      <c r="PJ252" s="6"/>
      <c r="PK252" s="6"/>
      <c r="PL252" s="6"/>
      <c r="PM252" s="6"/>
      <c r="PN252" s="6"/>
      <c r="PO252" s="6"/>
      <c r="PP252" s="6"/>
      <c r="PQ252" s="6"/>
      <c r="PR252" s="6"/>
      <c r="PS252" s="6"/>
      <c r="PT252" s="6"/>
      <c r="PU252" s="6"/>
      <c r="PV252" s="6"/>
      <c r="PW252" s="6"/>
      <c r="PX252" s="6"/>
      <c r="PY252" s="6"/>
      <c r="PZ252" s="6"/>
      <c r="QA252" s="6"/>
      <c r="QB252" s="6"/>
      <c r="QC252" s="6"/>
      <c r="QD252" s="6"/>
      <c r="QE252" s="6"/>
      <c r="QF252" s="6"/>
      <c r="QG252" s="6"/>
      <c r="QH252" s="6"/>
      <c r="QI252" s="6"/>
      <c r="QJ252" s="6"/>
      <c r="QK252" s="6"/>
      <c r="QL252" s="6"/>
      <c r="QM252" s="6"/>
      <c r="QN252" s="6"/>
      <c r="QO252" s="6"/>
      <c r="QP252" s="6"/>
      <c r="QQ252" s="6"/>
      <c r="QR252" s="6"/>
      <c r="QS252" s="6"/>
      <c r="QT252" s="6"/>
      <c r="QU252" s="6"/>
      <c r="QV252" s="6"/>
      <c r="QW252" s="6"/>
      <c r="QX252" s="6"/>
      <c r="QY252" s="6"/>
      <c r="QZ252" s="6"/>
      <c r="RA252" s="6"/>
      <c r="RB252" s="6"/>
      <c r="RC252" s="6"/>
      <c r="RD252" s="6"/>
      <c r="RE252" s="6"/>
      <c r="RF252" s="6"/>
      <c r="RG252" s="6"/>
      <c r="RH252" s="6"/>
      <c r="RI252" s="6"/>
      <c r="RJ252" s="6"/>
      <c r="RK252" s="6"/>
      <c r="RL252" s="6"/>
      <c r="RM252" s="6"/>
      <c r="RN252" s="6"/>
      <c r="RO252" s="6"/>
      <c r="RP252" s="6"/>
      <c r="RQ252" s="6"/>
      <c r="RR252" s="6"/>
      <c r="RS252" s="6"/>
      <c r="RT252" s="6"/>
      <c r="RU252" s="6"/>
      <c r="RV252" s="6"/>
      <c r="RW252" s="6"/>
      <c r="RX252" s="6"/>
      <c r="RY252" s="6"/>
      <c r="RZ252" s="6"/>
      <c r="SA252" s="6"/>
      <c r="SB252" s="6"/>
      <c r="SC252" s="6"/>
      <c r="SD252" s="6"/>
      <c r="SE252" s="6"/>
      <c r="SF252" s="6"/>
      <c r="SG252" s="6"/>
      <c r="SH252" s="6"/>
      <c r="SI252" s="6"/>
      <c r="SJ252" s="6"/>
      <c r="SK252" s="6"/>
      <c r="SL252" s="6"/>
      <c r="SM252" s="6"/>
      <c r="SN252" s="6"/>
      <c r="SO252" s="6"/>
      <c r="SP252" s="6"/>
      <c r="SQ252" s="6"/>
      <c r="SR252" s="6"/>
      <c r="SS252" s="6"/>
      <c r="ST252" s="6"/>
      <c r="SU252" s="6"/>
      <c r="SV252" s="6"/>
      <c r="SW252" s="6"/>
      <c r="SX252" s="6"/>
      <c r="SY252" s="6"/>
      <c r="SZ252" s="6"/>
      <c r="TA252" s="6"/>
      <c r="TB252" s="6"/>
      <c r="TC252" s="6"/>
      <c r="TD252" s="6"/>
      <c r="TE252" s="6"/>
      <c r="TF252" s="6"/>
      <c r="TG252" s="6"/>
      <c r="TH252" s="6"/>
      <c r="TI252" s="6"/>
      <c r="TJ252" s="6"/>
      <c r="TK252" s="6"/>
      <c r="TL252" s="6"/>
      <c r="TM252" s="6"/>
      <c r="TN252" s="6"/>
      <c r="TO252" s="6"/>
      <c r="TP252" s="6"/>
      <c r="TQ252" s="6"/>
      <c r="TR252" s="6"/>
      <c r="TS252" s="6"/>
      <c r="TT252" s="6"/>
      <c r="TU252" s="6"/>
      <c r="TV252" s="6"/>
      <c r="TW252" s="6"/>
      <c r="TX252" s="6"/>
      <c r="TY252" s="6"/>
      <c r="TZ252" s="6"/>
      <c r="UA252" s="6"/>
      <c r="UB252" s="6"/>
      <c r="UC252" s="6"/>
      <c r="UD252" s="6"/>
      <c r="UE252" s="6"/>
      <c r="UF252" s="6"/>
      <c r="UG252" s="6"/>
      <c r="UH252" s="6"/>
      <c r="UI252" s="6"/>
      <c r="UJ252" s="6"/>
      <c r="UK252" s="6"/>
      <c r="UL252" s="6"/>
      <c r="UM252" s="6"/>
      <c r="UN252" s="6"/>
      <c r="UO252" s="6"/>
      <c r="UP252" s="6"/>
      <c r="UQ252" s="6"/>
      <c r="UR252" s="6"/>
      <c r="US252" s="6"/>
      <c r="UT252" s="6"/>
      <c r="UU252" s="6"/>
      <c r="UV252" s="6"/>
      <c r="UW252" s="6"/>
      <c r="UX252" s="6"/>
      <c r="UY252" s="6"/>
      <c r="UZ252" s="6"/>
      <c r="VA252" s="6"/>
      <c r="VB252" s="6"/>
      <c r="VC252" s="6"/>
      <c r="VD252" s="6"/>
      <c r="VE252" s="6"/>
      <c r="VF252" s="6"/>
      <c r="VG252" s="6"/>
      <c r="VH252" s="6"/>
      <c r="VI252" s="6"/>
      <c r="VJ252" s="6"/>
      <c r="VK252" s="6"/>
      <c r="VL252" s="6"/>
      <c r="VM252" s="6"/>
      <c r="VN252" s="6"/>
      <c r="VO252" s="6"/>
      <c r="VP252" s="6"/>
      <c r="VQ252" s="6"/>
      <c r="VR252" s="6"/>
      <c r="VS252" s="6"/>
      <c r="VT252" s="6"/>
      <c r="VU252" s="6"/>
      <c r="VV252" s="6"/>
      <c r="VW252" s="6"/>
      <c r="VX252" s="6"/>
      <c r="VY252" s="6"/>
      <c r="VZ252" s="6"/>
      <c r="WA252" s="6"/>
      <c r="WB252" s="6"/>
      <c r="WC252" s="6"/>
      <c r="WD252" s="6"/>
      <c r="WE252" s="6"/>
      <c r="WF252" s="6"/>
      <c r="WG252" s="6"/>
      <c r="WH252" s="6"/>
      <c r="WI252" s="6"/>
      <c r="WJ252" s="6"/>
      <c r="WK252" s="6"/>
      <c r="WL252" s="6"/>
      <c r="WM252" s="6"/>
      <c r="WN252" s="6"/>
      <c r="WO252" s="6"/>
      <c r="WP252" s="6"/>
      <c r="WQ252" s="6"/>
      <c r="WR252" s="6"/>
      <c r="WS252" s="6"/>
      <c r="WT252" s="6"/>
      <c r="WU252" s="6"/>
      <c r="WV252" s="6"/>
      <c r="WW252" s="6"/>
      <c r="WX252" s="6"/>
      <c r="WY252" s="6"/>
      <c r="WZ252" s="6"/>
      <c r="XA252" s="6"/>
      <c r="XB252" s="6"/>
      <c r="XC252" s="6"/>
      <c r="XD252" s="6"/>
      <c r="XE252" s="6"/>
      <c r="XF252" s="6"/>
      <c r="XG252" s="6"/>
      <c r="XH252" s="6"/>
      <c r="XI252" s="6"/>
      <c r="XJ252" s="6"/>
      <c r="XK252" s="6"/>
      <c r="XL252" s="6"/>
      <c r="XM252" s="6"/>
      <c r="XN252" s="6"/>
      <c r="XO252" s="6"/>
      <c r="XP252" s="6"/>
    </row>
    <row r="253" spans="2:640" x14ac:dyDescent="0.25">
      <c r="B253" s="15"/>
      <c r="C253" s="15"/>
      <c r="D253" s="15"/>
      <c r="E253" s="15"/>
      <c r="F253" s="15"/>
      <c r="G253" s="15"/>
      <c r="H253" s="15"/>
      <c r="I253" s="20"/>
      <c r="J253" s="20"/>
      <c r="K253" s="20"/>
      <c r="L253" s="20"/>
      <c r="M253" s="20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/>
      <c r="OP253" s="6"/>
      <c r="OQ253" s="6"/>
      <c r="OR253" s="6"/>
      <c r="OS253" s="6"/>
      <c r="OT253" s="6"/>
      <c r="OU253" s="6"/>
      <c r="OV253" s="6"/>
      <c r="OW253" s="6"/>
      <c r="OX253" s="6"/>
      <c r="OY253" s="6"/>
      <c r="OZ253" s="6"/>
      <c r="PA253" s="6"/>
      <c r="PB253" s="6"/>
      <c r="PC253" s="6"/>
      <c r="PD253" s="6"/>
      <c r="PE253" s="6"/>
      <c r="PF253" s="6"/>
      <c r="PG253" s="6"/>
      <c r="PH253" s="6"/>
      <c r="PI253" s="6"/>
      <c r="PJ253" s="6"/>
      <c r="PK253" s="6"/>
      <c r="PL253" s="6"/>
      <c r="PM253" s="6"/>
      <c r="PN253" s="6"/>
      <c r="PO253" s="6"/>
      <c r="PP253" s="6"/>
      <c r="PQ253" s="6"/>
      <c r="PR253" s="6"/>
      <c r="PS253" s="6"/>
      <c r="PT253" s="6"/>
      <c r="PU253" s="6"/>
      <c r="PV253" s="6"/>
      <c r="PW253" s="6"/>
      <c r="PX253" s="6"/>
      <c r="PY253" s="6"/>
      <c r="PZ253" s="6"/>
      <c r="QA253" s="6"/>
      <c r="QB253" s="6"/>
      <c r="QC253" s="6"/>
      <c r="QD253" s="6"/>
      <c r="QE253" s="6"/>
      <c r="QF253" s="6"/>
      <c r="QG253" s="6"/>
      <c r="QH253" s="6"/>
      <c r="QI253" s="6"/>
      <c r="QJ253" s="6"/>
      <c r="QK253" s="6"/>
      <c r="QL253" s="6"/>
      <c r="QM253" s="6"/>
      <c r="QN253" s="6"/>
      <c r="QO253" s="6"/>
      <c r="QP253" s="6"/>
      <c r="QQ253" s="6"/>
      <c r="QR253" s="6"/>
      <c r="QS253" s="6"/>
      <c r="QT253" s="6"/>
      <c r="QU253" s="6"/>
      <c r="QV253" s="6"/>
      <c r="QW253" s="6"/>
      <c r="QX253" s="6"/>
      <c r="QY253" s="6"/>
      <c r="QZ253" s="6"/>
      <c r="RA253" s="6"/>
      <c r="RB253" s="6"/>
      <c r="RC253" s="6"/>
      <c r="RD253" s="6"/>
      <c r="RE253" s="6"/>
      <c r="RF253" s="6"/>
      <c r="RG253" s="6"/>
      <c r="RH253" s="6"/>
      <c r="RI253" s="6"/>
      <c r="RJ253" s="6"/>
      <c r="RK253" s="6"/>
      <c r="RL253" s="6"/>
      <c r="RM253" s="6"/>
      <c r="RN253" s="6"/>
      <c r="RO253" s="6"/>
      <c r="RP253" s="6"/>
      <c r="RQ253" s="6"/>
      <c r="RR253" s="6"/>
      <c r="RS253" s="6"/>
      <c r="RT253" s="6"/>
      <c r="RU253" s="6"/>
      <c r="RV253" s="6"/>
      <c r="RW253" s="6"/>
      <c r="RX253" s="6"/>
      <c r="RY253" s="6"/>
      <c r="RZ253" s="6"/>
      <c r="SA253" s="6"/>
      <c r="SB253" s="6"/>
      <c r="SC253" s="6"/>
      <c r="SD253" s="6"/>
      <c r="SE253" s="6"/>
      <c r="SF253" s="6"/>
      <c r="SG253" s="6"/>
      <c r="SH253" s="6"/>
      <c r="SI253" s="6"/>
      <c r="SJ253" s="6"/>
      <c r="SK253" s="6"/>
      <c r="SL253" s="6"/>
      <c r="SM253" s="6"/>
      <c r="SN253" s="6"/>
      <c r="SO253" s="6"/>
      <c r="SP253" s="6"/>
      <c r="SQ253" s="6"/>
      <c r="SR253" s="6"/>
      <c r="SS253" s="6"/>
      <c r="ST253" s="6"/>
      <c r="SU253" s="6"/>
      <c r="SV253" s="6"/>
      <c r="SW253" s="6"/>
      <c r="SX253" s="6"/>
      <c r="SY253" s="6"/>
      <c r="SZ253" s="6"/>
      <c r="TA253" s="6"/>
      <c r="TB253" s="6"/>
      <c r="TC253" s="6"/>
      <c r="TD253" s="6"/>
      <c r="TE253" s="6"/>
      <c r="TF253" s="6"/>
      <c r="TG253" s="6"/>
      <c r="TH253" s="6"/>
      <c r="TI253" s="6"/>
      <c r="TJ253" s="6"/>
      <c r="TK253" s="6"/>
      <c r="TL253" s="6"/>
      <c r="TM253" s="6"/>
      <c r="TN253" s="6"/>
      <c r="TO253" s="6"/>
      <c r="TP253" s="6"/>
      <c r="TQ253" s="6"/>
      <c r="TR253" s="6"/>
      <c r="TS253" s="6"/>
      <c r="TT253" s="6"/>
      <c r="TU253" s="6"/>
      <c r="TV253" s="6"/>
      <c r="TW253" s="6"/>
      <c r="TX253" s="6"/>
      <c r="TY253" s="6"/>
      <c r="TZ253" s="6"/>
      <c r="UA253" s="6"/>
      <c r="UB253" s="6"/>
      <c r="UC253" s="6"/>
      <c r="UD253" s="6"/>
      <c r="UE253" s="6"/>
      <c r="UF253" s="6"/>
      <c r="UG253" s="6"/>
      <c r="UH253" s="6"/>
      <c r="UI253" s="6"/>
      <c r="UJ253" s="6"/>
      <c r="UK253" s="6"/>
      <c r="UL253" s="6"/>
      <c r="UM253" s="6"/>
      <c r="UN253" s="6"/>
      <c r="UO253" s="6"/>
      <c r="UP253" s="6"/>
      <c r="UQ253" s="6"/>
      <c r="UR253" s="6"/>
      <c r="US253" s="6"/>
      <c r="UT253" s="6"/>
      <c r="UU253" s="6"/>
      <c r="UV253" s="6"/>
      <c r="UW253" s="6"/>
      <c r="UX253" s="6"/>
      <c r="UY253" s="6"/>
      <c r="UZ253" s="6"/>
      <c r="VA253" s="6"/>
      <c r="VB253" s="6"/>
      <c r="VC253" s="6"/>
      <c r="VD253" s="6"/>
      <c r="VE253" s="6"/>
      <c r="VF253" s="6"/>
      <c r="VG253" s="6"/>
      <c r="VH253" s="6"/>
      <c r="VI253" s="6"/>
      <c r="VJ253" s="6"/>
      <c r="VK253" s="6"/>
      <c r="VL253" s="6"/>
      <c r="VM253" s="6"/>
      <c r="VN253" s="6"/>
      <c r="VO253" s="6"/>
      <c r="VP253" s="6"/>
      <c r="VQ253" s="6"/>
      <c r="VR253" s="6"/>
      <c r="VS253" s="6"/>
      <c r="VT253" s="6"/>
      <c r="VU253" s="6"/>
      <c r="VV253" s="6"/>
      <c r="VW253" s="6"/>
      <c r="VX253" s="6"/>
      <c r="VY253" s="6"/>
      <c r="VZ253" s="6"/>
      <c r="WA253" s="6"/>
      <c r="WB253" s="6"/>
      <c r="WC253" s="6"/>
      <c r="WD253" s="6"/>
      <c r="WE253" s="6"/>
      <c r="WF253" s="6"/>
      <c r="WG253" s="6"/>
      <c r="WH253" s="6"/>
      <c r="WI253" s="6"/>
      <c r="WJ253" s="6"/>
      <c r="WK253" s="6"/>
      <c r="WL253" s="6"/>
      <c r="WM253" s="6"/>
      <c r="WN253" s="6"/>
      <c r="WO253" s="6"/>
      <c r="WP253" s="6"/>
      <c r="WQ253" s="6"/>
      <c r="WR253" s="6"/>
      <c r="WS253" s="6"/>
      <c r="WT253" s="6"/>
      <c r="WU253" s="6"/>
      <c r="WV253" s="6"/>
      <c r="WW253" s="6"/>
      <c r="WX253" s="6"/>
      <c r="WY253" s="6"/>
      <c r="WZ253" s="6"/>
      <c r="XA253" s="6"/>
      <c r="XB253" s="6"/>
      <c r="XC253" s="6"/>
      <c r="XD253" s="6"/>
      <c r="XE253" s="6"/>
      <c r="XF253" s="6"/>
      <c r="XG253" s="6"/>
      <c r="XH253" s="6"/>
      <c r="XI253" s="6"/>
      <c r="XJ253" s="6"/>
      <c r="XK253" s="6"/>
      <c r="XL253" s="6"/>
      <c r="XM253" s="6"/>
      <c r="XN253" s="6"/>
      <c r="XO253" s="6"/>
      <c r="XP253" s="6"/>
    </row>
    <row r="254" spans="2:640" x14ac:dyDescent="0.25">
      <c r="B254" s="15"/>
      <c r="C254" s="15"/>
      <c r="D254" s="15"/>
      <c r="E254" s="15"/>
      <c r="F254" s="15"/>
      <c r="G254" s="15"/>
      <c r="H254" s="15"/>
      <c r="I254" s="20"/>
      <c r="J254" s="20"/>
      <c r="K254" s="20"/>
      <c r="L254" s="20"/>
      <c r="M254" s="20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/>
      <c r="OQ254" s="6"/>
      <c r="OR254" s="6"/>
      <c r="OS254" s="6"/>
      <c r="OT254" s="6"/>
      <c r="OU254" s="6"/>
      <c r="OV254" s="6"/>
      <c r="OW254" s="6"/>
      <c r="OX254" s="6"/>
      <c r="OY254" s="6"/>
      <c r="OZ254" s="6"/>
      <c r="PA254" s="6"/>
      <c r="PB254" s="6"/>
      <c r="PC254" s="6"/>
      <c r="PD254" s="6"/>
      <c r="PE254" s="6"/>
      <c r="PF254" s="6"/>
      <c r="PG254" s="6"/>
      <c r="PH254" s="6"/>
      <c r="PI254" s="6"/>
      <c r="PJ254" s="6"/>
      <c r="PK254" s="6"/>
      <c r="PL254" s="6"/>
      <c r="PM254" s="6"/>
      <c r="PN254" s="6"/>
      <c r="PO254" s="6"/>
      <c r="PP254" s="6"/>
      <c r="PQ254" s="6"/>
      <c r="PR254" s="6"/>
      <c r="PS254" s="6"/>
      <c r="PT254" s="6"/>
      <c r="PU254" s="6"/>
      <c r="PV254" s="6"/>
      <c r="PW254" s="6"/>
      <c r="PX254" s="6"/>
      <c r="PY254" s="6"/>
      <c r="PZ254" s="6"/>
      <c r="QA254" s="6"/>
      <c r="QB254" s="6"/>
      <c r="QC254" s="6"/>
      <c r="QD254" s="6"/>
      <c r="QE254" s="6"/>
      <c r="QF254" s="6"/>
      <c r="QG254" s="6"/>
      <c r="QH254" s="6"/>
      <c r="QI254" s="6"/>
      <c r="QJ254" s="6"/>
      <c r="QK254" s="6"/>
      <c r="QL254" s="6"/>
      <c r="QM254" s="6"/>
      <c r="QN254" s="6"/>
      <c r="QO254" s="6"/>
      <c r="QP254" s="6"/>
      <c r="QQ254" s="6"/>
      <c r="QR254" s="6"/>
      <c r="QS254" s="6"/>
      <c r="QT254" s="6"/>
      <c r="QU254" s="6"/>
      <c r="QV254" s="6"/>
      <c r="QW254" s="6"/>
      <c r="QX254" s="6"/>
      <c r="QY254" s="6"/>
      <c r="QZ254" s="6"/>
      <c r="RA254" s="6"/>
      <c r="RB254" s="6"/>
      <c r="RC254" s="6"/>
      <c r="RD254" s="6"/>
      <c r="RE254" s="6"/>
      <c r="RF254" s="6"/>
      <c r="RG254" s="6"/>
      <c r="RH254" s="6"/>
      <c r="RI254" s="6"/>
      <c r="RJ254" s="6"/>
      <c r="RK254" s="6"/>
      <c r="RL254" s="6"/>
      <c r="RM254" s="6"/>
      <c r="RN254" s="6"/>
      <c r="RO254" s="6"/>
      <c r="RP254" s="6"/>
      <c r="RQ254" s="6"/>
      <c r="RR254" s="6"/>
      <c r="RS254" s="6"/>
      <c r="RT254" s="6"/>
      <c r="RU254" s="6"/>
      <c r="RV254" s="6"/>
      <c r="RW254" s="6"/>
      <c r="RX254" s="6"/>
      <c r="RY254" s="6"/>
      <c r="RZ254" s="6"/>
      <c r="SA254" s="6"/>
      <c r="SB254" s="6"/>
      <c r="SC254" s="6"/>
      <c r="SD254" s="6"/>
      <c r="SE254" s="6"/>
      <c r="SF254" s="6"/>
      <c r="SG254" s="6"/>
      <c r="SH254" s="6"/>
      <c r="SI254" s="6"/>
      <c r="SJ254" s="6"/>
      <c r="SK254" s="6"/>
      <c r="SL254" s="6"/>
      <c r="SM254" s="6"/>
      <c r="SN254" s="6"/>
      <c r="SO254" s="6"/>
      <c r="SP254" s="6"/>
      <c r="SQ254" s="6"/>
      <c r="SR254" s="6"/>
      <c r="SS254" s="6"/>
      <c r="ST254" s="6"/>
      <c r="SU254" s="6"/>
      <c r="SV254" s="6"/>
      <c r="SW254" s="6"/>
      <c r="SX254" s="6"/>
      <c r="SY254" s="6"/>
      <c r="SZ254" s="6"/>
      <c r="TA254" s="6"/>
      <c r="TB254" s="6"/>
      <c r="TC254" s="6"/>
      <c r="TD254" s="6"/>
      <c r="TE254" s="6"/>
      <c r="TF254" s="6"/>
      <c r="TG254" s="6"/>
      <c r="TH254" s="6"/>
      <c r="TI254" s="6"/>
      <c r="TJ254" s="6"/>
      <c r="TK254" s="6"/>
      <c r="TL254" s="6"/>
      <c r="TM254" s="6"/>
      <c r="TN254" s="6"/>
      <c r="TO254" s="6"/>
      <c r="TP254" s="6"/>
      <c r="TQ254" s="6"/>
      <c r="TR254" s="6"/>
      <c r="TS254" s="6"/>
      <c r="TT254" s="6"/>
      <c r="TU254" s="6"/>
      <c r="TV254" s="6"/>
      <c r="TW254" s="6"/>
      <c r="TX254" s="6"/>
      <c r="TY254" s="6"/>
      <c r="TZ254" s="6"/>
      <c r="UA254" s="6"/>
      <c r="UB254" s="6"/>
      <c r="UC254" s="6"/>
      <c r="UD254" s="6"/>
      <c r="UE254" s="6"/>
      <c r="UF254" s="6"/>
      <c r="UG254" s="6"/>
      <c r="UH254" s="6"/>
      <c r="UI254" s="6"/>
      <c r="UJ254" s="6"/>
      <c r="UK254" s="6"/>
      <c r="UL254" s="6"/>
      <c r="UM254" s="6"/>
      <c r="UN254" s="6"/>
      <c r="UO254" s="6"/>
      <c r="UP254" s="6"/>
      <c r="UQ254" s="6"/>
      <c r="UR254" s="6"/>
      <c r="US254" s="6"/>
      <c r="UT254" s="6"/>
      <c r="UU254" s="6"/>
      <c r="UV254" s="6"/>
      <c r="UW254" s="6"/>
      <c r="UX254" s="6"/>
      <c r="UY254" s="6"/>
      <c r="UZ254" s="6"/>
      <c r="VA254" s="6"/>
      <c r="VB254" s="6"/>
      <c r="VC254" s="6"/>
      <c r="VD254" s="6"/>
      <c r="VE254" s="6"/>
      <c r="VF254" s="6"/>
      <c r="VG254" s="6"/>
      <c r="VH254" s="6"/>
      <c r="VI254" s="6"/>
      <c r="VJ254" s="6"/>
      <c r="VK254" s="6"/>
      <c r="VL254" s="6"/>
      <c r="VM254" s="6"/>
      <c r="VN254" s="6"/>
      <c r="VO254" s="6"/>
      <c r="VP254" s="6"/>
      <c r="VQ254" s="6"/>
      <c r="VR254" s="6"/>
      <c r="VS254" s="6"/>
      <c r="VT254" s="6"/>
      <c r="VU254" s="6"/>
      <c r="VV254" s="6"/>
      <c r="VW254" s="6"/>
      <c r="VX254" s="6"/>
      <c r="VY254" s="6"/>
      <c r="VZ254" s="6"/>
      <c r="WA254" s="6"/>
      <c r="WB254" s="6"/>
      <c r="WC254" s="6"/>
      <c r="WD254" s="6"/>
      <c r="WE254" s="6"/>
      <c r="WF254" s="6"/>
      <c r="WG254" s="6"/>
      <c r="WH254" s="6"/>
      <c r="WI254" s="6"/>
      <c r="WJ254" s="6"/>
      <c r="WK254" s="6"/>
      <c r="WL254" s="6"/>
      <c r="WM254" s="6"/>
      <c r="WN254" s="6"/>
      <c r="WO254" s="6"/>
      <c r="WP254" s="6"/>
      <c r="WQ254" s="6"/>
      <c r="WR254" s="6"/>
      <c r="WS254" s="6"/>
      <c r="WT254" s="6"/>
      <c r="WU254" s="6"/>
      <c r="WV254" s="6"/>
      <c r="WW254" s="6"/>
      <c r="WX254" s="6"/>
      <c r="WY254" s="6"/>
      <c r="WZ254" s="6"/>
      <c r="XA254" s="6"/>
      <c r="XB254" s="6"/>
      <c r="XC254" s="6"/>
      <c r="XD254" s="6"/>
      <c r="XE254" s="6"/>
      <c r="XF254" s="6"/>
      <c r="XG254" s="6"/>
      <c r="XH254" s="6"/>
      <c r="XI254" s="6"/>
      <c r="XJ254" s="6"/>
      <c r="XK254" s="6"/>
      <c r="XL254" s="6"/>
      <c r="XM254" s="6"/>
      <c r="XN254" s="6"/>
      <c r="XO254" s="6"/>
      <c r="XP254" s="6"/>
    </row>
    <row r="255" spans="2:640" x14ac:dyDescent="0.25">
      <c r="B255" s="7"/>
      <c r="C255" s="7"/>
      <c r="D255" s="7"/>
      <c r="E255" s="7"/>
      <c r="F255" s="7"/>
      <c r="G255" s="7"/>
      <c r="H255" s="7"/>
      <c r="I255" s="73"/>
      <c r="J255" s="73"/>
      <c r="K255" s="73"/>
      <c r="L255" s="20"/>
      <c r="M255" s="20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/>
      <c r="OQ255" s="6"/>
      <c r="OR255" s="6"/>
      <c r="OS255" s="6"/>
      <c r="OT255" s="6"/>
      <c r="OU255" s="6"/>
      <c r="OV255" s="6"/>
      <c r="OW255" s="6"/>
      <c r="OX255" s="6"/>
      <c r="OY255" s="6"/>
      <c r="OZ255" s="6"/>
      <c r="PA255" s="6"/>
      <c r="PB255" s="6"/>
      <c r="PC255" s="6"/>
      <c r="PD255" s="6"/>
      <c r="PE255" s="6"/>
      <c r="PF255" s="6"/>
      <c r="PG255" s="6"/>
      <c r="PH255" s="6"/>
      <c r="PI255" s="6"/>
      <c r="PJ255" s="6"/>
      <c r="PK255" s="6"/>
      <c r="PL255" s="6"/>
      <c r="PM255" s="6"/>
      <c r="PN255" s="6"/>
      <c r="PO255" s="6"/>
      <c r="PP255" s="6"/>
      <c r="PQ255" s="6"/>
      <c r="PR255" s="6"/>
      <c r="PS255" s="6"/>
      <c r="PT255" s="6"/>
      <c r="PU255" s="6"/>
      <c r="PV255" s="6"/>
      <c r="PW255" s="6"/>
      <c r="PX255" s="6"/>
      <c r="PY255" s="6"/>
      <c r="PZ255" s="6"/>
      <c r="QA255" s="6"/>
      <c r="QB255" s="6"/>
      <c r="QC255" s="6"/>
      <c r="QD255" s="6"/>
      <c r="QE255" s="6"/>
      <c r="QF255" s="6"/>
      <c r="QG255" s="6"/>
      <c r="QH255" s="6"/>
      <c r="QI255" s="6"/>
      <c r="QJ255" s="6"/>
      <c r="QK255" s="6"/>
      <c r="QL255" s="6"/>
      <c r="QM255" s="6"/>
      <c r="QN255" s="6"/>
      <c r="QO255" s="6"/>
      <c r="QP255" s="6"/>
      <c r="QQ255" s="6"/>
      <c r="QR255" s="6"/>
      <c r="QS255" s="6"/>
      <c r="QT255" s="6"/>
      <c r="QU255" s="6"/>
      <c r="QV255" s="6"/>
      <c r="QW255" s="6"/>
      <c r="QX255" s="6"/>
      <c r="QY255" s="6"/>
      <c r="QZ255" s="6"/>
      <c r="RA255" s="6"/>
      <c r="RB255" s="6"/>
      <c r="RC255" s="6"/>
      <c r="RD255" s="6"/>
      <c r="RE255" s="6"/>
      <c r="RF255" s="6"/>
      <c r="RG255" s="6"/>
      <c r="RH255" s="6"/>
      <c r="RI255" s="6"/>
      <c r="RJ255" s="6"/>
      <c r="RK255" s="6"/>
      <c r="RL255" s="6"/>
      <c r="RM255" s="6"/>
      <c r="RN255" s="6"/>
      <c r="RO255" s="6"/>
      <c r="RP255" s="6"/>
      <c r="RQ255" s="6"/>
      <c r="RR255" s="6"/>
      <c r="RS255" s="6"/>
      <c r="RT255" s="6"/>
      <c r="RU255" s="6"/>
      <c r="RV255" s="6"/>
      <c r="RW255" s="6"/>
      <c r="RX255" s="6"/>
      <c r="RY255" s="6"/>
      <c r="RZ255" s="6"/>
      <c r="SA255" s="6"/>
      <c r="SB255" s="6"/>
      <c r="SC255" s="6"/>
      <c r="SD255" s="6"/>
      <c r="SE255" s="6"/>
      <c r="SF255" s="6"/>
      <c r="SG255" s="6"/>
      <c r="SH255" s="6"/>
      <c r="SI255" s="6"/>
      <c r="SJ255" s="6"/>
      <c r="SK255" s="6"/>
      <c r="SL255" s="6"/>
      <c r="SM255" s="6"/>
      <c r="SN255" s="6"/>
      <c r="SO255" s="6"/>
      <c r="SP255" s="6"/>
      <c r="SQ255" s="6"/>
      <c r="SR255" s="6"/>
      <c r="SS255" s="6"/>
      <c r="ST255" s="6"/>
      <c r="SU255" s="6"/>
      <c r="SV255" s="6"/>
      <c r="SW255" s="6"/>
      <c r="SX255" s="6"/>
      <c r="SY255" s="6"/>
      <c r="SZ255" s="6"/>
      <c r="TA255" s="6"/>
      <c r="TB255" s="6"/>
      <c r="TC255" s="6"/>
      <c r="TD255" s="6"/>
      <c r="TE255" s="6"/>
      <c r="TF255" s="6"/>
      <c r="TG255" s="6"/>
      <c r="TH255" s="6"/>
      <c r="TI255" s="6"/>
      <c r="TJ255" s="6"/>
      <c r="TK255" s="6"/>
      <c r="TL255" s="6"/>
      <c r="TM255" s="6"/>
      <c r="TN255" s="6"/>
      <c r="TO255" s="6"/>
      <c r="TP255" s="6"/>
      <c r="TQ255" s="6"/>
      <c r="TR255" s="6"/>
      <c r="TS255" s="6"/>
      <c r="TT255" s="6"/>
      <c r="TU255" s="6"/>
      <c r="TV255" s="6"/>
      <c r="TW255" s="6"/>
      <c r="TX255" s="6"/>
      <c r="TY255" s="6"/>
      <c r="TZ255" s="6"/>
      <c r="UA255" s="6"/>
      <c r="UB255" s="6"/>
      <c r="UC255" s="6"/>
      <c r="UD255" s="6"/>
      <c r="UE255" s="6"/>
      <c r="UF255" s="6"/>
      <c r="UG255" s="6"/>
      <c r="UH255" s="6"/>
      <c r="UI255" s="6"/>
      <c r="UJ255" s="6"/>
      <c r="UK255" s="6"/>
      <c r="UL255" s="6"/>
      <c r="UM255" s="6"/>
      <c r="UN255" s="6"/>
      <c r="UO255" s="6"/>
      <c r="UP255" s="6"/>
      <c r="UQ255" s="6"/>
      <c r="UR255" s="6"/>
      <c r="US255" s="6"/>
      <c r="UT255" s="6"/>
      <c r="UU255" s="6"/>
      <c r="UV255" s="6"/>
      <c r="UW255" s="6"/>
      <c r="UX255" s="6"/>
      <c r="UY255" s="6"/>
      <c r="UZ255" s="6"/>
      <c r="VA255" s="6"/>
      <c r="VB255" s="6"/>
      <c r="VC255" s="6"/>
      <c r="VD255" s="6"/>
      <c r="VE255" s="6"/>
      <c r="VF255" s="6"/>
      <c r="VG255" s="6"/>
      <c r="VH255" s="6"/>
      <c r="VI255" s="6"/>
      <c r="VJ255" s="6"/>
      <c r="VK255" s="6"/>
      <c r="VL255" s="6"/>
      <c r="VM255" s="6"/>
      <c r="VN255" s="6"/>
      <c r="VO255" s="6"/>
      <c r="VP255" s="6"/>
      <c r="VQ255" s="6"/>
      <c r="VR255" s="6"/>
      <c r="VS255" s="6"/>
      <c r="VT255" s="6"/>
      <c r="VU255" s="6"/>
      <c r="VV255" s="6"/>
      <c r="VW255" s="6"/>
      <c r="VX255" s="6"/>
      <c r="VY255" s="6"/>
      <c r="VZ255" s="6"/>
      <c r="WA255" s="6"/>
      <c r="WB255" s="6"/>
      <c r="WC255" s="6"/>
      <c r="WD255" s="6"/>
      <c r="WE255" s="6"/>
      <c r="WF255" s="6"/>
      <c r="WG255" s="6"/>
      <c r="WH255" s="6"/>
      <c r="WI255" s="6"/>
      <c r="WJ255" s="6"/>
      <c r="WK255" s="6"/>
      <c r="WL255" s="6"/>
      <c r="WM255" s="6"/>
      <c r="WN255" s="6"/>
      <c r="WO255" s="6"/>
      <c r="WP255" s="6"/>
      <c r="WQ255" s="6"/>
      <c r="WR255" s="6"/>
      <c r="WS255" s="6"/>
      <c r="WT255" s="6"/>
      <c r="WU255" s="6"/>
      <c r="WV255" s="6"/>
      <c r="WW255" s="6"/>
      <c r="WX255" s="6"/>
      <c r="WY255" s="6"/>
      <c r="WZ255" s="6"/>
      <c r="XA255" s="6"/>
      <c r="XB255" s="6"/>
      <c r="XC255" s="6"/>
      <c r="XD255" s="6"/>
      <c r="XE255" s="6"/>
      <c r="XF255" s="6"/>
      <c r="XG255" s="6"/>
      <c r="XH255" s="6"/>
      <c r="XI255" s="6"/>
      <c r="XJ255" s="6"/>
      <c r="XK255" s="6"/>
      <c r="XL255" s="6"/>
      <c r="XM255" s="6"/>
      <c r="XN255" s="6"/>
      <c r="XO255" s="6"/>
      <c r="XP255" s="6"/>
    </row>
    <row r="256" spans="2:640" x14ac:dyDescent="0.25">
      <c r="B256" s="7"/>
      <c r="C256" s="7"/>
      <c r="D256" s="7"/>
      <c r="E256" s="7"/>
      <c r="F256" s="7"/>
      <c r="G256" s="7"/>
      <c r="H256" s="7"/>
      <c r="I256" s="73"/>
      <c r="J256" s="73"/>
      <c r="K256" s="73"/>
      <c r="L256" s="20"/>
      <c r="M256" s="20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  <c r="IX256" s="20"/>
      <c r="IY256" s="20"/>
      <c r="IZ256" s="20"/>
      <c r="JA256" s="20"/>
      <c r="JB256" s="20"/>
      <c r="JC256" s="20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/>
      <c r="OQ256" s="6"/>
      <c r="OR256" s="6"/>
      <c r="OS256" s="6"/>
      <c r="OT256" s="6"/>
      <c r="OU256" s="6"/>
      <c r="OV256" s="6"/>
      <c r="OW256" s="6"/>
      <c r="OX256" s="6"/>
      <c r="OY256" s="6"/>
      <c r="OZ256" s="6"/>
      <c r="PA256" s="6"/>
      <c r="PB256" s="6"/>
      <c r="PC256" s="6"/>
      <c r="PD256" s="6"/>
      <c r="PE256" s="6"/>
      <c r="PF256" s="6"/>
      <c r="PG256" s="6"/>
      <c r="PH256" s="6"/>
      <c r="PI256" s="6"/>
      <c r="PJ256" s="6"/>
      <c r="PK256" s="6"/>
      <c r="PL256" s="6"/>
      <c r="PM256" s="6"/>
      <c r="PN256" s="6"/>
      <c r="PO256" s="6"/>
      <c r="PP256" s="6"/>
      <c r="PQ256" s="6"/>
      <c r="PR256" s="6"/>
      <c r="PS256" s="6"/>
      <c r="PT256" s="6"/>
      <c r="PU256" s="6"/>
      <c r="PV256" s="6"/>
      <c r="PW256" s="6"/>
      <c r="PX256" s="6"/>
      <c r="PY256" s="6"/>
      <c r="PZ256" s="6"/>
      <c r="QA256" s="6"/>
      <c r="QB256" s="6"/>
      <c r="QC256" s="6"/>
      <c r="QD256" s="6"/>
      <c r="QE256" s="6"/>
      <c r="QF256" s="6"/>
      <c r="QG256" s="6"/>
      <c r="QH256" s="6"/>
      <c r="QI256" s="6"/>
      <c r="QJ256" s="6"/>
      <c r="QK256" s="6"/>
      <c r="QL256" s="6"/>
      <c r="QM256" s="6"/>
      <c r="QN256" s="6"/>
      <c r="QO256" s="6"/>
      <c r="QP256" s="6"/>
      <c r="QQ256" s="6"/>
      <c r="QR256" s="6"/>
      <c r="QS256" s="6"/>
      <c r="QT256" s="6"/>
      <c r="QU256" s="6"/>
      <c r="QV256" s="6"/>
      <c r="QW256" s="6"/>
      <c r="QX256" s="6"/>
      <c r="QY256" s="6"/>
      <c r="QZ256" s="6"/>
      <c r="RA256" s="6"/>
      <c r="RB256" s="6"/>
      <c r="RC256" s="6"/>
      <c r="RD256" s="6"/>
      <c r="RE256" s="6"/>
      <c r="RF256" s="6"/>
      <c r="RG256" s="6"/>
      <c r="RH256" s="6"/>
      <c r="RI256" s="6"/>
      <c r="RJ256" s="6"/>
      <c r="RK256" s="6"/>
      <c r="RL256" s="6"/>
      <c r="RM256" s="6"/>
      <c r="RN256" s="6"/>
      <c r="RO256" s="6"/>
      <c r="RP256" s="6"/>
      <c r="RQ256" s="6"/>
      <c r="RR256" s="6"/>
      <c r="RS256" s="6"/>
      <c r="RT256" s="6"/>
      <c r="RU256" s="6"/>
      <c r="RV256" s="6"/>
      <c r="RW256" s="6"/>
      <c r="RX256" s="6"/>
      <c r="RY256" s="6"/>
      <c r="RZ256" s="6"/>
      <c r="SA256" s="6"/>
      <c r="SB256" s="6"/>
      <c r="SC256" s="6"/>
      <c r="SD256" s="6"/>
      <c r="SE256" s="6"/>
      <c r="SF256" s="6"/>
      <c r="SG256" s="6"/>
      <c r="SH256" s="6"/>
      <c r="SI256" s="6"/>
      <c r="SJ256" s="6"/>
      <c r="SK256" s="6"/>
      <c r="SL256" s="6"/>
      <c r="SM256" s="6"/>
      <c r="SN256" s="6"/>
      <c r="SO256" s="6"/>
      <c r="SP256" s="6"/>
      <c r="SQ256" s="6"/>
      <c r="SR256" s="6"/>
      <c r="SS256" s="6"/>
      <c r="ST256" s="6"/>
      <c r="SU256" s="6"/>
      <c r="SV256" s="6"/>
      <c r="SW256" s="6"/>
      <c r="SX256" s="6"/>
      <c r="SY256" s="6"/>
      <c r="SZ256" s="6"/>
      <c r="TA256" s="6"/>
      <c r="TB256" s="6"/>
      <c r="TC256" s="6"/>
      <c r="TD256" s="6"/>
      <c r="TE256" s="6"/>
      <c r="TF256" s="6"/>
      <c r="TG256" s="6"/>
      <c r="TH256" s="6"/>
      <c r="TI256" s="6"/>
      <c r="TJ256" s="6"/>
      <c r="TK256" s="6"/>
      <c r="TL256" s="6"/>
      <c r="TM256" s="6"/>
      <c r="TN256" s="6"/>
      <c r="TO256" s="6"/>
      <c r="TP256" s="6"/>
      <c r="TQ256" s="6"/>
      <c r="TR256" s="6"/>
      <c r="TS256" s="6"/>
      <c r="TT256" s="6"/>
      <c r="TU256" s="6"/>
      <c r="TV256" s="6"/>
      <c r="TW256" s="6"/>
      <c r="TX256" s="6"/>
      <c r="TY256" s="6"/>
      <c r="TZ256" s="6"/>
      <c r="UA256" s="6"/>
      <c r="UB256" s="6"/>
      <c r="UC256" s="6"/>
      <c r="UD256" s="6"/>
      <c r="UE256" s="6"/>
      <c r="UF256" s="6"/>
      <c r="UG256" s="6"/>
      <c r="UH256" s="6"/>
      <c r="UI256" s="6"/>
      <c r="UJ256" s="6"/>
      <c r="UK256" s="6"/>
      <c r="UL256" s="6"/>
      <c r="UM256" s="6"/>
      <c r="UN256" s="6"/>
      <c r="UO256" s="6"/>
      <c r="UP256" s="6"/>
      <c r="UQ256" s="6"/>
      <c r="UR256" s="6"/>
      <c r="US256" s="6"/>
      <c r="UT256" s="6"/>
      <c r="UU256" s="6"/>
      <c r="UV256" s="6"/>
      <c r="UW256" s="6"/>
      <c r="UX256" s="6"/>
      <c r="UY256" s="6"/>
      <c r="UZ256" s="6"/>
      <c r="VA256" s="6"/>
      <c r="VB256" s="6"/>
      <c r="VC256" s="6"/>
      <c r="VD256" s="6"/>
      <c r="VE256" s="6"/>
      <c r="VF256" s="6"/>
      <c r="VG256" s="6"/>
      <c r="VH256" s="6"/>
      <c r="VI256" s="6"/>
      <c r="VJ256" s="6"/>
      <c r="VK256" s="6"/>
      <c r="VL256" s="6"/>
      <c r="VM256" s="6"/>
      <c r="VN256" s="6"/>
      <c r="VO256" s="6"/>
      <c r="VP256" s="6"/>
      <c r="VQ256" s="6"/>
      <c r="VR256" s="6"/>
      <c r="VS256" s="6"/>
      <c r="VT256" s="6"/>
      <c r="VU256" s="6"/>
      <c r="VV256" s="6"/>
      <c r="VW256" s="6"/>
      <c r="VX256" s="6"/>
      <c r="VY256" s="6"/>
      <c r="VZ256" s="6"/>
      <c r="WA256" s="6"/>
      <c r="WB256" s="6"/>
      <c r="WC256" s="6"/>
      <c r="WD256" s="6"/>
      <c r="WE256" s="6"/>
      <c r="WF256" s="6"/>
      <c r="WG256" s="6"/>
      <c r="WH256" s="6"/>
      <c r="WI256" s="6"/>
      <c r="WJ256" s="6"/>
      <c r="WK256" s="6"/>
      <c r="WL256" s="6"/>
      <c r="WM256" s="6"/>
      <c r="WN256" s="6"/>
      <c r="WO256" s="6"/>
      <c r="WP256" s="6"/>
      <c r="WQ256" s="6"/>
      <c r="WR256" s="6"/>
      <c r="WS256" s="6"/>
      <c r="WT256" s="6"/>
      <c r="WU256" s="6"/>
      <c r="WV256" s="6"/>
      <c r="WW256" s="6"/>
      <c r="WX256" s="6"/>
      <c r="WY256" s="6"/>
      <c r="WZ256" s="6"/>
      <c r="XA256" s="6"/>
      <c r="XB256" s="6"/>
      <c r="XC256" s="6"/>
      <c r="XD256" s="6"/>
      <c r="XE256" s="6"/>
      <c r="XF256" s="6"/>
      <c r="XG256" s="6"/>
      <c r="XH256" s="6"/>
      <c r="XI256" s="6"/>
      <c r="XJ256" s="6"/>
      <c r="XK256" s="6"/>
      <c r="XL256" s="6"/>
      <c r="XM256" s="6"/>
      <c r="XN256" s="6"/>
      <c r="XO256" s="6"/>
      <c r="XP256" s="6"/>
    </row>
    <row r="257" spans="2:640" x14ac:dyDescent="0.25">
      <c r="B257" s="7"/>
      <c r="C257" s="7"/>
      <c r="D257" s="7"/>
      <c r="E257" s="7"/>
      <c r="F257" s="7"/>
      <c r="G257" s="7"/>
      <c r="H257" s="7"/>
      <c r="I257" s="73"/>
      <c r="J257" s="73"/>
      <c r="K257" s="73"/>
      <c r="L257" s="20"/>
      <c r="M257" s="20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/>
      <c r="OQ257" s="6"/>
      <c r="OR257" s="6"/>
      <c r="OS257" s="6"/>
      <c r="OT257" s="6"/>
      <c r="OU257" s="6"/>
      <c r="OV257" s="6"/>
      <c r="OW257" s="6"/>
      <c r="OX257" s="6"/>
      <c r="OY257" s="6"/>
      <c r="OZ257" s="6"/>
      <c r="PA257" s="6"/>
      <c r="PB257" s="6"/>
      <c r="PC257" s="6"/>
      <c r="PD257" s="6"/>
      <c r="PE257" s="6"/>
      <c r="PF257" s="6"/>
      <c r="PG257" s="6"/>
      <c r="PH257" s="6"/>
      <c r="PI257" s="6"/>
      <c r="PJ257" s="6"/>
      <c r="PK257" s="6"/>
      <c r="PL257" s="6"/>
      <c r="PM257" s="6"/>
      <c r="PN257" s="6"/>
      <c r="PO257" s="6"/>
      <c r="PP257" s="6"/>
      <c r="PQ257" s="6"/>
      <c r="PR257" s="6"/>
      <c r="PS257" s="6"/>
      <c r="PT257" s="6"/>
      <c r="PU257" s="6"/>
      <c r="PV257" s="6"/>
      <c r="PW257" s="6"/>
      <c r="PX257" s="6"/>
      <c r="PY257" s="6"/>
      <c r="PZ257" s="6"/>
      <c r="QA257" s="6"/>
      <c r="QB257" s="6"/>
      <c r="QC257" s="6"/>
      <c r="QD257" s="6"/>
      <c r="QE257" s="6"/>
      <c r="QF257" s="6"/>
      <c r="QG257" s="6"/>
      <c r="QH257" s="6"/>
      <c r="QI257" s="6"/>
      <c r="QJ257" s="6"/>
      <c r="QK257" s="6"/>
      <c r="QL257" s="6"/>
      <c r="QM257" s="6"/>
      <c r="QN257" s="6"/>
      <c r="QO257" s="6"/>
      <c r="QP257" s="6"/>
      <c r="QQ257" s="6"/>
      <c r="QR257" s="6"/>
      <c r="QS257" s="6"/>
      <c r="QT257" s="6"/>
      <c r="QU257" s="6"/>
      <c r="QV257" s="6"/>
      <c r="QW257" s="6"/>
      <c r="QX257" s="6"/>
      <c r="QY257" s="6"/>
      <c r="QZ257" s="6"/>
      <c r="RA257" s="6"/>
      <c r="RB257" s="6"/>
      <c r="RC257" s="6"/>
      <c r="RD257" s="6"/>
      <c r="RE257" s="6"/>
      <c r="RF257" s="6"/>
      <c r="RG257" s="6"/>
      <c r="RH257" s="6"/>
      <c r="RI257" s="6"/>
      <c r="RJ257" s="6"/>
      <c r="RK257" s="6"/>
      <c r="RL257" s="6"/>
      <c r="RM257" s="6"/>
      <c r="RN257" s="6"/>
      <c r="RO257" s="6"/>
      <c r="RP257" s="6"/>
      <c r="RQ257" s="6"/>
      <c r="RR257" s="6"/>
      <c r="RS257" s="6"/>
      <c r="RT257" s="6"/>
      <c r="RU257" s="6"/>
      <c r="RV257" s="6"/>
      <c r="RW257" s="6"/>
      <c r="RX257" s="6"/>
      <c r="RY257" s="6"/>
      <c r="RZ257" s="6"/>
      <c r="SA257" s="6"/>
      <c r="SB257" s="6"/>
      <c r="SC257" s="6"/>
      <c r="SD257" s="6"/>
      <c r="SE257" s="6"/>
      <c r="SF257" s="6"/>
      <c r="SG257" s="6"/>
      <c r="SH257" s="6"/>
      <c r="SI257" s="6"/>
      <c r="SJ257" s="6"/>
      <c r="SK257" s="6"/>
      <c r="SL257" s="6"/>
      <c r="SM257" s="6"/>
      <c r="SN257" s="6"/>
      <c r="SO257" s="6"/>
      <c r="SP257" s="6"/>
      <c r="SQ257" s="6"/>
      <c r="SR257" s="6"/>
      <c r="SS257" s="6"/>
      <c r="ST257" s="6"/>
      <c r="SU257" s="6"/>
      <c r="SV257" s="6"/>
      <c r="SW257" s="6"/>
      <c r="SX257" s="6"/>
      <c r="SY257" s="6"/>
      <c r="SZ257" s="6"/>
      <c r="TA257" s="6"/>
      <c r="TB257" s="6"/>
      <c r="TC257" s="6"/>
      <c r="TD257" s="6"/>
      <c r="TE257" s="6"/>
      <c r="TF257" s="6"/>
      <c r="TG257" s="6"/>
      <c r="TH257" s="6"/>
      <c r="TI257" s="6"/>
      <c r="TJ257" s="6"/>
      <c r="TK257" s="6"/>
      <c r="TL257" s="6"/>
      <c r="TM257" s="6"/>
      <c r="TN257" s="6"/>
      <c r="TO257" s="6"/>
      <c r="TP257" s="6"/>
      <c r="TQ257" s="6"/>
      <c r="TR257" s="6"/>
      <c r="TS257" s="6"/>
      <c r="TT257" s="6"/>
      <c r="TU257" s="6"/>
      <c r="TV257" s="6"/>
      <c r="TW257" s="6"/>
      <c r="TX257" s="6"/>
      <c r="TY257" s="6"/>
      <c r="TZ257" s="6"/>
      <c r="UA257" s="6"/>
      <c r="UB257" s="6"/>
      <c r="UC257" s="6"/>
      <c r="UD257" s="6"/>
      <c r="UE257" s="6"/>
      <c r="UF257" s="6"/>
      <c r="UG257" s="6"/>
      <c r="UH257" s="6"/>
      <c r="UI257" s="6"/>
      <c r="UJ257" s="6"/>
      <c r="UK257" s="6"/>
      <c r="UL257" s="6"/>
      <c r="UM257" s="6"/>
      <c r="UN257" s="6"/>
      <c r="UO257" s="6"/>
      <c r="UP257" s="6"/>
      <c r="UQ257" s="6"/>
      <c r="UR257" s="6"/>
      <c r="US257" s="6"/>
      <c r="UT257" s="6"/>
      <c r="UU257" s="6"/>
      <c r="UV257" s="6"/>
      <c r="UW257" s="6"/>
      <c r="UX257" s="6"/>
      <c r="UY257" s="6"/>
      <c r="UZ257" s="6"/>
      <c r="VA257" s="6"/>
      <c r="VB257" s="6"/>
      <c r="VC257" s="6"/>
      <c r="VD257" s="6"/>
      <c r="VE257" s="6"/>
      <c r="VF257" s="6"/>
      <c r="VG257" s="6"/>
      <c r="VH257" s="6"/>
      <c r="VI257" s="6"/>
      <c r="VJ257" s="6"/>
      <c r="VK257" s="6"/>
      <c r="VL257" s="6"/>
      <c r="VM257" s="6"/>
      <c r="VN257" s="6"/>
      <c r="VO257" s="6"/>
      <c r="VP257" s="6"/>
      <c r="VQ257" s="6"/>
      <c r="VR257" s="6"/>
      <c r="VS257" s="6"/>
      <c r="VT257" s="6"/>
      <c r="VU257" s="6"/>
      <c r="VV257" s="6"/>
      <c r="VW257" s="6"/>
      <c r="VX257" s="6"/>
      <c r="VY257" s="6"/>
      <c r="VZ257" s="6"/>
      <c r="WA257" s="6"/>
      <c r="WB257" s="6"/>
      <c r="WC257" s="6"/>
      <c r="WD257" s="6"/>
      <c r="WE257" s="6"/>
      <c r="WF257" s="6"/>
      <c r="WG257" s="6"/>
      <c r="WH257" s="6"/>
      <c r="WI257" s="6"/>
      <c r="WJ257" s="6"/>
      <c r="WK257" s="6"/>
      <c r="WL257" s="6"/>
      <c r="WM257" s="6"/>
      <c r="WN257" s="6"/>
      <c r="WO257" s="6"/>
      <c r="WP257" s="6"/>
      <c r="WQ257" s="6"/>
      <c r="WR257" s="6"/>
      <c r="WS257" s="6"/>
      <c r="WT257" s="6"/>
      <c r="WU257" s="6"/>
      <c r="WV257" s="6"/>
      <c r="WW257" s="6"/>
      <c r="WX257" s="6"/>
      <c r="WY257" s="6"/>
      <c r="WZ257" s="6"/>
      <c r="XA257" s="6"/>
      <c r="XB257" s="6"/>
      <c r="XC257" s="6"/>
      <c r="XD257" s="6"/>
      <c r="XE257" s="6"/>
      <c r="XF257" s="6"/>
      <c r="XG257" s="6"/>
      <c r="XH257" s="6"/>
      <c r="XI257" s="6"/>
      <c r="XJ257" s="6"/>
      <c r="XK257" s="6"/>
      <c r="XL257" s="6"/>
      <c r="XM257" s="6"/>
      <c r="XN257" s="6"/>
      <c r="XO257" s="6"/>
      <c r="XP257" s="6"/>
    </row>
    <row r="258" spans="2:640" x14ac:dyDescent="0.25">
      <c r="B258" s="7"/>
      <c r="C258" s="7"/>
      <c r="D258" s="7"/>
      <c r="E258" s="7"/>
      <c r="F258" s="7"/>
      <c r="G258" s="7"/>
      <c r="H258" s="7"/>
      <c r="I258" s="73"/>
      <c r="J258" s="73"/>
      <c r="K258" s="73"/>
      <c r="L258" s="20"/>
      <c r="M258" s="20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/>
      <c r="OQ258" s="6"/>
      <c r="OR258" s="6"/>
      <c r="OS258" s="6"/>
      <c r="OT258" s="6"/>
      <c r="OU258" s="6"/>
      <c r="OV258" s="6"/>
      <c r="OW258" s="6"/>
      <c r="OX258" s="6"/>
      <c r="OY258" s="6"/>
      <c r="OZ258" s="6"/>
      <c r="PA258" s="6"/>
      <c r="PB258" s="6"/>
      <c r="PC258" s="6"/>
      <c r="PD258" s="6"/>
      <c r="PE258" s="6"/>
      <c r="PF258" s="6"/>
      <c r="PG258" s="6"/>
      <c r="PH258" s="6"/>
      <c r="PI258" s="6"/>
      <c r="PJ258" s="6"/>
      <c r="PK258" s="6"/>
      <c r="PL258" s="6"/>
      <c r="PM258" s="6"/>
      <c r="PN258" s="6"/>
      <c r="PO258" s="6"/>
      <c r="PP258" s="6"/>
      <c r="PQ258" s="6"/>
      <c r="PR258" s="6"/>
      <c r="PS258" s="6"/>
      <c r="PT258" s="6"/>
      <c r="PU258" s="6"/>
      <c r="PV258" s="6"/>
      <c r="PW258" s="6"/>
      <c r="PX258" s="6"/>
      <c r="PY258" s="6"/>
      <c r="PZ258" s="6"/>
      <c r="QA258" s="6"/>
      <c r="QB258" s="6"/>
      <c r="QC258" s="6"/>
      <c r="QD258" s="6"/>
      <c r="QE258" s="6"/>
      <c r="QF258" s="6"/>
      <c r="QG258" s="6"/>
      <c r="QH258" s="6"/>
      <c r="QI258" s="6"/>
      <c r="QJ258" s="6"/>
      <c r="QK258" s="6"/>
      <c r="QL258" s="6"/>
      <c r="QM258" s="6"/>
      <c r="QN258" s="6"/>
      <c r="QO258" s="6"/>
      <c r="QP258" s="6"/>
      <c r="QQ258" s="6"/>
      <c r="QR258" s="6"/>
      <c r="QS258" s="6"/>
      <c r="QT258" s="6"/>
      <c r="QU258" s="6"/>
      <c r="QV258" s="6"/>
      <c r="QW258" s="6"/>
      <c r="QX258" s="6"/>
      <c r="QY258" s="6"/>
      <c r="QZ258" s="6"/>
      <c r="RA258" s="6"/>
      <c r="RB258" s="6"/>
      <c r="RC258" s="6"/>
      <c r="RD258" s="6"/>
      <c r="RE258" s="6"/>
      <c r="RF258" s="6"/>
      <c r="RG258" s="6"/>
      <c r="RH258" s="6"/>
      <c r="RI258" s="6"/>
      <c r="RJ258" s="6"/>
      <c r="RK258" s="6"/>
      <c r="RL258" s="6"/>
      <c r="RM258" s="6"/>
      <c r="RN258" s="6"/>
      <c r="RO258" s="6"/>
      <c r="RP258" s="6"/>
      <c r="RQ258" s="6"/>
      <c r="RR258" s="6"/>
      <c r="RS258" s="6"/>
      <c r="RT258" s="6"/>
      <c r="RU258" s="6"/>
      <c r="RV258" s="6"/>
      <c r="RW258" s="6"/>
      <c r="RX258" s="6"/>
      <c r="RY258" s="6"/>
      <c r="RZ258" s="6"/>
      <c r="SA258" s="6"/>
      <c r="SB258" s="6"/>
      <c r="SC258" s="6"/>
      <c r="SD258" s="6"/>
      <c r="SE258" s="6"/>
      <c r="SF258" s="6"/>
      <c r="SG258" s="6"/>
      <c r="SH258" s="6"/>
      <c r="SI258" s="6"/>
      <c r="SJ258" s="6"/>
      <c r="SK258" s="6"/>
      <c r="SL258" s="6"/>
      <c r="SM258" s="6"/>
      <c r="SN258" s="6"/>
      <c r="SO258" s="6"/>
      <c r="SP258" s="6"/>
      <c r="SQ258" s="6"/>
      <c r="SR258" s="6"/>
      <c r="SS258" s="6"/>
      <c r="ST258" s="6"/>
      <c r="SU258" s="6"/>
      <c r="SV258" s="6"/>
      <c r="SW258" s="6"/>
      <c r="SX258" s="6"/>
      <c r="SY258" s="6"/>
      <c r="SZ258" s="6"/>
      <c r="TA258" s="6"/>
      <c r="TB258" s="6"/>
      <c r="TC258" s="6"/>
      <c r="TD258" s="6"/>
      <c r="TE258" s="6"/>
      <c r="TF258" s="6"/>
      <c r="TG258" s="6"/>
      <c r="TH258" s="6"/>
      <c r="TI258" s="6"/>
      <c r="TJ258" s="6"/>
      <c r="TK258" s="6"/>
      <c r="TL258" s="6"/>
      <c r="TM258" s="6"/>
      <c r="TN258" s="6"/>
      <c r="TO258" s="6"/>
      <c r="TP258" s="6"/>
      <c r="TQ258" s="6"/>
      <c r="TR258" s="6"/>
      <c r="TS258" s="6"/>
      <c r="TT258" s="6"/>
      <c r="TU258" s="6"/>
      <c r="TV258" s="6"/>
      <c r="TW258" s="6"/>
      <c r="TX258" s="6"/>
      <c r="TY258" s="6"/>
      <c r="TZ258" s="6"/>
      <c r="UA258" s="6"/>
      <c r="UB258" s="6"/>
      <c r="UC258" s="6"/>
      <c r="UD258" s="6"/>
      <c r="UE258" s="6"/>
      <c r="UF258" s="6"/>
      <c r="UG258" s="6"/>
      <c r="UH258" s="6"/>
      <c r="UI258" s="6"/>
      <c r="UJ258" s="6"/>
      <c r="UK258" s="6"/>
      <c r="UL258" s="6"/>
      <c r="UM258" s="6"/>
      <c r="UN258" s="6"/>
      <c r="UO258" s="6"/>
      <c r="UP258" s="6"/>
      <c r="UQ258" s="6"/>
      <c r="UR258" s="6"/>
      <c r="US258" s="6"/>
      <c r="UT258" s="6"/>
      <c r="UU258" s="6"/>
      <c r="UV258" s="6"/>
      <c r="UW258" s="6"/>
      <c r="UX258" s="6"/>
      <c r="UY258" s="6"/>
      <c r="UZ258" s="6"/>
      <c r="VA258" s="6"/>
      <c r="VB258" s="6"/>
      <c r="VC258" s="6"/>
      <c r="VD258" s="6"/>
      <c r="VE258" s="6"/>
      <c r="VF258" s="6"/>
      <c r="VG258" s="6"/>
      <c r="VH258" s="6"/>
      <c r="VI258" s="6"/>
      <c r="VJ258" s="6"/>
      <c r="VK258" s="6"/>
      <c r="VL258" s="6"/>
      <c r="VM258" s="6"/>
      <c r="VN258" s="6"/>
      <c r="VO258" s="6"/>
      <c r="VP258" s="6"/>
      <c r="VQ258" s="6"/>
      <c r="VR258" s="6"/>
      <c r="VS258" s="6"/>
      <c r="VT258" s="6"/>
      <c r="VU258" s="6"/>
      <c r="VV258" s="6"/>
      <c r="VW258" s="6"/>
      <c r="VX258" s="6"/>
      <c r="VY258" s="6"/>
      <c r="VZ258" s="6"/>
      <c r="WA258" s="6"/>
      <c r="WB258" s="6"/>
      <c r="WC258" s="6"/>
      <c r="WD258" s="6"/>
      <c r="WE258" s="6"/>
      <c r="WF258" s="6"/>
      <c r="WG258" s="6"/>
      <c r="WH258" s="6"/>
      <c r="WI258" s="6"/>
      <c r="WJ258" s="6"/>
      <c r="WK258" s="6"/>
      <c r="WL258" s="6"/>
      <c r="WM258" s="6"/>
      <c r="WN258" s="6"/>
      <c r="WO258" s="6"/>
      <c r="WP258" s="6"/>
      <c r="WQ258" s="6"/>
      <c r="WR258" s="6"/>
      <c r="WS258" s="6"/>
      <c r="WT258" s="6"/>
      <c r="WU258" s="6"/>
      <c r="WV258" s="6"/>
      <c r="WW258" s="6"/>
      <c r="WX258" s="6"/>
      <c r="WY258" s="6"/>
      <c r="WZ258" s="6"/>
      <c r="XA258" s="6"/>
      <c r="XB258" s="6"/>
      <c r="XC258" s="6"/>
      <c r="XD258" s="6"/>
      <c r="XE258" s="6"/>
      <c r="XF258" s="6"/>
      <c r="XG258" s="6"/>
      <c r="XH258" s="6"/>
      <c r="XI258" s="6"/>
      <c r="XJ258" s="6"/>
      <c r="XK258" s="6"/>
      <c r="XL258" s="6"/>
      <c r="XM258" s="6"/>
      <c r="XN258" s="6"/>
      <c r="XO258" s="6"/>
      <c r="XP258" s="6"/>
    </row>
    <row r="259" spans="2:640" x14ac:dyDescent="0.25">
      <c r="B259" s="7"/>
      <c r="C259" s="7"/>
      <c r="D259" s="7"/>
      <c r="E259" s="7"/>
      <c r="F259" s="7"/>
      <c r="G259" s="7"/>
      <c r="H259" s="7"/>
      <c r="I259" s="73"/>
      <c r="J259" s="73"/>
      <c r="K259" s="73"/>
      <c r="L259" s="20"/>
      <c r="M259" s="20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  <c r="IX259" s="20"/>
      <c r="IY259" s="20"/>
      <c r="IZ259" s="20"/>
      <c r="JA259" s="20"/>
      <c r="JB259" s="20"/>
      <c r="JC259" s="20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/>
      <c r="OP259" s="6"/>
      <c r="OQ259" s="6"/>
      <c r="OR259" s="6"/>
      <c r="OS259" s="6"/>
      <c r="OT259" s="6"/>
      <c r="OU259" s="6"/>
      <c r="OV259" s="6"/>
      <c r="OW259" s="6"/>
      <c r="OX259" s="6"/>
      <c r="OY259" s="6"/>
      <c r="OZ259" s="6"/>
      <c r="PA259" s="6"/>
      <c r="PB259" s="6"/>
      <c r="PC259" s="6"/>
      <c r="PD259" s="6"/>
      <c r="PE259" s="6"/>
      <c r="PF259" s="6"/>
      <c r="PG259" s="6"/>
      <c r="PH259" s="6"/>
      <c r="PI259" s="6"/>
      <c r="PJ259" s="6"/>
      <c r="PK259" s="6"/>
      <c r="PL259" s="6"/>
      <c r="PM259" s="6"/>
      <c r="PN259" s="6"/>
      <c r="PO259" s="6"/>
      <c r="PP259" s="6"/>
      <c r="PQ259" s="6"/>
      <c r="PR259" s="6"/>
      <c r="PS259" s="6"/>
      <c r="PT259" s="6"/>
      <c r="PU259" s="6"/>
      <c r="PV259" s="6"/>
      <c r="PW259" s="6"/>
      <c r="PX259" s="6"/>
      <c r="PY259" s="6"/>
      <c r="PZ259" s="6"/>
      <c r="QA259" s="6"/>
      <c r="QB259" s="6"/>
      <c r="QC259" s="6"/>
      <c r="QD259" s="6"/>
      <c r="QE259" s="6"/>
      <c r="QF259" s="6"/>
      <c r="QG259" s="6"/>
      <c r="QH259" s="6"/>
      <c r="QI259" s="6"/>
      <c r="QJ259" s="6"/>
      <c r="QK259" s="6"/>
      <c r="QL259" s="6"/>
      <c r="QM259" s="6"/>
      <c r="QN259" s="6"/>
      <c r="QO259" s="6"/>
      <c r="QP259" s="6"/>
      <c r="QQ259" s="6"/>
      <c r="QR259" s="6"/>
      <c r="QS259" s="6"/>
      <c r="QT259" s="6"/>
      <c r="QU259" s="6"/>
      <c r="QV259" s="6"/>
      <c r="QW259" s="6"/>
      <c r="QX259" s="6"/>
      <c r="QY259" s="6"/>
      <c r="QZ259" s="6"/>
      <c r="RA259" s="6"/>
      <c r="RB259" s="6"/>
      <c r="RC259" s="6"/>
      <c r="RD259" s="6"/>
      <c r="RE259" s="6"/>
      <c r="RF259" s="6"/>
      <c r="RG259" s="6"/>
      <c r="RH259" s="6"/>
      <c r="RI259" s="6"/>
      <c r="RJ259" s="6"/>
      <c r="RK259" s="6"/>
      <c r="RL259" s="6"/>
      <c r="RM259" s="6"/>
      <c r="RN259" s="6"/>
      <c r="RO259" s="6"/>
      <c r="RP259" s="6"/>
      <c r="RQ259" s="6"/>
      <c r="RR259" s="6"/>
      <c r="RS259" s="6"/>
      <c r="RT259" s="6"/>
      <c r="RU259" s="6"/>
      <c r="RV259" s="6"/>
      <c r="RW259" s="6"/>
      <c r="RX259" s="6"/>
      <c r="RY259" s="6"/>
      <c r="RZ259" s="6"/>
      <c r="SA259" s="6"/>
      <c r="SB259" s="6"/>
      <c r="SC259" s="6"/>
      <c r="SD259" s="6"/>
      <c r="SE259" s="6"/>
      <c r="SF259" s="6"/>
      <c r="SG259" s="6"/>
      <c r="SH259" s="6"/>
      <c r="SI259" s="6"/>
      <c r="SJ259" s="6"/>
      <c r="SK259" s="6"/>
      <c r="SL259" s="6"/>
      <c r="SM259" s="6"/>
      <c r="SN259" s="6"/>
      <c r="SO259" s="6"/>
      <c r="SP259" s="6"/>
      <c r="SQ259" s="6"/>
      <c r="SR259" s="6"/>
      <c r="SS259" s="6"/>
      <c r="ST259" s="6"/>
      <c r="SU259" s="6"/>
      <c r="SV259" s="6"/>
      <c r="SW259" s="6"/>
      <c r="SX259" s="6"/>
      <c r="SY259" s="6"/>
      <c r="SZ259" s="6"/>
      <c r="TA259" s="6"/>
      <c r="TB259" s="6"/>
      <c r="TC259" s="6"/>
      <c r="TD259" s="6"/>
      <c r="TE259" s="6"/>
      <c r="TF259" s="6"/>
      <c r="TG259" s="6"/>
      <c r="TH259" s="6"/>
      <c r="TI259" s="6"/>
      <c r="TJ259" s="6"/>
      <c r="TK259" s="6"/>
      <c r="TL259" s="6"/>
      <c r="TM259" s="6"/>
      <c r="TN259" s="6"/>
      <c r="TO259" s="6"/>
      <c r="TP259" s="6"/>
      <c r="TQ259" s="6"/>
      <c r="TR259" s="6"/>
      <c r="TS259" s="6"/>
      <c r="TT259" s="6"/>
      <c r="TU259" s="6"/>
      <c r="TV259" s="6"/>
      <c r="TW259" s="6"/>
      <c r="TX259" s="6"/>
      <c r="TY259" s="6"/>
      <c r="TZ259" s="6"/>
      <c r="UA259" s="6"/>
      <c r="UB259" s="6"/>
      <c r="UC259" s="6"/>
      <c r="UD259" s="6"/>
      <c r="UE259" s="6"/>
      <c r="UF259" s="6"/>
      <c r="UG259" s="6"/>
      <c r="UH259" s="6"/>
      <c r="UI259" s="6"/>
      <c r="UJ259" s="6"/>
      <c r="UK259" s="6"/>
      <c r="UL259" s="6"/>
      <c r="UM259" s="6"/>
      <c r="UN259" s="6"/>
      <c r="UO259" s="6"/>
      <c r="UP259" s="6"/>
      <c r="UQ259" s="6"/>
      <c r="UR259" s="6"/>
      <c r="US259" s="6"/>
      <c r="UT259" s="6"/>
      <c r="UU259" s="6"/>
      <c r="UV259" s="6"/>
      <c r="UW259" s="6"/>
      <c r="UX259" s="6"/>
      <c r="UY259" s="6"/>
      <c r="UZ259" s="6"/>
      <c r="VA259" s="6"/>
      <c r="VB259" s="6"/>
      <c r="VC259" s="6"/>
      <c r="VD259" s="6"/>
      <c r="VE259" s="6"/>
      <c r="VF259" s="6"/>
      <c r="VG259" s="6"/>
      <c r="VH259" s="6"/>
      <c r="VI259" s="6"/>
      <c r="VJ259" s="6"/>
      <c r="VK259" s="6"/>
      <c r="VL259" s="6"/>
      <c r="VM259" s="6"/>
      <c r="VN259" s="6"/>
      <c r="VO259" s="6"/>
      <c r="VP259" s="6"/>
      <c r="VQ259" s="6"/>
      <c r="VR259" s="6"/>
      <c r="VS259" s="6"/>
      <c r="VT259" s="6"/>
      <c r="VU259" s="6"/>
      <c r="VV259" s="6"/>
      <c r="VW259" s="6"/>
      <c r="VX259" s="6"/>
      <c r="VY259" s="6"/>
      <c r="VZ259" s="6"/>
      <c r="WA259" s="6"/>
      <c r="WB259" s="6"/>
      <c r="WC259" s="6"/>
      <c r="WD259" s="6"/>
      <c r="WE259" s="6"/>
      <c r="WF259" s="6"/>
      <c r="WG259" s="6"/>
      <c r="WH259" s="6"/>
      <c r="WI259" s="6"/>
      <c r="WJ259" s="6"/>
      <c r="WK259" s="6"/>
      <c r="WL259" s="6"/>
      <c r="WM259" s="6"/>
      <c r="WN259" s="6"/>
      <c r="WO259" s="6"/>
      <c r="WP259" s="6"/>
      <c r="WQ259" s="6"/>
      <c r="WR259" s="6"/>
      <c r="WS259" s="6"/>
      <c r="WT259" s="6"/>
      <c r="WU259" s="6"/>
      <c r="WV259" s="6"/>
      <c r="WW259" s="6"/>
      <c r="WX259" s="6"/>
      <c r="WY259" s="6"/>
      <c r="WZ259" s="6"/>
      <c r="XA259" s="6"/>
      <c r="XB259" s="6"/>
      <c r="XC259" s="6"/>
      <c r="XD259" s="6"/>
      <c r="XE259" s="6"/>
      <c r="XF259" s="6"/>
      <c r="XG259" s="6"/>
      <c r="XH259" s="6"/>
      <c r="XI259" s="6"/>
      <c r="XJ259" s="6"/>
      <c r="XK259" s="6"/>
      <c r="XL259" s="6"/>
      <c r="XM259" s="6"/>
      <c r="XN259" s="6"/>
      <c r="XO259" s="6"/>
      <c r="XP259" s="6"/>
    </row>
    <row r="260" spans="2:640" x14ac:dyDescent="0.25">
      <c r="B260" s="7"/>
      <c r="C260" s="7"/>
      <c r="D260" s="7"/>
      <c r="E260" s="7"/>
      <c r="F260" s="7"/>
      <c r="G260" s="7"/>
      <c r="H260" s="7"/>
      <c r="I260" s="73"/>
      <c r="J260" s="73"/>
      <c r="K260" s="73"/>
      <c r="L260" s="20"/>
      <c r="M260" s="20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  <c r="IY260" s="20"/>
      <c r="IZ260" s="20"/>
      <c r="JA260" s="20"/>
      <c r="JB260" s="20"/>
      <c r="JC260" s="20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/>
      <c r="OQ260" s="6"/>
      <c r="OR260" s="6"/>
      <c r="OS260" s="6"/>
      <c r="OT260" s="6"/>
      <c r="OU260" s="6"/>
      <c r="OV260" s="6"/>
      <c r="OW260" s="6"/>
      <c r="OX260" s="6"/>
      <c r="OY260" s="6"/>
      <c r="OZ260" s="6"/>
      <c r="PA260" s="6"/>
      <c r="PB260" s="6"/>
      <c r="PC260" s="6"/>
      <c r="PD260" s="6"/>
      <c r="PE260" s="6"/>
      <c r="PF260" s="6"/>
      <c r="PG260" s="6"/>
      <c r="PH260" s="6"/>
      <c r="PI260" s="6"/>
      <c r="PJ260" s="6"/>
      <c r="PK260" s="6"/>
      <c r="PL260" s="6"/>
      <c r="PM260" s="6"/>
      <c r="PN260" s="6"/>
      <c r="PO260" s="6"/>
      <c r="PP260" s="6"/>
      <c r="PQ260" s="6"/>
      <c r="PR260" s="6"/>
      <c r="PS260" s="6"/>
      <c r="PT260" s="6"/>
      <c r="PU260" s="6"/>
      <c r="PV260" s="6"/>
      <c r="PW260" s="6"/>
      <c r="PX260" s="6"/>
      <c r="PY260" s="6"/>
      <c r="PZ260" s="6"/>
      <c r="QA260" s="6"/>
      <c r="QB260" s="6"/>
      <c r="QC260" s="6"/>
      <c r="QD260" s="6"/>
      <c r="QE260" s="6"/>
      <c r="QF260" s="6"/>
      <c r="QG260" s="6"/>
      <c r="QH260" s="6"/>
      <c r="QI260" s="6"/>
      <c r="QJ260" s="6"/>
      <c r="QK260" s="6"/>
      <c r="QL260" s="6"/>
      <c r="QM260" s="6"/>
      <c r="QN260" s="6"/>
      <c r="QO260" s="6"/>
      <c r="QP260" s="6"/>
      <c r="QQ260" s="6"/>
      <c r="QR260" s="6"/>
      <c r="QS260" s="6"/>
      <c r="QT260" s="6"/>
      <c r="QU260" s="6"/>
      <c r="QV260" s="6"/>
      <c r="QW260" s="6"/>
      <c r="QX260" s="6"/>
      <c r="QY260" s="6"/>
      <c r="QZ260" s="6"/>
      <c r="RA260" s="6"/>
      <c r="RB260" s="6"/>
      <c r="RC260" s="6"/>
      <c r="RD260" s="6"/>
      <c r="RE260" s="6"/>
      <c r="RF260" s="6"/>
      <c r="RG260" s="6"/>
      <c r="RH260" s="6"/>
      <c r="RI260" s="6"/>
      <c r="RJ260" s="6"/>
      <c r="RK260" s="6"/>
      <c r="RL260" s="6"/>
      <c r="RM260" s="6"/>
      <c r="RN260" s="6"/>
      <c r="RO260" s="6"/>
      <c r="RP260" s="6"/>
      <c r="RQ260" s="6"/>
      <c r="RR260" s="6"/>
      <c r="RS260" s="6"/>
      <c r="RT260" s="6"/>
      <c r="RU260" s="6"/>
      <c r="RV260" s="6"/>
      <c r="RW260" s="6"/>
      <c r="RX260" s="6"/>
      <c r="RY260" s="6"/>
      <c r="RZ260" s="6"/>
      <c r="SA260" s="6"/>
      <c r="SB260" s="6"/>
      <c r="SC260" s="6"/>
      <c r="SD260" s="6"/>
      <c r="SE260" s="6"/>
      <c r="SF260" s="6"/>
      <c r="SG260" s="6"/>
      <c r="SH260" s="6"/>
      <c r="SI260" s="6"/>
      <c r="SJ260" s="6"/>
      <c r="SK260" s="6"/>
      <c r="SL260" s="6"/>
      <c r="SM260" s="6"/>
      <c r="SN260" s="6"/>
      <c r="SO260" s="6"/>
      <c r="SP260" s="6"/>
      <c r="SQ260" s="6"/>
      <c r="SR260" s="6"/>
      <c r="SS260" s="6"/>
      <c r="ST260" s="6"/>
      <c r="SU260" s="6"/>
      <c r="SV260" s="6"/>
      <c r="SW260" s="6"/>
      <c r="SX260" s="6"/>
      <c r="SY260" s="6"/>
      <c r="SZ260" s="6"/>
      <c r="TA260" s="6"/>
      <c r="TB260" s="6"/>
      <c r="TC260" s="6"/>
      <c r="TD260" s="6"/>
      <c r="TE260" s="6"/>
      <c r="TF260" s="6"/>
      <c r="TG260" s="6"/>
      <c r="TH260" s="6"/>
      <c r="TI260" s="6"/>
      <c r="TJ260" s="6"/>
      <c r="TK260" s="6"/>
      <c r="TL260" s="6"/>
      <c r="TM260" s="6"/>
      <c r="TN260" s="6"/>
      <c r="TO260" s="6"/>
      <c r="TP260" s="6"/>
      <c r="TQ260" s="6"/>
      <c r="TR260" s="6"/>
      <c r="TS260" s="6"/>
      <c r="TT260" s="6"/>
      <c r="TU260" s="6"/>
      <c r="TV260" s="6"/>
      <c r="TW260" s="6"/>
      <c r="TX260" s="6"/>
      <c r="TY260" s="6"/>
      <c r="TZ260" s="6"/>
      <c r="UA260" s="6"/>
      <c r="UB260" s="6"/>
      <c r="UC260" s="6"/>
      <c r="UD260" s="6"/>
      <c r="UE260" s="6"/>
      <c r="UF260" s="6"/>
      <c r="UG260" s="6"/>
      <c r="UH260" s="6"/>
      <c r="UI260" s="6"/>
      <c r="UJ260" s="6"/>
      <c r="UK260" s="6"/>
      <c r="UL260" s="6"/>
      <c r="UM260" s="6"/>
      <c r="UN260" s="6"/>
      <c r="UO260" s="6"/>
      <c r="UP260" s="6"/>
      <c r="UQ260" s="6"/>
      <c r="UR260" s="6"/>
      <c r="US260" s="6"/>
      <c r="UT260" s="6"/>
      <c r="UU260" s="6"/>
      <c r="UV260" s="6"/>
      <c r="UW260" s="6"/>
      <c r="UX260" s="6"/>
      <c r="UY260" s="6"/>
      <c r="UZ260" s="6"/>
      <c r="VA260" s="6"/>
      <c r="VB260" s="6"/>
      <c r="VC260" s="6"/>
      <c r="VD260" s="6"/>
      <c r="VE260" s="6"/>
      <c r="VF260" s="6"/>
      <c r="VG260" s="6"/>
      <c r="VH260" s="6"/>
      <c r="VI260" s="6"/>
      <c r="VJ260" s="6"/>
      <c r="VK260" s="6"/>
      <c r="VL260" s="6"/>
      <c r="VM260" s="6"/>
      <c r="VN260" s="6"/>
      <c r="VO260" s="6"/>
      <c r="VP260" s="6"/>
      <c r="VQ260" s="6"/>
      <c r="VR260" s="6"/>
      <c r="VS260" s="6"/>
      <c r="VT260" s="6"/>
      <c r="VU260" s="6"/>
      <c r="VV260" s="6"/>
      <c r="VW260" s="6"/>
      <c r="VX260" s="6"/>
      <c r="VY260" s="6"/>
      <c r="VZ260" s="6"/>
      <c r="WA260" s="6"/>
      <c r="WB260" s="6"/>
      <c r="WC260" s="6"/>
      <c r="WD260" s="6"/>
      <c r="WE260" s="6"/>
      <c r="WF260" s="6"/>
      <c r="WG260" s="6"/>
      <c r="WH260" s="6"/>
      <c r="WI260" s="6"/>
      <c r="WJ260" s="6"/>
      <c r="WK260" s="6"/>
      <c r="WL260" s="6"/>
      <c r="WM260" s="6"/>
      <c r="WN260" s="6"/>
      <c r="WO260" s="6"/>
      <c r="WP260" s="6"/>
      <c r="WQ260" s="6"/>
      <c r="WR260" s="6"/>
      <c r="WS260" s="6"/>
      <c r="WT260" s="6"/>
      <c r="WU260" s="6"/>
      <c r="WV260" s="6"/>
      <c r="WW260" s="6"/>
      <c r="WX260" s="6"/>
      <c r="WY260" s="6"/>
      <c r="WZ260" s="6"/>
      <c r="XA260" s="6"/>
      <c r="XB260" s="6"/>
      <c r="XC260" s="6"/>
      <c r="XD260" s="6"/>
      <c r="XE260" s="6"/>
      <c r="XF260" s="6"/>
      <c r="XG260" s="6"/>
      <c r="XH260" s="6"/>
      <c r="XI260" s="6"/>
      <c r="XJ260" s="6"/>
      <c r="XK260" s="6"/>
      <c r="XL260" s="6"/>
      <c r="XM260" s="6"/>
      <c r="XN260" s="6"/>
      <c r="XO260" s="6"/>
      <c r="XP260" s="6"/>
    </row>
    <row r="261" spans="2:640" x14ac:dyDescent="0.25">
      <c r="B261" s="7"/>
      <c r="C261" s="7"/>
      <c r="D261" s="7"/>
      <c r="E261" s="7"/>
      <c r="F261" s="7"/>
      <c r="G261" s="7"/>
      <c r="H261" s="7"/>
      <c r="I261" s="73"/>
      <c r="J261" s="73"/>
      <c r="K261" s="73"/>
      <c r="L261" s="20"/>
      <c r="M261" s="20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/>
      <c r="OQ261" s="6"/>
      <c r="OR261" s="6"/>
      <c r="OS261" s="6"/>
      <c r="OT261" s="6"/>
      <c r="OU261" s="6"/>
      <c r="OV261" s="6"/>
      <c r="OW261" s="6"/>
      <c r="OX261" s="6"/>
      <c r="OY261" s="6"/>
      <c r="OZ261" s="6"/>
      <c r="PA261" s="6"/>
      <c r="PB261" s="6"/>
      <c r="PC261" s="6"/>
      <c r="PD261" s="6"/>
      <c r="PE261" s="6"/>
      <c r="PF261" s="6"/>
      <c r="PG261" s="6"/>
      <c r="PH261" s="6"/>
      <c r="PI261" s="6"/>
      <c r="PJ261" s="6"/>
      <c r="PK261" s="6"/>
      <c r="PL261" s="6"/>
      <c r="PM261" s="6"/>
      <c r="PN261" s="6"/>
      <c r="PO261" s="6"/>
      <c r="PP261" s="6"/>
      <c r="PQ261" s="6"/>
      <c r="PR261" s="6"/>
      <c r="PS261" s="6"/>
      <c r="PT261" s="6"/>
      <c r="PU261" s="6"/>
      <c r="PV261" s="6"/>
      <c r="PW261" s="6"/>
      <c r="PX261" s="6"/>
      <c r="PY261" s="6"/>
      <c r="PZ261" s="6"/>
      <c r="QA261" s="6"/>
      <c r="QB261" s="6"/>
      <c r="QC261" s="6"/>
      <c r="QD261" s="6"/>
      <c r="QE261" s="6"/>
      <c r="QF261" s="6"/>
      <c r="QG261" s="6"/>
      <c r="QH261" s="6"/>
      <c r="QI261" s="6"/>
      <c r="QJ261" s="6"/>
      <c r="QK261" s="6"/>
      <c r="QL261" s="6"/>
      <c r="QM261" s="6"/>
      <c r="QN261" s="6"/>
      <c r="QO261" s="6"/>
      <c r="QP261" s="6"/>
      <c r="QQ261" s="6"/>
      <c r="QR261" s="6"/>
      <c r="QS261" s="6"/>
      <c r="QT261" s="6"/>
      <c r="QU261" s="6"/>
      <c r="QV261" s="6"/>
      <c r="QW261" s="6"/>
      <c r="QX261" s="6"/>
      <c r="QY261" s="6"/>
      <c r="QZ261" s="6"/>
      <c r="RA261" s="6"/>
      <c r="RB261" s="6"/>
      <c r="RC261" s="6"/>
      <c r="RD261" s="6"/>
      <c r="RE261" s="6"/>
      <c r="RF261" s="6"/>
      <c r="RG261" s="6"/>
      <c r="RH261" s="6"/>
      <c r="RI261" s="6"/>
      <c r="RJ261" s="6"/>
      <c r="RK261" s="6"/>
      <c r="RL261" s="6"/>
      <c r="RM261" s="6"/>
      <c r="RN261" s="6"/>
      <c r="RO261" s="6"/>
      <c r="RP261" s="6"/>
      <c r="RQ261" s="6"/>
      <c r="RR261" s="6"/>
      <c r="RS261" s="6"/>
      <c r="RT261" s="6"/>
      <c r="RU261" s="6"/>
      <c r="RV261" s="6"/>
      <c r="RW261" s="6"/>
      <c r="RX261" s="6"/>
      <c r="RY261" s="6"/>
      <c r="RZ261" s="6"/>
      <c r="SA261" s="6"/>
      <c r="SB261" s="6"/>
      <c r="SC261" s="6"/>
      <c r="SD261" s="6"/>
      <c r="SE261" s="6"/>
      <c r="SF261" s="6"/>
      <c r="SG261" s="6"/>
      <c r="SH261" s="6"/>
      <c r="SI261" s="6"/>
      <c r="SJ261" s="6"/>
      <c r="SK261" s="6"/>
      <c r="SL261" s="6"/>
      <c r="SM261" s="6"/>
      <c r="SN261" s="6"/>
      <c r="SO261" s="6"/>
      <c r="SP261" s="6"/>
      <c r="SQ261" s="6"/>
      <c r="SR261" s="6"/>
      <c r="SS261" s="6"/>
      <c r="ST261" s="6"/>
      <c r="SU261" s="6"/>
      <c r="SV261" s="6"/>
      <c r="SW261" s="6"/>
      <c r="SX261" s="6"/>
      <c r="SY261" s="6"/>
      <c r="SZ261" s="6"/>
      <c r="TA261" s="6"/>
      <c r="TB261" s="6"/>
      <c r="TC261" s="6"/>
      <c r="TD261" s="6"/>
      <c r="TE261" s="6"/>
      <c r="TF261" s="6"/>
      <c r="TG261" s="6"/>
      <c r="TH261" s="6"/>
      <c r="TI261" s="6"/>
      <c r="TJ261" s="6"/>
      <c r="TK261" s="6"/>
      <c r="TL261" s="6"/>
      <c r="TM261" s="6"/>
      <c r="TN261" s="6"/>
      <c r="TO261" s="6"/>
      <c r="TP261" s="6"/>
      <c r="TQ261" s="6"/>
      <c r="TR261" s="6"/>
      <c r="TS261" s="6"/>
      <c r="TT261" s="6"/>
      <c r="TU261" s="6"/>
      <c r="TV261" s="6"/>
      <c r="TW261" s="6"/>
      <c r="TX261" s="6"/>
      <c r="TY261" s="6"/>
      <c r="TZ261" s="6"/>
      <c r="UA261" s="6"/>
      <c r="UB261" s="6"/>
      <c r="UC261" s="6"/>
      <c r="UD261" s="6"/>
      <c r="UE261" s="6"/>
      <c r="UF261" s="6"/>
      <c r="UG261" s="6"/>
      <c r="UH261" s="6"/>
      <c r="UI261" s="6"/>
      <c r="UJ261" s="6"/>
      <c r="UK261" s="6"/>
      <c r="UL261" s="6"/>
      <c r="UM261" s="6"/>
      <c r="UN261" s="6"/>
      <c r="UO261" s="6"/>
      <c r="UP261" s="6"/>
      <c r="UQ261" s="6"/>
      <c r="UR261" s="6"/>
      <c r="US261" s="6"/>
      <c r="UT261" s="6"/>
      <c r="UU261" s="6"/>
      <c r="UV261" s="6"/>
      <c r="UW261" s="6"/>
      <c r="UX261" s="6"/>
      <c r="UY261" s="6"/>
      <c r="UZ261" s="6"/>
      <c r="VA261" s="6"/>
      <c r="VB261" s="6"/>
      <c r="VC261" s="6"/>
      <c r="VD261" s="6"/>
      <c r="VE261" s="6"/>
      <c r="VF261" s="6"/>
      <c r="VG261" s="6"/>
      <c r="VH261" s="6"/>
      <c r="VI261" s="6"/>
      <c r="VJ261" s="6"/>
      <c r="VK261" s="6"/>
      <c r="VL261" s="6"/>
      <c r="VM261" s="6"/>
      <c r="VN261" s="6"/>
      <c r="VO261" s="6"/>
      <c r="VP261" s="6"/>
      <c r="VQ261" s="6"/>
      <c r="VR261" s="6"/>
      <c r="VS261" s="6"/>
      <c r="VT261" s="6"/>
      <c r="VU261" s="6"/>
      <c r="VV261" s="6"/>
      <c r="VW261" s="6"/>
      <c r="VX261" s="6"/>
      <c r="VY261" s="6"/>
      <c r="VZ261" s="6"/>
      <c r="WA261" s="6"/>
      <c r="WB261" s="6"/>
      <c r="WC261" s="6"/>
      <c r="WD261" s="6"/>
      <c r="WE261" s="6"/>
      <c r="WF261" s="6"/>
      <c r="WG261" s="6"/>
      <c r="WH261" s="6"/>
      <c r="WI261" s="6"/>
      <c r="WJ261" s="6"/>
      <c r="WK261" s="6"/>
      <c r="WL261" s="6"/>
      <c r="WM261" s="6"/>
      <c r="WN261" s="6"/>
      <c r="WO261" s="6"/>
      <c r="WP261" s="6"/>
      <c r="WQ261" s="6"/>
      <c r="WR261" s="6"/>
      <c r="WS261" s="6"/>
      <c r="WT261" s="6"/>
      <c r="WU261" s="6"/>
      <c r="WV261" s="6"/>
      <c r="WW261" s="6"/>
      <c r="WX261" s="6"/>
      <c r="WY261" s="6"/>
      <c r="WZ261" s="6"/>
      <c r="XA261" s="6"/>
      <c r="XB261" s="6"/>
      <c r="XC261" s="6"/>
      <c r="XD261" s="6"/>
      <c r="XE261" s="6"/>
      <c r="XF261" s="6"/>
      <c r="XG261" s="6"/>
      <c r="XH261" s="6"/>
      <c r="XI261" s="6"/>
      <c r="XJ261" s="6"/>
      <c r="XK261" s="6"/>
      <c r="XL261" s="6"/>
      <c r="XM261" s="6"/>
      <c r="XN261" s="6"/>
      <c r="XO261" s="6"/>
      <c r="XP261" s="6"/>
    </row>
    <row r="262" spans="2:640" x14ac:dyDescent="0.25">
      <c r="B262" s="7"/>
      <c r="C262" s="7"/>
      <c r="D262" s="7"/>
      <c r="E262" s="7"/>
      <c r="F262" s="7"/>
      <c r="G262" s="7"/>
      <c r="H262" s="7"/>
      <c r="I262" s="73"/>
      <c r="J262" s="73"/>
      <c r="K262" s="73"/>
      <c r="L262" s="20"/>
      <c r="M262" s="20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  <c r="IX262" s="20"/>
      <c r="IY262" s="20"/>
      <c r="IZ262" s="20"/>
      <c r="JA262" s="20"/>
      <c r="JB262" s="20"/>
      <c r="JC262" s="20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/>
      <c r="OQ262" s="6"/>
      <c r="OR262" s="6"/>
      <c r="OS262" s="6"/>
      <c r="OT262" s="6"/>
      <c r="OU262" s="6"/>
      <c r="OV262" s="6"/>
      <c r="OW262" s="6"/>
      <c r="OX262" s="6"/>
      <c r="OY262" s="6"/>
      <c r="OZ262" s="6"/>
      <c r="PA262" s="6"/>
      <c r="PB262" s="6"/>
      <c r="PC262" s="6"/>
      <c r="PD262" s="6"/>
      <c r="PE262" s="6"/>
      <c r="PF262" s="6"/>
      <c r="PG262" s="6"/>
      <c r="PH262" s="6"/>
      <c r="PI262" s="6"/>
      <c r="PJ262" s="6"/>
      <c r="PK262" s="6"/>
      <c r="PL262" s="6"/>
      <c r="PM262" s="6"/>
      <c r="PN262" s="6"/>
      <c r="PO262" s="6"/>
      <c r="PP262" s="6"/>
      <c r="PQ262" s="6"/>
      <c r="PR262" s="6"/>
      <c r="PS262" s="6"/>
      <c r="PT262" s="6"/>
      <c r="PU262" s="6"/>
      <c r="PV262" s="6"/>
      <c r="PW262" s="6"/>
      <c r="PX262" s="6"/>
      <c r="PY262" s="6"/>
      <c r="PZ262" s="6"/>
      <c r="QA262" s="6"/>
      <c r="QB262" s="6"/>
      <c r="QC262" s="6"/>
      <c r="QD262" s="6"/>
      <c r="QE262" s="6"/>
      <c r="QF262" s="6"/>
      <c r="QG262" s="6"/>
      <c r="QH262" s="6"/>
      <c r="QI262" s="6"/>
      <c r="QJ262" s="6"/>
      <c r="QK262" s="6"/>
      <c r="QL262" s="6"/>
      <c r="QM262" s="6"/>
      <c r="QN262" s="6"/>
      <c r="QO262" s="6"/>
      <c r="QP262" s="6"/>
      <c r="QQ262" s="6"/>
      <c r="QR262" s="6"/>
      <c r="QS262" s="6"/>
      <c r="QT262" s="6"/>
      <c r="QU262" s="6"/>
      <c r="QV262" s="6"/>
      <c r="QW262" s="6"/>
      <c r="QX262" s="6"/>
      <c r="QY262" s="6"/>
      <c r="QZ262" s="6"/>
      <c r="RA262" s="6"/>
      <c r="RB262" s="6"/>
      <c r="RC262" s="6"/>
      <c r="RD262" s="6"/>
      <c r="RE262" s="6"/>
      <c r="RF262" s="6"/>
      <c r="RG262" s="6"/>
      <c r="RH262" s="6"/>
      <c r="RI262" s="6"/>
      <c r="RJ262" s="6"/>
      <c r="RK262" s="6"/>
      <c r="RL262" s="6"/>
      <c r="RM262" s="6"/>
      <c r="RN262" s="6"/>
      <c r="RO262" s="6"/>
      <c r="RP262" s="6"/>
      <c r="RQ262" s="6"/>
      <c r="RR262" s="6"/>
      <c r="RS262" s="6"/>
      <c r="RT262" s="6"/>
      <c r="RU262" s="6"/>
      <c r="RV262" s="6"/>
      <c r="RW262" s="6"/>
      <c r="RX262" s="6"/>
      <c r="RY262" s="6"/>
      <c r="RZ262" s="6"/>
      <c r="SA262" s="6"/>
      <c r="SB262" s="6"/>
      <c r="SC262" s="6"/>
      <c r="SD262" s="6"/>
      <c r="SE262" s="6"/>
      <c r="SF262" s="6"/>
      <c r="SG262" s="6"/>
      <c r="SH262" s="6"/>
      <c r="SI262" s="6"/>
      <c r="SJ262" s="6"/>
      <c r="SK262" s="6"/>
      <c r="SL262" s="6"/>
      <c r="SM262" s="6"/>
      <c r="SN262" s="6"/>
      <c r="SO262" s="6"/>
      <c r="SP262" s="6"/>
      <c r="SQ262" s="6"/>
      <c r="SR262" s="6"/>
      <c r="SS262" s="6"/>
      <c r="ST262" s="6"/>
      <c r="SU262" s="6"/>
      <c r="SV262" s="6"/>
      <c r="SW262" s="6"/>
      <c r="SX262" s="6"/>
      <c r="SY262" s="6"/>
      <c r="SZ262" s="6"/>
      <c r="TA262" s="6"/>
      <c r="TB262" s="6"/>
      <c r="TC262" s="6"/>
      <c r="TD262" s="6"/>
      <c r="TE262" s="6"/>
      <c r="TF262" s="6"/>
      <c r="TG262" s="6"/>
      <c r="TH262" s="6"/>
      <c r="TI262" s="6"/>
      <c r="TJ262" s="6"/>
      <c r="TK262" s="6"/>
      <c r="TL262" s="6"/>
      <c r="TM262" s="6"/>
      <c r="TN262" s="6"/>
      <c r="TO262" s="6"/>
      <c r="TP262" s="6"/>
      <c r="TQ262" s="6"/>
      <c r="TR262" s="6"/>
      <c r="TS262" s="6"/>
      <c r="TT262" s="6"/>
      <c r="TU262" s="6"/>
      <c r="TV262" s="6"/>
      <c r="TW262" s="6"/>
      <c r="TX262" s="6"/>
      <c r="TY262" s="6"/>
      <c r="TZ262" s="6"/>
      <c r="UA262" s="6"/>
      <c r="UB262" s="6"/>
      <c r="UC262" s="6"/>
      <c r="UD262" s="6"/>
      <c r="UE262" s="6"/>
      <c r="UF262" s="6"/>
      <c r="UG262" s="6"/>
      <c r="UH262" s="6"/>
      <c r="UI262" s="6"/>
      <c r="UJ262" s="6"/>
      <c r="UK262" s="6"/>
      <c r="UL262" s="6"/>
      <c r="UM262" s="6"/>
      <c r="UN262" s="6"/>
      <c r="UO262" s="6"/>
      <c r="UP262" s="6"/>
      <c r="UQ262" s="6"/>
      <c r="UR262" s="6"/>
      <c r="US262" s="6"/>
      <c r="UT262" s="6"/>
      <c r="UU262" s="6"/>
      <c r="UV262" s="6"/>
      <c r="UW262" s="6"/>
      <c r="UX262" s="6"/>
      <c r="UY262" s="6"/>
      <c r="UZ262" s="6"/>
      <c r="VA262" s="6"/>
      <c r="VB262" s="6"/>
      <c r="VC262" s="6"/>
      <c r="VD262" s="6"/>
      <c r="VE262" s="6"/>
      <c r="VF262" s="6"/>
      <c r="VG262" s="6"/>
      <c r="VH262" s="6"/>
      <c r="VI262" s="6"/>
      <c r="VJ262" s="6"/>
      <c r="VK262" s="6"/>
      <c r="VL262" s="6"/>
      <c r="VM262" s="6"/>
      <c r="VN262" s="6"/>
      <c r="VO262" s="6"/>
      <c r="VP262" s="6"/>
      <c r="VQ262" s="6"/>
      <c r="VR262" s="6"/>
      <c r="VS262" s="6"/>
      <c r="VT262" s="6"/>
      <c r="VU262" s="6"/>
      <c r="VV262" s="6"/>
      <c r="VW262" s="6"/>
      <c r="VX262" s="6"/>
      <c r="VY262" s="6"/>
      <c r="VZ262" s="6"/>
      <c r="WA262" s="6"/>
      <c r="WB262" s="6"/>
      <c r="WC262" s="6"/>
      <c r="WD262" s="6"/>
      <c r="WE262" s="6"/>
      <c r="WF262" s="6"/>
      <c r="WG262" s="6"/>
      <c r="WH262" s="6"/>
      <c r="WI262" s="6"/>
      <c r="WJ262" s="6"/>
      <c r="WK262" s="6"/>
      <c r="WL262" s="6"/>
      <c r="WM262" s="6"/>
      <c r="WN262" s="6"/>
      <c r="WO262" s="6"/>
      <c r="WP262" s="6"/>
      <c r="WQ262" s="6"/>
      <c r="WR262" s="6"/>
      <c r="WS262" s="6"/>
      <c r="WT262" s="6"/>
      <c r="WU262" s="6"/>
      <c r="WV262" s="6"/>
      <c r="WW262" s="6"/>
      <c r="WX262" s="6"/>
      <c r="WY262" s="6"/>
      <c r="WZ262" s="6"/>
      <c r="XA262" s="6"/>
      <c r="XB262" s="6"/>
      <c r="XC262" s="6"/>
      <c r="XD262" s="6"/>
      <c r="XE262" s="6"/>
      <c r="XF262" s="6"/>
      <c r="XG262" s="6"/>
      <c r="XH262" s="6"/>
      <c r="XI262" s="6"/>
      <c r="XJ262" s="6"/>
      <c r="XK262" s="6"/>
      <c r="XL262" s="6"/>
      <c r="XM262" s="6"/>
      <c r="XN262" s="6"/>
      <c r="XO262" s="6"/>
      <c r="XP262" s="6"/>
    </row>
    <row r="263" spans="2:640" x14ac:dyDescent="0.25">
      <c r="B263" s="7"/>
      <c r="C263" s="7"/>
      <c r="D263" s="7"/>
      <c r="E263" s="7"/>
      <c r="F263" s="7"/>
      <c r="G263" s="7"/>
      <c r="H263" s="7"/>
      <c r="I263" s="73"/>
      <c r="J263" s="73"/>
      <c r="K263" s="73"/>
      <c r="L263" s="20"/>
      <c r="M263" s="20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  <c r="IY263" s="20"/>
      <c r="IZ263" s="20"/>
      <c r="JA263" s="20"/>
      <c r="JB263" s="20"/>
      <c r="JC263" s="20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6"/>
      <c r="OQ263" s="6"/>
      <c r="OR263" s="6"/>
      <c r="OS263" s="6"/>
      <c r="OT263" s="6"/>
      <c r="OU263" s="6"/>
      <c r="OV263" s="6"/>
      <c r="OW263" s="6"/>
      <c r="OX263" s="6"/>
      <c r="OY263" s="6"/>
      <c r="OZ263" s="6"/>
      <c r="PA263" s="6"/>
      <c r="PB263" s="6"/>
      <c r="PC263" s="6"/>
      <c r="PD263" s="6"/>
      <c r="PE263" s="6"/>
      <c r="PF263" s="6"/>
      <c r="PG263" s="6"/>
      <c r="PH263" s="6"/>
      <c r="PI263" s="6"/>
      <c r="PJ263" s="6"/>
      <c r="PK263" s="6"/>
      <c r="PL263" s="6"/>
      <c r="PM263" s="6"/>
      <c r="PN263" s="6"/>
      <c r="PO263" s="6"/>
      <c r="PP263" s="6"/>
      <c r="PQ263" s="6"/>
      <c r="PR263" s="6"/>
      <c r="PS263" s="6"/>
      <c r="PT263" s="6"/>
      <c r="PU263" s="6"/>
      <c r="PV263" s="6"/>
      <c r="PW263" s="6"/>
      <c r="PX263" s="6"/>
      <c r="PY263" s="6"/>
      <c r="PZ263" s="6"/>
      <c r="QA263" s="6"/>
      <c r="QB263" s="6"/>
      <c r="QC263" s="6"/>
      <c r="QD263" s="6"/>
      <c r="QE263" s="6"/>
      <c r="QF263" s="6"/>
      <c r="QG263" s="6"/>
      <c r="QH263" s="6"/>
      <c r="QI263" s="6"/>
      <c r="QJ263" s="6"/>
      <c r="QK263" s="6"/>
      <c r="QL263" s="6"/>
      <c r="QM263" s="6"/>
      <c r="QN263" s="6"/>
      <c r="QO263" s="6"/>
      <c r="QP263" s="6"/>
      <c r="QQ263" s="6"/>
      <c r="QR263" s="6"/>
      <c r="QS263" s="6"/>
      <c r="QT263" s="6"/>
      <c r="QU263" s="6"/>
      <c r="QV263" s="6"/>
      <c r="QW263" s="6"/>
      <c r="QX263" s="6"/>
      <c r="QY263" s="6"/>
      <c r="QZ263" s="6"/>
      <c r="RA263" s="6"/>
      <c r="RB263" s="6"/>
      <c r="RC263" s="6"/>
      <c r="RD263" s="6"/>
      <c r="RE263" s="6"/>
      <c r="RF263" s="6"/>
      <c r="RG263" s="6"/>
      <c r="RH263" s="6"/>
      <c r="RI263" s="6"/>
      <c r="RJ263" s="6"/>
      <c r="RK263" s="6"/>
      <c r="RL263" s="6"/>
      <c r="RM263" s="6"/>
      <c r="RN263" s="6"/>
      <c r="RO263" s="6"/>
      <c r="RP263" s="6"/>
      <c r="RQ263" s="6"/>
      <c r="RR263" s="6"/>
      <c r="RS263" s="6"/>
      <c r="RT263" s="6"/>
      <c r="RU263" s="6"/>
      <c r="RV263" s="6"/>
      <c r="RW263" s="6"/>
      <c r="RX263" s="6"/>
      <c r="RY263" s="6"/>
      <c r="RZ263" s="6"/>
      <c r="SA263" s="6"/>
      <c r="SB263" s="6"/>
      <c r="SC263" s="6"/>
      <c r="SD263" s="6"/>
      <c r="SE263" s="6"/>
      <c r="SF263" s="6"/>
      <c r="SG263" s="6"/>
      <c r="SH263" s="6"/>
      <c r="SI263" s="6"/>
      <c r="SJ263" s="6"/>
      <c r="SK263" s="6"/>
      <c r="SL263" s="6"/>
      <c r="SM263" s="6"/>
      <c r="SN263" s="6"/>
      <c r="SO263" s="6"/>
      <c r="SP263" s="6"/>
      <c r="SQ263" s="6"/>
      <c r="SR263" s="6"/>
      <c r="SS263" s="6"/>
      <c r="ST263" s="6"/>
      <c r="SU263" s="6"/>
      <c r="SV263" s="6"/>
      <c r="SW263" s="6"/>
      <c r="SX263" s="6"/>
      <c r="SY263" s="6"/>
      <c r="SZ263" s="6"/>
      <c r="TA263" s="6"/>
      <c r="TB263" s="6"/>
      <c r="TC263" s="6"/>
      <c r="TD263" s="6"/>
      <c r="TE263" s="6"/>
      <c r="TF263" s="6"/>
      <c r="TG263" s="6"/>
      <c r="TH263" s="6"/>
      <c r="TI263" s="6"/>
      <c r="TJ263" s="6"/>
      <c r="TK263" s="6"/>
      <c r="TL263" s="6"/>
      <c r="TM263" s="6"/>
      <c r="TN263" s="6"/>
      <c r="TO263" s="6"/>
      <c r="TP263" s="6"/>
      <c r="TQ263" s="6"/>
      <c r="TR263" s="6"/>
      <c r="TS263" s="6"/>
      <c r="TT263" s="6"/>
      <c r="TU263" s="6"/>
      <c r="TV263" s="6"/>
      <c r="TW263" s="6"/>
      <c r="TX263" s="6"/>
      <c r="TY263" s="6"/>
      <c r="TZ263" s="6"/>
      <c r="UA263" s="6"/>
      <c r="UB263" s="6"/>
      <c r="UC263" s="6"/>
      <c r="UD263" s="6"/>
      <c r="UE263" s="6"/>
      <c r="UF263" s="6"/>
      <c r="UG263" s="6"/>
      <c r="UH263" s="6"/>
      <c r="UI263" s="6"/>
      <c r="UJ263" s="6"/>
      <c r="UK263" s="6"/>
      <c r="UL263" s="6"/>
      <c r="UM263" s="6"/>
      <c r="UN263" s="6"/>
      <c r="UO263" s="6"/>
      <c r="UP263" s="6"/>
      <c r="UQ263" s="6"/>
      <c r="UR263" s="6"/>
      <c r="US263" s="6"/>
      <c r="UT263" s="6"/>
      <c r="UU263" s="6"/>
      <c r="UV263" s="6"/>
      <c r="UW263" s="6"/>
      <c r="UX263" s="6"/>
      <c r="UY263" s="6"/>
      <c r="UZ263" s="6"/>
      <c r="VA263" s="6"/>
      <c r="VB263" s="6"/>
      <c r="VC263" s="6"/>
      <c r="VD263" s="6"/>
      <c r="VE263" s="6"/>
      <c r="VF263" s="6"/>
      <c r="VG263" s="6"/>
      <c r="VH263" s="6"/>
      <c r="VI263" s="6"/>
      <c r="VJ263" s="6"/>
      <c r="VK263" s="6"/>
      <c r="VL263" s="6"/>
      <c r="VM263" s="6"/>
      <c r="VN263" s="6"/>
      <c r="VO263" s="6"/>
      <c r="VP263" s="6"/>
      <c r="VQ263" s="6"/>
      <c r="VR263" s="6"/>
      <c r="VS263" s="6"/>
      <c r="VT263" s="6"/>
      <c r="VU263" s="6"/>
      <c r="VV263" s="6"/>
      <c r="VW263" s="6"/>
      <c r="VX263" s="6"/>
      <c r="VY263" s="6"/>
      <c r="VZ263" s="6"/>
      <c r="WA263" s="6"/>
      <c r="WB263" s="6"/>
      <c r="WC263" s="6"/>
      <c r="WD263" s="6"/>
      <c r="WE263" s="6"/>
      <c r="WF263" s="6"/>
      <c r="WG263" s="6"/>
      <c r="WH263" s="6"/>
      <c r="WI263" s="6"/>
      <c r="WJ263" s="6"/>
      <c r="WK263" s="6"/>
      <c r="WL263" s="6"/>
      <c r="WM263" s="6"/>
      <c r="WN263" s="6"/>
      <c r="WO263" s="6"/>
      <c r="WP263" s="6"/>
      <c r="WQ263" s="6"/>
      <c r="WR263" s="6"/>
      <c r="WS263" s="6"/>
      <c r="WT263" s="6"/>
      <c r="WU263" s="6"/>
      <c r="WV263" s="6"/>
      <c r="WW263" s="6"/>
      <c r="WX263" s="6"/>
      <c r="WY263" s="6"/>
      <c r="WZ263" s="6"/>
      <c r="XA263" s="6"/>
      <c r="XB263" s="6"/>
      <c r="XC263" s="6"/>
      <c r="XD263" s="6"/>
      <c r="XE263" s="6"/>
      <c r="XF263" s="6"/>
      <c r="XG263" s="6"/>
      <c r="XH263" s="6"/>
      <c r="XI263" s="6"/>
      <c r="XJ263" s="6"/>
      <c r="XK263" s="6"/>
      <c r="XL263" s="6"/>
      <c r="XM263" s="6"/>
      <c r="XN263" s="6"/>
      <c r="XO263" s="6"/>
      <c r="XP263" s="6"/>
    </row>
    <row r="264" spans="2:640" x14ac:dyDescent="0.25">
      <c r="B264" s="7"/>
      <c r="C264" s="7"/>
      <c r="D264" s="7"/>
      <c r="E264" s="7"/>
      <c r="F264" s="7"/>
      <c r="G264" s="7"/>
      <c r="H264" s="7"/>
      <c r="I264" s="73"/>
      <c r="J264" s="73"/>
      <c r="K264" s="73"/>
      <c r="L264" s="20"/>
      <c r="M264" s="20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  <c r="IX264" s="20"/>
      <c r="IY264" s="20"/>
      <c r="IZ264" s="20"/>
      <c r="JA264" s="20"/>
      <c r="JB264" s="20"/>
      <c r="JC264" s="20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/>
      <c r="OQ264" s="6"/>
      <c r="OR264" s="6"/>
      <c r="OS264" s="6"/>
      <c r="OT264" s="6"/>
      <c r="OU264" s="6"/>
      <c r="OV264" s="6"/>
      <c r="OW264" s="6"/>
      <c r="OX264" s="6"/>
      <c r="OY264" s="6"/>
      <c r="OZ264" s="6"/>
      <c r="PA264" s="6"/>
      <c r="PB264" s="6"/>
      <c r="PC264" s="6"/>
      <c r="PD264" s="6"/>
      <c r="PE264" s="6"/>
      <c r="PF264" s="6"/>
      <c r="PG264" s="6"/>
      <c r="PH264" s="6"/>
      <c r="PI264" s="6"/>
      <c r="PJ264" s="6"/>
      <c r="PK264" s="6"/>
      <c r="PL264" s="6"/>
      <c r="PM264" s="6"/>
      <c r="PN264" s="6"/>
      <c r="PO264" s="6"/>
      <c r="PP264" s="6"/>
      <c r="PQ264" s="6"/>
      <c r="PR264" s="6"/>
      <c r="PS264" s="6"/>
      <c r="PT264" s="6"/>
      <c r="PU264" s="6"/>
      <c r="PV264" s="6"/>
      <c r="PW264" s="6"/>
      <c r="PX264" s="6"/>
      <c r="PY264" s="6"/>
      <c r="PZ264" s="6"/>
      <c r="QA264" s="6"/>
      <c r="QB264" s="6"/>
      <c r="QC264" s="6"/>
      <c r="QD264" s="6"/>
      <c r="QE264" s="6"/>
      <c r="QF264" s="6"/>
      <c r="QG264" s="6"/>
      <c r="QH264" s="6"/>
      <c r="QI264" s="6"/>
      <c r="QJ264" s="6"/>
      <c r="QK264" s="6"/>
      <c r="QL264" s="6"/>
      <c r="QM264" s="6"/>
      <c r="QN264" s="6"/>
      <c r="QO264" s="6"/>
      <c r="QP264" s="6"/>
      <c r="QQ264" s="6"/>
      <c r="QR264" s="6"/>
      <c r="QS264" s="6"/>
      <c r="QT264" s="6"/>
      <c r="QU264" s="6"/>
      <c r="QV264" s="6"/>
      <c r="QW264" s="6"/>
      <c r="QX264" s="6"/>
      <c r="QY264" s="6"/>
      <c r="QZ264" s="6"/>
      <c r="RA264" s="6"/>
      <c r="RB264" s="6"/>
      <c r="RC264" s="6"/>
      <c r="RD264" s="6"/>
      <c r="RE264" s="6"/>
      <c r="RF264" s="6"/>
      <c r="RG264" s="6"/>
      <c r="RH264" s="6"/>
      <c r="RI264" s="6"/>
      <c r="RJ264" s="6"/>
      <c r="RK264" s="6"/>
      <c r="RL264" s="6"/>
      <c r="RM264" s="6"/>
      <c r="RN264" s="6"/>
      <c r="RO264" s="6"/>
      <c r="RP264" s="6"/>
      <c r="RQ264" s="6"/>
      <c r="RR264" s="6"/>
      <c r="RS264" s="6"/>
      <c r="RT264" s="6"/>
      <c r="RU264" s="6"/>
      <c r="RV264" s="6"/>
      <c r="RW264" s="6"/>
      <c r="RX264" s="6"/>
      <c r="RY264" s="6"/>
      <c r="RZ264" s="6"/>
      <c r="SA264" s="6"/>
      <c r="SB264" s="6"/>
      <c r="SC264" s="6"/>
      <c r="SD264" s="6"/>
      <c r="SE264" s="6"/>
      <c r="SF264" s="6"/>
      <c r="SG264" s="6"/>
      <c r="SH264" s="6"/>
      <c r="SI264" s="6"/>
      <c r="SJ264" s="6"/>
      <c r="SK264" s="6"/>
      <c r="SL264" s="6"/>
      <c r="SM264" s="6"/>
      <c r="SN264" s="6"/>
      <c r="SO264" s="6"/>
      <c r="SP264" s="6"/>
      <c r="SQ264" s="6"/>
      <c r="SR264" s="6"/>
      <c r="SS264" s="6"/>
      <c r="ST264" s="6"/>
      <c r="SU264" s="6"/>
      <c r="SV264" s="6"/>
      <c r="SW264" s="6"/>
      <c r="SX264" s="6"/>
      <c r="SY264" s="6"/>
      <c r="SZ264" s="6"/>
      <c r="TA264" s="6"/>
      <c r="TB264" s="6"/>
      <c r="TC264" s="6"/>
      <c r="TD264" s="6"/>
      <c r="TE264" s="6"/>
      <c r="TF264" s="6"/>
      <c r="TG264" s="6"/>
      <c r="TH264" s="6"/>
      <c r="TI264" s="6"/>
      <c r="TJ264" s="6"/>
      <c r="TK264" s="6"/>
      <c r="TL264" s="6"/>
      <c r="TM264" s="6"/>
      <c r="TN264" s="6"/>
      <c r="TO264" s="6"/>
      <c r="TP264" s="6"/>
      <c r="TQ264" s="6"/>
      <c r="TR264" s="6"/>
      <c r="TS264" s="6"/>
      <c r="TT264" s="6"/>
      <c r="TU264" s="6"/>
      <c r="TV264" s="6"/>
      <c r="TW264" s="6"/>
      <c r="TX264" s="6"/>
      <c r="TY264" s="6"/>
      <c r="TZ264" s="6"/>
      <c r="UA264" s="6"/>
      <c r="UB264" s="6"/>
      <c r="UC264" s="6"/>
      <c r="UD264" s="6"/>
      <c r="UE264" s="6"/>
      <c r="UF264" s="6"/>
      <c r="UG264" s="6"/>
      <c r="UH264" s="6"/>
      <c r="UI264" s="6"/>
      <c r="UJ264" s="6"/>
      <c r="UK264" s="6"/>
      <c r="UL264" s="6"/>
      <c r="UM264" s="6"/>
      <c r="UN264" s="6"/>
      <c r="UO264" s="6"/>
      <c r="UP264" s="6"/>
      <c r="UQ264" s="6"/>
      <c r="UR264" s="6"/>
      <c r="US264" s="6"/>
      <c r="UT264" s="6"/>
      <c r="UU264" s="6"/>
      <c r="UV264" s="6"/>
      <c r="UW264" s="6"/>
      <c r="UX264" s="6"/>
      <c r="UY264" s="6"/>
      <c r="UZ264" s="6"/>
      <c r="VA264" s="6"/>
      <c r="VB264" s="6"/>
      <c r="VC264" s="6"/>
      <c r="VD264" s="6"/>
      <c r="VE264" s="6"/>
      <c r="VF264" s="6"/>
      <c r="VG264" s="6"/>
      <c r="VH264" s="6"/>
      <c r="VI264" s="6"/>
      <c r="VJ264" s="6"/>
      <c r="VK264" s="6"/>
      <c r="VL264" s="6"/>
      <c r="VM264" s="6"/>
      <c r="VN264" s="6"/>
      <c r="VO264" s="6"/>
      <c r="VP264" s="6"/>
      <c r="VQ264" s="6"/>
      <c r="VR264" s="6"/>
      <c r="VS264" s="6"/>
      <c r="VT264" s="6"/>
      <c r="VU264" s="6"/>
      <c r="VV264" s="6"/>
      <c r="VW264" s="6"/>
      <c r="VX264" s="6"/>
      <c r="VY264" s="6"/>
      <c r="VZ264" s="6"/>
      <c r="WA264" s="6"/>
      <c r="WB264" s="6"/>
      <c r="WC264" s="6"/>
      <c r="WD264" s="6"/>
      <c r="WE264" s="6"/>
      <c r="WF264" s="6"/>
      <c r="WG264" s="6"/>
      <c r="WH264" s="6"/>
      <c r="WI264" s="6"/>
      <c r="WJ264" s="6"/>
      <c r="WK264" s="6"/>
      <c r="WL264" s="6"/>
      <c r="WM264" s="6"/>
      <c r="WN264" s="6"/>
      <c r="WO264" s="6"/>
      <c r="WP264" s="6"/>
      <c r="WQ264" s="6"/>
      <c r="WR264" s="6"/>
      <c r="WS264" s="6"/>
      <c r="WT264" s="6"/>
      <c r="WU264" s="6"/>
      <c r="WV264" s="6"/>
      <c r="WW264" s="6"/>
      <c r="WX264" s="6"/>
      <c r="WY264" s="6"/>
      <c r="WZ264" s="6"/>
      <c r="XA264" s="6"/>
      <c r="XB264" s="6"/>
      <c r="XC264" s="6"/>
      <c r="XD264" s="6"/>
      <c r="XE264" s="6"/>
      <c r="XF264" s="6"/>
      <c r="XG264" s="6"/>
      <c r="XH264" s="6"/>
      <c r="XI264" s="6"/>
      <c r="XJ264" s="6"/>
      <c r="XK264" s="6"/>
      <c r="XL264" s="6"/>
      <c r="XM264" s="6"/>
      <c r="XN264" s="6"/>
      <c r="XO264" s="6"/>
      <c r="XP264" s="6"/>
    </row>
    <row r="265" spans="2:640" x14ac:dyDescent="0.25">
      <c r="B265" s="7"/>
      <c r="C265" s="7"/>
      <c r="D265" s="7"/>
      <c r="E265" s="7"/>
      <c r="F265" s="7"/>
      <c r="G265" s="7"/>
      <c r="H265" s="7"/>
      <c r="I265" s="73"/>
      <c r="J265" s="73"/>
      <c r="K265" s="73"/>
      <c r="L265" s="20"/>
      <c r="M265" s="20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  <c r="IX265" s="20"/>
      <c r="IY265" s="20"/>
      <c r="IZ265" s="20"/>
      <c r="JA265" s="20"/>
      <c r="JB265" s="20"/>
      <c r="JC265" s="20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/>
      <c r="OP265" s="6"/>
      <c r="OQ265" s="6"/>
      <c r="OR265" s="6"/>
      <c r="OS265" s="6"/>
      <c r="OT265" s="6"/>
      <c r="OU265" s="6"/>
      <c r="OV265" s="6"/>
      <c r="OW265" s="6"/>
      <c r="OX265" s="6"/>
      <c r="OY265" s="6"/>
      <c r="OZ265" s="6"/>
      <c r="PA265" s="6"/>
      <c r="PB265" s="6"/>
      <c r="PC265" s="6"/>
      <c r="PD265" s="6"/>
      <c r="PE265" s="6"/>
      <c r="PF265" s="6"/>
      <c r="PG265" s="6"/>
      <c r="PH265" s="6"/>
      <c r="PI265" s="6"/>
      <c r="PJ265" s="6"/>
      <c r="PK265" s="6"/>
      <c r="PL265" s="6"/>
      <c r="PM265" s="6"/>
      <c r="PN265" s="6"/>
      <c r="PO265" s="6"/>
      <c r="PP265" s="6"/>
      <c r="PQ265" s="6"/>
      <c r="PR265" s="6"/>
      <c r="PS265" s="6"/>
      <c r="PT265" s="6"/>
      <c r="PU265" s="6"/>
      <c r="PV265" s="6"/>
      <c r="PW265" s="6"/>
      <c r="PX265" s="6"/>
      <c r="PY265" s="6"/>
      <c r="PZ265" s="6"/>
      <c r="QA265" s="6"/>
      <c r="QB265" s="6"/>
      <c r="QC265" s="6"/>
      <c r="QD265" s="6"/>
      <c r="QE265" s="6"/>
      <c r="QF265" s="6"/>
      <c r="QG265" s="6"/>
      <c r="QH265" s="6"/>
      <c r="QI265" s="6"/>
      <c r="QJ265" s="6"/>
      <c r="QK265" s="6"/>
      <c r="QL265" s="6"/>
      <c r="QM265" s="6"/>
      <c r="QN265" s="6"/>
      <c r="QO265" s="6"/>
      <c r="QP265" s="6"/>
      <c r="QQ265" s="6"/>
      <c r="QR265" s="6"/>
      <c r="QS265" s="6"/>
      <c r="QT265" s="6"/>
      <c r="QU265" s="6"/>
      <c r="QV265" s="6"/>
      <c r="QW265" s="6"/>
      <c r="QX265" s="6"/>
      <c r="QY265" s="6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6"/>
      <c r="RM265" s="6"/>
      <c r="RN265" s="6"/>
      <c r="RO265" s="6"/>
      <c r="RP265" s="6"/>
      <c r="RQ265" s="6"/>
      <c r="RR265" s="6"/>
      <c r="RS265" s="6"/>
      <c r="RT265" s="6"/>
      <c r="RU265" s="6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"/>
      <c r="ST265" s="6"/>
      <c r="SU265" s="6"/>
      <c r="SV265" s="6"/>
      <c r="SW265" s="6"/>
      <c r="SX265" s="6"/>
      <c r="SY265" s="6"/>
      <c r="SZ265" s="6"/>
      <c r="TA265" s="6"/>
      <c r="TB265" s="6"/>
      <c r="TC265" s="6"/>
      <c r="TD265" s="6"/>
      <c r="TE265" s="6"/>
      <c r="TF265" s="6"/>
      <c r="TG265" s="6"/>
      <c r="TH265" s="6"/>
      <c r="TI265" s="6"/>
      <c r="TJ265" s="6"/>
      <c r="TK265" s="6"/>
      <c r="TL265" s="6"/>
      <c r="TM265" s="6"/>
      <c r="TN265" s="6"/>
      <c r="TO265" s="6"/>
      <c r="TP265" s="6"/>
      <c r="TQ265" s="6"/>
      <c r="TR265" s="6"/>
      <c r="TS265" s="6"/>
      <c r="TT265" s="6"/>
      <c r="TU265" s="6"/>
      <c r="TV265" s="6"/>
      <c r="TW265" s="6"/>
      <c r="TX265" s="6"/>
      <c r="TY265" s="6"/>
      <c r="TZ265" s="6"/>
      <c r="UA265" s="6"/>
      <c r="UB265" s="6"/>
      <c r="UC265" s="6"/>
      <c r="UD265" s="6"/>
      <c r="UE265" s="6"/>
      <c r="UF265" s="6"/>
      <c r="UG265" s="6"/>
      <c r="UH265" s="6"/>
      <c r="UI265" s="6"/>
      <c r="UJ265" s="6"/>
      <c r="UK265" s="6"/>
      <c r="UL265" s="6"/>
      <c r="UM265" s="6"/>
      <c r="UN265" s="6"/>
      <c r="UO265" s="6"/>
      <c r="UP265" s="6"/>
      <c r="UQ265" s="6"/>
      <c r="UR265" s="6"/>
      <c r="US265" s="6"/>
      <c r="UT265" s="6"/>
      <c r="UU265" s="6"/>
      <c r="UV265" s="6"/>
      <c r="UW265" s="6"/>
      <c r="UX265" s="6"/>
      <c r="UY265" s="6"/>
      <c r="UZ265" s="6"/>
      <c r="VA265" s="6"/>
      <c r="VB265" s="6"/>
      <c r="VC265" s="6"/>
      <c r="VD265" s="6"/>
      <c r="VE265" s="6"/>
      <c r="VF265" s="6"/>
      <c r="VG265" s="6"/>
      <c r="VH265" s="6"/>
      <c r="VI265" s="6"/>
      <c r="VJ265" s="6"/>
      <c r="VK265" s="6"/>
      <c r="VL265" s="6"/>
      <c r="VM265" s="6"/>
      <c r="VN265" s="6"/>
      <c r="VO265" s="6"/>
      <c r="VP265" s="6"/>
      <c r="VQ265" s="6"/>
      <c r="VR265" s="6"/>
      <c r="VS265" s="6"/>
      <c r="VT265" s="6"/>
      <c r="VU265" s="6"/>
      <c r="VV265" s="6"/>
      <c r="VW265" s="6"/>
      <c r="VX265" s="6"/>
      <c r="VY265" s="6"/>
      <c r="VZ265" s="6"/>
      <c r="WA265" s="6"/>
      <c r="WB265" s="6"/>
      <c r="WC265" s="6"/>
      <c r="WD265" s="6"/>
      <c r="WE265" s="6"/>
      <c r="WF265" s="6"/>
      <c r="WG265" s="6"/>
      <c r="WH265" s="6"/>
      <c r="WI265" s="6"/>
      <c r="WJ265" s="6"/>
      <c r="WK265" s="6"/>
      <c r="WL265" s="6"/>
      <c r="WM265" s="6"/>
      <c r="WN265" s="6"/>
      <c r="WO265" s="6"/>
      <c r="WP265" s="6"/>
      <c r="WQ265" s="6"/>
      <c r="WR265" s="6"/>
      <c r="WS265" s="6"/>
      <c r="WT265" s="6"/>
      <c r="WU265" s="6"/>
      <c r="WV265" s="6"/>
      <c r="WW265" s="6"/>
      <c r="WX265" s="6"/>
      <c r="WY265" s="6"/>
      <c r="WZ265" s="6"/>
      <c r="XA265" s="6"/>
      <c r="XB265" s="6"/>
      <c r="XC265" s="6"/>
      <c r="XD265" s="6"/>
      <c r="XE265" s="6"/>
      <c r="XF265" s="6"/>
      <c r="XG265" s="6"/>
      <c r="XH265" s="6"/>
      <c r="XI265" s="6"/>
      <c r="XJ265" s="6"/>
      <c r="XK265" s="6"/>
      <c r="XL265" s="6"/>
      <c r="XM265" s="6"/>
      <c r="XN265" s="6"/>
      <c r="XO265" s="6"/>
      <c r="XP265" s="6"/>
    </row>
    <row r="266" spans="2:640" x14ac:dyDescent="0.25">
      <c r="B266" s="7"/>
      <c r="C266" s="7"/>
      <c r="D266" s="7"/>
      <c r="E266" s="7"/>
      <c r="F266" s="7"/>
      <c r="G266" s="7"/>
      <c r="H266" s="7"/>
      <c r="I266" s="73"/>
      <c r="J266" s="73"/>
      <c r="K266" s="73"/>
      <c r="L266" s="20"/>
      <c r="M266" s="20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  <c r="IX266" s="20"/>
      <c r="IY266" s="20"/>
      <c r="IZ266" s="20"/>
      <c r="JA266" s="20"/>
      <c r="JB266" s="20"/>
      <c r="JC266" s="20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6"/>
      <c r="OQ266" s="6"/>
      <c r="OR266" s="6"/>
      <c r="OS266" s="6"/>
      <c r="OT266" s="6"/>
      <c r="OU266" s="6"/>
      <c r="OV266" s="6"/>
      <c r="OW266" s="6"/>
      <c r="OX266" s="6"/>
      <c r="OY266" s="6"/>
      <c r="OZ266" s="6"/>
      <c r="PA266" s="6"/>
      <c r="PB266" s="6"/>
      <c r="PC266" s="6"/>
      <c r="PD266" s="6"/>
      <c r="PE266" s="6"/>
      <c r="PF266" s="6"/>
      <c r="PG266" s="6"/>
      <c r="PH266" s="6"/>
      <c r="PI266" s="6"/>
      <c r="PJ266" s="6"/>
      <c r="PK266" s="6"/>
      <c r="PL266" s="6"/>
      <c r="PM266" s="6"/>
      <c r="PN266" s="6"/>
      <c r="PO266" s="6"/>
      <c r="PP266" s="6"/>
      <c r="PQ266" s="6"/>
      <c r="PR266" s="6"/>
      <c r="PS266" s="6"/>
      <c r="PT266" s="6"/>
      <c r="PU266" s="6"/>
      <c r="PV266" s="6"/>
      <c r="PW266" s="6"/>
      <c r="PX266" s="6"/>
      <c r="PY266" s="6"/>
      <c r="PZ266" s="6"/>
      <c r="QA266" s="6"/>
      <c r="QB266" s="6"/>
      <c r="QC266" s="6"/>
      <c r="QD266" s="6"/>
      <c r="QE266" s="6"/>
      <c r="QF266" s="6"/>
      <c r="QG266" s="6"/>
      <c r="QH266" s="6"/>
      <c r="QI266" s="6"/>
      <c r="QJ266" s="6"/>
      <c r="QK266" s="6"/>
      <c r="QL266" s="6"/>
      <c r="QM266" s="6"/>
      <c r="QN266" s="6"/>
      <c r="QO266" s="6"/>
      <c r="QP266" s="6"/>
      <c r="QQ266" s="6"/>
      <c r="QR266" s="6"/>
      <c r="QS266" s="6"/>
      <c r="QT266" s="6"/>
      <c r="QU266" s="6"/>
      <c r="QV266" s="6"/>
      <c r="QW266" s="6"/>
      <c r="QX266" s="6"/>
      <c r="QY266" s="6"/>
      <c r="QZ266" s="6"/>
      <c r="RA266" s="6"/>
      <c r="RB266" s="6"/>
      <c r="RC266" s="6"/>
      <c r="RD266" s="6"/>
      <c r="RE266" s="6"/>
      <c r="RF266" s="6"/>
      <c r="RG266" s="6"/>
      <c r="RH266" s="6"/>
      <c r="RI266" s="6"/>
      <c r="RJ266" s="6"/>
      <c r="RK266" s="6"/>
      <c r="RL266" s="6"/>
      <c r="RM266" s="6"/>
      <c r="RN266" s="6"/>
      <c r="RO266" s="6"/>
      <c r="RP266" s="6"/>
      <c r="RQ266" s="6"/>
      <c r="RR266" s="6"/>
      <c r="RS266" s="6"/>
      <c r="RT266" s="6"/>
      <c r="RU266" s="6"/>
      <c r="RV266" s="6"/>
      <c r="RW266" s="6"/>
      <c r="RX266" s="6"/>
      <c r="RY266" s="6"/>
      <c r="RZ266" s="6"/>
      <c r="SA266" s="6"/>
      <c r="SB266" s="6"/>
      <c r="SC266" s="6"/>
      <c r="SD266" s="6"/>
      <c r="SE266" s="6"/>
      <c r="SF266" s="6"/>
      <c r="SG266" s="6"/>
      <c r="SH266" s="6"/>
      <c r="SI266" s="6"/>
      <c r="SJ266" s="6"/>
      <c r="SK266" s="6"/>
      <c r="SL266" s="6"/>
      <c r="SM266" s="6"/>
      <c r="SN266" s="6"/>
      <c r="SO266" s="6"/>
      <c r="SP266" s="6"/>
      <c r="SQ266" s="6"/>
      <c r="SR266" s="6"/>
      <c r="SS266" s="6"/>
      <c r="ST266" s="6"/>
      <c r="SU266" s="6"/>
      <c r="SV266" s="6"/>
      <c r="SW266" s="6"/>
      <c r="SX266" s="6"/>
      <c r="SY266" s="6"/>
      <c r="SZ266" s="6"/>
      <c r="TA266" s="6"/>
      <c r="TB266" s="6"/>
      <c r="TC266" s="6"/>
      <c r="TD266" s="6"/>
      <c r="TE266" s="6"/>
      <c r="TF266" s="6"/>
      <c r="TG266" s="6"/>
      <c r="TH266" s="6"/>
      <c r="TI266" s="6"/>
      <c r="TJ266" s="6"/>
      <c r="TK266" s="6"/>
      <c r="TL266" s="6"/>
      <c r="TM266" s="6"/>
      <c r="TN266" s="6"/>
      <c r="TO266" s="6"/>
      <c r="TP266" s="6"/>
      <c r="TQ266" s="6"/>
      <c r="TR266" s="6"/>
      <c r="TS266" s="6"/>
      <c r="TT266" s="6"/>
      <c r="TU266" s="6"/>
      <c r="TV266" s="6"/>
      <c r="TW266" s="6"/>
      <c r="TX266" s="6"/>
      <c r="TY266" s="6"/>
      <c r="TZ266" s="6"/>
      <c r="UA266" s="6"/>
      <c r="UB266" s="6"/>
      <c r="UC266" s="6"/>
      <c r="UD266" s="6"/>
      <c r="UE266" s="6"/>
      <c r="UF266" s="6"/>
      <c r="UG266" s="6"/>
      <c r="UH266" s="6"/>
      <c r="UI266" s="6"/>
      <c r="UJ266" s="6"/>
      <c r="UK266" s="6"/>
      <c r="UL266" s="6"/>
      <c r="UM266" s="6"/>
      <c r="UN266" s="6"/>
      <c r="UO266" s="6"/>
      <c r="UP266" s="6"/>
      <c r="UQ266" s="6"/>
      <c r="UR266" s="6"/>
      <c r="US266" s="6"/>
      <c r="UT266" s="6"/>
      <c r="UU266" s="6"/>
      <c r="UV266" s="6"/>
      <c r="UW266" s="6"/>
      <c r="UX266" s="6"/>
      <c r="UY266" s="6"/>
      <c r="UZ266" s="6"/>
      <c r="VA266" s="6"/>
      <c r="VB266" s="6"/>
      <c r="VC266" s="6"/>
      <c r="VD266" s="6"/>
      <c r="VE266" s="6"/>
      <c r="VF266" s="6"/>
      <c r="VG266" s="6"/>
      <c r="VH266" s="6"/>
      <c r="VI266" s="6"/>
      <c r="VJ266" s="6"/>
      <c r="VK266" s="6"/>
      <c r="VL266" s="6"/>
      <c r="VM266" s="6"/>
      <c r="VN266" s="6"/>
      <c r="VO266" s="6"/>
      <c r="VP266" s="6"/>
      <c r="VQ266" s="6"/>
      <c r="VR266" s="6"/>
      <c r="VS266" s="6"/>
      <c r="VT266" s="6"/>
      <c r="VU266" s="6"/>
      <c r="VV266" s="6"/>
      <c r="VW266" s="6"/>
      <c r="VX266" s="6"/>
      <c r="VY266" s="6"/>
      <c r="VZ266" s="6"/>
      <c r="WA266" s="6"/>
      <c r="WB266" s="6"/>
      <c r="WC266" s="6"/>
      <c r="WD266" s="6"/>
      <c r="WE266" s="6"/>
      <c r="WF266" s="6"/>
      <c r="WG266" s="6"/>
      <c r="WH266" s="6"/>
      <c r="WI266" s="6"/>
      <c r="WJ266" s="6"/>
      <c r="WK266" s="6"/>
      <c r="WL266" s="6"/>
      <c r="WM266" s="6"/>
      <c r="WN266" s="6"/>
      <c r="WO266" s="6"/>
      <c r="WP266" s="6"/>
      <c r="WQ266" s="6"/>
      <c r="WR266" s="6"/>
      <c r="WS266" s="6"/>
      <c r="WT266" s="6"/>
      <c r="WU266" s="6"/>
      <c r="WV266" s="6"/>
      <c r="WW266" s="6"/>
      <c r="WX266" s="6"/>
      <c r="WY266" s="6"/>
      <c r="WZ266" s="6"/>
      <c r="XA266" s="6"/>
      <c r="XB266" s="6"/>
      <c r="XC266" s="6"/>
      <c r="XD266" s="6"/>
      <c r="XE266" s="6"/>
      <c r="XF266" s="6"/>
      <c r="XG266" s="6"/>
      <c r="XH266" s="6"/>
      <c r="XI266" s="6"/>
      <c r="XJ266" s="6"/>
      <c r="XK266" s="6"/>
      <c r="XL266" s="6"/>
      <c r="XM266" s="6"/>
      <c r="XN266" s="6"/>
      <c r="XO266" s="6"/>
      <c r="XP266" s="6"/>
    </row>
    <row r="267" spans="2:640" x14ac:dyDescent="0.25">
      <c r="B267" s="7"/>
      <c r="C267" s="7"/>
      <c r="D267" s="7"/>
      <c r="E267" s="7"/>
      <c r="F267" s="7"/>
      <c r="G267" s="7"/>
      <c r="H267" s="7"/>
      <c r="I267" s="73"/>
      <c r="J267" s="73"/>
      <c r="K267" s="73"/>
      <c r="L267" s="20"/>
      <c r="M267" s="20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/>
      <c r="OQ267" s="6"/>
      <c r="OR267" s="6"/>
      <c r="OS267" s="6"/>
      <c r="OT267" s="6"/>
      <c r="OU267" s="6"/>
      <c r="OV267" s="6"/>
      <c r="OW267" s="6"/>
      <c r="OX267" s="6"/>
      <c r="OY267" s="6"/>
      <c r="OZ267" s="6"/>
      <c r="PA267" s="6"/>
      <c r="PB267" s="6"/>
      <c r="PC267" s="6"/>
      <c r="PD267" s="6"/>
      <c r="PE267" s="6"/>
      <c r="PF267" s="6"/>
      <c r="PG267" s="6"/>
      <c r="PH267" s="6"/>
      <c r="PI267" s="6"/>
      <c r="PJ267" s="6"/>
      <c r="PK267" s="6"/>
      <c r="PL267" s="6"/>
      <c r="PM267" s="6"/>
      <c r="PN267" s="6"/>
      <c r="PO267" s="6"/>
      <c r="PP267" s="6"/>
      <c r="PQ267" s="6"/>
      <c r="PR267" s="6"/>
      <c r="PS267" s="6"/>
      <c r="PT267" s="6"/>
      <c r="PU267" s="6"/>
      <c r="PV267" s="6"/>
      <c r="PW267" s="6"/>
      <c r="PX267" s="6"/>
      <c r="PY267" s="6"/>
      <c r="PZ267" s="6"/>
      <c r="QA267" s="6"/>
      <c r="QB267" s="6"/>
      <c r="QC267" s="6"/>
      <c r="QD267" s="6"/>
      <c r="QE267" s="6"/>
      <c r="QF267" s="6"/>
      <c r="QG267" s="6"/>
      <c r="QH267" s="6"/>
      <c r="QI267" s="6"/>
      <c r="QJ267" s="6"/>
      <c r="QK267" s="6"/>
      <c r="QL267" s="6"/>
      <c r="QM267" s="6"/>
      <c r="QN267" s="6"/>
      <c r="QO267" s="6"/>
      <c r="QP267" s="6"/>
      <c r="QQ267" s="6"/>
      <c r="QR267" s="6"/>
      <c r="QS267" s="6"/>
      <c r="QT267" s="6"/>
      <c r="QU267" s="6"/>
      <c r="QV267" s="6"/>
      <c r="QW267" s="6"/>
      <c r="QX267" s="6"/>
      <c r="QY267" s="6"/>
      <c r="QZ267" s="6"/>
      <c r="RA267" s="6"/>
      <c r="RB267" s="6"/>
      <c r="RC267" s="6"/>
      <c r="RD267" s="6"/>
      <c r="RE267" s="6"/>
      <c r="RF267" s="6"/>
      <c r="RG267" s="6"/>
      <c r="RH267" s="6"/>
      <c r="RI267" s="6"/>
      <c r="RJ267" s="6"/>
      <c r="RK267" s="6"/>
      <c r="RL267" s="6"/>
      <c r="RM267" s="6"/>
      <c r="RN267" s="6"/>
      <c r="RO267" s="6"/>
      <c r="RP267" s="6"/>
      <c r="RQ267" s="6"/>
      <c r="RR267" s="6"/>
      <c r="RS267" s="6"/>
      <c r="RT267" s="6"/>
      <c r="RU267" s="6"/>
      <c r="RV267" s="6"/>
      <c r="RW267" s="6"/>
      <c r="RX267" s="6"/>
      <c r="RY267" s="6"/>
      <c r="RZ267" s="6"/>
      <c r="SA267" s="6"/>
      <c r="SB267" s="6"/>
      <c r="SC267" s="6"/>
      <c r="SD267" s="6"/>
      <c r="SE267" s="6"/>
      <c r="SF267" s="6"/>
      <c r="SG267" s="6"/>
      <c r="SH267" s="6"/>
      <c r="SI267" s="6"/>
      <c r="SJ267" s="6"/>
      <c r="SK267" s="6"/>
      <c r="SL267" s="6"/>
      <c r="SM267" s="6"/>
      <c r="SN267" s="6"/>
      <c r="SO267" s="6"/>
      <c r="SP267" s="6"/>
      <c r="SQ267" s="6"/>
      <c r="SR267" s="6"/>
      <c r="SS267" s="6"/>
      <c r="ST267" s="6"/>
      <c r="SU267" s="6"/>
      <c r="SV267" s="6"/>
      <c r="SW267" s="6"/>
      <c r="SX267" s="6"/>
      <c r="SY267" s="6"/>
      <c r="SZ267" s="6"/>
      <c r="TA267" s="6"/>
      <c r="TB267" s="6"/>
      <c r="TC267" s="6"/>
      <c r="TD267" s="6"/>
      <c r="TE267" s="6"/>
      <c r="TF267" s="6"/>
      <c r="TG267" s="6"/>
      <c r="TH267" s="6"/>
      <c r="TI267" s="6"/>
      <c r="TJ267" s="6"/>
      <c r="TK267" s="6"/>
      <c r="TL267" s="6"/>
      <c r="TM267" s="6"/>
      <c r="TN267" s="6"/>
      <c r="TO267" s="6"/>
      <c r="TP267" s="6"/>
      <c r="TQ267" s="6"/>
      <c r="TR267" s="6"/>
      <c r="TS267" s="6"/>
      <c r="TT267" s="6"/>
      <c r="TU267" s="6"/>
      <c r="TV267" s="6"/>
      <c r="TW267" s="6"/>
      <c r="TX267" s="6"/>
      <c r="TY267" s="6"/>
      <c r="TZ267" s="6"/>
      <c r="UA267" s="6"/>
      <c r="UB267" s="6"/>
      <c r="UC267" s="6"/>
      <c r="UD267" s="6"/>
      <c r="UE267" s="6"/>
      <c r="UF267" s="6"/>
      <c r="UG267" s="6"/>
      <c r="UH267" s="6"/>
      <c r="UI267" s="6"/>
      <c r="UJ267" s="6"/>
      <c r="UK267" s="6"/>
      <c r="UL267" s="6"/>
      <c r="UM267" s="6"/>
      <c r="UN267" s="6"/>
      <c r="UO267" s="6"/>
      <c r="UP267" s="6"/>
      <c r="UQ267" s="6"/>
      <c r="UR267" s="6"/>
      <c r="US267" s="6"/>
      <c r="UT267" s="6"/>
      <c r="UU267" s="6"/>
      <c r="UV267" s="6"/>
      <c r="UW267" s="6"/>
      <c r="UX267" s="6"/>
      <c r="UY267" s="6"/>
      <c r="UZ267" s="6"/>
      <c r="VA267" s="6"/>
      <c r="VB267" s="6"/>
      <c r="VC267" s="6"/>
      <c r="VD267" s="6"/>
      <c r="VE267" s="6"/>
      <c r="VF267" s="6"/>
      <c r="VG267" s="6"/>
      <c r="VH267" s="6"/>
      <c r="VI267" s="6"/>
      <c r="VJ267" s="6"/>
      <c r="VK267" s="6"/>
      <c r="VL267" s="6"/>
      <c r="VM267" s="6"/>
      <c r="VN267" s="6"/>
      <c r="VO267" s="6"/>
      <c r="VP267" s="6"/>
      <c r="VQ267" s="6"/>
      <c r="VR267" s="6"/>
      <c r="VS267" s="6"/>
      <c r="VT267" s="6"/>
      <c r="VU267" s="6"/>
      <c r="VV267" s="6"/>
      <c r="VW267" s="6"/>
      <c r="VX267" s="6"/>
      <c r="VY267" s="6"/>
      <c r="VZ267" s="6"/>
      <c r="WA267" s="6"/>
      <c r="WB267" s="6"/>
      <c r="WC267" s="6"/>
      <c r="WD267" s="6"/>
      <c r="WE267" s="6"/>
      <c r="WF267" s="6"/>
      <c r="WG267" s="6"/>
      <c r="WH267" s="6"/>
      <c r="WI267" s="6"/>
      <c r="WJ267" s="6"/>
      <c r="WK267" s="6"/>
      <c r="WL267" s="6"/>
      <c r="WM267" s="6"/>
      <c r="WN267" s="6"/>
      <c r="WO267" s="6"/>
      <c r="WP267" s="6"/>
      <c r="WQ267" s="6"/>
      <c r="WR267" s="6"/>
      <c r="WS267" s="6"/>
      <c r="WT267" s="6"/>
      <c r="WU267" s="6"/>
      <c r="WV267" s="6"/>
      <c r="WW267" s="6"/>
      <c r="WX267" s="6"/>
      <c r="WY267" s="6"/>
      <c r="WZ267" s="6"/>
      <c r="XA267" s="6"/>
      <c r="XB267" s="6"/>
      <c r="XC267" s="6"/>
      <c r="XD267" s="6"/>
      <c r="XE267" s="6"/>
      <c r="XF267" s="6"/>
      <c r="XG267" s="6"/>
      <c r="XH267" s="6"/>
      <c r="XI267" s="6"/>
      <c r="XJ267" s="6"/>
      <c r="XK267" s="6"/>
      <c r="XL267" s="6"/>
      <c r="XM267" s="6"/>
      <c r="XN267" s="6"/>
      <c r="XO267" s="6"/>
      <c r="XP267" s="6"/>
    </row>
    <row r="268" spans="2:640" x14ac:dyDescent="0.25">
      <c r="B268" s="7"/>
      <c r="C268" s="7"/>
      <c r="D268" s="7"/>
      <c r="E268" s="7"/>
      <c r="F268" s="7"/>
      <c r="G268" s="7"/>
      <c r="H268" s="7"/>
      <c r="I268" s="73"/>
      <c r="J268" s="73"/>
      <c r="K268" s="73"/>
      <c r="L268" s="20"/>
      <c r="M268" s="20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  <c r="IX268" s="20"/>
      <c r="IY268" s="20"/>
      <c r="IZ268" s="20"/>
      <c r="JA268" s="20"/>
      <c r="JB268" s="20"/>
      <c r="JC268" s="20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6"/>
      <c r="OR268" s="6"/>
      <c r="OS268" s="6"/>
      <c r="OT268" s="6"/>
      <c r="OU268" s="6"/>
      <c r="OV268" s="6"/>
      <c r="OW268" s="6"/>
      <c r="OX268" s="6"/>
      <c r="OY268" s="6"/>
      <c r="OZ268" s="6"/>
      <c r="PA268" s="6"/>
      <c r="PB268" s="6"/>
      <c r="PC268" s="6"/>
      <c r="PD268" s="6"/>
      <c r="PE268" s="6"/>
      <c r="PF268" s="6"/>
      <c r="PG268" s="6"/>
      <c r="PH268" s="6"/>
      <c r="PI268" s="6"/>
      <c r="PJ268" s="6"/>
      <c r="PK268" s="6"/>
      <c r="PL268" s="6"/>
      <c r="PM268" s="6"/>
      <c r="PN268" s="6"/>
      <c r="PO268" s="6"/>
      <c r="PP268" s="6"/>
      <c r="PQ268" s="6"/>
      <c r="PR268" s="6"/>
      <c r="PS268" s="6"/>
      <c r="PT268" s="6"/>
      <c r="PU268" s="6"/>
      <c r="PV268" s="6"/>
      <c r="PW268" s="6"/>
      <c r="PX268" s="6"/>
      <c r="PY268" s="6"/>
      <c r="PZ268" s="6"/>
      <c r="QA268" s="6"/>
      <c r="QB268" s="6"/>
      <c r="QC268" s="6"/>
      <c r="QD268" s="6"/>
      <c r="QE268" s="6"/>
      <c r="QF268" s="6"/>
      <c r="QG268" s="6"/>
      <c r="QH268" s="6"/>
      <c r="QI268" s="6"/>
      <c r="QJ268" s="6"/>
      <c r="QK268" s="6"/>
      <c r="QL268" s="6"/>
      <c r="QM268" s="6"/>
      <c r="QN268" s="6"/>
      <c r="QO268" s="6"/>
      <c r="QP268" s="6"/>
      <c r="QQ268" s="6"/>
      <c r="QR268" s="6"/>
      <c r="QS268" s="6"/>
      <c r="QT268" s="6"/>
      <c r="QU268" s="6"/>
      <c r="QV268" s="6"/>
      <c r="QW268" s="6"/>
      <c r="QX268" s="6"/>
      <c r="QY268" s="6"/>
      <c r="QZ268" s="6"/>
      <c r="RA268" s="6"/>
      <c r="RB268" s="6"/>
      <c r="RC268" s="6"/>
      <c r="RD268" s="6"/>
      <c r="RE268" s="6"/>
      <c r="RF268" s="6"/>
      <c r="RG268" s="6"/>
      <c r="RH268" s="6"/>
      <c r="RI268" s="6"/>
      <c r="RJ268" s="6"/>
      <c r="RK268" s="6"/>
      <c r="RL268" s="6"/>
      <c r="RM268" s="6"/>
      <c r="RN268" s="6"/>
      <c r="RO268" s="6"/>
      <c r="RP268" s="6"/>
      <c r="RQ268" s="6"/>
      <c r="RR268" s="6"/>
      <c r="RS268" s="6"/>
      <c r="RT268" s="6"/>
      <c r="RU268" s="6"/>
      <c r="RV268" s="6"/>
      <c r="RW268" s="6"/>
      <c r="RX268" s="6"/>
      <c r="RY268" s="6"/>
      <c r="RZ268" s="6"/>
      <c r="SA268" s="6"/>
      <c r="SB268" s="6"/>
      <c r="SC268" s="6"/>
      <c r="SD268" s="6"/>
      <c r="SE268" s="6"/>
      <c r="SF268" s="6"/>
      <c r="SG268" s="6"/>
      <c r="SH268" s="6"/>
      <c r="SI268" s="6"/>
      <c r="SJ268" s="6"/>
      <c r="SK268" s="6"/>
      <c r="SL268" s="6"/>
      <c r="SM268" s="6"/>
      <c r="SN268" s="6"/>
      <c r="SO268" s="6"/>
      <c r="SP268" s="6"/>
      <c r="SQ268" s="6"/>
      <c r="SR268" s="6"/>
      <c r="SS268" s="6"/>
      <c r="ST268" s="6"/>
      <c r="SU268" s="6"/>
      <c r="SV268" s="6"/>
      <c r="SW268" s="6"/>
      <c r="SX268" s="6"/>
      <c r="SY268" s="6"/>
      <c r="SZ268" s="6"/>
      <c r="TA268" s="6"/>
      <c r="TB268" s="6"/>
      <c r="TC268" s="6"/>
      <c r="TD268" s="6"/>
      <c r="TE268" s="6"/>
      <c r="TF268" s="6"/>
      <c r="TG268" s="6"/>
      <c r="TH268" s="6"/>
      <c r="TI268" s="6"/>
      <c r="TJ268" s="6"/>
      <c r="TK268" s="6"/>
      <c r="TL268" s="6"/>
      <c r="TM268" s="6"/>
      <c r="TN268" s="6"/>
      <c r="TO268" s="6"/>
      <c r="TP268" s="6"/>
      <c r="TQ268" s="6"/>
      <c r="TR268" s="6"/>
      <c r="TS268" s="6"/>
      <c r="TT268" s="6"/>
      <c r="TU268" s="6"/>
      <c r="TV268" s="6"/>
      <c r="TW268" s="6"/>
      <c r="TX268" s="6"/>
      <c r="TY268" s="6"/>
      <c r="TZ268" s="6"/>
      <c r="UA268" s="6"/>
      <c r="UB268" s="6"/>
      <c r="UC268" s="6"/>
      <c r="UD268" s="6"/>
      <c r="UE268" s="6"/>
      <c r="UF268" s="6"/>
      <c r="UG268" s="6"/>
      <c r="UH268" s="6"/>
      <c r="UI268" s="6"/>
      <c r="UJ268" s="6"/>
      <c r="UK268" s="6"/>
      <c r="UL268" s="6"/>
      <c r="UM268" s="6"/>
      <c r="UN268" s="6"/>
      <c r="UO268" s="6"/>
      <c r="UP268" s="6"/>
      <c r="UQ268" s="6"/>
      <c r="UR268" s="6"/>
      <c r="US268" s="6"/>
      <c r="UT268" s="6"/>
      <c r="UU268" s="6"/>
      <c r="UV268" s="6"/>
      <c r="UW268" s="6"/>
      <c r="UX268" s="6"/>
      <c r="UY268" s="6"/>
      <c r="UZ268" s="6"/>
      <c r="VA268" s="6"/>
      <c r="VB268" s="6"/>
      <c r="VC268" s="6"/>
      <c r="VD268" s="6"/>
      <c r="VE268" s="6"/>
      <c r="VF268" s="6"/>
      <c r="VG268" s="6"/>
      <c r="VH268" s="6"/>
      <c r="VI268" s="6"/>
      <c r="VJ268" s="6"/>
      <c r="VK268" s="6"/>
      <c r="VL268" s="6"/>
      <c r="VM268" s="6"/>
      <c r="VN268" s="6"/>
      <c r="VO268" s="6"/>
      <c r="VP268" s="6"/>
      <c r="VQ268" s="6"/>
      <c r="VR268" s="6"/>
      <c r="VS268" s="6"/>
      <c r="VT268" s="6"/>
      <c r="VU268" s="6"/>
      <c r="VV268" s="6"/>
      <c r="VW268" s="6"/>
      <c r="VX268" s="6"/>
      <c r="VY268" s="6"/>
      <c r="VZ268" s="6"/>
      <c r="WA268" s="6"/>
      <c r="WB268" s="6"/>
      <c r="WC268" s="6"/>
      <c r="WD268" s="6"/>
      <c r="WE268" s="6"/>
      <c r="WF268" s="6"/>
      <c r="WG268" s="6"/>
      <c r="WH268" s="6"/>
      <c r="WI268" s="6"/>
      <c r="WJ268" s="6"/>
      <c r="WK268" s="6"/>
      <c r="WL268" s="6"/>
      <c r="WM268" s="6"/>
      <c r="WN268" s="6"/>
      <c r="WO268" s="6"/>
      <c r="WP268" s="6"/>
      <c r="WQ268" s="6"/>
      <c r="WR268" s="6"/>
      <c r="WS268" s="6"/>
      <c r="WT268" s="6"/>
      <c r="WU268" s="6"/>
      <c r="WV268" s="6"/>
      <c r="WW268" s="6"/>
      <c r="WX268" s="6"/>
      <c r="WY268" s="6"/>
      <c r="WZ268" s="6"/>
      <c r="XA268" s="6"/>
      <c r="XB268" s="6"/>
      <c r="XC268" s="6"/>
      <c r="XD268" s="6"/>
      <c r="XE268" s="6"/>
      <c r="XF268" s="6"/>
      <c r="XG268" s="6"/>
      <c r="XH268" s="6"/>
      <c r="XI268" s="6"/>
      <c r="XJ268" s="6"/>
      <c r="XK268" s="6"/>
      <c r="XL268" s="6"/>
      <c r="XM268" s="6"/>
      <c r="XN268" s="6"/>
      <c r="XO268" s="6"/>
      <c r="XP268" s="6"/>
    </row>
    <row r="269" spans="2:640" x14ac:dyDescent="0.25">
      <c r="B269" s="7"/>
      <c r="C269" s="7"/>
      <c r="D269" s="7"/>
      <c r="E269" s="7"/>
      <c r="F269" s="7"/>
      <c r="G269" s="7"/>
      <c r="H269" s="7"/>
      <c r="I269" s="73"/>
      <c r="J269" s="73"/>
      <c r="K269" s="73"/>
      <c r="L269" s="20"/>
      <c r="M269" s="20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/>
      <c r="OP269" s="6"/>
      <c r="OQ269" s="6"/>
      <c r="OR269" s="6"/>
      <c r="OS269" s="6"/>
      <c r="OT269" s="6"/>
      <c r="OU269" s="6"/>
      <c r="OV269" s="6"/>
      <c r="OW269" s="6"/>
      <c r="OX269" s="6"/>
      <c r="OY269" s="6"/>
      <c r="OZ269" s="6"/>
      <c r="PA269" s="6"/>
      <c r="PB269" s="6"/>
      <c r="PC269" s="6"/>
      <c r="PD269" s="6"/>
      <c r="PE269" s="6"/>
      <c r="PF269" s="6"/>
      <c r="PG269" s="6"/>
      <c r="PH269" s="6"/>
      <c r="PI269" s="6"/>
      <c r="PJ269" s="6"/>
      <c r="PK269" s="6"/>
      <c r="PL269" s="6"/>
      <c r="PM269" s="6"/>
      <c r="PN269" s="6"/>
      <c r="PO269" s="6"/>
      <c r="PP269" s="6"/>
      <c r="PQ269" s="6"/>
      <c r="PR269" s="6"/>
      <c r="PS269" s="6"/>
      <c r="PT269" s="6"/>
      <c r="PU269" s="6"/>
      <c r="PV269" s="6"/>
      <c r="PW269" s="6"/>
      <c r="PX269" s="6"/>
      <c r="PY269" s="6"/>
      <c r="PZ269" s="6"/>
      <c r="QA269" s="6"/>
      <c r="QB269" s="6"/>
      <c r="QC269" s="6"/>
      <c r="QD269" s="6"/>
      <c r="QE269" s="6"/>
      <c r="QF269" s="6"/>
      <c r="QG269" s="6"/>
      <c r="QH269" s="6"/>
      <c r="QI269" s="6"/>
      <c r="QJ269" s="6"/>
      <c r="QK269" s="6"/>
      <c r="QL269" s="6"/>
      <c r="QM269" s="6"/>
      <c r="QN269" s="6"/>
      <c r="QO269" s="6"/>
      <c r="QP269" s="6"/>
      <c r="QQ269" s="6"/>
      <c r="QR269" s="6"/>
      <c r="QS269" s="6"/>
      <c r="QT269" s="6"/>
      <c r="QU269" s="6"/>
      <c r="QV269" s="6"/>
      <c r="QW269" s="6"/>
      <c r="QX269" s="6"/>
      <c r="QY269" s="6"/>
      <c r="QZ269" s="6"/>
      <c r="RA269" s="6"/>
      <c r="RB269" s="6"/>
      <c r="RC269" s="6"/>
      <c r="RD269" s="6"/>
      <c r="RE269" s="6"/>
      <c r="RF269" s="6"/>
      <c r="RG269" s="6"/>
      <c r="RH269" s="6"/>
      <c r="RI269" s="6"/>
      <c r="RJ269" s="6"/>
      <c r="RK269" s="6"/>
      <c r="RL269" s="6"/>
      <c r="RM269" s="6"/>
      <c r="RN269" s="6"/>
      <c r="RO269" s="6"/>
      <c r="RP269" s="6"/>
      <c r="RQ269" s="6"/>
      <c r="RR269" s="6"/>
      <c r="RS269" s="6"/>
      <c r="RT269" s="6"/>
      <c r="RU269" s="6"/>
      <c r="RV269" s="6"/>
      <c r="RW269" s="6"/>
      <c r="RX269" s="6"/>
      <c r="RY269" s="6"/>
      <c r="RZ269" s="6"/>
      <c r="SA269" s="6"/>
      <c r="SB269" s="6"/>
      <c r="SC269" s="6"/>
      <c r="SD269" s="6"/>
      <c r="SE269" s="6"/>
      <c r="SF269" s="6"/>
      <c r="SG269" s="6"/>
      <c r="SH269" s="6"/>
      <c r="SI269" s="6"/>
      <c r="SJ269" s="6"/>
      <c r="SK269" s="6"/>
      <c r="SL269" s="6"/>
      <c r="SM269" s="6"/>
      <c r="SN269" s="6"/>
      <c r="SO269" s="6"/>
      <c r="SP269" s="6"/>
      <c r="SQ269" s="6"/>
      <c r="SR269" s="6"/>
      <c r="SS269" s="6"/>
      <c r="ST269" s="6"/>
      <c r="SU269" s="6"/>
      <c r="SV269" s="6"/>
      <c r="SW269" s="6"/>
      <c r="SX269" s="6"/>
      <c r="SY269" s="6"/>
      <c r="SZ269" s="6"/>
      <c r="TA269" s="6"/>
      <c r="TB269" s="6"/>
      <c r="TC269" s="6"/>
      <c r="TD269" s="6"/>
      <c r="TE269" s="6"/>
      <c r="TF269" s="6"/>
      <c r="TG269" s="6"/>
      <c r="TH269" s="6"/>
      <c r="TI269" s="6"/>
      <c r="TJ269" s="6"/>
      <c r="TK269" s="6"/>
      <c r="TL269" s="6"/>
      <c r="TM269" s="6"/>
      <c r="TN269" s="6"/>
      <c r="TO269" s="6"/>
      <c r="TP269" s="6"/>
      <c r="TQ269" s="6"/>
      <c r="TR269" s="6"/>
      <c r="TS269" s="6"/>
      <c r="TT269" s="6"/>
      <c r="TU269" s="6"/>
      <c r="TV269" s="6"/>
      <c r="TW269" s="6"/>
      <c r="TX269" s="6"/>
      <c r="TY269" s="6"/>
      <c r="TZ269" s="6"/>
      <c r="UA269" s="6"/>
      <c r="UB269" s="6"/>
      <c r="UC269" s="6"/>
      <c r="UD269" s="6"/>
      <c r="UE269" s="6"/>
      <c r="UF269" s="6"/>
      <c r="UG269" s="6"/>
      <c r="UH269" s="6"/>
      <c r="UI269" s="6"/>
      <c r="UJ269" s="6"/>
      <c r="UK269" s="6"/>
      <c r="UL269" s="6"/>
      <c r="UM269" s="6"/>
      <c r="UN269" s="6"/>
      <c r="UO269" s="6"/>
      <c r="UP269" s="6"/>
      <c r="UQ269" s="6"/>
      <c r="UR269" s="6"/>
      <c r="US269" s="6"/>
      <c r="UT269" s="6"/>
      <c r="UU269" s="6"/>
      <c r="UV269" s="6"/>
      <c r="UW269" s="6"/>
      <c r="UX269" s="6"/>
      <c r="UY269" s="6"/>
      <c r="UZ269" s="6"/>
      <c r="VA269" s="6"/>
      <c r="VB269" s="6"/>
      <c r="VC269" s="6"/>
      <c r="VD269" s="6"/>
      <c r="VE269" s="6"/>
      <c r="VF269" s="6"/>
      <c r="VG269" s="6"/>
      <c r="VH269" s="6"/>
      <c r="VI269" s="6"/>
      <c r="VJ269" s="6"/>
      <c r="VK269" s="6"/>
      <c r="VL269" s="6"/>
      <c r="VM269" s="6"/>
      <c r="VN269" s="6"/>
      <c r="VO269" s="6"/>
      <c r="VP269" s="6"/>
      <c r="VQ269" s="6"/>
      <c r="VR269" s="6"/>
      <c r="VS269" s="6"/>
      <c r="VT269" s="6"/>
      <c r="VU269" s="6"/>
      <c r="VV269" s="6"/>
      <c r="VW269" s="6"/>
      <c r="VX269" s="6"/>
      <c r="VY269" s="6"/>
      <c r="VZ269" s="6"/>
      <c r="WA269" s="6"/>
      <c r="WB269" s="6"/>
      <c r="WC269" s="6"/>
      <c r="WD269" s="6"/>
      <c r="WE269" s="6"/>
      <c r="WF269" s="6"/>
      <c r="WG269" s="6"/>
      <c r="WH269" s="6"/>
      <c r="WI269" s="6"/>
      <c r="WJ269" s="6"/>
      <c r="WK269" s="6"/>
      <c r="WL269" s="6"/>
      <c r="WM269" s="6"/>
      <c r="WN269" s="6"/>
      <c r="WO269" s="6"/>
      <c r="WP269" s="6"/>
      <c r="WQ269" s="6"/>
      <c r="WR269" s="6"/>
      <c r="WS269" s="6"/>
      <c r="WT269" s="6"/>
      <c r="WU269" s="6"/>
      <c r="WV269" s="6"/>
      <c r="WW269" s="6"/>
      <c r="WX269" s="6"/>
      <c r="WY269" s="6"/>
      <c r="WZ269" s="6"/>
      <c r="XA269" s="6"/>
      <c r="XB269" s="6"/>
      <c r="XC269" s="6"/>
      <c r="XD269" s="6"/>
      <c r="XE269" s="6"/>
      <c r="XF269" s="6"/>
      <c r="XG269" s="6"/>
      <c r="XH269" s="6"/>
      <c r="XI269" s="6"/>
      <c r="XJ269" s="6"/>
      <c r="XK269" s="6"/>
      <c r="XL269" s="6"/>
      <c r="XM269" s="6"/>
      <c r="XN269" s="6"/>
      <c r="XO269" s="6"/>
      <c r="XP269" s="6"/>
    </row>
    <row r="270" spans="2:640" x14ac:dyDescent="0.25">
      <c r="B270" s="7"/>
      <c r="C270" s="7"/>
      <c r="D270" s="7"/>
      <c r="E270" s="7"/>
      <c r="F270" s="7"/>
      <c r="G270" s="7"/>
      <c r="H270" s="7"/>
      <c r="I270" s="73"/>
      <c r="J270" s="73"/>
      <c r="K270" s="73"/>
      <c r="L270" s="20"/>
      <c r="M270" s="20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  <c r="IY270" s="20"/>
      <c r="IZ270" s="20"/>
      <c r="JA270" s="20"/>
      <c r="JB270" s="20"/>
      <c r="JC270" s="20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/>
      <c r="OP270" s="6"/>
      <c r="OQ270" s="6"/>
      <c r="OR270" s="6"/>
      <c r="OS270" s="6"/>
      <c r="OT270" s="6"/>
      <c r="OU270" s="6"/>
      <c r="OV270" s="6"/>
      <c r="OW270" s="6"/>
      <c r="OX270" s="6"/>
      <c r="OY270" s="6"/>
      <c r="OZ270" s="6"/>
      <c r="PA270" s="6"/>
      <c r="PB270" s="6"/>
      <c r="PC270" s="6"/>
      <c r="PD270" s="6"/>
      <c r="PE270" s="6"/>
      <c r="PF270" s="6"/>
      <c r="PG270" s="6"/>
      <c r="PH270" s="6"/>
      <c r="PI270" s="6"/>
      <c r="PJ270" s="6"/>
      <c r="PK270" s="6"/>
      <c r="PL270" s="6"/>
      <c r="PM270" s="6"/>
      <c r="PN270" s="6"/>
      <c r="PO270" s="6"/>
      <c r="PP270" s="6"/>
      <c r="PQ270" s="6"/>
      <c r="PR270" s="6"/>
      <c r="PS270" s="6"/>
      <c r="PT270" s="6"/>
      <c r="PU270" s="6"/>
      <c r="PV270" s="6"/>
      <c r="PW270" s="6"/>
      <c r="PX270" s="6"/>
      <c r="PY270" s="6"/>
      <c r="PZ270" s="6"/>
      <c r="QA270" s="6"/>
      <c r="QB270" s="6"/>
      <c r="QC270" s="6"/>
      <c r="QD270" s="6"/>
      <c r="QE270" s="6"/>
      <c r="QF270" s="6"/>
      <c r="QG270" s="6"/>
      <c r="QH270" s="6"/>
      <c r="QI270" s="6"/>
      <c r="QJ270" s="6"/>
      <c r="QK270" s="6"/>
      <c r="QL270" s="6"/>
      <c r="QM270" s="6"/>
      <c r="QN270" s="6"/>
      <c r="QO270" s="6"/>
      <c r="QP270" s="6"/>
      <c r="QQ270" s="6"/>
      <c r="QR270" s="6"/>
      <c r="QS270" s="6"/>
      <c r="QT270" s="6"/>
      <c r="QU270" s="6"/>
      <c r="QV270" s="6"/>
      <c r="QW270" s="6"/>
      <c r="QX270" s="6"/>
      <c r="QY270" s="6"/>
      <c r="QZ270" s="6"/>
      <c r="RA270" s="6"/>
      <c r="RB270" s="6"/>
      <c r="RC270" s="6"/>
      <c r="RD270" s="6"/>
      <c r="RE270" s="6"/>
      <c r="RF270" s="6"/>
      <c r="RG270" s="6"/>
      <c r="RH270" s="6"/>
      <c r="RI270" s="6"/>
      <c r="RJ270" s="6"/>
      <c r="RK270" s="6"/>
      <c r="RL270" s="6"/>
      <c r="RM270" s="6"/>
      <c r="RN270" s="6"/>
      <c r="RO270" s="6"/>
      <c r="RP270" s="6"/>
      <c r="RQ270" s="6"/>
      <c r="RR270" s="6"/>
      <c r="RS270" s="6"/>
      <c r="RT270" s="6"/>
      <c r="RU270" s="6"/>
      <c r="RV270" s="6"/>
      <c r="RW270" s="6"/>
      <c r="RX270" s="6"/>
      <c r="RY270" s="6"/>
      <c r="RZ270" s="6"/>
      <c r="SA270" s="6"/>
      <c r="SB270" s="6"/>
      <c r="SC270" s="6"/>
      <c r="SD270" s="6"/>
      <c r="SE270" s="6"/>
      <c r="SF270" s="6"/>
      <c r="SG270" s="6"/>
      <c r="SH270" s="6"/>
      <c r="SI270" s="6"/>
      <c r="SJ270" s="6"/>
      <c r="SK270" s="6"/>
      <c r="SL270" s="6"/>
      <c r="SM270" s="6"/>
      <c r="SN270" s="6"/>
      <c r="SO270" s="6"/>
      <c r="SP270" s="6"/>
      <c r="SQ270" s="6"/>
      <c r="SR270" s="6"/>
      <c r="SS270" s="6"/>
      <c r="ST270" s="6"/>
      <c r="SU270" s="6"/>
      <c r="SV270" s="6"/>
      <c r="SW270" s="6"/>
      <c r="SX270" s="6"/>
      <c r="SY270" s="6"/>
      <c r="SZ270" s="6"/>
      <c r="TA270" s="6"/>
      <c r="TB270" s="6"/>
      <c r="TC270" s="6"/>
      <c r="TD270" s="6"/>
      <c r="TE270" s="6"/>
      <c r="TF270" s="6"/>
      <c r="TG270" s="6"/>
      <c r="TH270" s="6"/>
      <c r="TI270" s="6"/>
      <c r="TJ270" s="6"/>
      <c r="TK270" s="6"/>
      <c r="TL270" s="6"/>
      <c r="TM270" s="6"/>
      <c r="TN270" s="6"/>
      <c r="TO270" s="6"/>
      <c r="TP270" s="6"/>
      <c r="TQ270" s="6"/>
      <c r="TR270" s="6"/>
      <c r="TS270" s="6"/>
      <c r="TT270" s="6"/>
      <c r="TU270" s="6"/>
      <c r="TV270" s="6"/>
      <c r="TW270" s="6"/>
      <c r="TX270" s="6"/>
      <c r="TY270" s="6"/>
      <c r="TZ270" s="6"/>
      <c r="UA270" s="6"/>
      <c r="UB270" s="6"/>
      <c r="UC270" s="6"/>
      <c r="UD270" s="6"/>
      <c r="UE270" s="6"/>
      <c r="UF270" s="6"/>
      <c r="UG270" s="6"/>
      <c r="UH270" s="6"/>
      <c r="UI270" s="6"/>
      <c r="UJ270" s="6"/>
      <c r="UK270" s="6"/>
      <c r="UL270" s="6"/>
      <c r="UM270" s="6"/>
      <c r="UN270" s="6"/>
      <c r="UO270" s="6"/>
      <c r="UP270" s="6"/>
      <c r="UQ270" s="6"/>
      <c r="UR270" s="6"/>
      <c r="US270" s="6"/>
      <c r="UT270" s="6"/>
      <c r="UU270" s="6"/>
      <c r="UV270" s="6"/>
      <c r="UW270" s="6"/>
      <c r="UX270" s="6"/>
      <c r="UY270" s="6"/>
      <c r="UZ270" s="6"/>
      <c r="VA270" s="6"/>
      <c r="VB270" s="6"/>
      <c r="VC270" s="6"/>
      <c r="VD270" s="6"/>
      <c r="VE270" s="6"/>
      <c r="VF270" s="6"/>
      <c r="VG270" s="6"/>
      <c r="VH270" s="6"/>
      <c r="VI270" s="6"/>
      <c r="VJ270" s="6"/>
      <c r="VK270" s="6"/>
      <c r="VL270" s="6"/>
      <c r="VM270" s="6"/>
      <c r="VN270" s="6"/>
      <c r="VO270" s="6"/>
      <c r="VP270" s="6"/>
      <c r="VQ270" s="6"/>
      <c r="VR270" s="6"/>
      <c r="VS270" s="6"/>
      <c r="VT270" s="6"/>
      <c r="VU270" s="6"/>
      <c r="VV270" s="6"/>
      <c r="VW270" s="6"/>
      <c r="VX270" s="6"/>
      <c r="VY270" s="6"/>
      <c r="VZ270" s="6"/>
      <c r="WA270" s="6"/>
      <c r="WB270" s="6"/>
      <c r="WC270" s="6"/>
      <c r="WD270" s="6"/>
      <c r="WE270" s="6"/>
      <c r="WF270" s="6"/>
      <c r="WG270" s="6"/>
      <c r="WH270" s="6"/>
      <c r="WI270" s="6"/>
      <c r="WJ270" s="6"/>
      <c r="WK270" s="6"/>
      <c r="WL270" s="6"/>
      <c r="WM270" s="6"/>
      <c r="WN270" s="6"/>
      <c r="WO270" s="6"/>
      <c r="WP270" s="6"/>
      <c r="WQ270" s="6"/>
      <c r="WR270" s="6"/>
      <c r="WS270" s="6"/>
      <c r="WT270" s="6"/>
      <c r="WU270" s="6"/>
      <c r="WV270" s="6"/>
      <c r="WW270" s="6"/>
      <c r="WX270" s="6"/>
      <c r="WY270" s="6"/>
      <c r="WZ270" s="6"/>
      <c r="XA270" s="6"/>
      <c r="XB270" s="6"/>
      <c r="XC270" s="6"/>
      <c r="XD270" s="6"/>
      <c r="XE270" s="6"/>
      <c r="XF270" s="6"/>
      <c r="XG270" s="6"/>
      <c r="XH270" s="6"/>
      <c r="XI270" s="6"/>
      <c r="XJ270" s="6"/>
      <c r="XK270" s="6"/>
      <c r="XL270" s="6"/>
      <c r="XM270" s="6"/>
      <c r="XN270" s="6"/>
      <c r="XO270" s="6"/>
      <c r="XP270" s="6"/>
    </row>
    <row r="271" spans="2:640" x14ac:dyDescent="0.25">
      <c r="B271" s="7"/>
      <c r="C271" s="7"/>
      <c r="D271" s="7"/>
      <c r="E271" s="7"/>
      <c r="F271" s="7"/>
      <c r="G271" s="7"/>
      <c r="H271" s="7"/>
      <c r="I271" s="73"/>
      <c r="J271" s="73"/>
      <c r="K271" s="73"/>
      <c r="L271" s="20"/>
      <c r="M271" s="20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  <c r="IX271" s="20"/>
      <c r="IY271" s="20"/>
      <c r="IZ271" s="20"/>
      <c r="JA271" s="20"/>
      <c r="JB271" s="20"/>
      <c r="JC271" s="20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6"/>
      <c r="LZ271" s="6"/>
      <c r="MA271" s="6"/>
      <c r="MB271" s="6"/>
      <c r="MC271" s="6"/>
      <c r="MD271" s="6"/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/>
      <c r="OP271" s="6"/>
      <c r="OQ271" s="6"/>
      <c r="OR271" s="6"/>
      <c r="OS271" s="6"/>
      <c r="OT271" s="6"/>
      <c r="OU271" s="6"/>
      <c r="OV271" s="6"/>
      <c r="OW271" s="6"/>
      <c r="OX271" s="6"/>
      <c r="OY271" s="6"/>
      <c r="OZ271" s="6"/>
      <c r="PA271" s="6"/>
      <c r="PB271" s="6"/>
      <c r="PC271" s="6"/>
      <c r="PD271" s="6"/>
      <c r="PE271" s="6"/>
      <c r="PF271" s="6"/>
      <c r="PG271" s="6"/>
      <c r="PH271" s="6"/>
      <c r="PI271" s="6"/>
      <c r="PJ271" s="6"/>
      <c r="PK271" s="6"/>
      <c r="PL271" s="6"/>
      <c r="PM271" s="6"/>
      <c r="PN271" s="6"/>
      <c r="PO271" s="6"/>
      <c r="PP271" s="6"/>
      <c r="PQ271" s="6"/>
      <c r="PR271" s="6"/>
      <c r="PS271" s="6"/>
      <c r="PT271" s="6"/>
      <c r="PU271" s="6"/>
      <c r="PV271" s="6"/>
      <c r="PW271" s="6"/>
      <c r="PX271" s="6"/>
      <c r="PY271" s="6"/>
      <c r="PZ271" s="6"/>
      <c r="QA271" s="6"/>
      <c r="QB271" s="6"/>
      <c r="QC271" s="6"/>
      <c r="QD271" s="6"/>
      <c r="QE271" s="6"/>
      <c r="QF271" s="6"/>
      <c r="QG271" s="6"/>
      <c r="QH271" s="6"/>
      <c r="QI271" s="6"/>
      <c r="QJ271" s="6"/>
      <c r="QK271" s="6"/>
      <c r="QL271" s="6"/>
      <c r="QM271" s="6"/>
      <c r="QN271" s="6"/>
      <c r="QO271" s="6"/>
      <c r="QP271" s="6"/>
      <c r="QQ271" s="6"/>
      <c r="QR271" s="6"/>
      <c r="QS271" s="6"/>
      <c r="QT271" s="6"/>
      <c r="QU271" s="6"/>
      <c r="QV271" s="6"/>
      <c r="QW271" s="6"/>
      <c r="QX271" s="6"/>
      <c r="QY271" s="6"/>
      <c r="QZ271" s="6"/>
      <c r="RA271" s="6"/>
      <c r="RB271" s="6"/>
      <c r="RC271" s="6"/>
      <c r="RD271" s="6"/>
      <c r="RE271" s="6"/>
      <c r="RF271" s="6"/>
      <c r="RG271" s="6"/>
      <c r="RH271" s="6"/>
      <c r="RI271" s="6"/>
      <c r="RJ271" s="6"/>
      <c r="RK271" s="6"/>
      <c r="RL271" s="6"/>
      <c r="RM271" s="6"/>
      <c r="RN271" s="6"/>
      <c r="RO271" s="6"/>
      <c r="RP271" s="6"/>
      <c r="RQ271" s="6"/>
      <c r="RR271" s="6"/>
      <c r="RS271" s="6"/>
      <c r="RT271" s="6"/>
      <c r="RU271" s="6"/>
      <c r="RV271" s="6"/>
      <c r="RW271" s="6"/>
      <c r="RX271" s="6"/>
      <c r="RY271" s="6"/>
      <c r="RZ271" s="6"/>
      <c r="SA271" s="6"/>
      <c r="SB271" s="6"/>
      <c r="SC271" s="6"/>
      <c r="SD271" s="6"/>
      <c r="SE271" s="6"/>
      <c r="SF271" s="6"/>
      <c r="SG271" s="6"/>
      <c r="SH271" s="6"/>
      <c r="SI271" s="6"/>
      <c r="SJ271" s="6"/>
      <c r="SK271" s="6"/>
      <c r="SL271" s="6"/>
      <c r="SM271" s="6"/>
      <c r="SN271" s="6"/>
      <c r="SO271" s="6"/>
      <c r="SP271" s="6"/>
      <c r="SQ271" s="6"/>
      <c r="SR271" s="6"/>
      <c r="SS271" s="6"/>
      <c r="ST271" s="6"/>
      <c r="SU271" s="6"/>
      <c r="SV271" s="6"/>
      <c r="SW271" s="6"/>
      <c r="SX271" s="6"/>
      <c r="SY271" s="6"/>
      <c r="SZ271" s="6"/>
      <c r="TA271" s="6"/>
      <c r="TB271" s="6"/>
      <c r="TC271" s="6"/>
      <c r="TD271" s="6"/>
      <c r="TE271" s="6"/>
      <c r="TF271" s="6"/>
      <c r="TG271" s="6"/>
      <c r="TH271" s="6"/>
      <c r="TI271" s="6"/>
      <c r="TJ271" s="6"/>
      <c r="TK271" s="6"/>
      <c r="TL271" s="6"/>
      <c r="TM271" s="6"/>
      <c r="TN271" s="6"/>
      <c r="TO271" s="6"/>
      <c r="TP271" s="6"/>
      <c r="TQ271" s="6"/>
      <c r="TR271" s="6"/>
      <c r="TS271" s="6"/>
      <c r="TT271" s="6"/>
      <c r="TU271" s="6"/>
      <c r="TV271" s="6"/>
      <c r="TW271" s="6"/>
      <c r="TX271" s="6"/>
      <c r="TY271" s="6"/>
      <c r="TZ271" s="6"/>
      <c r="UA271" s="6"/>
      <c r="UB271" s="6"/>
      <c r="UC271" s="6"/>
      <c r="UD271" s="6"/>
      <c r="UE271" s="6"/>
      <c r="UF271" s="6"/>
      <c r="UG271" s="6"/>
      <c r="UH271" s="6"/>
      <c r="UI271" s="6"/>
      <c r="UJ271" s="6"/>
      <c r="UK271" s="6"/>
      <c r="UL271" s="6"/>
      <c r="UM271" s="6"/>
      <c r="UN271" s="6"/>
      <c r="UO271" s="6"/>
      <c r="UP271" s="6"/>
      <c r="UQ271" s="6"/>
      <c r="UR271" s="6"/>
      <c r="US271" s="6"/>
      <c r="UT271" s="6"/>
      <c r="UU271" s="6"/>
      <c r="UV271" s="6"/>
      <c r="UW271" s="6"/>
      <c r="UX271" s="6"/>
      <c r="UY271" s="6"/>
      <c r="UZ271" s="6"/>
      <c r="VA271" s="6"/>
      <c r="VB271" s="6"/>
      <c r="VC271" s="6"/>
      <c r="VD271" s="6"/>
      <c r="VE271" s="6"/>
      <c r="VF271" s="6"/>
      <c r="VG271" s="6"/>
      <c r="VH271" s="6"/>
      <c r="VI271" s="6"/>
      <c r="VJ271" s="6"/>
      <c r="VK271" s="6"/>
      <c r="VL271" s="6"/>
      <c r="VM271" s="6"/>
      <c r="VN271" s="6"/>
      <c r="VO271" s="6"/>
      <c r="VP271" s="6"/>
      <c r="VQ271" s="6"/>
      <c r="VR271" s="6"/>
      <c r="VS271" s="6"/>
      <c r="VT271" s="6"/>
      <c r="VU271" s="6"/>
      <c r="VV271" s="6"/>
      <c r="VW271" s="6"/>
      <c r="VX271" s="6"/>
      <c r="VY271" s="6"/>
      <c r="VZ271" s="6"/>
      <c r="WA271" s="6"/>
      <c r="WB271" s="6"/>
      <c r="WC271" s="6"/>
      <c r="WD271" s="6"/>
      <c r="WE271" s="6"/>
      <c r="WF271" s="6"/>
      <c r="WG271" s="6"/>
      <c r="WH271" s="6"/>
      <c r="WI271" s="6"/>
      <c r="WJ271" s="6"/>
      <c r="WK271" s="6"/>
      <c r="WL271" s="6"/>
      <c r="WM271" s="6"/>
      <c r="WN271" s="6"/>
      <c r="WO271" s="6"/>
      <c r="WP271" s="6"/>
      <c r="WQ271" s="6"/>
      <c r="WR271" s="6"/>
      <c r="WS271" s="6"/>
      <c r="WT271" s="6"/>
      <c r="WU271" s="6"/>
      <c r="WV271" s="6"/>
      <c r="WW271" s="6"/>
      <c r="WX271" s="6"/>
      <c r="WY271" s="6"/>
      <c r="WZ271" s="6"/>
      <c r="XA271" s="6"/>
      <c r="XB271" s="6"/>
      <c r="XC271" s="6"/>
      <c r="XD271" s="6"/>
      <c r="XE271" s="6"/>
      <c r="XF271" s="6"/>
      <c r="XG271" s="6"/>
      <c r="XH271" s="6"/>
      <c r="XI271" s="6"/>
      <c r="XJ271" s="6"/>
      <c r="XK271" s="6"/>
      <c r="XL271" s="6"/>
      <c r="XM271" s="6"/>
      <c r="XN271" s="6"/>
      <c r="XO271" s="6"/>
      <c r="XP271" s="6"/>
    </row>
    <row r="272" spans="2:640" x14ac:dyDescent="0.25">
      <c r="B272" s="7"/>
      <c r="C272" s="7"/>
      <c r="D272" s="7"/>
      <c r="E272" s="7"/>
      <c r="F272" s="7"/>
      <c r="G272" s="7"/>
      <c r="H272" s="7"/>
      <c r="I272" s="73"/>
      <c r="J272" s="73"/>
      <c r="K272" s="73"/>
      <c r="L272" s="20"/>
      <c r="M272" s="20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  <c r="IX272" s="20"/>
      <c r="IY272" s="20"/>
      <c r="IZ272" s="20"/>
      <c r="JA272" s="20"/>
      <c r="JB272" s="20"/>
      <c r="JC272" s="20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6"/>
      <c r="LZ272" s="6"/>
      <c r="MA272" s="6"/>
      <c r="MB272" s="6"/>
      <c r="MC272" s="6"/>
      <c r="MD272" s="6"/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/>
      <c r="OP272" s="6"/>
      <c r="OQ272" s="6"/>
      <c r="OR272" s="6"/>
      <c r="OS272" s="6"/>
      <c r="OT272" s="6"/>
      <c r="OU272" s="6"/>
      <c r="OV272" s="6"/>
      <c r="OW272" s="6"/>
      <c r="OX272" s="6"/>
      <c r="OY272" s="6"/>
      <c r="OZ272" s="6"/>
      <c r="PA272" s="6"/>
      <c r="PB272" s="6"/>
      <c r="PC272" s="6"/>
      <c r="PD272" s="6"/>
      <c r="PE272" s="6"/>
      <c r="PF272" s="6"/>
      <c r="PG272" s="6"/>
      <c r="PH272" s="6"/>
      <c r="PI272" s="6"/>
      <c r="PJ272" s="6"/>
      <c r="PK272" s="6"/>
      <c r="PL272" s="6"/>
      <c r="PM272" s="6"/>
      <c r="PN272" s="6"/>
      <c r="PO272" s="6"/>
      <c r="PP272" s="6"/>
      <c r="PQ272" s="6"/>
      <c r="PR272" s="6"/>
      <c r="PS272" s="6"/>
      <c r="PT272" s="6"/>
      <c r="PU272" s="6"/>
      <c r="PV272" s="6"/>
      <c r="PW272" s="6"/>
      <c r="PX272" s="6"/>
      <c r="PY272" s="6"/>
      <c r="PZ272" s="6"/>
      <c r="QA272" s="6"/>
      <c r="QB272" s="6"/>
      <c r="QC272" s="6"/>
      <c r="QD272" s="6"/>
      <c r="QE272" s="6"/>
      <c r="QF272" s="6"/>
      <c r="QG272" s="6"/>
      <c r="QH272" s="6"/>
      <c r="QI272" s="6"/>
      <c r="QJ272" s="6"/>
      <c r="QK272" s="6"/>
      <c r="QL272" s="6"/>
      <c r="QM272" s="6"/>
      <c r="QN272" s="6"/>
      <c r="QO272" s="6"/>
      <c r="QP272" s="6"/>
      <c r="QQ272" s="6"/>
      <c r="QR272" s="6"/>
      <c r="QS272" s="6"/>
      <c r="QT272" s="6"/>
      <c r="QU272" s="6"/>
      <c r="QV272" s="6"/>
      <c r="QW272" s="6"/>
      <c r="QX272" s="6"/>
      <c r="QY272" s="6"/>
      <c r="QZ272" s="6"/>
      <c r="RA272" s="6"/>
      <c r="RB272" s="6"/>
      <c r="RC272" s="6"/>
      <c r="RD272" s="6"/>
      <c r="RE272" s="6"/>
      <c r="RF272" s="6"/>
      <c r="RG272" s="6"/>
      <c r="RH272" s="6"/>
      <c r="RI272" s="6"/>
      <c r="RJ272" s="6"/>
      <c r="RK272" s="6"/>
      <c r="RL272" s="6"/>
      <c r="RM272" s="6"/>
      <c r="RN272" s="6"/>
      <c r="RO272" s="6"/>
      <c r="RP272" s="6"/>
      <c r="RQ272" s="6"/>
      <c r="RR272" s="6"/>
      <c r="RS272" s="6"/>
      <c r="RT272" s="6"/>
      <c r="RU272" s="6"/>
      <c r="RV272" s="6"/>
      <c r="RW272" s="6"/>
      <c r="RX272" s="6"/>
      <c r="RY272" s="6"/>
      <c r="RZ272" s="6"/>
      <c r="SA272" s="6"/>
      <c r="SB272" s="6"/>
      <c r="SC272" s="6"/>
      <c r="SD272" s="6"/>
      <c r="SE272" s="6"/>
      <c r="SF272" s="6"/>
      <c r="SG272" s="6"/>
      <c r="SH272" s="6"/>
      <c r="SI272" s="6"/>
      <c r="SJ272" s="6"/>
      <c r="SK272" s="6"/>
      <c r="SL272" s="6"/>
      <c r="SM272" s="6"/>
      <c r="SN272" s="6"/>
      <c r="SO272" s="6"/>
      <c r="SP272" s="6"/>
      <c r="SQ272" s="6"/>
      <c r="SR272" s="6"/>
      <c r="SS272" s="6"/>
      <c r="ST272" s="6"/>
      <c r="SU272" s="6"/>
      <c r="SV272" s="6"/>
      <c r="SW272" s="6"/>
      <c r="SX272" s="6"/>
      <c r="SY272" s="6"/>
      <c r="SZ272" s="6"/>
      <c r="TA272" s="6"/>
      <c r="TB272" s="6"/>
      <c r="TC272" s="6"/>
      <c r="TD272" s="6"/>
      <c r="TE272" s="6"/>
      <c r="TF272" s="6"/>
      <c r="TG272" s="6"/>
      <c r="TH272" s="6"/>
      <c r="TI272" s="6"/>
      <c r="TJ272" s="6"/>
      <c r="TK272" s="6"/>
      <c r="TL272" s="6"/>
      <c r="TM272" s="6"/>
      <c r="TN272" s="6"/>
      <c r="TO272" s="6"/>
      <c r="TP272" s="6"/>
      <c r="TQ272" s="6"/>
      <c r="TR272" s="6"/>
      <c r="TS272" s="6"/>
      <c r="TT272" s="6"/>
      <c r="TU272" s="6"/>
      <c r="TV272" s="6"/>
      <c r="TW272" s="6"/>
      <c r="TX272" s="6"/>
      <c r="TY272" s="6"/>
      <c r="TZ272" s="6"/>
      <c r="UA272" s="6"/>
      <c r="UB272" s="6"/>
      <c r="UC272" s="6"/>
      <c r="UD272" s="6"/>
      <c r="UE272" s="6"/>
      <c r="UF272" s="6"/>
      <c r="UG272" s="6"/>
      <c r="UH272" s="6"/>
      <c r="UI272" s="6"/>
      <c r="UJ272" s="6"/>
      <c r="UK272" s="6"/>
      <c r="UL272" s="6"/>
      <c r="UM272" s="6"/>
      <c r="UN272" s="6"/>
      <c r="UO272" s="6"/>
      <c r="UP272" s="6"/>
      <c r="UQ272" s="6"/>
      <c r="UR272" s="6"/>
      <c r="US272" s="6"/>
      <c r="UT272" s="6"/>
      <c r="UU272" s="6"/>
      <c r="UV272" s="6"/>
      <c r="UW272" s="6"/>
      <c r="UX272" s="6"/>
      <c r="UY272" s="6"/>
      <c r="UZ272" s="6"/>
      <c r="VA272" s="6"/>
      <c r="VB272" s="6"/>
      <c r="VC272" s="6"/>
      <c r="VD272" s="6"/>
      <c r="VE272" s="6"/>
      <c r="VF272" s="6"/>
      <c r="VG272" s="6"/>
      <c r="VH272" s="6"/>
      <c r="VI272" s="6"/>
      <c r="VJ272" s="6"/>
      <c r="VK272" s="6"/>
      <c r="VL272" s="6"/>
      <c r="VM272" s="6"/>
      <c r="VN272" s="6"/>
      <c r="VO272" s="6"/>
      <c r="VP272" s="6"/>
      <c r="VQ272" s="6"/>
      <c r="VR272" s="6"/>
      <c r="VS272" s="6"/>
      <c r="VT272" s="6"/>
      <c r="VU272" s="6"/>
      <c r="VV272" s="6"/>
      <c r="VW272" s="6"/>
      <c r="VX272" s="6"/>
      <c r="VY272" s="6"/>
      <c r="VZ272" s="6"/>
      <c r="WA272" s="6"/>
      <c r="WB272" s="6"/>
      <c r="WC272" s="6"/>
      <c r="WD272" s="6"/>
      <c r="WE272" s="6"/>
      <c r="WF272" s="6"/>
      <c r="WG272" s="6"/>
      <c r="WH272" s="6"/>
      <c r="WI272" s="6"/>
      <c r="WJ272" s="6"/>
      <c r="WK272" s="6"/>
      <c r="WL272" s="6"/>
      <c r="WM272" s="6"/>
      <c r="WN272" s="6"/>
      <c r="WO272" s="6"/>
      <c r="WP272" s="6"/>
      <c r="WQ272" s="6"/>
      <c r="WR272" s="6"/>
      <c r="WS272" s="6"/>
      <c r="WT272" s="6"/>
      <c r="WU272" s="6"/>
      <c r="WV272" s="6"/>
      <c r="WW272" s="6"/>
      <c r="WX272" s="6"/>
      <c r="WY272" s="6"/>
      <c r="WZ272" s="6"/>
      <c r="XA272" s="6"/>
      <c r="XB272" s="6"/>
      <c r="XC272" s="6"/>
      <c r="XD272" s="6"/>
      <c r="XE272" s="6"/>
      <c r="XF272" s="6"/>
      <c r="XG272" s="6"/>
      <c r="XH272" s="6"/>
      <c r="XI272" s="6"/>
      <c r="XJ272" s="6"/>
      <c r="XK272" s="6"/>
      <c r="XL272" s="6"/>
      <c r="XM272" s="6"/>
      <c r="XN272" s="6"/>
      <c r="XO272" s="6"/>
      <c r="XP272" s="6"/>
    </row>
    <row r="273" spans="2:640" x14ac:dyDescent="0.25">
      <c r="B273" s="7"/>
      <c r="C273" s="7"/>
      <c r="D273" s="7"/>
      <c r="E273" s="7"/>
      <c r="F273" s="7"/>
      <c r="G273" s="7"/>
      <c r="H273" s="7"/>
      <c r="I273" s="73"/>
      <c r="J273" s="73"/>
      <c r="K273" s="73"/>
      <c r="L273" s="20"/>
      <c r="M273" s="20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  <c r="IY273" s="20"/>
      <c r="IZ273" s="20"/>
      <c r="JA273" s="20"/>
      <c r="JB273" s="20"/>
      <c r="JC273" s="20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  <c r="WW273" s="6"/>
      <c r="WX273" s="6"/>
      <c r="WY273" s="6"/>
      <c r="WZ273" s="6"/>
      <c r="XA273" s="6"/>
      <c r="XB273" s="6"/>
      <c r="XC273" s="6"/>
      <c r="XD273" s="6"/>
      <c r="XE273" s="6"/>
      <c r="XF273" s="6"/>
      <c r="XG273" s="6"/>
      <c r="XH273" s="6"/>
      <c r="XI273" s="6"/>
      <c r="XJ273" s="6"/>
      <c r="XK273" s="6"/>
      <c r="XL273" s="6"/>
      <c r="XM273" s="6"/>
      <c r="XN273" s="6"/>
      <c r="XO273" s="6"/>
      <c r="XP273" s="6"/>
    </row>
    <row r="274" spans="2:640" x14ac:dyDescent="0.25">
      <c r="B274" s="7"/>
      <c r="C274" s="7"/>
      <c r="D274" s="7"/>
      <c r="E274" s="7"/>
      <c r="F274" s="7"/>
      <c r="G274" s="7"/>
      <c r="H274" s="7"/>
      <c r="I274" s="73"/>
      <c r="J274" s="73"/>
      <c r="K274" s="73"/>
      <c r="L274" s="20"/>
      <c r="M274" s="20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  <c r="IX274" s="20"/>
      <c r="IY274" s="20"/>
      <c r="IZ274" s="20"/>
      <c r="JA274" s="20"/>
      <c r="JB274" s="20"/>
      <c r="JC274" s="20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  <c r="WW274" s="6"/>
      <c r="WX274" s="6"/>
      <c r="WY274" s="6"/>
      <c r="WZ274" s="6"/>
      <c r="XA274" s="6"/>
      <c r="XB274" s="6"/>
      <c r="XC274" s="6"/>
      <c r="XD274" s="6"/>
      <c r="XE274" s="6"/>
      <c r="XF274" s="6"/>
      <c r="XG274" s="6"/>
      <c r="XH274" s="6"/>
      <c r="XI274" s="6"/>
      <c r="XJ274" s="6"/>
      <c r="XK274" s="6"/>
      <c r="XL274" s="6"/>
      <c r="XM274" s="6"/>
      <c r="XN274" s="6"/>
      <c r="XO274" s="6"/>
      <c r="XP274" s="6"/>
    </row>
    <row r="275" spans="2:640" x14ac:dyDescent="0.25">
      <c r="B275" s="7"/>
      <c r="C275" s="7"/>
      <c r="D275" s="7"/>
      <c r="E275" s="7"/>
      <c r="F275" s="7"/>
      <c r="G275" s="7"/>
      <c r="H275" s="7"/>
      <c r="I275" s="73"/>
      <c r="J275" s="73"/>
      <c r="K275" s="73"/>
      <c r="L275" s="20"/>
      <c r="M275" s="20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  <c r="WW275" s="6"/>
      <c r="WX275" s="6"/>
      <c r="WY275" s="6"/>
      <c r="WZ275" s="6"/>
      <c r="XA275" s="6"/>
      <c r="XB275" s="6"/>
      <c r="XC275" s="6"/>
      <c r="XD275" s="6"/>
      <c r="XE275" s="6"/>
      <c r="XF275" s="6"/>
      <c r="XG275" s="6"/>
      <c r="XH275" s="6"/>
      <c r="XI275" s="6"/>
      <c r="XJ275" s="6"/>
      <c r="XK275" s="6"/>
      <c r="XL275" s="6"/>
      <c r="XM275" s="6"/>
      <c r="XN275" s="6"/>
      <c r="XO275" s="6"/>
      <c r="XP275" s="6"/>
    </row>
    <row r="276" spans="2:640" x14ac:dyDescent="0.25">
      <c r="B276" s="7"/>
      <c r="C276" s="7"/>
      <c r="D276" s="7"/>
      <c r="E276" s="7"/>
      <c r="F276" s="7"/>
      <c r="G276" s="7"/>
      <c r="H276" s="7"/>
      <c r="I276" s="73"/>
      <c r="J276" s="73"/>
      <c r="K276" s="73"/>
      <c r="L276" s="20"/>
      <c r="M276" s="20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  <c r="XA276" s="6"/>
      <c r="XB276" s="6"/>
      <c r="XC276" s="6"/>
      <c r="XD276" s="6"/>
      <c r="XE276" s="6"/>
      <c r="XF276" s="6"/>
      <c r="XG276" s="6"/>
      <c r="XH276" s="6"/>
      <c r="XI276" s="6"/>
      <c r="XJ276" s="6"/>
      <c r="XK276" s="6"/>
      <c r="XL276" s="6"/>
      <c r="XM276" s="6"/>
      <c r="XN276" s="6"/>
      <c r="XO276" s="6"/>
      <c r="XP276" s="6"/>
    </row>
    <row r="277" spans="2:640" x14ac:dyDescent="0.25">
      <c r="B277" s="7"/>
      <c r="C277" s="7"/>
      <c r="D277" s="7"/>
      <c r="E277" s="7"/>
      <c r="F277" s="7"/>
      <c r="G277" s="7"/>
      <c r="H277" s="7"/>
      <c r="I277" s="73"/>
      <c r="J277" s="73"/>
      <c r="K277" s="73"/>
      <c r="L277" s="20"/>
      <c r="M277" s="20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  <c r="IX277" s="20"/>
      <c r="IY277" s="20"/>
      <c r="IZ277" s="20"/>
      <c r="JA277" s="20"/>
      <c r="JB277" s="20"/>
      <c r="JC277" s="20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  <c r="WW277" s="6"/>
      <c r="WX277" s="6"/>
      <c r="WY277" s="6"/>
      <c r="WZ277" s="6"/>
      <c r="XA277" s="6"/>
      <c r="XB277" s="6"/>
      <c r="XC277" s="6"/>
      <c r="XD277" s="6"/>
      <c r="XE277" s="6"/>
      <c r="XF277" s="6"/>
      <c r="XG277" s="6"/>
      <c r="XH277" s="6"/>
      <c r="XI277" s="6"/>
      <c r="XJ277" s="6"/>
      <c r="XK277" s="6"/>
      <c r="XL277" s="6"/>
      <c r="XM277" s="6"/>
      <c r="XN277" s="6"/>
      <c r="XO277" s="6"/>
      <c r="XP277" s="6"/>
    </row>
    <row r="278" spans="2:640" x14ac:dyDescent="0.25">
      <c r="B278" s="7"/>
      <c r="C278" s="7"/>
      <c r="D278" s="7"/>
      <c r="E278" s="7"/>
      <c r="F278" s="7"/>
      <c r="G278" s="7"/>
      <c r="H278" s="7"/>
      <c r="I278" s="73"/>
      <c r="J278" s="73"/>
      <c r="K278" s="73"/>
      <c r="L278" s="20"/>
      <c r="M278" s="20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  <c r="IY278" s="20"/>
      <c r="IZ278" s="20"/>
      <c r="JA278" s="20"/>
      <c r="JB278" s="20"/>
      <c r="JC278" s="20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/>
      <c r="ON278" s="6"/>
      <c r="OO278" s="6"/>
      <c r="OP278" s="6"/>
      <c r="OQ278" s="6"/>
      <c r="OR278" s="6"/>
      <c r="OS278" s="6"/>
      <c r="OT278" s="6"/>
      <c r="OU278" s="6"/>
      <c r="OV278" s="6"/>
      <c r="OW278" s="6"/>
      <c r="OX278" s="6"/>
      <c r="OY278" s="6"/>
      <c r="OZ278" s="6"/>
      <c r="PA278" s="6"/>
      <c r="PB278" s="6"/>
      <c r="PC278" s="6"/>
      <c r="PD278" s="6"/>
      <c r="PE278" s="6"/>
      <c r="PF278" s="6"/>
      <c r="PG278" s="6"/>
      <c r="PH278" s="6"/>
      <c r="PI278" s="6"/>
      <c r="PJ278" s="6"/>
      <c r="PK278" s="6"/>
      <c r="PL278" s="6"/>
      <c r="PM278" s="6"/>
      <c r="PN278" s="6"/>
      <c r="PO278" s="6"/>
      <c r="PP278" s="6"/>
      <c r="PQ278" s="6"/>
      <c r="PR278" s="6"/>
      <c r="PS278" s="6"/>
      <c r="PT278" s="6"/>
      <c r="PU278" s="6"/>
      <c r="PV278" s="6"/>
      <c r="PW278" s="6"/>
      <c r="PX278" s="6"/>
      <c r="PY278" s="6"/>
      <c r="PZ278" s="6"/>
      <c r="QA278" s="6"/>
      <c r="QB278" s="6"/>
      <c r="QC278" s="6"/>
      <c r="QD278" s="6"/>
      <c r="QE278" s="6"/>
      <c r="QF278" s="6"/>
      <c r="QG278" s="6"/>
      <c r="QH278" s="6"/>
      <c r="QI278" s="6"/>
      <c r="QJ278" s="6"/>
      <c r="QK278" s="6"/>
      <c r="QL278" s="6"/>
      <c r="QM278" s="6"/>
      <c r="QN278" s="6"/>
      <c r="QO278" s="6"/>
      <c r="QP278" s="6"/>
      <c r="QQ278" s="6"/>
      <c r="QR278" s="6"/>
      <c r="QS278" s="6"/>
      <c r="QT278" s="6"/>
      <c r="QU278" s="6"/>
      <c r="QV278" s="6"/>
      <c r="QW278" s="6"/>
      <c r="QX278" s="6"/>
      <c r="QY278" s="6"/>
      <c r="QZ278" s="6"/>
      <c r="RA278" s="6"/>
      <c r="RB278" s="6"/>
      <c r="RC278" s="6"/>
      <c r="RD278" s="6"/>
      <c r="RE278" s="6"/>
      <c r="RF278" s="6"/>
      <c r="RG278" s="6"/>
      <c r="RH278" s="6"/>
      <c r="RI278" s="6"/>
      <c r="RJ278" s="6"/>
      <c r="RK278" s="6"/>
      <c r="RL278" s="6"/>
      <c r="RM278" s="6"/>
      <c r="RN278" s="6"/>
      <c r="RO278" s="6"/>
      <c r="RP278" s="6"/>
      <c r="RQ278" s="6"/>
      <c r="RR278" s="6"/>
      <c r="RS278" s="6"/>
      <c r="RT278" s="6"/>
      <c r="RU278" s="6"/>
      <c r="RV278" s="6"/>
      <c r="RW278" s="6"/>
      <c r="RX278" s="6"/>
      <c r="RY278" s="6"/>
      <c r="RZ278" s="6"/>
      <c r="SA278" s="6"/>
      <c r="SB278" s="6"/>
      <c r="SC278" s="6"/>
      <c r="SD278" s="6"/>
      <c r="SE278" s="6"/>
      <c r="SF278" s="6"/>
      <c r="SG278" s="6"/>
      <c r="SH278" s="6"/>
      <c r="SI278" s="6"/>
      <c r="SJ278" s="6"/>
      <c r="SK278" s="6"/>
      <c r="SL278" s="6"/>
      <c r="SM278" s="6"/>
      <c r="SN278" s="6"/>
      <c r="SO278" s="6"/>
      <c r="SP278" s="6"/>
      <c r="SQ278" s="6"/>
      <c r="SR278" s="6"/>
      <c r="SS278" s="6"/>
      <c r="ST278" s="6"/>
      <c r="SU278" s="6"/>
      <c r="SV278" s="6"/>
      <c r="SW278" s="6"/>
      <c r="SX278" s="6"/>
      <c r="SY278" s="6"/>
      <c r="SZ278" s="6"/>
      <c r="TA278" s="6"/>
      <c r="TB278" s="6"/>
      <c r="TC278" s="6"/>
      <c r="TD278" s="6"/>
      <c r="TE278" s="6"/>
      <c r="TF278" s="6"/>
      <c r="TG278" s="6"/>
      <c r="TH278" s="6"/>
      <c r="TI278" s="6"/>
      <c r="TJ278" s="6"/>
      <c r="TK278" s="6"/>
      <c r="TL278" s="6"/>
      <c r="TM278" s="6"/>
      <c r="TN278" s="6"/>
      <c r="TO278" s="6"/>
      <c r="TP278" s="6"/>
      <c r="TQ278" s="6"/>
      <c r="TR278" s="6"/>
      <c r="TS278" s="6"/>
      <c r="TT278" s="6"/>
      <c r="TU278" s="6"/>
      <c r="TV278" s="6"/>
      <c r="TW278" s="6"/>
      <c r="TX278" s="6"/>
      <c r="TY278" s="6"/>
      <c r="TZ278" s="6"/>
      <c r="UA278" s="6"/>
      <c r="UB278" s="6"/>
      <c r="UC278" s="6"/>
      <c r="UD278" s="6"/>
      <c r="UE278" s="6"/>
      <c r="UF278" s="6"/>
      <c r="UG278" s="6"/>
      <c r="UH278" s="6"/>
      <c r="UI278" s="6"/>
      <c r="UJ278" s="6"/>
      <c r="UK278" s="6"/>
      <c r="UL278" s="6"/>
      <c r="UM278" s="6"/>
      <c r="UN278" s="6"/>
      <c r="UO278" s="6"/>
      <c r="UP278" s="6"/>
      <c r="UQ278" s="6"/>
      <c r="UR278" s="6"/>
      <c r="US278" s="6"/>
      <c r="UT278" s="6"/>
      <c r="UU278" s="6"/>
      <c r="UV278" s="6"/>
      <c r="UW278" s="6"/>
      <c r="UX278" s="6"/>
      <c r="UY278" s="6"/>
      <c r="UZ278" s="6"/>
      <c r="VA278" s="6"/>
      <c r="VB278" s="6"/>
      <c r="VC278" s="6"/>
      <c r="VD278" s="6"/>
      <c r="VE278" s="6"/>
      <c r="VF278" s="6"/>
      <c r="VG278" s="6"/>
      <c r="VH278" s="6"/>
      <c r="VI278" s="6"/>
      <c r="VJ278" s="6"/>
      <c r="VK278" s="6"/>
      <c r="VL278" s="6"/>
      <c r="VM278" s="6"/>
      <c r="VN278" s="6"/>
      <c r="VO278" s="6"/>
      <c r="VP278" s="6"/>
      <c r="VQ278" s="6"/>
      <c r="VR278" s="6"/>
      <c r="VS278" s="6"/>
      <c r="VT278" s="6"/>
      <c r="VU278" s="6"/>
      <c r="VV278" s="6"/>
      <c r="VW278" s="6"/>
      <c r="VX278" s="6"/>
      <c r="VY278" s="6"/>
      <c r="VZ278" s="6"/>
      <c r="WA278" s="6"/>
      <c r="WB278" s="6"/>
      <c r="WC278" s="6"/>
      <c r="WD278" s="6"/>
      <c r="WE278" s="6"/>
      <c r="WF278" s="6"/>
      <c r="WG278" s="6"/>
      <c r="WH278" s="6"/>
      <c r="WI278" s="6"/>
      <c r="WJ278" s="6"/>
      <c r="WK278" s="6"/>
      <c r="WL278" s="6"/>
      <c r="WM278" s="6"/>
      <c r="WN278" s="6"/>
      <c r="WO278" s="6"/>
      <c r="WP278" s="6"/>
      <c r="WQ278" s="6"/>
      <c r="WR278" s="6"/>
      <c r="WS278" s="6"/>
      <c r="WT278" s="6"/>
      <c r="WU278" s="6"/>
      <c r="WV278" s="6"/>
      <c r="WW278" s="6"/>
      <c r="WX278" s="6"/>
      <c r="WY278" s="6"/>
      <c r="WZ278" s="6"/>
      <c r="XA278" s="6"/>
      <c r="XB278" s="6"/>
      <c r="XC278" s="6"/>
      <c r="XD278" s="6"/>
      <c r="XE278" s="6"/>
      <c r="XF278" s="6"/>
      <c r="XG278" s="6"/>
      <c r="XH278" s="6"/>
      <c r="XI278" s="6"/>
      <c r="XJ278" s="6"/>
      <c r="XK278" s="6"/>
      <c r="XL278" s="6"/>
      <c r="XM278" s="6"/>
      <c r="XN278" s="6"/>
      <c r="XO278" s="6"/>
      <c r="XP278" s="6"/>
    </row>
    <row r="279" spans="2:640" x14ac:dyDescent="0.25">
      <c r="B279" s="7"/>
      <c r="C279" s="7"/>
      <c r="D279" s="7"/>
      <c r="E279" s="7"/>
      <c r="F279" s="7"/>
      <c r="G279" s="7"/>
      <c r="H279" s="7"/>
      <c r="I279" s="73"/>
      <c r="J279" s="73"/>
      <c r="K279" s="73"/>
      <c r="L279" s="20"/>
      <c r="M279" s="20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  <c r="IX279" s="20"/>
      <c r="IY279" s="20"/>
      <c r="IZ279" s="20"/>
      <c r="JA279" s="20"/>
      <c r="JB279" s="20"/>
      <c r="JC279" s="20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  <c r="WW279" s="6"/>
      <c r="WX279" s="6"/>
      <c r="WY279" s="6"/>
      <c r="WZ279" s="6"/>
      <c r="XA279" s="6"/>
      <c r="XB279" s="6"/>
      <c r="XC279" s="6"/>
      <c r="XD279" s="6"/>
      <c r="XE279" s="6"/>
      <c r="XF279" s="6"/>
      <c r="XG279" s="6"/>
      <c r="XH279" s="6"/>
      <c r="XI279" s="6"/>
      <c r="XJ279" s="6"/>
      <c r="XK279" s="6"/>
      <c r="XL279" s="6"/>
      <c r="XM279" s="6"/>
      <c r="XN279" s="6"/>
      <c r="XO279" s="6"/>
      <c r="XP279" s="6"/>
    </row>
    <row r="280" spans="2:640" x14ac:dyDescent="0.25">
      <c r="B280" s="7"/>
      <c r="C280" s="7"/>
      <c r="D280" s="7"/>
      <c r="E280" s="7"/>
      <c r="F280" s="7"/>
      <c r="G280" s="7"/>
      <c r="H280" s="7"/>
      <c r="I280" s="73"/>
      <c r="J280" s="73"/>
      <c r="K280" s="73"/>
      <c r="L280" s="20"/>
      <c r="M280" s="20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  <c r="IX280" s="20"/>
      <c r="IY280" s="20"/>
      <c r="IZ280" s="20"/>
      <c r="JA280" s="20"/>
      <c r="JB280" s="20"/>
      <c r="JC280" s="20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6"/>
      <c r="LZ280" s="6"/>
      <c r="MA280" s="6"/>
      <c r="MB280" s="6"/>
      <c r="MC280" s="6"/>
      <c r="MD280" s="6"/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/>
      <c r="OQ280" s="6"/>
      <c r="OR280" s="6"/>
      <c r="OS280" s="6"/>
      <c r="OT280" s="6"/>
      <c r="OU280" s="6"/>
      <c r="OV280" s="6"/>
      <c r="OW280" s="6"/>
      <c r="OX280" s="6"/>
      <c r="OY280" s="6"/>
      <c r="OZ280" s="6"/>
      <c r="PA280" s="6"/>
      <c r="PB280" s="6"/>
      <c r="PC280" s="6"/>
      <c r="PD280" s="6"/>
      <c r="PE280" s="6"/>
      <c r="PF280" s="6"/>
      <c r="PG280" s="6"/>
      <c r="PH280" s="6"/>
      <c r="PI280" s="6"/>
      <c r="PJ280" s="6"/>
      <c r="PK280" s="6"/>
      <c r="PL280" s="6"/>
      <c r="PM280" s="6"/>
      <c r="PN280" s="6"/>
      <c r="PO280" s="6"/>
      <c r="PP280" s="6"/>
      <c r="PQ280" s="6"/>
      <c r="PR280" s="6"/>
      <c r="PS280" s="6"/>
      <c r="PT280" s="6"/>
      <c r="PU280" s="6"/>
      <c r="PV280" s="6"/>
      <c r="PW280" s="6"/>
      <c r="PX280" s="6"/>
      <c r="PY280" s="6"/>
      <c r="PZ280" s="6"/>
      <c r="QA280" s="6"/>
      <c r="QB280" s="6"/>
      <c r="QC280" s="6"/>
      <c r="QD280" s="6"/>
      <c r="QE280" s="6"/>
      <c r="QF280" s="6"/>
      <c r="QG280" s="6"/>
      <c r="QH280" s="6"/>
      <c r="QI280" s="6"/>
      <c r="QJ280" s="6"/>
      <c r="QK280" s="6"/>
      <c r="QL280" s="6"/>
      <c r="QM280" s="6"/>
      <c r="QN280" s="6"/>
      <c r="QO280" s="6"/>
      <c r="QP280" s="6"/>
      <c r="QQ280" s="6"/>
      <c r="QR280" s="6"/>
      <c r="QS280" s="6"/>
      <c r="QT280" s="6"/>
      <c r="QU280" s="6"/>
      <c r="QV280" s="6"/>
      <c r="QW280" s="6"/>
      <c r="QX280" s="6"/>
      <c r="QY280" s="6"/>
      <c r="QZ280" s="6"/>
      <c r="RA280" s="6"/>
      <c r="RB280" s="6"/>
      <c r="RC280" s="6"/>
      <c r="RD280" s="6"/>
      <c r="RE280" s="6"/>
      <c r="RF280" s="6"/>
      <c r="RG280" s="6"/>
      <c r="RH280" s="6"/>
      <c r="RI280" s="6"/>
      <c r="RJ280" s="6"/>
      <c r="RK280" s="6"/>
      <c r="RL280" s="6"/>
      <c r="RM280" s="6"/>
      <c r="RN280" s="6"/>
      <c r="RO280" s="6"/>
      <c r="RP280" s="6"/>
      <c r="RQ280" s="6"/>
      <c r="RR280" s="6"/>
      <c r="RS280" s="6"/>
      <c r="RT280" s="6"/>
      <c r="RU280" s="6"/>
      <c r="RV280" s="6"/>
      <c r="RW280" s="6"/>
      <c r="RX280" s="6"/>
      <c r="RY280" s="6"/>
      <c r="RZ280" s="6"/>
      <c r="SA280" s="6"/>
      <c r="SB280" s="6"/>
      <c r="SC280" s="6"/>
      <c r="SD280" s="6"/>
      <c r="SE280" s="6"/>
      <c r="SF280" s="6"/>
      <c r="SG280" s="6"/>
      <c r="SH280" s="6"/>
      <c r="SI280" s="6"/>
      <c r="SJ280" s="6"/>
      <c r="SK280" s="6"/>
      <c r="SL280" s="6"/>
      <c r="SM280" s="6"/>
      <c r="SN280" s="6"/>
      <c r="SO280" s="6"/>
      <c r="SP280" s="6"/>
      <c r="SQ280" s="6"/>
      <c r="SR280" s="6"/>
      <c r="SS280" s="6"/>
      <c r="ST280" s="6"/>
      <c r="SU280" s="6"/>
      <c r="SV280" s="6"/>
      <c r="SW280" s="6"/>
      <c r="SX280" s="6"/>
      <c r="SY280" s="6"/>
      <c r="SZ280" s="6"/>
      <c r="TA280" s="6"/>
      <c r="TB280" s="6"/>
      <c r="TC280" s="6"/>
      <c r="TD280" s="6"/>
      <c r="TE280" s="6"/>
      <c r="TF280" s="6"/>
      <c r="TG280" s="6"/>
      <c r="TH280" s="6"/>
      <c r="TI280" s="6"/>
      <c r="TJ280" s="6"/>
      <c r="TK280" s="6"/>
      <c r="TL280" s="6"/>
      <c r="TM280" s="6"/>
      <c r="TN280" s="6"/>
      <c r="TO280" s="6"/>
      <c r="TP280" s="6"/>
      <c r="TQ280" s="6"/>
      <c r="TR280" s="6"/>
      <c r="TS280" s="6"/>
      <c r="TT280" s="6"/>
      <c r="TU280" s="6"/>
      <c r="TV280" s="6"/>
      <c r="TW280" s="6"/>
      <c r="TX280" s="6"/>
      <c r="TY280" s="6"/>
      <c r="TZ280" s="6"/>
      <c r="UA280" s="6"/>
      <c r="UB280" s="6"/>
      <c r="UC280" s="6"/>
      <c r="UD280" s="6"/>
      <c r="UE280" s="6"/>
      <c r="UF280" s="6"/>
      <c r="UG280" s="6"/>
      <c r="UH280" s="6"/>
      <c r="UI280" s="6"/>
      <c r="UJ280" s="6"/>
      <c r="UK280" s="6"/>
      <c r="UL280" s="6"/>
      <c r="UM280" s="6"/>
      <c r="UN280" s="6"/>
      <c r="UO280" s="6"/>
      <c r="UP280" s="6"/>
      <c r="UQ280" s="6"/>
      <c r="UR280" s="6"/>
      <c r="US280" s="6"/>
      <c r="UT280" s="6"/>
      <c r="UU280" s="6"/>
      <c r="UV280" s="6"/>
      <c r="UW280" s="6"/>
      <c r="UX280" s="6"/>
      <c r="UY280" s="6"/>
      <c r="UZ280" s="6"/>
      <c r="VA280" s="6"/>
      <c r="VB280" s="6"/>
      <c r="VC280" s="6"/>
      <c r="VD280" s="6"/>
      <c r="VE280" s="6"/>
      <c r="VF280" s="6"/>
      <c r="VG280" s="6"/>
      <c r="VH280" s="6"/>
      <c r="VI280" s="6"/>
      <c r="VJ280" s="6"/>
      <c r="VK280" s="6"/>
      <c r="VL280" s="6"/>
      <c r="VM280" s="6"/>
      <c r="VN280" s="6"/>
      <c r="VO280" s="6"/>
      <c r="VP280" s="6"/>
      <c r="VQ280" s="6"/>
      <c r="VR280" s="6"/>
      <c r="VS280" s="6"/>
      <c r="VT280" s="6"/>
      <c r="VU280" s="6"/>
      <c r="VV280" s="6"/>
      <c r="VW280" s="6"/>
      <c r="VX280" s="6"/>
      <c r="VY280" s="6"/>
      <c r="VZ280" s="6"/>
      <c r="WA280" s="6"/>
      <c r="WB280" s="6"/>
      <c r="WC280" s="6"/>
      <c r="WD280" s="6"/>
      <c r="WE280" s="6"/>
      <c r="WF280" s="6"/>
      <c r="WG280" s="6"/>
      <c r="WH280" s="6"/>
      <c r="WI280" s="6"/>
      <c r="WJ280" s="6"/>
      <c r="WK280" s="6"/>
      <c r="WL280" s="6"/>
      <c r="WM280" s="6"/>
      <c r="WN280" s="6"/>
      <c r="WO280" s="6"/>
      <c r="WP280" s="6"/>
      <c r="WQ280" s="6"/>
      <c r="WR280" s="6"/>
      <c r="WS280" s="6"/>
      <c r="WT280" s="6"/>
      <c r="WU280" s="6"/>
      <c r="WV280" s="6"/>
      <c r="WW280" s="6"/>
      <c r="WX280" s="6"/>
      <c r="WY280" s="6"/>
      <c r="WZ280" s="6"/>
      <c r="XA280" s="6"/>
      <c r="XB280" s="6"/>
      <c r="XC280" s="6"/>
      <c r="XD280" s="6"/>
      <c r="XE280" s="6"/>
      <c r="XF280" s="6"/>
      <c r="XG280" s="6"/>
      <c r="XH280" s="6"/>
      <c r="XI280" s="6"/>
      <c r="XJ280" s="6"/>
      <c r="XK280" s="6"/>
      <c r="XL280" s="6"/>
      <c r="XM280" s="6"/>
      <c r="XN280" s="6"/>
      <c r="XO280" s="6"/>
      <c r="XP280" s="6"/>
    </row>
    <row r="281" spans="2:640" x14ac:dyDescent="0.25">
      <c r="B281" s="7"/>
      <c r="C281" s="7"/>
      <c r="D281" s="7"/>
      <c r="E281" s="7"/>
      <c r="F281" s="7"/>
      <c r="G281" s="7"/>
      <c r="H281" s="7"/>
      <c r="I281" s="73"/>
      <c r="J281" s="73"/>
      <c r="K281" s="73"/>
      <c r="L281" s="20"/>
      <c r="M281" s="20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  <c r="IY281" s="20"/>
      <c r="IZ281" s="20"/>
      <c r="JA281" s="20"/>
      <c r="JB281" s="20"/>
      <c r="JC281" s="20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/>
      <c r="OQ281" s="6"/>
      <c r="OR281" s="6"/>
      <c r="OS281" s="6"/>
      <c r="OT281" s="6"/>
      <c r="OU281" s="6"/>
      <c r="OV281" s="6"/>
      <c r="OW281" s="6"/>
      <c r="OX281" s="6"/>
      <c r="OY281" s="6"/>
      <c r="OZ281" s="6"/>
      <c r="PA281" s="6"/>
      <c r="PB281" s="6"/>
      <c r="PC281" s="6"/>
      <c r="PD281" s="6"/>
      <c r="PE281" s="6"/>
      <c r="PF281" s="6"/>
      <c r="PG281" s="6"/>
      <c r="PH281" s="6"/>
      <c r="PI281" s="6"/>
      <c r="PJ281" s="6"/>
      <c r="PK281" s="6"/>
      <c r="PL281" s="6"/>
      <c r="PM281" s="6"/>
      <c r="PN281" s="6"/>
      <c r="PO281" s="6"/>
      <c r="PP281" s="6"/>
      <c r="PQ281" s="6"/>
      <c r="PR281" s="6"/>
      <c r="PS281" s="6"/>
      <c r="PT281" s="6"/>
      <c r="PU281" s="6"/>
      <c r="PV281" s="6"/>
      <c r="PW281" s="6"/>
      <c r="PX281" s="6"/>
      <c r="PY281" s="6"/>
      <c r="PZ281" s="6"/>
      <c r="QA281" s="6"/>
      <c r="QB281" s="6"/>
      <c r="QC281" s="6"/>
      <c r="QD281" s="6"/>
      <c r="QE281" s="6"/>
      <c r="QF281" s="6"/>
      <c r="QG281" s="6"/>
      <c r="QH281" s="6"/>
      <c r="QI281" s="6"/>
      <c r="QJ281" s="6"/>
      <c r="QK281" s="6"/>
      <c r="QL281" s="6"/>
      <c r="QM281" s="6"/>
      <c r="QN281" s="6"/>
      <c r="QO281" s="6"/>
      <c r="QP281" s="6"/>
      <c r="QQ281" s="6"/>
      <c r="QR281" s="6"/>
      <c r="QS281" s="6"/>
      <c r="QT281" s="6"/>
      <c r="QU281" s="6"/>
      <c r="QV281" s="6"/>
      <c r="QW281" s="6"/>
      <c r="QX281" s="6"/>
      <c r="QY281" s="6"/>
      <c r="QZ281" s="6"/>
      <c r="RA281" s="6"/>
      <c r="RB281" s="6"/>
      <c r="RC281" s="6"/>
      <c r="RD281" s="6"/>
      <c r="RE281" s="6"/>
      <c r="RF281" s="6"/>
      <c r="RG281" s="6"/>
      <c r="RH281" s="6"/>
      <c r="RI281" s="6"/>
      <c r="RJ281" s="6"/>
      <c r="RK281" s="6"/>
      <c r="RL281" s="6"/>
      <c r="RM281" s="6"/>
      <c r="RN281" s="6"/>
      <c r="RO281" s="6"/>
      <c r="RP281" s="6"/>
      <c r="RQ281" s="6"/>
      <c r="RR281" s="6"/>
      <c r="RS281" s="6"/>
      <c r="RT281" s="6"/>
      <c r="RU281" s="6"/>
      <c r="RV281" s="6"/>
      <c r="RW281" s="6"/>
      <c r="RX281" s="6"/>
      <c r="RY281" s="6"/>
      <c r="RZ281" s="6"/>
      <c r="SA281" s="6"/>
      <c r="SB281" s="6"/>
      <c r="SC281" s="6"/>
      <c r="SD281" s="6"/>
      <c r="SE281" s="6"/>
      <c r="SF281" s="6"/>
      <c r="SG281" s="6"/>
      <c r="SH281" s="6"/>
      <c r="SI281" s="6"/>
      <c r="SJ281" s="6"/>
      <c r="SK281" s="6"/>
      <c r="SL281" s="6"/>
      <c r="SM281" s="6"/>
      <c r="SN281" s="6"/>
      <c r="SO281" s="6"/>
      <c r="SP281" s="6"/>
      <c r="SQ281" s="6"/>
      <c r="SR281" s="6"/>
      <c r="SS281" s="6"/>
      <c r="ST281" s="6"/>
      <c r="SU281" s="6"/>
      <c r="SV281" s="6"/>
      <c r="SW281" s="6"/>
      <c r="SX281" s="6"/>
      <c r="SY281" s="6"/>
      <c r="SZ281" s="6"/>
      <c r="TA281" s="6"/>
      <c r="TB281" s="6"/>
      <c r="TC281" s="6"/>
      <c r="TD281" s="6"/>
      <c r="TE281" s="6"/>
      <c r="TF281" s="6"/>
      <c r="TG281" s="6"/>
      <c r="TH281" s="6"/>
      <c r="TI281" s="6"/>
      <c r="TJ281" s="6"/>
      <c r="TK281" s="6"/>
      <c r="TL281" s="6"/>
      <c r="TM281" s="6"/>
      <c r="TN281" s="6"/>
      <c r="TO281" s="6"/>
      <c r="TP281" s="6"/>
      <c r="TQ281" s="6"/>
      <c r="TR281" s="6"/>
      <c r="TS281" s="6"/>
      <c r="TT281" s="6"/>
      <c r="TU281" s="6"/>
      <c r="TV281" s="6"/>
      <c r="TW281" s="6"/>
      <c r="TX281" s="6"/>
      <c r="TY281" s="6"/>
      <c r="TZ281" s="6"/>
      <c r="UA281" s="6"/>
      <c r="UB281" s="6"/>
      <c r="UC281" s="6"/>
      <c r="UD281" s="6"/>
      <c r="UE281" s="6"/>
      <c r="UF281" s="6"/>
      <c r="UG281" s="6"/>
      <c r="UH281" s="6"/>
      <c r="UI281" s="6"/>
      <c r="UJ281" s="6"/>
      <c r="UK281" s="6"/>
      <c r="UL281" s="6"/>
      <c r="UM281" s="6"/>
      <c r="UN281" s="6"/>
      <c r="UO281" s="6"/>
      <c r="UP281" s="6"/>
      <c r="UQ281" s="6"/>
      <c r="UR281" s="6"/>
      <c r="US281" s="6"/>
      <c r="UT281" s="6"/>
      <c r="UU281" s="6"/>
      <c r="UV281" s="6"/>
      <c r="UW281" s="6"/>
      <c r="UX281" s="6"/>
      <c r="UY281" s="6"/>
      <c r="UZ281" s="6"/>
      <c r="VA281" s="6"/>
      <c r="VB281" s="6"/>
      <c r="VC281" s="6"/>
      <c r="VD281" s="6"/>
      <c r="VE281" s="6"/>
      <c r="VF281" s="6"/>
      <c r="VG281" s="6"/>
      <c r="VH281" s="6"/>
      <c r="VI281" s="6"/>
      <c r="VJ281" s="6"/>
      <c r="VK281" s="6"/>
      <c r="VL281" s="6"/>
      <c r="VM281" s="6"/>
      <c r="VN281" s="6"/>
      <c r="VO281" s="6"/>
      <c r="VP281" s="6"/>
      <c r="VQ281" s="6"/>
      <c r="VR281" s="6"/>
      <c r="VS281" s="6"/>
      <c r="VT281" s="6"/>
      <c r="VU281" s="6"/>
      <c r="VV281" s="6"/>
      <c r="VW281" s="6"/>
      <c r="VX281" s="6"/>
      <c r="VY281" s="6"/>
      <c r="VZ281" s="6"/>
      <c r="WA281" s="6"/>
      <c r="WB281" s="6"/>
      <c r="WC281" s="6"/>
      <c r="WD281" s="6"/>
      <c r="WE281" s="6"/>
      <c r="WF281" s="6"/>
      <c r="WG281" s="6"/>
      <c r="WH281" s="6"/>
      <c r="WI281" s="6"/>
      <c r="WJ281" s="6"/>
      <c r="WK281" s="6"/>
      <c r="WL281" s="6"/>
      <c r="WM281" s="6"/>
      <c r="WN281" s="6"/>
      <c r="WO281" s="6"/>
      <c r="WP281" s="6"/>
      <c r="WQ281" s="6"/>
      <c r="WR281" s="6"/>
      <c r="WS281" s="6"/>
      <c r="WT281" s="6"/>
      <c r="WU281" s="6"/>
      <c r="WV281" s="6"/>
      <c r="WW281" s="6"/>
      <c r="WX281" s="6"/>
      <c r="WY281" s="6"/>
      <c r="WZ281" s="6"/>
      <c r="XA281" s="6"/>
      <c r="XB281" s="6"/>
      <c r="XC281" s="6"/>
      <c r="XD281" s="6"/>
      <c r="XE281" s="6"/>
      <c r="XF281" s="6"/>
      <c r="XG281" s="6"/>
      <c r="XH281" s="6"/>
      <c r="XI281" s="6"/>
      <c r="XJ281" s="6"/>
      <c r="XK281" s="6"/>
      <c r="XL281" s="6"/>
      <c r="XM281" s="6"/>
      <c r="XN281" s="6"/>
      <c r="XO281" s="6"/>
      <c r="XP281" s="6"/>
    </row>
    <row r="282" spans="2:640" x14ac:dyDescent="0.25">
      <c r="B282" s="7"/>
      <c r="C282" s="7"/>
      <c r="D282" s="7"/>
      <c r="E282" s="7"/>
      <c r="F282" s="7"/>
      <c r="G282" s="7"/>
      <c r="H282" s="7"/>
      <c r="I282" s="73"/>
      <c r="J282" s="73"/>
      <c r="K282" s="73"/>
      <c r="L282" s="20"/>
      <c r="M282" s="20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  <c r="IX282" s="20"/>
      <c r="IY282" s="20"/>
      <c r="IZ282" s="20"/>
      <c r="JA282" s="20"/>
      <c r="JB282" s="20"/>
      <c r="JC282" s="20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/>
      <c r="OQ282" s="6"/>
      <c r="OR282" s="6"/>
      <c r="OS282" s="6"/>
      <c r="OT282" s="6"/>
      <c r="OU282" s="6"/>
      <c r="OV282" s="6"/>
      <c r="OW282" s="6"/>
      <c r="OX282" s="6"/>
      <c r="OY282" s="6"/>
      <c r="OZ282" s="6"/>
      <c r="PA282" s="6"/>
      <c r="PB282" s="6"/>
      <c r="PC282" s="6"/>
      <c r="PD282" s="6"/>
      <c r="PE282" s="6"/>
      <c r="PF282" s="6"/>
      <c r="PG282" s="6"/>
      <c r="PH282" s="6"/>
      <c r="PI282" s="6"/>
      <c r="PJ282" s="6"/>
      <c r="PK282" s="6"/>
      <c r="PL282" s="6"/>
      <c r="PM282" s="6"/>
      <c r="PN282" s="6"/>
      <c r="PO282" s="6"/>
      <c r="PP282" s="6"/>
      <c r="PQ282" s="6"/>
      <c r="PR282" s="6"/>
      <c r="PS282" s="6"/>
      <c r="PT282" s="6"/>
      <c r="PU282" s="6"/>
      <c r="PV282" s="6"/>
      <c r="PW282" s="6"/>
      <c r="PX282" s="6"/>
      <c r="PY282" s="6"/>
      <c r="PZ282" s="6"/>
      <c r="QA282" s="6"/>
      <c r="QB282" s="6"/>
      <c r="QC282" s="6"/>
      <c r="QD282" s="6"/>
      <c r="QE282" s="6"/>
      <c r="QF282" s="6"/>
      <c r="QG282" s="6"/>
      <c r="QH282" s="6"/>
      <c r="QI282" s="6"/>
      <c r="QJ282" s="6"/>
      <c r="QK282" s="6"/>
      <c r="QL282" s="6"/>
      <c r="QM282" s="6"/>
      <c r="QN282" s="6"/>
      <c r="QO282" s="6"/>
      <c r="QP282" s="6"/>
      <c r="QQ282" s="6"/>
      <c r="QR282" s="6"/>
      <c r="QS282" s="6"/>
      <c r="QT282" s="6"/>
      <c r="QU282" s="6"/>
      <c r="QV282" s="6"/>
      <c r="QW282" s="6"/>
      <c r="QX282" s="6"/>
      <c r="QY282" s="6"/>
      <c r="QZ282" s="6"/>
      <c r="RA282" s="6"/>
      <c r="RB282" s="6"/>
      <c r="RC282" s="6"/>
      <c r="RD282" s="6"/>
      <c r="RE282" s="6"/>
      <c r="RF282" s="6"/>
      <c r="RG282" s="6"/>
      <c r="RH282" s="6"/>
      <c r="RI282" s="6"/>
      <c r="RJ282" s="6"/>
      <c r="RK282" s="6"/>
      <c r="RL282" s="6"/>
      <c r="RM282" s="6"/>
      <c r="RN282" s="6"/>
      <c r="RO282" s="6"/>
      <c r="RP282" s="6"/>
      <c r="RQ282" s="6"/>
      <c r="RR282" s="6"/>
      <c r="RS282" s="6"/>
      <c r="RT282" s="6"/>
      <c r="RU282" s="6"/>
      <c r="RV282" s="6"/>
      <c r="RW282" s="6"/>
      <c r="RX282" s="6"/>
      <c r="RY282" s="6"/>
      <c r="RZ282" s="6"/>
      <c r="SA282" s="6"/>
      <c r="SB282" s="6"/>
      <c r="SC282" s="6"/>
      <c r="SD282" s="6"/>
      <c r="SE282" s="6"/>
      <c r="SF282" s="6"/>
      <c r="SG282" s="6"/>
      <c r="SH282" s="6"/>
      <c r="SI282" s="6"/>
      <c r="SJ282" s="6"/>
      <c r="SK282" s="6"/>
      <c r="SL282" s="6"/>
      <c r="SM282" s="6"/>
      <c r="SN282" s="6"/>
      <c r="SO282" s="6"/>
      <c r="SP282" s="6"/>
      <c r="SQ282" s="6"/>
      <c r="SR282" s="6"/>
      <c r="SS282" s="6"/>
      <c r="ST282" s="6"/>
      <c r="SU282" s="6"/>
      <c r="SV282" s="6"/>
      <c r="SW282" s="6"/>
      <c r="SX282" s="6"/>
      <c r="SY282" s="6"/>
      <c r="SZ282" s="6"/>
      <c r="TA282" s="6"/>
      <c r="TB282" s="6"/>
      <c r="TC282" s="6"/>
      <c r="TD282" s="6"/>
      <c r="TE282" s="6"/>
      <c r="TF282" s="6"/>
      <c r="TG282" s="6"/>
      <c r="TH282" s="6"/>
      <c r="TI282" s="6"/>
      <c r="TJ282" s="6"/>
      <c r="TK282" s="6"/>
      <c r="TL282" s="6"/>
      <c r="TM282" s="6"/>
      <c r="TN282" s="6"/>
      <c r="TO282" s="6"/>
      <c r="TP282" s="6"/>
      <c r="TQ282" s="6"/>
      <c r="TR282" s="6"/>
      <c r="TS282" s="6"/>
      <c r="TT282" s="6"/>
      <c r="TU282" s="6"/>
      <c r="TV282" s="6"/>
      <c r="TW282" s="6"/>
      <c r="TX282" s="6"/>
      <c r="TY282" s="6"/>
      <c r="TZ282" s="6"/>
      <c r="UA282" s="6"/>
      <c r="UB282" s="6"/>
      <c r="UC282" s="6"/>
      <c r="UD282" s="6"/>
      <c r="UE282" s="6"/>
      <c r="UF282" s="6"/>
      <c r="UG282" s="6"/>
      <c r="UH282" s="6"/>
      <c r="UI282" s="6"/>
      <c r="UJ282" s="6"/>
      <c r="UK282" s="6"/>
      <c r="UL282" s="6"/>
      <c r="UM282" s="6"/>
      <c r="UN282" s="6"/>
      <c r="UO282" s="6"/>
      <c r="UP282" s="6"/>
      <c r="UQ282" s="6"/>
      <c r="UR282" s="6"/>
      <c r="US282" s="6"/>
      <c r="UT282" s="6"/>
      <c r="UU282" s="6"/>
      <c r="UV282" s="6"/>
      <c r="UW282" s="6"/>
      <c r="UX282" s="6"/>
      <c r="UY282" s="6"/>
      <c r="UZ282" s="6"/>
      <c r="VA282" s="6"/>
      <c r="VB282" s="6"/>
      <c r="VC282" s="6"/>
      <c r="VD282" s="6"/>
      <c r="VE282" s="6"/>
      <c r="VF282" s="6"/>
      <c r="VG282" s="6"/>
      <c r="VH282" s="6"/>
      <c r="VI282" s="6"/>
      <c r="VJ282" s="6"/>
      <c r="VK282" s="6"/>
      <c r="VL282" s="6"/>
      <c r="VM282" s="6"/>
      <c r="VN282" s="6"/>
      <c r="VO282" s="6"/>
      <c r="VP282" s="6"/>
      <c r="VQ282" s="6"/>
      <c r="VR282" s="6"/>
      <c r="VS282" s="6"/>
      <c r="VT282" s="6"/>
      <c r="VU282" s="6"/>
      <c r="VV282" s="6"/>
      <c r="VW282" s="6"/>
      <c r="VX282" s="6"/>
      <c r="VY282" s="6"/>
      <c r="VZ282" s="6"/>
      <c r="WA282" s="6"/>
      <c r="WB282" s="6"/>
      <c r="WC282" s="6"/>
      <c r="WD282" s="6"/>
      <c r="WE282" s="6"/>
      <c r="WF282" s="6"/>
      <c r="WG282" s="6"/>
      <c r="WH282" s="6"/>
      <c r="WI282" s="6"/>
      <c r="WJ282" s="6"/>
      <c r="WK282" s="6"/>
      <c r="WL282" s="6"/>
      <c r="WM282" s="6"/>
      <c r="WN282" s="6"/>
      <c r="WO282" s="6"/>
      <c r="WP282" s="6"/>
      <c r="WQ282" s="6"/>
      <c r="WR282" s="6"/>
      <c r="WS282" s="6"/>
      <c r="WT282" s="6"/>
      <c r="WU282" s="6"/>
      <c r="WV282" s="6"/>
      <c r="WW282" s="6"/>
      <c r="WX282" s="6"/>
      <c r="WY282" s="6"/>
      <c r="WZ282" s="6"/>
      <c r="XA282" s="6"/>
      <c r="XB282" s="6"/>
      <c r="XC282" s="6"/>
      <c r="XD282" s="6"/>
      <c r="XE282" s="6"/>
      <c r="XF282" s="6"/>
      <c r="XG282" s="6"/>
      <c r="XH282" s="6"/>
      <c r="XI282" s="6"/>
      <c r="XJ282" s="6"/>
      <c r="XK282" s="6"/>
      <c r="XL282" s="6"/>
      <c r="XM282" s="6"/>
      <c r="XN282" s="6"/>
      <c r="XO282" s="6"/>
      <c r="XP282" s="6"/>
    </row>
    <row r="283" spans="2:640" x14ac:dyDescent="0.25">
      <c r="B283" s="7"/>
      <c r="C283" s="7"/>
      <c r="D283" s="7"/>
      <c r="E283" s="7"/>
      <c r="F283" s="7"/>
      <c r="G283" s="7"/>
      <c r="H283" s="7"/>
      <c r="I283" s="73"/>
      <c r="J283" s="73"/>
      <c r="K283" s="73"/>
      <c r="L283" s="20"/>
      <c r="M283" s="20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  <c r="IX283" s="20"/>
      <c r="IY283" s="20"/>
      <c r="IZ283" s="20"/>
      <c r="JA283" s="20"/>
      <c r="JB283" s="20"/>
      <c r="JC283" s="20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/>
      <c r="NC283" s="6"/>
      <c r="ND283" s="6"/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/>
      <c r="OD283" s="6"/>
      <c r="OE283" s="6"/>
      <c r="OF283" s="6"/>
      <c r="OG283" s="6"/>
      <c r="OH283" s="6"/>
      <c r="OI283" s="6"/>
      <c r="OJ283" s="6"/>
      <c r="OK283" s="6"/>
      <c r="OL283" s="6"/>
      <c r="OM283" s="6"/>
      <c r="ON283" s="6"/>
      <c r="OO283" s="6"/>
      <c r="OP283" s="6"/>
      <c r="OQ283" s="6"/>
      <c r="OR283" s="6"/>
      <c r="OS283" s="6"/>
      <c r="OT283" s="6"/>
      <c r="OU283" s="6"/>
      <c r="OV283" s="6"/>
      <c r="OW283" s="6"/>
      <c r="OX283" s="6"/>
      <c r="OY283" s="6"/>
      <c r="OZ283" s="6"/>
      <c r="PA283" s="6"/>
      <c r="PB283" s="6"/>
      <c r="PC283" s="6"/>
      <c r="PD283" s="6"/>
      <c r="PE283" s="6"/>
      <c r="PF283" s="6"/>
      <c r="PG283" s="6"/>
      <c r="PH283" s="6"/>
      <c r="PI283" s="6"/>
      <c r="PJ283" s="6"/>
      <c r="PK283" s="6"/>
      <c r="PL283" s="6"/>
      <c r="PM283" s="6"/>
      <c r="PN283" s="6"/>
      <c r="PO283" s="6"/>
      <c r="PP283" s="6"/>
      <c r="PQ283" s="6"/>
      <c r="PR283" s="6"/>
      <c r="PS283" s="6"/>
      <c r="PT283" s="6"/>
      <c r="PU283" s="6"/>
      <c r="PV283" s="6"/>
      <c r="PW283" s="6"/>
      <c r="PX283" s="6"/>
      <c r="PY283" s="6"/>
      <c r="PZ283" s="6"/>
      <c r="QA283" s="6"/>
      <c r="QB283" s="6"/>
      <c r="QC283" s="6"/>
      <c r="QD283" s="6"/>
      <c r="QE283" s="6"/>
      <c r="QF283" s="6"/>
      <c r="QG283" s="6"/>
      <c r="QH283" s="6"/>
      <c r="QI283" s="6"/>
      <c r="QJ283" s="6"/>
      <c r="QK283" s="6"/>
      <c r="QL283" s="6"/>
      <c r="QM283" s="6"/>
      <c r="QN283" s="6"/>
      <c r="QO283" s="6"/>
      <c r="QP283" s="6"/>
      <c r="QQ283" s="6"/>
      <c r="QR283" s="6"/>
      <c r="QS283" s="6"/>
      <c r="QT283" s="6"/>
      <c r="QU283" s="6"/>
      <c r="QV283" s="6"/>
      <c r="QW283" s="6"/>
      <c r="QX283" s="6"/>
      <c r="QY283" s="6"/>
      <c r="QZ283" s="6"/>
      <c r="RA283" s="6"/>
      <c r="RB283" s="6"/>
      <c r="RC283" s="6"/>
      <c r="RD283" s="6"/>
      <c r="RE283" s="6"/>
      <c r="RF283" s="6"/>
      <c r="RG283" s="6"/>
      <c r="RH283" s="6"/>
      <c r="RI283" s="6"/>
      <c r="RJ283" s="6"/>
      <c r="RK283" s="6"/>
      <c r="RL283" s="6"/>
      <c r="RM283" s="6"/>
      <c r="RN283" s="6"/>
      <c r="RO283" s="6"/>
      <c r="RP283" s="6"/>
      <c r="RQ283" s="6"/>
      <c r="RR283" s="6"/>
      <c r="RS283" s="6"/>
      <c r="RT283" s="6"/>
      <c r="RU283" s="6"/>
      <c r="RV283" s="6"/>
      <c r="RW283" s="6"/>
      <c r="RX283" s="6"/>
      <c r="RY283" s="6"/>
      <c r="RZ283" s="6"/>
      <c r="SA283" s="6"/>
      <c r="SB283" s="6"/>
      <c r="SC283" s="6"/>
      <c r="SD283" s="6"/>
      <c r="SE283" s="6"/>
      <c r="SF283" s="6"/>
      <c r="SG283" s="6"/>
      <c r="SH283" s="6"/>
      <c r="SI283" s="6"/>
      <c r="SJ283" s="6"/>
      <c r="SK283" s="6"/>
      <c r="SL283" s="6"/>
      <c r="SM283" s="6"/>
      <c r="SN283" s="6"/>
      <c r="SO283" s="6"/>
      <c r="SP283" s="6"/>
      <c r="SQ283" s="6"/>
      <c r="SR283" s="6"/>
      <c r="SS283" s="6"/>
      <c r="ST283" s="6"/>
      <c r="SU283" s="6"/>
      <c r="SV283" s="6"/>
      <c r="SW283" s="6"/>
      <c r="SX283" s="6"/>
      <c r="SY283" s="6"/>
      <c r="SZ283" s="6"/>
      <c r="TA283" s="6"/>
      <c r="TB283" s="6"/>
      <c r="TC283" s="6"/>
      <c r="TD283" s="6"/>
      <c r="TE283" s="6"/>
      <c r="TF283" s="6"/>
      <c r="TG283" s="6"/>
      <c r="TH283" s="6"/>
      <c r="TI283" s="6"/>
      <c r="TJ283" s="6"/>
      <c r="TK283" s="6"/>
      <c r="TL283" s="6"/>
      <c r="TM283" s="6"/>
      <c r="TN283" s="6"/>
      <c r="TO283" s="6"/>
      <c r="TP283" s="6"/>
      <c r="TQ283" s="6"/>
      <c r="TR283" s="6"/>
      <c r="TS283" s="6"/>
      <c r="TT283" s="6"/>
      <c r="TU283" s="6"/>
      <c r="TV283" s="6"/>
      <c r="TW283" s="6"/>
      <c r="TX283" s="6"/>
      <c r="TY283" s="6"/>
      <c r="TZ283" s="6"/>
      <c r="UA283" s="6"/>
      <c r="UB283" s="6"/>
      <c r="UC283" s="6"/>
      <c r="UD283" s="6"/>
      <c r="UE283" s="6"/>
      <c r="UF283" s="6"/>
      <c r="UG283" s="6"/>
      <c r="UH283" s="6"/>
      <c r="UI283" s="6"/>
      <c r="UJ283" s="6"/>
      <c r="UK283" s="6"/>
      <c r="UL283" s="6"/>
      <c r="UM283" s="6"/>
      <c r="UN283" s="6"/>
      <c r="UO283" s="6"/>
      <c r="UP283" s="6"/>
      <c r="UQ283" s="6"/>
      <c r="UR283" s="6"/>
      <c r="US283" s="6"/>
      <c r="UT283" s="6"/>
      <c r="UU283" s="6"/>
      <c r="UV283" s="6"/>
      <c r="UW283" s="6"/>
      <c r="UX283" s="6"/>
      <c r="UY283" s="6"/>
      <c r="UZ283" s="6"/>
      <c r="VA283" s="6"/>
      <c r="VB283" s="6"/>
      <c r="VC283" s="6"/>
      <c r="VD283" s="6"/>
      <c r="VE283" s="6"/>
      <c r="VF283" s="6"/>
      <c r="VG283" s="6"/>
      <c r="VH283" s="6"/>
      <c r="VI283" s="6"/>
      <c r="VJ283" s="6"/>
      <c r="VK283" s="6"/>
      <c r="VL283" s="6"/>
      <c r="VM283" s="6"/>
      <c r="VN283" s="6"/>
      <c r="VO283" s="6"/>
      <c r="VP283" s="6"/>
      <c r="VQ283" s="6"/>
      <c r="VR283" s="6"/>
      <c r="VS283" s="6"/>
      <c r="VT283" s="6"/>
      <c r="VU283" s="6"/>
      <c r="VV283" s="6"/>
      <c r="VW283" s="6"/>
      <c r="VX283" s="6"/>
      <c r="VY283" s="6"/>
      <c r="VZ283" s="6"/>
      <c r="WA283" s="6"/>
      <c r="WB283" s="6"/>
      <c r="WC283" s="6"/>
      <c r="WD283" s="6"/>
      <c r="WE283" s="6"/>
      <c r="WF283" s="6"/>
      <c r="WG283" s="6"/>
      <c r="WH283" s="6"/>
      <c r="WI283" s="6"/>
      <c r="WJ283" s="6"/>
      <c r="WK283" s="6"/>
      <c r="WL283" s="6"/>
      <c r="WM283" s="6"/>
      <c r="WN283" s="6"/>
      <c r="WO283" s="6"/>
      <c r="WP283" s="6"/>
      <c r="WQ283" s="6"/>
      <c r="WR283" s="6"/>
      <c r="WS283" s="6"/>
      <c r="WT283" s="6"/>
      <c r="WU283" s="6"/>
      <c r="WV283" s="6"/>
      <c r="WW283" s="6"/>
      <c r="WX283" s="6"/>
      <c r="WY283" s="6"/>
      <c r="WZ283" s="6"/>
      <c r="XA283" s="6"/>
      <c r="XB283" s="6"/>
      <c r="XC283" s="6"/>
      <c r="XD283" s="6"/>
      <c r="XE283" s="6"/>
      <c r="XF283" s="6"/>
      <c r="XG283" s="6"/>
      <c r="XH283" s="6"/>
      <c r="XI283" s="6"/>
      <c r="XJ283" s="6"/>
      <c r="XK283" s="6"/>
      <c r="XL283" s="6"/>
      <c r="XM283" s="6"/>
      <c r="XN283" s="6"/>
      <c r="XO283" s="6"/>
      <c r="XP283" s="6"/>
    </row>
    <row r="284" spans="2:640" x14ac:dyDescent="0.25">
      <c r="B284" s="7"/>
      <c r="C284" s="7"/>
      <c r="D284" s="7"/>
      <c r="E284" s="7"/>
      <c r="F284" s="7"/>
      <c r="G284" s="7"/>
      <c r="H284" s="7"/>
      <c r="I284" s="73"/>
      <c r="J284" s="73"/>
      <c r="K284" s="73"/>
      <c r="L284" s="20"/>
      <c r="M284" s="20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  <c r="IX284" s="20"/>
      <c r="IY284" s="20"/>
      <c r="IZ284" s="20"/>
      <c r="JA284" s="20"/>
      <c r="JB284" s="20"/>
      <c r="JC284" s="20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/>
      <c r="OQ284" s="6"/>
      <c r="OR284" s="6"/>
      <c r="OS284" s="6"/>
      <c r="OT284" s="6"/>
      <c r="OU284" s="6"/>
      <c r="OV284" s="6"/>
      <c r="OW284" s="6"/>
      <c r="OX284" s="6"/>
      <c r="OY284" s="6"/>
      <c r="OZ284" s="6"/>
      <c r="PA284" s="6"/>
      <c r="PB284" s="6"/>
      <c r="PC284" s="6"/>
      <c r="PD284" s="6"/>
      <c r="PE284" s="6"/>
      <c r="PF284" s="6"/>
      <c r="PG284" s="6"/>
      <c r="PH284" s="6"/>
      <c r="PI284" s="6"/>
      <c r="PJ284" s="6"/>
      <c r="PK284" s="6"/>
      <c r="PL284" s="6"/>
      <c r="PM284" s="6"/>
      <c r="PN284" s="6"/>
      <c r="PO284" s="6"/>
      <c r="PP284" s="6"/>
      <c r="PQ284" s="6"/>
      <c r="PR284" s="6"/>
      <c r="PS284" s="6"/>
      <c r="PT284" s="6"/>
      <c r="PU284" s="6"/>
      <c r="PV284" s="6"/>
      <c r="PW284" s="6"/>
      <c r="PX284" s="6"/>
      <c r="PY284" s="6"/>
      <c r="PZ284" s="6"/>
      <c r="QA284" s="6"/>
      <c r="QB284" s="6"/>
      <c r="QC284" s="6"/>
      <c r="QD284" s="6"/>
      <c r="QE284" s="6"/>
      <c r="QF284" s="6"/>
      <c r="QG284" s="6"/>
      <c r="QH284" s="6"/>
      <c r="QI284" s="6"/>
      <c r="QJ284" s="6"/>
      <c r="QK284" s="6"/>
      <c r="QL284" s="6"/>
      <c r="QM284" s="6"/>
      <c r="QN284" s="6"/>
      <c r="QO284" s="6"/>
      <c r="QP284" s="6"/>
      <c r="QQ284" s="6"/>
      <c r="QR284" s="6"/>
      <c r="QS284" s="6"/>
      <c r="QT284" s="6"/>
      <c r="QU284" s="6"/>
      <c r="QV284" s="6"/>
      <c r="QW284" s="6"/>
      <c r="QX284" s="6"/>
      <c r="QY284" s="6"/>
      <c r="QZ284" s="6"/>
      <c r="RA284" s="6"/>
      <c r="RB284" s="6"/>
      <c r="RC284" s="6"/>
      <c r="RD284" s="6"/>
      <c r="RE284" s="6"/>
      <c r="RF284" s="6"/>
      <c r="RG284" s="6"/>
      <c r="RH284" s="6"/>
      <c r="RI284" s="6"/>
      <c r="RJ284" s="6"/>
      <c r="RK284" s="6"/>
      <c r="RL284" s="6"/>
      <c r="RM284" s="6"/>
      <c r="RN284" s="6"/>
      <c r="RO284" s="6"/>
      <c r="RP284" s="6"/>
      <c r="RQ284" s="6"/>
      <c r="RR284" s="6"/>
      <c r="RS284" s="6"/>
      <c r="RT284" s="6"/>
      <c r="RU284" s="6"/>
      <c r="RV284" s="6"/>
      <c r="RW284" s="6"/>
      <c r="RX284" s="6"/>
      <c r="RY284" s="6"/>
      <c r="RZ284" s="6"/>
      <c r="SA284" s="6"/>
      <c r="SB284" s="6"/>
      <c r="SC284" s="6"/>
      <c r="SD284" s="6"/>
      <c r="SE284" s="6"/>
      <c r="SF284" s="6"/>
      <c r="SG284" s="6"/>
      <c r="SH284" s="6"/>
      <c r="SI284" s="6"/>
      <c r="SJ284" s="6"/>
      <c r="SK284" s="6"/>
      <c r="SL284" s="6"/>
      <c r="SM284" s="6"/>
      <c r="SN284" s="6"/>
      <c r="SO284" s="6"/>
      <c r="SP284" s="6"/>
      <c r="SQ284" s="6"/>
      <c r="SR284" s="6"/>
      <c r="SS284" s="6"/>
      <c r="ST284" s="6"/>
      <c r="SU284" s="6"/>
      <c r="SV284" s="6"/>
      <c r="SW284" s="6"/>
      <c r="SX284" s="6"/>
      <c r="SY284" s="6"/>
      <c r="SZ284" s="6"/>
      <c r="TA284" s="6"/>
      <c r="TB284" s="6"/>
      <c r="TC284" s="6"/>
      <c r="TD284" s="6"/>
      <c r="TE284" s="6"/>
      <c r="TF284" s="6"/>
      <c r="TG284" s="6"/>
      <c r="TH284" s="6"/>
      <c r="TI284" s="6"/>
      <c r="TJ284" s="6"/>
      <c r="TK284" s="6"/>
      <c r="TL284" s="6"/>
      <c r="TM284" s="6"/>
      <c r="TN284" s="6"/>
      <c r="TO284" s="6"/>
      <c r="TP284" s="6"/>
      <c r="TQ284" s="6"/>
      <c r="TR284" s="6"/>
      <c r="TS284" s="6"/>
      <c r="TT284" s="6"/>
      <c r="TU284" s="6"/>
      <c r="TV284" s="6"/>
      <c r="TW284" s="6"/>
      <c r="TX284" s="6"/>
      <c r="TY284" s="6"/>
      <c r="TZ284" s="6"/>
      <c r="UA284" s="6"/>
      <c r="UB284" s="6"/>
      <c r="UC284" s="6"/>
      <c r="UD284" s="6"/>
      <c r="UE284" s="6"/>
      <c r="UF284" s="6"/>
      <c r="UG284" s="6"/>
      <c r="UH284" s="6"/>
      <c r="UI284" s="6"/>
      <c r="UJ284" s="6"/>
      <c r="UK284" s="6"/>
      <c r="UL284" s="6"/>
      <c r="UM284" s="6"/>
      <c r="UN284" s="6"/>
      <c r="UO284" s="6"/>
      <c r="UP284" s="6"/>
      <c r="UQ284" s="6"/>
      <c r="UR284" s="6"/>
      <c r="US284" s="6"/>
      <c r="UT284" s="6"/>
      <c r="UU284" s="6"/>
      <c r="UV284" s="6"/>
      <c r="UW284" s="6"/>
      <c r="UX284" s="6"/>
      <c r="UY284" s="6"/>
      <c r="UZ284" s="6"/>
      <c r="VA284" s="6"/>
      <c r="VB284" s="6"/>
      <c r="VC284" s="6"/>
      <c r="VD284" s="6"/>
      <c r="VE284" s="6"/>
      <c r="VF284" s="6"/>
      <c r="VG284" s="6"/>
      <c r="VH284" s="6"/>
      <c r="VI284" s="6"/>
      <c r="VJ284" s="6"/>
      <c r="VK284" s="6"/>
      <c r="VL284" s="6"/>
      <c r="VM284" s="6"/>
      <c r="VN284" s="6"/>
      <c r="VO284" s="6"/>
      <c r="VP284" s="6"/>
      <c r="VQ284" s="6"/>
      <c r="VR284" s="6"/>
      <c r="VS284" s="6"/>
      <c r="VT284" s="6"/>
      <c r="VU284" s="6"/>
      <c r="VV284" s="6"/>
      <c r="VW284" s="6"/>
      <c r="VX284" s="6"/>
      <c r="VY284" s="6"/>
      <c r="VZ284" s="6"/>
      <c r="WA284" s="6"/>
      <c r="WB284" s="6"/>
      <c r="WC284" s="6"/>
      <c r="WD284" s="6"/>
      <c r="WE284" s="6"/>
      <c r="WF284" s="6"/>
      <c r="WG284" s="6"/>
      <c r="WH284" s="6"/>
      <c r="WI284" s="6"/>
      <c r="WJ284" s="6"/>
      <c r="WK284" s="6"/>
      <c r="WL284" s="6"/>
      <c r="WM284" s="6"/>
      <c r="WN284" s="6"/>
      <c r="WO284" s="6"/>
      <c r="WP284" s="6"/>
      <c r="WQ284" s="6"/>
      <c r="WR284" s="6"/>
      <c r="WS284" s="6"/>
      <c r="WT284" s="6"/>
      <c r="WU284" s="6"/>
      <c r="WV284" s="6"/>
      <c r="WW284" s="6"/>
      <c r="WX284" s="6"/>
      <c r="WY284" s="6"/>
      <c r="WZ284" s="6"/>
      <c r="XA284" s="6"/>
      <c r="XB284" s="6"/>
      <c r="XC284" s="6"/>
      <c r="XD284" s="6"/>
      <c r="XE284" s="6"/>
      <c r="XF284" s="6"/>
      <c r="XG284" s="6"/>
      <c r="XH284" s="6"/>
      <c r="XI284" s="6"/>
      <c r="XJ284" s="6"/>
      <c r="XK284" s="6"/>
      <c r="XL284" s="6"/>
      <c r="XM284" s="6"/>
      <c r="XN284" s="6"/>
      <c r="XO284" s="6"/>
      <c r="XP284" s="6"/>
    </row>
    <row r="285" spans="2:640" x14ac:dyDescent="0.25">
      <c r="B285" s="7"/>
      <c r="C285" s="7"/>
      <c r="D285" s="7"/>
      <c r="E285" s="7"/>
      <c r="F285" s="7"/>
      <c r="G285" s="7"/>
      <c r="H285" s="7"/>
      <c r="I285" s="73"/>
      <c r="J285" s="73"/>
      <c r="K285" s="73"/>
      <c r="L285" s="20"/>
      <c r="M285" s="20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  <c r="IX285" s="20"/>
      <c r="IY285" s="20"/>
      <c r="IZ285" s="20"/>
      <c r="JA285" s="20"/>
      <c r="JB285" s="20"/>
      <c r="JC285" s="20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/>
      <c r="OQ285" s="6"/>
      <c r="OR285" s="6"/>
      <c r="OS285" s="6"/>
      <c r="OT285" s="6"/>
      <c r="OU285" s="6"/>
      <c r="OV285" s="6"/>
      <c r="OW285" s="6"/>
      <c r="OX285" s="6"/>
      <c r="OY285" s="6"/>
      <c r="OZ285" s="6"/>
      <c r="PA285" s="6"/>
      <c r="PB285" s="6"/>
      <c r="PC285" s="6"/>
      <c r="PD285" s="6"/>
      <c r="PE285" s="6"/>
      <c r="PF285" s="6"/>
      <c r="PG285" s="6"/>
      <c r="PH285" s="6"/>
      <c r="PI285" s="6"/>
      <c r="PJ285" s="6"/>
      <c r="PK285" s="6"/>
      <c r="PL285" s="6"/>
      <c r="PM285" s="6"/>
      <c r="PN285" s="6"/>
      <c r="PO285" s="6"/>
      <c r="PP285" s="6"/>
      <c r="PQ285" s="6"/>
      <c r="PR285" s="6"/>
      <c r="PS285" s="6"/>
      <c r="PT285" s="6"/>
      <c r="PU285" s="6"/>
      <c r="PV285" s="6"/>
      <c r="PW285" s="6"/>
      <c r="PX285" s="6"/>
      <c r="PY285" s="6"/>
      <c r="PZ285" s="6"/>
      <c r="QA285" s="6"/>
      <c r="QB285" s="6"/>
      <c r="QC285" s="6"/>
      <c r="QD285" s="6"/>
      <c r="QE285" s="6"/>
      <c r="QF285" s="6"/>
      <c r="QG285" s="6"/>
      <c r="QH285" s="6"/>
      <c r="QI285" s="6"/>
      <c r="QJ285" s="6"/>
      <c r="QK285" s="6"/>
      <c r="QL285" s="6"/>
      <c r="QM285" s="6"/>
      <c r="QN285" s="6"/>
      <c r="QO285" s="6"/>
      <c r="QP285" s="6"/>
      <c r="QQ285" s="6"/>
      <c r="QR285" s="6"/>
      <c r="QS285" s="6"/>
      <c r="QT285" s="6"/>
      <c r="QU285" s="6"/>
      <c r="QV285" s="6"/>
      <c r="QW285" s="6"/>
      <c r="QX285" s="6"/>
      <c r="QY285" s="6"/>
      <c r="QZ285" s="6"/>
      <c r="RA285" s="6"/>
      <c r="RB285" s="6"/>
      <c r="RC285" s="6"/>
      <c r="RD285" s="6"/>
      <c r="RE285" s="6"/>
      <c r="RF285" s="6"/>
      <c r="RG285" s="6"/>
      <c r="RH285" s="6"/>
      <c r="RI285" s="6"/>
      <c r="RJ285" s="6"/>
      <c r="RK285" s="6"/>
      <c r="RL285" s="6"/>
      <c r="RM285" s="6"/>
      <c r="RN285" s="6"/>
      <c r="RO285" s="6"/>
      <c r="RP285" s="6"/>
      <c r="RQ285" s="6"/>
      <c r="RR285" s="6"/>
      <c r="RS285" s="6"/>
      <c r="RT285" s="6"/>
      <c r="RU285" s="6"/>
      <c r="RV285" s="6"/>
      <c r="RW285" s="6"/>
      <c r="RX285" s="6"/>
      <c r="RY285" s="6"/>
      <c r="RZ285" s="6"/>
      <c r="SA285" s="6"/>
      <c r="SB285" s="6"/>
      <c r="SC285" s="6"/>
      <c r="SD285" s="6"/>
      <c r="SE285" s="6"/>
      <c r="SF285" s="6"/>
      <c r="SG285" s="6"/>
      <c r="SH285" s="6"/>
      <c r="SI285" s="6"/>
      <c r="SJ285" s="6"/>
      <c r="SK285" s="6"/>
      <c r="SL285" s="6"/>
      <c r="SM285" s="6"/>
      <c r="SN285" s="6"/>
      <c r="SO285" s="6"/>
      <c r="SP285" s="6"/>
      <c r="SQ285" s="6"/>
      <c r="SR285" s="6"/>
      <c r="SS285" s="6"/>
      <c r="ST285" s="6"/>
      <c r="SU285" s="6"/>
      <c r="SV285" s="6"/>
      <c r="SW285" s="6"/>
      <c r="SX285" s="6"/>
      <c r="SY285" s="6"/>
      <c r="SZ285" s="6"/>
      <c r="TA285" s="6"/>
      <c r="TB285" s="6"/>
      <c r="TC285" s="6"/>
      <c r="TD285" s="6"/>
      <c r="TE285" s="6"/>
      <c r="TF285" s="6"/>
      <c r="TG285" s="6"/>
      <c r="TH285" s="6"/>
      <c r="TI285" s="6"/>
      <c r="TJ285" s="6"/>
      <c r="TK285" s="6"/>
      <c r="TL285" s="6"/>
      <c r="TM285" s="6"/>
      <c r="TN285" s="6"/>
      <c r="TO285" s="6"/>
      <c r="TP285" s="6"/>
      <c r="TQ285" s="6"/>
      <c r="TR285" s="6"/>
      <c r="TS285" s="6"/>
      <c r="TT285" s="6"/>
      <c r="TU285" s="6"/>
      <c r="TV285" s="6"/>
      <c r="TW285" s="6"/>
      <c r="TX285" s="6"/>
      <c r="TY285" s="6"/>
      <c r="TZ285" s="6"/>
      <c r="UA285" s="6"/>
      <c r="UB285" s="6"/>
      <c r="UC285" s="6"/>
      <c r="UD285" s="6"/>
      <c r="UE285" s="6"/>
      <c r="UF285" s="6"/>
      <c r="UG285" s="6"/>
      <c r="UH285" s="6"/>
      <c r="UI285" s="6"/>
      <c r="UJ285" s="6"/>
      <c r="UK285" s="6"/>
      <c r="UL285" s="6"/>
      <c r="UM285" s="6"/>
      <c r="UN285" s="6"/>
      <c r="UO285" s="6"/>
      <c r="UP285" s="6"/>
      <c r="UQ285" s="6"/>
      <c r="UR285" s="6"/>
      <c r="US285" s="6"/>
      <c r="UT285" s="6"/>
      <c r="UU285" s="6"/>
      <c r="UV285" s="6"/>
      <c r="UW285" s="6"/>
      <c r="UX285" s="6"/>
      <c r="UY285" s="6"/>
      <c r="UZ285" s="6"/>
      <c r="VA285" s="6"/>
      <c r="VB285" s="6"/>
      <c r="VC285" s="6"/>
      <c r="VD285" s="6"/>
      <c r="VE285" s="6"/>
      <c r="VF285" s="6"/>
      <c r="VG285" s="6"/>
      <c r="VH285" s="6"/>
      <c r="VI285" s="6"/>
      <c r="VJ285" s="6"/>
      <c r="VK285" s="6"/>
      <c r="VL285" s="6"/>
      <c r="VM285" s="6"/>
      <c r="VN285" s="6"/>
      <c r="VO285" s="6"/>
      <c r="VP285" s="6"/>
      <c r="VQ285" s="6"/>
      <c r="VR285" s="6"/>
      <c r="VS285" s="6"/>
      <c r="VT285" s="6"/>
      <c r="VU285" s="6"/>
      <c r="VV285" s="6"/>
      <c r="VW285" s="6"/>
      <c r="VX285" s="6"/>
      <c r="VY285" s="6"/>
      <c r="VZ285" s="6"/>
      <c r="WA285" s="6"/>
      <c r="WB285" s="6"/>
      <c r="WC285" s="6"/>
      <c r="WD285" s="6"/>
      <c r="WE285" s="6"/>
      <c r="WF285" s="6"/>
      <c r="WG285" s="6"/>
      <c r="WH285" s="6"/>
      <c r="WI285" s="6"/>
      <c r="WJ285" s="6"/>
      <c r="WK285" s="6"/>
      <c r="WL285" s="6"/>
      <c r="WM285" s="6"/>
      <c r="WN285" s="6"/>
      <c r="WO285" s="6"/>
      <c r="WP285" s="6"/>
      <c r="WQ285" s="6"/>
      <c r="WR285" s="6"/>
      <c r="WS285" s="6"/>
      <c r="WT285" s="6"/>
      <c r="WU285" s="6"/>
      <c r="WV285" s="6"/>
      <c r="WW285" s="6"/>
      <c r="WX285" s="6"/>
      <c r="WY285" s="6"/>
      <c r="WZ285" s="6"/>
      <c r="XA285" s="6"/>
      <c r="XB285" s="6"/>
      <c r="XC285" s="6"/>
      <c r="XD285" s="6"/>
      <c r="XE285" s="6"/>
      <c r="XF285" s="6"/>
      <c r="XG285" s="6"/>
      <c r="XH285" s="6"/>
      <c r="XI285" s="6"/>
      <c r="XJ285" s="6"/>
      <c r="XK285" s="6"/>
      <c r="XL285" s="6"/>
      <c r="XM285" s="6"/>
      <c r="XN285" s="6"/>
      <c r="XO285" s="6"/>
      <c r="XP285" s="6"/>
    </row>
    <row r="286" spans="2:640" x14ac:dyDescent="0.25">
      <c r="B286" s="7"/>
      <c r="C286" s="7"/>
      <c r="D286" s="7"/>
      <c r="E286" s="7"/>
      <c r="F286" s="7"/>
      <c r="G286" s="7"/>
      <c r="H286" s="7"/>
      <c r="I286" s="73"/>
      <c r="J286" s="73"/>
      <c r="K286" s="73"/>
      <c r="L286" s="20"/>
      <c r="M286" s="20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  <c r="IY286" s="20"/>
      <c r="IZ286" s="20"/>
      <c r="JA286" s="20"/>
      <c r="JB286" s="20"/>
      <c r="JC286" s="20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  <c r="XK286" s="6"/>
      <c r="XL286" s="6"/>
      <c r="XM286" s="6"/>
      <c r="XN286" s="6"/>
      <c r="XO286" s="6"/>
      <c r="XP286" s="6"/>
    </row>
    <row r="287" spans="2:640" x14ac:dyDescent="0.25">
      <c r="B287" s="7"/>
      <c r="C287" s="7"/>
      <c r="D287" s="7"/>
      <c r="E287" s="7"/>
      <c r="F287" s="7"/>
      <c r="G287" s="7"/>
      <c r="H287" s="7"/>
      <c r="I287" s="73"/>
      <c r="J287" s="73"/>
      <c r="K287" s="73"/>
      <c r="L287" s="20"/>
      <c r="M287" s="20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6"/>
      <c r="LZ287" s="6"/>
      <c r="MA287" s="6"/>
      <c r="MB287" s="6"/>
      <c r="MC287" s="6"/>
      <c r="MD287" s="6"/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6"/>
      <c r="OR287" s="6"/>
      <c r="OS287" s="6"/>
      <c r="OT287" s="6"/>
      <c r="OU287" s="6"/>
      <c r="OV287" s="6"/>
      <c r="OW287" s="6"/>
      <c r="OX287" s="6"/>
      <c r="OY287" s="6"/>
      <c r="OZ287" s="6"/>
      <c r="PA287" s="6"/>
      <c r="PB287" s="6"/>
      <c r="PC287" s="6"/>
      <c r="PD287" s="6"/>
      <c r="PE287" s="6"/>
      <c r="PF287" s="6"/>
      <c r="PG287" s="6"/>
      <c r="PH287" s="6"/>
      <c r="PI287" s="6"/>
      <c r="PJ287" s="6"/>
      <c r="PK287" s="6"/>
      <c r="PL287" s="6"/>
      <c r="PM287" s="6"/>
      <c r="PN287" s="6"/>
      <c r="PO287" s="6"/>
      <c r="PP287" s="6"/>
      <c r="PQ287" s="6"/>
      <c r="PR287" s="6"/>
      <c r="PS287" s="6"/>
      <c r="PT287" s="6"/>
      <c r="PU287" s="6"/>
      <c r="PV287" s="6"/>
      <c r="PW287" s="6"/>
      <c r="PX287" s="6"/>
      <c r="PY287" s="6"/>
      <c r="PZ287" s="6"/>
      <c r="QA287" s="6"/>
      <c r="QB287" s="6"/>
      <c r="QC287" s="6"/>
      <c r="QD287" s="6"/>
      <c r="QE287" s="6"/>
      <c r="QF287" s="6"/>
      <c r="QG287" s="6"/>
      <c r="QH287" s="6"/>
      <c r="QI287" s="6"/>
      <c r="QJ287" s="6"/>
      <c r="QK287" s="6"/>
      <c r="QL287" s="6"/>
      <c r="QM287" s="6"/>
      <c r="QN287" s="6"/>
      <c r="QO287" s="6"/>
      <c r="QP287" s="6"/>
      <c r="QQ287" s="6"/>
      <c r="QR287" s="6"/>
      <c r="QS287" s="6"/>
      <c r="QT287" s="6"/>
      <c r="QU287" s="6"/>
      <c r="QV287" s="6"/>
      <c r="QW287" s="6"/>
      <c r="QX287" s="6"/>
      <c r="QY287" s="6"/>
      <c r="QZ287" s="6"/>
      <c r="RA287" s="6"/>
      <c r="RB287" s="6"/>
      <c r="RC287" s="6"/>
      <c r="RD287" s="6"/>
      <c r="RE287" s="6"/>
      <c r="RF287" s="6"/>
      <c r="RG287" s="6"/>
      <c r="RH287" s="6"/>
      <c r="RI287" s="6"/>
      <c r="RJ287" s="6"/>
      <c r="RK287" s="6"/>
      <c r="RL287" s="6"/>
      <c r="RM287" s="6"/>
      <c r="RN287" s="6"/>
      <c r="RO287" s="6"/>
      <c r="RP287" s="6"/>
      <c r="RQ287" s="6"/>
      <c r="RR287" s="6"/>
      <c r="RS287" s="6"/>
      <c r="RT287" s="6"/>
      <c r="RU287" s="6"/>
      <c r="RV287" s="6"/>
      <c r="RW287" s="6"/>
      <c r="RX287" s="6"/>
      <c r="RY287" s="6"/>
      <c r="RZ287" s="6"/>
      <c r="SA287" s="6"/>
      <c r="SB287" s="6"/>
      <c r="SC287" s="6"/>
      <c r="SD287" s="6"/>
      <c r="SE287" s="6"/>
      <c r="SF287" s="6"/>
      <c r="SG287" s="6"/>
      <c r="SH287" s="6"/>
      <c r="SI287" s="6"/>
      <c r="SJ287" s="6"/>
      <c r="SK287" s="6"/>
      <c r="SL287" s="6"/>
      <c r="SM287" s="6"/>
      <c r="SN287" s="6"/>
      <c r="SO287" s="6"/>
      <c r="SP287" s="6"/>
      <c r="SQ287" s="6"/>
      <c r="SR287" s="6"/>
      <c r="SS287" s="6"/>
      <c r="ST287" s="6"/>
      <c r="SU287" s="6"/>
      <c r="SV287" s="6"/>
      <c r="SW287" s="6"/>
      <c r="SX287" s="6"/>
      <c r="SY287" s="6"/>
      <c r="SZ287" s="6"/>
      <c r="TA287" s="6"/>
      <c r="TB287" s="6"/>
      <c r="TC287" s="6"/>
      <c r="TD287" s="6"/>
      <c r="TE287" s="6"/>
      <c r="TF287" s="6"/>
      <c r="TG287" s="6"/>
      <c r="TH287" s="6"/>
      <c r="TI287" s="6"/>
      <c r="TJ287" s="6"/>
      <c r="TK287" s="6"/>
      <c r="TL287" s="6"/>
      <c r="TM287" s="6"/>
      <c r="TN287" s="6"/>
      <c r="TO287" s="6"/>
      <c r="TP287" s="6"/>
      <c r="TQ287" s="6"/>
      <c r="TR287" s="6"/>
      <c r="TS287" s="6"/>
      <c r="TT287" s="6"/>
      <c r="TU287" s="6"/>
      <c r="TV287" s="6"/>
      <c r="TW287" s="6"/>
      <c r="TX287" s="6"/>
      <c r="TY287" s="6"/>
      <c r="TZ287" s="6"/>
      <c r="UA287" s="6"/>
      <c r="UB287" s="6"/>
      <c r="UC287" s="6"/>
      <c r="UD287" s="6"/>
      <c r="UE287" s="6"/>
      <c r="UF287" s="6"/>
      <c r="UG287" s="6"/>
      <c r="UH287" s="6"/>
      <c r="UI287" s="6"/>
      <c r="UJ287" s="6"/>
      <c r="UK287" s="6"/>
      <c r="UL287" s="6"/>
      <c r="UM287" s="6"/>
      <c r="UN287" s="6"/>
      <c r="UO287" s="6"/>
      <c r="UP287" s="6"/>
      <c r="UQ287" s="6"/>
      <c r="UR287" s="6"/>
      <c r="US287" s="6"/>
      <c r="UT287" s="6"/>
      <c r="UU287" s="6"/>
      <c r="UV287" s="6"/>
      <c r="UW287" s="6"/>
      <c r="UX287" s="6"/>
      <c r="UY287" s="6"/>
      <c r="UZ287" s="6"/>
      <c r="VA287" s="6"/>
      <c r="VB287" s="6"/>
      <c r="VC287" s="6"/>
      <c r="VD287" s="6"/>
      <c r="VE287" s="6"/>
      <c r="VF287" s="6"/>
      <c r="VG287" s="6"/>
      <c r="VH287" s="6"/>
      <c r="VI287" s="6"/>
      <c r="VJ287" s="6"/>
      <c r="VK287" s="6"/>
      <c r="VL287" s="6"/>
      <c r="VM287" s="6"/>
      <c r="VN287" s="6"/>
      <c r="VO287" s="6"/>
      <c r="VP287" s="6"/>
      <c r="VQ287" s="6"/>
      <c r="VR287" s="6"/>
      <c r="VS287" s="6"/>
      <c r="VT287" s="6"/>
      <c r="VU287" s="6"/>
      <c r="VV287" s="6"/>
      <c r="VW287" s="6"/>
      <c r="VX287" s="6"/>
      <c r="VY287" s="6"/>
      <c r="VZ287" s="6"/>
      <c r="WA287" s="6"/>
      <c r="WB287" s="6"/>
      <c r="WC287" s="6"/>
      <c r="WD287" s="6"/>
      <c r="WE287" s="6"/>
      <c r="WF287" s="6"/>
      <c r="WG287" s="6"/>
      <c r="WH287" s="6"/>
      <c r="WI287" s="6"/>
      <c r="WJ287" s="6"/>
      <c r="WK287" s="6"/>
      <c r="WL287" s="6"/>
      <c r="WM287" s="6"/>
      <c r="WN287" s="6"/>
      <c r="WO287" s="6"/>
      <c r="WP287" s="6"/>
      <c r="WQ287" s="6"/>
      <c r="WR287" s="6"/>
      <c r="WS287" s="6"/>
      <c r="WT287" s="6"/>
      <c r="WU287" s="6"/>
      <c r="WV287" s="6"/>
      <c r="WW287" s="6"/>
      <c r="WX287" s="6"/>
      <c r="WY287" s="6"/>
      <c r="WZ287" s="6"/>
      <c r="XA287" s="6"/>
      <c r="XB287" s="6"/>
      <c r="XC287" s="6"/>
      <c r="XD287" s="6"/>
      <c r="XE287" s="6"/>
      <c r="XF287" s="6"/>
      <c r="XG287" s="6"/>
      <c r="XH287" s="6"/>
      <c r="XI287" s="6"/>
      <c r="XJ287" s="6"/>
      <c r="XK287" s="6"/>
      <c r="XL287" s="6"/>
      <c r="XM287" s="6"/>
      <c r="XN287" s="6"/>
      <c r="XO287" s="6"/>
      <c r="XP287" s="6"/>
    </row>
    <row r="288" spans="2:640" x14ac:dyDescent="0.25">
      <c r="B288" s="7"/>
      <c r="C288" s="7"/>
      <c r="D288" s="7"/>
      <c r="E288" s="7"/>
      <c r="F288" s="7"/>
      <c r="G288" s="7"/>
      <c r="H288" s="7"/>
      <c r="I288" s="73"/>
      <c r="J288" s="73"/>
      <c r="K288" s="73"/>
      <c r="L288" s="20"/>
      <c r="M288" s="20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  <c r="WW288" s="6"/>
      <c r="WX288" s="6"/>
      <c r="WY288" s="6"/>
      <c r="WZ288" s="6"/>
      <c r="XA288" s="6"/>
      <c r="XB288" s="6"/>
      <c r="XC288" s="6"/>
      <c r="XD288" s="6"/>
      <c r="XE288" s="6"/>
      <c r="XF288" s="6"/>
      <c r="XG288" s="6"/>
      <c r="XH288" s="6"/>
      <c r="XI288" s="6"/>
      <c r="XJ288" s="6"/>
      <c r="XK288" s="6"/>
      <c r="XL288" s="6"/>
      <c r="XM288" s="6"/>
      <c r="XN288" s="6"/>
      <c r="XO288" s="6"/>
      <c r="XP288" s="6"/>
    </row>
    <row r="289" spans="2:640" x14ac:dyDescent="0.25">
      <c r="B289" s="7"/>
      <c r="C289" s="7"/>
      <c r="D289" s="7"/>
      <c r="E289" s="7"/>
      <c r="F289" s="7"/>
      <c r="G289" s="7"/>
      <c r="H289" s="7"/>
      <c r="I289" s="73"/>
      <c r="J289" s="73"/>
      <c r="K289" s="73"/>
      <c r="L289" s="20"/>
      <c r="M289" s="20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/>
      <c r="OQ289" s="6"/>
      <c r="OR289" s="6"/>
      <c r="OS289" s="6"/>
      <c r="OT289" s="6"/>
      <c r="OU289" s="6"/>
      <c r="OV289" s="6"/>
      <c r="OW289" s="6"/>
      <c r="OX289" s="6"/>
      <c r="OY289" s="6"/>
      <c r="OZ289" s="6"/>
      <c r="PA289" s="6"/>
      <c r="PB289" s="6"/>
      <c r="PC289" s="6"/>
      <c r="PD289" s="6"/>
      <c r="PE289" s="6"/>
      <c r="PF289" s="6"/>
      <c r="PG289" s="6"/>
      <c r="PH289" s="6"/>
      <c r="PI289" s="6"/>
      <c r="PJ289" s="6"/>
      <c r="PK289" s="6"/>
      <c r="PL289" s="6"/>
      <c r="PM289" s="6"/>
      <c r="PN289" s="6"/>
      <c r="PO289" s="6"/>
      <c r="PP289" s="6"/>
      <c r="PQ289" s="6"/>
      <c r="PR289" s="6"/>
      <c r="PS289" s="6"/>
      <c r="PT289" s="6"/>
      <c r="PU289" s="6"/>
      <c r="PV289" s="6"/>
      <c r="PW289" s="6"/>
      <c r="PX289" s="6"/>
      <c r="PY289" s="6"/>
      <c r="PZ289" s="6"/>
      <c r="QA289" s="6"/>
      <c r="QB289" s="6"/>
      <c r="QC289" s="6"/>
      <c r="QD289" s="6"/>
      <c r="QE289" s="6"/>
      <c r="QF289" s="6"/>
      <c r="QG289" s="6"/>
      <c r="QH289" s="6"/>
      <c r="QI289" s="6"/>
      <c r="QJ289" s="6"/>
      <c r="QK289" s="6"/>
      <c r="QL289" s="6"/>
      <c r="QM289" s="6"/>
      <c r="QN289" s="6"/>
      <c r="QO289" s="6"/>
      <c r="QP289" s="6"/>
      <c r="QQ289" s="6"/>
      <c r="QR289" s="6"/>
      <c r="QS289" s="6"/>
      <c r="QT289" s="6"/>
      <c r="QU289" s="6"/>
      <c r="QV289" s="6"/>
      <c r="QW289" s="6"/>
      <c r="QX289" s="6"/>
      <c r="QY289" s="6"/>
      <c r="QZ289" s="6"/>
      <c r="RA289" s="6"/>
      <c r="RB289" s="6"/>
      <c r="RC289" s="6"/>
      <c r="RD289" s="6"/>
      <c r="RE289" s="6"/>
      <c r="RF289" s="6"/>
      <c r="RG289" s="6"/>
      <c r="RH289" s="6"/>
      <c r="RI289" s="6"/>
      <c r="RJ289" s="6"/>
      <c r="RK289" s="6"/>
      <c r="RL289" s="6"/>
      <c r="RM289" s="6"/>
      <c r="RN289" s="6"/>
      <c r="RO289" s="6"/>
      <c r="RP289" s="6"/>
      <c r="RQ289" s="6"/>
      <c r="RR289" s="6"/>
      <c r="RS289" s="6"/>
      <c r="RT289" s="6"/>
      <c r="RU289" s="6"/>
      <c r="RV289" s="6"/>
      <c r="RW289" s="6"/>
      <c r="RX289" s="6"/>
      <c r="RY289" s="6"/>
      <c r="RZ289" s="6"/>
      <c r="SA289" s="6"/>
      <c r="SB289" s="6"/>
      <c r="SC289" s="6"/>
      <c r="SD289" s="6"/>
      <c r="SE289" s="6"/>
      <c r="SF289" s="6"/>
      <c r="SG289" s="6"/>
      <c r="SH289" s="6"/>
      <c r="SI289" s="6"/>
      <c r="SJ289" s="6"/>
      <c r="SK289" s="6"/>
      <c r="SL289" s="6"/>
      <c r="SM289" s="6"/>
      <c r="SN289" s="6"/>
      <c r="SO289" s="6"/>
      <c r="SP289" s="6"/>
      <c r="SQ289" s="6"/>
      <c r="SR289" s="6"/>
      <c r="SS289" s="6"/>
      <c r="ST289" s="6"/>
      <c r="SU289" s="6"/>
      <c r="SV289" s="6"/>
      <c r="SW289" s="6"/>
      <c r="SX289" s="6"/>
      <c r="SY289" s="6"/>
      <c r="SZ289" s="6"/>
      <c r="TA289" s="6"/>
      <c r="TB289" s="6"/>
      <c r="TC289" s="6"/>
      <c r="TD289" s="6"/>
      <c r="TE289" s="6"/>
      <c r="TF289" s="6"/>
      <c r="TG289" s="6"/>
      <c r="TH289" s="6"/>
      <c r="TI289" s="6"/>
      <c r="TJ289" s="6"/>
      <c r="TK289" s="6"/>
      <c r="TL289" s="6"/>
      <c r="TM289" s="6"/>
      <c r="TN289" s="6"/>
      <c r="TO289" s="6"/>
      <c r="TP289" s="6"/>
      <c r="TQ289" s="6"/>
      <c r="TR289" s="6"/>
      <c r="TS289" s="6"/>
      <c r="TT289" s="6"/>
      <c r="TU289" s="6"/>
      <c r="TV289" s="6"/>
      <c r="TW289" s="6"/>
      <c r="TX289" s="6"/>
      <c r="TY289" s="6"/>
      <c r="TZ289" s="6"/>
      <c r="UA289" s="6"/>
      <c r="UB289" s="6"/>
      <c r="UC289" s="6"/>
      <c r="UD289" s="6"/>
      <c r="UE289" s="6"/>
      <c r="UF289" s="6"/>
      <c r="UG289" s="6"/>
      <c r="UH289" s="6"/>
      <c r="UI289" s="6"/>
      <c r="UJ289" s="6"/>
      <c r="UK289" s="6"/>
      <c r="UL289" s="6"/>
      <c r="UM289" s="6"/>
      <c r="UN289" s="6"/>
      <c r="UO289" s="6"/>
      <c r="UP289" s="6"/>
      <c r="UQ289" s="6"/>
      <c r="UR289" s="6"/>
      <c r="US289" s="6"/>
      <c r="UT289" s="6"/>
      <c r="UU289" s="6"/>
      <c r="UV289" s="6"/>
      <c r="UW289" s="6"/>
      <c r="UX289" s="6"/>
      <c r="UY289" s="6"/>
      <c r="UZ289" s="6"/>
      <c r="VA289" s="6"/>
      <c r="VB289" s="6"/>
      <c r="VC289" s="6"/>
      <c r="VD289" s="6"/>
      <c r="VE289" s="6"/>
      <c r="VF289" s="6"/>
      <c r="VG289" s="6"/>
      <c r="VH289" s="6"/>
      <c r="VI289" s="6"/>
      <c r="VJ289" s="6"/>
      <c r="VK289" s="6"/>
      <c r="VL289" s="6"/>
      <c r="VM289" s="6"/>
      <c r="VN289" s="6"/>
      <c r="VO289" s="6"/>
      <c r="VP289" s="6"/>
      <c r="VQ289" s="6"/>
      <c r="VR289" s="6"/>
      <c r="VS289" s="6"/>
      <c r="VT289" s="6"/>
      <c r="VU289" s="6"/>
      <c r="VV289" s="6"/>
      <c r="VW289" s="6"/>
      <c r="VX289" s="6"/>
      <c r="VY289" s="6"/>
      <c r="VZ289" s="6"/>
      <c r="WA289" s="6"/>
      <c r="WB289" s="6"/>
      <c r="WC289" s="6"/>
      <c r="WD289" s="6"/>
      <c r="WE289" s="6"/>
      <c r="WF289" s="6"/>
      <c r="WG289" s="6"/>
      <c r="WH289" s="6"/>
      <c r="WI289" s="6"/>
      <c r="WJ289" s="6"/>
      <c r="WK289" s="6"/>
      <c r="WL289" s="6"/>
      <c r="WM289" s="6"/>
      <c r="WN289" s="6"/>
      <c r="WO289" s="6"/>
      <c r="WP289" s="6"/>
      <c r="WQ289" s="6"/>
      <c r="WR289" s="6"/>
      <c r="WS289" s="6"/>
      <c r="WT289" s="6"/>
      <c r="WU289" s="6"/>
      <c r="WV289" s="6"/>
      <c r="WW289" s="6"/>
      <c r="WX289" s="6"/>
      <c r="WY289" s="6"/>
      <c r="WZ289" s="6"/>
      <c r="XA289" s="6"/>
      <c r="XB289" s="6"/>
      <c r="XC289" s="6"/>
      <c r="XD289" s="6"/>
      <c r="XE289" s="6"/>
      <c r="XF289" s="6"/>
      <c r="XG289" s="6"/>
      <c r="XH289" s="6"/>
      <c r="XI289" s="6"/>
      <c r="XJ289" s="6"/>
      <c r="XK289" s="6"/>
      <c r="XL289" s="6"/>
      <c r="XM289" s="6"/>
      <c r="XN289" s="6"/>
      <c r="XO289" s="6"/>
      <c r="XP289" s="6"/>
    </row>
    <row r="290" spans="2:640" x14ac:dyDescent="0.25">
      <c r="B290" s="7"/>
      <c r="C290" s="7"/>
      <c r="D290" s="7"/>
      <c r="E290" s="7"/>
      <c r="F290" s="7"/>
      <c r="G290" s="7"/>
      <c r="H290" s="7"/>
      <c r="I290" s="73"/>
      <c r="J290" s="73"/>
      <c r="K290" s="73"/>
      <c r="L290" s="20"/>
      <c r="M290" s="20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/>
      <c r="OQ290" s="6"/>
      <c r="OR290" s="6"/>
      <c r="OS290" s="6"/>
      <c r="OT290" s="6"/>
      <c r="OU290" s="6"/>
      <c r="OV290" s="6"/>
      <c r="OW290" s="6"/>
      <c r="OX290" s="6"/>
      <c r="OY290" s="6"/>
      <c r="OZ290" s="6"/>
      <c r="PA290" s="6"/>
      <c r="PB290" s="6"/>
      <c r="PC290" s="6"/>
      <c r="PD290" s="6"/>
      <c r="PE290" s="6"/>
      <c r="PF290" s="6"/>
      <c r="PG290" s="6"/>
      <c r="PH290" s="6"/>
      <c r="PI290" s="6"/>
      <c r="PJ290" s="6"/>
      <c r="PK290" s="6"/>
      <c r="PL290" s="6"/>
      <c r="PM290" s="6"/>
      <c r="PN290" s="6"/>
      <c r="PO290" s="6"/>
      <c r="PP290" s="6"/>
      <c r="PQ290" s="6"/>
      <c r="PR290" s="6"/>
      <c r="PS290" s="6"/>
      <c r="PT290" s="6"/>
      <c r="PU290" s="6"/>
      <c r="PV290" s="6"/>
      <c r="PW290" s="6"/>
      <c r="PX290" s="6"/>
      <c r="PY290" s="6"/>
      <c r="PZ290" s="6"/>
      <c r="QA290" s="6"/>
      <c r="QB290" s="6"/>
      <c r="QC290" s="6"/>
      <c r="QD290" s="6"/>
      <c r="QE290" s="6"/>
      <c r="QF290" s="6"/>
      <c r="QG290" s="6"/>
      <c r="QH290" s="6"/>
      <c r="QI290" s="6"/>
      <c r="QJ290" s="6"/>
      <c r="QK290" s="6"/>
      <c r="QL290" s="6"/>
      <c r="QM290" s="6"/>
      <c r="QN290" s="6"/>
      <c r="QO290" s="6"/>
      <c r="QP290" s="6"/>
      <c r="QQ290" s="6"/>
      <c r="QR290" s="6"/>
      <c r="QS290" s="6"/>
      <c r="QT290" s="6"/>
      <c r="QU290" s="6"/>
      <c r="QV290" s="6"/>
      <c r="QW290" s="6"/>
      <c r="QX290" s="6"/>
      <c r="QY290" s="6"/>
      <c r="QZ290" s="6"/>
      <c r="RA290" s="6"/>
      <c r="RB290" s="6"/>
      <c r="RC290" s="6"/>
      <c r="RD290" s="6"/>
      <c r="RE290" s="6"/>
      <c r="RF290" s="6"/>
      <c r="RG290" s="6"/>
      <c r="RH290" s="6"/>
      <c r="RI290" s="6"/>
      <c r="RJ290" s="6"/>
      <c r="RK290" s="6"/>
      <c r="RL290" s="6"/>
      <c r="RM290" s="6"/>
      <c r="RN290" s="6"/>
      <c r="RO290" s="6"/>
      <c r="RP290" s="6"/>
      <c r="RQ290" s="6"/>
      <c r="RR290" s="6"/>
      <c r="RS290" s="6"/>
      <c r="RT290" s="6"/>
      <c r="RU290" s="6"/>
      <c r="RV290" s="6"/>
      <c r="RW290" s="6"/>
      <c r="RX290" s="6"/>
      <c r="RY290" s="6"/>
      <c r="RZ290" s="6"/>
      <c r="SA290" s="6"/>
      <c r="SB290" s="6"/>
      <c r="SC290" s="6"/>
      <c r="SD290" s="6"/>
      <c r="SE290" s="6"/>
      <c r="SF290" s="6"/>
      <c r="SG290" s="6"/>
      <c r="SH290" s="6"/>
      <c r="SI290" s="6"/>
      <c r="SJ290" s="6"/>
      <c r="SK290" s="6"/>
      <c r="SL290" s="6"/>
      <c r="SM290" s="6"/>
      <c r="SN290" s="6"/>
      <c r="SO290" s="6"/>
      <c r="SP290" s="6"/>
      <c r="SQ290" s="6"/>
      <c r="SR290" s="6"/>
      <c r="SS290" s="6"/>
      <c r="ST290" s="6"/>
      <c r="SU290" s="6"/>
      <c r="SV290" s="6"/>
      <c r="SW290" s="6"/>
      <c r="SX290" s="6"/>
      <c r="SY290" s="6"/>
      <c r="SZ290" s="6"/>
      <c r="TA290" s="6"/>
      <c r="TB290" s="6"/>
      <c r="TC290" s="6"/>
      <c r="TD290" s="6"/>
      <c r="TE290" s="6"/>
      <c r="TF290" s="6"/>
      <c r="TG290" s="6"/>
      <c r="TH290" s="6"/>
      <c r="TI290" s="6"/>
      <c r="TJ290" s="6"/>
      <c r="TK290" s="6"/>
      <c r="TL290" s="6"/>
      <c r="TM290" s="6"/>
      <c r="TN290" s="6"/>
      <c r="TO290" s="6"/>
      <c r="TP290" s="6"/>
      <c r="TQ290" s="6"/>
      <c r="TR290" s="6"/>
      <c r="TS290" s="6"/>
      <c r="TT290" s="6"/>
      <c r="TU290" s="6"/>
      <c r="TV290" s="6"/>
      <c r="TW290" s="6"/>
      <c r="TX290" s="6"/>
      <c r="TY290" s="6"/>
      <c r="TZ290" s="6"/>
      <c r="UA290" s="6"/>
      <c r="UB290" s="6"/>
      <c r="UC290" s="6"/>
      <c r="UD290" s="6"/>
      <c r="UE290" s="6"/>
      <c r="UF290" s="6"/>
      <c r="UG290" s="6"/>
      <c r="UH290" s="6"/>
      <c r="UI290" s="6"/>
      <c r="UJ290" s="6"/>
      <c r="UK290" s="6"/>
      <c r="UL290" s="6"/>
      <c r="UM290" s="6"/>
      <c r="UN290" s="6"/>
      <c r="UO290" s="6"/>
      <c r="UP290" s="6"/>
      <c r="UQ290" s="6"/>
      <c r="UR290" s="6"/>
      <c r="US290" s="6"/>
      <c r="UT290" s="6"/>
      <c r="UU290" s="6"/>
      <c r="UV290" s="6"/>
      <c r="UW290" s="6"/>
      <c r="UX290" s="6"/>
      <c r="UY290" s="6"/>
      <c r="UZ290" s="6"/>
      <c r="VA290" s="6"/>
      <c r="VB290" s="6"/>
      <c r="VC290" s="6"/>
      <c r="VD290" s="6"/>
      <c r="VE290" s="6"/>
      <c r="VF290" s="6"/>
      <c r="VG290" s="6"/>
      <c r="VH290" s="6"/>
      <c r="VI290" s="6"/>
      <c r="VJ290" s="6"/>
      <c r="VK290" s="6"/>
      <c r="VL290" s="6"/>
      <c r="VM290" s="6"/>
      <c r="VN290" s="6"/>
      <c r="VO290" s="6"/>
      <c r="VP290" s="6"/>
      <c r="VQ290" s="6"/>
      <c r="VR290" s="6"/>
      <c r="VS290" s="6"/>
      <c r="VT290" s="6"/>
      <c r="VU290" s="6"/>
      <c r="VV290" s="6"/>
      <c r="VW290" s="6"/>
      <c r="VX290" s="6"/>
      <c r="VY290" s="6"/>
      <c r="VZ290" s="6"/>
      <c r="WA290" s="6"/>
      <c r="WB290" s="6"/>
      <c r="WC290" s="6"/>
      <c r="WD290" s="6"/>
      <c r="WE290" s="6"/>
      <c r="WF290" s="6"/>
      <c r="WG290" s="6"/>
      <c r="WH290" s="6"/>
      <c r="WI290" s="6"/>
      <c r="WJ290" s="6"/>
      <c r="WK290" s="6"/>
      <c r="WL290" s="6"/>
      <c r="WM290" s="6"/>
      <c r="WN290" s="6"/>
      <c r="WO290" s="6"/>
      <c r="WP290" s="6"/>
      <c r="WQ290" s="6"/>
      <c r="WR290" s="6"/>
      <c r="WS290" s="6"/>
      <c r="WT290" s="6"/>
      <c r="WU290" s="6"/>
      <c r="WV290" s="6"/>
      <c r="WW290" s="6"/>
      <c r="WX290" s="6"/>
      <c r="WY290" s="6"/>
      <c r="WZ290" s="6"/>
      <c r="XA290" s="6"/>
      <c r="XB290" s="6"/>
      <c r="XC290" s="6"/>
      <c r="XD290" s="6"/>
      <c r="XE290" s="6"/>
      <c r="XF290" s="6"/>
      <c r="XG290" s="6"/>
      <c r="XH290" s="6"/>
      <c r="XI290" s="6"/>
      <c r="XJ290" s="6"/>
      <c r="XK290" s="6"/>
      <c r="XL290" s="6"/>
      <c r="XM290" s="6"/>
      <c r="XN290" s="6"/>
      <c r="XO290" s="6"/>
      <c r="XP290" s="6"/>
    </row>
    <row r="291" spans="2:640" x14ac:dyDescent="0.25">
      <c r="B291" s="7"/>
      <c r="C291" s="7"/>
      <c r="D291" s="7"/>
      <c r="E291" s="7"/>
      <c r="F291" s="7"/>
      <c r="G291" s="7"/>
      <c r="H291" s="7"/>
      <c r="I291" s="73"/>
      <c r="J291" s="73"/>
      <c r="K291" s="73"/>
      <c r="L291" s="20"/>
      <c r="M291" s="20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/>
      <c r="OQ291" s="6"/>
      <c r="OR291" s="6"/>
      <c r="OS291" s="6"/>
      <c r="OT291" s="6"/>
      <c r="OU291" s="6"/>
      <c r="OV291" s="6"/>
      <c r="OW291" s="6"/>
      <c r="OX291" s="6"/>
      <c r="OY291" s="6"/>
      <c r="OZ291" s="6"/>
      <c r="PA291" s="6"/>
      <c r="PB291" s="6"/>
      <c r="PC291" s="6"/>
      <c r="PD291" s="6"/>
      <c r="PE291" s="6"/>
      <c r="PF291" s="6"/>
      <c r="PG291" s="6"/>
      <c r="PH291" s="6"/>
      <c r="PI291" s="6"/>
      <c r="PJ291" s="6"/>
      <c r="PK291" s="6"/>
      <c r="PL291" s="6"/>
      <c r="PM291" s="6"/>
      <c r="PN291" s="6"/>
      <c r="PO291" s="6"/>
      <c r="PP291" s="6"/>
      <c r="PQ291" s="6"/>
      <c r="PR291" s="6"/>
      <c r="PS291" s="6"/>
      <c r="PT291" s="6"/>
      <c r="PU291" s="6"/>
      <c r="PV291" s="6"/>
      <c r="PW291" s="6"/>
      <c r="PX291" s="6"/>
      <c r="PY291" s="6"/>
      <c r="PZ291" s="6"/>
      <c r="QA291" s="6"/>
      <c r="QB291" s="6"/>
      <c r="QC291" s="6"/>
      <c r="QD291" s="6"/>
      <c r="QE291" s="6"/>
      <c r="QF291" s="6"/>
      <c r="QG291" s="6"/>
      <c r="QH291" s="6"/>
      <c r="QI291" s="6"/>
      <c r="QJ291" s="6"/>
      <c r="QK291" s="6"/>
      <c r="QL291" s="6"/>
      <c r="QM291" s="6"/>
      <c r="QN291" s="6"/>
      <c r="QO291" s="6"/>
      <c r="QP291" s="6"/>
      <c r="QQ291" s="6"/>
      <c r="QR291" s="6"/>
      <c r="QS291" s="6"/>
      <c r="QT291" s="6"/>
      <c r="QU291" s="6"/>
      <c r="QV291" s="6"/>
      <c r="QW291" s="6"/>
      <c r="QX291" s="6"/>
      <c r="QY291" s="6"/>
      <c r="QZ291" s="6"/>
      <c r="RA291" s="6"/>
      <c r="RB291" s="6"/>
      <c r="RC291" s="6"/>
      <c r="RD291" s="6"/>
      <c r="RE291" s="6"/>
      <c r="RF291" s="6"/>
      <c r="RG291" s="6"/>
      <c r="RH291" s="6"/>
      <c r="RI291" s="6"/>
      <c r="RJ291" s="6"/>
      <c r="RK291" s="6"/>
      <c r="RL291" s="6"/>
      <c r="RM291" s="6"/>
      <c r="RN291" s="6"/>
      <c r="RO291" s="6"/>
      <c r="RP291" s="6"/>
      <c r="RQ291" s="6"/>
      <c r="RR291" s="6"/>
      <c r="RS291" s="6"/>
      <c r="RT291" s="6"/>
      <c r="RU291" s="6"/>
      <c r="RV291" s="6"/>
      <c r="RW291" s="6"/>
      <c r="RX291" s="6"/>
      <c r="RY291" s="6"/>
      <c r="RZ291" s="6"/>
      <c r="SA291" s="6"/>
      <c r="SB291" s="6"/>
      <c r="SC291" s="6"/>
      <c r="SD291" s="6"/>
      <c r="SE291" s="6"/>
      <c r="SF291" s="6"/>
      <c r="SG291" s="6"/>
      <c r="SH291" s="6"/>
      <c r="SI291" s="6"/>
      <c r="SJ291" s="6"/>
      <c r="SK291" s="6"/>
      <c r="SL291" s="6"/>
      <c r="SM291" s="6"/>
      <c r="SN291" s="6"/>
      <c r="SO291" s="6"/>
      <c r="SP291" s="6"/>
      <c r="SQ291" s="6"/>
      <c r="SR291" s="6"/>
      <c r="SS291" s="6"/>
      <c r="ST291" s="6"/>
      <c r="SU291" s="6"/>
      <c r="SV291" s="6"/>
      <c r="SW291" s="6"/>
      <c r="SX291" s="6"/>
      <c r="SY291" s="6"/>
      <c r="SZ291" s="6"/>
      <c r="TA291" s="6"/>
      <c r="TB291" s="6"/>
      <c r="TC291" s="6"/>
      <c r="TD291" s="6"/>
      <c r="TE291" s="6"/>
      <c r="TF291" s="6"/>
      <c r="TG291" s="6"/>
      <c r="TH291" s="6"/>
      <c r="TI291" s="6"/>
      <c r="TJ291" s="6"/>
      <c r="TK291" s="6"/>
      <c r="TL291" s="6"/>
      <c r="TM291" s="6"/>
      <c r="TN291" s="6"/>
      <c r="TO291" s="6"/>
      <c r="TP291" s="6"/>
      <c r="TQ291" s="6"/>
      <c r="TR291" s="6"/>
      <c r="TS291" s="6"/>
      <c r="TT291" s="6"/>
      <c r="TU291" s="6"/>
      <c r="TV291" s="6"/>
      <c r="TW291" s="6"/>
      <c r="TX291" s="6"/>
      <c r="TY291" s="6"/>
      <c r="TZ291" s="6"/>
      <c r="UA291" s="6"/>
      <c r="UB291" s="6"/>
      <c r="UC291" s="6"/>
      <c r="UD291" s="6"/>
      <c r="UE291" s="6"/>
      <c r="UF291" s="6"/>
      <c r="UG291" s="6"/>
      <c r="UH291" s="6"/>
      <c r="UI291" s="6"/>
      <c r="UJ291" s="6"/>
      <c r="UK291" s="6"/>
      <c r="UL291" s="6"/>
      <c r="UM291" s="6"/>
      <c r="UN291" s="6"/>
      <c r="UO291" s="6"/>
      <c r="UP291" s="6"/>
      <c r="UQ291" s="6"/>
      <c r="UR291" s="6"/>
      <c r="US291" s="6"/>
      <c r="UT291" s="6"/>
      <c r="UU291" s="6"/>
      <c r="UV291" s="6"/>
      <c r="UW291" s="6"/>
      <c r="UX291" s="6"/>
      <c r="UY291" s="6"/>
      <c r="UZ291" s="6"/>
      <c r="VA291" s="6"/>
      <c r="VB291" s="6"/>
      <c r="VC291" s="6"/>
      <c r="VD291" s="6"/>
      <c r="VE291" s="6"/>
      <c r="VF291" s="6"/>
      <c r="VG291" s="6"/>
      <c r="VH291" s="6"/>
      <c r="VI291" s="6"/>
      <c r="VJ291" s="6"/>
      <c r="VK291" s="6"/>
      <c r="VL291" s="6"/>
      <c r="VM291" s="6"/>
      <c r="VN291" s="6"/>
      <c r="VO291" s="6"/>
      <c r="VP291" s="6"/>
      <c r="VQ291" s="6"/>
      <c r="VR291" s="6"/>
      <c r="VS291" s="6"/>
      <c r="VT291" s="6"/>
      <c r="VU291" s="6"/>
      <c r="VV291" s="6"/>
      <c r="VW291" s="6"/>
      <c r="VX291" s="6"/>
      <c r="VY291" s="6"/>
      <c r="VZ291" s="6"/>
      <c r="WA291" s="6"/>
      <c r="WB291" s="6"/>
      <c r="WC291" s="6"/>
      <c r="WD291" s="6"/>
      <c r="WE291" s="6"/>
      <c r="WF291" s="6"/>
      <c r="WG291" s="6"/>
      <c r="WH291" s="6"/>
      <c r="WI291" s="6"/>
      <c r="WJ291" s="6"/>
      <c r="WK291" s="6"/>
      <c r="WL291" s="6"/>
      <c r="WM291" s="6"/>
      <c r="WN291" s="6"/>
      <c r="WO291" s="6"/>
      <c r="WP291" s="6"/>
      <c r="WQ291" s="6"/>
      <c r="WR291" s="6"/>
      <c r="WS291" s="6"/>
      <c r="WT291" s="6"/>
      <c r="WU291" s="6"/>
      <c r="WV291" s="6"/>
      <c r="WW291" s="6"/>
      <c r="WX291" s="6"/>
      <c r="WY291" s="6"/>
      <c r="WZ291" s="6"/>
      <c r="XA291" s="6"/>
      <c r="XB291" s="6"/>
      <c r="XC291" s="6"/>
      <c r="XD291" s="6"/>
      <c r="XE291" s="6"/>
      <c r="XF291" s="6"/>
      <c r="XG291" s="6"/>
      <c r="XH291" s="6"/>
      <c r="XI291" s="6"/>
      <c r="XJ291" s="6"/>
      <c r="XK291" s="6"/>
      <c r="XL291" s="6"/>
      <c r="XM291" s="6"/>
      <c r="XN291" s="6"/>
      <c r="XO291" s="6"/>
      <c r="XP291" s="6"/>
    </row>
    <row r="292" spans="2:640" x14ac:dyDescent="0.25">
      <c r="B292" s="7"/>
      <c r="C292" s="7"/>
      <c r="D292" s="7"/>
      <c r="E292" s="7"/>
      <c r="F292" s="7"/>
      <c r="G292" s="7"/>
      <c r="H292" s="7"/>
      <c r="I292" s="73"/>
      <c r="J292" s="73"/>
      <c r="K292" s="73"/>
      <c r="L292" s="20"/>
      <c r="M292" s="20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/>
      <c r="OQ292" s="6"/>
      <c r="OR292" s="6"/>
      <c r="OS292" s="6"/>
      <c r="OT292" s="6"/>
      <c r="OU292" s="6"/>
      <c r="OV292" s="6"/>
      <c r="OW292" s="6"/>
      <c r="OX292" s="6"/>
      <c r="OY292" s="6"/>
      <c r="OZ292" s="6"/>
      <c r="PA292" s="6"/>
      <c r="PB292" s="6"/>
      <c r="PC292" s="6"/>
      <c r="PD292" s="6"/>
      <c r="PE292" s="6"/>
      <c r="PF292" s="6"/>
      <c r="PG292" s="6"/>
      <c r="PH292" s="6"/>
      <c r="PI292" s="6"/>
      <c r="PJ292" s="6"/>
      <c r="PK292" s="6"/>
      <c r="PL292" s="6"/>
      <c r="PM292" s="6"/>
      <c r="PN292" s="6"/>
      <c r="PO292" s="6"/>
      <c r="PP292" s="6"/>
      <c r="PQ292" s="6"/>
      <c r="PR292" s="6"/>
      <c r="PS292" s="6"/>
      <c r="PT292" s="6"/>
      <c r="PU292" s="6"/>
      <c r="PV292" s="6"/>
      <c r="PW292" s="6"/>
      <c r="PX292" s="6"/>
      <c r="PY292" s="6"/>
      <c r="PZ292" s="6"/>
      <c r="QA292" s="6"/>
      <c r="QB292" s="6"/>
      <c r="QC292" s="6"/>
      <c r="QD292" s="6"/>
      <c r="QE292" s="6"/>
      <c r="QF292" s="6"/>
      <c r="QG292" s="6"/>
      <c r="QH292" s="6"/>
      <c r="QI292" s="6"/>
      <c r="QJ292" s="6"/>
      <c r="QK292" s="6"/>
      <c r="QL292" s="6"/>
      <c r="QM292" s="6"/>
      <c r="QN292" s="6"/>
      <c r="QO292" s="6"/>
      <c r="QP292" s="6"/>
      <c r="QQ292" s="6"/>
      <c r="QR292" s="6"/>
      <c r="QS292" s="6"/>
      <c r="QT292" s="6"/>
      <c r="QU292" s="6"/>
      <c r="QV292" s="6"/>
      <c r="QW292" s="6"/>
      <c r="QX292" s="6"/>
      <c r="QY292" s="6"/>
      <c r="QZ292" s="6"/>
      <c r="RA292" s="6"/>
      <c r="RB292" s="6"/>
      <c r="RC292" s="6"/>
      <c r="RD292" s="6"/>
      <c r="RE292" s="6"/>
      <c r="RF292" s="6"/>
      <c r="RG292" s="6"/>
      <c r="RH292" s="6"/>
      <c r="RI292" s="6"/>
      <c r="RJ292" s="6"/>
      <c r="RK292" s="6"/>
      <c r="RL292" s="6"/>
      <c r="RM292" s="6"/>
      <c r="RN292" s="6"/>
      <c r="RO292" s="6"/>
      <c r="RP292" s="6"/>
      <c r="RQ292" s="6"/>
      <c r="RR292" s="6"/>
      <c r="RS292" s="6"/>
      <c r="RT292" s="6"/>
      <c r="RU292" s="6"/>
      <c r="RV292" s="6"/>
      <c r="RW292" s="6"/>
      <c r="RX292" s="6"/>
      <c r="RY292" s="6"/>
      <c r="RZ292" s="6"/>
      <c r="SA292" s="6"/>
      <c r="SB292" s="6"/>
      <c r="SC292" s="6"/>
      <c r="SD292" s="6"/>
      <c r="SE292" s="6"/>
      <c r="SF292" s="6"/>
      <c r="SG292" s="6"/>
      <c r="SH292" s="6"/>
      <c r="SI292" s="6"/>
      <c r="SJ292" s="6"/>
      <c r="SK292" s="6"/>
      <c r="SL292" s="6"/>
      <c r="SM292" s="6"/>
      <c r="SN292" s="6"/>
      <c r="SO292" s="6"/>
      <c r="SP292" s="6"/>
      <c r="SQ292" s="6"/>
      <c r="SR292" s="6"/>
      <c r="SS292" s="6"/>
      <c r="ST292" s="6"/>
      <c r="SU292" s="6"/>
      <c r="SV292" s="6"/>
      <c r="SW292" s="6"/>
      <c r="SX292" s="6"/>
      <c r="SY292" s="6"/>
      <c r="SZ292" s="6"/>
      <c r="TA292" s="6"/>
      <c r="TB292" s="6"/>
      <c r="TC292" s="6"/>
      <c r="TD292" s="6"/>
      <c r="TE292" s="6"/>
      <c r="TF292" s="6"/>
      <c r="TG292" s="6"/>
      <c r="TH292" s="6"/>
      <c r="TI292" s="6"/>
      <c r="TJ292" s="6"/>
      <c r="TK292" s="6"/>
      <c r="TL292" s="6"/>
      <c r="TM292" s="6"/>
      <c r="TN292" s="6"/>
      <c r="TO292" s="6"/>
      <c r="TP292" s="6"/>
      <c r="TQ292" s="6"/>
      <c r="TR292" s="6"/>
      <c r="TS292" s="6"/>
      <c r="TT292" s="6"/>
      <c r="TU292" s="6"/>
      <c r="TV292" s="6"/>
      <c r="TW292" s="6"/>
      <c r="TX292" s="6"/>
      <c r="TY292" s="6"/>
      <c r="TZ292" s="6"/>
      <c r="UA292" s="6"/>
      <c r="UB292" s="6"/>
      <c r="UC292" s="6"/>
      <c r="UD292" s="6"/>
      <c r="UE292" s="6"/>
      <c r="UF292" s="6"/>
      <c r="UG292" s="6"/>
      <c r="UH292" s="6"/>
      <c r="UI292" s="6"/>
      <c r="UJ292" s="6"/>
      <c r="UK292" s="6"/>
      <c r="UL292" s="6"/>
      <c r="UM292" s="6"/>
      <c r="UN292" s="6"/>
      <c r="UO292" s="6"/>
      <c r="UP292" s="6"/>
      <c r="UQ292" s="6"/>
      <c r="UR292" s="6"/>
      <c r="US292" s="6"/>
      <c r="UT292" s="6"/>
      <c r="UU292" s="6"/>
      <c r="UV292" s="6"/>
      <c r="UW292" s="6"/>
      <c r="UX292" s="6"/>
      <c r="UY292" s="6"/>
      <c r="UZ292" s="6"/>
      <c r="VA292" s="6"/>
      <c r="VB292" s="6"/>
      <c r="VC292" s="6"/>
      <c r="VD292" s="6"/>
      <c r="VE292" s="6"/>
      <c r="VF292" s="6"/>
      <c r="VG292" s="6"/>
      <c r="VH292" s="6"/>
      <c r="VI292" s="6"/>
      <c r="VJ292" s="6"/>
      <c r="VK292" s="6"/>
      <c r="VL292" s="6"/>
      <c r="VM292" s="6"/>
      <c r="VN292" s="6"/>
      <c r="VO292" s="6"/>
      <c r="VP292" s="6"/>
      <c r="VQ292" s="6"/>
      <c r="VR292" s="6"/>
      <c r="VS292" s="6"/>
      <c r="VT292" s="6"/>
      <c r="VU292" s="6"/>
      <c r="VV292" s="6"/>
      <c r="VW292" s="6"/>
      <c r="VX292" s="6"/>
      <c r="VY292" s="6"/>
      <c r="VZ292" s="6"/>
      <c r="WA292" s="6"/>
      <c r="WB292" s="6"/>
      <c r="WC292" s="6"/>
      <c r="WD292" s="6"/>
      <c r="WE292" s="6"/>
      <c r="WF292" s="6"/>
      <c r="WG292" s="6"/>
      <c r="WH292" s="6"/>
      <c r="WI292" s="6"/>
      <c r="WJ292" s="6"/>
      <c r="WK292" s="6"/>
      <c r="WL292" s="6"/>
      <c r="WM292" s="6"/>
      <c r="WN292" s="6"/>
      <c r="WO292" s="6"/>
      <c r="WP292" s="6"/>
      <c r="WQ292" s="6"/>
      <c r="WR292" s="6"/>
      <c r="WS292" s="6"/>
      <c r="WT292" s="6"/>
      <c r="WU292" s="6"/>
      <c r="WV292" s="6"/>
      <c r="WW292" s="6"/>
      <c r="WX292" s="6"/>
      <c r="WY292" s="6"/>
      <c r="WZ292" s="6"/>
      <c r="XA292" s="6"/>
      <c r="XB292" s="6"/>
      <c r="XC292" s="6"/>
      <c r="XD292" s="6"/>
      <c r="XE292" s="6"/>
      <c r="XF292" s="6"/>
      <c r="XG292" s="6"/>
      <c r="XH292" s="6"/>
      <c r="XI292" s="6"/>
      <c r="XJ292" s="6"/>
      <c r="XK292" s="6"/>
      <c r="XL292" s="6"/>
      <c r="XM292" s="6"/>
      <c r="XN292" s="6"/>
      <c r="XO292" s="6"/>
      <c r="XP292" s="6"/>
    </row>
    <row r="293" spans="2:640" x14ac:dyDescent="0.25">
      <c r="B293" s="7"/>
      <c r="C293" s="7"/>
      <c r="D293" s="7"/>
      <c r="E293" s="7"/>
      <c r="F293" s="7"/>
      <c r="G293" s="7"/>
      <c r="H293" s="7"/>
      <c r="I293" s="73"/>
      <c r="J293" s="73"/>
      <c r="K293" s="73"/>
      <c r="L293" s="20"/>
      <c r="M293" s="20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/>
      <c r="JC293" s="20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6"/>
      <c r="OR293" s="6"/>
      <c r="OS293" s="6"/>
      <c r="OT293" s="6"/>
      <c r="OU293" s="6"/>
      <c r="OV293" s="6"/>
      <c r="OW293" s="6"/>
      <c r="OX293" s="6"/>
      <c r="OY293" s="6"/>
      <c r="OZ293" s="6"/>
      <c r="PA293" s="6"/>
      <c r="PB293" s="6"/>
      <c r="PC293" s="6"/>
      <c r="PD293" s="6"/>
      <c r="PE293" s="6"/>
      <c r="PF293" s="6"/>
      <c r="PG293" s="6"/>
      <c r="PH293" s="6"/>
      <c r="PI293" s="6"/>
      <c r="PJ293" s="6"/>
      <c r="PK293" s="6"/>
      <c r="PL293" s="6"/>
      <c r="PM293" s="6"/>
      <c r="PN293" s="6"/>
      <c r="PO293" s="6"/>
      <c r="PP293" s="6"/>
      <c r="PQ293" s="6"/>
      <c r="PR293" s="6"/>
      <c r="PS293" s="6"/>
      <c r="PT293" s="6"/>
      <c r="PU293" s="6"/>
      <c r="PV293" s="6"/>
      <c r="PW293" s="6"/>
      <c r="PX293" s="6"/>
      <c r="PY293" s="6"/>
      <c r="PZ293" s="6"/>
      <c r="QA293" s="6"/>
      <c r="QB293" s="6"/>
      <c r="QC293" s="6"/>
      <c r="QD293" s="6"/>
      <c r="QE293" s="6"/>
      <c r="QF293" s="6"/>
      <c r="QG293" s="6"/>
      <c r="QH293" s="6"/>
      <c r="QI293" s="6"/>
      <c r="QJ293" s="6"/>
      <c r="QK293" s="6"/>
      <c r="QL293" s="6"/>
      <c r="QM293" s="6"/>
      <c r="QN293" s="6"/>
      <c r="QO293" s="6"/>
      <c r="QP293" s="6"/>
      <c r="QQ293" s="6"/>
      <c r="QR293" s="6"/>
      <c r="QS293" s="6"/>
      <c r="QT293" s="6"/>
      <c r="QU293" s="6"/>
      <c r="QV293" s="6"/>
      <c r="QW293" s="6"/>
      <c r="QX293" s="6"/>
      <c r="QY293" s="6"/>
      <c r="QZ293" s="6"/>
      <c r="RA293" s="6"/>
      <c r="RB293" s="6"/>
      <c r="RC293" s="6"/>
      <c r="RD293" s="6"/>
      <c r="RE293" s="6"/>
      <c r="RF293" s="6"/>
      <c r="RG293" s="6"/>
      <c r="RH293" s="6"/>
      <c r="RI293" s="6"/>
      <c r="RJ293" s="6"/>
      <c r="RK293" s="6"/>
      <c r="RL293" s="6"/>
      <c r="RM293" s="6"/>
      <c r="RN293" s="6"/>
      <c r="RO293" s="6"/>
      <c r="RP293" s="6"/>
      <c r="RQ293" s="6"/>
      <c r="RR293" s="6"/>
      <c r="RS293" s="6"/>
      <c r="RT293" s="6"/>
      <c r="RU293" s="6"/>
      <c r="RV293" s="6"/>
      <c r="RW293" s="6"/>
      <c r="RX293" s="6"/>
      <c r="RY293" s="6"/>
      <c r="RZ293" s="6"/>
      <c r="SA293" s="6"/>
      <c r="SB293" s="6"/>
      <c r="SC293" s="6"/>
      <c r="SD293" s="6"/>
      <c r="SE293" s="6"/>
      <c r="SF293" s="6"/>
      <c r="SG293" s="6"/>
      <c r="SH293" s="6"/>
      <c r="SI293" s="6"/>
      <c r="SJ293" s="6"/>
      <c r="SK293" s="6"/>
      <c r="SL293" s="6"/>
      <c r="SM293" s="6"/>
      <c r="SN293" s="6"/>
      <c r="SO293" s="6"/>
      <c r="SP293" s="6"/>
      <c r="SQ293" s="6"/>
      <c r="SR293" s="6"/>
      <c r="SS293" s="6"/>
      <c r="ST293" s="6"/>
      <c r="SU293" s="6"/>
      <c r="SV293" s="6"/>
      <c r="SW293" s="6"/>
      <c r="SX293" s="6"/>
      <c r="SY293" s="6"/>
      <c r="SZ293" s="6"/>
      <c r="TA293" s="6"/>
      <c r="TB293" s="6"/>
      <c r="TC293" s="6"/>
      <c r="TD293" s="6"/>
      <c r="TE293" s="6"/>
      <c r="TF293" s="6"/>
      <c r="TG293" s="6"/>
      <c r="TH293" s="6"/>
      <c r="TI293" s="6"/>
      <c r="TJ293" s="6"/>
      <c r="TK293" s="6"/>
      <c r="TL293" s="6"/>
      <c r="TM293" s="6"/>
      <c r="TN293" s="6"/>
      <c r="TO293" s="6"/>
      <c r="TP293" s="6"/>
      <c r="TQ293" s="6"/>
      <c r="TR293" s="6"/>
      <c r="TS293" s="6"/>
      <c r="TT293" s="6"/>
      <c r="TU293" s="6"/>
      <c r="TV293" s="6"/>
      <c r="TW293" s="6"/>
      <c r="TX293" s="6"/>
      <c r="TY293" s="6"/>
      <c r="TZ293" s="6"/>
      <c r="UA293" s="6"/>
      <c r="UB293" s="6"/>
      <c r="UC293" s="6"/>
      <c r="UD293" s="6"/>
      <c r="UE293" s="6"/>
      <c r="UF293" s="6"/>
      <c r="UG293" s="6"/>
      <c r="UH293" s="6"/>
      <c r="UI293" s="6"/>
      <c r="UJ293" s="6"/>
      <c r="UK293" s="6"/>
      <c r="UL293" s="6"/>
      <c r="UM293" s="6"/>
      <c r="UN293" s="6"/>
      <c r="UO293" s="6"/>
      <c r="UP293" s="6"/>
      <c r="UQ293" s="6"/>
      <c r="UR293" s="6"/>
      <c r="US293" s="6"/>
      <c r="UT293" s="6"/>
      <c r="UU293" s="6"/>
      <c r="UV293" s="6"/>
      <c r="UW293" s="6"/>
      <c r="UX293" s="6"/>
      <c r="UY293" s="6"/>
      <c r="UZ293" s="6"/>
      <c r="VA293" s="6"/>
      <c r="VB293" s="6"/>
      <c r="VC293" s="6"/>
      <c r="VD293" s="6"/>
      <c r="VE293" s="6"/>
      <c r="VF293" s="6"/>
      <c r="VG293" s="6"/>
      <c r="VH293" s="6"/>
      <c r="VI293" s="6"/>
      <c r="VJ293" s="6"/>
      <c r="VK293" s="6"/>
      <c r="VL293" s="6"/>
      <c r="VM293" s="6"/>
      <c r="VN293" s="6"/>
      <c r="VO293" s="6"/>
      <c r="VP293" s="6"/>
      <c r="VQ293" s="6"/>
      <c r="VR293" s="6"/>
      <c r="VS293" s="6"/>
      <c r="VT293" s="6"/>
      <c r="VU293" s="6"/>
      <c r="VV293" s="6"/>
      <c r="VW293" s="6"/>
      <c r="VX293" s="6"/>
      <c r="VY293" s="6"/>
      <c r="VZ293" s="6"/>
      <c r="WA293" s="6"/>
      <c r="WB293" s="6"/>
      <c r="WC293" s="6"/>
      <c r="WD293" s="6"/>
      <c r="WE293" s="6"/>
      <c r="WF293" s="6"/>
      <c r="WG293" s="6"/>
      <c r="WH293" s="6"/>
      <c r="WI293" s="6"/>
      <c r="WJ293" s="6"/>
      <c r="WK293" s="6"/>
      <c r="WL293" s="6"/>
      <c r="WM293" s="6"/>
      <c r="WN293" s="6"/>
      <c r="WO293" s="6"/>
      <c r="WP293" s="6"/>
      <c r="WQ293" s="6"/>
      <c r="WR293" s="6"/>
      <c r="WS293" s="6"/>
      <c r="WT293" s="6"/>
      <c r="WU293" s="6"/>
      <c r="WV293" s="6"/>
      <c r="WW293" s="6"/>
      <c r="WX293" s="6"/>
      <c r="WY293" s="6"/>
      <c r="WZ293" s="6"/>
      <c r="XA293" s="6"/>
      <c r="XB293" s="6"/>
      <c r="XC293" s="6"/>
      <c r="XD293" s="6"/>
      <c r="XE293" s="6"/>
      <c r="XF293" s="6"/>
      <c r="XG293" s="6"/>
      <c r="XH293" s="6"/>
      <c r="XI293" s="6"/>
      <c r="XJ293" s="6"/>
      <c r="XK293" s="6"/>
      <c r="XL293" s="6"/>
      <c r="XM293" s="6"/>
      <c r="XN293" s="6"/>
      <c r="XO293" s="6"/>
      <c r="XP293" s="6"/>
    </row>
    <row r="294" spans="2:640" x14ac:dyDescent="0.25">
      <c r="B294" s="7"/>
      <c r="C294" s="7"/>
      <c r="D294" s="7"/>
      <c r="E294" s="7"/>
      <c r="F294" s="7"/>
      <c r="G294" s="7"/>
      <c r="H294" s="7"/>
      <c r="I294" s="73"/>
      <c r="J294" s="73"/>
      <c r="K294" s="73"/>
      <c r="L294" s="20"/>
      <c r="M294" s="20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6"/>
      <c r="LZ294" s="6"/>
      <c r="MA294" s="6"/>
      <c r="MB294" s="6"/>
      <c r="MC294" s="6"/>
      <c r="MD294" s="6"/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/>
      <c r="OQ294" s="6"/>
      <c r="OR294" s="6"/>
      <c r="OS294" s="6"/>
      <c r="OT294" s="6"/>
      <c r="OU294" s="6"/>
      <c r="OV294" s="6"/>
      <c r="OW294" s="6"/>
      <c r="OX294" s="6"/>
      <c r="OY294" s="6"/>
      <c r="OZ294" s="6"/>
      <c r="PA294" s="6"/>
      <c r="PB294" s="6"/>
      <c r="PC294" s="6"/>
      <c r="PD294" s="6"/>
      <c r="PE294" s="6"/>
      <c r="PF294" s="6"/>
      <c r="PG294" s="6"/>
      <c r="PH294" s="6"/>
      <c r="PI294" s="6"/>
      <c r="PJ294" s="6"/>
      <c r="PK294" s="6"/>
      <c r="PL294" s="6"/>
      <c r="PM294" s="6"/>
      <c r="PN294" s="6"/>
      <c r="PO294" s="6"/>
      <c r="PP294" s="6"/>
      <c r="PQ294" s="6"/>
      <c r="PR294" s="6"/>
      <c r="PS294" s="6"/>
      <c r="PT294" s="6"/>
      <c r="PU294" s="6"/>
      <c r="PV294" s="6"/>
      <c r="PW294" s="6"/>
      <c r="PX294" s="6"/>
      <c r="PY294" s="6"/>
      <c r="PZ294" s="6"/>
      <c r="QA294" s="6"/>
      <c r="QB294" s="6"/>
      <c r="QC294" s="6"/>
      <c r="QD294" s="6"/>
      <c r="QE294" s="6"/>
      <c r="QF294" s="6"/>
      <c r="QG294" s="6"/>
      <c r="QH294" s="6"/>
      <c r="QI294" s="6"/>
      <c r="QJ294" s="6"/>
      <c r="QK294" s="6"/>
      <c r="QL294" s="6"/>
      <c r="QM294" s="6"/>
      <c r="QN294" s="6"/>
      <c r="QO294" s="6"/>
      <c r="QP294" s="6"/>
      <c r="QQ294" s="6"/>
      <c r="QR294" s="6"/>
      <c r="QS294" s="6"/>
      <c r="QT294" s="6"/>
      <c r="QU294" s="6"/>
      <c r="QV294" s="6"/>
      <c r="QW294" s="6"/>
      <c r="QX294" s="6"/>
      <c r="QY294" s="6"/>
      <c r="QZ294" s="6"/>
      <c r="RA294" s="6"/>
      <c r="RB294" s="6"/>
      <c r="RC294" s="6"/>
      <c r="RD294" s="6"/>
      <c r="RE294" s="6"/>
      <c r="RF294" s="6"/>
      <c r="RG294" s="6"/>
      <c r="RH294" s="6"/>
      <c r="RI294" s="6"/>
      <c r="RJ294" s="6"/>
      <c r="RK294" s="6"/>
      <c r="RL294" s="6"/>
      <c r="RM294" s="6"/>
      <c r="RN294" s="6"/>
      <c r="RO294" s="6"/>
      <c r="RP294" s="6"/>
      <c r="RQ294" s="6"/>
      <c r="RR294" s="6"/>
      <c r="RS294" s="6"/>
      <c r="RT294" s="6"/>
      <c r="RU294" s="6"/>
      <c r="RV294" s="6"/>
      <c r="RW294" s="6"/>
      <c r="RX294" s="6"/>
      <c r="RY294" s="6"/>
      <c r="RZ294" s="6"/>
      <c r="SA294" s="6"/>
      <c r="SB294" s="6"/>
      <c r="SC294" s="6"/>
      <c r="SD294" s="6"/>
      <c r="SE294" s="6"/>
      <c r="SF294" s="6"/>
      <c r="SG294" s="6"/>
      <c r="SH294" s="6"/>
      <c r="SI294" s="6"/>
      <c r="SJ294" s="6"/>
      <c r="SK294" s="6"/>
      <c r="SL294" s="6"/>
      <c r="SM294" s="6"/>
      <c r="SN294" s="6"/>
      <c r="SO294" s="6"/>
      <c r="SP294" s="6"/>
      <c r="SQ294" s="6"/>
      <c r="SR294" s="6"/>
      <c r="SS294" s="6"/>
      <c r="ST294" s="6"/>
      <c r="SU294" s="6"/>
      <c r="SV294" s="6"/>
      <c r="SW294" s="6"/>
      <c r="SX294" s="6"/>
      <c r="SY294" s="6"/>
      <c r="SZ294" s="6"/>
      <c r="TA294" s="6"/>
      <c r="TB294" s="6"/>
      <c r="TC294" s="6"/>
      <c r="TD294" s="6"/>
      <c r="TE294" s="6"/>
      <c r="TF294" s="6"/>
      <c r="TG294" s="6"/>
      <c r="TH294" s="6"/>
      <c r="TI294" s="6"/>
      <c r="TJ294" s="6"/>
      <c r="TK294" s="6"/>
      <c r="TL294" s="6"/>
      <c r="TM294" s="6"/>
      <c r="TN294" s="6"/>
      <c r="TO294" s="6"/>
      <c r="TP294" s="6"/>
      <c r="TQ294" s="6"/>
      <c r="TR294" s="6"/>
      <c r="TS294" s="6"/>
      <c r="TT294" s="6"/>
      <c r="TU294" s="6"/>
      <c r="TV294" s="6"/>
      <c r="TW294" s="6"/>
      <c r="TX294" s="6"/>
      <c r="TY294" s="6"/>
      <c r="TZ294" s="6"/>
      <c r="UA294" s="6"/>
      <c r="UB294" s="6"/>
      <c r="UC294" s="6"/>
      <c r="UD294" s="6"/>
      <c r="UE294" s="6"/>
      <c r="UF294" s="6"/>
      <c r="UG294" s="6"/>
      <c r="UH294" s="6"/>
      <c r="UI294" s="6"/>
      <c r="UJ294" s="6"/>
      <c r="UK294" s="6"/>
      <c r="UL294" s="6"/>
      <c r="UM294" s="6"/>
      <c r="UN294" s="6"/>
      <c r="UO294" s="6"/>
      <c r="UP294" s="6"/>
      <c r="UQ294" s="6"/>
      <c r="UR294" s="6"/>
      <c r="US294" s="6"/>
      <c r="UT294" s="6"/>
      <c r="UU294" s="6"/>
      <c r="UV294" s="6"/>
      <c r="UW294" s="6"/>
      <c r="UX294" s="6"/>
      <c r="UY294" s="6"/>
      <c r="UZ294" s="6"/>
      <c r="VA294" s="6"/>
      <c r="VB294" s="6"/>
      <c r="VC294" s="6"/>
      <c r="VD294" s="6"/>
      <c r="VE294" s="6"/>
      <c r="VF294" s="6"/>
      <c r="VG294" s="6"/>
      <c r="VH294" s="6"/>
      <c r="VI294" s="6"/>
      <c r="VJ294" s="6"/>
      <c r="VK294" s="6"/>
      <c r="VL294" s="6"/>
      <c r="VM294" s="6"/>
      <c r="VN294" s="6"/>
      <c r="VO294" s="6"/>
      <c r="VP294" s="6"/>
      <c r="VQ294" s="6"/>
      <c r="VR294" s="6"/>
      <c r="VS294" s="6"/>
      <c r="VT294" s="6"/>
      <c r="VU294" s="6"/>
      <c r="VV294" s="6"/>
      <c r="VW294" s="6"/>
      <c r="VX294" s="6"/>
      <c r="VY294" s="6"/>
      <c r="VZ294" s="6"/>
      <c r="WA294" s="6"/>
      <c r="WB294" s="6"/>
      <c r="WC294" s="6"/>
      <c r="WD294" s="6"/>
      <c r="WE294" s="6"/>
      <c r="WF294" s="6"/>
      <c r="WG294" s="6"/>
      <c r="WH294" s="6"/>
      <c r="WI294" s="6"/>
      <c r="WJ294" s="6"/>
      <c r="WK294" s="6"/>
      <c r="WL294" s="6"/>
      <c r="WM294" s="6"/>
      <c r="WN294" s="6"/>
      <c r="WO294" s="6"/>
      <c r="WP294" s="6"/>
      <c r="WQ294" s="6"/>
      <c r="WR294" s="6"/>
      <c r="WS294" s="6"/>
      <c r="WT294" s="6"/>
      <c r="WU294" s="6"/>
      <c r="WV294" s="6"/>
      <c r="WW294" s="6"/>
      <c r="WX294" s="6"/>
      <c r="WY294" s="6"/>
      <c r="WZ294" s="6"/>
      <c r="XA294" s="6"/>
      <c r="XB294" s="6"/>
      <c r="XC294" s="6"/>
      <c r="XD294" s="6"/>
      <c r="XE294" s="6"/>
      <c r="XF294" s="6"/>
      <c r="XG294" s="6"/>
      <c r="XH294" s="6"/>
      <c r="XI294" s="6"/>
      <c r="XJ294" s="6"/>
      <c r="XK294" s="6"/>
      <c r="XL294" s="6"/>
      <c r="XM294" s="6"/>
      <c r="XN294" s="6"/>
      <c r="XO294" s="6"/>
      <c r="XP294" s="6"/>
    </row>
    <row r="295" spans="2:640" x14ac:dyDescent="0.25">
      <c r="B295" s="7"/>
      <c r="C295" s="7"/>
      <c r="D295" s="7"/>
      <c r="E295" s="7"/>
      <c r="F295" s="7"/>
      <c r="G295" s="7"/>
      <c r="H295" s="7"/>
      <c r="I295" s="73"/>
      <c r="J295" s="73"/>
      <c r="K295" s="73"/>
      <c r="L295" s="20"/>
      <c r="M295" s="20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</row>
    <row r="296" spans="2:640" x14ac:dyDescent="0.25">
      <c r="B296" s="7"/>
      <c r="C296" s="7"/>
      <c r="D296" s="7"/>
      <c r="E296" s="7"/>
      <c r="F296" s="7"/>
      <c r="G296" s="7"/>
      <c r="H296" s="7"/>
      <c r="I296" s="73"/>
      <c r="J296" s="73"/>
      <c r="K296" s="73"/>
      <c r="L296" s="20"/>
      <c r="M296" s="20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6"/>
      <c r="LZ296" s="6"/>
      <c r="MA296" s="6"/>
      <c r="MB296" s="6"/>
      <c r="MC296" s="6"/>
      <c r="MD296" s="6"/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/>
      <c r="OQ296" s="6"/>
      <c r="OR296" s="6"/>
      <c r="OS296" s="6"/>
      <c r="OT296" s="6"/>
      <c r="OU296" s="6"/>
      <c r="OV296" s="6"/>
      <c r="OW296" s="6"/>
      <c r="OX296" s="6"/>
      <c r="OY296" s="6"/>
      <c r="OZ296" s="6"/>
      <c r="PA296" s="6"/>
      <c r="PB296" s="6"/>
      <c r="PC296" s="6"/>
      <c r="PD296" s="6"/>
      <c r="PE296" s="6"/>
      <c r="PF296" s="6"/>
      <c r="PG296" s="6"/>
      <c r="PH296" s="6"/>
      <c r="PI296" s="6"/>
      <c r="PJ296" s="6"/>
      <c r="PK296" s="6"/>
      <c r="PL296" s="6"/>
      <c r="PM296" s="6"/>
      <c r="PN296" s="6"/>
      <c r="PO296" s="6"/>
      <c r="PP296" s="6"/>
      <c r="PQ296" s="6"/>
      <c r="PR296" s="6"/>
      <c r="PS296" s="6"/>
      <c r="PT296" s="6"/>
      <c r="PU296" s="6"/>
      <c r="PV296" s="6"/>
      <c r="PW296" s="6"/>
      <c r="PX296" s="6"/>
      <c r="PY296" s="6"/>
      <c r="PZ296" s="6"/>
      <c r="QA296" s="6"/>
      <c r="QB296" s="6"/>
      <c r="QC296" s="6"/>
      <c r="QD296" s="6"/>
      <c r="QE296" s="6"/>
      <c r="QF296" s="6"/>
      <c r="QG296" s="6"/>
      <c r="QH296" s="6"/>
      <c r="QI296" s="6"/>
      <c r="QJ296" s="6"/>
      <c r="QK296" s="6"/>
      <c r="QL296" s="6"/>
      <c r="QM296" s="6"/>
      <c r="QN296" s="6"/>
      <c r="QO296" s="6"/>
      <c r="QP296" s="6"/>
      <c r="QQ296" s="6"/>
      <c r="QR296" s="6"/>
      <c r="QS296" s="6"/>
      <c r="QT296" s="6"/>
      <c r="QU296" s="6"/>
      <c r="QV296" s="6"/>
      <c r="QW296" s="6"/>
      <c r="QX296" s="6"/>
      <c r="QY296" s="6"/>
      <c r="QZ296" s="6"/>
      <c r="RA296" s="6"/>
      <c r="RB296" s="6"/>
      <c r="RC296" s="6"/>
      <c r="RD296" s="6"/>
      <c r="RE296" s="6"/>
      <c r="RF296" s="6"/>
      <c r="RG296" s="6"/>
      <c r="RH296" s="6"/>
      <c r="RI296" s="6"/>
      <c r="RJ296" s="6"/>
      <c r="RK296" s="6"/>
      <c r="RL296" s="6"/>
      <c r="RM296" s="6"/>
      <c r="RN296" s="6"/>
      <c r="RO296" s="6"/>
      <c r="RP296" s="6"/>
      <c r="RQ296" s="6"/>
      <c r="RR296" s="6"/>
      <c r="RS296" s="6"/>
      <c r="RT296" s="6"/>
      <c r="RU296" s="6"/>
      <c r="RV296" s="6"/>
      <c r="RW296" s="6"/>
      <c r="RX296" s="6"/>
      <c r="RY296" s="6"/>
      <c r="RZ296" s="6"/>
      <c r="SA296" s="6"/>
      <c r="SB296" s="6"/>
      <c r="SC296" s="6"/>
      <c r="SD296" s="6"/>
      <c r="SE296" s="6"/>
      <c r="SF296" s="6"/>
      <c r="SG296" s="6"/>
      <c r="SH296" s="6"/>
      <c r="SI296" s="6"/>
      <c r="SJ296" s="6"/>
      <c r="SK296" s="6"/>
      <c r="SL296" s="6"/>
      <c r="SM296" s="6"/>
      <c r="SN296" s="6"/>
      <c r="SO296" s="6"/>
      <c r="SP296" s="6"/>
      <c r="SQ296" s="6"/>
      <c r="SR296" s="6"/>
      <c r="SS296" s="6"/>
      <c r="ST296" s="6"/>
      <c r="SU296" s="6"/>
      <c r="SV296" s="6"/>
      <c r="SW296" s="6"/>
      <c r="SX296" s="6"/>
      <c r="SY296" s="6"/>
      <c r="SZ296" s="6"/>
      <c r="TA296" s="6"/>
      <c r="TB296" s="6"/>
      <c r="TC296" s="6"/>
      <c r="TD296" s="6"/>
      <c r="TE296" s="6"/>
      <c r="TF296" s="6"/>
      <c r="TG296" s="6"/>
      <c r="TH296" s="6"/>
      <c r="TI296" s="6"/>
      <c r="TJ296" s="6"/>
      <c r="TK296" s="6"/>
      <c r="TL296" s="6"/>
      <c r="TM296" s="6"/>
      <c r="TN296" s="6"/>
      <c r="TO296" s="6"/>
      <c r="TP296" s="6"/>
      <c r="TQ296" s="6"/>
      <c r="TR296" s="6"/>
      <c r="TS296" s="6"/>
      <c r="TT296" s="6"/>
      <c r="TU296" s="6"/>
      <c r="TV296" s="6"/>
      <c r="TW296" s="6"/>
      <c r="TX296" s="6"/>
      <c r="TY296" s="6"/>
      <c r="TZ296" s="6"/>
      <c r="UA296" s="6"/>
      <c r="UB296" s="6"/>
      <c r="UC296" s="6"/>
      <c r="UD296" s="6"/>
      <c r="UE296" s="6"/>
      <c r="UF296" s="6"/>
      <c r="UG296" s="6"/>
      <c r="UH296" s="6"/>
      <c r="UI296" s="6"/>
      <c r="UJ296" s="6"/>
      <c r="UK296" s="6"/>
      <c r="UL296" s="6"/>
      <c r="UM296" s="6"/>
      <c r="UN296" s="6"/>
      <c r="UO296" s="6"/>
      <c r="UP296" s="6"/>
      <c r="UQ296" s="6"/>
      <c r="UR296" s="6"/>
      <c r="US296" s="6"/>
      <c r="UT296" s="6"/>
      <c r="UU296" s="6"/>
      <c r="UV296" s="6"/>
      <c r="UW296" s="6"/>
      <c r="UX296" s="6"/>
      <c r="UY296" s="6"/>
      <c r="UZ296" s="6"/>
      <c r="VA296" s="6"/>
      <c r="VB296" s="6"/>
      <c r="VC296" s="6"/>
      <c r="VD296" s="6"/>
      <c r="VE296" s="6"/>
      <c r="VF296" s="6"/>
      <c r="VG296" s="6"/>
      <c r="VH296" s="6"/>
      <c r="VI296" s="6"/>
      <c r="VJ296" s="6"/>
      <c r="VK296" s="6"/>
      <c r="VL296" s="6"/>
      <c r="VM296" s="6"/>
      <c r="VN296" s="6"/>
      <c r="VO296" s="6"/>
      <c r="VP296" s="6"/>
      <c r="VQ296" s="6"/>
      <c r="VR296" s="6"/>
      <c r="VS296" s="6"/>
      <c r="VT296" s="6"/>
      <c r="VU296" s="6"/>
      <c r="VV296" s="6"/>
      <c r="VW296" s="6"/>
      <c r="VX296" s="6"/>
      <c r="VY296" s="6"/>
      <c r="VZ296" s="6"/>
      <c r="WA296" s="6"/>
      <c r="WB296" s="6"/>
      <c r="WC296" s="6"/>
      <c r="WD296" s="6"/>
      <c r="WE296" s="6"/>
      <c r="WF296" s="6"/>
      <c r="WG296" s="6"/>
      <c r="WH296" s="6"/>
      <c r="WI296" s="6"/>
      <c r="WJ296" s="6"/>
      <c r="WK296" s="6"/>
      <c r="WL296" s="6"/>
      <c r="WM296" s="6"/>
      <c r="WN296" s="6"/>
      <c r="WO296" s="6"/>
      <c r="WP296" s="6"/>
      <c r="WQ296" s="6"/>
      <c r="WR296" s="6"/>
      <c r="WS296" s="6"/>
      <c r="WT296" s="6"/>
      <c r="WU296" s="6"/>
      <c r="WV296" s="6"/>
      <c r="WW296" s="6"/>
      <c r="WX296" s="6"/>
      <c r="WY296" s="6"/>
      <c r="WZ296" s="6"/>
      <c r="XA296" s="6"/>
      <c r="XB296" s="6"/>
      <c r="XC296" s="6"/>
      <c r="XD296" s="6"/>
      <c r="XE296" s="6"/>
      <c r="XF296" s="6"/>
      <c r="XG296" s="6"/>
      <c r="XH296" s="6"/>
      <c r="XI296" s="6"/>
      <c r="XJ296" s="6"/>
      <c r="XK296" s="6"/>
      <c r="XL296" s="6"/>
      <c r="XM296" s="6"/>
      <c r="XN296" s="6"/>
      <c r="XO296" s="6"/>
      <c r="XP296" s="6"/>
    </row>
    <row r="297" spans="2:640" x14ac:dyDescent="0.25">
      <c r="B297" s="7"/>
      <c r="C297" s="7"/>
      <c r="D297" s="7"/>
      <c r="E297" s="7"/>
      <c r="F297" s="7"/>
      <c r="G297" s="7"/>
      <c r="H297" s="7"/>
      <c r="I297" s="73"/>
      <c r="J297" s="73"/>
      <c r="K297" s="73"/>
      <c r="L297" s="20"/>
      <c r="M297" s="20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  <c r="XK297" s="6"/>
      <c r="XL297" s="6"/>
      <c r="XM297" s="6"/>
      <c r="XN297" s="6"/>
      <c r="XO297" s="6"/>
      <c r="XP297" s="6"/>
    </row>
    <row r="298" spans="2:640" x14ac:dyDescent="0.25">
      <c r="B298" s="7"/>
      <c r="C298" s="7"/>
      <c r="D298" s="7"/>
      <c r="E298" s="7"/>
      <c r="F298" s="7"/>
      <c r="G298" s="7"/>
      <c r="H298" s="7"/>
      <c r="I298" s="73"/>
      <c r="J298" s="73"/>
      <c r="K298" s="73"/>
      <c r="L298" s="20"/>
      <c r="M298" s="20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/>
      <c r="OQ298" s="6"/>
      <c r="OR298" s="6"/>
      <c r="OS298" s="6"/>
      <c r="OT298" s="6"/>
      <c r="OU298" s="6"/>
      <c r="OV298" s="6"/>
      <c r="OW298" s="6"/>
      <c r="OX298" s="6"/>
      <c r="OY298" s="6"/>
      <c r="OZ298" s="6"/>
      <c r="PA298" s="6"/>
      <c r="PB298" s="6"/>
      <c r="PC298" s="6"/>
      <c r="PD298" s="6"/>
      <c r="PE298" s="6"/>
      <c r="PF298" s="6"/>
      <c r="PG298" s="6"/>
      <c r="PH298" s="6"/>
      <c r="PI298" s="6"/>
      <c r="PJ298" s="6"/>
      <c r="PK298" s="6"/>
      <c r="PL298" s="6"/>
      <c r="PM298" s="6"/>
      <c r="PN298" s="6"/>
      <c r="PO298" s="6"/>
      <c r="PP298" s="6"/>
      <c r="PQ298" s="6"/>
      <c r="PR298" s="6"/>
      <c r="PS298" s="6"/>
      <c r="PT298" s="6"/>
      <c r="PU298" s="6"/>
      <c r="PV298" s="6"/>
      <c r="PW298" s="6"/>
      <c r="PX298" s="6"/>
      <c r="PY298" s="6"/>
      <c r="PZ298" s="6"/>
      <c r="QA298" s="6"/>
      <c r="QB298" s="6"/>
      <c r="QC298" s="6"/>
      <c r="QD298" s="6"/>
      <c r="QE298" s="6"/>
      <c r="QF298" s="6"/>
      <c r="QG298" s="6"/>
      <c r="QH298" s="6"/>
      <c r="QI298" s="6"/>
      <c r="QJ298" s="6"/>
      <c r="QK298" s="6"/>
      <c r="QL298" s="6"/>
      <c r="QM298" s="6"/>
      <c r="QN298" s="6"/>
      <c r="QO298" s="6"/>
      <c r="QP298" s="6"/>
      <c r="QQ298" s="6"/>
      <c r="QR298" s="6"/>
      <c r="QS298" s="6"/>
      <c r="QT298" s="6"/>
      <c r="QU298" s="6"/>
      <c r="QV298" s="6"/>
      <c r="QW298" s="6"/>
      <c r="QX298" s="6"/>
      <c r="QY298" s="6"/>
      <c r="QZ298" s="6"/>
      <c r="RA298" s="6"/>
      <c r="RB298" s="6"/>
      <c r="RC298" s="6"/>
      <c r="RD298" s="6"/>
      <c r="RE298" s="6"/>
      <c r="RF298" s="6"/>
      <c r="RG298" s="6"/>
      <c r="RH298" s="6"/>
      <c r="RI298" s="6"/>
      <c r="RJ298" s="6"/>
      <c r="RK298" s="6"/>
      <c r="RL298" s="6"/>
      <c r="RM298" s="6"/>
      <c r="RN298" s="6"/>
      <c r="RO298" s="6"/>
      <c r="RP298" s="6"/>
      <c r="RQ298" s="6"/>
      <c r="RR298" s="6"/>
      <c r="RS298" s="6"/>
      <c r="RT298" s="6"/>
      <c r="RU298" s="6"/>
      <c r="RV298" s="6"/>
      <c r="RW298" s="6"/>
      <c r="RX298" s="6"/>
      <c r="RY298" s="6"/>
      <c r="RZ298" s="6"/>
      <c r="SA298" s="6"/>
      <c r="SB298" s="6"/>
      <c r="SC298" s="6"/>
      <c r="SD298" s="6"/>
      <c r="SE298" s="6"/>
      <c r="SF298" s="6"/>
      <c r="SG298" s="6"/>
      <c r="SH298" s="6"/>
      <c r="SI298" s="6"/>
      <c r="SJ298" s="6"/>
      <c r="SK298" s="6"/>
      <c r="SL298" s="6"/>
      <c r="SM298" s="6"/>
      <c r="SN298" s="6"/>
      <c r="SO298" s="6"/>
      <c r="SP298" s="6"/>
      <c r="SQ298" s="6"/>
      <c r="SR298" s="6"/>
      <c r="SS298" s="6"/>
      <c r="ST298" s="6"/>
      <c r="SU298" s="6"/>
      <c r="SV298" s="6"/>
      <c r="SW298" s="6"/>
      <c r="SX298" s="6"/>
      <c r="SY298" s="6"/>
      <c r="SZ298" s="6"/>
      <c r="TA298" s="6"/>
      <c r="TB298" s="6"/>
      <c r="TC298" s="6"/>
      <c r="TD298" s="6"/>
      <c r="TE298" s="6"/>
      <c r="TF298" s="6"/>
      <c r="TG298" s="6"/>
      <c r="TH298" s="6"/>
      <c r="TI298" s="6"/>
      <c r="TJ298" s="6"/>
      <c r="TK298" s="6"/>
      <c r="TL298" s="6"/>
      <c r="TM298" s="6"/>
      <c r="TN298" s="6"/>
      <c r="TO298" s="6"/>
      <c r="TP298" s="6"/>
      <c r="TQ298" s="6"/>
      <c r="TR298" s="6"/>
      <c r="TS298" s="6"/>
      <c r="TT298" s="6"/>
      <c r="TU298" s="6"/>
      <c r="TV298" s="6"/>
      <c r="TW298" s="6"/>
      <c r="TX298" s="6"/>
      <c r="TY298" s="6"/>
      <c r="TZ298" s="6"/>
      <c r="UA298" s="6"/>
      <c r="UB298" s="6"/>
      <c r="UC298" s="6"/>
      <c r="UD298" s="6"/>
      <c r="UE298" s="6"/>
      <c r="UF298" s="6"/>
      <c r="UG298" s="6"/>
      <c r="UH298" s="6"/>
      <c r="UI298" s="6"/>
      <c r="UJ298" s="6"/>
      <c r="UK298" s="6"/>
      <c r="UL298" s="6"/>
      <c r="UM298" s="6"/>
      <c r="UN298" s="6"/>
      <c r="UO298" s="6"/>
      <c r="UP298" s="6"/>
      <c r="UQ298" s="6"/>
      <c r="UR298" s="6"/>
      <c r="US298" s="6"/>
      <c r="UT298" s="6"/>
      <c r="UU298" s="6"/>
      <c r="UV298" s="6"/>
      <c r="UW298" s="6"/>
      <c r="UX298" s="6"/>
      <c r="UY298" s="6"/>
      <c r="UZ298" s="6"/>
      <c r="VA298" s="6"/>
      <c r="VB298" s="6"/>
      <c r="VC298" s="6"/>
      <c r="VD298" s="6"/>
      <c r="VE298" s="6"/>
      <c r="VF298" s="6"/>
      <c r="VG298" s="6"/>
      <c r="VH298" s="6"/>
      <c r="VI298" s="6"/>
      <c r="VJ298" s="6"/>
      <c r="VK298" s="6"/>
      <c r="VL298" s="6"/>
      <c r="VM298" s="6"/>
      <c r="VN298" s="6"/>
      <c r="VO298" s="6"/>
      <c r="VP298" s="6"/>
      <c r="VQ298" s="6"/>
      <c r="VR298" s="6"/>
      <c r="VS298" s="6"/>
      <c r="VT298" s="6"/>
      <c r="VU298" s="6"/>
      <c r="VV298" s="6"/>
      <c r="VW298" s="6"/>
      <c r="VX298" s="6"/>
      <c r="VY298" s="6"/>
      <c r="VZ298" s="6"/>
      <c r="WA298" s="6"/>
      <c r="WB298" s="6"/>
      <c r="WC298" s="6"/>
      <c r="WD298" s="6"/>
      <c r="WE298" s="6"/>
      <c r="WF298" s="6"/>
      <c r="WG298" s="6"/>
      <c r="WH298" s="6"/>
      <c r="WI298" s="6"/>
      <c r="WJ298" s="6"/>
      <c r="WK298" s="6"/>
      <c r="WL298" s="6"/>
      <c r="WM298" s="6"/>
      <c r="WN298" s="6"/>
      <c r="WO298" s="6"/>
      <c r="WP298" s="6"/>
      <c r="WQ298" s="6"/>
      <c r="WR298" s="6"/>
      <c r="WS298" s="6"/>
      <c r="WT298" s="6"/>
      <c r="WU298" s="6"/>
      <c r="WV298" s="6"/>
      <c r="WW298" s="6"/>
      <c r="WX298" s="6"/>
      <c r="WY298" s="6"/>
      <c r="WZ298" s="6"/>
      <c r="XA298" s="6"/>
      <c r="XB298" s="6"/>
      <c r="XC298" s="6"/>
      <c r="XD298" s="6"/>
      <c r="XE298" s="6"/>
      <c r="XF298" s="6"/>
      <c r="XG298" s="6"/>
      <c r="XH298" s="6"/>
      <c r="XI298" s="6"/>
      <c r="XJ298" s="6"/>
      <c r="XK298" s="6"/>
      <c r="XL298" s="6"/>
      <c r="XM298" s="6"/>
      <c r="XN298" s="6"/>
      <c r="XO298" s="6"/>
      <c r="XP298" s="6"/>
    </row>
    <row r="299" spans="2:640" x14ac:dyDescent="0.25">
      <c r="B299" s="7"/>
      <c r="C299" s="7"/>
      <c r="D299" s="7"/>
      <c r="E299" s="7"/>
      <c r="F299" s="7"/>
      <c r="G299" s="7"/>
      <c r="H299" s="7"/>
      <c r="I299" s="73"/>
      <c r="J299" s="73"/>
      <c r="K299" s="73"/>
      <c r="L299" s="20"/>
      <c r="M299" s="20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  <c r="IX299" s="20"/>
      <c r="IY299" s="20"/>
      <c r="IZ299" s="20"/>
      <c r="JA299" s="20"/>
      <c r="JB299" s="20"/>
      <c r="JC299" s="20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  <c r="XK299" s="6"/>
      <c r="XL299" s="6"/>
      <c r="XM299" s="6"/>
      <c r="XN299" s="6"/>
      <c r="XO299" s="6"/>
      <c r="XP299" s="6"/>
    </row>
    <row r="300" spans="2:640" x14ac:dyDescent="0.25">
      <c r="B300" s="7"/>
      <c r="C300" s="7"/>
      <c r="D300" s="7"/>
      <c r="E300" s="7"/>
      <c r="F300" s="7"/>
      <c r="G300" s="7"/>
      <c r="H300" s="7"/>
      <c r="I300" s="73"/>
      <c r="J300" s="73"/>
      <c r="K300" s="73"/>
      <c r="L300" s="20"/>
      <c r="M300" s="20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  <c r="WW300" s="6"/>
      <c r="WX300" s="6"/>
      <c r="WY300" s="6"/>
      <c r="WZ300" s="6"/>
      <c r="XA300" s="6"/>
      <c r="XB300" s="6"/>
      <c r="XC300" s="6"/>
      <c r="XD300" s="6"/>
      <c r="XE300" s="6"/>
      <c r="XF300" s="6"/>
      <c r="XG300" s="6"/>
      <c r="XH300" s="6"/>
      <c r="XI300" s="6"/>
      <c r="XJ300" s="6"/>
      <c r="XK300" s="6"/>
      <c r="XL300" s="6"/>
      <c r="XM300" s="6"/>
      <c r="XN300" s="6"/>
      <c r="XO300" s="6"/>
      <c r="XP300" s="6"/>
    </row>
    <row r="301" spans="2:640" x14ac:dyDescent="0.25">
      <c r="B301" s="7"/>
      <c r="C301" s="7"/>
      <c r="D301" s="7"/>
      <c r="E301" s="7"/>
      <c r="F301" s="7"/>
      <c r="G301" s="7"/>
      <c r="H301" s="7"/>
      <c r="I301" s="73"/>
      <c r="J301" s="73"/>
      <c r="K301" s="73"/>
      <c r="L301" s="20"/>
      <c r="M301" s="20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/>
      <c r="OO301" s="6"/>
      <c r="OP301" s="6"/>
      <c r="OQ301" s="6"/>
      <c r="OR301" s="6"/>
      <c r="OS301" s="6"/>
      <c r="OT301" s="6"/>
      <c r="OU301" s="6"/>
      <c r="OV301" s="6"/>
      <c r="OW301" s="6"/>
      <c r="OX301" s="6"/>
      <c r="OY301" s="6"/>
      <c r="OZ301" s="6"/>
      <c r="PA301" s="6"/>
      <c r="PB301" s="6"/>
      <c r="PC301" s="6"/>
      <c r="PD301" s="6"/>
      <c r="PE301" s="6"/>
      <c r="PF301" s="6"/>
      <c r="PG301" s="6"/>
      <c r="PH301" s="6"/>
      <c r="PI301" s="6"/>
      <c r="PJ301" s="6"/>
      <c r="PK301" s="6"/>
      <c r="PL301" s="6"/>
      <c r="PM301" s="6"/>
      <c r="PN301" s="6"/>
      <c r="PO301" s="6"/>
      <c r="PP301" s="6"/>
      <c r="PQ301" s="6"/>
      <c r="PR301" s="6"/>
      <c r="PS301" s="6"/>
      <c r="PT301" s="6"/>
      <c r="PU301" s="6"/>
      <c r="PV301" s="6"/>
      <c r="PW301" s="6"/>
      <c r="PX301" s="6"/>
      <c r="PY301" s="6"/>
      <c r="PZ301" s="6"/>
      <c r="QA301" s="6"/>
      <c r="QB301" s="6"/>
      <c r="QC301" s="6"/>
      <c r="QD301" s="6"/>
      <c r="QE301" s="6"/>
      <c r="QF301" s="6"/>
      <c r="QG301" s="6"/>
      <c r="QH301" s="6"/>
      <c r="QI301" s="6"/>
      <c r="QJ301" s="6"/>
      <c r="QK301" s="6"/>
      <c r="QL301" s="6"/>
      <c r="QM301" s="6"/>
      <c r="QN301" s="6"/>
      <c r="QO301" s="6"/>
      <c r="QP301" s="6"/>
      <c r="QQ301" s="6"/>
      <c r="QR301" s="6"/>
      <c r="QS301" s="6"/>
      <c r="QT301" s="6"/>
      <c r="QU301" s="6"/>
      <c r="QV301" s="6"/>
      <c r="QW301" s="6"/>
      <c r="QX301" s="6"/>
      <c r="QY301" s="6"/>
      <c r="QZ301" s="6"/>
      <c r="RA301" s="6"/>
      <c r="RB301" s="6"/>
      <c r="RC301" s="6"/>
      <c r="RD301" s="6"/>
      <c r="RE301" s="6"/>
      <c r="RF301" s="6"/>
      <c r="RG301" s="6"/>
      <c r="RH301" s="6"/>
      <c r="RI301" s="6"/>
      <c r="RJ301" s="6"/>
      <c r="RK301" s="6"/>
      <c r="RL301" s="6"/>
      <c r="RM301" s="6"/>
      <c r="RN301" s="6"/>
      <c r="RO301" s="6"/>
      <c r="RP301" s="6"/>
      <c r="RQ301" s="6"/>
      <c r="RR301" s="6"/>
      <c r="RS301" s="6"/>
      <c r="RT301" s="6"/>
      <c r="RU301" s="6"/>
      <c r="RV301" s="6"/>
      <c r="RW301" s="6"/>
      <c r="RX301" s="6"/>
      <c r="RY301" s="6"/>
      <c r="RZ301" s="6"/>
      <c r="SA301" s="6"/>
      <c r="SB301" s="6"/>
      <c r="SC301" s="6"/>
      <c r="SD301" s="6"/>
      <c r="SE301" s="6"/>
      <c r="SF301" s="6"/>
      <c r="SG301" s="6"/>
      <c r="SH301" s="6"/>
      <c r="SI301" s="6"/>
      <c r="SJ301" s="6"/>
      <c r="SK301" s="6"/>
      <c r="SL301" s="6"/>
      <c r="SM301" s="6"/>
      <c r="SN301" s="6"/>
      <c r="SO301" s="6"/>
      <c r="SP301" s="6"/>
      <c r="SQ301" s="6"/>
      <c r="SR301" s="6"/>
      <c r="SS301" s="6"/>
      <c r="ST301" s="6"/>
      <c r="SU301" s="6"/>
      <c r="SV301" s="6"/>
      <c r="SW301" s="6"/>
      <c r="SX301" s="6"/>
      <c r="SY301" s="6"/>
      <c r="SZ301" s="6"/>
      <c r="TA301" s="6"/>
      <c r="TB301" s="6"/>
      <c r="TC301" s="6"/>
      <c r="TD301" s="6"/>
      <c r="TE301" s="6"/>
      <c r="TF301" s="6"/>
      <c r="TG301" s="6"/>
      <c r="TH301" s="6"/>
      <c r="TI301" s="6"/>
      <c r="TJ301" s="6"/>
      <c r="TK301" s="6"/>
      <c r="TL301" s="6"/>
      <c r="TM301" s="6"/>
      <c r="TN301" s="6"/>
      <c r="TO301" s="6"/>
      <c r="TP301" s="6"/>
      <c r="TQ301" s="6"/>
      <c r="TR301" s="6"/>
      <c r="TS301" s="6"/>
      <c r="TT301" s="6"/>
      <c r="TU301" s="6"/>
      <c r="TV301" s="6"/>
      <c r="TW301" s="6"/>
      <c r="TX301" s="6"/>
      <c r="TY301" s="6"/>
      <c r="TZ301" s="6"/>
      <c r="UA301" s="6"/>
      <c r="UB301" s="6"/>
      <c r="UC301" s="6"/>
      <c r="UD301" s="6"/>
      <c r="UE301" s="6"/>
      <c r="UF301" s="6"/>
      <c r="UG301" s="6"/>
      <c r="UH301" s="6"/>
      <c r="UI301" s="6"/>
      <c r="UJ301" s="6"/>
      <c r="UK301" s="6"/>
      <c r="UL301" s="6"/>
      <c r="UM301" s="6"/>
      <c r="UN301" s="6"/>
      <c r="UO301" s="6"/>
      <c r="UP301" s="6"/>
      <c r="UQ301" s="6"/>
      <c r="UR301" s="6"/>
      <c r="US301" s="6"/>
      <c r="UT301" s="6"/>
      <c r="UU301" s="6"/>
      <c r="UV301" s="6"/>
      <c r="UW301" s="6"/>
      <c r="UX301" s="6"/>
      <c r="UY301" s="6"/>
      <c r="UZ301" s="6"/>
      <c r="VA301" s="6"/>
      <c r="VB301" s="6"/>
      <c r="VC301" s="6"/>
      <c r="VD301" s="6"/>
      <c r="VE301" s="6"/>
      <c r="VF301" s="6"/>
      <c r="VG301" s="6"/>
      <c r="VH301" s="6"/>
      <c r="VI301" s="6"/>
      <c r="VJ301" s="6"/>
      <c r="VK301" s="6"/>
      <c r="VL301" s="6"/>
      <c r="VM301" s="6"/>
      <c r="VN301" s="6"/>
      <c r="VO301" s="6"/>
      <c r="VP301" s="6"/>
      <c r="VQ301" s="6"/>
      <c r="VR301" s="6"/>
      <c r="VS301" s="6"/>
      <c r="VT301" s="6"/>
      <c r="VU301" s="6"/>
      <c r="VV301" s="6"/>
      <c r="VW301" s="6"/>
      <c r="VX301" s="6"/>
      <c r="VY301" s="6"/>
      <c r="VZ301" s="6"/>
      <c r="WA301" s="6"/>
      <c r="WB301" s="6"/>
      <c r="WC301" s="6"/>
      <c r="WD301" s="6"/>
      <c r="WE301" s="6"/>
      <c r="WF301" s="6"/>
      <c r="WG301" s="6"/>
      <c r="WH301" s="6"/>
      <c r="WI301" s="6"/>
      <c r="WJ301" s="6"/>
      <c r="WK301" s="6"/>
      <c r="WL301" s="6"/>
      <c r="WM301" s="6"/>
      <c r="WN301" s="6"/>
      <c r="WO301" s="6"/>
      <c r="WP301" s="6"/>
      <c r="WQ301" s="6"/>
      <c r="WR301" s="6"/>
      <c r="WS301" s="6"/>
      <c r="WT301" s="6"/>
      <c r="WU301" s="6"/>
      <c r="WV301" s="6"/>
      <c r="WW301" s="6"/>
      <c r="WX301" s="6"/>
      <c r="WY301" s="6"/>
      <c r="WZ301" s="6"/>
      <c r="XA301" s="6"/>
      <c r="XB301" s="6"/>
      <c r="XC301" s="6"/>
      <c r="XD301" s="6"/>
      <c r="XE301" s="6"/>
      <c r="XF301" s="6"/>
      <c r="XG301" s="6"/>
      <c r="XH301" s="6"/>
      <c r="XI301" s="6"/>
      <c r="XJ301" s="6"/>
      <c r="XK301" s="6"/>
      <c r="XL301" s="6"/>
      <c r="XM301" s="6"/>
      <c r="XN301" s="6"/>
      <c r="XO301" s="6"/>
      <c r="XP301" s="6"/>
    </row>
    <row r="302" spans="2:640" x14ac:dyDescent="0.25">
      <c r="B302" s="7"/>
      <c r="C302" s="7"/>
      <c r="D302" s="7"/>
      <c r="E302" s="7"/>
      <c r="F302" s="7"/>
      <c r="G302" s="7"/>
      <c r="H302" s="7"/>
      <c r="I302" s="73"/>
      <c r="J302" s="73"/>
      <c r="K302" s="73"/>
      <c r="L302" s="20"/>
      <c r="M302" s="20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  <c r="WW302" s="6"/>
      <c r="WX302" s="6"/>
      <c r="WY302" s="6"/>
      <c r="WZ302" s="6"/>
      <c r="XA302" s="6"/>
      <c r="XB302" s="6"/>
      <c r="XC302" s="6"/>
      <c r="XD302" s="6"/>
      <c r="XE302" s="6"/>
      <c r="XF302" s="6"/>
      <c r="XG302" s="6"/>
      <c r="XH302" s="6"/>
      <c r="XI302" s="6"/>
      <c r="XJ302" s="6"/>
      <c r="XK302" s="6"/>
      <c r="XL302" s="6"/>
      <c r="XM302" s="6"/>
      <c r="XN302" s="6"/>
      <c r="XO302" s="6"/>
      <c r="XP302" s="6"/>
    </row>
    <row r="303" spans="2:640" x14ac:dyDescent="0.25">
      <c r="B303" s="7"/>
      <c r="C303" s="7"/>
      <c r="D303" s="7"/>
      <c r="E303" s="7"/>
      <c r="F303" s="7"/>
      <c r="G303" s="7"/>
      <c r="H303" s="7"/>
      <c r="I303" s="73"/>
      <c r="J303" s="73"/>
      <c r="K303" s="73"/>
      <c r="L303" s="20"/>
      <c r="M303" s="20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  <c r="WW303" s="6"/>
      <c r="WX303" s="6"/>
      <c r="WY303" s="6"/>
      <c r="WZ303" s="6"/>
      <c r="XA303" s="6"/>
      <c r="XB303" s="6"/>
      <c r="XC303" s="6"/>
      <c r="XD303" s="6"/>
      <c r="XE303" s="6"/>
      <c r="XF303" s="6"/>
      <c r="XG303" s="6"/>
      <c r="XH303" s="6"/>
      <c r="XI303" s="6"/>
      <c r="XJ303" s="6"/>
      <c r="XK303" s="6"/>
      <c r="XL303" s="6"/>
      <c r="XM303" s="6"/>
      <c r="XN303" s="6"/>
      <c r="XO303" s="6"/>
      <c r="XP303" s="6"/>
    </row>
    <row r="304" spans="2:640" x14ac:dyDescent="0.25">
      <c r="B304" s="7"/>
      <c r="C304" s="7"/>
      <c r="D304" s="7"/>
      <c r="E304" s="7"/>
      <c r="F304" s="7"/>
      <c r="G304" s="7"/>
      <c r="H304" s="7"/>
      <c r="I304" s="73"/>
      <c r="J304" s="73"/>
      <c r="K304" s="73"/>
      <c r="L304" s="20"/>
      <c r="M304" s="20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</row>
    <row r="305" spans="2:640" x14ac:dyDescent="0.25">
      <c r="B305" s="7"/>
      <c r="C305" s="7"/>
      <c r="D305" s="7"/>
      <c r="E305" s="7"/>
      <c r="F305" s="7"/>
      <c r="G305" s="7"/>
      <c r="H305" s="7"/>
      <c r="I305" s="73"/>
      <c r="J305" s="73"/>
      <c r="K305" s="73"/>
      <c r="L305" s="20"/>
      <c r="M305" s="20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  <c r="XK305" s="6"/>
      <c r="XL305" s="6"/>
      <c r="XM305" s="6"/>
      <c r="XN305" s="6"/>
      <c r="XO305" s="6"/>
      <c r="XP305" s="6"/>
    </row>
    <row r="306" spans="2:640" x14ac:dyDescent="0.25">
      <c r="B306" s="7"/>
      <c r="C306" s="7"/>
      <c r="D306" s="7"/>
      <c r="E306" s="7"/>
      <c r="F306" s="7"/>
      <c r="G306" s="7"/>
      <c r="H306" s="7"/>
      <c r="I306" s="73"/>
      <c r="J306" s="73"/>
      <c r="K306" s="73"/>
      <c r="L306" s="20"/>
      <c r="M306" s="20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</row>
    <row r="307" spans="2:640" x14ac:dyDescent="0.25">
      <c r="B307" s="6"/>
      <c r="C307" s="6"/>
      <c r="D307" s="6"/>
      <c r="E307" s="6"/>
      <c r="F307" s="6"/>
      <c r="G307" s="6"/>
      <c r="H307" s="6"/>
      <c r="I307" s="74"/>
      <c r="J307" s="74"/>
      <c r="K307" s="74"/>
      <c r="L307" s="62"/>
      <c r="M307" s="62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</row>
    <row r="308" spans="2:640" x14ac:dyDescent="0.25">
      <c r="B308" s="6"/>
      <c r="C308" s="6"/>
      <c r="D308" s="6"/>
      <c r="E308" s="6"/>
      <c r="F308" s="6"/>
      <c r="G308" s="6"/>
      <c r="H308" s="6"/>
      <c r="I308" s="74"/>
      <c r="J308" s="74"/>
      <c r="K308" s="74"/>
      <c r="L308" s="62"/>
      <c r="M308" s="62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</row>
    <row r="309" spans="2:640" x14ac:dyDescent="0.25">
      <c r="B309" s="6"/>
      <c r="C309" s="6"/>
      <c r="D309" s="6"/>
      <c r="E309" s="6"/>
      <c r="F309" s="6"/>
      <c r="G309" s="6"/>
      <c r="H309" s="6"/>
      <c r="I309" s="74"/>
      <c r="J309" s="74"/>
      <c r="K309" s="74"/>
      <c r="L309" s="62"/>
      <c r="M309" s="62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</row>
    <row r="310" spans="2:640" x14ac:dyDescent="0.25">
      <c r="B310" s="6"/>
      <c r="C310" s="6"/>
      <c r="D310" s="6"/>
      <c r="E310" s="6"/>
      <c r="F310" s="6"/>
      <c r="G310" s="6"/>
      <c r="H310" s="6"/>
      <c r="I310" s="74"/>
      <c r="J310" s="74"/>
      <c r="K310" s="74"/>
      <c r="L310" s="62"/>
      <c r="M310" s="62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</row>
    <row r="311" spans="2:640" x14ac:dyDescent="0.25">
      <c r="B311" s="6"/>
      <c r="C311" s="6"/>
      <c r="D311" s="6"/>
      <c r="E311" s="6"/>
      <c r="F311" s="6"/>
      <c r="G311" s="6"/>
      <c r="H311" s="6"/>
      <c r="I311" s="74"/>
      <c r="J311" s="74"/>
      <c r="K311" s="74"/>
      <c r="L311" s="62"/>
      <c r="M311" s="62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</row>
    <row r="312" spans="2:640" x14ac:dyDescent="0.25">
      <c r="B312" s="6"/>
      <c r="C312" s="6"/>
      <c r="D312" s="6"/>
      <c r="E312" s="6"/>
      <c r="F312" s="6"/>
      <c r="G312" s="6"/>
      <c r="H312" s="6"/>
      <c r="I312" s="74"/>
      <c r="J312" s="74"/>
      <c r="K312" s="74"/>
      <c r="L312" s="62"/>
      <c r="M312" s="62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</row>
    <row r="313" spans="2:640" x14ac:dyDescent="0.25">
      <c r="B313" s="6"/>
      <c r="C313" s="6"/>
      <c r="D313" s="6"/>
      <c r="E313" s="6"/>
      <c r="F313" s="6"/>
      <c r="G313" s="6"/>
      <c r="H313" s="6"/>
      <c r="I313" s="74"/>
      <c r="J313" s="74"/>
      <c r="K313" s="74"/>
      <c r="L313" s="62"/>
      <c r="M313" s="62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</row>
    <row r="314" spans="2:640" x14ac:dyDescent="0.25">
      <c r="B314" s="6"/>
      <c r="C314" s="6"/>
      <c r="D314" s="6"/>
      <c r="E314" s="6"/>
      <c r="F314" s="6"/>
      <c r="G314" s="6"/>
      <c r="H314" s="6"/>
      <c r="I314" s="74"/>
      <c r="J314" s="74"/>
      <c r="K314" s="74"/>
      <c r="L314" s="74"/>
      <c r="M314" s="7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</row>
    <row r="315" spans="2:640" x14ac:dyDescent="0.25">
      <c r="B315" s="6"/>
      <c r="C315" s="6"/>
      <c r="D315" s="6"/>
      <c r="E315" s="6"/>
      <c r="F315" s="6"/>
      <c r="G315" s="6"/>
      <c r="H315" s="6"/>
      <c r="I315" s="74"/>
      <c r="J315" s="74"/>
      <c r="K315" s="74"/>
      <c r="L315" s="74"/>
      <c r="M315" s="7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</row>
    <row r="316" spans="2:640" x14ac:dyDescent="0.25">
      <c r="B316" s="6"/>
      <c r="C316" s="6"/>
      <c r="D316" s="6"/>
      <c r="E316" s="6"/>
      <c r="F316" s="6"/>
      <c r="G316" s="6"/>
      <c r="H316" s="6"/>
      <c r="I316" s="74"/>
      <c r="J316" s="74"/>
      <c r="K316" s="74"/>
      <c r="L316" s="74"/>
      <c r="M316" s="7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</row>
    <row r="317" spans="2:640" x14ac:dyDescent="0.25">
      <c r="B317" s="6"/>
      <c r="C317" s="6"/>
      <c r="D317" s="6"/>
      <c r="E317" s="6"/>
      <c r="F317" s="6"/>
      <c r="G317" s="6"/>
      <c r="H317" s="6"/>
      <c r="I317" s="74"/>
      <c r="J317" s="74"/>
      <c r="K317" s="74"/>
      <c r="L317" s="74"/>
      <c r="M317" s="7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  <c r="WW317" s="6"/>
      <c r="WX317" s="6"/>
      <c r="WY317" s="6"/>
      <c r="WZ317" s="6"/>
      <c r="XA317" s="6"/>
      <c r="XB317" s="6"/>
      <c r="XC317" s="6"/>
      <c r="XD317" s="6"/>
      <c r="XE317" s="6"/>
      <c r="XF317" s="6"/>
      <c r="XG317" s="6"/>
      <c r="XH317" s="6"/>
      <c r="XI317" s="6"/>
      <c r="XJ317" s="6"/>
      <c r="XK317" s="6"/>
      <c r="XL317" s="6"/>
      <c r="XM317" s="6"/>
      <c r="XN317" s="6"/>
      <c r="XO317" s="6"/>
      <c r="XP317" s="6"/>
    </row>
    <row r="318" spans="2:640" x14ac:dyDescent="0.25">
      <c r="B318" s="6"/>
      <c r="C318" s="6"/>
      <c r="D318" s="6"/>
      <c r="E318" s="6"/>
      <c r="F318" s="6"/>
      <c r="G318" s="6"/>
      <c r="H318" s="6"/>
      <c r="I318" s="74"/>
      <c r="J318" s="74"/>
      <c r="K318" s="74"/>
      <c r="L318" s="74"/>
      <c r="M318" s="7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  <c r="WW318" s="6"/>
      <c r="WX318" s="6"/>
      <c r="WY318" s="6"/>
      <c r="WZ318" s="6"/>
      <c r="XA318" s="6"/>
      <c r="XB318" s="6"/>
      <c r="XC318" s="6"/>
      <c r="XD318" s="6"/>
      <c r="XE318" s="6"/>
      <c r="XF318" s="6"/>
      <c r="XG318" s="6"/>
      <c r="XH318" s="6"/>
      <c r="XI318" s="6"/>
      <c r="XJ318" s="6"/>
      <c r="XK318" s="6"/>
      <c r="XL318" s="6"/>
      <c r="XM318" s="6"/>
      <c r="XN318" s="6"/>
      <c r="XO318" s="6"/>
      <c r="XP318" s="6"/>
    </row>
    <row r="319" spans="2:640" x14ac:dyDescent="0.25">
      <c r="B319" s="6"/>
      <c r="C319" s="6"/>
      <c r="D319" s="6"/>
      <c r="E319" s="6"/>
      <c r="F319" s="6"/>
      <c r="G319" s="6"/>
      <c r="H319" s="6"/>
      <c r="I319" s="74"/>
      <c r="J319" s="74"/>
      <c r="K319" s="74"/>
      <c r="L319" s="74"/>
      <c r="M319" s="7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  <c r="XK319" s="6"/>
      <c r="XL319" s="6"/>
      <c r="XM319" s="6"/>
      <c r="XN319" s="6"/>
      <c r="XO319" s="6"/>
      <c r="XP319" s="6"/>
    </row>
    <row r="320" spans="2:640" x14ac:dyDescent="0.25">
      <c r="B320" s="6"/>
      <c r="C320" s="6"/>
      <c r="D320" s="6"/>
      <c r="E320" s="6"/>
      <c r="F320" s="6"/>
      <c r="G320" s="6"/>
      <c r="H320" s="6"/>
      <c r="I320" s="74"/>
      <c r="J320" s="74"/>
      <c r="K320" s="74"/>
      <c r="L320" s="74"/>
      <c r="M320" s="7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/>
      <c r="OQ320" s="6"/>
      <c r="OR320" s="6"/>
      <c r="OS320" s="6"/>
      <c r="OT320" s="6"/>
      <c r="OU320" s="6"/>
      <c r="OV320" s="6"/>
      <c r="OW320" s="6"/>
      <c r="OX320" s="6"/>
      <c r="OY320" s="6"/>
      <c r="OZ320" s="6"/>
      <c r="PA320" s="6"/>
      <c r="PB320" s="6"/>
      <c r="PC320" s="6"/>
      <c r="PD320" s="6"/>
      <c r="PE320" s="6"/>
      <c r="PF320" s="6"/>
      <c r="PG320" s="6"/>
      <c r="PH320" s="6"/>
      <c r="PI320" s="6"/>
      <c r="PJ320" s="6"/>
      <c r="PK320" s="6"/>
      <c r="PL320" s="6"/>
      <c r="PM320" s="6"/>
      <c r="PN320" s="6"/>
      <c r="PO320" s="6"/>
      <c r="PP320" s="6"/>
      <c r="PQ320" s="6"/>
      <c r="PR320" s="6"/>
      <c r="PS320" s="6"/>
      <c r="PT320" s="6"/>
      <c r="PU320" s="6"/>
      <c r="PV320" s="6"/>
      <c r="PW320" s="6"/>
      <c r="PX320" s="6"/>
      <c r="PY320" s="6"/>
      <c r="PZ320" s="6"/>
      <c r="QA320" s="6"/>
      <c r="QB320" s="6"/>
      <c r="QC320" s="6"/>
      <c r="QD320" s="6"/>
      <c r="QE320" s="6"/>
      <c r="QF320" s="6"/>
      <c r="QG320" s="6"/>
      <c r="QH320" s="6"/>
      <c r="QI320" s="6"/>
      <c r="QJ320" s="6"/>
      <c r="QK320" s="6"/>
      <c r="QL320" s="6"/>
      <c r="QM320" s="6"/>
      <c r="QN320" s="6"/>
      <c r="QO320" s="6"/>
      <c r="QP320" s="6"/>
      <c r="QQ320" s="6"/>
      <c r="QR320" s="6"/>
      <c r="QS320" s="6"/>
      <c r="QT320" s="6"/>
      <c r="QU320" s="6"/>
      <c r="QV320" s="6"/>
      <c r="QW320" s="6"/>
      <c r="QX320" s="6"/>
      <c r="QY320" s="6"/>
      <c r="QZ320" s="6"/>
      <c r="RA320" s="6"/>
      <c r="RB320" s="6"/>
      <c r="RC320" s="6"/>
      <c r="RD320" s="6"/>
      <c r="RE320" s="6"/>
      <c r="RF320" s="6"/>
      <c r="RG320" s="6"/>
      <c r="RH320" s="6"/>
      <c r="RI320" s="6"/>
      <c r="RJ320" s="6"/>
      <c r="RK320" s="6"/>
      <c r="RL320" s="6"/>
      <c r="RM320" s="6"/>
      <c r="RN320" s="6"/>
      <c r="RO320" s="6"/>
      <c r="RP320" s="6"/>
      <c r="RQ320" s="6"/>
      <c r="RR320" s="6"/>
      <c r="RS320" s="6"/>
      <c r="RT320" s="6"/>
      <c r="RU320" s="6"/>
      <c r="RV320" s="6"/>
      <c r="RW320" s="6"/>
      <c r="RX320" s="6"/>
      <c r="RY320" s="6"/>
      <c r="RZ320" s="6"/>
      <c r="SA320" s="6"/>
      <c r="SB320" s="6"/>
      <c r="SC320" s="6"/>
      <c r="SD320" s="6"/>
      <c r="SE320" s="6"/>
      <c r="SF320" s="6"/>
      <c r="SG320" s="6"/>
      <c r="SH320" s="6"/>
      <c r="SI320" s="6"/>
      <c r="SJ320" s="6"/>
      <c r="SK320" s="6"/>
      <c r="SL320" s="6"/>
      <c r="SM320" s="6"/>
      <c r="SN320" s="6"/>
      <c r="SO320" s="6"/>
      <c r="SP320" s="6"/>
      <c r="SQ320" s="6"/>
      <c r="SR320" s="6"/>
      <c r="SS320" s="6"/>
      <c r="ST320" s="6"/>
      <c r="SU320" s="6"/>
      <c r="SV320" s="6"/>
      <c r="SW320" s="6"/>
      <c r="SX320" s="6"/>
      <c r="SY320" s="6"/>
      <c r="SZ320" s="6"/>
      <c r="TA320" s="6"/>
      <c r="TB320" s="6"/>
      <c r="TC320" s="6"/>
      <c r="TD320" s="6"/>
      <c r="TE320" s="6"/>
      <c r="TF320" s="6"/>
      <c r="TG320" s="6"/>
      <c r="TH320" s="6"/>
      <c r="TI320" s="6"/>
      <c r="TJ320" s="6"/>
      <c r="TK320" s="6"/>
      <c r="TL320" s="6"/>
      <c r="TM320" s="6"/>
      <c r="TN320" s="6"/>
      <c r="TO320" s="6"/>
      <c r="TP320" s="6"/>
      <c r="TQ320" s="6"/>
      <c r="TR320" s="6"/>
      <c r="TS320" s="6"/>
      <c r="TT320" s="6"/>
      <c r="TU320" s="6"/>
      <c r="TV320" s="6"/>
      <c r="TW320" s="6"/>
      <c r="TX320" s="6"/>
      <c r="TY320" s="6"/>
      <c r="TZ320" s="6"/>
      <c r="UA320" s="6"/>
      <c r="UB320" s="6"/>
      <c r="UC320" s="6"/>
      <c r="UD320" s="6"/>
      <c r="UE320" s="6"/>
      <c r="UF320" s="6"/>
      <c r="UG320" s="6"/>
      <c r="UH320" s="6"/>
      <c r="UI320" s="6"/>
      <c r="UJ320" s="6"/>
      <c r="UK320" s="6"/>
      <c r="UL320" s="6"/>
      <c r="UM320" s="6"/>
      <c r="UN320" s="6"/>
      <c r="UO320" s="6"/>
      <c r="UP320" s="6"/>
      <c r="UQ320" s="6"/>
      <c r="UR320" s="6"/>
      <c r="US320" s="6"/>
      <c r="UT320" s="6"/>
      <c r="UU320" s="6"/>
      <c r="UV320" s="6"/>
      <c r="UW320" s="6"/>
      <c r="UX320" s="6"/>
      <c r="UY320" s="6"/>
      <c r="UZ320" s="6"/>
      <c r="VA320" s="6"/>
      <c r="VB320" s="6"/>
      <c r="VC320" s="6"/>
      <c r="VD320" s="6"/>
      <c r="VE320" s="6"/>
      <c r="VF320" s="6"/>
      <c r="VG320" s="6"/>
      <c r="VH320" s="6"/>
      <c r="VI320" s="6"/>
      <c r="VJ320" s="6"/>
      <c r="VK320" s="6"/>
      <c r="VL320" s="6"/>
      <c r="VM320" s="6"/>
      <c r="VN320" s="6"/>
      <c r="VO320" s="6"/>
      <c r="VP320" s="6"/>
      <c r="VQ320" s="6"/>
      <c r="VR320" s="6"/>
      <c r="VS320" s="6"/>
      <c r="VT320" s="6"/>
      <c r="VU320" s="6"/>
      <c r="VV320" s="6"/>
      <c r="VW320" s="6"/>
      <c r="VX320" s="6"/>
      <c r="VY320" s="6"/>
      <c r="VZ320" s="6"/>
      <c r="WA320" s="6"/>
      <c r="WB320" s="6"/>
      <c r="WC320" s="6"/>
      <c r="WD320" s="6"/>
      <c r="WE320" s="6"/>
      <c r="WF320" s="6"/>
      <c r="WG320" s="6"/>
      <c r="WH320" s="6"/>
      <c r="WI320" s="6"/>
      <c r="WJ320" s="6"/>
      <c r="WK320" s="6"/>
      <c r="WL320" s="6"/>
      <c r="WM320" s="6"/>
      <c r="WN320" s="6"/>
      <c r="WO320" s="6"/>
      <c r="WP320" s="6"/>
      <c r="WQ320" s="6"/>
      <c r="WR320" s="6"/>
      <c r="WS320" s="6"/>
      <c r="WT320" s="6"/>
      <c r="WU320" s="6"/>
      <c r="WV320" s="6"/>
      <c r="WW320" s="6"/>
      <c r="WX320" s="6"/>
      <c r="WY320" s="6"/>
      <c r="WZ320" s="6"/>
      <c r="XA320" s="6"/>
      <c r="XB320" s="6"/>
      <c r="XC320" s="6"/>
      <c r="XD320" s="6"/>
      <c r="XE320" s="6"/>
      <c r="XF320" s="6"/>
      <c r="XG320" s="6"/>
      <c r="XH320" s="6"/>
      <c r="XI320" s="6"/>
      <c r="XJ320" s="6"/>
      <c r="XK320" s="6"/>
      <c r="XL320" s="6"/>
      <c r="XM320" s="6"/>
      <c r="XN320" s="6"/>
      <c r="XO320" s="6"/>
      <c r="XP320" s="6"/>
    </row>
    <row r="321" spans="2:640" x14ac:dyDescent="0.25">
      <c r="B321" s="6"/>
      <c r="C321" s="6"/>
      <c r="D321" s="6"/>
      <c r="E321" s="6"/>
      <c r="F321" s="6"/>
      <c r="G321" s="6"/>
      <c r="H321" s="6"/>
      <c r="I321" s="74"/>
      <c r="J321" s="74"/>
      <c r="K321" s="74"/>
      <c r="L321" s="74"/>
      <c r="M321" s="7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/>
      <c r="OQ321" s="6"/>
      <c r="OR321" s="6"/>
      <c r="OS321" s="6"/>
      <c r="OT321" s="6"/>
      <c r="OU321" s="6"/>
      <c r="OV321" s="6"/>
      <c r="OW321" s="6"/>
      <c r="OX321" s="6"/>
      <c r="OY321" s="6"/>
      <c r="OZ321" s="6"/>
      <c r="PA321" s="6"/>
      <c r="PB321" s="6"/>
      <c r="PC321" s="6"/>
      <c r="PD321" s="6"/>
      <c r="PE321" s="6"/>
      <c r="PF321" s="6"/>
      <c r="PG321" s="6"/>
      <c r="PH321" s="6"/>
      <c r="PI321" s="6"/>
      <c r="PJ321" s="6"/>
      <c r="PK321" s="6"/>
      <c r="PL321" s="6"/>
      <c r="PM321" s="6"/>
      <c r="PN321" s="6"/>
      <c r="PO321" s="6"/>
      <c r="PP321" s="6"/>
      <c r="PQ321" s="6"/>
      <c r="PR321" s="6"/>
      <c r="PS321" s="6"/>
      <c r="PT321" s="6"/>
      <c r="PU321" s="6"/>
      <c r="PV321" s="6"/>
      <c r="PW321" s="6"/>
      <c r="PX321" s="6"/>
      <c r="PY321" s="6"/>
      <c r="PZ321" s="6"/>
      <c r="QA321" s="6"/>
      <c r="QB321" s="6"/>
      <c r="QC321" s="6"/>
      <c r="QD321" s="6"/>
      <c r="QE321" s="6"/>
      <c r="QF321" s="6"/>
      <c r="QG321" s="6"/>
      <c r="QH321" s="6"/>
      <c r="QI321" s="6"/>
      <c r="QJ321" s="6"/>
      <c r="QK321" s="6"/>
      <c r="QL321" s="6"/>
      <c r="QM321" s="6"/>
      <c r="QN321" s="6"/>
      <c r="QO321" s="6"/>
      <c r="QP321" s="6"/>
      <c r="QQ321" s="6"/>
      <c r="QR321" s="6"/>
      <c r="QS321" s="6"/>
      <c r="QT321" s="6"/>
      <c r="QU321" s="6"/>
      <c r="QV321" s="6"/>
      <c r="QW321" s="6"/>
      <c r="QX321" s="6"/>
      <c r="QY321" s="6"/>
      <c r="QZ321" s="6"/>
      <c r="RA321" s="6"/>
      <c r="RB321" s="6"/>
      <c r="RC321" s="6"/>
      <c r="RD321" s="6"/>
      <c r="RE321" s="6"/>
      <c r="RF321" s="6"/>
      <c r="RG321" s="6"/>
      <c r="RH321" s="6"/>
      <c r="RI321" s="6"/>
      <c r="RJ321" s="6"/>
      <c r="RK321" s="6"/>
      <c r="RL321" s="6"/>
      <c r="RM321" s="6"/>
      <c r="RN321" s="6"/>
      <c r="RO321" s="6"/>
      <c r="RP321" s="6"/>
      <c r="RQ321" s="6"/>
      <c r="RR321" s="6"/>
      <c r="RS321" s="6"/>
      <c r="RT321" s="6"/>
      <c r="RU321" s="6"/>
      <c r="RV321" s="6"/>
      <c r="RW321" s="6"/>
      <c r="RX321" s="6"/>
      <c r="RY321" s="6"/>
      <c r="RZ321" s="6"/>
      <c r="SA321" s="6"/>
      <c r="SB321" s="6"/>
      <c r="SC321" s="6"/>
      <c r="SD321" s="6"/>
      <c r="SE321" s="6"/>
      <c r="SF321" s="6"/>
      <c r="SG321" s="6"/>
      <c r="SH321" s="6"/>
      <c r="SI321" s="6"/>
      <c r="SJ321" s="6"/>
      <c r="SK321" s="6"/>
      <c r="SL321" s="6"/>
      <c r="SM321" s="6"/>
      <c r="SN321" s="6"/>
      <c r="SO321" s="6"/>
      <c r="SP321" s="6"/>
      <c r="SQ321" s="6"/>
      <c r="SR321" s="6"/>
      <c r="SS321" s="6"/>
      <c r="ST321" s="6"/>
      <c r="SU321" s="6"/>
      <c r="SV321" s="6"/>
      <c r="SW321" s="6"/>
      <c r="SX321" s="6"/>
      <c r="SY321" s="6"/>
      <c r="SZ321" s="6"/>
      <c r="TA321" s="6"/>
      <c r="TB321" s="6"/>
      <c r="TC321" s="6"/>
      <c r="TD321" s="6"/>
      <c r="TE321" s="6"/>
      <c r="TF321" s="6"/>
      <c r="TG321" s="6"/>
      <c r="TH321" s="6"/>
      <c r="TI321" s="6"/>
      <c r="TJ321" s="6"/>
      <c r="TK321" s="6"/>
      <c r="TL321" s="6"/>
      <c r="TM321" s="6"/>
      <c r="TN321" s="6"/>
      <c r="TO321" s="6"/>
      <c r="TP321" s="6"/>
      <c r="TQ321" s="6"/>
      <c r="TR321" s="6"/>
      <c r="TS321" s="6"/>
      <c r="TT321" s="6"/>
      <c r="TU321" s="6"/>
      <c r="TV321" s="6"/>
      <c r="TW321" s="6"/>
      <c r="TX321" s="6"/>
      <c r="TY321" s="6"/>
      <c r="TZ321" s="6"/>
      <c r="UA321" s="6"/>
      <c r="UB321" s="6"/>
      <c r="UC321" s="6"/>
      <c r="UD321" s="6"/>
      <c r="UE321" s="6"/>
      <c r="UF321" s="6"/>
      <c r="UG321" s="6"/>
      <c r="UH321" s="6"/>
      <c r="UI321" s="6"/>
      <c r="UJ321" s="6"/>
      <c r="UK321" s="6"/>
      <c r="UL321" s="6"/>
      <c r="UM321" s="6"/>
      <c r="UN321" s="6"/>
      <c r="UO321" s="6"/>
      <c r="UP321" s="6"/>
      <c r="UQ321" s="6"/>
      <c r="UR321" s="6"/>
      <c r="US321" s="6"/>
      <c r="UT321" s="6"/>
      <c r="UU321" s="6"/>
      <c r="UV321" s="6"/>
      <c r="UW321" s="6"/>
      <c r="UX321" s="6"/>
      <c r="UY321" s="6"/>
      <c r="UZ321" s="6"/>
      <c r="VA321" s="6"/>
      <c r="VB321" s="6"/>
      <c r="VC321" s="6"/>
      <c r="VD321" s="6"/>
      <c r="VE321" s="6"/>
      <c r="VF321" s="6"/>
      <c r="VG321" s="6"/>
      <c r="VH321" s="6"/>
      <c r="VI321" s="6"/>
      <c r="VJ321" s="6"/>
      <c r="VK321" s="6"/>
      <c r="VL321" s="6"/>
      <c r="VM321" s="6"/>
      <c r="VN321" s="6"/>
      <c r="VO321" s="6"/>
      <c r="VP321" s="6"/>
      <c r="VQ321" s="6"/>
      <c r="VR321" s="6"/>
      <c r="VS321" s="6"/>
      <c r="VT321" s="6"/>
      <c r="VU321" s="6"/>
      <c r="VV321" s="6"/>
      <c r="VW321" s="6"/>
      <c r="VX321" s="6"/>
      <c r="VY321" s="6"/>
      <c r="VZ321" s="6"/>
      <c r="WA321" s="6"/>
      <c r="WB321" s="6"/>
      <c r="WC321" s="6"/>
      <c r="WD321" s="6"/>
      <c r="WE321" s="6"/>
      <c r="WF321" s="6"/>
      <c r="WG321" s="6"/>
      <c r="WH321" s="6"/>
      <c r="WI321" s="6"/>
      <c r="WJ321" s="6"/>
      <c r="WK321" s="6"/>
      <c r="WL321" s="6"/>
      <c r="WM321" s="6"/>
      <c r="WN321" s="6"/>
      <c r="WO321" s="6"/>
      <c r="WP321" s="6"/>
      <c r="WQ321" s="6"/>
      <c r="WR321" s="6"/>
      <c r="WS321" s="6"/>
      <c r="WT321" s="6"/>
      <c r="WU321" s="6"/>
      <c r="WV321" s="6"/>
      <c r="WW321" s="6"/>
      <c r="WX321" s="6"/>
      <c r="WY321" s="6"/>
      <c r="WZ321" s="6"/>
      <c r="XA321" s="6"/>
      <c r="XB321" s="6"/>
      <c r="XC321" s="6"/>
      <c r="XD321" s="6"/>
      <c r="XE321" s="6"/>
      <c r="XF321" s="6"/>
      <c r="XG321" s="6"/>
      <c r="XH321" s="6"/>
      <c r="XI321" s="6"/>
      <c r="XJ321" s="6"/>
      <c r="XK321" s="6"/>
      <c r="XL321" s="6"/>
      <c r="XM321" s="6"/>
      <c r="XN321" s="6"/>
      <c r="XO321" s="6"/>
      <c r="XP321" s="6"/>
    </row>
    <row r="322" spans="2:640" x14ac:dyDescent="0.25">
      <c r="B322" s="6"/>
      <c r="C322" s="6"/>
      <c r="D322" s="6"/>
      <c r="E322" s="6"/>
      <c r="F322" s="6"/>
      <c r="G322" s="6"/>
      <c r="H322" s="6"/>
      <c r="I322" s="74"/>
      <c r="J322" s="74"/>
      <c r="K322" s="74"/>
      <c r="L322" s="74"/>
      <c r="M322" s="7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6"/>
      <c r="OR322" s="6"/>
      <c r="OS322" s="6"/>
      <c r="OT322" s="6"/>
      <c r="OU322" s="6"/>
      <c r="OV322" s="6"/>
      <c r="OW322" s="6"/>
      <c r="OX322" s="6"/>
      <c r="OY322" s="6"/>
      <c r="OZ322" s="6"/>
      <c r="PA322" s="6"/>
      <c r="PB322" s="6"/>
      <c r="PC322" s="6"/>
      <c r="PD322" s="6"/>
      <c r="PE322" s="6"/>
      <c r="PF322" s="6"/>
      <c r="PG322" s="6"/>
      <c r="PH322" s="6"/>
      <c r="PI322" s="6"/>
      <c r="PJ322" s="6"/>
      <c r="PK322" s="6"/>
      <c r="PL322" s="6"/>
      <c r="PM322" s="6"/>
      <c r="PN322" s="6"/>
      <c r="PO322" s="6"/>
      <c r="PP322" s="6"/>
      <c r="PQ322" s="6"/>
      <c r="PR322" s="6"/>
      <c r="PS322" s="6"/>
      <c r="PT322" s="6"/>
      <c r="PU322" s="6"/>
      <c r="PV322" s="6"/>
      <c r="PW322" s="6"/>
      <c r="PX322" s="6"/>
      <c r="PY322" s="6"/>
      <c r="PZ322" s="6"/>
      <c r="QA322" s="6"/>
      <c r="QB322" s="6"/>
      <c r="QC322" s="6"/>
      <c r="QD322" s="6"/>
      <c r="QE322" s="6"/>
      <c r="QF322" s="6"/>
      <c r="QG322" s="6"/>
      <c r="QH322" s="6"/>
      <c r="QI322" s="6"/>
      <c r="QJ322" s="6"/>
      <c r="QK322" s="6"/>
      <c r="QL322" s="6"/>
      <c r="QM322" s="6"/>
      <c r="QN322" s="6"/>
      <c r="QO322" s="6"/>
      <c r="QP322" s="6"/>
      <c r="QQ322" s="6"/>
      <c r="QR322" s="6"/>
      <c r="QS322" s="6"/>
      <c r="QT322" s="6"/>
      <c r="QU322" s="6"/>
      <c r="QV322" s="6"/>
      <c r="QW322" s="6"/>
      <c r="QX322" s="6"/>
      <c r="QY322" s="6"/>
      <c r="QZ322" s="6"/>
      <c r="RA322" s="6"/>
      <c r="RB322" s="6"/>
      <c r="RC322" s="6"/>
      <c r="RD322" s="6"/>
      <c r="RE322" s="6"/>
      <c r="RF322" s="6"/>
      <c r="RG322" s="6"/>
      <c r="RH322" s="6"/>
      <c r="RI322" s="6"/>
      <c r="RJ322" s="6"/>
      <c r="RK322" s="6"/>
      <c r="RL322" s="6"/>
      <c r="RM322" s="6"/>
      <c r="RN322" s="6"/>
      <c r="RO322" s="6"/>
      <c r="RP322" s="6"/>
      <c r="RQ322" s="6"/>
      <c r="RR322" s="6"/>
      <c r="RS322" s="6"/>
      <c r="RT322" s="6"/>
      <c r="RU322" s="6"/>
      <c r="RV322" s="6"/>
      <c r="RW322" s="6"/>
      <c r="RX322" s="6"/>
      <c r="RY322" s="6"/>
      <c r="RZ322" s="6"/>
      <c r="SA322" s="6"/>
      <c r="SB322" s="6"/>
      <c r="SC322" s="6"/>
      <c r="SD322" s="6"/>
      <c r="SE322" s="6"/>
      <c r="SF322" s="6"/>
      <c r="SG322" s="6"/>
      <c r="SH322" s="6"/>
      <c r="SI322" s="6"/>
      <c r="SJ322" s="6"/>
      <c r="SK322" s="6"/>
      <c r="SL322" s="6"/>
      <c r="SM322" s="6"/>
      <c r="SN322" s="6"/>
      <c r="SO322" s="6"/>
      <c r="SP322" s="6"/>
      <c r="SQ322" s="6"/>
      <c r="SR322" s="6"/>
      <c r="SS322" s="6"/>
      <c r="ST322" s="6"/>
      <c r="SU322" s="6"/>
      <c r="SV322" s="6"/>
      <c r="SW322" s="6"/>
      <c r="SX322" s="6"/>
      <c r="SY322" s="6"/>
      <c r="SZ322" s="6"/>
      <c r="TA322" s="6"/>
      <c r="TB322" s="6"/>
      <c r="TC322" s="6"/>
      <c r="TD322" s="6"/>
      <c r="TE322" s="6"/>
      <c r="TF322" s="6"/>
      <c r="TG322" s="6"/>
      <c r="TH322" s="6"/>
      <c r="TI322" s="6"/>
      <c r="TJ322" s="6"/>
      <c r="TK322" s="6"/>
      <c r="TL322" s="6"/>
      <c r="TM322" s="6"/>
      <c r="TN322" s="6"/>
      <c r="TO322" s="6"/>
      <c r="TP322" s="6"/>
      <c r="TQ322" s="6"/>
      <c r="TR322" s="6"/>
      <c r="TS322" s="6"/>
      <c r="TT322" s="6"/>
      <c r="TU322" s="6"/>
      <c r="TV322" s="6"/>
      <c r="TW322" s="6"/>
      <c r="TX322" s="6"/>
      <c r="TY322" s="6"/>
      <c r="TZ322" s="6"/>
      <c r="UA322" s="6"/>
      <c r="UB322" s="6"/>
      <c r="UC322" s="6"/>
      <c r="UD322" s="6"/>
      <c r="UE322" s="6"/>
      <c r="UF322" s="6"/>
      <c r="UG322" s="6"/>
      <c r="UH322" s="6"/>
      <c r="UI322" s="6"/>
      <c r="UJ322" s="6"/>
      <c r="UK322" s="6"/>
      <c r="UL322" s="6"/>
      <c r="UM322" s="6"/>
      <c r="UN322" s="6"/>
      <c r="UO322" s="6"/>
      <c r="UP322" s="6"/>
      <c r="UQ322" s="6"/>
      <c r="UR322" s="6"/>
      <c r="US322" s="6"/>
      <c r="UT322" s="6"/>
      <c r="UU322" s="6"/>
      <c r="UV322" s="6"/>
      <c r="UW322" s="6"/>
      <c r="UX322" s="6"/>
      <c r="UY322" s="6"/>
      <c r="UZ322" s="6"/>
      <c r="VA322" s="6"/>
      <c r="VB322" s="6"/>
      <c r="VC322" s="6"/>
      <c r="VD322" s="6"/>
      <c r="VE322" s="6"/>
      <c r="VF322" s="6"/>
      <c r="VG322" s="6"/>
      <c r="VH322" s="6"/>
      <c r="VI322" s="6"/>
      <c r="VJ322" s="6"/>
      <c r="VK322" s="6"/>
      <c r="VL322" s="6"/>
      <c r="VM322" s="6"/>
      <c r="VN322" s="6"/>
      <c r="VO322" s="6"/>
      <c r="VP322" s="6"/>
      <c r="VQ322" s="6"/>
      <c r="VR322" s="6"/>
      <c r="VS322" s="6"/>
      <c r="VT322" s="6"/>
      <c r="VU322" s="6"/>
      <c r="VV322" s="6"/>
      <c r="VW322" s="6"/>
      <c r="VX322" s="6"/>
      <c r="VY322" s="6"/>
      <c r="VZ322" s="6"/>
      <c r="WA322" s="6"/>
      <c r="WB322" s="6"/>
      <c r="WC322" s="6"/>
      <c r="WD322" s="6"/>
      <c r="WE322" s="6"/>
      <c r="WF322" s="6"/>
      <c r="WG322" s="6"/>
      <c r="WH322" s="6"/>
      <c r="WI322" s="6"/>
      <c r="WJ322" s="6"/>
      <c r="WK322" s="6"/>
      <c r="WL322" s="6"/>
      <c r="WM322" s="6"/>
      <c r="WN322" s="6"/>
      <c r="WO322" s="6"/>
      <c r="WP322" s="6"/>
      <c r="WQ322" s="6"/>
      <c r="WR322" s="6"/>
      <c r="WS322" s="6"/>
      <c r="WT322" s="6"/>
      <c r="WU322" s="6"/>
      <c r="WV322" s="6"/>
      <c r="WW322" s="6"/>
      <c r="WX322" s="6"/>
      <c r="WY322" s="6"/>
      <c r="WZ322" s="6"/>
      <c r="XA322" s="6"/>
      <c r="XB322" s="6"/>
      <c r="XC322" s="6"/>
      <c r="XD322" s="6"/>
      <c r="XE322" s="6"/>
      <c r="XF322" s="6"/>
      <c r="XG322" s="6"/>
      <c r="XH322" s="6"/>
      <c r="XI322" s="6"/>
      <c r="XJ322" s="6"/>
      <c r="XK322" s="6"/>
      <c r="XL322" s="6"/>
      <c r="XM322" s="6"/>
      <c r="XN322" s="6"/>
      <c r="XO322" s="6"/>
      <c r="XP322" s="6"/>
    </row>
    <row r="323" spans="2:640" x14ac:dyDescent="0.25">
      <c r="B323" s="6"/>
      <c r="C323" s="6"/>
      <c r="D323" s="6"/>
      <c r="E323" s="6"/>
      <c r="F323" s="6"/>
      <c r="G323" s="6"/>
      <c r="H323" s="6"/>
      <c r="I323" s="74"/>
      <c r="J323" s="74"/>
      <c r="K323" s="74"/>
      <c r="L323" s="74"/>
      <c r="M323" s="7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  <c r="WW323" s="6"/>
      <c r="WX323" s="6"/>
      <c r="WY323" s="6"/>
      <c r="WZ323" s="6"/>
      <c r="XA323" s="6"/>
      <c r="XB323" s="6"/>
      <c r="XC323" s="6"/>
      <c r="XD323" s="6"/>
      <c r="XE323" s="6"/>
      <c r="XF323" s="6"/>
      <c r="XG323" s="6"/>
      <c r="XH323" s="6"/>
      <c r="XI323" s="6"/>
      <c r="XJ323" s="6"/>
      <c r="XK323" s="6"/>
      <c r="XL323" s="6"/>
      <c r="XM323" s="6"/>
      <c r="XN323" s="6"/>
      <c r="XO323" s="6"/>
      <c r="XP323" s="6"/>
    </row>
    <row r="324" spans="2:640" x14ac:dyDescent="0.25">
      <c r="B324" s="6"/>
      <c r="C324" s="6"/>
      <c r="D324" s="6"/>
      <c r="E324" s="6"/>
      <c r="F324" s="6"/>
      <c r="G324" s="6"/>
      <c r="H324" s="6"/>
      <c r="I324" s="74"/>
      <c r="J324" s="74"/>
      <c r="K324" s="74"/>
      <c r="L324" s="74"/>
      <c r="M324" s="7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</row>
    <row r="325" spans="2:640" x14ac:dyDescent="0.25">
      <c r="B325" s="6"/>
      <c r="C325" s="6"/>
      <c r="D325" s="6"/>
      <c r="E325" s="6"/>
      <c r="F325" s="6"/>
      <c r="G325" s="6"/>
      <c r="H325" s="6"/>
      <c r="I325" s="74"/>
      <c r="J325" s="74"/>
      <c r="K325" s="74"/>
      <c r="L325" s="74"/>
      <c r="M325" s="7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6"/>
      <c r="OR325" s="6"/>
      <c r="OS325" s="6"/>
      <c r="OT325" s="6"/>
      <c r="OU325" s="6"/>
      <c r="OV325" s="6"/>
      <c r="OW325" s="6"/>
      <c r="OX325" s="6"/>
      <c r="OY325" s="6"/>
      <c r="OZ325" s="6"/>
      <c r="PA325" s="6"/>
      <c r="PB325" s="6"/>
      <c r="PC325" s="6"/>
      <c r="PD325" s="6"/>
      <c r="PE325" s="6"/>
      <c r="PF325" s="6"/>
      <c r="PG325" s="6"/>
      <c r="PH325" s="6"/>
      <c r="PI325" s="6"/>
      <c r="PJ325" s="6"/>
      <c r="PK325" s="6"/>
      <c r="PL325" s="6"/>
      <c r="PM325" s="6"/>
      <c r="PN325" s="6"/>
      <c r="PO325" s="6"/>
      <c r="PP325" s="6"/>
      <c r="PQ325" s="6"/>
      <c r="PR325" s="6"/>
      <c r="PS325" s="6"/>
      <c r="PT325" s="6"/>
      <c r="PU325" s="6"/>
      <c r="PV325" s="6"/>
      <c r="PW325" s="6"/>
      <c r="PX325" s="6"/>
      <c r="PY325" s="6"/>
      <c r="PZ325" s="6"/>
      <c r="QA325" s="6"/>
      <c r="QB325" s="6"/>
      <c r="QC325" s="6"/>
      <c r="QD325" s="6"/>
      <c r="QE325" s="6"/>
      <c r="QF325" s="6"/>
      <c r="QG325" s="6"/>
      <c r="QH325" s="6"/>
      <c r="QI325" s="6"/>
      <c r="QJ325" s="6"/>
      <c r="QK325" s="6"/>
      <c r="QL325" s="6"/>
      <c r="QM325" s="6"/>
      <c r="QN325" s="6"/>
      <c r="QO325" s="6"/>
      <c r="QP325" s="6"/>
      <c r="QQ325" s="6"/>
      <c r="QR325" s="6"/>
      <c r="QS325" s="6"/>
      <c r="QT325" s="6"/>
      <c r="QU325" s="6"/>
      <c r="QV325" s="6"/>
      <c r="QW325" s="6"/>
      <c r="QX325" s="6"/>
      <c r="QY325" s="6"/>
      <c r="QZ325" s="6"/>
      <c r="RA325" s="6"/>
      <c r="RB325" s="6"/>
      <c r="RC325" s="6"/>
      <c r="RD325" s="6"/>
      <c r="RE325" s="6"/>
      <c r="RF325" s="6"/>
      <c r="RG325" s="6"/>
      <c r="RH325" s="6"/>
      <c r="RI325" s="6"/>
      <c r="RJ325" s="6"/>
      <c r="RK325" s="6"/>
      <c r="RL325" s="6"/>
      <c r="RM325" s="6"/>
      <c r="RN325" s="6"/>
      <c r="RO325" s="6"/>
      <c r="RP325" s="6"/>
      <c r="RQ325" s="6"/>
      <c r="RR325" s="6"/>
      <c r="RS325" s="6"/>
      <c r="RT325" s="6"/>
      <c r="RU325" s="6"/>
      <c r="RV325" s="6"/>
      <c r="RW325" s="6"/>
      <c r="RX325" s="6"/>
      <c r="RY325" s="6"/>
      <c r="RZ325" s="6"/>
      <c r="SA325" s="6"/>
      <c r="SB325" s="6"/>
      <c r="SC325" s="6"/>
      <c r="SD325" s="6"/>
      <c r="SE325" s="6"/>
      <c r="SF325" s="6"/>
      <c r="SG325" s="6"/>
      <c r="SH325" s="6"/>
      <c r="SI325" s="6"/>
      <c r="SJ325" s="6"/>
      <c r="SK325" s="6"/>
      <c r="SL325" s="6"/>
      <c r="SM325" s="6"/>
      <c r="SN325" s="6"/>
      <c r="SO325" s="6"/>
      <c r="SP325" s="6"/>
      <c r="SQ325" s="6"/>
      <c r="SR325" s="6"/>
      <c r="SS325" s="6"/>
      <c r="ST325" s="6"/>
      <c r="SU325" s="6"/>
      <c r="SV325" s="6"/>
      <c r="SW325" s="6"/>
      <c r="SX325" s="6"/>
      <c r="SY325" s="6"/>
      <c r="SZ325" s="6"/>
      <c r="TA325" s="6"/>
      <c r="TB325" s="6"/>
      <c r="TC325" s="6"/>
      <c r="TD325" s="6"/>
      <c r="TE325" s="6"/>
      <c r="TF325" s="6"/>
      <c r="TG325" s="6"/>
      <c r="TH325" s="6"/>
      <c r="TI325" s="6"/>
      <c r="TJ325" s="6"/>
      <c r="TK325" s="6"/>
      <c r="TL325" s="6"/>
      <c r="TM325" s="6"/>
      <c r="TN325" s="6"/>
      <c r="TO325" s="6"/>
      <c r="TP325" s="6"/>
      <c r="TQ325" s="6"/>
      <c r="TR325" s="6"/>
      <c r="TS325" s="6"/>
      <c r="TT325" s="6"/>
      <c r="TU325" s="6"/>
      <c r="TV325" s="6"/>
      <c r="TW325" s="6"/>
      <c r="TX325" s="6"/>
      <c r="TY325" s="6"/>
      <c r="TZ325" s="6"/>
      <c r="UA325" s="6"/>
      <c r="UB325" s="6"/>
      <c r="UC325" s="6"/>
      <c r="UD325" s="6"/>
      <c r="UE325" s="6"/>
      <c r="UF325" s="6"/>
      <c r="UG325" s="6"/>
      <c r="UH325" s="6"/>
      <c r="UI325" s="6"/>
      <c r="UJ325" s="6"/>
      <c r="UK325" s="6"/>
      <c r="UL325" s="6"/>
      <c r="UM325" s="6"/>
      <c r="UN325" s="6"/>
      <c r="UO325" s="6"/>
      <c r="UP325" s="6"/>
      <c r="UQ325" s="6"/>
      <c r="UR325" s="6"/>
      <c r="US325" s="6"/>
      <c r="UT325" s="6"/>
      <c r="UU325" s="6"/>
      <c r="UV325" s="6"/>
      <c r="UW325" s="6"/>
      <c r="UX325" s="6"/>
      <c r="UY325" s="6"/>
      <c r="UZ325" s="6"/>
      <c r="VA325" s="6"/>
      <c r="VB325" s="6"/>
      <c r="VC325" s="6"/>
      <c r="VD325" s="6"/>
      <c r="VE325" s="6"/>
      <c r="VF325" s="6"/>
      <c r="VG325" s="6"/>
      <c r="VH325" s="6"/>
      <c r="VI325" s="6"/>
      <c r="VJ325" s="6"/>
      <c r="VK325" s="6"/>
      <c r="VL325" s="6"/>
      <c r="VM325" s="6"/>
      <c r="VN325" s="6"/>
      <c r="VO325" s="6"/>
      <c r="VP325" s="6"/>
      <c r="VQ325" s="6"/>
      <c r="VR325" s="6"/>
      <c r="VS325" s="6"/>
      <c r="VT325" s="6"/>
      <c r="VU325" s="6"/>
      <c r="VV325" s="6"/>
      <c r="VW325" s="6"/>
      <c r="VX325" s="6"/>
      <c r="VY325" s="6"/>
      <c r="VZ325" s="6"/>
      <c r="WA325" s="6"/>
      <c r="WB325" s="6"/>
      <c r="WC325" s="6"/>
      <c r="WD325" s="6"/>
      <c r="WE325" s="6"/>
      <c r="WF325" s="6"/>
      <c r="WG325" s="6"/>
      <c r="WH325" s="6"/>
      <c r="WI325" s="6"/>
      <c r="WJ325" s="6"/>
      <c r="WK325" s="6"/>
      <c r="WL325" s="6"/>
      <c r="WM325" s="6"/>
      <c r="WN325" s="6"/>
      <c r="WO325" s="6"/>
      <c r="WP325" s="6"/>
      <c r="WQ325" s="6"/>
      <c r="WR325" s="6"/>
      <c r="WS325" s="6"/>
      <c r="WT325" s="6"/>
      <c r="WU325" s="6"/>
      <c r="WV325" s="6"/>
      <c r="WW325" s="6"/>
      <c r="WX325" s="6"/>
      <c r="WY325" s="6"/>
      <c r="WZ325" s="6"/>
      <c r="XA325" s="6"/>
      <c r="XB325" s="6"/>
      <c r="XC325" s="6"/>
      <c r="XD325" s="6"/>
      <c r="XE325" s="6"/>
      <c r="XF325" s="6"/>
      <c r="XG325" s="6"/>
      <c r="XH325" s="6"/>
      <c r="XI325" s="6"/>
      <c r="XJ325" s="6"/>
      <c r="XK325" s="6"/>
      <c r="XL325" s="6"/>
      <c r="XM325" s="6"/>
      <c r="XN325" s="6"/>
      <c r="XO325" s="6"/>
      <c r="XP325" s="6"/>
    </row>
    <row r="326" spans="2:640" x14ac:dyDescent="0.25">
      <c r="B326" s="6"/>
      <c r="C326" s="6"/>
      <c r="D326" s="6"/>
      <c r="E326" s="6"/>
      <c r="F326" s="6"/>
      <c r="G326" s="6"/>
      <c r="H326" s="6"/>
      <c r="I326" s="74"/>
      <c r="J326" s="74"/>
      <c r="K326" s="74"/>
      <c r="L326" s="74"/>
      <c r="M326" s="7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</row>
    <row r="327" spans="2:640" x14ac:dyDescent="0.25">
      <c r="B327" s="6"/>
      <c r="C327" s="6"/>
      <c r="D327" s="6"/>
      <c r="E327" s="6"/>
      <c r="F327" s="6"/>
      <c r="G327" s="6"/>
      <c r="H327" s="6"/>
      <c r="I327" s="74"/>
      <c r="J327" s="74"/>
      <c r="K327" s="74"/>
      <c r="L327" s="74"/>
      <c r="M327" s="7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/>
      <c r="OQ327" s="6"/>
      <c r="OR327" s="6"/>
      <c r="OS327" s="6"/>
      <c r="OT327" s="6"/>
      <c r="OU327" s="6"/>
      <c r="OV327" s="6"/>
      <c r="OW327" s="6"/>
      <c r="OX327" s="6"/>
      <c r="OY327" s="6"/>
      <c r="OZ327" s="6"/>
      <c r="PA327" s="6"/>
      <c r="PB327" s="6"/>
      <c r="PC327" s="6"/>
      <c r="PD327" s="6"/>
      <c r="PE327" s="6"/>
      <c r="PF327" s="6"/>
      <c r="PG327" s="6"/>
      <c r="PH327" s="6"/>
      <c r="PI327" s="6"/>
      <c r="PJ327" s="6"/>
      <c r="PK327" s="6"/>
      <c r="PL327" s="6"/>
      <c r="PM327" s="6"/>
      <c r="PN327" s="6"/>
      <c r="PO327" s="6"/>
      <c r="PP327" s="6"/>
      <c r="PQ327" s="6"/>
      <c r="PR327" s="6"/>
      <c r="PS327" s="6"/>
      <c r="PT327" s="6"/>
      <c r="PU327" s="6"/>
      <c r="PV327" s="6"/>
      <c r="PW327" s="6"/>
      <c r="PX327" s="6"/>
      <c r="PY327" s="6"/>
      <c r="PZ327" s="6"/>
      <c r="QA327" s="6"/>
      <c r="QB327" s="6"/>
      <c r="QC327" s="6"/>
      <c r="QD327" s="6"/>
      <c r="QE327" s="6"/>
      <c r="QF327" s="6"/>
      <c r="QG327" s="6"/>
      <c r="QH327" s="6"/>
      <c r="QI327" s="6"/>
      <c r="QJ327" s="6"/>
      <c r="QK327" s="6"/>
      <c r="QL327" s="6"/>
      <c r="QM327" s="6"/>
      <c r="QN327" s="6"/>
      <c r="QO327" s="6"/>
      <c r="QP327" s="6"/>
      <c r="QQ327" s="6"/>
      <c r="QR327" s="6"/>
      <c r="QS327" s="6"/>
      <c r="QT327" s="6"/>
      <c r="QU327" s="6"/>
      <c r="QV327" s="6"/>
      <c r="QW327" s="6"/>
      <c r="QX327" s="6"/>
      <c r="QY327" s="6"/>
      <c r="QZ327" s="6"/>
      <c r="RA327" s="6"/>
      <c r="RB327" s="6"/>
      <c r="RC327" s="6"/>
      <c r="RD327" s="6"/>
      <c r="RE327" s="6"/>
      <c r="RF327" s="6"/>
      <c r="RG327" s="6"/>
      <c r="RH327" s="6"/>
      <c r="RI327" s="6"/>
      <c r="RJ327" s="6"/>
      <c r="RK327" s="6"/>
      <c r="RL327" s="6"/>
      <c r="RM327" s="6"/>
      <c r="RN327" s="6"/>
      <c r="RO327" s="6"/>
      <c r="RP327" s="6"/>
      <c r="RQ327" s="6"/>
      <c r="RR327" s="6"/>
      <c r="RS327" s="6"/>
      <c r="RT327" s="6"/>
      <c r="RU327" s="6"/>
      <c r="RV327" s="6"/>
      <c r="RW327" s="6"/>
      <c r="RX327" s="6"/>
      <c r="RY327" s="6"/>
      <c r="RZ327" s="6"/>
      <c r="SA327" s="6"/>
      <c r="SB327" s="6"/>
      <c r="SC327" s="6"/>
      <c r="SD327" s="6"/>
      <c r="SE327" s="6"/>
      <c r="SF327" s="6"/>
      <c r="SG327" s="6"/>
      <c r="SH327" s="6"/>
      <c r="SI327" s="6"/>
      <c r="SJ327" s="6"/>
      <c r="SK327" s="6"/>
      <c r="SL327" s="6"/>
      <c r="SM327" s="6"/>
      <c r="SN327" s="6"/>
      <c r="SO327" s="6"/>
      <c r="SP327" s="6"/>
      <c r="SQ327" s="6"/>
      <c r="SR327" s="6"/>
      <c r="SS327" s="6"/>
      <c r="ST327" s="6"/>
      <c r="SU327" s="6"/>
      <c r="SV327" s="6"/>
      <c r="SW327" s="6"/>
      <c r="SX327" s="6"/>
      <c r="SY327" s="6"/>
      <c r="SZ327" s="6"/>
      <c r="TA327" s="6"/>
      <c r="TB327" s="6"/>
      <c r="TC327" s="6"/>
      <c r="TD327" s="6"/>
      <c r="TE327" s="6"/>
      <c r="TF327" s="6"/>
      <c r="TG327" s="6"/>
      <c r="TH327" s="6"/>
      <c r="TI327" s="6"/>
      <c r="TJ327" s="6"/>
      <c r="TK327" s="6"/>
      <c r="TL327" s="6"/>
      <c r="TM327" s="6"/>
      <c r="TN327" s="6"/>
      <c r="TO327" s="6"/>
      <c r="TP327" s="6"/>
      <c r="TQ327" s="6"/>
      <c r="TR327" s="6"/>
      <c r="TS327" s="6"/>
      <c r="TT327" s="6"/>
      <c r="TU327" s="6"/>
      <c r="TV327" s="6"/>
      <c r="TW327" s="6"/>
      <c r="TX327" s="6"/>
      <c r="TY327" s="6"/>
      <c r="TZ327" s="6"/>
      <c r="UA327" s="6"/>
      <c r="UB327" s="6"/>
      <c r="UC327" s="6"/>
      <c r="UD327" s="6"/>
      <c r="UE327" s="6"/>
      <c r="UF327" s="6"/>
      <c r="UG327" s="6"/>
      <c r="UH327" s="6"/>
      <c r="UI327" s="6"/>
      <c r="UJ327" s="6"/>
      <c r="UK327" s="6"/>
      <c r="UL327" s="6"/>
      <c r="UM327" s="6"/>
      <c r="UN327" s="6"/>
      <c r="UO327" s="6"/>
      <c r="UP327" s="6"/>
      <c r="UQ327" s="6"/>
      <c r="UR327" s="6"/>
      <c r="US327" s="6"/>
      <c r="UT327" s="6"/>
      <c r="UU327" s="6"/>
      <c r="UV327" s="6"/>
      <c r="UW327" s="6"/>
      <c r="UX327" s="6"/>
      <c r="UY327" s="6"/>
      <c r="UZ327" s="6"/>
      <c r="VA327" s="6"/>
      <c r="VB327" s="6"/>
      <c r="VC327" s="6"/>
      <c r="VD327" s="6"/>
      <c r="VE327" s="6"/>
      <c r="VF327" s="6"/>
      <c r="VG327" s="6"/>
      <c r="VH327" s="6"/>
      <c r="VI327" s="6"/>
      <c r="VJ327" s="6"/>
      <c r="VK327" s="6"/>
      <c r="VL327" s="6"/>
      <c r="VM327" s="6"/>
      <c r="VN327" s="6"/>
      <c r="VO327" s="6"/>
      <c r="VP327" s="6"/>
      <c r="VQ327" s="6"/>
      <c r="VR327" s="6"/>
      <c r="VS327" s="6"/>
      <c r="VT327" s="6"/>
      <c r="VU327" s="6"/>
      <c r="VV327" s="6"/>
      <c r="VW327" s="6"/>
      <c r="VX327" s="6"/>
      <c r="VY327" s="6"/>
      <c r="VZ327" s="6"/>
      <c r="WA327" s="6"/>
      <c r="WB327" s="6"/>
      <c r="WC327" s="6"/>
      <c r="WD327" s="6"/>
      <c r="WE327" s="6"/>
      <c r="WF327" s="6"/>
      <c r="WG327" s="6"/>
      <c r="WH327" s="6"/>
      <c r="WI327" s="6"/>
      <c r="WJ327" s="6"/>
      <c r="WK327" s="6"/>
      <c r="WL327" s="6"/>
      <c r="WM327" s="6"/>
      <c r="WN327" s="6"/>
      <c r="WO327" s="6"/>
      <c r="WP327" s="6"/>
      <c r="WQ327" s="6"/>
      <c r="WR327" s="6"/>
      <c r="WS327" s="6"/>
      <c r="WT327" s="6"/>
      <c r="WU327" s="6"/>
      <c r="WV327" s="6"/>
      <c r="WW327" s="6"/>
      <c r="WX327" s="6"/>
      <c r="WY327" s="6"/>
      <c r="WZ327" s="6"/>
      <c r="XA327" s="6"/>
      <c r="XB327" s="6"/>
      <c r="XC327" s="6"/>
      <c r="XD327" s="6"/>
      <c r="XE327" s="6"/>
      <c r="XF327" s="6"/>
      <c r="XG327" s="6"/>
      <c r="XH327" s="6"/>
      <c r="XI327" s="6"/>
      <c r="XJ327" s="6"/>
      <c r="XK327" s="6"/>
      <c r="XL327" s="6"/>
      <c r="XM327" s="6"/>
      <c r="XN327" s="6"/>
      <c r="XO327" s="6"/>
      <c r="XP327" s="6"/>
    </row>
    <row r="328" spans="2:640" x14ac:dyDescent="0.25">
      <c r="B328" s="6"/>
      <c r="C328" s="6"/>
      <c r="D328" s="6"/>
      <c r="E328" s="6"/>
      <c r="F328" s="6"/>
      <c r="G328" s="6"/>
      <c r="H328" s="6"/>
      <c r="I328" s="74"/>
      <c r="J328" s="74"/>
      <c r="K328" s="74"/>
      <c r="L328" s="74"/>
      <c r="M328" s="7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</row>
    <row r="329" spans="2:640" x14ac:dyDescent="0.25">
      <c r="B329" s="6"/>
      <c r="C329" s="6"/>
      <c r="D329" s="6"/>
      <c r="E329" s="6"/>
      <c r="F329" s="6"/>
      <c r="G329" s="6"/>
      <c r="H329" s="6"/>
      <c r="I329" s="74"/>
      <c r="J329" s="74"/>
      <c r="K329" s="74"/>
      <c r="L329" s="74"/>
      <c r="M329" s="7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6"/>
      <c r="OR329" s="6"/>
      <c r="OS329" s="6"/>
      <c r="OT329" s="6"/>
      <c r="OU329" s="6"/>
      <c r="OV329" s="6"/>
      <c r="OW329" s="6"/>
      <c r="OX329" s="6"/>
      <c r="OY329" s="6"/>
      <c r="OZ329" s="6"/>
      <c r="PA329" s="6"/>
      <c r="PB329" s="6"/>
      <c r="PC329" s="6"/>
      <c r="PD329" s="6"/>
      <c r="PE329" s="6"/>
      <c r="PF329" s="6"/>
      <c r="PG329" s="6"/>
      <c r="PH329" s="6"/>
      <c r="PI329" s="6"/>
      <c r="PJ329" s="6"/>
      <c r="PK329" s="6"/>
      <c r="PL329" s="6"/>
      <c r="PM329" s="6"/>
      <c r="PN329" s="6"/>
      <c r="PO329" s="6"/>
      <c r="PP329" s="6"/>
      <c r="PQ329" s="6"/>
      <c r="PR329" s="6"/>
      <c r="PS329" s="6"/>
      <c r="PT329" s="6"/>
      <c r="PU329" s="6"/>
      <c r="PV329" s="6"/>
      <c r="PW329" s="6"/>
      <c r="PX329" s="6"/>
      <c r="PY329" s="6"/>
      <c r="PZ329" s="6"/>
      <c r="QA329" s="6"/>
      <c r="QB329" s="6"/>
      <c r="QC329" s="6"/>
      <c r="QD329" s="6"/>
      <c r="QE329" s="6"/>
      <c r="QF329" s="6"/>
      <c r="QG329" s="6"/>
      <c r="QH329" s="6"/>
      <c r="QI329" s="6"/>
      <c r="QJ329" s="6"/>
      <c r="QK329" s="6"/>
      <c r="QL329" s="6"/>
      <c r="QM329" s="6"/>
      <c r="QN329" s="6"/>
      <c r="QO329" s="6"/>
      <c r="QP329" s="6"/>
      <c r="QQ329" s="6"/>
      <c r="QR329" s="6"/>
      <c r="QS329" s="6"/>
      <c r="QT329" s="6"/>
      <c r="QU329" s="6"/>
      <c r="QV329" s="6"/>
      <c r="QW329" s="6"/>
      <c r="QX329" s="6"/>
      <c r="QY329" s="6"/>
      <c r="QZ329" s="6"/>
      <c r="RA329" s="6"/>
      <c r="RB329" s="6"/>
      <c r="RC329" s="6"/>
      <c r="RD329" s="6"/>
      <c r="RE329" s="6"/>
      <c r="RF329" s="6"/>
      <c r="RG329" s="6"/>
      <c r="RH329" s="6"/>
      <c r="RI329" s="6"/>
      <c r="RJ329" s="6"/>
      <c r="RK329" s="6"/>
      <c r="RL329" s="6"/>
      <c r="RM329" s="6"/>
      <c r="RN329" s="6"/>
      <c r="RO329" s="6"/>
      <c r="RP329" s="6"/>
      <c r="RQ329" s="6"/>
      <c r="RR329" s="6"/>
      <c r="RS329" s="6"/>
      <c r="RT329" s="6"/>
      <c r="RU329" s="6"/>
      <c r="RV329" s="6"/>
      <c r="RW329" s="6"/>
      <c r="RX329" s="6"/>
      <c r="RY329" s="6"/>
      <c r="RZ329" s="6"/>
      <c r="SA329" s="6"/>
      <c r="SB329" s="6"/>
      <c r="SC329" s="6"/>
      <c r="SD329" s="6"/>
      <c r="SE329" s="6"/>
      <c r="SF329" s="6"/>
      <c r="SG329" s="6"/>
      <c r="SH329" s="6"/>
      <c r="SI329" s="6"/>
      <c r="SJ329" s="6"/>
      <c r="SK329" s="6"/>
      <c r="SL329" s="6"/>
      <c r="SM329" s="6"/>
      <c r="SN329" s="6"/>
      <c r="SO329" s="6"/>
      <c r="SP329" s="6"/>
      <c r="SQ329" s="6"/>
      <c r="SR329" s="6"/>
      <c r="SS329" s="6"/>
      <c r="ST329" s="6"/>
      <c r="SU329" s="6"/>
      <c r="SV329" s="6"/>
      <c r="SW329" s="6"/>
      <c r="SX329" s="6"/>
      <c r="SY329" s="6"/>
      <c r="SZ329" s="6"/>
      <c r="TA329" s="6"/>
      <c r="TB329" s="6"/>
      <c r="TC329" s="6"/>
      <c r="TD329" s="6"/>
      <c r="TE329" s="6"/>
      <c r="TF329" s="6"/>
      <c r="TG329" s="6"/>
      <c r="TH329" s="6"/>
      <c r="TI329" s="6"/>
      <c r="TJ329" s="6"/>
      <c r="TK329" s="6"/>
      <c r="TL329" s="6"/>
      <c r="TM329" s="6"/>
      <c r="TN329" s="6"/>
      <c r="TO329" s="6"/>
      <c r="TP329" s="6"/>
      <c r="TQ329" s="6"/>
      <c r="TR329" s="6"/>
      <c r="TS329" s="6"/>
      <c r="TT329" s="6"/>
      <c r="TU329" s="6"/>
      <c r="TV329" s="6"/>
      <c r="TW329" s="6"/>
      <c r="TX329" s="6"/>
      <c r="TY329" s="6"/>
      <c r="TZ329" s="6"/>
      <c r="UA329" s="6"/>
      <c r="UB329" s="6"/>
      <c r="UC329" s="6"/>
      <c r="UD329" s="6"/>
      <c r="UE329" s="6"/>
      <c r="UF329" s="6"/>
      <c r="UG329" s="6"/>
      <c r="UH329" s="6"/>
      <c r="UI329" s="6"/>
      <c r="UJ329" s="6"/>
      <c r="UK329" s="6"/>
      <c r="UL329" s="6"/>
      <c r="UM329" s="6"/>
      <c r="UN329" s="6"/>
      <c r="UO329" s="6"/>
      <c r="UP329" s="6"/>
      <c r="UQ329" s="6"/>
      <c r="UR329" s="6"/>
      <c r="US329" s="6"/>
      <c r="UT329" s="6"/>
      <c r="UU329" s="6"/>
      <c r="UV329" s="6"/>
      <c r="UW329" s="6"/>
      <c r="UX329" s="6"/>
      <c r="UY329" s="6"/>
      <c r="UZ329" s="6"/>
      <c r="VA329" s="6"/>
      <c r="VB329" s="6"/>
      <c r="VC329" s="6"/>
      <c r="VD329" s="6"/>
      <c r="VE329" s="6"/>
      <c r="VF329" s="6"/>
      <c r="VG329" s="6"/>
      <c r="VH329" s="6"/>
      <c r="VI329" s="6"/>
      <c r="VJ329" s="6"/>
      <c r="VK329" s="6"/>
      <c r="VL329" s="6"/>
      <c r="VM329" s="6"/>
      <c r="VN329" s="6"/>
      <c r="VO329" s="6"/>
      <c r="VP329" s="6"/>
      <c r="VQ329" s="6"/>
      <c r="VR329" s="6"/>
      <c r="VS329" s="6"/>
      <c r="VT329" s="6"/>
      <c r="VU329" s="6"/>
      <c r="VV329" s="6"/>
      <c r="VW329" s="6"/>
      <c r="VX329" s="6"/>
      <c r="VY329" s="6"/>
      <c r="VZ329" s="6"/>
      <c r="WA329" s="6"/>
      <c r="WB329" s="6"/>
      <c r="WC329" s="6"/>
      <c r="WD329" s="6"/>
      <c r="WE329" s="6"/>
      <c r="WF329" s="6"/>
      <c r="WG329" s="6"/>
      <c r="WH329" s="6"/>
      <c r="WI329" s="6"/>
      <c r="WJ329" s="6"/>
      <c r="WK329" s="6"/>
      <c r="WL329" s="6"/>
      <c r="WM329" s="6"/>
      <c r="WN329" s="6"/>
      <c r="WO329" s="6"/>
      <c r="WP329" s="6"/>
      <c r="WQ329" s="6"/>
      <c r="WR329" s="6"/>
      <c r="WS329" s="6"/>
      <c r="WT329" s="6"/>
      <c r="WU329" s="6"/>
      <c r="WV329" s="6"/>
      <c r="WW329" s="6"/>
      <c r="WX329" s="6"/>
      <c r="WY329" s="6"/>
      <c r="WZ329" s="6"/>
      <c r="XA329" s="6"/>
      <c r="XB329" s="6"/>
      <c r="XC329" s="6"/>
      <c r="XD329" s="6"/>
      <c r="XE329" s="6"/>
      <c r="XF329" s="6"/>
      <c r="XG329" s="6"/>
      <c r="XH329" s="6"/>
      <c r="XI329" s="6"/>
      <c r="XJ329" s="6"/>
      <c r="XK329" s="6"/>
      <c r="XL329" s="6"/>
      <c r="XM329" s="6"/>
      <c r="XN329" s="6"/>
      <c r="XO329" s="6"/>
      <c r="XP329" s="6"/>
    </row>
    <row r="330" spans="2:640" x14ac:dyDescent="0.25">
      <c r="B330" s="6"/>
      <c r="C330" s="6"/>
      <c r="D330" s="6"/>
      <c r="E330" s="6"/>
      <c r="F330" s="6"/>
      <c r="G330" s="6"/>
      <c r="H330" s="6"/>
      <c r="I330" s="74"/>
      <c r="J330" s="74"/>
      <c r="K330" s="74"/>
      <c r="L330" s="74"/>
      <c r="M330" s="7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6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6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6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6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6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6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6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6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6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6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6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6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6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6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6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6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6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6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6"/>
      <c r="WN330" s="6"/>
      <c r="WO330" s="6"/>
      <c r="WP330" s="6"/>
      <c r="WQ330" s="6"/>
      <c r="WR330" s="6"/>
      <c r="WS330" s="6"/>
      <c r="WT330" s="6"/>
      <c r="WU330" s="6"/>
      <c r="WV330" s="6"/>
      <c r="WW330" s="6"/>
      <c r="WX330" s="6"/>
      <c r="WY330" s="6"/>
      <c r="WZ330" s="6"/>
      <c r="XA330" s="6"/>
      <c r="XB330" s="6"/>
      <c r="XC330" s="6"/>
      <c r="XD330" s="6"/>
      <c r="XE330" s="6"/>
      <c r="XF330" s="6"/>
      <c r="XG330" s="6"/>
      <c r="XH330" s="6"/>
      <c r="XI330" s="6"/>
      <c r="XJ330" s="6"/>
      <c r="XK330" s="6"/>
      <c r="XL330" s="6"/>
      <c r="XM330" s="6"/>
      <c r="XN330" s="6"/>
      <c r="XO330" s="6"/>
      <c r="XP330" s="6"/>
    </row>
    <row r="331" spans="2:640" x14ac:dyDescent="0.25">
      <c r="B331" s="6"/>
      <c r="C331" s="6"/>
      <c r="D331" s="6"/>
      <c r="E331" s="6"/>
      <c r="F331" s="6"/>
      <c r="G331" s="6"/>
      <c r="H331" s="6"/>
      <c r="I331" s="74"/>
      <c r="J331" s="74"/>
      <c r="K331" s="74"/>
      <c r="L331" s="74"/>
      <c r="M331" s="7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</row>
    <row r="332" spans="2:640" x14ac:dyDescent="0.25">
      <c r="B332" s="6"/>
      <c r="C332" s="6"/>
      <c r="D332" s="6"/>
      <c r="E332" s="6"/>
      <c r="F332" s="6"/>
      <c r="G332" s="6"/>
      <c r="H332" s="6"/>
      <c r="I332" s="74"/>
      <c r="J332" s="74"/>
      <c r="K332" s="74"/>
      <c r="L332" s="74"/>
      <c r="M332" s="7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6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6"/>
      <c r="XJ332" s="6"/>
      <c r="XK332" s="6"/>
      <c r="XL332" s="6"/>
      <c r="XM332" s="6"/>
      <c r="XN332" s="6"/>
      <c r="XO332" s="6"/>
      <c r="XP332" s="6"/>
    </row>
    <row r="333" spans="2:640" x14ac:dyDescent="0.25">
      <c r="B333" s="6"/>
      <c r="C333" s="6"/>
      <c r="D333" s="6"/>
      <c r="E333" s="6"/>
      <c r="F333" s="6"/>
      <c r="G333" s="6"/>
      <c r="H333" s="6"/>
      <c r="I333" s="74"/>
      <c r="J333" s="74"/>
      <c r="K333" s="74"/>
      <c r="L333" s="74"/>
      <c r="M333" s="7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  <c r="XK333" s="6"/>
      <c r="XL333" s="6"/>
      <c r="XM333" s="6"/>
      <c r="XN333" s="6"/>
      <c r="XO333" s="6"/>
      <c r="XP333" s="6"/>
    </row>
    <row r="334" spans="2:640" x14ac:dyDescent="0.25">
      <c r="B334" s="6"/>
      <c r="C334" s="6"/>
      <c r="D334" s="6"/>
      <c r="E334" s="6"/>
      <c r="F334" s="6"/>
      <c r="G334" s="6"/>
      <c r="H334" s="6"/>
      <c r="I334" s="74"/>
      <c r="J334" s="74"/>
      <c r="K334" s="74"/>
      <c r="L334" s="74"/>
      <c r="M334" s="7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6"/>
      <c r="OR334" s="6"/>
      <c r="OS334" s="6"/>
      <c r="OT334" s="6"/>
      <c r="OU334" s="6"/>
      <c r="OV334" s="6"/>
      <c r="OW334" s="6"/>
      <c r="OX334" s="6"/>
      <c r="OY334" s="6"/>
      <c r="OZ334" s="6"/>
      <c r="PA334" s="6"/>
      <c r="PB334" s="6"/>
      <c r="PC334" s="6"/>
      <c r="PD334" s="6"/>
      <c r="PE334" s="6"/>
      <c r="PF334" s="6"/>
      <c r="PG334" s="6"/>
      <c r="PH334" s="6"/>
      <c r="PI334" s="6"/>
      <c r="PJ334" s="6"/>
      <c r="PK334" s="6"/>
      <c r="PL334" s="6"/>
      <c r="PM334" s="6"/>
      <c r="PN334" s="6"/>
      <c r="PO334" s="6"/>
      <c r="PP334" s="6"/>
      <c r="PQ334" s="6"/>
      <c r="PR334" s="6"/>
      <c r="PS334" s="6"/>
      <c r="PT334" s="6"/>
      <c r="PU334" s="6"/>
      <c r="PV334" s="6"/>
      <c r="PW334" s="6"/>
      <c r="PX334" s="6"/>
      <c r="PY334" s="6"/>
      <c r="PZ334" s="6"/>
      <c r="QA334" s="6"/>
      <c r="QB334" s="6"/>
      <c r="QC334" s="6"/>
      <c r="QD334" s="6"/>
      <c r="QE334" s="6"/>
      <c r="QF334" s="6"/>
      <c r="QG334" s="6"/>
      <c r="QH334" s="6"/>
      <c r="QI334" s="6"/>
      <c r="QJ334" s="6"/>
      <c r="QK334" s="6"/>
      <c r="QL334" s="6"/>
      <c r="QM334" s="6"/>
      <c r="QN334" s="6"/>
      <c r="QO334" s="6"/>
      <c r="QP334" s="6"/>
      <c r="QQ334" s="6"/>
      <c r="QR334" s="6"/>
      <c r="QS334" s="6"/>
      <c r="QT334" s="6"/>
      <c r="QU334" s="6"/>
      <c r="QV334" s="6"/>
      <c r="QW334" s="6"/>
      <c r="QX334" s="6"/>
      <c r="QY334" s="6"/>
      <c r="QZ334" s="6"/>
      <c r="RA334" s="6"/>
      <c r="RB334" s="6"/>
      <c r="RC334" s="6"/>
      <c r="RD334" s="6"/>
      <c r="RE334" s="6"/>
      <c r="RF334" s="6"/>
      <c r="RG334" s="6"/>
      <c r="RH334" s="6"/>
      <c r="RI334" s="6"/>
      <c r="RJ334" s="6"/>
      <c r="RK334" s="6"/>
      <c r="RL334" s="6"/>
      <c r="RM334" s="6"/>
      <c r="RN334" s="6"/>
      <c r="RO334" s="6"/>
      <c r="RP334" s="6"/>
      <c r="RQ334" s="6"/>
      <c r="RR334" s="6"/>
      <c r="RS334" s="6"/>
      <c r="RT334" s="6"/>
      <c r="RU334" s="6"/>
      <c r="RV334" s="6"/>
      <c r="RW334" s="6"/>
      <c r="RX334" s="6"/>
      <c r="RY334" s="6"/>
      <c r="RZ334" s="6"/>
      <c r="SA334" s="6"/>
      <c r="SB334" s="6"/>
      <c r="SC334" s="6"/>
      <c r="SD334" s="6"/>
      <c r="SE334" s="6"/>
      <c r="SF334" s="6"/>
      <c r="SG334" s="6"/>
      <c r="SH334" s="6"/>
      <c r="SI334" s="6"/>
      <c r="SJ334" s="6"/>
      <c r="SK334" s="6"/>
      <c r="SL334" s="6"/>
      <c r="SM334" s="6"/>
      <c r="SN334" s="6"/>
      <c r="SO334" s="6"/>
      <c r="SP334" s="6"/>
      <c r="SQ334" s="6"/>
      <c r="SR334" s="6"/>
      <c r="SS334" s="6"/>
      <c r="ST334" s="6"/>
      <c r="SU334" s="6"/>
      <c r="SV334" s="6"/>
      <c r="SW334" s="6"/>
      <c r="SX334" s="6"/>
      <c r="SY334" s="6"/>
      <c r="SZ334" s="6"/>
      <c r="TA334" s="6"/>
      <c r="TB334" s="6"/>
      <c r="TC334" s="6"/>
      <c r="TD334" s="6"/>
      <c r="TE334" s="6"/>
      <c r="TF334" s="6"/>
      <c r="TG334" s="6"/>
      <c r="TH334" s="6"/>
      <c r="TI334" s="6"/>
      <c r="TJ334" s="6"/>
      <c r="TK334" s="6"/>
      <c r="TL334" s="6"/>
      <c r="TM334" s="6"/>
      <c r="TN334" s="6"/>
      <c r="TO334" s="6"/>
      <c r="TP334" s="6"/>
      <c r="TQ334" s="6"/>
      <c r="TR334" s="6"/>
      <c r="TS334" s="6"/>
      <c r="TT334" s="6"/>
      <c r="TU334" s="6"/>
      <c r="TV334" s="6"/>
      <c r="TW334" s="6"/>
      <c r="TX334" s="6"/>
      <c r="TY334" s="6"/>
      <c r="TZ334" s="6"/>
      <c r="UA334" s="6"/>
      <c r="UB334" s="6"/>
      <c r="UC334" s="6"/>
      <c r="UD334" s="6"/>
      <c r="UE334" s="6"/>
      <c r="UF334" s="6"/>
      <c r="UG334" s="6"/>
      <c r="UH334" s="6"/>
      <c r="UI334" s="6"/>
      <c r="UJ334" s="6"/>
      <c r="UK334" s="6"/>
      <c r="UL334" s="6"/>
      <c r="UM334" s="6"/>
      <c r="UN334" s="6"/>
      <c r="UO334" s="6"/>
      <c r="UP334" s="6"/>
      <c r="UQ334" s="6"/>
      <c r="UR334" s="6"/>
      <c r="US334" s="6"/>
      <c r="UT334" s="6"/>
      <c r="UU334" s="6"/>
      <c r="UV334" s="6"/>
      <c r="UW334" s="6"/>
      <c r="UX334" s="6"/>
      <c r="UY334" s="6"/>
      <c r="UZ334" s="6"/>
      <c r="VA334" s="6"/>
      <c r="VB334" s="6"/>
      <c r="VC334" s="6"/>
      <c r="VD334" s="6"/>
      <c r="VE334" s="6"/>
      <c r="VF334" s="6"/>
      <c r="VG334" s="6"/>
      <c r="VH334" s="6"/>
      <c r="VI334" s="6"/>
      <c r="VJ334" s="6"/>
      <c r="VK334" s="6"/>
      <c r="VL334" s="6"/>
      <c r="VM334" s="6"/>
      <c r="VN334" s="6"/>
      <c r="VO334" s="6"/>
      <c r="VP334" s="6"/>
      <c r="VQ334" s="6"/>
      <c r="VR334" s="6"/>
      <c r="VS334" s="6"/>
      <c r="VT334" s="6"/>
      <c r="VU334" s="6"/>
      <c r="VV334" s="6"/>
      <c r="VW334" s="6"/>
      <c r="VX334" s="6"/>
      <c r="VY334" s="6"/>
      <c r="VZ334" s="6"/>
      <c r="WA334" s="6"/>
      <c r="WB334" s="6"/>
      <c r="WC334" s="6"/>
      <c r="WD334" s="6"/>
      <c r="WE334" s="6"/>
      <c r="WF334" s="6"/>
      <c r="WG334" s="6"/>
      <c r="WH334" s="6"/>
      <c r="WI334" s="6"/>
      <c r="WJ334" s="6"/>
      <c r="WK334" s="6"/>
      <c r="WL334" s="6"/>
      <c r="WM334" s="6"/>
      <c r="WN334" s="6"/>
      <c r="WO334" s="6"/>
      <c r="WP334" s="6"/>
      <c r="WQ334" s="6"/>
      <c r="WR334" s="6"/>
      <c r="WS334" s="6"/>
      <c r="WT334" s="6"/>
      <c r="WU334" s="6"/>
      <c r="WV334" s="6"/>
      <c r="WW334" s="6"/>
      <c r="WX334" s="6"/>
      <c r="WY334" s="6"/>
      <c r="WZ334" s="6"/>
      <c r="XA334" s="6"/>
      <c r="XB334" s="6"/>
      <c r="XC334" s="6"/>
      <c r="XD334" s="6"/>
      <c r="XE334" s="6"/>
      <c r="XF334" s="6"/>
      <c r="XG334" s="6"/>
      <c r="XH334" s="6"/>
      <c r="XI334" s="6"/>
      <c r="XJ334" s="6"/>
      <c r="XK334" s="6"/>
      <c r="XL334" s="6"/>
      <c r="XM334" s="6"/>
      <c r="XN334" s="6"/>
      <c r="XO334" s="6"/>
      <c r="XP334" s="6"/>
    </row>
    <row r="335" spans="2:640" x14ac:dyDescent="0.25">
      <c r="B335" s="6"/>
      <c r="C335" s="6"/>
      <c r="D335" s="6"/>
      <c r="E335" s="6"/>
      <c r="F335" s="6"/>
      <c r="G335" s="6"/>
      <c r="H335" s="6"/>
      <c r="I335" s="74"/>
      <c r="J335" s="74"/>
      <c r="K335" s="74"/>
      <c r="L335" s="74"/>
      <c r="M335" s="7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6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6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6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6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6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6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6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6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6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6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6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6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6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6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6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6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6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6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6"/>
      <c r="WN335" s="6"/>
      <c r="WO335" s="6"/>
      <c r="WP335" s="6"/>
      <c r="WQ335" s="6"/>
      <c r="WR335" s="6"/>
      <c r="WS335" s="6"/>
      <c r="WT335" s="6"/>
      <c r="WU335" s="6"/>
      <c r="WV335" s="6"/>
      <c r="WW335" s="6"/>
      <c r="WX335" s="6"/>
      <c r="WY335" s="6"/>
      <c r="WZ335" s="6"/>
      <c r="XA335" s="6"/>
      <c r="XB335" s="6"/>
      <c r="XC335" s="6"/>
      <c r="XD335" s="6"/>
      <c r="XE335" s="6"/>
      <c r="XF335" s="6"/>
      <c r="XG335" s="6"/>
      <c r="XH335" s="6"/>
      <c r="XI335" s="6"/>
      <c r="XJ335" s="6"/>
      <c r="XK335" s="6"/>
      <c r="XL335" s="6"/>
      <c r="XM335" s="6"/>
      <c r="XN335" s="6"/>
      <c r="XO335" s="6"/>
      <c r="XP335" s="6"/>
    </row>
    <row r="336" spans="2:640" x14ac:dyDescent="0.25">
      <c r="B336" s="6"/>
      <c r="C336" s="6"/>
      <c r="D336" s="6"/>
      <c r="E336" s="6"/>
      <c r="F336" s="6"/>
      <c r="G336" s="6"/>
      <c r="H336" s="6"/>
      <c r="I336" s="74"/>
      <c r="J336" s="74"/>
      <c r="K336" s="74"/>
      <c r="L336" s="74"/>
      <c r="M336" s="7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/>
      <c r="OP336" s="6"/>
      <c r="OQ336" s="6"/>
      <c r="OR336" s="6"/>
      <c r="OS336" s="6"/>
      <c r="OT336" s="6"/>
      <c r="OU336" s="6"/>
      <c r="OV336" s="6"/>
      <c r="OW336" s="6"/>
      <c r="OX336" s="6"/>
      <c r="OY336" s="6"/>
      <c r="OZ336" s="6"/>
      <c r="PA336" s="6"/>
      <c r="PB336" s="6"/>
      <c r="PC336" s="6"/>
      <c r="PD336" s="6"/>
      <c r="PE336" s="6"/>
      <c r="PF336" s="6"/>
      <c r="PG336" s="6"/>
      <c r="PH336" s="6"/>
      <c r="PI336" s="6"/>
      <c r="PJ336" s="6"/>
      <c r="PK336" s="6"/>
      <c r="PL336" s="6"/>
      <c r="PM336" s="6"/>
      <c r="PN336" s="6"/>
      <c r="PO336" s="6"/>
      <c r="PP336" s="6"/>
      <c r="PQ336" s="6"/>
      <c r="PR336" s="6"/>
      <c r="PS336" s="6"/>
      <c r="PT336" s="6"/>
      <c r="PU336" s="6"/>
      <c r="PV336" s="6"/>
      <c r="PW336" s="6"/>
      <c r="PX336" s="6"/>
      <c r="PY336" s="6"/>
      <c r="PZ336" s="6"/>
      <c r="QA336" s="6"/>
      <c r="QB336" s="6"/>
      <c r="QC336" s="6"/>
      <c r="QD336" s="6"/>
      <c r="QE336" s="6"/>
      <c r="QF336" s="6"/>
      <c r="QG336" s="6"/>
      <c r="QH336" s="6"/>
      <c r="QI336" s="6"/>
      <c r="QJ336" s="6"/>
      <c r="QK336" s="6"/>
      <c r="QL336" s="6"/>
      <c r="QM336" s="6"/>
      <c r="QN336" s="6"/>
      <c r="QO336" s="6"/>
      <c r="QP336" s="6"/>
      <c r="QQ336" s="6"/>
      <c r="QR336" s="6"/>
      <c r="QS336" s="6"/>
      <c r="QT336" s="6"/>
      <c r="QU336" s="6"/>
      <c r="QV336" s="6"/>
      <c r="QW336" s="6"/>
      <c r="QX336" s="6"/>
      <c r="QY336" s="6"/>
      <c r="QZ336" s="6"/>
      <c r="RA336" s="6"/>
      <c r="RB336" s="6"/>
      <c r="RC336" s="6"/>
      <c r="RD336" s="6"/>
      <c r="RE336" s="6"/>
      <c r="RF336" s="6"/>
      <c r="RG336" s="6"/>
      <c r="RH336" s="6"/>
      <c r="RI336" s="6"/>
      <c r="RJ336" s="6"/>
      <c r="RK336" s="6"/>
      <c r="RL336" s="6"/>
      <c r="RM336" s="6"/>
      <c r="RN336" s="6"/>
      <c r="RO336" s="6"/>
      <c r="RP336" s="6"/>
      <c r="RQ336" s="6"/>
      <c r="RR336" s="6"/>
      <c r="RS336" s="6"/>
      <c r="RT336" s="6"/>
      <c r="RU336" s="6"/>
      <c r="RV336" s="6"/>
      <c r="RW336" s="6"/>
      <c r="RX336" s="6"/>
      <c r="RY336" s="6"/>
      <c r="RZ336" s="6"/>
      <c r="SA336" s="6"/>
      <c r="SB336" s="6"/>
      <c r="SC336" s="6"/>
      <c r="SD336" s="6"/>
      <c r="SE336" s="6"/>
      <c r="SF336" s="6"/>
      <c r="SG336" s="6"/>
      <c r="SH336" s="6"/>
      <c r="SI336" s="6"/>
      <c r="SJ336" s="6"/>
      <c r="SK336" s="6"/>
      <c r="SL336" s="6"/>
      <c r="SM336" s="6"/>
      <c r="SN336" s="6"/>
      <c r="SO336" s="6"/>
      <c r="SP336" s="6"/>
      <c r="SQ336" s="6"/>
      <c r="SR336" s="6"/>
      <c r="SS336" s="6"/>
      <c r="ST336" s="6"/>
      <c r="SU336" s="6"/>
      <c r="SV336" s="6"/>
      <c r="SW336" s="6"/>
      <c r="SX336" s="6"/>
      <c r="SY336" s="6"/>
      <c r="SZ336" s="6"/>
      <c r="TA336" s="6"/>
      <c r="TB336" s="6"/>
      <c r="TC336" s="6"/>
      <c r="TD336" s="6"/>
      <c r="TE336" s="6"/>
      <c r="TF336" s="6"/>
      <c r="TG336" s="6"/>
      <c r="TH336" s="6"/>
      <c r="TI336" s="6"/>
      <c r="TJ336" s="6"/>
      <c r="TK336" s="6"/>
      <c r="TL336" s="6"/>
      <c r="TM336" s="6"/>
      <c r="TN336" s="6"/>
      <c r="TO336" s="6"/>
      <c r="TP336" s="6"/>
      <c r="TQ336" s="6"/>
      <c r="TR336" s="6"/>
      <c r="TS336" s="6"/>
      <c r="TT336" s="6"/>
      <c r="TU336" s="6"/>
      <c r="TV336" s="6"/>
      <c r="TW336" s="6"/>
      <c r="TX336" s="6"/>
      <c r="TY336" s="6"/>
      <c r="TZ336" s="6"/>
      <c r="UA336" s="6"/>
      <c r="UB336" s="6"/>
      <c r="UC336" s="6"/>
      <c r="UD336" s="6"/>
      <c r="UE336" s="6"/>
      <c r="UF336" s="6"/>
      <c r="UG336" s="6"/>
      <c r="UH336" s="6"/>
      <c r="UI336" s="6"/>
      <c r="UJ336" s="6"/>
      <c r="UK336" s="6"/>
      <c r="UL336" s="6"/>
      <c r="UM336" s="6"/>
      <c r="UN336" s="6"/>
      <c r="UO336" s="6"/>
      <c r="UP336" s="6"/>
      <c r="UQ336" s="6"/>
      <c r="UR336" s="6"/>
      <c r="US336" s="6"/>
      <c r="UT336" s="6"/>
      <c r="UU336" s="6"/>
      <c r="UV336" s="6"/>
      <c r="UW336" s="6"/>
      <c r="UX336" s="6"/>
      <c r="UY336" s="6"/>
      <c r="UZ336" s="6"/>
      <c r="VA336" s="6"/>
      <c r="VB336" s="6"/>
      <c r="VC336" s="6"/>
      <c r="VD336" s="6"/>
      <c r="VE336" s="6"/>
      <c r="VF336" s="6"/>
      <c r="VG336" s="6"/>
      <c r="VH336" s="6"/>
      <c r="VI336" s="6"/>
      <c r="VJ336" s="6"/>
      <c r="VK336" s="6"/>
      <c r="VL336" s="6"/>
      <c r="VM336" s="6"/>
      <c r="VN336" s="6"/>
      <c r="VO336" s="6"/>
      <c r="VP336" s="6"/>
      <c r="VQ336" s="6"/>
      <c r="VR336" s="6"/>
      <c r="VS336" s="6"/>
      <c r="VT336" s="6"/>
      <c r="VU336" s="6"/>
      <c r="VV336" s="6"/>
      <c r="VW336" s="6"/>
      <c r="VX336" s="6"/>
      <c r="VY336" s="6"/>
      <c r="VZ336" s="6"/>
      <c r="WA336" s="6"/>
      <c r="WB336" s="6"/>
      <c r="WC336" s="6"/>
      <c r="WD336" s="6"/>
      <c r="WE336" s="6"/>
      <c r="WF336" s="6"/>
      <c r="WG336" s="6"/>
      <c r="WH336" s="6"/>
      <c r="WI336" s="6"/>
      <c r="WJ336" s="6"/>
      <c r="WK336" s="6"/>
      <c r="WL336" s="6"/>
      <c r="WM336" s="6"/>
      <c r="WN336" s="6"/>
      <c r="WO336" s="6"/>
      <c r="WP336" s="6"/>
      <c r="WQ336" s="6"/>
      <c r="WR336" s="6"/>
      <c r="WS336" s="6"/>
      <c r="WT336" s="6"/>
      <c r="WU336" s="6"/>
      <c r="WV336" s="6"/>
      <c r="WW336" s="6"/>
      <c r="WX336" s="6"/>
      <c r="WY336" s="6"/>
      <c r="WZ336" s="6"/>
      <c r="XA336" s="6"/>
      <c r="XB336" s="6"/>
      <c r="XC336" s="6"/>
      <c r="XD336" s="6"/>
      <c r="XE336" s="6"/>
      <c r="XF336" s="6"/>
      <c r="XG336" s="6"/>
      <c r="XH336" s="6"/>
      <c r="XI336" s="6"/>
      <c r="XJ336" s="6"/>
      <c r="XK336" s="6"/>
      <c r="XL336" s="6"/>
      <c r="XM336" s="6"/>
      <c r="XN336" s="6"/>
      <c r="XO336" s="6"/>
      <c r="XP336" s="6"/>
    </row>
    <row r="337" spans="2:640" x14ac:dyDescent="0.25">
      <c r="B337" s="6"/>
      <c r="C337" s="6"/>
      <c r="D337" s="6"/>
      <c r="E337" s="6"/>
      <c r="F337" s="6"/>
      <c r="G337" s="6"/>
      <c r="H337" s="6"/>
      <c r="I337" s="74"/>
      <c r="J337" s="74"/>
      <c r="K337" s="74"/>
      <c r="L337" s="74"/>
      <c r="M337" s="7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</row>
    <row r="338" spans="2:640" x14ac:dyDescent="0.25">
      <c r="B338" s="6"/>
      <c r="C338" s="6"/>
      <c r="D338" s="6"/>
      <c r="E338" s="6"/>
      <c r="F338" s="6"/>
      <c r="G338" s="6"/>
      <c r="H338" s="6"/>
      <c r="I338" s="74"/>
      <c r="J338" s="74"/>
      <c r="K338" s="74"/>
      <c r="L338" s="74"/>
      <c r="M338" s="7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"/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6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6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6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6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6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6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6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6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6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6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6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6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6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6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6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6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6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6"/>
      <c r="WN338" s="6"/>
      <c r="WO338" s="6"/>
      <c r="WP338" s="6"/>
      <c r="WQ338" s="6"/>
      <c r="WR338" s="6"/>
      <c r="WS338" s="6"/>
      <c r="WT338" s="6"/>
      <c r="WU338" s="6"/>
      <c r="WV338" s="6"/>
      <c r="WW338" s="6"/>
      <c r="WX338" s="6"/>
      <c r="WY338" s="6"/>
      <c r="WZ338" s="6"/>
      <c r="XA338" s="6"/>
      <c r="XB338" s="6"/>
      <c r="XC338" s="6"/>
      <c r="XD338" s="6"/>
      <c r="XE338" s="6"/>
      <c r="XF338" s="6"/>
      <c r="XG338" s="6"/>
      <c r="XH338" s="6"/>
      <c r="XI338" s="6"/>
      <c r="XJ338" s="6"/>
      <c r="XK338" s="6"/>
      <c r="XL338" s="6"/>
      <c r="XM338" s="6"/>
      <c r="XN338" s="6"/>
      <c r="XO338" s="6"/>
      <c r="XP338" s="6"/>
    </row>
    <row r="339" spans="2:640" x14ac:dyDescent="0.25">
      <c r="B339" s="6"/>
      <c r="C339" s="6"/>
      <c r="D339" s="6"/>
      <c r="E339" s="6"/>
      <c r="F339" s="6"/>
      <c r="G339" s="6"/>
      <c r="H339" s="6"/>
      <c r="I339" s="74"/>
      <c r="J339" s="74"/>
      <c r="K339" s="74"/>
      <c r="L339" s="74"/>
      <c r="M339" s="7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</row>
    <row r="340" spans="2:640" x14ac:dyDescent="0.25">
      <c r="B340" s="6"/>
      <c r="C340" s="6"/>
      <c r="D340" s="6"/>
      <c r="E340" s="6"/>
      <c r="F340" s="6"/>
      <c r="G340" s="6"/>
      <c r="H340" s="6"/>
      <c r="I340" s="74"/>
      <c r="J340" s="74"/>
      <c r="K340" s="74"/>
      <c r="L340" s="74"/>
      <c r="M340" s="7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6"/>
      <c r="OR340" s="6"/>
      <c r="OS340" s="6"/>
      <c r="OT340" s="6"/>
      <c r="OU340" s="6"/>
      <c r="OV340" s="6"/>
      <c r="OW340" s="6"/>
      <c r="OX340" s="6"/>
      <c r="OY340" s="6"/>
      <c r="OZ340" s="6"/>
      <c r="PA340" s="6"/>
      <c r="PB340" s="6"/>
      <c r="PC340" s="6"/>
      <c r="PD340" s="6"/>
      <c r="PE340" s="6"/>
      <c r="PF340" s="6"/>
      <c r="PG340" s="6"/>
      <c r="PH340" s="6"/>
      <c r="PI340" s="6"/>
      <c r="PJ340" s="6"/>
      <c r="PK340" s="6"/>
      <c r="PL340" s="6"/>
      <c r="PM340" s="6"/>
      <c r="PN340" s="6"/>
      <c r="PO340" s="6"/>
      <c r="PP340" s="6"/>
      <c r="PQ340" s="6"/>
      <c r="PR340" s="6"/>
      <c r="PS340" s="6"/>
      <c r="PT340" s="6"/>
      <c r="PU340" s="6"/>
      <c r="PV340" s="6"/>
      <c r="PW340" s="6"/>
      <c r="PX340" s="6"/>
      <c r="PY340" s="6"/>
      <c r="PZ340" s="6"/>
      <c r="QA340" s="6"/>
      <c r="QB340" s="6"/>
      <c r="QC340" s="6"/>
      <c r="QD340" s="6"/>
      <c r="QE340" s="6"/>
      <c r="QF340" s="6"/>
      <c r="QG340" s="6"/>
      <c r="QH340" s="6"/>
      <c r="QI340" s="6"/>
      <c r="QJ340" s="6"/>
      <c r="QK340" s="6"/>
      <c r="QL340" s="6"/>
      <c r="QM340" s="6"/>
      <c r="QN340" s="6"/>
      <c r="QO340" s="6"/>
      <c r="QP340" s="6"/>
      <c r="QQ340" s="6"/>
      <c r="QR340" s="6"/>
      <c r="QS340" s="6"/>
      <c r="QT340" s="6"/>
      <c r="QU340" s="6"/>
      <c r="QV340" s="6"/>
      <c r="QW340" s="6"/>
      <c r="QX340" s="6"/>
      <c r="QY340" s="6"/>
      <c r="QZ340" s="6"/>
      <c r="RA340" s="6"/>
      <c r="RB340" s="6"/>
      <c r="RC340" s="6"/>
      <c r="RD340" s="6"/>
      <c r="RE340" s="6"/>
      <c r="RF340" s="6"/>
      <c r="RG340" s="6"/>
      <c r="RH340" s="6"/>
      <c r="RI340" s="6"/>
      <c r="RJ340" s="6"/>
      <c r="RK340" s="6"/>
      <c r="RL340" s="6"/>
      <c r="RM340" s="6"/>
      <c r="RN340" s="6"/>
      <c r="RO340" s="6"/>
      <c r="RP340" s="6"/>
      <c r="RQ340" s="6"/>
      <c r="RR340" s="6"/>
      <c r="RS340" s="6"/>
      <c r="RT340" s="6"/>
      <c r="RU340" s="6"/>
      <c r="RV340" s="6"/>
      <c r="RW340" s="6"/>
      <c r="RX340" s="6"/>
      <c r="RY340" s="6"/>
      <c r="RZ340" s="6"/>
      <c r="SA340" s="6"/>
      <c r="SB340" s="6"/>
      <c r="SC340" s="6"/>
      <c r="SD340" s="6"/>
      <c r="SE340" s="6"/>
      <c r="SF340" s="6"/>
      <c r="SG340" s="6"/>
      <c r="SH340" s="6"/>
      <c r="SI340" s="6"/>
      <c r="SJ340" s="6"/>
      <c r="SK340" s="6"/>
      <c r="SL340" s="6"/>
      <c r="SM340" s="6"/>
      <c r="SN340" s="6"/>
      <c r="SO340" s="6"/>
      <c r="SP340" s="6"/>
      <c r="SQ340" s="6"/>
      <c r="SR340" s="6"/>
      <c r="SS340" s="6"/>
      <c r="ST340" s="6"/>
      <c r="SU340" s="6"/>
      <c r="SV340" s="6"/>
      <c r="SW340" s="6"/>
      <c r="SX340" s="6"/>
      <c r="SY340" s="6"/>
      <c r="SZ340" s="6"/>
      <c r="TA340" s="6"/>
      <c r="TB340" s="6"/>
      <c r="TC340" s="6"/>
      <c r="TD340" s="6"/>
      <c r="TE340" s="6"/>
      <c r="TF340" s="6"/>
      <c r="TG340" s="6"/>
      <c r="TH340" s="6"/>
      <c r="TI340" s="6"/>
      <c r="TJ340" s="6"/>
      <c r="TK340" s="6"/>
      <c r="TL340" s="6"/>
      <c r="TM340" s="6"/>
      <c r="TN340" s="6"/>
      <c r="TO340" s="6"/>
      <c r="TP340" s="6"/>
      <c r="TQ340" s="6"/>
      <c r="TR340" s="6"/>
      <c r="TS340" s="6"/>
      <c r="TT340" s="6"/>
      <c r="TU340" s="6"/>
      <c r="TV340" s="6"/>
      <c r="TW340" s="6"/>
      <c r="TX340" s="6"/>
      <c r="TY340" s="6"/>
      <c r="TZ340" s="6"/>
      <c r="UA340" s="6"/>
      <c r="UB340" s="6"/>
      <c r="UC340" s="6"/>
      <c r="UD340" s="6"/>
      <c r="UE340" s="6"/>
      <c r="UF340" s="6"/>
      <c r="UG340" s="6"/>
      <c r="UH340" s="6"/>
      <c r="UI340" s="6"/>
      <c r="UJ340" s="6"/>
      <c r="UK340" s="6"/>
      <c r="UL340" s="6"/>
      <c r="UM340" s="6"/>
      <c r="UN340" s="6"/>
      <c r="UO340" s="6"/>
      <c r="UP340" s="6"/>
      <c r="UQ340" s="6"/>
      <c r="UR340" s="6"/>
      <c r="US340" s="6"/>
      <c r="UT340" s="6"/>
      <c r="UU340" s="6"/>
      <c r="UV340" s="6"/>
      <c r="UW340" s="6"/>
      <c r="UX340" s="6"/>
      <c r="UY340" s="6"/>
      <c r="UZ340" s="6"/>
      <c r="VA340" s="6"/>
      <c r="VB340" s="6"/>
      <c r="VC340" s="6"/>
      <c r="VD340" s="6"/>
      <c r="VE340" s="6"/>
      <c r="VF340" s="6"/>
      <c r="VG340" s="6"/>
      <c r="VH340" s="6"/>
      <c r="VI340" s="6"/>
      <c r="VJ340" s="6"/>
      <c r="VK340" s="6"/>
      <c r="VL340" s="6"/>
      <c r="VM340" s="6"/>
      <c r="VN340" s="6"/>
      <c r="VO340" s="6"/>
      <c r="VP340" s="6"/>
      <c r="VQ340" s="6"/>
      <c r="VR340" s="6"/>
      <c r="VS340" s="6"/>
      <c r="VT340" s="6"/>
      <c r="VU340" s="6"/>
      <c r="VV340" s="6"/>
      <c r="VW340" s="6"/>
      <c r="VX340" s="6"/>
      <c r="VY340" s="6"/>
      <c r="VZ340" s="6"/>
      <c r="WA340" s="6"/>
      <c r="WB340" s="6"/>
      <c r="WC340" s="6"/>
      <c r="WD340" s="6"/>
      <c r="WE340" s="6"/>
      <c r="WF340" s="6"/>
      <c r="WG340" s="6"/>
      <c r="WH340" s="6"/>
      <c r="WI340" s="6"/>
      <c r="WJ340" s="6"/>
      <c r="WK340" s="6"/>
      <c r="WL340" s="6"/>
      <c r="WM340" s="6"/>
      <c r="WN340" s="6"/>
      <c r="WO340" s="6"/>
      <c r="WP340" s="6"/>
      <c r="WQ340" s="6"/>
      <c r="WR340" s="6"/>
      <c r="WS340" s="6"/>
      <c r="WT340" s="6"/>
      <c r="WU340" s="6"/>
      <c r="WV340" s="6"/>
      <c r="WW340" s="6"/>
      <c r="WX340" s="6"/>
      <c r="WY340" s="6"/>
      <c r="WZ340" s="6"/>
      <c r="XA340" s="6"/>
      <c r="XB340" s="6"/>
      <c r="XC340" s="6"/>
      <c r="XD340" s="6"/>
      <c r="XE340" s="6"/>
      <c r="XF340" s="6"/>
      <c r="XG340" s="6"/>
      <c r="XH340" s="6"/>
      <c r="XI340" s="6"/>
      <c r="XJ340" s="6"/>
      <c r="XK340" s="6"/>
      <c r="XL340" s="6"/>
      <c r="XM340" s="6"/>
      <c r="XN340" s="6"/>
      <c r="XO340" s="6"/>
      <c r="XP340" s="6"/>
    </row>
    <row r="341" spans="2:640" x14ac:dyDescent="0.25">
      <c r="B341" s="6"/>
      <c r="C341" s="6"/>
      <c r="D341" s="6"/>
      <c r="E341" s="6"/>
      <c r="F341" s="6"/>
      <c r="G341" s="6"/>
      <c r="H341" s="6"/>
      <c r="I341" s="74"/>
      <c r="J341" s="74"/>
      <c r="K341" s="74"/>
      <c r="L341" s="74"/>
      <c r="M341" s="7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6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6"/>
      <c r="XJ341" s="6"/>
      <c r="XK341" s="6"/>
      <c r="XL341" s="6"/>
      <c r="XM341" s="6"/>
      <c r="XN341" s="6"/>
      <c r="XO341" s="6"/>
      <c r="XP341" s="6"/>
    </row>
    <row r="342" spans="2:640" x14ac:dyDescent="0.25">
      <c r="B342" s="6"/>
      <c r="C342" s="6"/>
      <c r="D342" s="6"/>
      <c r="E342" s="6"/>
      <c r="F342" s="6"/>
      <c r="G342" s="6"/>
      <c r="H342" s="6"/>
      <c r="I342" s="74"/>
      <c r="J342" s="74"/>
      <c r="K342" s="74"/>
      <c r="L342" s="74"/>
      <c r="M342" s="7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6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6"/>
      <c r="XJ342" s="6"/>
      <c r="XK342" s="6"/>
      <c r="XL342" s="6"/>
      <c r="XM342" s="6"/>
      <c r="XN342" s="6"/>
      <c r="XO342" s="6"/>
      <c r="XP342" s="6"/>
    </row>
    <row r="343" spans="2:640" x14ac:dyDescent="0.25">
      <c r="B343" s="6"/>
      <c r="C343" s="6"/>
      <c r="D343" s="6"/>
      <c r="E343" s="6"/>
      <c r="F343" s="6"/>
      <c r="G343" s="6"/>
      <c r="H343" s="6"/>
      <c r="I343" s="74"/>
      <c r="J343" s="74"/>
      <c r="K343" s="74"/>
      <c r="L343" s="74"/>
      <c r="M343" s="7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6"/>
      <c r="OR343" s="6"/>
      <c r="OS343" s="6"/>
      <c r="OT343" s="6"/>
      <c r="OU343" s="6"/>
      <c r="OV343" s="6"/>
      <c r="OW343" s="6"/>
      <c r="OX343" s="6"/>
      <c r="OY343" s="6"/>
      <c r="OZ343" s="6"/>
      <c r="PA343" s="6"/>
      <c r="PB343" s="6"/>
      <c r="PC343" s="6"/>
      <c r="PD343" s="6"/>
      <c r="PE343" s="6"/>
      <c r="PF343" s="6"/>
      <c r="PG343" s="6"/>
      <c r="PH343" s="6"/>
      <c r="PI343" s="6"/>
      <c r="PJ343" s="6"/>
      <c r="PK343" s="6"/>
      <c r="PL343" s="6"/>
      <c r="PM343" s="6"/>
      <c r="PN343" s="6"/>
      <c r="PO343" s="6"/>
      <c r="PP343" s="6"/>
      <c r="PQ343" s="6"/>
      <c r="PR343" s="6"/>
      <c r="PS343" s="6"/>
      <c r="PT343" s="6"/>
      <c r="PU343" s="6"/>
      <c r="PV343" s="6"/>
      <c r="PW343" s="6"/>
      <c r="PX343" s="6"/>
      <c r="PY343" s="6"/>
      <c r="PZ343" s="6"/>
      <c r="QA343" s="6"/>
      <c r="QB343" s="6"/>
      <c r="QC343" s="6"/>
      <c r="QD343" s="6"/>
      <c r="QE343" s="6"/>
      <c r="QF343" s="6"/>
      <c r="QG343" s="6"/>
      <c r="QH343" s="6"/>
      <c r="QI343" s="6"/>
      <c r="QJ343" s="6"/>
      <c r="QK343" s="6"/>
      <c r="QL343" s="6"/>
      <c r="QM343" s="6"/>
      <c r="QN343" s="6"/>
      <c r="QO343" s="6"/>
      <c r="QP343" s="6"/>
      <c r="QQ343" s="6"/>
      <c r="QR343" s="6"/>
      <c r="QS343" s="6"/>
      <c r="QT343" s="6"/>
      <c r="QU343" s="6"/>
      <c r="QV343" s="6"/>
      <c r="QW343" s="6"/>
      <c r="QX343" s="6"/>
      <c r="QY343" s="6"/>
      <c r="QZ343" s="6"/>
      <c r="RA343" s="6"/>
      <c r="RB343" s="6"/>
      <c r="RC343" s="6"/>
      <c r="RD343" s="6"/>
      <c r="RE343" s="6"/>
      <c r="RF343" s="6"/>
      <c r="RG343" s="6"/>
      <c r="RH343" s="6"/>
      <c r="RI343" s="6"/>
      <c r="RJ343" s="6"/>
      <c r="RK343" s="6"/>
      <c r="RL343" s="6"/>
      <c r="RM343" s="6"/>
      <c r="RN343" s="6"/>
      <c r="RO343" s="6"/>
      <c r="RP343" s="6"/>
      <c r="RQ343" s="6"/>
      <c r="RR343" s="6"/>
      <c r="RS343" s="6"/>
      <c r="RT343" s="6"/>
      <c r="RU343" s="6"/>
      <c r="RV343" s="6"/>
      <c r="RW343" s="6"/>
      <c r="RX343" s="6"/>
      <c r="RY343" s="6"/>
      <c r="RZ343" s="6"/>
      <c r="SA343" s="6"/>
      <c r="SB343" s="6"/>
      <c r="SC343" s="6"/>
      <c r="SD343" s="6"/>
      <c r="SE343" s="6"/>
      <c r="SF343" s="6"/>
      <c r="SG343" s="6"/>
      <c r="SH343" s="6"/>
      <c r="SI343" s="6"/>
      <c r="SJ343" s="6"/>
      <c r="SK343" s="6"/>
      <c r="SL343" s="6"/>
      <c r="SM343" s="6"/>
      <c r="SN343" s="6"/>
      <c r="SO343" s="6"/>
      <c r="SP343" s="6"/>
      <c r="SQ343" s="6"/>
      <c r="SR343" s="6"/>
      <c r="SS343" s="6"/>
      <c r="ST343" s="6"/>
      <c r="SU343" s="6"/>
      <c r="SV343" s="6"/>
      <c r="SW343" s="6"/>
      <c r="SX343" s="6"/>
      <c r="SY343" s="6"/>
      <c r="SZ343" s="6"/>
      <c r="TA343" s="6"/>
      <c r="TB343" s="6"/>
      <c r="TC343" s="6"/>
      <c r="TD343" s="6"/>
      <c r="TE343" s="6"/>
      <c r="TF343" s="6"/>
      <c r="TG343" s="6"/>
      <c r="TH343" s="6"/>
      <c r="TI343" s="6"/>
      <c r="TJ343" s="6"/>
      <c r="TK343" s="6"/>
      <c r="TL343" s="6"/>
      <c r="TM343" s="6"/>
      <c r="TN343" s="6"/>
      <c r="TO343" s="6"/>
      <c r="TP343" s="6"/>
      <c r="TQ343" s="6"/>
      <c r="TR343" s="6"/>
      <c r="TS343" s="6"/>
      <c r="TT343" s="6"/>
      <c r="TU343" s="6"/>
      <c r="TV343" s="6"/>
      <c r="TW343" s="6"/>
      <c r="TX343" s="6"/>
      <c r="TY343" s="6"/>
      <c r="TZ343" s="6"/>
      <c r="UA343" s="6"/>
      <c r="UB343" s="6"/>
      <c r="UC343" s="6"/>
      <c r="UD343" s="6"/>
      <c r="UE343" s="6"/>
      <c r="UF343" s="6"/>
      <c r="UG343" s="6"/>
      <c r="UH343" s="6"/>
      <c r="UI343" s="6"/>
      <c r="UJ343" s="6"/>
      <c r="UK343" s="6"/>
      <c r="UL343" s="6"/>
      <c r="UM343" s="6"/>
      <c r="UN343" s="6"/>
      <c r="UO343" s="6"/>
      <c r="UP343" s="6"/>
      <c r="UQ343" s="6"/>
      <c r="UR343" s="6"/>
      <c r="US343" s="6"/>
      <c r="UT343" s="6"/>
      <c r="UU343" s="6"/>
      <c r="UV343" s="6"/>
      <c r="UW343" s="6"/>
      <c r="UX343" s="6"/>
      <c r="UY343" s="6"/>
      <c r="UZ343" s="6"/>
      <c r="VA343" s="6"/>
      <c r="VB343" s="6"/>
      <c r="VC343" s="6"/>
      <c r="VD343" s="6"/>
      <c r="VE343" s="6"/>
      <c r="VF343" s="6"/>
      <c r="VG343" s="6"/>
      <c r="VH343" s="6"/>
      <c r="VI343" s="6"/>
      <c r="VJ343" s="6"/>
      <c r="VK343" s="6"/>
      <c r="VL343" s="6"/>
      <c r="VM343" s="6"/>
      <c r="VN343" s="6"/>
      <c r="VO343" s="6"/>
      <c r="VP343" s="6"/>
      <c r="VQ343" s="6"/>
      <c r="VR343" s="6"/>
      <c r="VS343" s="6"/>
      <c r="VT343" s="6"/>
      <c r="VU343" s="6"/>
      <c r="VV343" s="6"/>
      <c r="VW343" s="6"/>
      <c r="VX343" s="6"/>
      <c r="VY343" s="6"/>
      <c r="VZ343" s="6"/>
      <c r="WA343" s="6"/>
      <c r="WB343" s="6"/>
      <c r="WC343" s="6"/>
      <c r="WD343" s="6"/>
      <c r="WE343" s="6"/>
      <c r="WF343" s="6"/>
      <c r="WG343" s="6"/>
      <c r="WH343" s="6"/>
      <c r="WI343" s="6"/>
      <c r="WJ343" s="6"/>
      <c r="WK343" s="6"/>
      <c r="WL343" s="6"/>
      <c r="WM343" s="6"/>
      <c r="WN343" s="6"/>
      <c r="WO343" s="6"/>
      <c r="WP343" s="6"/>
      <c r="WQ343" s="6"/>
      <c r="WR343" s="6"/>
      <c r="WS343" s="6"/>
      <c r="WT343" s="6"/>
      <c r="WU343" s="6"/>
      <c r="WV343" s="6"/>
      <c r="WW343" s="6"/>
      <c r="WX343" s="6"/>
      <c r="WY343" s="6"/>
      <c r="WZ343" s="6"/>
      <c r="XA343" s="6"/>
      <c r="XB343" s="6"/>
      <c r="XC343" s="6"/>
      <c r="XD343" s="6"/>
      <c r="XE343" s="6"/>
      <c r="XF343" s="6"/>
      <c r="XG343" s="6"/>
      <c r="XH343" s="6"/>
      <c r="XI343" s="6"/>
      <c r="XJ343" s="6"/>
      <c r="XK343" s="6"/>
      <c r="XL343" s="6"/>
      <c r="XM343" s="6"/>
      <c r="XN343" s="6"/>
      <c r="XO343" s="6"/>
      <c r="XP343" s="6"/>
    </row>
    <row r="344" spans="2:640" x14ac:dyDescent="0.25">
      <c r="B344" s="6"/>
      <c r="C344" s="6"/>
      <c r="D344" s="6"/>
      <c r="E344" s="6"/>
      <c r="F344" s="6"/>
      <c r="G344" s="6"/>
      <c r="H344" s="6"/>
      <c r="I344" s="74"/>
      <c r="J344" s="74"/>
      <c r="K344" s="74"/>
      <c r="L344" s="74"/>
      <c r="M344" s="7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6"/>
      <c r="OR344" s="6"/>
      <c r="OS344" s="6"/>
      <c r="OT344" s="6"/>
      <c r="OU344" s="6"/>
      <c r="OV344" s="6"/>
      <c r="OW344" s="6"/>
      <c r="OX344" s="6"/>
      <c r="OY344" s="6"/>
      <c r="OZ344" s="6"/>
      <c r="PA344" s="6"/>
      <c r="PB344" s="6"/>
      <c r="PC344" s="6"/>
      <c r="PD344" s="6"/>
      <c r="PE344" s="6"/>
      <c r="PF344" s="6"/>
      <c r="PG344" s="6"/>
      <c r="PH344" s="6"/>
      <c r="PI344" s="6"/>
      <c r="PJ344" s="6"/>
      <c r="PK344" s="6"/>
      <c r="PL344" s="6"/>
      <c r="PM344" s="6"/>
      <c r="PN344" s="6"/>
      <c r="PO344" s="6"/>
      <c r="PP344" s="6"/>
      <c r="PQ344" s="6"/>
      <c r="PR344" s="6"/>
      <c r="PS344" s="6"/>
      <c r="PT344" s="6"/>
      <c r="PU344" s="6"/>
      <c r="PV344" s="6"/>
      <c r="PW344" s="6"/>
      <c r="PX344" s="6"/>
      <c r="PY344" s="6"/>
      <c r="PZ344" s="6"/>
      <c r="QA344" s="6"/>
      <c r="QB344" s="6"/>
      <c r="QC344" s="6"/>
      <c r="QD344" s="6"/>
      <c r="QE344" s="6"/>
      <c r="QF344" s="6"/>
      <c r="QG344" s="6"/>
      <c r="QH344" s="6"/>
      <c r="QI344" s="6"/>
      <c r="QJ344" s="6"/>
      <c r="QK344" s="6"/>
      <c r="QL344" s="6"/>
      <c r="QM344" s="6"/>
      <c r="QN344" s="6"/>
      <c r="QO344" s="6"/>
      <c r="QP344" s="6"/>
      <c r="QQ344" s="6"/>
      <c r="QR344" s="6"/>
      <c r="QS344" s="6"/>
      <c r="QT344" s="6"/>
      <c r="QU344" s="6"/>
      <c r="QV344" s="6"/>
      <c r="QW344" s="6"/>
      <c r="QX344" s="6"/>
      <c r="QY344" s="6"/>
      <c r="QZ344" s="6"/>
      <c r="RA344" s="6"/>
      <c r="RB344" s="6"/>
      <c r="RC344" s="6"/>
      <c r="RD344" s="6"/>
      <c r="RE344" s="6"/>
      <c r="RF344" s="6"/>
      <c r="RG344" s="6"/>
      <c r="RH344" s="6"/>
      <c r="RI344" s="6"/>
      <c r="RJ344" s="6"/>
      <c r="RK344" s="6"/>
      <c r="RL344" s="6"/>
      <c r="RM344" s="6"/>
      <c r="RN344" s="6"/>
      <c r="RO344" s="6"/>
      <c r="RP344" s="6"/>
      <c r="RQ344" s="6"/>
      <c r="RR344" s="6"/>
      <c r="RS344" s="6"/>
      <c r="RT344" s="6"/>
      <c r="RU344" s="6"/>
      <c r="RV344" s="6"/>
      <c r="RW344" s="6"/>
      <c r="RX344" s="6"/>
      <c r="RY344" s="6"/>
      <c r="RZ344" s="6"/>
      <c r="SA344" s="6"/>
      <c r="SB344" s="6"/>
      <c r="SC344" s="6"/>
      <c r="SD344" s="6"/>
      <c r="SE344" s="6"/>
      <c r="SF344" s="6"/>
      <c r="SG344" s="6"/>
      <c r="SH344" s="6"/>
      <c r="SI344" s="6"/>
      <c r="SJ344" s="6"/>
      <c r="SK344" s="6"/>
      <c r="SL344" s="6"/>
      <c r="SM344" s="6"/>
      <c r="SN344" s="6"/>
      <c r="SO344" s="6"/>
      <c r="SP344" s="6"/>
      <c r="SQ344" s="6"/>
      <c r="SR344" s="6"/>
      <c r="SS344" s="6"/>
      <c r="ST344" s="6"/>
      <c r="SU344" s="6"/>
      <c r="SV344" s="6"/>
      <c r="SW344" s="6"/>
      <c r="SX344" s="6"/>
      <c r="SY344" s="6"/>
      <c r="SZ344" s="6"/>
      <c r="TA344" s="6"/>
      <c r="TB344" s="6"/>
      <c r="TC344" s="6"/>
      <c r="TD344" s="6"/>
      <c r="TE344" s="6"/>
      <c r="TF344" s="6"/>
      <c r="TG344" s="6"/>
      <c r="TH344" s="6"/>
      <c r="TI344" s="6"/>
      <c r="TJ344" s="6"/>
      <c r="TK344" s="6"/>
      <c r="TL344" s="6"/>
      <c r="TM344" s="6"/>
      <c r="TN344" s="6"/>
      <c r="TO344" s="6"/>
      <c r="TP344" s="6"/>
      <c r="TQ344" s="6"/>
      <c r="TR344" s="6"/>
      <c r="TS344" s="6"/>
      <c r="TT344" s="6"/>
      <c r="TU344" s="6"/>
      <c r="TV344" s="6"/>
      <c r="TW344" s="6"/>
      <c r="TX344" s="6"/>
      <c r="TY344" s="6"/>
      <c r="TZ344" s="6"/>
      <c r="UA344" s="6"/>
      <c r="UB344" s="6"/>
      <c r="UC344" s="6"/>
      <c r="UD344" s="6"/>
      <c r="UE344" s="6"/>
      <c r="UF344" s="6"/>
      <c r="UG344" s="6"/>
      <c r="UH344" s="6"/>
      <c r="UI344" s="6"/>
      <c r="UJ344" s="6"/>
      <c r="UK344" s="6"/>
      <c r="UL344" s="6"/>
      <c r="UM344" s="6"/>
      <c r="UN344" s="6"/>
      <c r="UO344" s="6"/>
      <c r="UP344" s="6"/>
      <c r="UQ344" s="6"/>
      <c r="UR344" s="6"/>
      <c r="US344" s="6"/>
      <c r="UT344" s="6"/>
      <c r="UU344" s="6"/>
      <c r="UV344" s="6"/>
      <c r="UW344" s="6"/>
      <c r="UX344" s="6"/>
      <c r="UY344" s="6"/>
      <c r="UZ344" s="6"/>
      <c r="VA344" s="6"/>
      <c r="VB344" s="6"/>
      <c r="VC344" s="6"/>
      <c r="VD344" s="6"/>
      <c r="VE344" s="6"/>
      <c r="VF344" s="6"/>
      <c r="VG344" s="6"/>
      <c r="VH344" s="6"/>
      <c r="VI344" s="6"/>
      <c r="VJ344" s="6"/>
      <c r="VK344" s="6"/>
      <c r="VL344" s="6"/>
      <c r="VM344" s="6"/>
      <c r="VN344" s="6"/>
      <c r="VO344" s="6"/>
      <c r="VP344" s="6"/>
      <c r="VQ344" s="6"/>
      <c r="VR344" s="6"/>
      <c r="VS344" s="6"/>
      <c r="VT344" s="6"/>
      <c r="VU344" s="6"/>
      <c r="VV344" s="6"/>
      <c r="VW344" s="6"/>
      <c r="VX344" s="6"/>
      <c r="VY344" s="6"/>
      <c r="VZ344" s="6"/>
      <c r="WA344" s="6"/>
      <c r="WB344" s="6"/>
      <c r="WC344" s="6"/>
      <c r="WD344" s="6"/>
      <c r="WE344" s="6"/>
      <c r="WF344" s="6"/>
      <c r="WG344" s="6"/>
      <c r="WH344" s="6"/>
      <c r="WI344" s="6"/>
      <c r="WJ344" s="6"/>
      <c r="WK344" s="6"/>
      <c r="WL344" s="6"/>
      <c r="WM344" s="6"/>
      <c r="WN344" s="6"/>
      <c r="WO344" s="6"/>
      <c r="WP344" s="6"/>
      <c r="WQ344" s="6"/>
      <c r="WR344" s="6"/>
      <c r="WS344" s="6"/>
      <c r="WT344" s="6"/>
      <c r="WU344" s="6"/>
      <c r="WV344" s="6"/>
      <c r="WW344" s="6"/>
      <c r="WX344" s="6"/>
      <c r="WY344" s="6"/>
      <c r="WZ344" s="6"/>
      <c r="XA344" s="6"/>
      <c r="XB344" s="6"/>
      <c r="XC344" s="6"/>
      <c r="XD344" s="6"/>
      <c r="XE344" s="6"/>
      <c r="XF344" s="6"/>
      <c r="XG344" s="6"/>
      <c r="XH344" s="6"/>
      <c r="XI344" s="6"/>
      <c r="XJ344" s="6"/>
      <c r="XK344" s="6"/>
      <c r="XL344" s="6"/>
      <c r="XM344" s="6"/>
      <c r="XN344" s="6"/>
      <c r="XO344" s="6"/>
      <c r="XP344" s="6"/>
    </row>
    <row r="345" spans="2:640" x14ac:dyDescent="0.25">
      <c r="B345" s="6"/>
      <c r="C345" s="6"/>
      <c r="D345" s="6"/>
      <c r="E345" s="6"/>
      <c r="F345" s="6"/>
      <c r="G345" s="6"/>
      <c r="H345" s="6"/>
      <c r="I345" s="74"/>
      <c r="J345" s="74"/>
      <c r="K345" s="74"/>
      <c r="L345" s="74"/>
      <c r="M345" s="7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6"/>
      <c r="OR345" s="6"/>
      <c r="OS345" s="6"/>
      <c r="OT345" s="6"/>
      <c r="OU345" s="6"/>
      <c r="OV345" s="6"/>
      <c r="OW345" s="6"/>
      <c r="OX345" s="6"/>
      <c r="OY345" s="6"/>
      <c r="OZ345" s="6"/>
      <c r="PA345" s="6"/>
      <c r="PB345" s="6"/>
      <c r="PC345" s="6"/>
      <c r="PD345" s="6"/>
      <c r="PE345" s="6"/>
      <c r="PF345" s="6"/>
      <c r="PG345" s="6"/>
      <c r="PH345" s="6"/>
      <c r="PI345" s="6"/>
      <c r="PJ345" s="6"/>
      <c r="PK345" s="6"/>
      <c r="PL345" s="6"/>
      <c r="PM345" s="6"/>
      <c r="PN345" s="6"/>
      <c r="PO345" s="6"/>
      <c r="PP345" s="6"/>
      <c r="PQ345" s="6"/>
      <c r="PR345" s="6"/>
      <c r="PS345" s="6"/>
      <c r="PT345" s="6"/>
      <c r="PU345" s="6"/>
      <c r="PV345" s="6"/>
      <c r="PW345" s="6"/>
      <c r="PX345" s="6"/>
      <c r="PY345" s="6"/>
      <c r="PZ345" s="6"/>
      <c r="QA345" s="6"/>
      <c r="QB345" s="6"/>
      <c r="QC345" s="6"/>
      <c r="QD345" s="6"/>
      <c r="QE345" s="6"/>
      <c r="QF345" s="6"/>
      <c r="QG345" s="6"/>
      <c r="QH345" s="6"/>
      <c r="QI345" s="6"/>
      <c r="QJ345" s="6"/>
      <c r="QK345" s="6"/>
      <c r="QL345" s="6"/>
      <c r="QM345" s="6"/>
      <c r="QN345" s="6"/>
      <c r="QO345" s="6"/>
      <c r="QP345" s="6"/>
      <c r="QQ345" s="6"/>
      <c r="QR345" s="6"/>
      <c r="QS345" s="6"/>
      <c r="QT345" s="6"/>
      <c r="QU345" s="6"/>
      <c r="QV345" s="6"/>
      <c r="QW345" s="6"/>
      <c r="QX345" s="6"/>
      <c r="QY345" s="6"/>
      <c r="QZ345" s="6"/>
      <c r="RA345" s="6"/>
      <c r="RB345" s="6"/>
      <c r="RC345" s="6"/>
      <c r="RD345" s="6"/>
      <c r="RE345" s="6"/>
      <c r="RF345" s="6"/>
      <c r="RG345" s="6"/>
      <c r="RH345" s="6"/>
      <c r="RI345" s="6"/>
      <c r="RJ345" s="6"/>
      <c r="RK345" s="6"/>
      <c r="RL345" s="6"/>
      <c r="RM345" s="6"/>
      <c r="RN345" s="6"/>
      <c r="RO345" s="6"/>
      <c r="RP345" s="6"/>
      <c r="RQ345" s="6"/>
      <c r="RR345" s="6"/>
      <c r="RS345" s="6"/>
      <c r="RT345" s="6"/>
      <c r="RU345" s="6"/>
      <c r="RV345" s="6"/>
      <c r="RW345" s="6"/>
      <c r="RX345" s="6"/>
      <c r="RY345" s="6"/>
      <c r="RZ345" s="6"/>
      <c r="SA345" s="6"/>
      <c r="SB345" s="6"/>
      <c r="SC345" s="6"/>
      <c r="SD345" s="6"/>
      <c r="SE345" s="6"/>
      <c r="SF345" s="6"/>
      <c r="SG345" s="6"/>
      <c r="SH345" s="6"/>
      <c r="SI345" s="6"/>
      <c r="SJ345" s="6"/>
      <c r="SK345" s="6"/>
      <c r="SL345" s="6"/>
      <c r="SM345" s="6"/>
      <c r="SN345" s="6"/>
      <c r="SO345" s="6"/>
      <c r="SP345" s="6"/>
      <c r="SQ345" s="6"/>
      <c r="SR345" s="6"/>
      <c r="SS345" s="6"/>
      <c r="ST345" s="6"/>
      <c r="SU345" s="6"/>
      <c r="SV345" s="6"/>
      <c r="SW345" s="6"/>
      <c r="SX345" s="6"/>
      <c r="SY345" s="6"/>
      <c r="SZ345" s="6"/>
      <c r="TA345" s="6"/>
      <c r="TB345" s="6"/>
      <c r="TC345" s="6"/>
      <c r="TD345" s="6"/>
      <c r="TE345" s="6"/>
      <c r="TF345" s="6"/>
      <c r="TG345" s="6"/>
      <c r="TH345" s="6"/>
      <c r="TI345" s="6"/>
      <c r="TJ345" s="6"/>
      <c r="TK345" s="6"/>
      <c r="TL345" s="6"/>
      <c r="TM345" s="6"/>
      <c r="TN345" s="6"/>
      <c r="TO345" s="6"/>
      <c r="TP345" s="6"/>
      <c r="TQ345" s="6"/>
      <c r="TR345" s="6"/>
      <c r="TS345" s="6"/>
      <c r="TT345" s="6"/>
      <c r="TU345" s="6"/>
      <c r="TV345" s="6"/>
      <c r="TW345" s="6"/>
      <c r="TX345" s="6"/>
      <c r="TY345" s="6"/>
      <c r="TZ345" s="6"/>
      <c r="UA345" s="6"/>
      <c r="UB345" s="6"/>
      <c r="UC345" s="6"/>
      <c r="UD345" s="6"/>
      <c r="UE345" s="6"/>
      <c r="UF345" s="6"/>
      <c r="UG345" s="6"/>
      <c r="UH345" s="6"/>
      <c r="UI345" s="6"/>
      <c r="UJ345" s="6"/>
      <c r="UK345" s="6"/>
      <c r="UL345" s="6"/>
      <c r="UM345" s="6"/>
      <c r="UN345" s="6"/>
      <c r="UO345" s="6"/>
      <c r="UP345" s="6"/>
      <c r="UQ345" s="6"/>
      <c r="UR345" s="6"/>
      <c r="US345" s="6"/>
      <c r="UT345" s="6"/>
      <c r="UU345" s="6"/>
      <c r="UV345" s="6"/>
      <c r="UW345" s="6"/>
      <c r="UX345" s="6"/>
      <c r="UY345" s="6"/>
      <c r="UZ345" s="6"/>
      <c r="VA345" s="6"/>
      <c r="VB345" s="6"/>
      <c r="VC345" s="6"/>
      <c r="VD345" s="6"/>
      <c r="VE345" s="6"/>
      <c r="VF345" s="6"/>
      <c r="VG345" s="6"/>
      <c r="VH345" s="6"/>
      <c r="VI345" s="6"/>
      <c r="VJ345" s="6"/>
      <c r="VK345" s="6"/>
      <c r="VL345" s="6"/>
      <c r="VM345" s="6"/>
      <c r="VN345" s="6"/>
      <c r="VO345" s="6"/>
      <c r="VP345" s="6"/>
      <c r="VQ345" s="6"/>
      <c r="VR345" s="6"/>
      <c r="VS345" s="6"/>
      <c r="VT345" s="6"/>
      <c r="VU345" s="6"/>
      <c r="VV345" s="6"/>
      <c r="VW345" s="6"/>
      <c r="VX345" s="6"/>
      <c r="VY345" s="6"/>
      <c r="VZ345" s="6"/>
      <c r="WA345" s="6"/>
      <c r="WB345" s="6"/>
      <c r="WC345" s="6"/>
      <c r="WD345" s="6"/>
      <c r="WE345" s="6"/>
      <c r="WF345" s="6"/>
      <c r="WG345" s="6"/>
      <c r="WH345" s="6"/>
      <c r="WI345" s="6"/>
      <c r="WJ345" s="6"/>
      <c r="WK345" s="6"/>
      <c r="WL345" s="6"/>
      <c r="WM345" s="6"/>
      <c r="WN345" s="6"/>
      <c r="WO345" s="6"/>
      <c r="WP345" s="6"/>
      <c r="WQ345" s="6"/>
      <c r="WR345" s="6"/>
      <c r="WS345" s="6"/>
      <c r="WT345" s="6"/>
      <c r="WU345" s="6"/>
      <c r="WV345" s="6"/>
      <c r="WW345" s="6"/>
      <c r="WX345" s="6"/>
      <c r="WY345" s="6"/>
      <c r="WZ345" s="6"/>
      <c r="XA345" s="6"/>
      <c r="XB345" s="6"/>
      <c r="XC345" s="6"/>
      <c r="XD345" s="6"/>
      <c r="XE345" s="6"/>
      <c r="XF345" s="6"/>
      <c r="XG345" s="6"/>
      <c r="XH345" s="6"/>
      <c r="XI345" s="6"/>
      <c r="XJ345" s="6"/>
      <c r="XK345" s="6"/>
      <c r="XL345" s="6"/>
      <c r="XM345" s="6"/>
      <c r="XN345" s="6"/>
      <c r="XO345" s="6"/>
      <c r="XP345" s="6"/>
    </row>
    <row r="346" spans="2:640" x14ac:dyDescent="0.25">
      <c r="B346" s="6"/>
      <c r="C346" s="6"/>
      <c r="D346" s="6"/>
      <c r="E346" s="6"/>
      <c r="F346" s="6"/>
      <c r="G346" s="6"/>
      <c r="H346" s="6"/>
      <c r="I346" s="74"/>
      <c r="J346" s="74"/>
      <c r="K346" s="74"/>
      <c r="L346" s="74"/>
      <c r="M346" s="7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/>
      <c r="OQ346" s="6"/>
      <c r="OR346" s="6"/>
      <c r="OS346" s="6"/>
      <c r="OT346" s="6"/>
      <c r="OU346" s="6"/>
      <c r="OV346" s="6"/>
      <c r="OW346" s="6"/>
      <c r="OX346" s="6"/>
      <c r="OY346" s="6"/>
      <c r="OZ346" s="6"/>
      <c r="PA346" s="6"/>
      <c r="PB346" s="6"/>
      <c r="PC346" s="6"/>
      <c r="PD346" s="6"/>
      <c r="PE346" s="6"/>
      <c r="PF346" s="6"/>
      <c r="PG346" s="6"/>
      <c r="PH346" s="6"/>
      <c r="PI346" s="6"/>
      <c r="PJ346" s="6"/>
      <c r="PK346" s="6"/>
      <c r="PL346" s="6"/>
      <c r="PM346" s="6"/>
      <c r="PN346" s="6"/>
      <c r="PO346" s="6"/>
      <c r="PP346" s="6"/>
      <c r="PQ346" s="6"/>
      <c r="PR346" s="6"/>
      <c r="PS346" s="6"/>
      <c r="PT346" s="6"/>
      <c r="PU346" s="6"/>
      <c r="PV346" s="6"/>
      <c r="PW346" s="6"/>
      <c r="PX346" s="6"/>
      <c r="PY346" s="6"/>
      <c r="PZ346" s="6"/>
      <c r="QA346" s="6"/>
      <c r="QB346" s="6"/>
      <c r="QC346" s="6"/>
      <c r="QD346" s="6"/>
      <c r="QE346" s="6"/>
      <c r="QF346" s="6"/>
      <c r="QG346" s="6"/>
      <c r="QH346" s="6"/>
      <c r="QI346" s="6"/>
      <c r="QJ346" s="6"/>
      <c r="QK346" s="6"/>
      <c r="QL346" s="6"/>
      <c r="QM346" s="6"/>
      <c r="QN346" s="6"/>
      <c r="QO346" s="6"/>
      <c r="QP346" s="6"/>
      <c r="QQ346" s="6"/>
      <c r="QR346" s="6"/>
      <c r="QS346" s="6"/>
      <c r="QT346" s="6"/>
      <c r="QU346" s="6"/>
      <c r="QV346" s="6"/>
      <c r="QW346" s="6"/>
      <c r="QX346" s="6"/>
      <c r="QY346" s="6"/>
      <c r="QZ346" s="6"/>
      <c r="RA346" s="6"/>
      <c r="RB346" s="6"/>
      <c r="RC346" s="6"/>
      <c r="RD346" s="6"/>
      <c r="RE346" s="6"/>
      <c r="RF346" s="6"/>
      <c r="RG346" s="6"/>
      <c r="RH346" s="6"/>
      <c r="RI346" s="6"/>
      <c r="RJ346" s="6"/>
      <c r="RK346" s="6"/>
      <c r="RL346" s="6"/>
      <c r="RM346" s="6"/>
      <c r="RN346" s="6"/>
      <c r="RO346" s="6"/>
      <c r="RP346" s="6"/>
      <c r="RQ346" s="6"/>
      <c r="RR346" s="6"/>
      <c r="RS346" s="6"/>
      <c r="RT346" s="6"/>
      <c r="RU346" s="6"/>
      <c r="RV346" s="6"/>
      <c r="RW346" s="6"/>
      <c r="RX346" s="6"/>
      <c r="RY346" s="6"/>
      <c r="RZ346" s="6"/>
      <c r="SA346" s="6"/>
      <c r="SB346" s="6"/>
      <c r="SC346" s="6"/>
      <c r="SD346" s="6"/>
      <c r="SE346" s="6"/>
      <c r="SF346" s="6"/>
      <c r="SG346" s="6"/>
      <c r="SH346" s="6"/>
      <c r="SI346" s="6"/>
      <c r="SJ346" s="6"/>
      <c r="SK346" s="6"/>
      <c r="SL346" s="6"/>
      <c r="SM346" s="6"/>
      <c r="SN346" s="6"/>
      <c r="SO346" s="6"/>
      <c r="SP346" s="6"/>
      <c r="SQ346" s="6"/>
      <c r="SR346" s="6"/>
      <c r="SS346" s="6"/>
      <c r="ST346" s="6"/>
      <c r="SU346" s="6"/>
      <c r="SV346" s="6"/>
      <c r="SW346" s="6"/>
      <c r="SX346" s="6"/>
      <c r="SY346" s="6"/>
      <c r="SZ346" s="6"/>
      <c r="TA346" s="6"/>
      <c r="TB346" s="6"/>
      <c r="TC346" s="6"/>
      <c r="TD346" s="6"/>
      <c r="TE346" s="6"/>
      <c r="TF346" s="6"/>
      <c r="TG346" s="6"/>
      <c r="TH346" s="6"/>
      <c r="TI346" s="6"/>
      <c r="TJ346" s="6"/>
      <c r="TK346" s="6"/>
      <c r="TL346" s="6"/>
      <c r="TM346" s="6"/>
      <c r="TN346" s="6"/>
      <c r="TO346" s="6"/>
      <c r="TP346" s="6"/>
      <c r="TQ346" s="6"/>
      <c r="TR346" s="6"/>
      <c r="TS346" s="6"/>
      <c r="TT346" s="6"/>
      <c r="TU346" s="6"/>
      <c r="TV346" s="6"/>
      <c r="TW346" s="6"/>
      <c r="TX346" s="6"/>
      <c r="TY346" s="6"/>
      <c r="TZ346" s="6"/>
      <c r="UA346" s="6"/>
      <c r="UB346" s="6"/>
      <c r="UC346" s="6"/>
      <c r="UD346" s="6"/>
      <c r="UE346" s="6"/>
      <c r="UF346" s="6"/>
      <c r="UG346" s="6"/>
      <c r="UH346" s="6"/>
      <c r="UI346" s="6"/>
      <c r="UJ346" s="6"/>
      <c r="UK346" s="6"/>
      <c r="UL346" s="6"/>
      <c r="UM346" s="6"/>
      <c r="UN346" s="6"/>
      <c r="UO346" s="6"/>
      <c r="UP346" s="6"/>
      <c r="UQ346" s="6"/>
      <c r="UR346" s="6"/>
      <c r="US346" s="6"/>
      <c r="UT346" s="6"/>
      <c r="UU346" s="6"/>
      <c r="UV346" s="6"/>
      <c r="UW346" s="6"/>
      <c r="UX346" s="6"/>
      <c r="UY346" s="6"/>
      <c r="UZ346" s="6"/>
      <c r="VA346" s="6"/>
      <c r="VB346" s="6"/>
      <c r="VC346" s="6"/>
      <c r="VD346" s="6"/>
      <c r="VE346" s="6"/>
      <c r="VF346" s="6"/>
      <c r="VG346" s="6"/>
      <c r="VH346" s="6"/>
      <c r="VI346" s="6"/>
      <c r="VJ346" s="6"/>
      <c r="VK346" s="6"/>
      <c r="VL346" s="6"/>
      <c r="VM346" s="6"/>
      <c r="VN346" s="6"/>
      <c r="VO346" s="6"/>
      <c r="VP346" s="6"/>
      <c r="VQ346" s="6"/>
      <c r="VR346" s="6"/>
      <c r="VS346" s="6"/>
      <c r="VT346" s="6"/>
      <c r="VU346" s="6"/>
      <c r="VV346" s="6"/>
      <c r="VW346" s="6"/>
      <c r="VX346" s="6"/>
      <c r="VY346" s="6"/>
      <c r="VZ346" s="6"/>
      <c r="WA346" s="6"/>
      <c r="WB346" s="6"/>
      <c r="WC346" s="6"/>
      <c r="WD346" s="6"/>
      <c r="WE346" s="6"/>
      <c r="WF346" s="6"/>
      <c r="WG346" s="6"/>
      <c r="WH346" s="6"/>
      <c r="WI346" s="6"/>
      <c r="WJ346" s="6"/>
      <c r="WK346" s="6"/>
      <c r="WL346" s="6"/>
      <c r="WM346" s="6"/>
      <c r="WN346" s="6"/>
      <c r="WO346" s="6"/>
      <c r="WP346" s="6"/>
      <c r="WQ346" s="6"/>
      <c r="WR346" s="6"/>
      <c r="WS346" s="6"/>
      <c r="WT346" s="6"/>
      <c r="WU346" s="6"/>
      <c r="WV346" s="6"/>
      <c r="WW346" s="6"/>
      <c r="WX346" s="6"/>
      <c r="WY346" s="6"/>
      <c r="WZ346" s="6"/>
      <c r="XA346" s="6"/>
      <c r="XB346" s="6"/>
      <c r="XC346" s="6"/>
      <c r="XD346" s="6"/>
      <c r="XE346" s="6"/>
      <c r="XF346" s="6"/>
      <c r="XG346" s="6"/>
      <c r="XH346" s="6"/>
      <c r="XI346" s="6"/>
      <c r="XJ346" s="6"/>
      <c r="XK346" s="6"/>
      <c r="XL346" s="6"/>
      <c r="XM346" s="6"/>
      <c r="XN346" s="6"/>
      <c r="XO346" s="6"/>
      <c r="XP346" s="6"/>
    </row>
    <row r="347" spans="2:640" x14ac:dyDescent="0.25">
      <c r="B347" s="6"/>
      <c r="C347" s="6"/>
      <c r="D347" s="6"/>
      <c r="E347" s="6"/>
      <c r="F347" s="6"/>
      <c r="G347" s="6"/>
      <c r="H347" s="6"/>
      <c r="I347" s="74"/>
      <c r="J347" s="74"/>
      <c r="K347" s="74"/>
      <c r="L347" s="74"/>
      <c r="M347" s="7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6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6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6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6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6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6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6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6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6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6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6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6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6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6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6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6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6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6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6"/>
      <c r="WN347" s="6"/>
      <c r="WO347" s="6"/>
      <c r="WP347" s="6"/>
      <c r="WQ347" s="6"/>
      <c r="WR347" s="6"/>
      <c r="WS347" s="6"/>
      <c r="WT347" s="6"/>
      <c r="WU347" s="6"/>
      <c r="WV347" s="6"/>
      <c r="WW347" s="6"/>
      <c r="WX347" s="6"/>
      <c r="WY347" s="6"/>
      <c r="WZ347" s="6"/>
      <c r="XA347" s="6"/>
      <c r="XB347" s="6"/>
      <c r="XC347" s="6"/>
      <c r="XD347" s="6"/>
      <c r="XE347" s="6"/>
      <c r="XF347" s="6"/>
      <c r="XG347" s="6"/>
      <c r="XH347" s="6"/>
      <c r="XI347" s="6"/>
      <c r="XJ347" s="6"/>
      <c r="XK347" s="6"/>
      <c r="XL347" s="6"/>
      <c r="XM347" s="6"/>
      <c r="XN347" s="6"/>
      <c r="XO347" s="6"/>
      <c r="XP347" s="6"/>
    </row>
    <row r="348" spans="2:640" x14ac:dyDescent="0.25">
      <c r="B348" s="6"/>
      <c r="C348" s="6"/>
      <c r="D348" s="6"/>
      <c r="E348" s="6"/>
      <c r="F348" s="6"/>
      <c r="G348" s="6"/>
      <c r="H348" s="6"/>
      <c r="I348" s="74"/>
      <c r="J348" s="74"/>
      <c r="K348" s="74"/>
      <c r="L348" s="74"/>
      <c r="M348" s="7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/>
      <c r="OQ348" s="6"/>
      <c r="OR348" s="6"/>
      <c r="OS348" s="6"/>
      <c r="OT348" s="6"/>
      <c r="OU348" s="6"/>
      <c r="OV348" s="6"/>
      <c r="OW348" s="6"/>
      <c r="OX348" s="6"/>
      <c r="OY348" s="6"/>
      <c r="OZ348" s="6"/>
      <c r="PA348" s="6"/>
      <c r="PB348" s="6"/>
      <c r="PC348" s="6"/>
      <c r="PD348" s="6"/>
      <c r="PE348" s="6"/>
      <c r="PF348" s="6"/>
      <c r="PG348" s="6"/>
      <c r="PH348" s="6"/>
      <c r="PI348" s="6"/>
      <c r="PJ348" s="6"/>
      <c r="PK348" s="6"/>
      <c r="PL348" s="6"/>
      <c r="PM348" s="6"/>
      <c r="PN348" s="6"/>
      <c r="PO348" s="6"/>
      <c r="PP348" s="6"/>
      <c r="PQ348" s="6"/>
      <c r="PR348" s="6"/>
      <c r="PS348" s="6"/>
      <c r="PT348" s="6"/>
      <c r="PU348" s="6"/>
      <c r="PV348" s="6"/>
      <c r="PW348" s="6"/>
      <c r="PX348" s="6"/>
      <c r="PY348" s="6"/>
      <c r="PZ348" s="6"/>
      <c r="QA348" s="6"/>
      <c r="QB348" s="6"/>
      <c r="QC348" s="6"/>
      <c r="QD348" s="6"/>
      <c r="QE348" s="6"/>
      <c r="QF348" s="6"/>
      <c r="QG348" s="6"/>
      <c r="QH348" s="6"/>
      <c r="QI348" s="6"/>
      <c r="QJ348" s="6"/>
      <c r="QK348" s="6"/>
      <c r="QL348" s="6"/>
      <c r="QM348" s="6"/>
      <c r="QN348" s="6"/>
      <c r="QO348" s="6"/>
      <c r="QP348" s="6"/>
      <c r="QQ348" s="6"/>
      <c r="QR348" s="6"/>
      <c r="QS348" s="6"/>
      <c r="QT348" s="6"/>
      <c r="QU348" s="6"/>
      <c r="QV348" s="6"/>
      <c r="QW348" s="6"/>
      <c r="QX348" s="6"/>
      <c r="QY348" s="6"/>
      <c r="QZ348" s="6"/>
      <c r="RA348" s="6"/>
      <c r="RB348" s="6"/>
      <c r="RC348" s="6"/>
      <c r="RD348" s="6"/>
      <c r="RE348" s="6"/>
      <c r="RF348" s="6"/>
      <c r="RG348" s="6"/>
      <c r="RH348" s="6"/>
      <c r="RI348" s="6"/>
      <c r="RJ348" s="6"/>
      <c r="RK348" s="6"/>
      <c r="RL348" s="6"/>
      <c r="RM348" s="6"/>
      <c r="RN348" s="6"/>
      <c r="RO348" s="6"/>
      <c r="RP348" s="6"/>
      <c r="RQ348" s="6"/>
      <c r="RR348" s="6"/>
      <c r="RS348" s="6"/>
      <c r="RT348" s="6"/>
      <c r="RU348" s="6"/>
      <c r="RV348" s="6"/>
      <c r="RW348" s="6"/>
      <c r="RX348" s="6"/>
      <c r="RY348" s="6"/>
      <c r="RZ348" s="6"/>
      <c r="SA348" s="6"/>
      <c r="SB348" s="6"/>
      <c r="SC348" s="6"/>
      <c r="SD348" s="6"/>
      <c r="SE348" s="6"/>
      <c r="SF348" s="6"/>
      <c r="SG348" s="6"/>
      <c r="SH348" s="6"/>
      <c r="SI348" s="6"/>
      <c r="SJ348" s="6"/>
      <c r="SK348" s="6"/>
      <c r="SL348" s="6"/>
      <c r="SM348" s="6"/>
      <c r="SN348" s="6"/>
      <c r="SO348" s="6"/>
      <c r="SP348" s="6"/>
      <c r="SQ348" s="6"/>
      <c r="SR348" s="6"/>
      <c r="SS348" s="6"/>
      <c r="ST348" s="6"/>
      <c r="SU348" s="6"/>
      <c r="SV348" s="6"/>
      <c r="SW348" s="6"/>
      <c r="SX348" s="6"/>
      <c r="SY348" s="6"/>
      <c r="SZ348" s="6"/>
      <c r="TA348" s="6"/>
      <c r="TB348" s="6"/>
      <c r="TC348" s="6"/>
      <c r="TD348" s="6"/>
      <c r="TE348" s="6"/>
      <c r="TF348" s="6"/>
      <c r="TG348" s="6"/>
      <c r="TH348" s="6"/>
      <c r="TI348" s="6"/>
      <c r="TJ348" s="6"/>
      <c r="TK348" s="6"/>
      <c r="TL348" s="6"/>
      <c r="TM348" s="6"/>
      <c r="TN348" s="6"/>
      <c r="TO348" s="6"/>
      <c r="TP348" s="6"/>
      <c r="TQ348" s="6"/>
      <c r="TR348" s="6"/>
      <c r="TS348" s="6"/>
      <c r="TT348" s="6"/>
      <c r="TU348" s="6"/>
      <c r="TV348" s="6"/>
      <c r="TW348" s="6"/>
      <c r="TX348" s="6"/>
      <c r="TY348" s="6"/>
      <c r="TZ348" s="6"/>
      <c r="UA348" s="6"/>
      <c r="UB348" s="6"/>
      <c r="UC348" s="6"/>
      <c r="UD348" s="6"/>
      <c r="UE348" s="6"/>
      <c r="UF348" s="6"/>
      <c r="UG348" s="6"/>
      <c r="UH348" s="6"/>
      <c r="UI348" s="6"/>
      <c r="UJ348" s="6"/>
      <c r="UK348" s="6"/>
      <c r="UL348" s="6"/>
      <c r="UM348" s="6"/>
      <c r="UN348" s="6"/>
      <c r="UO348" s="6"/>
      <c r="UP348" s="6"/>
      <c r="UQ348" s="6"/>
      <c r="UR348" s="6"/>
      <c r="US348" s="6"/>
      <c r="UT348" s="6"/>
      <c r="UU348" s="6"/>
      <c r="UV348" s="6"/>
      <c r="UW348" s="6"/>
      <c r="UX348" s="6"/>
      <c r="UY348" s="6"/>
      <c r="UZ348" s="6"/>
      <c r="VA348" s="6"/>
      <c r="VB348" s="6"/>
      <c r="VC348" s="6"/>
      <c r="VD348" s="6"/>
      <c r="VE348" s="6"/>
      <c r="VF348" s="6"/>
      <c r="VG348" s="6"/>
      <c r="VH348" s="6"/>
      <c r="VI348" s="6"/>
      <c r="VJ348" s="6"/>
      <c r="VK348" s="6"/>
      <c r="VL348" s="6"/>
      <c r="VM348" s="6"/>
      <c r="VN348" s="6"/>
      <c r="VO348" s="6"/>
      <c r="VP348" s="6"/>
      <c r="VQ348" s="6"/>
      <c r="VR348" s="6"/>
      <c r="VS348" s="6"/>
      <c r="VT348" s="6"/>
      <c r="VU348" s="6"/>
      <c r="VV348" s="6"/>
      <c r="VW348" s="6"/>
      <c r="VX348" s="6"/>
      <c r="VY348" s="6"/>
      <c r="VZ348" s="6"/>
      <c r="WA348" s="6"/>
      <c r="WB348" s="6"/>
      <c r="WC348" s="6"/>
      <c r="WD348" s="6"/>
      <c r="WE348" s="6"/>
      <c r="WF348" s="6"/>
      <c r="WG348" s="6"/>
      <c r="WH348" s="6"/>
      <c r="WI348" s="6"/>
      <c r="WJ348" s="6"/>
      <c r="WK348" s="6"/>
      <c r="WL348" s="6"/>
      <c r="WM348" s="6"/>
      <c r="WN348" s="6"/>
      <c r="WO348" s="6"/>
      <c r="WP348" s="6"/>
      <c r="WQ348" s="6"/>
      <c r="WR348" s="6"/>
      <c r="WS348" s="6"/>
      <c r="WT348" s="6"/>
      <c r="WU348" s="6"/>
      <c r="WV348" s="6"/>
      <c r="WW348" s="6"/>
      <c r="WX348" s="6"/>
      <c r="WY348" s="6"/>
      <c r="WZ348" s="6"/>
      <c r="XA348" s="6"/>
      <c r="XB348" s="6"/>
      <c r="XC348" s="6"/>
      <c r="XD348" s="6"/>
      <c r="XE348" s="6"/>
      <c r="XF348" s="6"/>
      <c r="XG348" s="6"/>
      <c r="XH348" s="6"/>
      <c r="XI348" s="6"/>
      <c r="XJ348" s="6"/>
      <c r="XK348" s="6"/>
      <c r="XL348" s="6"/>
      <c r="XM348" s="6"/>
      <c r="XN348" s="6"/>
      <c r="XO348" s="6"/>
      <c r="XP348" s="6"/>
    </row>
    <row r="349" spans="2:640" x14ac:dyDescent="0.25">
      <c r="B349" s="6"/>
      <c r="C349" s="6"/>
      <c r="D349" s="6"/>
      <c r="E349" s="6"/>
      <c r="F349" s="6"/>
      <c r="G349" s="6"/>
      <c r="H349" s="6"/>
      <c r="I349" s="74"/>
      <c r="J349" s="74"/>
      <c r="K349" s="74"/>
      <c r="L349" s="74"/>
      <c r="M349" s="7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/>
      <c r="OQ349" s="6"/>
      <c r="OR349" s="6"/>
      <c r="OS349" s="6"/>
      <c r="OT349" s="6"/>
      <c r="OU349" s="6"/>
      <c r="OV349" s="6"/>
      <c r="OW349" s="6"/>
      <c r="OX349" s="6"/>
      <c r="OY349" s="6"/>
      <c r="OZ349" s="6"/>
      <c r="PA349" s="6"/>
      <c r="PB349" s="6"/>
      <c r="PC349" s="6"/>
      <c r="PD349" s="6"/>
      <c r="PE349" s="6"/>
      <c r="PF349" s="6"/>
      <c r="PG349" s="6"/>
      <c r="PH349" s="6"/>
      <c r="PI349" s="6"/>
      <c r="PJ349" s="6"/>
      <c r="PK349" s="6"/>
      <c r="PL349" s="6"/>
      <c r="PM349" s="6"/>
      <c r="PN349" s="6"/>
      <c r="PO349" s="6"/>
      <c r="PP349" s="6"/>
      <c r="PQ349" s="6"/>
      <c r="PR349" s="6"/>
      <c r="PS349" s="6"/>
      <c r="PT349" s="6"/>
      <c r="PU349" s="6"/>
      <c r="PV349" s="6"/>
      <c r="PW349" s="6"/>
      <c r="PX349" s="6"/>
      <c r="PY349" s="6"/>
      <c r="PZ349" s="6"/>
      <c r="QA349" s="6"/>
      <c r="QB349" s="6"/>
      <c r="QC349" s="6"/>
      <c r="QD349" s="6"/>
      <c r="QE349" s="6"/>
      <c r="QF349" s="6"/>
      <c r="QG349" s="6"/>
      <c r="QH349" s="6"/>
      <c r="QI349" s="6"/>
      <c r="QJ349" s="6"/>
      <c r="QK349" s="6"/>
      <c r="QL349" s="6"/>
      <c r="QM349" s="6"/>
      <c r="QN349" s="6"/>
      <c r="QO349" s="6"/>
      <c r="QP349" s="6"/>
      <c r="QQ349" s="6"/>
      <c r="QR349" s="6"/>
      <c r="QS349" s="6"/>
      <c r="QT349" s="6"/>
      <c r="QU349" s="6"/>
      <c r="QV349" s="6"/>
      <c r="QW349" s="6"/>
      <c r="QX349" s="6"/>
      <c r="QY349" s="6"/>
      <c r="QZ349" s="6"/>
      <c r="RA349" s="6"/>
      <c r="RB349" s="6"/>
      <c r="RC349" s="6"/>
      <c r="RD349" s="6"/>
      <c r="RE349" s="6"/>
      <c r="RF349" s="6"/>
      <c r="RG349" s="6"/>
      <c r="RH349" s="6"/>
      <c r="RI349" s="6"/>
      <c r="RJ349" s="6"/>
      <c r="RK349" s="6"/>
      <c r="RL349" s="6"/>
      <c r="RM349" s="6"/>
      <c r="RN349" s="6"/>
      <c r="RO349" s="6"/>
      <c r="RP349" s="6"/>
      <c r="RQ349" s="6"/>
      <c r="RR349" s="6"/>
      <c r="RS349" s="6"/>
      <c r="RT349" s="6"/>
      <c r="RU349" s="6"/>
      <c r="RV349" s="6"/>
      <c r="RW349" s="6"/>
      <c r="RX349" s="6"/>
      <c r="RY349" s="6"/>
      <c r="RZ349" s="6"/>
      <c r="SA349" s="6"/>
      <c r="SB349" s="6"/>
      <c r="SC349" s="6"/>
      <c r="SD349" s="6"/>
      <c r="SE349" s="6"/>
      <c r="SF349" s="6"/>
      <c r="SG349" s="6"/>
      <c r="SH349" s="6"/>
      <c r="SI349" s="6"/>
      <c r="SJ349" s="6"/>
      <c r="SK349" s="6"/>
      <c r="SL349" s="6"/>
      <c r="SM349" s="6"/>
      <c r="SN349" s="6"/>
      <c r="SO349" s="6"/>
      <c r="SP349" s="6"/>
      <c r="SQ349" s="6"/>
      <c r="SR349" s="6"/>
      <c r="SS349" s="6"/>
      <c r="ST349" s="6"/>
      <c r="SU349" s="6"/>
      <c r="SV349" s="6"/>
      <c r="SW349" s="6"/>
      <c r="SX349" s="6"/>
      <c r="SY349" s="6"/>
      <c r="SZ349" s="6"/>
      <c r="TA349" s="6"/>
      <c r="TB349" s="6"/>
      <c r="TC349" s="6"/>
      <c r="TD349" s="6"/>
      <c r="TE349" s="6"/>
      <c r="TF349" s="6"/>
      <c r="TG349" s="6"/>
      <c r="TH349" s="6"/>
      <c r="TI349" s="6"/>
      <c r="TJ349" s="6"/>
      <c r="TK349" s="6"/>
      <c r="TL349" s="6"/>
      <c r="TM349" s="6"/>
      <c r="TN349" s="6"/>
      <c r="TO349" s="6"/>
      <c r="TP349" s="6"/>
      <c r="TQ349" s="6"/>
      <c r="TR349" s="6"/>
      <c r="TS349" s="6"/>
      <c r="TT349" s="6"/>
      <c r="TU349" s="6"/>
      <c r="TV349" s="6"/>
      <c r="TW349" s="6"/>
      <c r="TX349" s="6"/>
      <c r="TY349" s="6"/>
      <c r="TZ349" s="6"/>
      <c r="UA349" s="6"/>
      <c r="UB349" s="6"/>
      <c r="UC349" s="6"/>
      <c r="UD349" s="6"/>
      <c r="UE349" s="6"/>
      <c r="UF349" s="6"/>
      <c r="UG349" s="6"/>
      <c r="UH349" s="6"/>
      <c r="UI349" s="6"/>
      <c r="UJ349" s="6"/>
      <c r="UK349" s="6"/>
      <c r="UL349" s="6"/>
      <c r="UM349" s="6"/>
      <c r="UN349" s="6"/>
      <c r="UO349" s="6"/>
      <c r="UP349" s="6"/>
      <c r="UQ349" s="6"/>
      <c r="UR349" s="6"/>
      <c r="US349" s="6"/>
      <c r="UT349" s="6"/>
      <c r="UU349" s="6"/>
      <c r="UV349" s="6"/>
      <c r="UW349" s="6"/>
      <c r="UX349" s="6"/>
      <c r="UY349" s="6"/>
      <c r="UZ349" s="6"/>
      <c r="VA349" s="6"/>
      <c r="VB349" s="6"/>
      <c r="VC349" s="6"/>
      <c r="VD349" s="6"/>
      <c r="VE349" s="6"/>
      <c r="VF349" s="6"/>
      <c r="VG349" s="6"/>
      <c r="VH349" s="6"/>
      <c r="VI349" s="6"/>
      <c r="VJ349" s="6"/>
      <c r="VK349" s="6"/>
      <c r="VL349" s="6"/>
      <c r="VM349" s="6"/>
      <c r="VN349" s="6"/>
      <c r="VO349" s="6"/>
      <c r="VP349" s="6"/>
      <c r="VQ349" s="6"/>
      <c r="VR349" s="6"/>
      <c r="VS349" s="6"/>
      <c r="VT349" s="6"/>
      <c r="VU349" s="6"/>
      <c r="VV349" s="6"/>
      <c r="VW349" s="6"/>
      <c r="VX349" s="6"/>
      <c r="VY349" s="6"/>
      <c r="VZ349" s="6"/>
      <c r="WA349" s="6"/>
      <c r="WB349" s="6"/>
      <c r="WC349" s="6"/>
      <c r="WD349" s="6"/>
      <c r="WE349" s="6"/>
      <c r="WF349" s="6"/>
      <c r="WG349" s="6"/>
      <c r="WH349" s="6"/>
      <c r="WI349" s="6"/>
      <c r="WJ349" s="6"/>
      <c r="WK349" s="6"/>
      <c r="WL349" s="6"/>
      <c r="WM349" s="6"/>
      <c r="WN349" s="6"/>
      <c r="WO349" s="6"/>
      <c r="WP349" s="6"/>
      <c r="WQ349" s="6"/>
      <c r="WR349" s="6"/>
      <c r="WS349" s="6"/>
      <c r="WT349" s="6"/>
      <c r="WU349" s="6"/>
      <c r="WV349" s="6"/>
      <c r="WW349" s="6"/>
      <c r="WX349" s="6"/>
      <c r="WY349" s="6"/>
      <c r="WZ349" s="6"/>
      <c r="XA349" s="6"/>
      <c r="XB349" s="6"/>
      <c r="XC349" s="6"/>
      <c r="XD349" s="6"/>
      <c r="XE349" s="6"/>
      <c r="XF349" s="6"/>
      <c r="XG349" s="6"/>
      <c r="XH349" s="6"/>
      <c r="XI349" s="6"/>
      <c r="XJ349" s="6"/>
      <c r="XK349" s="6"/>
      <c r="XL349" s="6"/>
      <c r="XM349" s="6"/>
      <c r="XN349" s="6"/>
      <c r="XO349" s="6"/>
      <c r="XP349" s="6"/>
    </row>
    <row r="350" spans="2:640" x14ac:dyDescent="0.25">
      <c r="B350" s="6"/>
      <c r="C350" s="6"/>
      <c r="D350" s="6"/>
      <c r="E350" s="6"/>
      <c r="F350" s="6"/>
      <c r="G350" s="6"/>
      <c r="H350" s="6"/>
      <c r="I350" s="74"/>
      <c r="J350" s="74"/>
      <c r="K350" s="74"/>
      <c r="L350" s="74"/>
      <c r="M350" s="7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6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6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6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6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6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6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6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6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6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6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6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6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6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6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6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6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6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6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6"/>
      <c r="WN350" s="6"/>
      <c r="WO350" s="6"/>
      <c r="WP350" s="6"/>
      <c r="WQ350" s="6"/>
      <c r="WR350" s="6"/>
      <c r="WS350" s="6"/>
      <c r="WT350" s="6"/>
      <c r="WU350" s="6"/>
      <c r="WV350" s="6"/>
      <c r="WW350" s="6"/>
      <c r="WX350" s="6"/>
      <c r="WY350" s="6"/>
      <c r="WZ350" s="6"/>
      <c r="XA350" s="6"/>
      <c r="XB350" s="6"/>
      <c r="XC350" s="6"/>
      <c r="XD350" s="6"/>
      <c r="XE350" s="6"/>
      <c r="XF350" s="6"/>
      <c r="XG350" s="6"/>
      <c r="XH350" s="6"/>
      <c r="XI350" s="6"/>
      <c r="XJ350" s="6"/>
      <c r="XK350" s="6"/>
      <c r="XL350" s="6"/>
      <c r="XM350" s="6"/>
      <c r="XN350" s="6"/>
      <c r="XO350" s="6"/>
      <c r="XP350" s="6"/>
    </row>
    <row r="351" spans="2:640" x14ac:dyDescent="0.25">
      <c r="B351" s="6"/>
      <c r="C351" s="6"/>
      <c r="D351" s="6"/>
      <c r="E351" s="6"/>
      <c r="F351" s="6"/>
      <c r="G351" s="6"/>
      <c r="H351" s="6"/>
      <c r="I351" s="74"/>
      <c r="J351" s="74"/>
      <c r="K351" s="74"/>
      <c r="L351" s="74"/>
      <c r="M351" s="7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6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6"/>
      <c r="XJ351" s="6"/>
      <c r="XK351" s="6"/>
      <c r="XL351" s="6"/>
      <c r="XM351" s="6"/>
      <c r="XN351" s="6"/>
      <c r="XO351" s="6"/>
      <c r="XP351" s="6"/>
    </row>
    <row r="352" spans="2:640" x14ac:dyDescent="0.25">
      <c r="B352" s="6"/>
      <c r="C352" s="6"/>
      <c r="D352" s="6"/>
      <c r="E352" s="6"/>
      <c r="F352" s="6"/>
      <c r="G352" s="6"/>
      <c r="H352" s="6"/>
      <c r="I352" s="74"/>
      <c r="J352" s="74"/>
      <c r="K352" s="74"/>
      <c r="L352" s="74"/>
      <c r="M352" s="7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6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6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6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6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6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6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6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6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6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6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6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6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6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6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6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6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6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6"/>
      <c r="WN352" s="6"/>
      <c r="WO352" s="6"/>
      <c r="WP352" s="6"/>
      <c r="WQ352" s="6"/>
      <c r="WR352" s="6"/>
      <c r="WS352" s="6"/>
      <c r="WT352" s="6"/>
      <c r="WU352" s="6"/>
      <c r="WV352" s="6"/>
      <c r="WW352" s="6"/>
      <c r="WX352" s="6"/>
      <c r="WY352" s="6"/>
      <c r="WZ352" s="6"/>
      <c r="XA352" s="6"/>
      <c r="XB352" s="6"/>
      <c r="XC352" s="6"/>
      <c r="XD352" s="6"/>
      <c r="XE352" s="6"/>
      <c r="XF352" s="6"/>
      <c r="XG352" s="6"/>
      <c r="XH352" s="6"/>
      <c r="XI352" s="6"/>
      <c r="XJ352" s="6"/>
      <c r="XK352" s="6"/>
      <c r="XL352" s="6"/>
      <c r="XM352" s="6"/>
      <c r="XN352" s="6"/>
      <c r="XO352" s="6"/>
      <c r="XP352" s="6"/>
    </row>
    <row r="353" spans="2:640" x14ac:dyDescent="0.25">
      <c r="B353" s="6"/>
      <c r="C353" s="6"/>
      <c r="D353" s="6"/>
      <c r="E353" s="6"/>
      <c r="F353" s="6"/>
      <c r="G353" s="6"/>
      <c r="H353" s="6"/>
      <c r="I353" s="74"/>
      <c r="J353" s="74"/>
      <c r="K353" s="74"/>
      <c r="L353" s="74"/>
      <c r="M353" s="7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</row>
    <row r="354" spans="2:640" x14ac:dyDescent="0.25">
      <c r="B354" s="6"/>
      <c r="C354" s="6"/>
      <c r="D354" s="6"/>
      <c r="E354" s="6"/>
      <c r="F354" s="6"/>
      <c r="G354" s="6"/>
      <c r="H354" s="6"/>
      <c r="I354" s="74"/>
      <c r="J354" s="74"/>
      <c r="K354" s="74"/>
      <c r="L354" s="74"/>
      <c r="M354" s="7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6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6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6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6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6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6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6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6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6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6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6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6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6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6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6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6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6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6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6"/>
      <c r="WN354" s="6"/>
      <c r="WO354" s="6"/>
      <c r="WP354" s="6"/>
      <c r="WQ354" s="6"/>
      <c r="WR354" s="6"/>
      <c r="WS354" s="6"/>
      <c r="WT354" s="6"/>
      <c r="WU354" s="6"/>
      <c r="WV354" s="6"/>
      <c r="WW354" s="6"/>
      <c r="WX354" s="6"/>
      <c r="WY354" s="6"/>
      <c r="WZ354" s="6"/>
      <c r="XA354" s="6"/>
      <c r="XB354" s="6"/>
      <c r="XC354" s="6"/>
      <c r="XD354" s="6"/>
      <c r="XE354" s="6"/>
      <c r="XF354" s="6"/>
      <c r="XG354" s="6"/>
      <c r="XH354" s="6"/>
      <c r="XI354" s="6"/>
      <c r="XJ354" s="6"/>
      <c r="XK354" s="6"/>
      <c r="XL354" s="6"/>
      <c r="XM354" s="6"/>
      <c r="XN354" s="6"/>
      <c r="XO354" s="6"/>
      <c r="XP354" s="6"/>
    </row>
    <row r="355" spans="2:640" x14ac:dyDescent="0.25">
      <c r="B355" s="6"/>
      <c r="C355" s="6"/>
      <c r="D355" s="6"/>
      <c r="E355" s="6"/>
      <c r="F355" s="6"/>
      <c r="G355" s="6"/>
      <c r="H355" s="6"/>
      <c r="I355" s="74"/>
      <c r="J355" s="74"/>
      <c r="K355" s="74"/>
      <c r="L355" s="74"/>
      <c r="M355" s="7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6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6"/>
      <c r="XJ355" s="6"/>
      <c r="XK355" s="6"/>
      <c r="XL355" s="6"/>
      <c r="XM355" s="6"/>
      <c r="XN355" s="6"/>
      <c r="XO355" s="6"/>
      <c r="XP355" s="6"/>
    </row>
    <row r="356" spans="2:640" x14ac:dyDescent="0.25">
      <c r="B356" s="6"/>
      <c r="C356" s="6"/>
      <c r="D356" s="6"/>
      <c r="E356" s="6"/>
      <c r="F356" s="6"/>
      <c r="G356" s="6"/>
      <c r="H356" s="6"/>
      <c r="I356" s="74"/>
      <c r="J356" s="74"/>
      <c r="K356" s="74"/>
      <c r="L356" s="74"/>
      <c r="M356" s="7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  <c r="IX356" s="62"/>
      <c r="IY356" s="62"/>
      <c r="IZ356" s="62"/>
      <c r="JA356" s="62"/>
      <c r="JB356" s="62"/>
      <c r="JC356" s="62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6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6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6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6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6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6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6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6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6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6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6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6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6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6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6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6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6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6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6"/>
      <c r="WN356" s="6"/>
      <c r="WO356" s="6"/>
      <c r="WP356" s="6"/>
      <c r="WQ356" s="6"/>
      <c r="WR356" s="6"/>
      <c r="WS356" s="6"/>
      <c r="WT356" s="6"/>
      <c r="WU356" s="6"/>
      <c r="WV356" s="6"/>
      <c r="WW356" s="6"/>
      <c r="WX356" s="6"/>
      <c r="WY356" s="6"/>
      <c r="WZ356" s="6"/>
      <c r="XA356" s="6"/>
      <c r="XB356" s="6"/>
      <c r="XC356" s="6"/>
      <c r="XD356" s="6"/>
      <c r="XE356" s="6"/>
      <c r="XF356" s="6"/>
      <c r="XG356" s="6"/>
      <c r="XH356" s="6"/>
      <c r="XI356" s="6"/>
      <c r="XJ356" s="6"/>
      <c r="XK356" s="6"/>
      <c r="XL356" s="6"/>
      <c r="XM356" s="6"/>
      <c r="XN356" s="6"/>
      <c r="XO356" s="6"/>
      <c r="XP356" s="6"/>
    </row>
    <row r="357" spans="2:640" x14ac:dyDescent="0.25">
      <c r="B357" s="6"/>
      <c r="C357" s="6"/>
      <c r="D357" s="6"/>
      <c r="E357" s="6"/>
      <c r="F357" s="6"/>
      <c r="G357" s="6"/>
      <c r="H357" s="6"/>
      <c r="I357" s="74"/>
      <c r="J357" s="74"/>
      <c r="K357" s="74"/>
      <c r="L357" s="74"/>
      <c r="M357" s="7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6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6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6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6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6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6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6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6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6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6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6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6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6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6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6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6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6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6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6"/>
      <c r="WN357" s="6"/>
      <c r="WO357" s="6"/>
      <c r="WP357" s="6"/>
      <c r="WQ357" s="6"/>
      <c r="WR357" s="6"/>
      <c r="WS357" s="6"/>
      <c r="WT357" s="6"/>
      <c r="WU357" s="6"/>
      <c r="WV357" s="6"/>
      <c r="WW357" s="6"/>
      <c r="WX357" s="6"/>
      <c r="WY357" s="6"/>
      <c r="WZ357" s="6"/>
      <c r="XA357" s="6"/>
      <c r="XB357" s="6"/>
      <c r="XC357" s="6"/>
      <c r="XD357" s="6"/>
      <c r="XE357" s="6"/>
      <c r="XF357" s="6"/>
      <c r="XG357" s="6"/>
      <c r="XH357" s="6"/>
      <c r="XI357" s="6"/>
      <c r="XJ357" s="6"/>
      <c r="XK357" s="6"/>
      <c r="XL357" s="6"/>
      <c r="XM357" s="6"/>
      <c r="XN357" s="6"/>
      <c r="XO357" s="6"/>
      <c r="XP357" s="6"/>
    </row>
    <row r="358" spans="2:640" x14ac:dyDescent="0.25">
      <c r="B358" s="6"/>
      <c r="C358" s="6"/>
      <c r="D358" s="6"/>
      <c r="E358" s="6"/>
      <c r="F358" s="6"/>
      <c r="G358" s="6"/>
      <c r="H358" s="6"/>
      <c r="I358" s="74"/>
      <c r="J358" s="74"/>
      <c r="K358" s="74"/>
      <c r="L358" s="74"/>
      <c r="M358" s="7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6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6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6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6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6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6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6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6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6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6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6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6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6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6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6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6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6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6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6"/>
      <c r="WN358" s="6"/>
      <c r="WO358" s="6"/>
      <c r="WP358" s="6"/>
      <c r="WQ358" s="6"/>
      <c r="WR358" s="6"/>
      <c r="WS358" s="6"/>
      <c r="WT358" s="6"/>
      <c r="WU358" s="6"/>
      <c r="WV358" s="6"/>
      <c r="WW358" s="6"/>
      <c r="WX358" s="6"/>
      <c r="WY358" s="6"/>
      <c r="WZ358" s="6"/>
      <c r="XA358" s="6"/>
      <c r="XB358" s="6"/>
      <c r="XC358" s="6"/>
      <c r="XD358" s="6"/>
      <c r="XE358" s="6"/>
      <c r="XF358" s="6"/>
      <c r="XG358" s="6"/>
      <c r="XH358" s="6"/>
      <c r="XI358" s="6"/>
      <c r="XJ358" s="6"/>
      <c r="XK358" s="6"/>
      <c r="XL358" s="6"/>
      <c r="XM358" s="6"/>
      <c r="XN358" s="6"/>
      <c r="XO358" s="6"/>
      <c r="XP358" s="6"/>
    </row>
    <row r="359" spans="2:640" x14ac:dyDescent="0.25">
      <c r="B359" s="6"/>
      <c r="C359" s="6"/>
      <c r="D359" s="6"/>
      <c r="E359" s="6"/>
      <c r="F359" s="6"/>
      <c r="G359" s="6"/>
      <c r="H359" s="6"/>
      <c r="I359" s="74"/>
      <c r="J359" s="74"/>
      <c r="K359" s="74"/>
      <c r="L359" s="74"/>
      <c r="M359" s="7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6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6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6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6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6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6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6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6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6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6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6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6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6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6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6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6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6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6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6"/>
      <c r="WN359" s="6"/>
      <c r="WO359" s="6"/>
      <c r="WP359" s="6"/>
      <c r="WQ359" s="6"/>
      <c r="WR359" s="6"/>
      <c r="WS359" s="6"/>
      <c r="WT359" s="6"/>
      <c r="WU359" s="6"/>
      <c r="WV359" s="6"/>
      <c r="WW359" s="6"/>
      <c r="WX359" s="6"/>
      <c r="WY359" s="6"/>
      <c r="WZ359" s="6"/>
      <c r="XA359" s="6"/>
      <c r="XB359" s="6"/>
      <c r="XC359" s="6"/>
      <c r="XD359" s="6"/>
      <c r="XE359" s="6"/>
      <c r="XF359" s="6"/>
      <c r="XG359" s="6"/>
      <c r="XH359" s="6"/>
      <c r="XI359" s="6"/>
      <c r="XJ359" s="6"/>
      <c r="XK359" s="6"/>
      <c r="XL359" s="6"/>
      <c r="XM359" s="6"/>
      <c r="XN359" s="6"/>
      <c r="XO359" s="6"/>
      <c r="XP359" s="6"/>
    </row>
    <row r="360" spans="2:640" x14ac:dyDescent="0.25">
      <c r="B360" s="6"/>
      <c r="C360" s="6"/>
      <c r="D360" s="6"/>
      <c r="E360" s="6"/>
      <c r="F360" s="6"/>
      <c r="G360" s="6"/>
      <c r="H360" s="6"/>
      <c r="I360" s="74"/>
      <c r="J360" s="74"/>
      <c r="K360" s="74"/>
      <c r="L360" s="74"/>
      <c r="M360" s="7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6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6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6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6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6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6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6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6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6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6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6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6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6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6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6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6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6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6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6"/>
      <c r="WN360" s="6"/>
      <c r="WO360" s="6"/>
      <c r="WP360" s="6"/>
      <c r="WQ360" s="6"/>
      <c r="WR360" s="6"/>
      <c r="WS360" s="6"/>
      <c r="WT360" s="6"/>
      <c r="WU360" s="6"/>
      <c r="WV360" s="6"/>
      <c r="WW360" s="6"/>
      <c r="WX360" s="6"/>
      <c r="WY360" s="6"/>
      <c r="WZ360" s="6"/>
      <c r="XA360" s="6"/>
      <c r="XB360" s="6"/>
      <c r="XC360" s="6"/>
      <c r="XD360" s="6"/>
      <c r="XE360" s="6"/>
      <c r="XF360" s="6"/>
      <c r="XG360" s="6"/>
      <c r="XH360" s="6"/>
      <c r="XI360" s="6"/>
      <c r="XJ360" s="6"/>
      <c r="XK360" s="6"/>
      <c r="XL360" s="6"/>
      <c r="XM360" s="6"/>
      <c r="XN360" s="6"/>
      <c r="XO360" s="6"/>
      <c r="XP360" s="6"/>
    </row>
    <row r="361" spans="2:640" x14ac:dyDescent="0.25">
      <c r="B361" s="6"/>
      <c r="C361" s="6"/>
      <c r="D361" s="6"/>
      <c r="E361" s="6"/>
      <c r="F361" s="6"/>
      <c r="G361" s="6"/>
      <c r="H361" s="6"/>
      <c r="I361" s="74"/>
      <c r="J361" s="74"/>
      <c r="K361" s="74"/>
      <c r="L361" s="74"/>
      <c r="M361" s="7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6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6"/>
      <c r="XJ361" s="6"/>
      <c r="XK361" s="6"/>
      <c r="XL361" s="6"/>
      <c r="XM361" s="6"/>
      <c r="XN361" s="6"/>
      <c r="XO361" s="6"/>
      <c r="XP361" s="6"/>
    </row>
    <row r="362" spans="2:640" x14ac:dyDescent="0.25">
      <c r="B362" s="6"/>
      <c r="C362" s="6"/>
      <c r="D362" s="6"/>
      <c r="E362" s="6"/>
      <c r="F362" s="6"/>
      <c r="G362" s="6"/>
      <c r="H362" s="6"/>
      <c r="I362" s="74"/>
      <c r="J362" s="74"/>
      <c r="K362" s="74"/>
      <c r="L362" s="74"/>
      <c r="M362" s="7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  <c r="IX362" s="62"/>
      <c r="IY362" s="62"/>
      <c r="IZ362" s="62"/>
      <c r="JA362" s="62"/>
      <c r="JB362" s="62"/>
      <c r="JC362" s="62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6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6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6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6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6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6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6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6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6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6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6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6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6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6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6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6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6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6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6"/>
      <c r="WN362" s="6"/>
      <c r="WO362" s="6"/>
      <c r="WP362" s="6"/>
      <c r="WQ362" s="6"/>
      <c r="WR362" s="6"/>
      <c r="WS362" s="6"/>
      <c r="WT362" s="6"/>
      <c r="WU362" s="6"/>
      <c r="WV362" s="6"/>
      <c r="WW362" s="6"/>
      <c r="WX362" s="6"/>
      <c r="WY362" s="6"/>
      <c r="WZ362" s="6"/>
      <c r="XA362" s="6"/>
      <c r="XB362" s="6"/>
      <c r="XC362" s="6"/>
      <c r="XD362" s="6"/>
      <c r="XE362" s="6"/>
      <c r="XF362" s="6"/>
      <c r="XG362" s="6"/>
      <c r="XH362" s="6"/>
      <c r="XI362" s="6"/>
      <c r="XJ362" s="6"/>
      <c r="XK362" s="6"/>
      <c r="XL362" s="6"/>
      <c r="XM362" s="6"/>
      <c r="XN362" s="6"/>
      <c r="XO362" s="6"/>
      <c r="XP362" s="6"/>
    </row>
    <row r="363" spans="2:640" x14ac:dyDescent="0.25">
      <c r="B363" s="6"/>
      <c r="C363" s="6"/>
      <c r="D363" s="6"/>
      <c r="E363" s="6"/>
      <c r="F363" s="6"/>
      <c r="G363" s="6"/>
      <c r="H363" s="6"/>
      <c r="I363" s="74"/>
      <c r="J363" s="74"/>
      <c r="K363" s="74"/>
      <c r="L363" s="74"/>
      <c r="M363" s="7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6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6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6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6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6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6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6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6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6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6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6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6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6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6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6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6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6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6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6"/>
      <c r="WN363" s="6"/>
      <c r="WO363" s="6"/>
      <c r="WP363" s="6"/>
      <c r="WQ363" s="6"/>
      <c r="WR363" s="6"/>
      <c r="WS363" s="6"/>
      <c r="WT363" s="6"/>
      <c r="WU363" s="6"/>
      <c r="WV363" s="6"/>
      <c r="WW363" s="6"/>
      <c r="WX363" s="6"/>
      <c r="WY363" s="6"/>
      <c r="WZ363" s="6"/>
      <c r="XA363" s="6"/>
      <c r="XB363" s="6"/>
      <c r="XC363" s="6"/>
      <c r="XD363" s="6"/>
      <c r="XE363" s="6"/>
      <c r="XF363" s="6"/>
      <c r="XG363" s="6"/>
      <c r="XH363" s="6"/>
      <c r="XI363" s="6"/>
      <c r="XJ363" s="6"/>
      <c r="XK363" s="6"/>
      <c r="XL363" s="6"/>
      <c r="XM363" s="6"/>
      <c r="XN363" s="6"/>
      <c r="XO363" s="6"/>
      <c r="XP363" s="6"/>
    </row>
    <row r="364" spans="2:640" x14ac:dyDescent="0.25">
      <c r="B364" s="6"/>
      <c r="C364" s="6"/>
      <c r="D364" s="6"/>
      <c r="E364" s="6"/>
      <c r="F364" s="6"/>
      <c r="G364" s="6"/>
      <c r="H364" s="6"/>
      <c r="I364" s="74"/>
      <c r="J364" s="74"/>
      <c r="K364" s="74"/>
      <c r="L364" s="74"/>
      <c r="M364" s="7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6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6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6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6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6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6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6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6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6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6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6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6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6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6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6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6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6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6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6"/>
      <c r="WN364" s="6"/>
      <c r="WO364" s="6"/>
      <c r="WP364" s="6"/>
      <c r="WQ364" s="6"/>
      <c r="WR364" s="6"/>
      <c r="WS364" s="6"/>
      <c r="WT364" s="6"/>
      <c r="WU364" s="6"/>
      <c r="WV364" s="6"/>
      <c r="WW364" s="6"/>
      <c r="WX364" s="6"/>
      <c r="WY364" s="6"/>
      <c r="WZ364" s="6"/>
      <c r="XA364" s="6"/>
      <c r="XB364" s="6"/>
      <c r="XC364" s="6"/>
      <c r="XD364" s="6"/>
      <c r="XE364" s="6"/>
      <c r="XF364" s="6"/>
      <c r="XG364" s="6"/>
      <c r="XH364" s="6"/>
      <c r="XI364" s="6"/>
      <c r="XJ364" s="6"/>
      <c r="XK364" s="6"/>
      <c r="XL364" s="6"/>
      <c r="XM364" s="6"/>
      <c r="XN364" s="6"/>
      <c r="XO364" s="6"/>
      <c r="XP364" s="6"/>
    </row>
    <row r="365" spans="2:640" x14ac:dyDescent="0.25">
      <c r="B365" s="6"/>
      <c r="C365" s="6"/>
      <c r="D365" s="6"/>
      <c r="E365" s="6"/>
      <c r="F365" s="6"/>
      <c r="G365" s="6"/>
      <c r="H365" s="6"/>
      <c r="I365" s="74"/>
      <c r="J365" s="74"/>
      <c r="K365" s="74"/>
      <c r="L365" s="74"/>
      <c r="M365" s="7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6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6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6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6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6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6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6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6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6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6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6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6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6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6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6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6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6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6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6"/>
      <c r="WN365" s="6"/>
      <c r="WO365" s="6"/>
      <c r="WP365" s="6"/>
      <c r="WQ365" s="6"/>
      <c r="WR365" s="6"/>
      <c r="WS365" s="6"/>
      <c r="WT365" s="6"/>
      <c r="WU365" s="6"/>
      <c r="WV365" s="6"/>
      <c r="WW365" s="6"/>
      <c r="WX365" s="6"/>
      <c r="WY365" s="6"/>
      <c r="WZ365" s="6"/>
      <c r="XA365" s="6"/>
      <c r="XB365" s="6"/>
      <c r="XC365" s="6"/>
      <c r="XD365" s="6"/>
      <c r="XE365" s="6"/>
      <c r="XF365" s="6"/>
      <c r="XG365" s="6"/>
      <c r="XH365" s="6"/>
      <c r="XI365" s="6"/>
      <c r="XJ365" s="6"/>
      <c r="XK365" s="6"/>
      <c r="XL365" s="6"/>
      <c r="XM365" s="6"/>
      <c r="XN365" s="6"/>
      <c r="XO365" s="6"/>
      <c r="XP365" s="6"/>
    </row>
    <row r="366" spans="2:640" x14ac:dyDescent="0.25">
      <c r="B366" s="6"/>
      <c r="C366" s="6"/>
      <c r="D366" s="6"/>
      <c r="E366" s="6"/>
      <c r="F366" s="6"/>
      <c r="G366" s="6"/>
      <c r="H366" s="6"/>
      <c r="I366" s="74"/>
      <c r="J366" s="74"/>
      <c r="K366" s="74"/>
      <c r="L366" s="74"/>
      <c r="M366" s="7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6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6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6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6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6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6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6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6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6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6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6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6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6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6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6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6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6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6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6"/>
      <c r="WN366" s="6"/>
      <c r="WO366" s="6"/>
      <c r="WP366" s="6"/>
      <c r="WQ366" s="6"/>
      <c r="WR366" s="6"/>
      <c r="WS366" s="6"/>
      <c r="WT366" s="6"/>
      <c r="WU366" s="6"/>
      <c r="WV366" s="6"/>
      <c r="WW366" s="6"/>
      <c r="WX366" s="6"/>
      <c r="WY366" s="6"/>
      <c r="WZ366" s="6"/>
      <c r="XA366" s="6"/>
      <c r="XB366" s="6"/>
      <c r="XC366" s="6"/>
      <c r="XD366" s="6"/>
      <c r="XE366" s="6"/>
      <c r="XF366" s="6"/>
      <c r="XG366" s="6"/>
      <c r="XH366" s="6"/>
      <c r="XI366" s="6"/>
      <c r="XJ366" s="6"/>
      <c r="XK366" s="6"/>
      <c r="XL366" s="6"/>
      <c r="XM366" s="6"/>
      <c r="XN366" s="6"/>
      <c r="XO366" s="6"/>
      <c r="XP366" s="6"/>
    </row>
    <row r="367" spans="2:640" x14ac:dyDescent="0.25">
      <c r="B367" s="6"/>
      <c r="C367" s="6"/>
      <c r="D367" s="6"/>
      <c r="E367" s="6"/>
      <c r="F367" s="6"/>
      <c r="G367" s="6"/>
      <c r="H367" s="6"/>
      <c r="I367" s="74"/>
      <c r="J367" s="74"/>
      <c r="K367" s="74"/>
      <c r="L367" s="74"/>
      <c r="M367" s="7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6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6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6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6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6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6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6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6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6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6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6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6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6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6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6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6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6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6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6"/>
      <c r="WN367" s="6"/>
      <c r="WO367" s="6"/>
      <c r="WP367" s="6"/>
      <c r="WQ367" s="6"/>
      <c r="WR367" s="6"/>
      <c r="WS367" s="6"/>
      <c r="WT367" s="6"/>
      <c r="WU367" s="6"/>
      <c r="WV367" s="6"/>
      <c r="WW367" s="6"/>
      <c r="WX367" s="6"/>
      <c r="WY367" s="6"/>
      <c r="WZ367" s="6"/>
      <c r="XA367" s="6"/>
      <c r="XB367" s="6"/>
      <c r="XC367" s="6"/>
      <c r="XD367" s="6"/>
      <c r="XE367" s="6"/>
      <c r="XF367" s="6"/>
      <c r="XG367" s="6"/>
      <c r="XH367" s="6"/>
      <c r="XI367" s="6"/>
      <c r="XJ367" s="6"/>
      <c r="XK367" s="6"/>
      <c r="XL367" s="6"/>
      <c r="XM367" s="6"/>
      <c r="XN367" s="6"/>
      <c r="XO367" s="6"/>
      <c r="XP367" s="6"/>
    </row>
    <row r="368" spans="2:640" x14ac:dyDescent="0.25">
      <c r="B368" s="6"/>
      <c r="C368" s="6"/>
      <c r="D368" s="6"/>
      <c r="E368" s="6"/>
      <c r="F368" s="6"/>
      <c r="G368" s="6"/>
      <c r="H368" s="6"/>
      <c r="I368" s="74"/>
      <c r="J368" s="74"/>
      <c r="K368" s="74"/>
      <c r="L368" s="74"/>
      <c r="M368" s="7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</row>
    <row r="369" spans="2:640" x14ac:dyDescent="0.25">
      <c r="B369" s="6"/>
      <c r="C369" s="6"/>
      <c r="D369" s="6"/>
      <c r="E369" s="6"/>
      <c r="F369" s="6"/>
      <c r="G369" s="6"/>
      <c r="H369" s="6"/>
      <c r="I369" s="74"/>
      <c r="J369" s="74"/>
      <c r="K369" s="74"/>
      <c r="L369" s="74"/>
      <c r="M369" s="7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6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6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6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6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6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6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6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6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6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6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6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6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6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6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6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6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6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6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6"/>
      <c r="WN369" s="6"/>
      <c r="WO369" s="6"/>
      <c r="WP369" s="6"/>
      <c r="WQ369" s="6"/>
      <c r="WR369" s="6"/>
      <c r="WS369" s="6"/>
      <c r="WT369" s="6"/>
      <c r="WU369" s="6"/>
      <c r="WV369" s="6"/>
      <c r="WW369" s="6"/>
      <c r="WX369" s="6"/>
      <c r="WY369" s="6"/>
      <c r="WZ369" s="6"/>
      <c r="XA369" s="6"/>
      <c r="XB369" s="6"/>
      <c r="XC369" s="6"/>
      <c r="XD369" s="6"/>
      <c r="XE369" s="6"/>
      <c r="XF369" s="6"/>
      <c r="XG369" s="6"/>
      <c r="XH369" s="6"/>
      <c r="XI369" s="6"/>
      <c r="XJ369" s="6"/>
      <c r="XK369" s="6"/>
      <c r="XL369" s="6"/>
      <c r="XM369" s="6"/>
      <c r="XN369" s="6"/>
      <c r="XO369" s="6"/>
      <c r="XP369" s="6"/>
    </row>
    <row r="370" spans="2:640" x14ac:dyDescent="0.25">
      <c r="B370" s="6"/>
      <c r="C370" s="6"/>
      <c r="D370" s="6"/>
      <c r="E370" s="6"/>
      <c r="F370" s="6"/>
      <c r="G370" s="6"/>
      <c r="H370" s="6"/>
      <c r="I370" s="74"/>
      <c r="J370" s="74"/>
      <c r="K370" s="74"/>
      <c r="L370" s="74"/>
      <c r="M370" s="7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6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6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6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6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6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6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6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6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6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6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6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6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6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6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6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6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6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6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6"/>
      <c r="WN370" s="6"/>
      <c r="WO370" s="6"/>
      <c r="WP370" s="6"/>
      <c r="WQ370" s="6"/>
      <c r="WR370" s="6"/>
      <c r="WS370" s="6"/>
      <c r="WT370" s="6"/>
      <c r="WU370" s="6"/>
      <c r="WV370" s="6"/>
      <c r="WW370" s="6"/>
      <c r="WX370" s="6"/>
      <c r="WY370" s="6"/>
      <c r="WZ370" s="6"/>
      <c r="XA370" s="6"/>
      <c r="XB370" s="6"/>
      <c r="XC370" s="6"/>
      <c r="XD370" s="6"/>
      <c r="XE370" s="6"/>
      <c r="XF370" s="6"/>
      <c r="XG370" s="6"/>
      <c r="XH370" s="6"/>
      <c r="XI370" s="6"/>
      <c r="XJ370" s="6"/>
      <c r="XK370" s="6"/>
      <c r="XL370" s="6"/>
      <c r="XM370" s="6"/>
      <c r="XN370" s="6"/>
      <c r="XO370" s="6"/>
      <c r="XP370" s="6"/>
    </row>
    <row r="371" spans="2:640" x14ac:dyDescent="0.25">
      <c r="B371" s="6"/>
      <c r="C371" s="6"/>
      <c r="D371" s="6"/>
      <c r="E371" s="6"/>
      <c r="F371" s="6"/>
      <c r="G371" s="6"/>
      <c r="H371" s="6"/>
      <c r="I371" s="74"/>
      <c r="J371" s="74"/>
      <c r="K371" s="74"/>
      <c r="L371" s="74"/>
      <c r="M371" s="7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  <c r="XK371" s="6"/>
      <c r="XL371" s="6"/>
      <c r="XM371" s="6"/>
      <c r="XN371" s="6"/>
      <c r="XO371" s="6"/>
      <c r="XP371" s="6"/>
    </row>
    <row r="372" spans="2:640" x14ac:dyDescent="0.25">
      <c r="B372" s="6"/>
      <c r="C372" s="6"/>
      <c r="D372" s="6"/>
      <c r="E372" s="6"/>
      <c r="F372" s="6"/>
      <c r="G372" s="6"/>
      <c r="H372" s="6"/>
      <c r="I372" s="74"/>
      <c r="J372" s="74"/>
      <c r="K372" s="74"/>
      <c r="L372" s="74"/>
      <c r="M372" s="7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6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6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6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6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6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6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6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6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6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6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6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6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6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6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6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6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6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6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6"/>
      <c r="WN372" s="6"/>
      <c r="WO372" s="6"/>
      <c r="WP372" s="6"/>
      <c r="WQ372" s="6"/>
      <c r="WR372" s="6"/>
      <c r="WS372" s="6"/>
      <c r="WT372" s="6"/>
      <c r="WU372" s="6"/>
      <c r="WV372" s="6"/>
      <c r="WW372" s="6"/>
      <c r="WX372" s="6"/>
      <c r="WY372" s="6"/>
      <c r="WZ372" s="6"/>
      <c r="XA372" s="6"/>
      <c r="XB372" s="6"/>
      <c r="XC372" s="6"/>
      <c r="XD372" s="6"/>
      <c r="XE372" s="6"/>
      <c r="XF372" s="6"/>
      <c r="XG372" s="6"/>
      <c r="XH372" s="6"/>
      <c r="XI372" s="6"/>
      <c r="XJ372" s="6"/>
      <c r="XK372" s="6"/>
      <c r="XL372" s="6"/>
      <c r="XM372" s="6"/>
      <c r="XN372" s="6"/>
      <c r="XO372" s="6"/>
      <c r="XP372" s="6"/>
    </row>
    <row r="373" spans="2:640" x14ac:dyDescent="0.25">
      <c r="B373" s="6"/>
      <c r="C373" s="6"/>
      <c r="D373" s="6"/>
      <c r="E373" s="6"/>
      <c r="F373" s="6"/>
      <c r="G373" s="6"/>
      <c r="H373" s="6"/>
      <c r="I373" s="74"/>
      <c r="J373" s="74"/>
      <c r="K373" s="74"/>
      <c r="L373" s="74"/>
      <c r="M373" s="7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6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6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6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6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6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6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6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6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6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6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6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6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6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6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6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6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6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6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6"/>
      <c r="WN373" s="6"/>
      <c r="WO373" s="6"/>
      <c r="WP373" s="6"/>
      <c r="WQ373" s="6"/>
      <c r="WR373" s="6"/>
      <c r="WS373" s="6"/>
      <c r="WT373" s="6"/>
      <c r="WU373" s="6"/>
      <c r="WV373" s="6"/>
      <c r="WW373" s="6"/>
      <c r="WX373" s="6"/>
      <c r="WY373" s="6"/>
      <c r="WZ373" s="6"/>
      <c r="XA373" s="6"/>
      <c r="XB373" s="6"/>
      <c r="XC373" s="6"/>
      <c r="XD373" s="6"/>
      <c r="XE373" s="6"/>
      <c r="XF373" s="6"/>
      <c r="XG373" s="6"/>
      <c r="XH373" s="6"/>
      <c r="XI373" s="6"/>
      <c r="XJ373" s="6"/>
      <c r="XK373" s="6"/>
      <c r="XL373" s="6"/>
      <c r="XM373" s="6"/>
      <c r="XN373" s="6"/>
      <c r="XO373" s="6"/>
      <c r="XP373" s="6"/>
    </row>
    <row r="374" spans="2:640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6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6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6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6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6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6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6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6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6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6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6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6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6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6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6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6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6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6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6"/>
      <c r="WN374" s="6"/>
      <c r="WO374" s="6"/>
      <c r="WP374" s="6"/>
      <c r="WQ374" s="6"/>
      <c r="WR374" s="6"/>
      <c r="WS374" s="6"/>
      <c r="WT374" s="6"/>
      <c r="WU374" s="6"/>
      <c r="WV374" s="6"/>
      <c r="WW374" s="6"/>
      <c r="WX374" s="6"/>
      <c r="WY374" s="6"/>
      <c r="WZ374" s="6"/>
      <c r="XA374" s="6"/>
      <c r="XB374" s="6"/>
      <c r="XC374" s="6"/>
      <c r="XD374" s="6"/>
      <c r="XE374" s="6"/>
      <c r="XF374" s="6"/>
      <c r="XG374" s="6"/>
      <c r="XH374" s="6"/>
      <c r="XI374" s="6"/>
      <c r="XJ374" s="6"/>
      <c r="XK374" s="6"/>
      <c r="XL374" s="6"/>
      <c r="XM374" s="6"/>
      <c r="XN374" s="6"/>
      <c r="XO374" s="6"/>
      <c r="XP374" s="6"/>
    </row>
    <row r="375" spans="2:640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6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6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6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6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6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6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6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6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6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6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6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6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6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6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6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6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6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6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6"/>
      <c r="WN375" s="6"/>
      <c r="WO375" s="6"/>
      <c r="WP375" s="6"/>
      <c r="WQ375" s="6"/>
      <c r="WR375" s="6"/>
      <c r="WS375" s="6"/>
      <c r="WT375" s="6"/>
      <c r="WU375" s="6"/>
      <c r="WV375" s="6"/>
      <c r="WW375" s="6"/>
      <c r="WX375" s="6"/>
      <c r="WY375" s="6"/>
      <c r="WZ375" s="6"/>
      <c r="XA375" s="6"/>
      <c r="XB375" s="6"/>
      <c r="XC375" s="6"/>
      <c r="XD375" s="6"/>
      <c r="XE375" s="6"/>
      <c r="XF375" s="6"/>
      <c r="XG375" s="6"/>
      <c r="XH375" s="6"/>
      <c r="XI375" s="6"/>
      <c r="XJ375" s="6"/>
      <c r="XK375" s="6"/>
      <c r="XL375" s="6"/>
      <c r="XM375" s="6"/>
      <c r="XN375" s="6"/>
      <c r="XO375" s="6"/>
      <c r="XP375" s="6"/>
    </row>
    <row r="376" spans="2:640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</row>
    <row r="377" spans="2:640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</row>
    <row r="378" spans="2:640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6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6"/>
      <c r="XJ378" s="6"/>
      <c r="XK378" s="6"/>
      <c r="XL378" s="6"/>
      <c r="XM378" s="6"/>
      <c r="XN378" s="6"/>
      <c r="XO378" s="6"/>
      <c r="XP378" s="6"/>
    </row>
    <row r="379" spans="2:640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6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6"/>
      <c r="XJ379" s="6"/>
      <c r="XK379" s="6"/>
      <c r="XL379" s="6"/>
      <c r="XM379" s="6"/>
      <c r="XN379" s="6"/>
      <c r="XO379" s="6"/>
      <c r="XP379" s="6"/>
    </row>
    <row r="380" spans="2:640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  <c r="XK380" s="6"/>
      <c r="XL380" s="6"/>
      <c r="XM380" s="6"/>
      <c r="XN380" s="6"/>
      <c r="XO380" s="6"/>
      <c r="XP380" s="6"/>
    </row>
    <row r="381" spans="2:640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6"/>
      <c r="OR381" s="6"/>
      <c r="OS381" s="6"/>
      <c r="OT381" s="6"/>
      <c r="OU381" s="6"/>
      <c r="OV381" s="6"/>
      <c r="OW381" s="6"/>
      <c r="OX381" s="6"/>
      <c r="OY381" s="6"/>
      <c r="OZ381" s="6"/>
      <c r="PA381" s="6"/>
      <c r="PB381" s="6"/>
      <c r="PC381" s="6"/>
      <c r="PD381" s="6"/>
      <c r="PE381" s="6"/>
      <c r="PF381" s="6"/>
      <c r="PG381" s="6"/>
      <c r="PH381" s="6"/>
      <c r="PI381" s="6"/>
      <c r="PJ381" s="6"/>
      <c r="PK381" s="6"/>
      <c r="PL381" s="6"/>
      <c r="PM381" s="6"/>
      <c r="PN381" s="6"/>
      <c r="PO381" s="6"/>
      <c r="PP381" s="6"/>
      <c r="PQ381" s="6"/>
      <c r="PR381" s="6"/>
      <c r="PS381" s="6"/>
      <c r="PT381" s="6"/>
      <c r="PU381" s="6"/>
      <c r="PV381" s="6"/>
      <c r="PW381" s="6"/>
      <c r="PX381" s="6"/>
      <c r="PY381" s="6"/>
      <c r="PZ381" s="6"/>
      <c r="QA381" s="6"/>
      <c r="QB381" s="6"/>
      <c r="QC381" s="6"/>
      <c r="QD381" s="6"/>
      <c r="QE381" s="6"/>
      <c r="QF381" s="6"/>
      <c r="QG381" s="6"/>
      <c r="QH381" s="6"/>
      <c r="QI381" s="6"/>
      <c r="QJ381" s="6"/>
      <c r="QK381" s="6"/>
      <c r="QL381" s="6"/>
      <c r="QM381" s="6"/>
      <c r="QN381" s="6"/>
      <c r="QO381" s="6"/>
      <c r="QP381" s="6"/>
      <c r="QQ381" s="6"/>
      <c r="QR381" s="6"/>
      <c r="QS381" s="6"/>
      <c r="QT381" s="6"/>
      <c r="QU381" s="6"/>
      <c r="QV381" s="6"/>
      <c r="QW381" s="6"/>
      <c r="QX381" s="6"/>
      <c r="QY381" s="6"/>
      <c r="QZ381" s="6"/>
      <c r="RA381" s="6"/>
      <c r="RB381" s="6"/>
      <c r="RC381" s="6"/>
      <c r="RD381" s="6"/>
      <c r="RE381" s="6"/>
      <c r="RF381" s="6"/>
      <c r="RG381" s="6"/>
      <c r="RH381" s="6"/>
      <c r="RI381" s="6"/>
      <c r="RJ381" s="6"/>
      <c r="RK381" s="6"/>
      <c r="RL381" s="6"/>
      <c r="RM381" s="6"/>
      <c r="RN381" s="6"/>
      <c r="RO381" s="6"/>
      <c r="RP381" s="6"/>
      <c r="RQ381" s="6"/>
      <c r="RR381" s="6"/>
      <c r="RS381" s="6"/>
      <c r="RT381" s="6"/>
      <c r="RU381" s="6"/>
      <c r="RV381" s="6"/>
      <c r="RW381" s="6"/>
      <c r="RX381" s="6"/>
      <c r="RY381" s="6"/>
      <c r="RZ381" s="6"/>
      <c r="SA381" s="6"/>
      <c r="SB381" s="6"/>
      <c r="SC381" s="6"/>
      <c r="SD381" s="6"/>
      <c r="SE381" s="6"/>
      <c r="SF381" s="6"/>
      <c r="SG381" s="6"/>
      <c r="SH381" s="6"/>
      <c r="SI381" s="6"/>
      <c r="SJ381" s="6"/>
      <c r="SK381" s="6"/>
      <c r="SL381" s="6"/>
      <c r="SM381" s="6"/>
      <c r="SN381" s="6"/>
      <c r="SO381" s="6"/>
      <c r="SP381" s="6"/>
      <c r="SQ381" s="6"/>
      <c r="SR381" s="6"/>
      <c r="SS381" s="6"/>
      <c r="ST381" s="6"/>
      <c r="SU381" s="6"/>
      <c r="SV381" s="6"/>
      <c r="SW381" s="6"/>
      <c r="SX381" s="6"/>
      <c r="SY381" s="6"/>
      <c r="SZ381" s="6"/>
      <c r="TA381" s="6"/>
      <c r="TB381" s="6"/>
      <c r="TC381" s="6"/>
      <c r="TD381" s="6"/>
      <c r="TE381" s="6"/>
      <c r="TF381" s="6"/>
      <c r="TG381" s="6"/>
      <c r="TH381" s="6"/>
      <c r="TI381" s="6"/>
      <c r="TJ381" s="6"/>
      <c r="TK381" s="6"/>
      <c r="TL381" s="6"/>
      <c r="TM381" s="6"/>
      <c r="TN381" s="6"/>
      <c r="TO381" s="6"/>
      <c r="TP381" s="6"/>
      <c r="TQ381" s="6"/>
      <c r="TR381" s="6"/>
      <c r="TS381" s="6"/>
      <c r="TT381" s="6"/>
      <c r="TU381" s="6"/>
      <c r="TV381" s="6"/>
      <c r="TW381" s="6"/>
      <c r="TX381" s="6"/>
      <c r="TY381" s="6"/>
      <c r="TZ381" s="6"/>
      <c r="UA381" s="6"/>
      <c r="UB381" s="6"/>
      <c r="UC381" s="6"/>
      <c r="UD381" s="6"/>
      <c r="UE381" s="6"/>
      <c r="UF381" s="6"/>
      <c r="UG381" s="6"/>
      <c r="UH381" s="6"/>
      <c r="UI381" s="6"/>
      <c r="UJ381" s="6"/>
      <c r="UK381" s="6"/>
      <c r="UL381" s="6"/>
      <c r="UM381" s="6"/>
      <c r="UN381" s="6"/>
      <c r="UO381" s="6"/>
      <c r="UP381" s="6"/>
      <c r="UQ381" s="6"/>
      <c r="UR381" s="6"/>
      <c r="US381" s="6"/>
      <c r="UT381" s="6"/>
      <c r="UU381" s="6"/>
      <c r="UV381" s="6"/>
      <c r="UW381" s="6"/>
      <c r="UX381" s="6"/>
      <c r="UY381" s="6"/>
      <c r="UZ381" s="6"/>
      <c r="VA381" s="6"/>
      <c r="VB381" s="6"/>
      <c r="VC381" s="6"/>
      <c r="VD381" s="6"/>
      <c r="VE381" s="6"/>
      <c r="VF381" s="6"/>
      <c r="VG381" s="6"/>
      <c r="VH381" s="6"/>
      <c r="VI381" s="6"/>
      <c r="VJ381" s="6"/>
      <c r="VK381" s="6"/>
      <c r="VL381" s="6"/>
      <c r="VM381" s="6"/>
      <c r="VN381" s="6"/>
      <c r="VO381" s="6"/>
      <c r="VP381" s="6"/>
      <c r="VQ381" s="6"/>
      <c r="VR381" s="6"/>
      <c r="VS381" s="6"/>
      <c r="VT381" s="6"/>
      <c r="VU381" s="6"/>
      <c r="VV381" s="6"/>
      <c r="VW381" s="6"/>
      <c r="VX381" s="6"/>
      <c r="VY381" s="6"/>
      <c r="VZ381" s="6"/>
      <c r="WA381" s="6"/>
      <c r="WB381" s="6"/>
      <c r="WC381" s="6"/>
      <c r="WD381" s="6"/>
      <c r="WE381" s="6"/>
      <c r="WF381" s="6"/>
      <c r="WG381" s="6"/>
      <c r="WH381" s="6"/>
      <c r="WI381" s="6"/>
      <c r="WJ381" s="6"/>
      <c r="WK381" s="6"/>
      <c r="WL381" s="6"/>
      <c r="WM381" s="6"/>
      <c r="WN381" s="6"/>
      <c r="WO381" s="6"/>
      <c r="WP381" s="6"/>
      <c r="WQ381" s="6"/>
      <c r="WR381" s="6"/>
      <c r="WS381" s="6"/>
      <c r="WT381" s="6"/>
      <c r="WU381" s="6"/>
      <c r="WV381" s="6"/>
      <c r="WW381" s="6"/>
      <c r="WX381" s="6"/>
      <c r="WY381" s="6"/>
      <c r="WZ381" s="6"/>
      <c r="XA381" s="6"/>
      <c r="XB381" s="6"/>
      <c r="XC381" s="6"/>
      <c r="XD381" s="6"/>
      <c r="XE381" s="6"/>
      <c r="XF381" s="6"/>
      <c r="XG381" s="6"/>
      <c r="XH381" s="6"/>
      <c r="XI381" s="6"/>
      <c r="XJ381" s="6"/>
      <c r="XK381" s="6"/>
      <c r="XL381" s="6"/>
      <c r="XM381" s="6"/>
      <c r="XN381" s="6"/>
      <c r="XO381" s="6"/>
      <c r="XP381" s="6"/>
    </row>
    <row r="382" spans="2:640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6"/>
      <c r="OR382" s="6"/>
      <c r="OS382" s="6"/>
      <c r="OT382" s="6"/>
      <c r="OU382" s="6"/>
      <c r="OV382" s="6"/>
      <c r="OW382" s="6"/>
      <c r="OX382" s="6"/>
      <c r="OY382" s="6"/>
      <c r="OZ382" s="6"/>
      <c r="PA382" s="6"/>
      <c r="PB382" s="6"/>
      <c r="PC382" s="6"/>
      <c r="PD382" s="6"/>
      <c r="PE382" s="6"/>
      <c r="PF382" s="6"/>
      <c r="PG382" s="6"/>
      <c r="PH382" s="6"/>
      <c r="PI382" s="6"/>
      <c r="PJ382" s="6"/>
      <c r="PK382" s="6"/>
      <c r="PL382" s="6"/>
      <c r="PM382" s="6"/>
      <c r="PN382" s="6"/>
      <c r="PO382" s="6"/>
      <c r="PP382" s="6"/>
      <c r="PQ382" s="6"/>
      <c r="PR382" s="6"/>
      <c r="PS382" s="6"/>
      <c r="PT382" s="6"/>
      <c r="PU382" s="6"/>
      <c r="PV382" s="6"/>
      <c r="PW382" s="6"/>
      <c r="PX382" s="6"/>
      <c r="PY382" s="6"/>
      <c r="PZ382" s="6"/>
      <c r="QA382" s="6"/>
      <c r="QB382" s="6"/>
      <c r="QC382" s="6"/>
      <c r="QD382" s="6"/>
      <c r="QE382" s="6"/>
      <c r="QF382" s="6"/>
      <c r="QG382" s="6"/>
      <c r="QH382" s="6"/>
      <c r="QI382" s="6"/>
      <c r="QJ382" s="6"/>
      <c r="QK382" s="6"/>
      <c r="QL382" s="6"/>
      <c r="QM382" s="6"/>
      <c r="QN382" s="6"/>
      <c r="QO382" s="6"/>
      <c r="QP382" s="6"/>
      <c r="QQ382" s="6"/>
      <c r="QR382" s="6"/>
      <c r="QS382" s="6"/>
      <c r="QT382" s="6"/>
      <c r="QU382" s="6"/>
      <c r="QV382" s="6"/>
      <c r="QW382" s="6"/>
      <c r="QX382" s="6"/>
      <c r="QY382" s="6"/>
      <c r="QZ382" s="6"/>
      <c r="RA382" s="6"/>
      <c r="RB382" s="6"/>
      <c r="RC382" s="6"/>
      <c r="RD382" s="6"/>
      <c r="RE382" s="6"/>
      <c r="RF382" s="6"/>
      <c r="RG382" s="6"/>
      <c r="RH382" s="6"/>
      <c r="RI382" s="6"/>
      <c r="RJ382" s="6"/>
      <c r="RK382" s="6"/>
      <c r="RL382" s="6"/>
      <c r="RM382" s="6"/>
      <c r="RN382" s="6"/>
      <c r="RO382" s="6"/>
      <c r="RP382" s="6"/>
      <c r="RQ382" s="6"/>
      <c r="RR382" s="6"/>
      <c r="RS382" s="6"/>
      <c r="RT382" s="6"/>
      <c r="RU382" s="6"/>
      <c r="RV382" s="6"/>
      <c r="RW382" s="6"/>
      <c r="RX382" s="6"/>
      <c r="RY382" s="6"/>
      <c r="RZ382" s="6"/>
      <c r="SA382" s="6"/>
      <c r="SB382" s="6"/>
      <c r="SC382" s="6"/>
      <c r="SD382" s="6"/>
      <c r="SE382" s="6"/>
      <c r="SF382" s="6"/>
      <c r="SG382" s="6"/>
      <c r="SH382" s="6"/>
      <c r="SI382" s="6"/>
      <c r="SJ382" s="6"/>
      <c r="SK382" s="6"/>
      <c r="SL382" s="6"/>
      <c r="SM382" s="6"/>
      <c r="SN382" s="6"/>
      <c r="SO382" s="6"/>
      <c r="SP382" s="6"/>
      <c r="SQ382" s="6"/>
      <c r="SR382" s="6"/>
      <c r="SS382" s="6"/>
      <c r="ST382" s="6"/>
      <c r="SU382" s="6"/>
      <c r="SV382" s="6"/>
      <c r="SW382" s="6"/>
      <c r="SX382" s="6"/>
      <c r="SY382" s="6"/>
      <c r="SZ382" s="6"/>
      <c r="TA382" s="6"/>
      <c r="TB382" s="6"/>
      <c r="TC382" s="6"/>
      <c r="TD382" s="6"/>
      <c r="TE382" s="6"/>
      <c r="TF382" s="6"/>
      <c r="TG382" s="6"/>
      <c r="TH382" s="6"/>
      <c r="TI382" s="6"/>
      <c r="TJ382" s="6"/>
      <c r="TK382" s="6"/>
      <c r="TL382" s="6"/>
      <c r="TM382" s="6"/>
      <c r="TN382" s="6"/>
      <c r="TO382" s="6"/>
      <c r="TP382" s="6"/>
      <c r="TQ382" s="6"/>
      <c r="TR382" s="6"/>
      <c r="TS382" s="6"/>
      <c r="TT382" s="6"/>
      <c r="TU382" s="6"/>
      <c r="TV382" s="6"/>
      <c r="TW382" s="6"/>
      <c r="TX382" s="6"/>
      <c r="TY382" s="6"/>
      <c r="TZ382" s="6"/>
      <c r="UA382" s="6"/>
      <c r="UB382" s="6"/>
      <c r="UC382" s="6"/>
      <c r="UD382" s="6"/>
      <c r="UE382" s="6"/>
      <c r="UF382" s="6"/>
      <c r="UG382" s="6"/>
      <c r="UH382" s="6"/>
      <c r="UI382" s="6"/>
      <c r="UJ382" s="6"/>
      <c r="UK382" s="6"/>
      <c r="UL382" s="6"/>
      <c r="UM382" s="6"/>
      <c r="UN382" s="6"/>
      <c r="UO382" s="6"/>
      <c r="UP382" s="6"/>
      <c r="UQ382" s="6"/>
      <c r="UR382" s="6"/>
      <c r="US382" s="6"/>
      <c r="UT382" s="6"/>
      <c r="UU382" s="6"/>
      <c r="UV382" s="6"/>
      <c r="UW382" s="6"/>
      <c r="UX382" s="6"/>
      <c r="UY382" s="6"/>
      <c r="UZ382" s="6"/>
      <c r="VA382" s="6"/>
      <c r="VB382" s="6"/>
      <c r="VC382" s="6"/>
      <c r="VD382" s="6"/>
      <c r="VE382" s="6"/>
      <c r="VF382" s="6"/>
      <c r="VG382" s="6"/>
      <c r="VH382" s="6"/>
      <c r="VI382" s="6"/>
      <c r="VJ382" s="6"/>
      <c r="VK382" s="6"/>
      <c r="VL382" s="6"/>
      <c r="VM382" s="6"/>
      <c r="VN382" s="6"/>
      <c r="VO382" s="6"/>
      <c r="VP382" s="6"/>
      <c r="VQ382" s="6"/>
      <c r="VR382" s="6"/>
      <c r="VS382" s="6"/>
      <c r="VT382" s="6"/>
      <c r="VU382" s="6"/>
      <c r="VV382" s="6"/>
      <c r="VW382" s="6"/>
      <c r="VX382" s="6"/>
      <c r="VY382" s="6"/>
      <c r="VZ382" s="6"/>
      <c r="WA382" s="6"/>
      <c r="WB382" s="6"/>
      <c r="WC382" s="6"/>
      <c r="WD382" s="6"/>
      <c r="WE382" s="6"/>
      <c r="WF382" s="6"/>
      <c r="WG382" s="6"/>
      <c r="WH382" s="6"/>
      <c r="WI382" s="6"/>
      <c r="WJ382" s="6"/>
      <c r="WK382" s="6"/>
      <c r="WL382" s="6"/>
      <c r="WM382" s="6"/>
      <c r="WN382" s="6"/>
      <c r="WO382" s="6"/>
      <c r="WP382" s="6"/>
      <c r="WQ382" s="6"/>
      <c r="WR382" s="6"/>
      <c r="WS382" s="6"/>
      <c r="WT382" s="6"/>
      <c r="WU382" s="6"/>
      <c r="WV382" s="6"/>
      <c r="WW382" s="6"/>
      <c r="WX382" s="6"/>
      <c r="WY382" s="6"/>
      <c r="WZ382" s="6"/>
      <c r="XA382" s="6"/>
      <c r="XB382" s="6"/>
      <c r="XC382" s="6"/>
      <c r="XD382" s="6"/>
      <c r="XE382" s="6"/>
      <c r="XF382" s="6"/>
      <c r="XG382" s="6"/>
      <c r="XH382" s="6"/>
      <c r="XI382" s="6"/>
      <c r="XJ382" s="6"/>
      <c r="XK382" s="6"/>
      <c r="XL382" s="6"/>
      <c r="XM382" s="6"/>
      <c r="XN382" s="6"/>
      <c r="XO382" s="6"/>
      <c r="XP382" s="6"/>
    </row>
    <row r="383" spans="2:640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6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6"/>
      <c r="XJ383" s="6"/>
      <c r="XK383" s="6"/>
      <c r="XL383" s="6"/>
      <c r="XM383" s="6"/>
      <c r="XN383" s="6"/>
      <c r="XO383" s="6"/>
      <c r="XP383" s="6"/>
    </row>
    <row r="384" spans="2:640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6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6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6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6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6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6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6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6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6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6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6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6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6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6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6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6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6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6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6"/>
      <c r="WN384" s="6"/>
      <c r="WO384" s="6"/>
      <c r="WP384" s="6"/>
      <c r="WQ384" s="6"/>
      <c r="WR384" s="6"/>
      <c r="WS384" s="6"/>
      <c r="WT384" s="6"/>
      <c r="WU384" s="6"/>
      <c r="WV384" s="6"/>
      <c r="WW384" s="6"/>
      <c r="WX384" s="6"/>
      <c r="WY384" s="6"/>
      <c r="WZ384" s="6"/>
      <c r="XA384" s="6"/>
      <c r="XB384" s="6"/>
      <c r="XC384" s="6"/>
      <c r="XD384" s="6"/>
      <c r="XE384" s="6"/>
      <c r="XF384" s="6"/>
      <c r="XG384" s="6"/>
      <c r="XH384" s="6"/>
      <c r="XI384" s="6"/>
      <c r="XJ384" s="6"/>
      <c r="XK384" s="6"/>
      <c r="XL384" s="6"/>
      <c r="XM384" s="6"/>
      <c r="XN384" s="6"/>
      <c r="XO384" s="6"/>
      <c r="XP384" s="6"/>
    </row>
    <row r="385" spans="2:640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6"/>
      <c r="OR385" s="6"/>
      <c r="OS385" s="6"/>
      <c r="OT385" s="6"/>
      <c r="OU385" s="6"/>
      <c r="OV385" s="6"/>
      <c r="OW385" s="6"/>
      <c r="OX385" s="6"/>
      <c r="OY385" s="6"/>
      <c r="OZ385" s="6"/>
      <c r="PA385" s="6"/>
      <c r="PB385" s="6"/>
      <c r="PC385" s="6"/>
      <c r="PD385" s="6"/>
      <c r="PE385" s="6"/>
      <c r="PF385" s="6"/>
      <c r="PG385" s="6"/>
      <c r="PH385" s="6"/>
      <c r="PI385" s="6"/>
      <c r="PJ385" s="6"/>
      <c r="PK385" s="6"/>
      <c r="PL385" s="6"/>
      <c r="PM385" s="6"/>
      <c r="PN385" s="6"/>
      <c r="PO385" s="6"/>
      <c r="PP385" s="6"/>
      <c r="PQ385" s="6"/>
      <c r="PR385" s="6"/>
      <c r="PS385" s="6"/>
      <c r="PT385" s="6"/>
      <c r="PU385" s="6"/>
      <c r="PV385" s="6"/>
      <c r="PW385" s="6"/>
      <c r="PX385" s="6"/>
      <c r="PY385" s="6"/>
      <c r="PZ385" s="6"/>
      <c r="QA385" s="6"/>
      <c r="QB385" s="6"/>
      <c r="QC385" s="6"/>
      <c r="QD385" s="6"/>
      <c r="QE385" s="6"/>
      <c r="QF385" s="6"/>
      <c r="QG385" s="6"/>
      <c r="QH385" s="6"/>
      <c r="QI385" s="6"/>
      <c r="QJ385" s="6"/>
      <c r="QK385" s="6"/>
      <c r="QL385" s="6"/>
      <c r="QM385" s="6"/>
      <c r="QN385" s="6"/>
      <c r="QO385" s="6"/>
      <c r="QP385" s="6"/>
      <c r="QQ385" s="6"/>
      <c r="QR385" s="6"/>
      <c r="QS385" s="6"/>
      <c r="QT385" s="6"/>
      <c r="QU385" s="6"/>
      <c r="QV385" s="6"/>
      <c r="QW385" s="6"/>
      <c r="QX385" s="6"/>
      <c r="QY385" s="6"/>
      <c r="QZ385" s="6"/>
      <c r="RA385" s="6"/>
      <c r="RB385" s="6"/>
      <c r="RC385" s="6"/>
      <c r="RD385" s="6"/>
      <c r="RE385" s="6"/>
      <c r="RF385" s="6"/>
      <c r="RG385" s="6"/>
      <c r="RH385" s="6"/>
      <c r="RI385" s="6"/>
      <c r="RJ385" s="6"/>
      <c r="RK385" s="6"/>
      <c r="RL385" s="6"/>
      <c r="RM385" s="6"/>
      <c r="RN385" s="6"/>
      <c r="RO385" s="6"/>
      <c r="RP385" s="6"/>
      <c r="RQ385" s="6"/>
      <c r="RR385" s="6"/>
      <c r="RS385" s="6"/>
      <c r="RT385" s="6"/>
      <c r="RU385" s="6"/>
      <c r="RV385" s="6"/>
      <c r="RW385" s="6"/>
      <c r="RX385" s="6"/>
      <c r="RY385" s="6"/>
      <c r="RZ385" s="6"/>
      <c r="SA385" s="6"/>
      <c r="SB385" s="6"/>
      <c r="SC385" s="6"/>
      <c r="SD385" s="6"/>
      <c r="SE385" s="6"/>
      <c r="SF385" s="6"/>
      <c r="SG385" s="6"/>
      <c r="SH385" s="6"/>
      <c r="SI385" s="6"/>
      <c r="SJ385" s="6"/>
      <c r="SK385" s="6"/>
      <c r="SL385" s="6"/>
      <c r="SM385" s="6"/>
      <c r="SN385" s="6"/>
      <c r="SO385" s="6"/>
      <c r="SP385" s="6"/>
      <c r="SQ385" s="6"/>
      <c r="SR385" s="6"/>
      <c r="SS385" s="6"/>
      <c r="ST385" s="6"/>
      <c r="SU385" s="6"/>
      <c r="SV385" s="6"/>
      <c r="SW385" s="6"/>
      <c r="SX385" s="6"/>
      <c r="SY385" s="6"/>
      <c r="SZ385" s="6"/>
      <c r="TA385" s="6"/>
      <c r="TB385" s="6"/>
      <c r="TC385" s="6"/>
      <c r="TD385" s="6"/>
      <c r="TE385" s="6"/>
      <c r="TF385" s="6"/>
      <c r="TG385" s="6"/>
      <c r="TH385" s="6"/>
      <c r="TI385" s="6"/>
      <c r="TJ385" s="6"/>
      <c r="TK385" s="6"/>
      <c r="TL385" s="6"/>
      <c r="TM385" s="6"/>
      <c r="TN385" s="6"/>
      <c r="TO385" s="6"/>
      <c r="TP385" s="6"/>
      <c r="TQ385" s="6"/>
      <c r="TR385" s="6"/>
      <c r="TS385" s="6"/>
      <c r="TT385" s="6"/>
      <c r="TU385" s="6"/>
      <c r="TV385" s="6"/>
      <c r="TW385" s="6"/>
      <c r="TX385" s="6"/>
      <c r="TY385" s="6"/>
      <c r="TZ385" s="6"/>
      <c r="UA385" s="6"/>
      <c r="UB385" s="6"/>
      <c r="UC385" s="6"/>
      <c r="UD385" s="6"/>
      <c r="UE385" s="6"/>
      <c r="UF385" s="6"/>
      <c r="UG385" s="6"/>
      <c r="UH385" s="6"/>
      <c r="UI385" s="6"/>
      <c r="UJ385" s="6"/>
      <c r="UK385" s="6"/>
      <c r="UL385" s="6"/>
      <c r="UM385" s="6"/>
      <c r="UN385" s="6"/>
      <c r="UO385" s="6"/>
      <c r="UP385" s="6"/>
      <c r="UQ385" s="6"/>
      <c r="UR385" s="6"/>
      <c r="US385" s="6"/>
      <c r="UT385" s="6"/>
      <c r="UU385" s="6"/>
      <c r="UV385" s="6"/>
      <c r="UW385" s="6"/>
      <c r="UX385" s="6"/>
      <c r="UY385" s="6"/>
      <c r="UZ385" s="6"/>
      <c r="VA385" s="6"/>
      <c r="VB385" s="6"/>
      <c r="VC385" s="6"/>
      <c r="VD385" s="6"/>
      <c r="VE385" s="6"/>
      <c r="VF385" s="6"/>
      <c r="VG385" s="6"/>
      <c r="VH385" s="6"/>
      <c r="VI385" s="6"/>
      <c r="VJ385" s="6"/>
      <c r="VK385" s="6"/>
      <c r="VL385" s="6"/>
      <c r="VM385" s="6"/>
      <c r="VN385" s="6"/>
      <c r="VO385" s="6"/>
      <c r="VP385" s="6"/>
      <c r="VQ385" s="6"/>
      <c r="VR385" s="6"/>
      <c r="VS385" s="6"/>
      <c r="VT385" s="6"/>
      <c r="VU385" s="6"/>
      <c r="VV385" s="6"/>
      <c r="VW385" s="6"/>
      <c r="VX385" s="6"/>
      <c r="VY385" s="6"/>
      <c r="VZ385" s="6"/>
      <c r="WA385" s="6"/>
      <c r="WB385" s="6"/>
      <c r="WC385" s="6"/>
      <c r="WD385" s="6"/>
      <c r="WE385" s="6"/>
      <c r="WF385" s="6"/>
      <c r="WG385" s="6"/>
      <c r="WH385" s="6"/>
      <c r="WI385" s="6"/>
      <c r="WJ385" s="6"/>
      <c r="WK385" s="6"/>
      <c r="WL385" s="6"/>
      <c r="WM385" s="6"/>
      <c r="WN385" s="6"/>
      <c r="WO385" s="6"/>
      <c r="WP385" s="6"/>
      <c r="WQ385" s="6"/>
      <c r="WR385" s="6"/>
      <c r="WS385" s="6"/>
      <c r="WT385" s="6"/>
      <c r="WU385" s="6"/>
      <c r="WV385" s="6"/>
      <c r="WW385" s="6"/>
      <c r="WX385" s="6"/>
      <c r="WY385" s="6"/>
      <c r="WZ385" s="6"/>
      <c r="XA385" s="6"/>
      <c r="XB385" s="6"/>
      <c r="XC385" s="6"/>
      <c r="XD385" s="6"/>
      <c r="XE385" s="6"/>
      <c r="XF385" s="6"/>
      <c r="XG385" s="6"/>
      <c r="XH385" s="6"/>
      <c r="XI385" s="6"/>
      <c r="XJ385" s="6"/>
      <c r="XK385" s="6"/>
      <c r="XL385" s="6"/>
      <c r="XM385" s="6"/>
      <c r="XN385" s="6"/>
      <c r="XO385" s="6"/>
      <c r="XP385" s="6"/>
    </row>
    <row r="386" spans="2:640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/>
      <c r="OQ386" s="6"/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/>
      <c r="PD386" s="6"/>
      <c r="PE386" s="6"/>
      <c r="PF386" s="6"/>
      <c r="PG386" s="6"/>
      <c r="PH386" s="6"/>
      <c r="PI386" s="6"/>
      <c r="PJ386" s="6"/>
      <c r="PK386" s="6"/>
      <c r="PL386" s="6"/>
      <c r="PM386" s="6"/>
      <c r="PN386" s="6"/>
      <c r="PO386" s="6"/>
      <c r="PP386" s="6"/>
      <c r="PQ386" s="6"/>
      <c r="PR386" s="6"/>
      <c r="PS386" s="6"/>
      <c r="PT386" s="6"/>
      <c r="PU386" s="6"/>
      <c r="PV386" s="6"/>
      <c r="PW386" s="6"/>
      <c r="PX386" s="6"/>
      <c r="PY386" s="6"/>
      <c r="PZ386" s="6"/>
      <c r="QA386" s="6"/>
      <c r="QB386" s="6"/>
      <c r="QC386" s="6"/>
      <c r="QD386" s="6"/>
      <c r="QE386" s="6"/>
      <c r="QF386" s="6"/>
      <c r="QG386" s="6"/>
      <c r="QH386" s="6"/>
      <c r="QI386" s="6"/>
      <c r="QJ386" s="6"/>
      <c r="QK386" s="6"/>
      <c r="QL386" s="6"/>
      <c r="QM386" s="6"/>
      <c r="QN386" s="6"/>
      <c r="QO386" s="6"/>
      <c r="QP386" s="6"/>
      <c r="QQ386" s="6"/>
      <c r="QR386" s="6"/>
      <c r="QS386" s="6"/>
      <c r="QT386" s="6"/>
      <c r="QU386" s="6"/>
      <c r="QV386" s="6"/>
      <c r="QW386" s="6"/>
      <c r="QX386" s="6"/>
      <c r="QY386" s="6"/>
      <c r="QZ386" s="6"/>
      <c r="RA386" s="6"/>
      <c r="RB386" s="6"/>
      <c r="RC386" s="6"/>
      <c r="RD386" s="6"/>
      <c r="RE386" s="6"/>
      <c r="RF386" s="6"/>
      <c r="RG386" s="6"/>
      <c r="RH386" s="6"/>
      <c r="RI386" s="6"/>
      <c r="RJ386" s="6"/>
      <c r="RK386" s="6"/>
      <c r="RL386" s="6"/>
      <c r="RM386" s="6"/>
      <c r="RN386" s="6"/>
      <c r="RO386" s="6"/>
      <c r="RP386" s="6"/>
      <c r="RQ386" s="6"/>
      <c r="RR386" s="6"/>
      <c r="RS386" s="6"/>
      <c r="RT386" s="6"/>
      <c r="RU386" s="6"/>
      <c r="RV386" s="6"/>
      <c r="RW386" s="6"/>
      <c r="RX386" s="6"/>
      <c r="RY386" s="6"/>
      <c r="RZ386" s="6"/>
      <c r="SA386" s="6"/>
      <c r="SB386" s="6"/>
      <c r="SC386" s="6"/>
      <c r="SD386" s="6"/>
      <c r="SE386" s="6"/>
      <c r="SF386" s="6"/>
      <c r="SG386" s="6"/>
      <c r="SH386" s="6"/>
      <c r="SI386" s="6"/>
      <c r="SJ386" s="6"/>
      <c r="SK386" s="6"/>
      <c r="SL386" s="6"/>
      <c r="SM386" s="6"/>
      <c r="SN386" s="6"/>
      <c r="SO386" s="6"/>
      <c r="SP386" s="6"/>
      <c r="SQ386" s="6"/>
      <c r="SR386" s="6"/>
      <c r="SS386" s="6"/>
      <c r="ST386" s="6"/>
      <c r="SU386" s="6"/>
      <c r="SV386" s="6"/>
      <c r="SW386" s="6"/>
      <c r="SX386" s="6"/>
      <c r="SY386" s="6"/>
      <c r="SZ386" s="6"/>
      <c r="TA386" s="6"/>
      <c r="TB386" s="6"/>
      <c r="TC386" s="6"/>
      <c r="TD386" s="6"/>
      <c r="TE386" s="6"/>
      <c r="TF386" s="6"/>
      <c r="TG386" s="6"/>
      <c r="TH386" s="6"/>
      <c r="TI386" s="6"/>
      <c r="TJ386" s="6"/>
      <c r="TK386" s="6"/>
      <c r="TL386" s="6"/>
      <c r="TM386" s="6"/>
      <c r="TN386" s="6"/>
      <c r="TO386" s="6"/>
      <c r="TP386" s="6"/>
      <c r="TQ386" s="6"/>
      <c r="TR386" s="6"/>
      <c r="TS386" s="6"/>
      <c r="TT386" s="6"/>
      <c r="TU386" s="6"/>
      <c r="TV386" s="6"/>
      <c r="TW386" s="6"/>
      <c r="TX386" s="6"/>
      <c r="TY386" s="6"/>
      <c r="TZ386" s="6"/>
      <c r="UA386" s="6"/>
      <c r="UB386" s="6"/>
      <c r="UC386" s="6"/>
      <c r="UD386" s="6"/>
      <c r="UE386" s="6"/>
      <c r="UF386" s="6"/>
      <c r="UG386" s="6"/>
      <c r="UH386" s="6"/>
      <c r="UI386" s="6"/>
      <c r="UJ386" s="6"/>
      <c r="UK386" s="6"/>
      <c r="UL386" s="6"/>
      <c r="UM386" s="6"/>
      <c r="UN386" s="6"/>
      <c r="UO386" s="6"/>
      <c r="UP386" s="6"/>
      <c r="UQ386" s="6"/>
      <c r="UR386" s="6"/>
      <c r="US386" s="6"/>
      <c r="UT386" s="6"/>
      <c r="UU386" s="6"/>
      <c r="UV386" s="6"/>
      <c r="UW386" s="6"/>
      <c r="UX386" s="6"/>
      <c r="UY386" s="6"/>
      <c r="UZ386" s="6"/>
      <c r="VA386" s="6"/>
      <c r="VB386" s="6"/>
      <c r="VC386" s="6"/>
      <c r="VD386" s="6"/>
      <c r="VE386" s="6"/>
      <c r="VF386" s="6"/>
      <c r="VG386" s="6"/>
      <c r="VH386" s="6"/>
      <c r="VI386" s="6"/>
      <c r="VJ386" s="6"/>
      <c r="VK386" s="6"/>
      <c r="VL386" s="6"/>
      <c r="VM386" s="6"/>
      <c r="VN386" s="6"/>
      <c r="VO386" s="6"/>
      <c r="VP386" s="6"/>
      <c r="VQ386" s="6"/>
      <c r="VR386" s="6"/>
      <c r="VS386" s="6"/>
      <c r="VT386" s="6"/>
      <c r="VU386" s="6"/>
      <c r="VV386" s="6"/>
      <c r="VW386" s="6"/>
      <c r="VX386" s="6"/>
      <c r="VY386" s="6"/>
      <c r="VZ386" s="6"/>
      <c r="WA386" s="6"/>
      <c r="WB386" s="6"/>
      <c r="WC386" s="6"/>
      <c r="WD386" s="6"/>
      <c r="WE386" s="6"/>
      <c r="WF386" s="6"/>
      <c r="WG386" s="6"/>
      <c r="WH386" s="6"/>
      <c r="WI386" s="6"/>
      <c r="WJ386" s="6"/>
      <c r="WK386" s="6"/>
      <c r="WL386" s="6"/>
      <c r="WM386" s="6"/>
      <c r="WN386" s="6"/>
      <c r="WO386" s="6"/>
      <c r="WP386" s="6"/>
      <c r="WQ386" s="6"/>
      <c r="WR386" s="6"/>
      <c r="WS386" s="6"/>
      <c r="WT386" s="6"/>
      <c r="WU386" s="6"/>
      <c r="WV386" s="6"/>
      <c r="WW386" s="6"/>
      <c r="WX386" s="6"/>
      <c r="WY386" s="6"/>
      <c r="WZ386" s="6"/>
      <c r="XA386" s="6"/>
      <c r="XB386" s="6"/>
      <c r="XC386" s="6"/>
      <c r="XD386" s="6"/>
      <c r="XE386" s="6"/>
      <c r="XF386" s="6"/>
      <c r="XG386" s="6"/>
      <c r="XH386" s="6"/>
      <c r="XI386" s="6"/>
      <c r="XJ386" s="6"/>
      <c r="XK386" s="6"/>
      <c r="XL386" s="6"/>
      <c r="XM386" s="6"/>
      <c r="XN386" s="6"/>
      <c r="XO386" s="6"/>
      <c r="XP386" s="6"/>
    </row>
    <row r="387" spans="2:640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6"/>
      <c r="OR387" s="6"/>
      <c r="OS387" s="6"/>
      <c r="OT387" s="6"/>
      <c r="OU387" s="6"/>
      <c r="OV387" s="6"/>
      <c r="OW387" s="6"/>
      <c r="OX387" s="6"/>
      <c r="OY387" s="6"/>
      <c r="OZ387" s="6"/>
      <c r="PA387" s="6"/>
      <c r="PB387" s="6"/>
      <c r="PC387" s="6"/>
      <c r="PD387" s="6"/>
      <c r="PE387" s="6"/>
      <c r="PF387" s="6"/>
      <c r="PG387" s="6"/>
      <c r="PH387" s="6"/>
      <c r="PI387" s="6"/>
      <c r="PJ387" s="6"/>
      <c r="PK387" s="6"/>
      <c r="PL387" s="6"/>
      <c r="PM387" s="6"/>
      <c r="PN387" s="6"/>
      <c r="PO387" s="6"/>
      <c r="PP387" s="6"/>
      <c r="PQ387" s="6"/>
      <c r="PR387" s="6"/>
      <c r="PS387" s="6"/>
      <c r="PT387" s="6"/>
      <c r="PU387" s="6"/>
      <c r="PV387" s="6"/>
      <c r="PW387" s="6"/>
      <c r="PX387" s="6"/>
      <c r="PY387" s="6"/>
      <c r="PZ387" s="6"/>
      <c r="QA387" s="6"/>
      <c r="QB387" s="6"/>
      <c r="QC387" s="6"/>
      <c r="QD387" s="6"/>
      <c r="QE387" s="6"/>
      <c r="QF387" s="6"/>
      <c r="QG387" s="6"/>
      <c r="QH387" s="6"/>
      <c r="QI387" s="6"/>
      <c r="QJ387" s="6"/>
      <c r="QK387" s="6"/>
      <c r="QL387" s="6"/>
      <c r="QM387" s="6"/>
      <c r="QN387" s="6"/>
      <c r="QO387" s="6"/>
      <c r="QP387" s="6"/>
      <c r="QQ387" s="6"/>
      <c r="QR387" s="6"/>
      <c r="QS387" s="6"/>
      <c r="QT387" s="6"/>
      <c r="QU387" s="6"/>
      <c r="QV387" s="6"/>
      <c r="QW387" s="6"/>
      <c r="QX387" s="6"/>
      <c r="QY387" s="6"/>
      <c r="QZ387" s="6"/>
      <c r="RA387" s="6"/>
      <c r="RB387" s="6"/>
      <c r="RC387" s="6"/>
      <c r="RD387" s="6"/>
      <c r="RE387" s="6"/>
      <c r="RF387" s="6"/>
      <c r="RG387" s="6"/>
      <c r="RH387" s="6"/>
      <c r="RI387" s="6"/>
      <c r="RJ387" s="6"/>
      <c r="RK387" s="6"/>
      <c r="RL387" s="6"/>
      <c r="RM387" s="6"/>
      <c r="RN387" s="6"/>
      <c r="RO387" s="6"/>
      <c r="RP387" s="6"/>
      <c r="RQ387" s="6"/>
      <c r="RR387" s="6"/>
      <c r="RS387" s="6"/>
      <c r="RT387" s="6"/>
      <c r="RU387" s="6"/>
      <c r="RV387" s="6"/>
      <c r="RW387" s="6"/>
      <c r="RX387" s="6"/>
      <c r="RY387" s="6"/>
      <c r="RZ387" s="6"/>
      <c r="SA387" s="6"/>
      <c r="SB387" s="6"/>
      <c r="SC387" s="6"/>
      <c r="SD387" s="6"/>
      <c r="SE387" s="6"/>
      <c r="SF387" s="6"/>
      <c r="SG387" s="6"/>
      <c r="SH387" s="6"/>
      <c r="SI387" s="6"/>
      <c r="SJ387" s="6"/>
      <c r="SK387" s="6"/>
      <c r="SL387" s="6"/>
      <c r="SM387" s="6"/>
      <c r="SN387" s="6"/>
      <c r="SO387" s="6"/>
      <c r="SP387" s="6"/>
      <c r="SQ387" s="6"/>
      <c r="SR387" s="6"/>
      <c r="SS387" s="6"/>
      <c r="ST387" s="6"/>
      <c r="SU387" s="6"/>
      <c r="SV387" s="6"/>
      <c r="SW387" s="6"/>
      <c r="SX387" s="6"/>
      <c r="SY387" s="6"/>
      <c r="SZ387" s="6"/>
      <c r="TA387" s="6"/>
      <c r="TB387" s="6"/>
      <c r="TC387" s="6"/>
      <c r="TD387" s="6"/>
      <c r="TE387" s="6"/>
      <c r="TF387" s="6"/>
      <c r="TG387" s="6"/>
      <c r="TH387" s="6"/>
      <c r="TI387" s="6"/>
      <c r="TJ387" s="6"/>
      <c r="TK387" s="6"/>
      <c r="TL387" s="6"/>
      <c r="TM387" s="6"/>
      <c r="TN387" s="6"/>
      <c r="TO387" s="6"/>
      <c r="TP387" s="6"/>
      <c r="TQ387" s="6"/>
      <c r="TR387" s="6"/>
      <c r="TS387" s="6"/>
      <c r="TT387" s="6"/>
      <c r="TU387" s="6"/>
      <c r="TV387" s="6"/>
      <c r="TW387" s="6"/>
      <c r="TX387" s="6"/>
      <c r="TY387" s="6"/>
      <c r="TZ387" s="6"/>
      <c r="UA387" s="6"/>
      <c r="UB387" s="6"/>
      <c r="UC387" s="6"/>
      <c r="UD387" s="6"/>
      <c r="UE387" s="6"/>
      <c r="UF387" s="6"/>
      <c r="UG387" s="6"/>
      <c r="UH387" s="6"/>
      <c r="UI387" s="6"/>
      <c r="UJ387" s="6"/>
      <c r="UK387" s="6"/>
      <c r="UL387" s="6"/>
      <c r="UM387" s="6"/>
      <c r="UN387" s="6"/>
      <c r="UO387" s="6"/>
      <c r="UP387" s="6"/>
      <c r="UQ387" s="6"/>
      <c r="UR387" s="6"/>
      <c r="US387" s="6"/>
      <c r="UT387" s="6"/>
      <c r="UU387" s="6"/>
      <c r="UV387" s="6"/>
      <c r="UW387" s="6"/>
      <c r="UX387" s="6"/>
      <c r="UY387" s="6"/>
      <c r="UZ387" s="6"/>
      <c r="VA387" s="6"/>
      <c r="VB387" s="6"/>
      <c r="VC387" s="6"/>
      <c r="VD387" s="6"/>
      <c r="VE387" s="6"/>
      <c r="VF387" s="6"/>
      <c r="VG387" s="6"/>
      <c r="VH387" s="6"/>
      <c r="VI387" s="6"/>
      <c r="VJ387" s="6"/>
      <c r="VK387" s="6"/>
      <c r="VL387" s="6"/>
      <c r="VM387" s="6"/>
      <c r="VN387" s="6"/>
      <c r="VO387" s="6"/>
      <c r="VP387" s="6"/>
      <c r="VQ387" s="6"/>
      <c r="VR387" s="6"/>
      <c r="VS387" s="6"/>
      <c r="VT387" s="6"/>
      <c r="VU387" s="6"/>
      <c r="VV387" s="6"/>
      <c r="VW387" s="6"/>
      <c r="VX387" s="6"/>
      <c r="VY387" s="6"/>
      <c r="VZ387" s="6"/>
      <c r="WA387" s="6"/>
      <c r="WB387" s="6"/>
      <c r="WC387" s="6"/>
      <c r="WD387" s="6"/>
      <c r="WE387" s="6"/>
      <c r="WF387" s="6"/>
      <c r="WG387" s="6"/>
      <c r="WH387" s="6"/>
      <c r="WI387" s="6"/>
      <c r="WJ387" s="6"/>
      <c r="WK387" s="6"/>
      <c r="WL387" s="6"/>
      <c r="WM387" s="6"/>
      <c r="WN387" s="6"/>
      <c r="WO387" s="6"/>
      <c r="WP387" s="6"/>
      <c r="WQ387" s="6"/>
      <c r="WR387" s="6"/>
      <c r="WS387" s="6"/>
      <c r="WT387" s="6"/>
      <c r="WU387" s="6"/>
      <c r="WV387" s="6"/>
      <c r="WW387" s="6"/>
      <c r="WX387" s="6"/>
      <c r="WY387" s="6"/>
      <c r="WZ387" s="6"/>
      <c r="XA387" s="6"/>
      <c r="XB387" s="6"/>
      <c r="XC387" s="6"/>
      <c r="XD387" s="6"/>
      <c r="XE387" s="6"/>
      <c r="XF387" s="6"/>
      <c r="XG387" s="6"/>
      <c r="XH387" s="6"/>
      <c r="XI387" s="6"/>
      <c r="XJ387" s="6"/>
      <c r="XK387" s="6"/>
      <c r="XL387" s="6"/>
      <c r="XM387" s="6"/>
      <c r="XN387" s="6"/>
      <c r="XO387" s="6"/>
      <c r="XP387" s="6"/>
    </row>
    <row r="388" spans="2:640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6"/>
      <c r="OR388" s="6"/>
      <c r="OS388" s="6"/>
      <c r="OT388" s="6"/>
      <c r="OU388" s="6"/>
      <c r="OV388" s="6"/>
      <c r="OW388" s="6"/>
      <c r="OX388" s="6"/>
      <c r="OY388" s="6"/>
      <c r="OZ388" s="6"/>
      <c r="PA388" s="6"/>
      <c r="PB388" s="6"/>
      <c r="PC388" s="6"/>
      <c r="PD388" s="6"/>
      <c r="PE388" s="6"/>
      <c r="PF388" s="6"/>
      <c r="PG388" s="6"/>
      <c r="PH388" s="6"/>
      <c r="PI388" s="6"/>
      <c r="PJ388" s="6"/>
      <c r="PK388" s="6"/>
      <c r="PL388" s="6"/>
      <c r="PM388" s="6"/>
      <c r="PN388" s="6"/>
      <c r="PO388" s="6"/>
      <c r="PP388" s="6"/>
      <c r="PQ388" s="6"/>
      <c r="PR388" s="6"/>
      <c r="PS388" s="6"/>
      <c r="PT388" s="6"/>
      <c r="PU388" s="6"/>
      <c r="PV388" s="6"/>
      <c r="PW388" s="6"/>
      <c r="PX388" s="6"/>
      <c r="PY388" s="6"/>
      <c r="PZ388" s="6"/>
      <c r="QA388" s="6"/>
      <c r="QB388" s="6"/>
      <c r="QC388" s="6"/>
      <c r="QD388" s="6"/>
      <c r="QE388" s="6"/>
      <c r="QF388" s="6"/>
      <c r="QG388" s="6"/>
      <c r="QH388" s="6"/>
      <c r="QI388" s="6"/>
      <c r="QJ388" s="6"/>
      <c r="QK388" s="6"/>
      <c r="QL388" s="6"/>
      <c r="QM388" s="6"/>
      <c r="QN388" s="6"/>
      <c r="QO388" s="6"/>
      <c r="QP388" s="6"/>
      <c r="QQ388" s="6"/>
      <c r="QR388" s="6"/>
      <c r="QS388" s="6"/>
      <c r="QT388" s="6"/>
      <c r="QU388" s="6"/>
      <c r="QV388" s="6"/>
      <c r="QW388" s="6"/>
      <c r="QX388" s="6"/>
      <c r="QY388" s="6"/>
      <c r="QZ388" s="6"/>
      <c r="RA388" s="6"/>
      <c r="RB388" s="6"/>
      <c r="RC388" s="6"/>
      <c r="RD388" s="6"/>
      <c r="RE388" s="6"/>
      <c r="RF388" s="6"/>
      <c r="RG388" s="6"/>
      <c r="RH388" s="6"/>
      <c r="RI388" s="6"/>
      <c r="RJ388" s="6"/>
      <c r="RK388" s="6"/>
      <c r="RL388" s="6"/>
      <c r="RM388" s="6"/>
      <c r="RN388" s="6"/>
      <c r="RO388" s="6"/>
      <c r="RP388" s="6"/>
      <c r="RQ388" s="6"/>
      <c r="RR388" s="6"/>
      <c r="RS388" s="6"/>
      <c r="RT388" s="6"/>
      <c r="RU388" s="6"/>
      <c r="RV388" s="6"/>
      <c r="RW388" s="6"/>
      <c r="RX388" s="6"/>
      <c r="RY388" s="6"/>
      <c r="RZ388" s="6"/>
      <c r="SA388" s="6"/>
      <c r="SB388" s="6"/>
      <c r="SC388" s="6"/>
      <c r="SD388" s="6"/>
      <c r="SE388" s="6"/>
      <c r="SF388" s="6"/>
      <c r="SG388" s="6"/>
      <c r="SH388" s="6"/>
      <c r="SI388" s="6"/>
      <c r="SJ388" s="6"/>
      <c r="SK388" s="6"/>
      <c r="SL388" s="6"/>
      <c r="SM388" s="6"/>
      <c r="SN388" s="6"/>
      <c r="SO388" s="6"/>
      <c r="SP388" s="6"/>
      <c r="SQ388" s="6"/>
      <c r="SR388" s="6"/>
      <c r="SS388" s="6"/>
      <c r="ST388" s="6"/>
      <c r="SU388" s="6"/>
      <c r="SV388" s="6"/>
      <c r="SW388" s="6"/>
      <c r="SX388" s="6"/>
      <c r="SY388" s="6"/>
      <c r="SZ388" s="6"/>
      <c r="TA388" s="6"/>
      <c r="TB388" s="6"/>
      <c r="TC388" s="6"/>
      <c r="TD388" s="6"/>
      <c r="TE388" s="6"/>
      <c r="TF388" s="6"/>
      <c r="TG388" s="6"/>
      <c r="TH388" s="6"/>
      <c r="TI388" s="6"/>
      <c r="TJ388" s="6"/>
      <c r="TK388" s="6"/>
      <c r="TL388" s="6"/>
      <c r="TM388" s="6"/>
      <c r="TN388" s="6"/>
      <c r="TO388" s="6"/>
      <c r="TP388" s="6"/>
      <c r="TQ388" s="6"/>
      <c r="TR388" s="6"/>
      <c r="TS388" s="6"/>
      <c r="TT388" s="6"/>
      <c r="TU388" s="6"/>
      <c r="TV388" s="6"/>
      <c r="TW388" s="6"/>
      <c r="TX388" s="6"/>
      <c r="TY388" s="6"/>
      <c r="TZ388" s="6"/>
      <c r="UA388" s="6"/>
      <c r="UB388" s="6"/>
      <c r="UC388" s="6"/>
      <c r="UD388" s="6"/>
      <c r="UE388" s="6"/>
      <c r="UF388" s="6"/>
      <c r="UG388" s="6"/>
      <c r="UH388" s="6"/>
      <c r="UI388" s="6"/>
      <c r="UJ388" s="6"/>
      <c r="UK388" s="6"/>
      <c r="UL388" s="6"/>
      <c r="UM388" s="6"/>
      <c r="UN388" s="6"/>
      <c r="UO388" s="6"/>
      <c r="UP388" s="6"/>
      <c r="UQ388" s="6"/>
      <c r="UR388" s="6"/>
      <c r="US388" s="6"/>
      <c r="UT388" s="6"/>
      <c r="UU388" s="6"/>
      <c r="UV388" s="6"/>
      <c r="UW388" s="6"/>
      <c r="UX388" s="6"/>
      <c r="UY388" s="6"/>
      <c r="UZ388" s="6"/>
      <c r="VA388" s="6"/>
      <c r="VB388" s="6"/>
      <c r="VC388" s="6"/>
      <c r="VD388" s="6"/>
      <c r="VE388" s="6"/>
      <c r="VF388" s="6"/>
      <c r="VG388" s="6"/>
      <c r="VH388" s="6"/>
      <c r="VI388" s="6"/>
      <c r="VJ388" s="6"/>
      <c r="VK388" s="6"/>
      <c r="VL388" s="6"/>
      <c r="VM388" s="6"/>
      <c r="VN388" s="6"/>
      <c r="VO388" s="6"/>
      <c r="VP388" s="6"/>
      <c r="VQ388" s="6"/>
      <c r="VR388" s="6"/>
      <c r="VS388" s="6"/>
      <c r="VT388" s="6"/>
      <c r="VU388" s="6"/>
      <c r="VV388" s="6"/>
      <c r="VW388" s="6"/>
      <c r="VX388" s="6"/>
      <c r="VY388" s="6"/>
      <c r="VZ388" s="6"/>
      <c r="WA388" s="6"/>
      <c r="WB388" s="6"/>
      <c r="WC388" s="6"/>
      <c r="WD388" s="6"/>
      <c r="WE388" s="6"/>
      <c r="WF388" s="6"/>
      <c r="WG388" s="6"/>
      <c r="WH388" s="6"/>
      <c r="WI388" s="6"/>
      <c r="WJ388" s="6"/>
      <c r="WK388" s="6"/>
      <c r="WL388" s="6"/>
      <c r="WM388" s="6"/>
      <c r="WN388" s="6"/>
      <c r="WO388" s="6"/>
      <c r="WP388" s="6"/>
      <c r="WQ388" s="6"/>
      <c r="WR388" s="6"/>
      <c r="WS388" s="6"/>
      <c r="WT388" s="6"/>
      <c r="WU388" s="6"/>
      <c r="WV388" s="6"/>
      <c r="WW388" s="6"/>
      <c r="WX388" s="6"/>
      <c r="WY388" s="6"/>
      <c r="WZ388" s="6"/>
      <c r="XA388" s="6"/>
      <c r="XB388" s="6"/>
      <c r="XC388" s="6"/>
      <c r="XD388" s="6"/>
      <c r="XE388" s="6"/>
      <c r="XF388" s="6"/>
      <c r="XG388" s="6"/>
      <c r="XH388" s="6"/>
      <c r="XI388" s="6"/>
      <c r="XJ388" s="6"/>
      <c r="XK388" s="6"/>
      <c r="XL388" s="6"/>
      <c r="XM388" s="6"/>
      <c r="XN388" s="6"/>
      <c r="XO388" s="6"/>
      <c r="XP388" s="6"/>
    </row>
    <row r="389" spans="2:640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/>
      <c r="OP389" s="6"/>
      <c r="OQ389" s="6"/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6"/>
      <c r="PE389" s="6"/>
      <c r="PF389" s="6"/>
      <c r="PG389" s="6"/>
      <c r="PH389" s="6"/>
      <c r="PI389" s="6"/>
      <c r="PJ389" s="6"/>
      <c r="PK389" s="6"/>
      <c r="PL389" s="6"/>
      <c r="PM389" s="6"/>
      <c r="PN389" s="6"/>
      <c r="PO389" s="6"/>
      <c r="PP389" s="6"/>
      <c r="PQ389" s="6"/>
      <c r="PR389" s="6"/>
      <c r="PS389" s="6"/>
      <c r="PT389" s="6"/>
      <c r="PU389" s="6"/>
      <c r="PV389" s="6"/>
      <c r="PW389" s="6"/>
      <c r="PX389" s="6"/>
      <c r="PY389" s="6"/>
      <c r="PZ389" s="6"/>
      <c r="QA389" s="6"/>
      <c r="QB389" s="6"/>
      <c r="QC389" s="6"/>
      <c r="QD389" s="6"/>
      <c r="QE389" s="6"/>
      <c r="QF389" s="6"/>
      <c r="QG389" s="6"/>
      <c r="QH389" s="6"/>
      <c r="QI389" s="6"/>
      <c r="QJ389" s="6"/>
      <c r="QK389" s="6"/>
      <c r="QL389" s="6"/>
      <c r="QM389" s="6"/>
      <c r="QN389" s="6"/>
      <c r="QO389" s="6"/>
      <c r="QP389" s="6"/>
      <c r="QQ389" s="6"/>
      <c r="QR389" s="6"/>
      <c r="QS389" s="6"/>
      <c r="QT389" s="6"/>
      <c r="QU389" s="6"/>
      <c r="QV389" s="6"/>
      <c r="QW389" s="6"/>
      <c r="QX389" s="6"/>
      <c r="QY389" s="6"/>
      <c r="QZ389" s="6"/>
      <c r="RA389" s="6"/>
      <c r="RB389" s="6"/>
      <c r="RC389" s="6"/>
      <c r="RD389" s="6"/>
      <c r="RE389" s="6"/>
      <c r="RF389" s="6"/>
      <c r="RG389" s="6"/>
      <c r="RH389" s="6"/>
      <c r="RI389" s="6"/>
      <c r="RJ389" s="6"/>
      <c r="RK389" s="6"/>
      <c r="RL389" s="6"/>
      <c r="RM389" s="6"/>
      <c r="RN389" s="6"/>
      <c r="RO389" s="6"/>
      <c r="RP389" s="6"/>
      <c r="RQ389" s="6"/>
      <c r="RR389" s="6"/>
      <c r="RS389" s="6"/>
      <c r="RT389" s="6"/>
      <c r="RU389" s="6"/>
      <c r="RV389" s="6"/>
      <c r="RW389" s="6"/>
      <c r="RX389" s="6"/>
      <c r="RY389" s="6"/>
      <c r="RZ389" s="6"/>
      <c r="SA389" s="6"/>
      <c r="SB389" s="6"/>
      <c r="SC389" s="6"/>
      <c r="SD389" s="6"/>
      <c r="SE389" s="6"/>
      <c r="SF389" s="6"/>
      <c r="SG389" s="6"/>
      <c r="SH389" s="6"/>
      <c r="SI389" s="6"/>
      <c r="SJ389" s="6"/>
      <c r="SK389" s="6"/>
      <c r="SL389" s="6"/>
      <c r="SM389" s="6"/>
      <c r="SN389" s="6"/>
      <c r="SO389" s="6"/>
      <c r="SP389" s="6"/>
      <c r="SQ389" s="6"/>
      <c r="SR389" s="6"/>
      <c r="SS389" s="6"/>
      <c r="ST389" s="6"/>
      <c r="SU389" s="6"/>
      <c r="SV389" s="6"/>
      <c r="SW389" s="6"/>
      <c r="SX389" s="6"/>
      <c r="SY389" s="6"/>
      <c r="SZ389" s="6"/>
      <c r="TA389" s="6"/>
      <c r="TB389" s="6"/>
      <c r="TC389" s="6"/>
      <c r="TD389" s="6"/>
      <c r="TE389" s="6"/>
      <c r="TF389" s="6"/>
      <c r="TG389" s="6"/>
      <c r="TH389" s="6"/>
      <c r="TI389" s="6"/>
      <c r="TJ389" s="6"/>
      <c r="TK389" s="6"/>
      <c r="TL389" s="6"/>
      <c r="TM389" s="6"/>
      <c r="TN389" s="6"/>
      <c r="TO389" s="6"/>
      <c r="TP389" s="6"/>
      <c r="TQ389" s="6"/>
      <c r="TR389" s="6"/>
      <c r="TS389" s="6"/>
      <c r="TT389" s="6"/>
      <c r="TU389" s="6"/>
      <c r="TV389" s="6"/>
      <c r="TW389" s="6"/>
      <c r="TX389" s="6"/>
      <c r="TY389" s="6"/>
      <c r="TZ389" s="6"/>
      <c r="UA389" s="6"/>
      <c r="UB389" s="6"/>
      <c r="UC389" s="6"/>
      <c r="UD389" s="6"/>
      <c r="UE389" s="6"/>
      <c r="UF389" s="6"/>
      <c r="UG389" s="6"/>
      <c r="UH389" s="6"/>
      <c r="UI389" s="6"/>
      <c r="UJ389" s="6"/>
      <c r="UK389" s="6"/>
      <c r="UL389" s="6"/>
      <c r="UM389" s="6"/>
      <c r="UN389" s="6"/>
      <c r="UO389" s="6"/>
      <c r="UP389" s="6"/>
      <c r="UQ389" s="6"/>
      <c r="UR389" s="6"/>
      <c r="US389" s="6"/>
      <c r="UT389" s="6"/>
      <c r="UU389" s="6"/>
      <c r="UV389" s="6"/>
      <c r="UW389" s="6"/>
      <c r="UX389" s="6"/>
      <c r="UY389" s="6"/>
      <c r="UZ389" s="6"/>
      <c r="VA389" s="6"/>
      <c r="VB389" s="6"/>
      <c r="VC389" s="6"/>
      <c r="VD389" s="6"/>
      <c r="VE389" s="6"/>
      <c r="VF389" s="6"/>
      <c r="VG389" s="6"/>
      <c r="VH389" s="6"/>
      <c r="VI389" s="6"/>
      <c r="VJ389" s="6"/>
      <c r="VK389" s="6"/>
      <c r="VL389" s="6"/>
      <c r="VM389" s="6"/>
      <c r="VN389" s="6"/>
      <c r="VO389" s="6"/>
      <c r="VP389" s="6"/>
      <c r="VQ389" s="6"/>
      <c r="VR389" s="6"/>
      <c r="VS389" s="6"/>
      <c r="VT389" s="6"/>
      <c r="VU389" s="6"/>
      <c r="VV389" s="6"/>
      <c r="VW389" s="6"/>
      <c r="VX389" s="6"/>
      <c r="VY389" s="6"/>
      <c r="VZ389" s="6"/>
      <c r="WA389" s="6"/>
      <c r="WB389" s="6"/>
      <c r="WC389" s="6"/>
      <c r="WD389" s="6"/>
      <c r="WE389" s="6"/>
      <c r="WF389" s="6"/>
      <c r="WG389" s="6"/>
      <c r="WH389" s="6"/>
      <c r="WI389" s="6"/>
      <c r="WJ389" s="6"/>
      <c r="WK389" s="6"/>
      <c r="WL389" s="6"/>
      <c r="WM389" s="6"/>
      <c r="WN389" s="6"/>
      <c r="WO389" s="6"/>
      <c r="WP389" s="6"/>
      <c r="WQ389" s="6"/>
      <c r="WR389" s="6"/>
      <c r="WS389" s="6"/>
      <c r="WT389" s="6"/>
      <c r="WU389" s="6"/>
      <c r="WV389" s="6"/>
      <c r="WW389" s="6"/>
      <c r="WX389" s="6"/>
      <c r="WY389" s="6"/>
      <c r="WZ389" s="6"/>
      <c r="XA389" s="6"/>
      <c r="XB389" s="6"/>
      <c r="XC389" s="6"/>
      <c r="XD389" s="6"/>
      <c r="XE389" s="6"/>
      <c r="XF389" s="6"/>
      <c r="XG389" s="6"/>
      <c r="XH389" s="6"/>
      <c r="XI389" s="6"/>
      <c r="XJ389" s="6"/>
      <c r="XK389" s="6"/>
      <c r="XL389" s="6"/>
      <c r="XM389" s="6"/>
      <c r="XN389" s="6"/>
      <c r="XO389" s="6"/>
      <c r="XP389" s="6"/>
    </row>
    <row r="390" spans="2:640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</row>
    <row r="391" spans="2:640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6"/>
      <c r="OR391" s="6"/>
      <c r="OS391" s="6"/>
      <c r="OT391" s="6"/>
      <c r="OU391" s="6"/>
      <c r="OV391" s="6"/>
      <c r="OW391" s="6"/>
      <c r="OX391" s="6"/>
      <c r="OY391" s="6"/>
      <c r="OZ391" s="6"/>
      <c r="PA391" s="6"/>
      <c r="PB391" s="6"/>
      <c r="PC391" s="6"/>
      <c r="PD391" s="6"/>
      <c r="PE391" s="6"/>
      <c r="PF391" s="6"/>
      <c r="PG391" s="6"/>
      <c r="PH391" s="6"/>
      <c r="PI391" s="6"/>
      <c r="PJ391" s="6"/>
      <c r="PK391" s="6"/>
      <c r="PL391" s="6"/>
      <c r="PM391" s="6"/>
      <c r="PN391" s="6"/>
      <c r="PO391" s="6"/>
      <c r="PP391" s="6"/>
      <c r="PQ391" s="6"/>
      <c r="PR391" s="6"/>
      <c r="PS391" s="6"/>
      <c r="PT391" s="6"/>
      <c r="PU391" s="6"/>
      <c r="PV391" s="6"/>
      <c r="PW391" s="6"/>
      <c r="PX391" s="6"/>
      <c r="PY391" s="6"/>
      <c r="PZ391" s="6"/>
      <c r="QA391" s="6"/>
      <c r="QB391" s="6"/>
      <c r="QC391" s="6"/>
      <c r="QD391" s="6"/>
      <c r="QE391" s="6"/>
      <c r="QF391" s="6"/>
      <c r="QG391" s="6"/>
      <c r="QH391" s="6"/>
      <c r="QI391" s="6"/>
      <c r="QJ391" s="6"/>
      <c r="QK391" s="6"/>
      <c r="QL391" s="6"/>
      <c r="QM391" s="6"/>
      <c r="QN391" s="6"/>
      <c r="QO391" s="6"/>
      <c r="QP391" s="6"/>
      <c r="QQ391" s="6"/>
      <c r="QR391" s="6"/>
      <c r="QS391" s="6"/>
      <c r="QT391" s="6"/>
      <c r="QU391" s="6"/>
      <c r="QV391" s="6"/>
      <c r="QW391" s="6"/>
      <c r="QX391" s="6"/>
      <c r="QY391" s="6"/>
      <c r="QZ391" s="6"/>
      <c r="RA391" s="6"/>
      <c r="RB391" s="6"/>
      <c r="RC391" s="6"/>
      <c r="RD391" s="6"/>
      <c r="RE391" s="6"/>
      <c r="RF391" s="6"/>
      <c r="RG391" s="6"/>
      <c r="RH391" s="6"/>
      <c r="RI391" s="6"/>
      <c r="RJ391" s="6"/>
      <c r="RK391" s="6"/>
      <c r="RL391" s="6"/>
      <c r="RM391" s="6"/>
      <c r="RN391" s="6"/>
      <c r="RO391" s="6"/>
      <c r="RP391" s="6"/>
      <c r="RQ391" s="6"/>
      <c r="RR391" s="6"/>
      <c r="RS391" s="6"/>
      <c r="RT391" s="6"/>
      <c r="RU391" s="6"/>
      <c r="RV391" s="6"/>
      <c r="RW391" s="6"/>
      <c r="RX391" s="6"/>
      <c r="RY391" s="6"/>
      <c r="RZ391" s="6"/>
      <c r="SA391" s="6"/>
      <c r="SB391" s="6"/>
      <c r="SC391" s="6"/>
      <c r="SD391" s="6"/>
      <c r="SE391" s="6"/>
      <c r="SF391" s="6"/>
      <c r="SG391" s="6"/>
      <c r="SH391" s="6"/>
      <c r="SI391" s="6"/>
      <c r="SJ391" s="6"/>
      <c r="SK391" s="6"/>
      <c r="SL391" s="6"/>
      <c r="SM391" s="6"/>
      <c r="SN391" s="6"/>
      <c r="SO391" s="6"/>
      <c r="SP391" s="6"/>
      <c r="SQ391" s="6"/>
      <c r="SR391" s="6"/>
      <c r="SS391" s="6"/>
      <c r="ST391" s="6"/>
      <c r="SU391" s="6"/>
      <c r="SV391" s="6"/>
      <c r="SW391" s="6"/>
      <c r="SX391" s="6"/>
      <c r="SY391" s="6"/>
      <c r="SZ391" s="6"/>
      <c r="TA391" s="6"/>
      <c r="TB391" s="6"/>
      <c r="TC391" s="6"/>
      <c r="TD391" s="6"/>
      <c r="TE391" s="6"/>
      <c r="TF391" s="6"/>
      <c r="TG391" s="6"/>
      <c r="TH391" s="6"/>
      <c r="TI391" s="6"/>
      <c r="TJ391" s="6"/>
      <c r="TK391" s="6"/>
      <c r="TL391" s="6"/>
      <c r="TM391" s="6"/>
      <c r="TN391" s="6"/>
      <c r="TO391" s="6"/>
      <c r="TP391" s="6"/>
      <c r="TQ391" s="6"/>
      <c r="TR391" s="6"/>
      <c r="TS391" s="6"/>
      <c r="TT391" s="6"/>
      <c r="TU391" s="6"/>
      <c r="TV391" s="6"/>
      <c r="TW391" s="6"/>
      <c r="TX391" s="6"/>
      <c r="TY391" s="6"/>
      <c r="TZ391" s="6"/>
      <c r="UA391" s="6"/>
      <c r="UB391" s="6"/>
      <c r="UC391" s="6"/>
      <c r="UD391" s="6"/>
      <c r="UE391" s="6"/>
      <c r="UF391" s="6"/>
      <c r="UG391" s="6"/>
      <c r="UH391" s="6"/>
      <c r="UI391" s="6"/>
      <c r="UJ391" s="6"/>
      <c r="UK391" s="6"/>
      <c r="UL391" s="6"/>
      <c r="UM391" s="6"/>
      <c r="UN391" s="6"/>
      <c r="UO391" s="6"/>
      <c r="UP391" s="6"/>
      <c r="UQ391" s="6"/>
      <c r="UR391" s="6"/>
      <c r="US391" s="6"/>
      <c r="UT391" s="6"/>
      <c r="UU391" s="6"/>
      <c r="UV391" s="6"/>
      <c r="UW391" s="6"/>
      <c r="UX391" s="6"/>
      <c r="UY391" s="6"/>
      <c r="UZ391" s="6"/>
      <c r="VA391" s="6"/>
      <c r="VB391" s="6"/>
      <c r="VC391" s="6"/>
      <c r="VD391" s="6"/>
      <c r="VE391" s="6"/>
      <c r="VF391" s="6"/>
      <c r="VG391" s="6"/>
      <c r="VH391" s="6"/>
      <c r="VI391" s="6"/>
      <c r="VJ391" s="6"/>
      <c r="VK391" s="6"/>
      <c r="VL391" s="6"/>
      <c r="VM391" s="6"/>
      <c r="VN391" s="6"/>
      <c r="VO391" s="6"/>
      <c r="VP391" s="6"/>
      <c r="VQ391" s="6"/>
      <c r="VR391" s="6"/>
      <c r="VS391" s="6"/>
      <c r="VT391" s="6"/>
      <c r="VU391" s="6"/>
      <c r="VV391" s="6"/>
      <c r="VW391" s="6"/>
      <c r="VX391" s="6"/>
      <c r="VY391" s="6"/>
      <c r="VZ391" s="6"/>
      <c r="WA391" s="6"/>
      <c r="WB391" s="6"/>
      <c r="WC391" s="6"/>
      <c r="WD391" s="6"/>
      <c r="WE391" s="6"/>
      <c r="WF391" s="6"/>
      <c r="WG391" s="6"/>
      <c r="WH391" s="6"/>
      <c r="WI391" s="6"/>
      <c r="WJ391" s="6"/>
      <c r="WK391" s="6"/>
      <c r="WL391" s="6"/>
      <c r="WM391" s="6"/>
      <c r="WN391" s="6"/>
      <c r="WO391" s="6"/>
      <c r="WP391" s="6"/>
      <c r="WQ391" s="6"/>
      <c r="WR391" s="6"/>
      <c r="WS391" s="6"/>
      <c r="WT391" s="6"/>
      <c r="WU391" s="6"/>
      <c r="WV391" s="6"/>
      <c r="WW391" s="6"/>
      <c r="WX391" s="6"/>
      <c r="WY391" s="6"/>
      <c r="WZ391" s="6"/>
      <c r="XA391" s="6"/>
      <c r="XB391" s="6"/>
      <c r="XC391" s="6"/>
      <c r="XD391" s="6"/>
      <c r="XE391" s="6"/>
      <c r="XF391" s="6"/>
      <c r="XG391" s="6"/>
      <c r="XH391" s="6"/>
      <c r="XI391" s="6"/>
      <c r="XJ391" s="6"/>
      <c r="XK391" s="6"/>
      <c r="XL391" s="6"/>
      <c r="XM391" s="6"/>
      <c r="XN391" s="6"/>
      <c r="XO391" s="6"/>
      <c r="XP391" s="6"/>
    </row>
    <row r="392" spans="2:640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  <c r="XK392" s="6"/>
      <c r="XL392" s="6"/>
      <c r="XM392" s="6"/>
      <c r="XN392" s="6"/>
      <c r="XO392" s="6"/>
      <c r="XP392" s="6"/>
    </row>
    <row r="393" spans="2:640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/>
      <c r="OQ393" s="6"/>
      <c r="OR393" s="6"/>
      <c r="OS393" s="6"/>
      <c r="OT393" s="6"/>
      <c r="OU393" s="6"/>
      <c r="OV393" s="6"/>
      <c r="OW393" s="6"/>
      <c r="OX393" s="6"/>
      <c r="OY393" s="6"/>
      <c r="OZ393" s="6"/>
      <c r="PA393" s="6"/>
      <c r="PB393" s="6"/>
      <c r="PC393" s="6"/>
      <c r="PD393" s="6"/>
      <c r="PE393" s="6"/>
      <c r="PF393" s="6"/>
      <c r="PG393" s="6"/>
      <c r="PH393" s="6"/>
      <c r="PI393" s="6"/>
      <c r="PJ393" s="6"/>
      <c r="PK393" s="6"/>
      <c r="PL393" s="6"/>
      <c r="PM393" s="6"/>
      <c r="PN393" s="6"/>
      <c r="PO393" s="6"/>
      <c r="PP393" s="6"/>
      <c r="PQ393" s="6"/>
      <c r="PR393" s="6"/>
      <c r="PS393" s="6"/>
      <c r="PT393" s="6"/>
      <c r="PU393" s="6"/>
      <c r="PV393" s="6"/>
      <c r="PW393" s="6"/>
      <c r="PX393" s="6"/>
      <c r="PY393" s="6"/>
      <c r="PZ393" s="6"/>
      <c r="QA393" s="6"/>
      <c r="QB393" s="6"/>
      <c r="QC393" s="6"/>
      <c r="QD393" s="6"/>
      <c r="QE393" s="6"/>
      <c r="QF393" s="6"/>
      <c r="QG393" s="6"/>
      <c r="QH393" s="6"/>
      <c r="QI393" s="6"/>
      <c r="QJ393" s="6"/>
      <c r="QK393" s="6"/>
      <c r="QL393" s="6"/>
      <c r="QM393" s="6"/>
      <c r="QN393" s="6"/>
      <c r="QO393" s="6"/>
      <c r="QP393" s="6"/>
      <c r="QQ393" s="6"/>
      <c r="QR393" s="6"/>
      <c r="QS393" s="6"/>
      <c r="QT393" s="6"/>
      <c r="QU393" s="6"/>
      <c r="QV393" s="6"/>
      <c r="QW393" s="6"/>
      <c r="QX393" s="6"/>
      <c r="QY393" s="6"/>
      <c r="QZ393" s="6"/>
      <c r="RA393" s="6"/>
      <c r="RB393" s="6"/>
      <c r="RC393" s="6"/>
      <c r="RD393" s="6"/>
      <c r="RE393" s="6"/>
      <c r="RF393" s="6"/>
      <c r="RG393" s="6"/>
      <c r="RH393" s="6"/>
      <c r="RI393" s="6"/>
      <c r="RJ393" s="6"/>
      <c r="RK393" s="6"/>
      <c r="RL393" s="6"/>
      <c r="RM393" s="6"/>
      <c r="RN393" s="6"/>
      <c r="RO393" s="6"/>
      <c r="RP393" s="6"/>
      <c r="RQ393" s="6"/>
      <c r="RR393" s="6"/>
      <c r="RS393" s="6"/>
      <c r="RT393" s="6"/>
      <c r="RU393" s="6"/>
      <c r="RV393" s="6"/>
      <c r="RW393" s="6"/>
      <c r="RX393" s="6"/>
      <c r="RY393" s="6"/>
      <c r="RZ393" s="6"/>
      <c r="SA393" s="6"/>
      <c r="SB393" s="6"/>
      <c r="SC393" s="6"/>
      <c r="SD393" s="6"/>
      <c r="SE393" s="6"/>
      <c r="SF393" s="6"/>
      <c r="SG393" s="6"/>
      <c r="SH393" s="6"/>
      <c r="SI393" s="6"/>
      <c r="SJ393" s="6"/>
      <c r="SK393" s="6"/>
      <c r="SL393" s="6"/>
      <c r="SM393" s="6"/>
      <c r="SN393" s="6"/>
      <c r="SO393" s="6"/>
      <c r="SP393" s="6"/>
      <c r="SQ393" s="6"/>
      <c r="SR393" s="6"/>
      <c r="SS393" s="6"/>
      <c r="ST393" s="6"/>
      <c r="SU393" s="6"/>
      <c r="SV393" s="6"/>
      <c r="SW393" s="6"/>
      <c r="SX393" s="6"/>
      <c r="SY393" s="6"/>
      <c r="SZ393" s="6"/>
      <c r="TA393" s="6"/>
      <c r="TB393" s="6"/>
      <c r="TC393" s="6"/>
      <c r="TD393" s="6"/>
      <c r="TE393" s="6"/>
      <c r="TF393" s="6"/>
      <c r="TG393" s="6"/>
      <c r="TH393" s="6"/>
      <c r="TI393" s="6"/>
      <c r="TJ393" s="6"/>
      <c r="TK393" s="6"/>
      <c r="TL393" s="6"/>
      <c r="TM393" s="6"/>
      <c r="TN393" s="6"/>
      <c r="TO393" s="6"/>
      <c r="TP393" s="6"/>
      <c r="TQ393" s="6"/>
      <c r="TR393" s="6"/>
      <c r="TS393" s="6"/>
      <c r="TT393" s="6"/>
      <c r="TU393" s="6"/>
      <c r="TV393" s="6"/>
      <c r="TW393" s="6"/>
      <c r="TX393" s="6"/>
      <c r="TY393" s="6"/>
      <c r="TZ393" s="6"/>
      <c r="UA393" s="6"/>
      <c r="UB393" s="6"/>
      <c r="UC393" s="6"/>
      <c r="UD393" s="6"/>
      <c r="UE393" s="6"/>
      <c r="UF393" s="6"/>
      <c r="UG393" s="6"/>
      <c r="UH393" s="6"/>
      <c r="UI393" s="6"/>
      <c r="UJ393" s="6"/>
      <c r="UK393" s="6"/>
      <c r="UL393" s="6"/>
      <c r="UM393" s="6"/>
      <c r="UN393" s="6"/>
      <c r="UO393" s="6"/>
      <c r="UP393" s="6"/>
      <c r="UQ393" s="6"/>
      <c r="UR393" s="6"/>
      <c r="US393" s="6"/>
      <c r="UT393" s="6"/>
      <c r="UU393" s="6"/>
      <c r="UV393" s="6"/>
      <c r="UW393" s="6"/>
      <c r="UX393" s="6"/>
      <c r="UY393" s="6"/>
      <c r="UZ393" s="6"/>
      <c r="VA393" s="6"/>
      <c r="VB393" s="6"/>
      <c r="VC393" s="6"/>
      <c r="VD393" s="6"/>
      <c r="VE393" s="6"/>
      <c r="VF393" s="6"/>
      <c r="VG393" s="6"/>
      <c r="VH393" s="6"/>
      <c r="VI393" s="6"/>
      <c r="VJ393" s="6"/>
      <c r="VK393" s="6"/>
      <c r="VL393" s="6"/>
      <c r="VM393" s="6"/>
      <c r="VN393" s="6"/>
      <c r="VO393" s="6"/>
      <c r="VP393" s="6"/>
      <c r="VQ393" s="6"/>
      <c r="VR393" s="6"/>
      <c r="VS393" s="6"/>
      <c r="VT393" s="6"/>
      <c r="VU393" s="6"/>
      <c r="VV393" s="6"/>
      <c r="VW393" s="6"/>
      <c r="VX393" s="6"/>
      <c r="VY393" s="6"/>
      <c r="VZ393" s="6"/>
      <c r="WA393" s="6"/>
      <c r="WB393" s="6"/>
      <c r="WC393" s="6"/>
      <c r="WD393" s="6"/>
      <c r="WE393" s="6"/>
      <c r="WF393" s="6"/>
      <c r="WG393" s="6"/>
      <c r="WH393" s="6"/>
      <c r="WI393" s="6"/>
      <c r="WJ393" s="6"/>
      <c r="WK393" s="6"/>
      <c r="WL393" s="6"/>
      <c r="WM393" s="6"/>
      <c r="WN393" s="6"/>
      <c r="WO393" s="6"/>
      <c r="WP393" s="6"/>
      <c r="WQ393" s="6"/>
      <c r="WR393" s="6"/>
      <c r="WS393" s="6"/>
      <c r="WT393" s="6"/>
      <c r="WU393" s="6"/>
      <c r="WV393" s="6"/>
      <c r="WW393" s="6"/>
      <c r="WX393" s="6"/>
      <c r="WY393" s="6"/>
      <c r="WZ393" s="6"/>
      <c r="XA393" s="6"/>
      <c r="XB393" s="6"/>
      <c r="XC393" s="6"/>
      <c r="XD393" s="6"/>
      <c r="XE393" s="6"/>
      <c r="XF393" s="6"/>
      <c r="XG393" s="6"/>
      <c r="XH393" s="6"/>
      <c r="XI393" s="6"/>
      <c r="XJ393" s="6"/>
      <c r="XK393" s="6"/>
      <c r="XL393" s="6"/>
      <c r="XM393" s="6"/>
      <c r="XN393" s="6"/>
      <c r="XO393" s="6"/>
      <c r="XP393" s="6"/>
    </row>
    <row r="394" spans="2:640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</row>
    <row r="395" spans="2:640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</row>
    <row r="396" spans="2:640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</row>
    <row r="397" spans="2:640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</row>
    <row r="398" spans="2:640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</row>
    <row r="399" spans="2:640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</row>
    <row r="400" spans="2:640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</row>
    <row r="401" spans="2:640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/>
      <c r="OQ401" s="6"/>
      <c r="OR401" s="6"/>
      <c r="OS401" s="6"/>
      <c r="OT401" s="6"/>
      <c r="OU401" s="6"/>
      <c r="OV401" s="6"/>
      <c r="OW401" s="6"/>
      <c r="OX401" s="6"/>
      <c r="OY401" s="6"/>
      <c r="OZ401" s="6"/>
      <c r="PA401" s="6"/>
      <c r="PB401" s="6"/>
      <c r="PC401" s="6"/>
      <c r="PD401" s="6"/>
      <c r="PE401" s="6"/>
      <c r="PF401" s="6"/>
      <c r="PG401" s="6"/>
      <c r="PH401" s="6"/>
      <c r="PI401" s="6"/>
      <c r="PJ401" s="6"/>
      <c r="PK401" s="6"/>
      <c r="PL401" s="6"/>
      <c r="PM401" s="6"/>
      <c r="PN401" s="6"/>
      <c r="PO401" s="6"/>
      <c r="PP401" s="6"/>
      <c r="PQ401" s="6"/>
      <c r="PR401" s="6"/>
      <c r="PS401" s="6"/>
      <c r="PT401" s="6"/>
      <c r="PU401" s="6"/>
      <c r="PV401" s="6"/>
      <c r="PW401" s="6"/>
      <c r="PX401" s="6"/>
      <c r="PY401" s="6"/>
      <c r="PZ401" s="6"/>
      <c r="QA401" s="6"/>
      <c r="QB401" s="6"/>
      <c r="QC401" s="6"/>
      <c r="QD401" s="6"/>
      <c r="QE401" s="6"/>
      <c r="QF401" s="6"/>
      <c r="QG401" s="6"/>
      <c r="QH401" s="6"/>
      <c r="QI401" s="6"/>
      <c r="QJ401" s="6"/>
      <c r="QK401" s="6"/>
      <c r="QL401" s="6"/>
      <c r="QM401" s="6"/>
      <c r="QN401" s="6"/>
      <c r="QO401" s="6"/>
      <c r="QP401" s="6"/>
      <c r="QQ401" s="6"/>
      <c r="QR401" s="6"/>
      <c r="QS401" s="6"/>
      <c r="QT401" s="6"/>
      <c r="QU401" s="6"/>
      <c r="QV401" s="6"/>
      <c r="QW401" s="6"/>
      <c r="QX401" s="6"/>
      <c r="QY401" s="6"/>
      <c r="QZ401" s="6"/>
      <c r="RA401" s="6"/>
      <c r="RB401" s="6"/>
      <c r="RC401" s="6"/>
      <c r="RD401" s="6"/>
      <c r="RE401" s="6"/>
      <c r="RF401" s="6"/>
      <c r="RG401" s="6"/>
      <c r="RH401" s="6"/>
      <c r="RI401" s="6"/>
      <c r="RJ401" s="6"/>
      <c r="RK401" s="6"/>
      <c r="RL401" s="6"/>
      <c r="RM401" s="6"/>
      <c r="RN401" s="6"/>
      <c r="RO401" s="6"/>
      <c r="RP401" s="6"/>
      <c r="RQ401" s="6"/>
      <c r="RR401" s="6"/>
      <c r="RS401" s="6"/>
      <c r="RT401" s="6"/>
      <c r="RU401" s="6"/>
      <c r="RV401" s="6"/>
      <c r="RW401" s="6"/>
      <c r="RX401" s="6"/>
      <c r="RY401" s="6"/>
      <c r="RZ401" s="6"/>
      <c r="SA401" s="6"/>
      <c r="SB401" s="6"/>
      <c r="SC401" s="6"/>
      <c r="SD401" s="6"/>
      <c r="SE401" s="6"/>
      <c r="SF401" s="6"/>
      <c r="SG401" s="6"/>
      <c r="SH401" s="6"/>
      <c r="SI401" s="6"/>
      <c r="SJ401" s="6"/>
      <c r="SK401" s="6"/>
      <c r="SL401" s="6"/>
      <c r="SM401" s="6"/>
      <c r="SN401" s="6"/>
      <c r="SO401" s="6"/>
      <c r="SP401" s="6"/>
      <c r="SQ401" s="6"/>
      <c r="SR401" s="6"/>
      <c r="SS401" s="6"/>
      <c r="ST401" s="6"/>
      <c r="SU401" s="6"/>
      <c r="SV401" s="6"/>
      <c r="SW401" s="6"/>
      <c r="SX401" s="6"/>
      <c r="SY401" s="6"/>
      <c r="SZ401" s="6"/>
      <c r="TA401" s="6"/>
      <c r="TB401" s="6"/>
      <c r="TC401" s="6"/>
      <c r="TD401" s="6"/>
      <c r="TE401" s="6"/>
      <c r="TF401" s="6"/>
      <c r="TG401" s="6"/>
      <c r="TH401" s="6"/>
      <c r="TI401" s="6"/>
      <c r="TJ401" s="6"/>
      <c r="TK401" s="6"/>
      <c r="TL401" s="6"/>
      <c r="TM401" s="6"/>
      <c r="TN401" s="6"/>
      <c r="TO401" s="6"/>
      <c r="TP401" s="6"/>
      <c r="TQ401" s="6"/>
      <c r="TR401" s="6"/>
      <c r="TS401" s="6"/>
      <c r="TT401" s="6"/>
      <c r="TU401" s="6"/>
      <c r="TV401" s="6"/>
      <c r="TW401" s="6"/>
      <c r="TX401" s="6"/>
      <c r="TY401" s="6"/>
      <c r="TZ401" s="6"/>
      <c r="UA401" s="6"/>
      <c r="UB401" s="6"/>
      <c r="UC401" s="6"/>
      <c r="UD401" s="6"/>
      <c r="UE401" s="6"/>
      <c r="UF401" s="6"/>
      <c r="UG401" s="6"/>
      <c r="UH401" s="6"/>
      <c r="UI401" s="6"/>
      <c r="UJ401" s="6"/>
      <c r="UK401" s="6"/>
      <c r="UL401" s="6"/>
      <c r="UM401" s="6"/>
      <c r="UN401" s="6"/>
      <c r="UO401" s="6"/>
      <c r="UP401" s="6"/>
      <c r="UQ401" s="6"/>
      <c r="UR401" s="6"/>
      <c r="US401" s="6"/>
      <c r="UT401" s="6"/>
      <c r="UU401" s="6"/>
      <c r="UV401" s="6"/>
      <c r="UW401" s="6"/>
      <c r="UX401" s="6"/>
      <c r="UY401" s="6"/>
      <c r="UZ401" s="6"/>
      <c r="VA401" s="6"/>
      <c r="VB401" s="6"/>
      <c r="VC401" s="6"/>
      <c r="VD401" s="6"/>
      <c r="VE401" s="6"/>
      <c r="VF401" s="6"/>
      <c r="VG401" s="6"/>
      <c r="VH401" s="6"/>
      <c r="VI401" s="6"/>
      <c r="VJ401" s="6"/>
      <c r="VK401" s="6"/>
      <c r="VL401" s="6"/>
      <c r="VM401" s="6"/>
      <c r="VN401" s="6"/>
      <c r="VO401" s="6"/>
      <c r="VP401" s="6"/>
      <c r="VQ401" s="6"/>
      <c r="VR401" s="6"/>
      <c r="VS401" s="6"/>
      <c r="VT401" s="6"/>
      <c r="VU401" s="6"/>
      <c r="VV401" s="6"/>
      <c r="VW401" s="6"/>
      <c r="VX401" s="6"/>
      <c r="VY401" s="6"/>
      <c r="VZ401" s="6"/>
      <c r="WA401" s="6"/>
      <c r="WB401" s="6"/>
      <c r="WC401" s="6"/>
      <c r="WD401" s="6"/>
      <c r="WE401" s="6"/>
      <c r="WF401" s="6"/>
      <c r="WG401" s="6"/>
      <c r="WH401" s="6"/>
      <c r="WI401" s="6"/>
      <c r="WJ401" s="6"/>
      <c r="WK401" s="6"/>
      <c r="WL401" s="6"/>
      <c r="WM401" s="6"/>
      <c r="WN401" s="6"/>
      <c r="WO401" s="6"/>
      <c r="WP401" s="6"/>
      <c r="WQ401" s="6"/>
      <c r="WR401" s="6"/>
      <c r="WS401" s="6"/>
      <c r="WT401" s="6"/>
      <c r="WU401" s="6"/>
      <c r="WV401" s="6"/>
      <c r="WW401" s="6"/>
      <c r="WX401" s="6"/>
      <c r="WY401" s="6"/>
      <c r="WZ401" s="6"/>
      <c r="XA401" s="6"/>
      <c r="XB401" s="6"/>
      <c r="XC401" s="6"/>
      <c r="XD401" s="6"/>
      <c r="XE401" s="6"/>
      <c r="XF401" s="6"/>
      <c r="XG401" s="6"/>
      <c r="XH401" s="6"/>
      <c r="XI401" s="6"/>
      <c r="XJ401" s="6"/>
      <c r="XK401" s="6"/>
      <c r="XL401" s="6"/>
      <c r="XM401" s="6"/>
      <c r="XN401" s="6"/>
      <c r="XO401" s="6"/>
      <c r="XP401" s="6"/>
    </row>
    <row r="402" spans="2:640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/>
      <c r="OP402" s="6"/>
      <c r="OQ402" s="6"/>
      <c r="OR402" s="6"/>
      <c r="OS402" s="6"/>
      <c r="OT402" s="6"/>
      <c r="OU402" s="6"/>
      <c r="OV402" s="6"/>
      <c r="OW402" s="6"/>
      <c r="OX402" s="6"/>
      <c r="OY402" s="6"/>
      <c r="OZ402" s="6"/>
      <c r="PA402" s="6"/>
      <c r="PB402" s="6"/>
      <c r="PC402" s="6"/>
      <c r="PD402" s="6"/>
      <c r="PE402" s="6"/>
      <c r="PF402" s="6"/>
      <c r="PG402" s="6"/>
      <c r="PH402" s="6"/>
      <c r="PI402" s="6"/>
      <c r="PJ402" s="6"/>
      <c r="PK402" s="6"/>
      <c r="PL402" s="6"/>
      <c r="PM402" s="6"/>
      <c r="PN402" s="6"/>
      <c r="PO402" s="6"/>
      <c r="PP402" s="6"/>
      <c r="PQ402" s="6"/>
      <c r="PR402" s="6"/>
      <c r="PS402" s="6"/>
      <c r="PT402" s="6"/>
      <c r="PU402" s="6"/>
      <c r="PV402" s="6"/>
      <c r="PW402" s="6"/>
      <c r="PX402" s="6"/>
      <c r="PY402" s="6"/>
      <c r="PZ402" s="6"/>
      <c r="QA402" s="6"/>
      <c r="QB402" s="6"/>
      <c r="QC402" s="6"/>
      <c r="QD402" s="6"/>
      <c r="QE402" s="6"/>
      <c r="QF402" s="6"/>
      <c r="QG402" s="6"/>
      <c r="QH402" s="6"/>
      <c r="QI402" s="6"/>
      <c r="QJ402" s="6"/>
      <c r="QK402" s="6"/>
      <c r="QL402" s="6"/>
      <c r="QM402" s="6"/>
      <c r="QN402" s="6"/>
      <c r="QO402" s="6"/>
      <c r="QP402" s="6"/>
      <c r="QQ402" s="6"/>
      <c r="QR402" s="6"/>
      <c r="QS402" s="6"/>
      <c r="QT402" s="6"/>
      <c r="QU402" s="6"/>
      <c r="QV402" s="6"/>
      <c r="QW402" s="6"/>
      <c r="QX402" s="6"/>
      <c r="QY402" s="6"/>
      <c r="QZ402" s="6"/>
      <c r="RA402" s="6"/>
      <c r="RB402" s="6"/>
      <c r="RC402" s="6"/>
      <c r="RD402" s="6"/>
      <c r="RE402" s="6"/>
      <c r="RF402" s="6"/>
      <c r="RG402" s="6"/>
      <c r="RH402" s="6"/>
      <c r="RI402" s="6"/>
      <c r="RJ402" s="6"/>
      <c r="RK402" s="6"/>
      <c r="RL402" s="6"/>
      <c r="RM402" s="6"/>
      <c r="RN402" s="6"/>
      <c r="RO402" s="6"/>
      <c r="RP402" s="6"/>
      <c r="RQ402" s="6"/>
      <c r="RR402" s="6"/>
      <c r="RS402" s="6"/>
      <c r="RT402" s="6"/>
      <c r="RU402" s="6"/>
      <c r="RV402" s="6"/>
      <c r="RW402" s="6"/>
      <c r="RX402" s="6"/>
      <c r="RY402" s="6"/>
      <c r="RZ402" s="6"/>
      <c r="SA402" s="6"/>
      <c r="SB402" s="6"/>
      <c r="SC402" s="6"/>
      <c r="SD402" s="6"/>
      <c r="SE402" s="6"/>
      <c r="SF402" s="6"/>
      <c r="SG402" s="6"/>
      <c r="SH402" s="6"/>
      <c r="SI402" s="6"/>
      <c r="SJ402" s="6"/>
      <c r="SK402" s="6"/>
      <c r="SL402" s="6"/>
      <c r="SM402" s="6"/>
      <c r="SN402" s="6"/>
      <c r="SO402" s="6"/>
      <c r="SP402" s="6"/>
      <c r="SQ402" s="6"/>
      <c r="SR402" s="6"/>
      <c r="SS402" s="6"/>
      <c r="ST402" s="6"/>
      <c r="SU402" s="6"/>
      <c r="SV402" s="6"/>
      <c r="SW402" s="6"/>
      <c r="SX402" s="6"/>
      <c r="SY402" s="6"/>
      <c r="SZ402" s="6"/>
      <c r="TA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  <c r="TL402" s="6"/>
      <c r="TM402" s="6"/>
      <c r="TN402" s="6"/>
      <c r="TO402" s="6"/>
      <c r="TP402" s="6"/>
      <c r="TQ402" s="6"/>
      <c r="TR402" s="6"/>
      <c r="TS402" s="6"/>
      <c r="TT402" s="6"/>
      <c r="TU402" s="6"/>
      <c r="TV402" s="6"/>
      <c r="TW402" s="6"/>
      <c r="TX402" s="6"/>
      <c r="TY402" s="6"/>
      <c r="TZ402" s="6"/>
      <c r="UA402" s="6"/>
      <c r="UB402" s="6"/>
      <c r="UC402" s="6"/>
      <c r="UD402" s="6"/>
      <c r="UE402" s="6"/>
      <c r="UF402" s="6"/>
      <c r="UG402" s="6"/>
      <c r="UH402" s="6"/>
      <c r="UI402" s="6"/>
      <c r="UJ402" s="6"/>
      <c r="UK402" s="6"/>
      <c r="UL402" s="6"/>
      <c r="UM402" s="6"/>
      <c r="UN402" s="6"/>
      <c r="UO402" s="6"/>
      <c r="UP402" s="6"/>
      <c r="UQ402" s="6"/>
      <c r="UR402" s="6"/>
      <c r="US402" s="6"/>
      <c r="UT402" s="6"/>
      <c r="UU402" s="6"/>
      <c r="UV402" s="6"/>
      <c r="UW402" s="6"/>
      <c r="UX402" s="6"/>
      <c r="UY402" s="6"/>
      <c r="UZ402" s="6"/>
      <c r="VA402" s="6"/>
      <c r="VB402" s="6"/>
      <c r="VC402" s="6"/>
      <c r="VD402" s="6"/>
      <c r="VE402" s="6"/>
      <c r="VF402" s="6"/>
      <c r="VG402" s="6"/>
      <c r="VH402" s="6"/>
      <c r="VI402" s="6"/>
      <c r="VJ402" s="6"/>
      <c r="VK402" s="6"/>
      <c r="VL402" s="6"/>
      <c r="VM402" s="6"/>
      <c r="VN402" s="6"/>
      <c r="VO402" s="6"/>
      <c r="VP402" s="6"/>
      <c r="VQ402" s="6"/>
      <c r="VR402" s="6"/>
      <c r="VS402" s="6"/>
      <c r="VT402" s="6"/>
      <c r="VU402" s="6"/>
      <c r="VV402" s="6"/>
      <c r="VW402" s="6"/>
      <c r="VX402" s="6"/>
      <c r="VY402" s="6"/>
      <c r="VZ402" s="6"/>
      <c r="WA402" s="6"/>
      <c r="WB402" s="6"/>
      <c r="WC402" s="6"/>
      <c r="WD402" s="6"/>
      <c r="WE402" s="6"/>
      <c r="WF402" s="6"/>
      <c r="WG402" s="6"/>
      <c r="WH402" s="6"/>
      <c r="WI402" s="6"/>
      <c r="WJ402" s="6"/>
      <c r="WK402" s="6"/>
      <c r="WL402" s="6"/>
      <c r="WM402" s="6"/>
      <c r="WN402" s="6"/>
      <c r="WO402" s="6"/>
      <c r="WP402" s="6"/>
      <c r="WQ402" s="6"/>
      <c r="WR402" s="6"/>
      <c r="WS402" s="6"/>
      <c r="WT402" s="6"/>
      <c r="WU402" s="6"/>
      <c r="WV402" s="6"/>
      <c r="WW402" s="6"/>
      <c r="WX402" s="6"/>
      <c r="WY402" s="6"/>
      <c r="WZ402" s="6"/>
      <c r="XA402" s="6"/>
      <c r="XB402" s="6"/>
      <c r="XC402" s="6"/>
      <c r="XD402" s="6"/>
      <c r="XE402" s="6"/>
      <c r="XF402" s="6"/>
      <c r="XG402" s="6"/>
      <c r="XH402" s="6"/>
      <c r="XI402" s="6"/>
      <c r="XJ402" s="6"/>
      <c r="XK402" s="6"/>
      <c r="XL402" s="6"/>
      <c r="XM402" s="6"/>
      <c r="XN402" s="6"/>
      <c r="XO402" s="6"/>
      <c r="XP402" s="6"/>
    </row>
    <row r="403" spans="2:640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/>
      <c r="OP403" s="6"/>
      <c r="OQ403" s="6"/>
      <c r="OR403" s="6"/>
      <c r="OS403" s="6"/>
      <c r="OT403" s="6"/>
      <c r="OU403" s="6"/>
      <c r="OV403" s="6"/>
      <c r="OW403" s="6"/>
      <c r="OX403" s="6"/>
      <c r="OY403" s="6"/>
      <c r="OZ403" s="6"/>
      <c r="PA403" s="6"/>
      <c r="PB403" s="6"/>
      <c r="PC403" s="6"/>
      <c r="PD403" s="6"/>
      <c r="PE403" s="6"/>
      <c r="PF403" s="6"/>
      <c r="PG403" s="6"/>
      <c r="PH403" s="6"/>
      <c r="PI403" s="6"/>
      <c r="PJ403" s="6"/>
      <c r="PK403" s="6"/>
      <c r="PL403" s="6"/>
      <c r="PM403" s="6"/>
      <c r="PN403" s="6"/>
      <c r="PO403" s="6"/>
      <c r="PP403" s="6"/>
      <c r="PQ403" s="6"/>
      <c r="PR403" s="6"/>
      <c r="PS403" s="6"/>
      <c r="PT403" s="6"/>
      <c r="PU403" s="6"/>
      <c r="PV403" s="6"/>
      <c r="PW403" s="6"/>
      <c r="PX403" s="6"/>
      <c r="PY403" s="6"/>
      <c r="PZ403" s="6"/>
      <c r="QA403" s="6"/>
      <c r="QB403" s="6"/>
      <c r="QC403" s="6"/>
      <c r="QD403" s="6"/>
      <c r="QE403" s="6"/>
      <c r="QF403" s="6"/>
      <c r="QG403" s="6"/>
      <c r="QH403" s="6"/>
      <c r="QI403" s="6"/>
      <c r="QJ403" s="6"/>
      <c r="QK403" s="6"/>
      <c r="QL403" s="6"/>
      <c r="QM403" s="6"/>
      <c r="QN403" s="6"/>
      <c r="QO403" s="6"/>
      <c r="QP403" s="6"/>
      <c r="QQ403" s="6"/>
      <c r="QR403" s="6"/>
      <c r="QS403" s="6"/>
      <c r="QT403" s="6"/>
      <c r="QU403" s="6"/>
      <c r="QV403" s="6"/>
      <c r="QW403" s="6"/>
      <c r="QX403" s="6"/>
      <c r="QY403" s="6"/>
      <c r="QZ403" s="6"/>
      <c r="RA403" s="6"/>
      <c r="RB403" s="6"/>
      <c r="RC403" s="6"/>
      <c r="RD403" s="6"/>
      <c r="RE403" s="6"/>
      <c r="RF403" s="6"/>
      <c r="RG403" s="6"/>
      <c r="RH403" s="6"/>
      <c r="RI403" s="6"/>
      <c r="RJ403" s="6"/>
      <c r="RK403" s="6"/>
      <c r="RL403" s="6"/>
      <c r="RM403" s="6"/>
      <c r="RN403" s="6"/>
      <c r="RO403" s="6"/>
      <c r="RP403" s="6"/>
      <c r="RQ403" s="6"/>
      <c r="RR403" s="6"/>
      <c r="RS403" s="6"/>
      <c r="RT403" s="6"/>
      <c r="RU403" s="6"/>
      <c r="RV403" s="6"/>
      <c r="RW403" s="6"/>
      <c r="RX403" s="6"/>
      <c r="RY403" s="6"/>
      <c r="RZ403" s="6"/>
      <c r="SA403" s="6"/>
      <c r="SB403" s="6"/>
      <c r="SC403" s="6"/>
      <c r="SD403" s="6"/>
      <c r="SE403" s="6"/>
      <c r="SF403" s="6"/>
      <c r="SG403" s="6"/>
      <c r="SH403" s="6"/>
      <c r="SI403" s="6"/>
      <c r="SJ403" s="6"/>
      <c r="SK403" s="6"/>
      <c r="SL403" s="6"/>
      <c r="SM403" s="6"/>
      <c r="SN403" s="6"/>
      <c r="SO403" s="6"/>
      <c r="SP403" s="6"/>
      <c r="SQ403" s="6"/>
      <c r="SR403" s="6"/>
      <c r="SS403" s="6"/>
      <c r="ST403" s="6"/>
      <c r="SU403" s="6"/>
      <c r="SV403" s="6"/>
      <c r="SW403" s="6"/>
      <c r="SX403" s="6"/>
      <c r="SY403" s="6"/>
      <c r="SZ403" s="6"/>
      <c r="TA403" s="6"/>
      <c r="TB403" s="6"/>
      <c r="TC403" s="6"/>
      <c r="TD403" s="6"/>
      <c r="TE403" s="6"/>
      <c r="TF403" s="6"/>
      <c r="TG403" s="6"/>
      <c r="TH403" s="6"/>
      <c r="TI403" s="6"/>
      <c r="TJ403" s="6"/>
      <c r="TK403" s="6"/>
      <c r="TL403" s="6"/>
      <c r="TM403" s="6"/>
      <c r="TN403" s="6"/>
      <c r="TO403" s="6"/>
      <c r="TP403" s="6"/>
      <c r="TQ403" s="6"/>
      <c r="TR403" s="6"/>
      <c r="TS403" s="6"/>
      <c r="TT403" s="6"/>
      <c r="TU403" s="6"/>
      <c r="TV403" s="6"/>
      <c r="TW403" s="6"/>
      <c r="TX403" s="6"/>
      <c r="TY403" s="6"/>
      <c r="TZ403" s="6"/>
      <c r="UA403" s="6"/>
      <c r="UB403" s="6"/>
      <c r="UC403" s="6"/>
      <c r="UD403" s="6"/>
      <c r="UE403" s="6"/>
      <c r="UF403" s="6"/>
      <c r="UG403" s="6"/>
      <c r="UH403" s="6"/>
      <c r="UI403" s="6"/>
      <c r="UJ403" s="6"/>
      <c r="UK403" s="6"/>
      <c r="UL403" s="6"/>
      <c r="UM403" s="6"/>
      <c r="UN403" s="6"/>
      <c r="UO403" s="6"/>
      <c r="UP403" s="6"/>
      <c r="UQ403" s="6"/>
      <c r="UR403" s="6"/>
      <c r="US403" s="6"/>
      <c r="UT403" s="6"/>
      <c r="UU403" s="6"/>
      <c r="UV403" s="6"/>
      <c r="UW403" s="6"/>
      <c r="UX403" s="6"/>
      <c r="UY403" s="6"/>
      <c r="UZ403" s="6"/>
      <c r="VA403" s="6"/>
      <c r="VB403" s="6"/>
      <c r="VC403" s="6"/>
      <c r="VD403" s="6"/>
      <c r="VE403" s="6"/>
      <c r="VF403" s="6"/>
      <c r="VG403" s="6"/>
      <c r="VH403" s="6"/>
      <c r="VI403" s="6"/>
      <c r="VJ403" s="6"/>
      <c r="VK403" s="6"/>
      <c r="VL403" s="6"/>
      <c r="VM403" s="6"/>
      <c r="VN403" s="6"/>
      <c r="VO403" s="6"/>
      <c r="VP403" s="6"/>
      <c r="VQ403" s="6"/>
      <c r="VR403" s="6"/>
      <c r="VS403" s="6"/>
      <c r="VT403" s="6"/>
      <c r="VU403" s="6"/>
      <c r="VV403" s="6"/>
      <c r="VW403" s="6"/>
      <c r="VX403" s="6"/>
      <c r="VY403" s="6"/>
      <c r="VZ403" s="6"/>
      <c r="WA403" s="6"/>
      <c r="WB403" s="6"/>
      <c r="WC403" s="6"/>
      <c r="WD403" s="6"/>
      <c r="WE403" s="6"/>
      <c r="WF403" s="6"/>
      <c r="WG403" s="6"/>
      <c r="WH403" s="6"/>
      <c r="WI403" s="6"/>
      <c r="WJ403" s="6"/>
      <c r="WK403" s="6"/>
      <c r="WL403" s="6"/>
      <c r="WM403" s="6"/>
      <c r="WN403" s="6"/>
      <c r="WO403" s="6"/>
      <c r="WP403" s="6"/>
      <c r="WQ403" s="6"/>
      <c r="WR403" s="6"/>
      <c r="WS403" s="6"/>
      <c r="WT403" s="6"/>
      <c r="WU403" s="6"/>
      <c r="WV403" s="6"/>
      <c r="WW403" s="6"/>
      <c r="WX403" s="6"/>
      <c r="WY403" s="6"/>
      <c r="WZ403" s="6"/>
      <c r="XA403" s="6"/>
      <c r="XB403" s="6"/>
      <c r="XC403" s="6"/>
      <c r="XD403" s="6"/>
      <c r="XE403" s="6"/>
      <c r="XF403" s="6"/>
      <c r="XG403" s="6"/>
      <c r="XH403" s="6"/>
      <c r="XI403" s="6"/>
      <c r="XJ403" s="6"/>
      <c r="XK403" s="6"/>
      <c r="XL403" s="6"/>
      <c r="XM403" s="6"/>
      <c r="XN403" s="6"/>
      <c r="XO403" s="6"/>
      <c r="XP403" s="6"/>
    </row>
    <row r="404" spans="2:640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6"/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6"/>
      <c r="PF404" s="6"/>
      <c r="PG404" s="6"/>
      <c r="PH404" s="6"/>
      <c r="PI404" s="6"/>
      <c r="PJ404" s="6"/>
      <c r="PK404" s="6"/>
      <c r="PL404" s="6"/>
      <c r="PM404" s="6"/>
      <c r="PN404" s="6"/>
      <c r="PO404" s="6"/>
      <c r="PP404" s="6"/>
      <c r="PQ404" s="6"/>
      <c r="PR404" s="6"/>
      <c r="PS404" s="6"/>
      <c r="PT404" s="6"/>
      <c r="PU404" s="6"/>
      <c r="PV404" s="6"/>
      <c r="PW404" s="6"/>
      <c r="PX404" s="6"/>
      <c r="PY404" s="6"/>
      <c r="PZ404" s="6"/>
      <c r="QA404" s="6"/>
      <c r="QB404" s="6"/>
      <c r="QC404" s="6"/>
      <c r="QD404" s="6"/>
      <c r="QE404" s="6"/>
      <c r="QF404" s="6"/>
      <c r="QG404" s="6"/>
      <c r="QH404" s="6"/>
      <c r="QI404" s="6"/>
      <c r="QJ404" s="6"/>
      <c r="QK404" s="6"/>
      <c r="QL404" s="6"/>
      <c r="QM404" s="6"/>
      <c r="QN404" s="6"/>
      <c r="QO404" s="6"/>
      <c r="QP404" s="6"/>
      <c r="QQ404" s="6"/>
      <c r="QR404" s="6"/>
      <c r="QS404" s="6"/>
      <c r="QT404" s="6"/>
      <c r="QU404" s="6"/>
      <c r="QV404" s="6"/>
      <c r="QW404" s="6"/>
      <c r="QX404" s="6"/>
      <c r="QY404" s="6"/>
      <c r="QZ404" s="6"/>
      <c r="RA404" s="6"/>
      <c r="RB404" s="6"/>
      <c r="RC404" s="6"/>
      <c r="RD404" s="6"/>
      <c r="RE404" s="6"/>
      <c r="RF404" s="6"/>
      <c r="RG404" s="6"/>
      <c r="RH404" s="6"/>
      <c r="RI404" s="6"/>
      <c r="RJ404" s="6"/>
      <c r="RK404" s="6"/>
      <c r="RL404" s="6"/>
      <c r="RM404" s="6"/>
      <c r="RN404" s="6"/>
      <c r="RO404" s="6"/>
      <c r="RP404" s="6"/>
      <c r="RQ404" s="6"/>
      <c r="RR404" s="6"/>
      <c r="RS404" s="6"/>
      <c r="RT404" s="6"/>
      <c r="RU404" s="6"/>
      <c r="RV404" s="6"/>
      <c r="RW404" s="6"/>
      <c r="RX404" s="6"/>
      <c r="RY404" s="6"/>
      <c r="RZ404" s="6"/>
      <c r="SA404" s="6"/>
      <c r="SB404" s="6"/>
      <c r="SC404" s="6"/>
      <c r="SD404" s="6"/>
      <c r="SE404" s="6"/>
      <c r="SF404" s="6"/>
      <c r="SG404" s="6"/>
      <c r="SH404" s="6"/>
      <c r="SI404" s="6"/>
      <c r="SJ404" s="6"/>
      <c r="SK404" s="6"/>
      <c r="SL404" s="6"/>
      <c r="SM404" s="6"/>
      <c r="SN404" s="6"/>
      <c r="SO404" s="6"/>
      <c r="SP404" s="6"/>
      <c r="SQ404" s="6"/>
      <c r="SR404" s="6"/>
      <c r="SS404" s="6"/>
      <c r="ST404" s="6"/>
      <c r="SU404" s="6"/>
      <c r="SV404" s="6"/>
      <c r="SW404" s="6"/>
      <c r="SX404" s="6"/>
      <c r="SY404" s="6"/>
      <c r="SZ404" s="6"/>
      <c r="TA404" s="6"/>
      <c r="TB404" s="6"/>
      <c r="TC404" s="6"/>
      <c r="TD404" s="6"/>
      <c r="TE404" s="6"/>
      <c r="TF404" s="6"/>
      <c r="TG404" s="6"/>
      <c r="TH404" s="6"/>
      <c r="TI404" s="6"/>
      <c r="TJ404" s="6"/>
      <c r="TK404" s="6"/>
      <c r="TL404" s="6"/>
      <c r="TM404" s="6"/>
      <c r="TN404" s="6"/>
      <c r="TO404" s="6"/>
      <c r="TP404" s="6"/>
      <c r="TQ404" s="6"/>
      <c r="TR404" s="6"/>
      <c r="TS404" s="6"/>
      <c r="TT404" s="6"/>
      <c r="TU404" s="6"/>
      <c r="TV404" s="6"/>
      <c r="TW404" s="6"/>
      <c r="TX404" s="6"/>
      <c r="TY404" s="6"/>
      <c r="TZ404" s="6"/>
      <c r="UA404" s="6"/>
      <c r="UB404" s="6"/>
      <c r="UC404" s="6"/>
      <c r="UD404" s="6"/>
      <c r="UE404" s="6"/>
      <c r="UF404" s="6"/>
      <c r="UG404" s="6"/>
      <c r="UH404" s="6"/>
      <c r="UI404" s="6"/>
      <c r="UJ404" s="6"/>
      <c r="UK404" s="6"/>
      <c r="UL404" s="6"/>
      <c r="UM404" s="6"/>
      <c r="UN404" s="6"/>
      <c r="UO404" s="6"/>
      <c r="UP404" s="6"/>
      <c r="UQ404" s="6"/>
      <c r="UR404" s="6"/>
      <c r="US404" s="6"/>
      <c r="UT404" s="6"/>
      <c r="UU404" s="6"/>
      <c r="UV404" s="6"/>
      <c r="UW404" s="6"/>
      <c r="UX404" s="6"/>
      <c r="UY404" s="6"/>
      <c r="UZ404" s="6"/>
      <c r="VA404" s="6"/>
      <c r="VB404" s="6"/>
      <c r="VC404" s="6"/>
      <c r="VD404" s="6"/>
      <c r="VE404" s="6"/>
      <c r="VF404" s="6"/>
      <c r="VG404" s="6"/>
      <c r="VH404" s="6"/>
      <c r="VI404" s="6"/>
      <c r="VJ404" s="6"/>
      <c r="VK404" s="6"/>
      <c r="VL404" s="6"/>
      <c r="VM404" s="6"/>
      <c r="VN404" s="6"/>
      <c r="VO404" s="6"/>
      <c r="VP404" s="6"/>
      <c r="VQ404" s="6"/>
      <c r="VR404" s="6"/>
      <c r="VS404" s="6"/>
      <c r="VT404" s="6"/>
      <c r="VU404" s="6"/>
      <c r="VV404" s="6"/>
      <c r="VW404" s="6"/>
      <c r="VX404" s="6"/>
      <c r="VY404" s="6"/>
      <c r="VZ404" s="6"/>
      <c r="WA404" s="6"/>
      <c r="WB404" s="6"/>
      <c r="WC404" s="6"/>
      <c r="WD404" s="6"/>
      <c r="WE404" s="6"/>
      <c r="WF404" s="6"/>
      <c r="WG404" s="6"/>
      <c r="WH404" s="6"/>
      <c r="WI404" s="6"/>
      <c r="WJ404" s="6"/>
      <c r="WK404" s="6"/>
      <c r="WL404" s="6"/>
      <c r="WM404" s="6"/>
      <c r="WN404" s="6"/>
      <c r="WO404" s="6"/>
      <c r="WP404" s="6"/>
      <c r="WQ404" s="6"/>
      <c r="WR404" s="6"/>
      <c r="WS404" s="6"/>
      <c r="WT404" s="6"/>
      <c r="WU404" s="6"/>
      <c r="WV404" s="6"/>
      <c r="WW404" s="6"/>
      <c r="WX404" s="6"/>
      <c r="WY404" s="6"/>
      <c r="WZ404" s="6"/>
      <c r="XA404" s="6"/>
      <c r="XB404" s="6"/>
      <c r="XC404" s="6"/>
      <c r="XD404" s="6"/>
      <c r="XE404" s="6"/>
      <c r="XF404" s="6"/>
      <c r="XG404" s="6"/>
      <c r="XH404" s="6"/>
      <c r="XI404" s="6"/>
      <c r="XJ404" s="6"/>
      <c r="XK404" s="6"/>
      <c r="XL404" s="6"/>
      <c r="XM404" s="6"/>
      <c r="XN404" s="6"/>
      <c r="XO404" s="6"/>
      <c r="XP404" s="6"/>
    </row>
    <row r="405" spans="2:640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6"/>
      <c r="OR405" s="6"/>
      <c r="OS405" s="6"/>
      <c r="OT405" s="6"/>
      <c r="OU405" s="6"/>
      <c r="OV405" s="6"/>
      <c r="OW405" s="6"/>
      <c r="OX405" s="6"/>
      <c r="OY405" s="6"/>
      <c r="OZ405" s="6"/>
      <c r="PA405" s="6"/>
      <c r="PB405" s="6"/>
      <c r="PC405" s="6"/>
      <c r="PD405" s="6"/>
      <c r="PE405" s="6"/>
      <c r="PF405" s="6"/>
      <c r="PG405" s="6"/>
      <c r="PH405" s="6"/>
      <c r="PI405" s="6"/>
      <c r="PJ405" s="6"/>
      <c r="PK405" s="6"/>
      <c r="PL405" s="6"/>
      <c r="PM405" s="6"/>
      <c r="PN405" s="6"/>
      <c r="PO405" s="6"/>
      <c r="PP405" s="6"/>
      <c r="PQ405" s="6"/>
      <c r="PR405" s="6"/>
      <c r="PS405" s="6"/>
      <c r="PT405" s="6"/>
      <c r="PU405" s="6"/>
      <c r="PV405" s="6"/>
      <c r="PW405" s="6"/>
      <c r="PX405" s="6"/>
      <c r="PY405" s="6"/>
      <c r="PZ405" s="6"/>
      <c r="QA405" s="6"/>
      <c r="QB405" s="6"/>
      <c r="QC405" s="6"/>
      <c r="QD405" s="6"/>
      <c r="QE405" s="6"/>
      <c r="QF405" s="6"/>
      <c r="QG405" s="6"/>
      <c r="QH405" s="6"/>
      <c r="QI405" s="6"/>
      <c r="QJ405" s="6"/>
      <c r="QK405" s="6"/>
      <c r="QL405" s="6"/>
      <c r="QM405" s="6"/>
      <c r="QN405" s="6"/>
      <c r="QO405" s="6"/>
      <c r="QP405" s="6"/>
      <c r="QQ405" s="6"/>
      <c r="QR405" s="6"/>
      <c r="QS405" s="6"/>
      <c r="QT405" s="6"/>
      <c r="QU405" s="6"/>
      <c r="QV405" s="6"/>
      <c r="QW405" s="6"/>
      <c r="QX405" s="6"/>
      <c r="QY405" s="6"/>
      <c r="QZ405" s="6"/>
      <c r="RA405" s="6"/>
      <c r="RB405" s="6"/>
      <c r="RC405" s="6"/>
      <c r="RD405" s="6"/>
      <c r="RE405" s="6"/>
      <c r="RF405" s="6"/>
      <c r="RG405" s="6"/>
      <c r="RH405" s="6"/>
      <c r="RI405" s="6"/>
      <c r="RJ405" s="6"/>
      <c r="RK405" s="6"/>
      <c r="RL405" s="6"/>
      <c r="RM405" s="6"/>
      <c r="RN405" s="6"/>
      <c r="RO405" s="6"/>
      <c r="RP405" s="6"/>
      <c r="RQ405" s="6"/>
      <c r="RR405" s="6"/>
      <c r="RS405" s="6"/>
      <c r="RT405" s="6"/>
      <c r="RU405" s="6"/>
      <c r="RV405" s="6"/>
      <c r="RW405" s="6"/>
      <c r="RX405" s="6"/>
      <c r="RY405" s="6"/>
      <c r="RZ405" s="6"/>
      <c r="SA405" s="6"/>
      <c r="SB405" s="6"/>
      <c r="SC405" s="6"/>
      <c r="SD405" s="6"/>
      <c r="SE405" s="6"/>
      <c r="SF405" s="6"/>
      <c r="SG405" s="6"/>
      <c r="SH405" s="6"/>
      <c r="SI405" s="6"/>
      <c r="SJ405" s="6"/>
      <c r="SK405" s="6"/>
      <c r="SL405" s="6"/>
      <c r="SM405" s="6"/>
      <c r="SN405" s="6"/>
      <c r="SO405" s="6"/>
      <c r="SP405" s="6"/>
      <c r="SQ405" s="6"/>
      <c r="SR405" s="6"/>
      <c r="SS405" s="6"/>
      <c r="ST405" s="6"/>
      <c r="SU405" s="6"/>
      <c r="SV405" s="6"/>
      <c r="SW405" s="6"/>
      <c r="SX405" s="6"/>
      <c r="SY405" s="6"/>
      <c r="SZ405" s="6"/>
      <c r="TA405" s="6"/>
      <c r="TB405" s="6"/>
      <c r="TC405" s="6"/>
      <c r="TD405" s="6"/>
      <c r="TE405" s="6"/>
      <c r="TF405" s="6"/>
      <c r="TG405" s="6"/>
      <c r="TH405" s="6"/>
      <c r="TI405" s="6"/>
      <c r="TJ405" s="6"/>
      <c r="TK405" s="6"/>
      <c r="TL405" s="6"/>
      <c r="TM405" s="6"/>
      <c r="TN405" s="6"/>
      <c r="TO405" s="6"/>
      <c r="TP405" s="6"/>
      <c r="TQ405" s="6"/>
      <c r="TR405" s="6"/>
      <c r="TS405" s="6"/>
      <c r="TT405" s="6"/>
      <c r="TU405" s="6"/>
      <c r="TV405" s="6"/>
      <c r="TW405" s="6"/>
      <c r="TX405" s="6"/>
      <c r="TY405" s="6"/>
      <c r="TZ405" s="6"/>
      <c r="UA405" s="6"/>
      <c r="UB405" s="6"/>
      <c r="UC405" s="6"/>
      <c r="UD405" s="6"/>
      <c r="UE405" s="6"/>
      <c r="UF405" s="6"/>
      <c r="UG405" s="6"/>
      <c r="UH405" s="6"/>
      <c r="UI405" s="6"/>
      <c r="UJ405" s="6"/>
      <c r="UK405" s="6"/>
      <c r="UL405" s="6"/>
      <c r="UM405" s="6"/>
      <c r="UN405" s="6"/>
      <c r="UO405" s="6"/>
      <c r="UP405" s="6"/>
      <c r="UQ405" s="6"/>
      <c r="UR405" s="6"/>
      <c r="US405" s="6"/>
      <c r="UT405" s="6"/>
      <c r="UU405" s="6"/>
      <c r="UV405" s="6"/>
      <c r="UW405" s="6"/>
      <c r="UX405" s="6"/>
      <c r="UY405" s="6"/>
      <c r="UZ405" s="6"/>
      <c r="VA405" s="6"/>
      <c r="VB405" s="6"/>
      <c r="VC405" s="6"/>
      <c r="VD405" s="6"/>
      <c r="VE405" s="6"/>
      <c r="VF405" s="6"/>
      <c r="VG405" s="6"/>
      <c r="VH405" s="6"/>
      <c r="VI405" s="6"/>
      <c r="VJ405" s="6"/>
      <c r="VK405" s="6"/>
      <c r="VL405" s="6"/>
      <c r="VM405" s="6"/>
      <c r="VN405" s="6"/>
      <c r="VO405" s="6"/>
      <c r="VP405" s="6"/>
      <c r="VQ405" s="6"/>
      <c r="VR405" s="6"/>
      <c r="VS405" s="6"/>
      <c r="VT405" s="6"/>
      <c r="VU405" s="6"/>
      <c r="VV405" s="6"/>
      <c r="VW405" s="6"/>
      <c r="VX405" s="6"/>
      <c r="VY405" s="6"/>
      <c r="VZ405" s="6"/>
      <c r="WA405" s="6"/>
      <c r="WB405" s="6"/>
      <c r="WC405" s="6"/>
      <c r="WD405" s="6"/>
      <c r="WE405" s="6"/>
      <c r="WF405" s="6"/>
      <c r="WG405" s="6"/>
      <c r="WH405" s="6"/>
      <c r="WI405" s="6"/>
      <c r="WJ405" s="6"/>
      <c r="WK405" s="6"/>
      <c r="WL405" s="6"/>
      <c r="WM405" s="6"/>
      <c r="WN405" s="6"/>
      <c r="WO405" s="6"/>
      <c r="WP405" s="6"/>
      <c r="WQ405" s="6"/>
      <c r="WR405" s="6"/>
      <c r="WS405" s="6"/>
      <c r="WT405" s="6"/>
      <c r="WU405" s="6"/>
      <c r="WV405" s="6"/>
      <c r="WW405" s="6"/>
      <c r="WX405" s="6"/>
      <c r="WY405" s="6"/>
      <c r="WZ405" s="6"/>
      <c r="XA405" s="6"/>
      <c r="XB405" s="6"/>
      <c r="XC405" s="6"/>
      <c r="XD405" s="6"/>
      <c r="XE405" s="6"/>
      <c r="XF405" s="6"/>
      <c r="XG405" s="6"/>
      <c r="XH405" s="6"/>
      <c r="XI405" s="6"/>
      <c r="XJ405" s="6"/>
      <c r="XK405" s="6"/>
      <c r="XL405" s="6"/>
      <c r="XM405" s="6"/>
      <c r="XN405" s="6"/>
      <c r="XO405" s="6"/>
      <c r="XP405" s="6"/>
    </row>
    <row r="406" spans="2:640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/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/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6"/>
      <c r="PE406" s="6"/>
      <c r="PF406" s="6"/>
      <c r="PG406" s="6"/>
      <c r="PH406" s="6"/>
      <c r="PI406" s="6"/>
      <c r="PJ406" s="6"/>
      <c r="PK406" s="6"/>
      <c r="PL406" s="6"/>
      <c r="PM406" s="6"/>
      <c r="PN406" s="6"/>
      <c r="PO406" s="6"/>
      <c r="PP406" s="6"/>
      <c r="PQ406" s="6"/>
      <c r="PR406" s="6"/>
      <c r="PS406" s="6"/>
      <c r="PT406" s="6"/>
      <c r="PU406" s="6"/>
      <c r="PV406" s="6"/>
      <c r="PW406" s="6"/>
      <c r="PX406" s="6"/>
      <c r="PY406" s="6"/>
      <c r="PZ406" s="6"/>
      <c r="QA406" s="6"/>
      <c r="QB406" s="6"/>
      <c r="QC406" s="6"/>
      <c r="QD406" s="6"/>
      <c r="QE406" s="6"/>
      <c r="QF406" s="6"/>
      <c r="QG406" s="6"/>
      <c r="QH406" s="6"/>
      <c r="QI406" s="6"/>
      <c r="QJ406" s="6"/>
      <c r="QK406" s="6"/>
      <c r="QL406" s="6"/>
      <c r="QM406" s="6"/>
      <c r="QN406" s="6"/>
      <c r="QO406" s="6"/>
      <c r="QP406" s="6"/>
      <c r="QQ406" s="6"/>
      <c r="QR406" s="6"/>
      <c r="QS406" s="6"/>
      <c r="QT406" s="6"/>
      <c r="QU406" s="6"/>
      <c r="QV406" s="6"/>
      <c r="QW406" s="6"/>
      <c r="QX406" s="6"/>
      <c r="QY406" s="6"/>
      <c r="QZ406" s="6"/>
      <c r="RA406" s="6"/>
      <c r="RB406" s="6"/>
      <c r="RC406" s="6"/>
      <c r="RD406" s="6"/>
      <c r="RE406" s="6"/>
      <c r="RF406" s="6"/>
      <c r="RG406" s="6"/>
      <c r="RH406" s="6"/>
      <c r="RI406" s="6"/>
      <c r="RJ406" s="6"/>
      <c r="RK406" s="6"/>
      <c r="RL406" s="6"/>
      <c r="RM406" s="6"/>
      <c r="RN406" s="6"/>
      <c r="RO406" s="6"/>
      <c r="RP406" s="6"/>
      <c r="RQ406" s="6"/>
      <c r="RR406" s="6"/>
      <c r="RS406" s="6"/>
      <c r="RT406" s="6"/>
      <c r="RU406" s="6"/>
      <c r="RV406" s="6"/>
      <c r="RW406" s="6"/>
      <c r="RX406" s="6"/>
      <c r="RY406" s="6"/>
      <c r="RZ406" s="6"/>
      <c r="SA406" s="6"/>
      <c r="SB406" s="6"/>
      <c r="SC406" s="6"/>
      <c r="SD406" s="6"/>
      <c r="SE406" s="6"/>
      <c r="SF406" s="6"/>
      <c r="SG406" s="6"/>
      <c r="SH406" s="6"/>
      <c r="SI406" s="6"/>
      <c r="SJ406" s="6"/>
      <c r="SK406" s="6"/>
      <c r="SL406" s="6"/>
      <c r="SM406" s="6"/>
      <c r="SN406" s="6"/>
      <c r="SO406" s="6"/>
      <c r="SP406" s="6"/>
      <c r="SQ406" s="6"/>
      <c r="SR406" s="6"/>
      <c r="SS406" s="6"/>
      <c r="ST406" s="6"/>
      <c r="SU406" s="6"/>
      <c r="SV406" s="6"/>
      <c r="SW406" s="6"/>
      <c r="SX406" s="6"/>
      <c r="SY406" s="6"/>
      <c r="SZ406" s="6"/>
      <c r="TA406" s="6"/>
      <c r="TB406" s="6"/>
      <c r="TC406" s="6"/>
      <c r="TD406" s="6"/>
      <c r="TE406" s="6"/>
      <c r="TF406" s="6"/>
      <c r="TG406" s="6"/>
      <c r="TH406" s="6"/>
      <c r="TI406" s="6"/>
      <c r="TJ406" s="6"/>
      <c r="TK406" s="6"/>
      <c r="TL406" s="6"/>
      <c r="TM406" s="6"/>
      <c r="TN406" s="6"/>
      <c r="TO406" s="6"/>
      <c r="TP406" s="6"/>
      <c r="TQ406" s="6"/>
      <c r="TR406" s="6"/>
      <c r="TS406" s="6"/>
      <c r="TT406" s="6"/>
      <c r="TU406" s="6"/>
      <c r="TV406" s="6"/>
      <c r="TW406" s="6"/>
      <c r="TX406" s="6"/>
      <c r="TY406" s="6"/>
      <c r="TZ406" s="6"/>
      <c r="UA406" s="6"/>
      <c r="UB406" s="6"/>
      <c r="UC406" s="6"/>
      <c r="UD406" s="6"/>
      <c r="UE406" s="6"/>
      <c r="UF406" s="6"/>
      <c r="UG406" s="6"/>
      <c r="UH406" s="6"/>
      <c r="UI406" s="6"/>
      <c r="UJ406" s="6"/>
      <c r="UK406" s="6"/>
      <c r="UL406" s="6"/>
      <c r="UM406" s="6"/>
      <c r="UN406" s="6"/>
      <c r="UO406" s="6"/>
      <c r="UP406" s="6"/>
      <c r="UQ406" s="6"/>
      <c r="UR406" s="6"/>
      <c r="US406" s="6"/>
      <c r="UT406" s="6"/>
      <c r="UU406" s="6"/>
      <c r="UV406" s="6"/>
      <c r="UW406" s="6"/>
      <c r="UX406" s="6"/>
      <c r="UY406" s="6"/>
      <c r="UZ406" s="6"/>
      <c r="VA406" s="6"/>
      <c r="VB406" s="6"/>
      <c r="VC406" s="6"/>
      <c r="VD406" s="6"/>
      <c r="VE406" s="6"/>
      <c r="VF406" s="6"/>
      <c r="VG406" s="6"/>
      <c r="VH406" s="6"/>
      <c r="VI406" s="6"/>
      <c r="VJ406" s="6"/>
      <c r="VK406" s="6"/>
      <c r="VL406" s="6"/>
      <c r="VM406" s="6"/>
      <c r="VN406" s="6"/>
      <c r="VO406" s="6"/>
      <c r="VP406" s="6"/>
      <c r="VQ406" s="6"/>
      <c r="VR406" s="6"/>
      <c r="VS406" s="6"/>
      <c r="VT406" s="6"/>
      <c r="VU406" s="6"/>
      <c r="VV406" s="6"/>
      <c r="VW406" s="6"/>
      <c r="VX406" s="6"/>
      <c r="VY406" s="6"/>
      <c r="VZ406" s="6"/>
      <c r="WA406" s="6"/>
      <c r="WB406" s="6"/>
      <c r="WC406" s="6"/>
      <c r="WD406" s="6"/>
      <c r="WE406" s="6"/>
      <c r="WF406" s="6"/>
      <c r="WG406" s="6"/>
      <c r="WH406" s="6"/>
      <c r="WI406" s="6"/>
      <c r="WJ406" s="6"/>
      <c r="WK406" s="6"/>
      <c r="WL406" s="6"/>
      <c r="WM406" s="6"/>
      <c r="WN406" s="6"/>
      <c r="WO406" s="6"/>
      <c r="WP406" s="6"/>
      <c r="WQ406" s="6"/>
      <c r="WR406" s="6"/>
      <c r="WS406" s="6"/>
      <c r="WT406" s="6"/>
      <c r="WU406" s="6"/>
      <c r="WV406" s="6"/>
      <c r="WW406" s="6"/>
      <c r="WX406" s="6"/>
      <c r="WY406" s="6"/>
      <c r="WZ406" s="6"/>
      <c r="XA406" s="6"/>
      <c r="XB406" s="6"/>
      <c r="XC406" s="6"/>
      <c r="XD406" s="6"/>
      <c r="XE406" s="6"/>
      <c r="XF406" s="6"/>
      <c r="XG406" s="6"/>
      <c r="XH406" s="6"/>
      <c r="XI406" s="6"/>
      <c r="XJ406" s="6"/>
      <c r="XK406" s="6"/>
      <c r="XL406" s="6"/>
      <c r="XM406" s="6"/>
      <c r="XN406" s="6"/>
      <c r="XO406" s="6"/>
      <c r="XP406" s="6"/>
    </row>
    <row r="407" spans="2:640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6"/>
      <c r="OR407" s="6"/>
      <c r="OS407" s="6"/>
      <c r="OT407" s="6"/>
      <c r="OU407" s="6"/>
      <c r="OV407" s="6"/>
      <c r="OW407" s="6"/>
      <c r="OX407" s="6"/>
      <c r="OY407" s="6"/>
      <c r="OZ407" s="6"/>
      <c r="PA407" s="6"/>
      <c r="PB407" s="6"/>
      <c r="PC407" s="6"/>
      <c r="PD407" s="6"/>
      <c r="PE407" s="6"/>
      <c r="PF407" s="6"/>
      <c r="PG407" s="6"/>
      <c r="PH407" s="6"/>
      <c r="PI407" s="6"/>
      <c r="PJ407" s="6"/>
      <c r="PK407" s="6"/>
      <c r="PL407" s="6"/>
      <c r="PM407" s="6"/>
      <c r="PN407" s="6"/>
      <c r="PO407" s="6"/>
      <c r="PP407" s="6"/>
      <c r="PQ407" s="6"/>
      <c r="PR407" s="6"/>
      <c r="PS407" s="6"/>
      <c r="PT407" s="6"/>
      <c r="PU407" s="6"/>
      <c r="PV407" s="6"/>
      <c r="PW407" s="6"/>
      <c r="PX407" s="6"/>
      <c r="PY407" s="6"/>
      <c r="PZ407" s="6"/>
      <c r="QA407" s="6"/>
      <c r="QB407" s="6"/>
      <c r="QC407" s="6"/>
      <c r="QD407" s="6"/>
      <c r="QE407" s="6"/>
      <c r="QF407" s="6"/>
      <c r="QG407" s="6"/>
      <c r="QH407" s="6"/>
      <c r="QI407" s="6"/>
      <c r="QJ407" s="6"/>
      <c r="QK407" s="6"/>
      <c r="QL407" s="6"/>
      <c r="QM407" s="6"/>
      <c r="QN407" s="6"/>
      <c r="QO407" s="6"/>
      <c r="QP407" s="6"/>
      <c r="QQ407" s="6"/>
      <c r="QR407" s="6"/>
      <c r="QS407" s="6"/>
      <c r="QT407" s="6"/>
      <c r="QU407" s="6"/>
      <c r="QV407" s="6"/>
      <c r="QW407" s="6"/>
      <c r="QX407" s="6"/>
      <c r="QY407" s="6"/>
      <c r="QZ407" s="6"/>
      <c r="RA407" s="6"/>
      <c r="RB407" s="6"/>
      <c r="RC407" s="6"/>
      <c r="RD407" s="6"/>
      <c r="RE407" s="6"/>
      <c r="RF407" s="6"/>
      <c r="RG407" s="6"/>
      <c r="RH407" s="6"/>
      <c r="RI407" s="6"/>
      <c r="RJ407" s="6"/>
      <c r="RK407" s="6"/>
      <c r="RL407" s="6"/>
      <c r="RM407" s="6"/>
      <c r="RN407" s="6"/>
      <c r="RO407" s="6"/>
      <c r="RP407" s="6"/>
      <c r="RQ407" s="6"/>
      <c r="RR407" s="6"/>
      <c r="RS407" s="6"/>
      <c r="RT407" s="6"/>
      <c r="RU407" s="6"/>
      <c r="RV407" s="6"/>
      <c r="RW407" s="6"/>
      <c r="RX407" s="6"/>
      <c r="RY407" s="6"/>
      <c r="RZ407" s="6"/>
      <c r="SA407" s="6"/>
      <c r="SB407" s="6"/>
      <c r="SC407" s="6"/>
      <c r="SD407" s="6"/>
      <c r="SE407" s="6"/>
      <c r="SF407" s="6"/>
      <c r="SG407" s="6"/>
      <c r="SH407" s="6"/>
      <c r="SI407" s="6"/>
      <c r="SJ407" s="6"/>
      <c r="SK407" s="6"/>
      <c r="SL407" s="6"/>
      <c r="SM407" s="6"/>
      <c r="SN407" s="6"/>
      <c r="SO407" s="6"/>
      <c r="SP407" s="6"/>
      <c r="SQ407" s="6"/>
      <c r="SR407" s="6"/>
      <c r="SS407" s="6"/>
      <c r="ST407" s="6"/>
      <c r="SU407" s="6"/>
      <c r="SV407" s="6"/>
      <c r="SW407" s="6"/>
      <c r="SX407" s="6"/>
      <c r="SY407" s="6"/>
      <c r="SZ407" s="6"/>
      <c r="TA407" s="6"/>
      <c r="TB407" s="6"/>
      <c r="TC407" s="6"/>
      <c r="TD407" s="6"/>
      <c r="TE407" s="6"/>
      <c r="TF407" s="6"/>
      <c r="TG407" s="6"/>
      <c r="TH407" s="6"/>
      <c r="TI407" s="6"/>
      <c r="TJ407" s="6"/>
      <c r="TK407" s="6"/>
      <c r="TL407" s="6"/>
      <c r="TM407" s="6"/>
      <c r="TN407" s="6"/>
      <c r="TO407" s="6"/>
      <c r="TP407" s="6"/>
      <c r="TQ407" s="6"/>
      <c r="TR407" s="6"/>
      <c r="TS407" s="6"/>
      <c r="TT407" s="6"/>
      <c r="TU407" s="6"/>
      <c r="TV407" s="6"/>
      <c r="TW407" s="6"/>
      <c r="TX407" s="6"/>
      <c r="TY407" s="6"/>
      <c r="TZ407" s="6"/>
      <c r="UA407" s="6"/>
      <c r="UB407" s="6"/>
      <c r="UC407" s="6"/>
      <c r="UD407" s="6"/>
      <c r="UE407" s="6"/>
      <c r="UF407" s="6"/>
      <c r="UG407" s="6"/>
      <c r="UH407" s="6"/>
      <c r="UI407" s="6"/>
      <c r="UJ407" s="6"/>
      <c r="UK407" s="6"/>
      <c r="UL407" s="6"/>
      <c r="UM407" s="6"/>
      <c r="UN407" s="6"/>
      <c r="UO407" s="6"/>
      <c r="UP407" s="6"/>
      <c r="UQ407" s="6"/>
      <c r="UR407" s="6"/>
      <c r="US407" s="6"/>
      <c r="UT407" s="6"/>
      <c r="UU407" s="6"/>
      <c r="UV407" s="6"/>
      <c r="UW407" s="6"/>
      <c r="UX407" s="6"/>
      <c r="UY407" s="6"/>
      <c r="UZ407" s="6"/>
      <c r="VA407" s="6"/>
      <c r="VB407" s="6"/>
      <c r="VC407" s="6"/>
      <c r="VD407" s="6"/>
      <c r="VE407" s="6"/>
      <c r="VF407" s="6"/>
      <c r="VG407" s="6"/>
      <c r="VH407" s="6"/>
      <c r="VI407" s="6"/>
      <c r="VJ407" s="6"/>
      <c r="VK407" s="6"/>
      <c r="VL407" s="6"/>
      <c r="VM407" s="6"/>
      <c r="VN407" s="6"/>
      <c r="VO407" s="6"/>
      <c r="VP407" s="6"/>
      <c r="VQ407" s="6"/>
      <c r="VR407" s="6"/>
      <c r="VS407" s="6"/>
      <c r="VT407" s="6"/>
      <c r="VU407" s="6"/>
      <c r="VV407" s="6"/>
      <c r="VW407" s="6"/>
      <c r="VX407" s="6"/>
      <c r="VY407" s="6"/>
      <c r="VZ407" s="6"/>
      <c r="WA407" s="6"/>
      <c r="WB407" s="6"/>
      <c r="WC407" s="6"/>
      <c r="WD407" s="6"/>
      <c r="WE407" s="6"/>
      <c r="WF407" s="6"/>
      <c r="WG407" s="6"/>
      <c r="WH407" s="6"/>
      <c r="WI407" s="6"/>
      <c r="WJ407" s="6"/>
      <c r="WK407" s="6"/>
      <c r="WL407" s="6"/>
      <c r="WM407" s="6"/>
      <c r="WN407" s="6"/>
      <c r="WO407" s="6"/>
      <c r="WP407" s="6"/>
      <c r="WQ407" s="6"/>
      <c r="WR407" s="6"/>
      <c r="WS407" s="6"/>
      <c r="WT407" s="6"/>
      <c r="WU407" s="6"/>
      <c r="WV407" s="6"/>
      <c r="WW407" s="6"/>
      <c r="WX407" s="6"/>
      <c r="WY407" s="6"/>
      <c r="WZ407" s="6"/>
      <c r="XA407" s="6"/>
      <c r="XB407" s="6"/>
      <c r="XC407" s="6"/>
      <c r="XD407" s="6"/>
      <c r="XE407" s="6"/>
      <c r="XF407" s="6"/>
      <c r="XG407" s="6"/>
      <c r="XH407" s="6"/>
      <c r="XI407" s="6"/>
      <c r="XJ407" s="6"/>
      <c r="XK407" s="6"/>
      <c r="XL407" s="6"/>
      <c r="XM407" s="6"/>
      <c r="XN407" s="6"/>
      <c r="XO407" s="6"/>
      <c r="XP407" s="6"/>
    </row>
    <row r="408" spans="2:640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6"/>
      <c r="OR408" s="6"/>
      <c r="OS408" s="6"/>
      <c r="OT408" s="6"/>
      <c r="OU408" s="6"/>
      <c r="OV408" s="6"/>
      <c r="OW408" s="6"/>
      <c r="OX408" s="6"/>
      <c r="OY408" s="6"/>
      <c r="OZ408" s="6"/>
      <c r="PA408" s="6"/>
      <c r="PB408" s="6"/>
      <c r="PC408" s="6"/>
      <c r="PD408" s="6"/>
      <c r="PE408" s="6"/>
      <c r="PF408" s="6"/>
      <c r="PG408" s="6"/>
      <c r="PH408" s="6"/>
      <c r="PI408" s="6"/>
      <c r="PJ408" s="6"/>
      <c r="PK408" s="6"/>
      <c r="PL408" s="6"/>
      <c r="PM408" s="6"/>
      <c r="PN408" s="6"/>
      <c r="PO408" s="6"/>
      <c r="PP408" s="6"/>
      <c r="PQ408" s="6"/>
      <c r="PR408" s="6"/>
      <c r="PS408" s="6"/>
      <c r="PT408" s="6"/>
      <c r="PU408" s="6"/>
      <c r="PV408" s="6"/>
      <c r="PW408" s="6"/>
      <c r="PX408" s="6"/>
      <c r="PY408" s="6"/>
      <c r="PZ408" s="6"/>
      <c r="QA408" s="6"/>
      <c r="QB408" s="6"/>
      <c r="QC408" s="6"/>
      <c r="QD408" s="6"/>
      <c r="QE408" s="6"/>
      <c r="QF408" s="6"/>
      <c r="QG408" s="6"/>
      <c r="QH408" s="6"/>
      <c r="QI408" s="6"/>
      <c r="QJ408" s="6"/>
      <c r="QK408" s="6"/>
      <c r="QL408" s="6"/>
      <c r="QM408" s="6"/>
      <c r="QN408" s="6"/>
      <c r="QO408" s="6"/>
      <c r="QP408" s="6"/>
      <c r="QQ408" s="6"/>
      <c r="QR408" s="6"/>
      <c r="QS408" s="6"/>
      <c r="QT408" s="6"/>
      <c r="QU408" s="6"/>
      <c r="QV408" s="6"/>
      <c r="QW408" s="6"/>
      <c r="QX408" s="6"/>
      <c r="QY408" s="6"/>
      <c r="QZ408" s="6"/>
      <c r="RA408" s="6"/>
      <c r="RB408" s="6"/>
      <c r="RC408" s="6"/>
      <c r="RD408" s="6"/>
      <c r="RE408" s="6"/>
      <c r="RF408" s="6"/>
      <c r="RG408" s="6"/>
      <c r="RH408" s="6"/>
      <c r="RI408" s="6"/>
      <c r="RJ408" s="6"/>
      <c r="RK408" s="6"/>
      <c r="RL408" s="6"/>
      <c r="RM408" s="6"/>
      <c r="RN408" s="6"/>
      <c r="RO408" s="6"/>
      <c r="RP408" s="6"/>
      <c r="RQ408" s="6"/>
      <c r="RR408" s="6"/>
      <c r="RS408" s="6"/>
      <c r="RT408" s="6"/>
      <c r="RU408" s="6"/>
      <c r="RV408" s="6"/>
      <c r="RW408" s="6"/>
      <c r="RX408" s="6"/>
      <c r="RY408" s="6"/>
      <c r="RZ408" s="6"/>
      <c r="SA408" s="6"/>
      <c r="SB408" s="6"/>
      <c r="SC408" s="6"/>
      <c r="SD408" s="6"/>
      <c r="SE408" s="6"/>
      <c r="SF408" s="6"/>
      <c r="SG408" s="6"/>
      <c r="SH408" s="6"/>
      <c r="SI408" s="6"/>
      <c r="SJ408" s="6"/>
      <c r="SK408" s="6"/>
      <c r="SL408" s="6"/>
      <c r="SM408" s="6"/>
      <c r="SN408" s="6"/>
      <c r="SO408" s="6"/>
      <c r="SP408" s="6"/>
      <c r="SQ408" s="6"/>
      <c r="SR408" s="6"/>
      <c r="SS408" s="6"/>
      <c r="ST408" s="6"/>
      <c r="SU408" s="6"/>
      <c r="SV408" s="6"/>
      <c r="SW408" s="6"/>
      <c r="SX408" s="6"/>
      <c r="SY408" s="6"/>
      <c r="SZ408" s="6"/>
      <c r="TA408" s="6"/>
      <c r="TB408" s="6"/>
      <c r="TC408" s="6"/>
      <c r="TD408" s="6"/>
      <c r="TE408" s="6"/>
      <c r="TF408" s="6"/>
      <c r="TG408" s="6"/>
      <c r="TH408" s="6"/>
      <c r="TI408" s="6"/>
      <c r="TJ408" s="6"/>
      <c r="TK408" s="6"/>
      <c r="TL408" s="6"/>
      <c r="TM408" s="6"/>
      <c r="TN408" s="6"/>
      <c r="TO408" s="6"/>
      <c r="TP408" s="6"/>
      <c r="TQ408" s="6"/>
      <c r="TR408" s="6"/>
      <c r="TS408" s="6"/>
      <c r="TT408" s="6"/>
      <c r="TU408" s="6"/>
      <c r="TV408" s="6"/>
      <c r="TW408" s="6"/>
      <c r="TX408" s="6"/>
      <c r="TY408" s="6"/>
      <c r="TZ408" s="6"/>
      <c r="UA408" s="6"/>
      <c r="UB408" s="6"/>
      <c r="UC408" s="6"/>
      <c r="UD408" s="6"/>
      <c r="UE408" s="6"/>
      <c r="UF408" s="6"/>
      <c r="UG408" s="6"/>
      <c r="UH408" s="6"/>
      <c r="UI408" s="6"/>
      <c r="UJ408" s="6"/>
      <c r="UK408" s="6"/>
      <c r="UL408" s="6"/>
      <c r="UM408" s="6"/>
      <c r="UN408" s="6"/>
      <c r="UO408" s="6"/>
      <c r="UP408" s="6"/>
      <c r="UQ408" s="6"/>
      <c r="UR408" s="6"/>
      <c r="US408" s="6"/>
      <c r="UT408" s="6"/>
      <c r="UU408" s="6"/>
      <c r="UV408" s="6"/>
      <c r="UW408" s="6"/>
      <c r="UX408" s="6"/>
      <c r="UY408" s="6"/>
      <c r="UZ408" s="6"/>
      <c r="VA408" s="6"/>
      <c r="VB408" s="6"/>
      <c r="VC408" s="6"/>
      <c r="VD408" s="6"/>
      <c r="VE408" s="6"/>
      <c r="VF408" s="6"/>
      <c r="VG408" s="6"/>
      <c r="VH408" s="6"/>
      <c r="VI408" s="6"/>
      <c r="VJ408" s="6"/>
      <c r="VK408" s="6"/>
      <c r="VL408" s="6"/>
      <c r="VM408" s="6"/>
      <c r="VN408" s="6"/>
      <c r="VO408" s="6"/>
      <c r="VP408" s="6"/>
      <c r="VQ408" s="6"/>
      <c r="VR408" s="6"/>
      <c r="VS408" s="6"/>
      <c r="VT408" s="6"/>
      <c r="VU408" s="6"/>
      <c r="VV408" s="6"/>
      <c r="VW408" s="6"/>
      <c r="VX408" s="6"/>
      <c r="VY408" s="6"/>
      <c r="VZ408" s="6"/>
      <c r="WA408" s="6"/>
      <c r="WB408" s="6"/>
      <c r="WC408" s="6"/>
      <c r="WD408" s="6"/>
      <c r="WE408" s="6"/>
      <c r="WF408" s="6"/>
      <c r="WG408" s="6"/>
      <c r="WH408" s="6"/>
      <c r="WI408" s="6"/>
      <c r="WJ408" s="6"/>
      <c r="WK408" s="6"/>
      <c r="WL408" s="6"/>
      <c r="WM408" s="6"/>
      <c r="WN408" s="6"/>
      <c r="WO408" s="6"/>
      <c r="WP408" s="6"/>
      <c r="WQ408" s="6"/>
      <c r="WR408" s="6"/>
      <c r="WS408" s="6"/>
      <c r="WT408" s="6"/>
      <c r="WU408" s="6"/>
      <c r="WV408" s="6"/>
      <c r="WW408" s="6"/>
      <c r="WX408" s="6"/>
      <c r="WY408" s="6"/>
      <c r="WZ408" s="6"/>
      <c r="XA408" s="6"/>
      <c r="XB408" s="6"/>
      <c r="XC408" s="6"/>
      <c r="XD408" s="6"/>
      <c r="XE408" s="6"/>
      <c r="XF408" s="6"/>
      <c r="XG408" s="6"/>
      <c r="XH408" s="6"/>
      <c r="XI408" s="6"/>
      <c r="XJ408" s="6"/>
      <c r="XK408" s="6"/>
      <c r="XL408" s="6"/>
      <c r="XM408" s="6"/>
      <c r="XN408" s="6"/>
      <c r="XO408" s="6"/>
      <c r="XP408" s="6"/>
    </row>
    <row r="409" spans="2:640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/>
      <c r="PD409" s="6"/>
      <c r="PE409" s="6"/>
      <c r="PF409" s="6"/>
      <c r="PG409" s="6"/>
      <c r="PH409" s="6"/>
      <c r="PI409" s="6"/>
      <c r="PJ409" s="6"/>
      <c r="PK409" s="6"/>
      <c r="PL409" s="6"/>
      <c r="PM409" s="6"/>
      <c r="PN409" s="6"/>
      <c r="PO409" s="6"/>
      <c r="PP409" s="6"/>
      <c r="PQ409" s="6"/>
      <c r="PR409" s="6"/>
      <c r="PS409" s="6"/>
      <c r="PT409" s="6"/>
      <c r="PU409" s="6"/>
      <c r="PV409" s="6"/>
      <c r="PW409" s="6"/>
      <c r="PX409" s="6"/>
      <c r="PY409" s="6"/>
      <c r="PZ409" s="6"/>
      <c r="QA409" s="6"/>
      <c r="QB409" s="6"/>
      <c r="QC409" s="6"/>
      <c r="QD409" s="6"/>
      <c r="QE409" s="6"/>
      <c r="QF409" s="6"/>
      <c r="QG409" s="6"/>
      <c r="QH409" s="6"/>
      <c r="QI409" s="6"/>
      <c r="QJ409" s="6"/>
      <c r="QK409" s="6"/>
      <c r="QL409" s="6"/>
      <c r="QM409" s="6"/>
      <c r="QN409" s="6"/>
      <c r="QO409" s="6"/>
      <c r="QP409" s="6"/>
      <c r="QQ409" s="6"/>
      <c r="QR409" s="6"/>
      <c r="QS409" s="6"/>
      <c r="QT409" s="6"/>
      <c r="QU409" s="6"/>
      <c r="QV409" s="6"/>
      <c r="QW409" s="6"/>
      <c r="QX409" s="6"/>
      <c r="QY409" s="6"/>
      <c r="QZ409" s="6"/>
      <c r="RA409" s="6"/>
      <c r="RB409" s="6"/>
      <c r="RC409" s="6"/>
      <c r="RD409" s="6"/>
      <c r="RE409" s="6"/>
      <c r="RF409" s="6"/>
      <c r="RG409" s="6"/>
      <c r="RH409" s="6"/>
      <c r="RI409" s="6"/>
      <c r="RJ409" s="6"/>
      <c r="RK409" s="6"/>
      <c r="RL409" s="6"/>
      <c r="RM409" s="6"/>
      <c r="RN409" s="6"/>
      <c r="RO409" s="6"/>
      <c r="RP409" s="6"/>
      <c r="RQ409" s="6"/>
      <c r="RR409" s="6"/>
      <c r="RS409" s="6"/>
      <c r="RT409" s="6"/>
      <c r="RU409" s="6"/>
      <c r="RV409" s="6"/>
      <c r="RW409" s="6"/>
      <c r="RX409" s="6"/>
      <c r="RY409" s="6"/>
      <c r="RZ409" s="6"/>
      <c r="SA409" s="6"/>
      <c r="SB409" s="6"/>
      <c r="SC409" s="6"/>
      <c r="SD409" s="6"/>
      <c r="SE409" s="6"/>
      <c r="SF409" s="6"/>
      <c r="SG409" s="6"/>
      <c r="SH409" s="6"/>
      <c r="SI409" s="6"/>
      <c r="SJ409" s="6"/>
      <c r="SK409" s="6"/>
      <c r="SL409" s="6"/>
      <c r="SM409" s="6"/>
      <c r="SN409" s="6"/>
      <c r="SO409" s="6"/>
      <c r="SP409" s="6"/>
      <c r="SQ409" s="6"/>
      <c r="SR409" s="6"/>
      <c r="SS409" s="6"/>
      <c r="ST409" s="6"/>
      <c r="SU409" s="6"/>
      <c r="SV409" s="6"/>
      <c r="SW409" s="6"/>
      <c r="SX409" s="6"/>
      <c r="SY409" s="6"/>
      <c r="SZ409" s="6"/>
      <c r="TA409" s="6"/>
      <c r="TB409" s="6"/>
      <c r="TC409" s="6"/>
      <c r="TD409" s="6"/>
      <c r="TE409" s="6"/>
      <c r="TF409" s="6"/>
      <c r="TG409" s="6"/>
      <c r="TH409" s="6"/>
      <c r="TI409" s="6"/>
      <c r="TJ409" s="6"/>
      <c r="TK409" s="6"/>
      <c r="TL409" s="6"/>
      <c r="TM409" s="6"/>
      <c r="TN409" s="6"/>
      <c r="TO409" s="6"/>
      <c r="TP409" s="6"/>
      <c r="TQ409" s="6"/>
      <c r="TR409" s="6"/>
      <c r="TS409" s="6"/>
      <c r="TT409" s="6"/>
      <c r="TU409" s="6"/>
      <c r="TV409" s="6"/>
      <c r="TW409" s="6"/>
      <c r="TX409" s="6"/>
      <c r="TY409" s="6"/>
      <c r="TZ409" s="6"/>
      <c r="UA409" s="6"/>
      <c r="UB409" s="6"/>
      <c r="UC409" s="6"/>
      <c r="UD409" s="6"/>
      <c r="UE409" s="6"/>
      <c r="UF409" s="6"/>
      <c r="UG409" s="6"/>
      <c r="UH409" s="6"/>
      <c r="UI409" s="6"/>
      <c r="UJ409" s="6"/>
      <c r="UK409" s="6"/>
      <c r="UL409" s="6"/>
      <c r="UM409" s="6"/>
      <c r="UN409" s="6"/>
      <c r="UO409" s="6"/>
      <c r="UP409" s="6"/>
      <c r="UQ409" s="6"/>
      <c r="UR409" s="6"/>
      <c r="US409" s="6"/>
      <c r="UT409" s="6"/>
      <c r="UU409" s="6"/>
      <c r="UV409" s="6"/>
      <c r="UW409" s="6"/>
      <c r="UX409" s="6"/>
      <c r="UY409" s="6"/>
      <c r="UZ409" s="6"/>
      <c r="VA409" s="6"/>
      <c r="VB409" s="6"/>
      <c r="VC409" s="6"/>
      <c r="VD409" s="6"/>
      <c r="VE409" s="6"/>
      <c r="VF409" s="6"/>
      <c r="VG409" s="6"/>
      <c r="VH409" s="6"/>
      <c r="VI409" s="6"/>
      <c r="VJ409" s="6"/>
      <c r="VK409" s="6"/>
      <c r="VL409" s="6"/>
      <c r="VM409" s="6"/>
      <c r="VN409" s="6"/>
      <c r="VO409" s="6"/>
      <c r="VP409" s="6"/>
      <c r="VQ409" s="6"/>
      <c r="VR409" s="6"/>
      <c r="VS409" s="6"/>
      <c r="VT409" s="6"/>
      <c r="VU409" s="6"/>
      <c r="VV409" s="6"/>
      <c r="VW409" s="6"/>
      <c r="VX409" s="6"/>
      <c r="VY409" s="6"/>
      <c r="VZ409" s="6"/>
      <c r="WA409" s="6"/>
      <c r="WB409" s="6"/>
      <c r="WC409" s="6"/>
      <c r="WD409" s="6"/>
      <c r="WE409" s="6"/>
      <c r="WF409" s="6"/>
      <c r="WG409" s="6"/>
      <c r="WH409" s="6"/>
      <c r="WI409" s="6"/>
      <c r="WJ409" s="6"/>
      <c r="WK409" s="6"/>
      <c r="WL409" s="6"/>
      <c r="WM409" s="6"/>
      <c r="WN409" s="6"/>
      <c r="WO409" s="6"/>
      <c r="WP409" s="6"/>
      <c r="WQ409" s="6"/>
      <c r="WR409" s="6"/>
      <c r="WS409" s="6"/>
      <c r="WT409" s="6"/>
      <c r="WU409" s="6"/>
      <c r="WV409" s="6"/>
      <c r="WW409" s="6"/>
      <c r="WX409" s="6"/>
      <c r="WY409" s="6"/>
      <c r="WZ409" s="6"/>
      <c r="XA409" s="6"/>
      <c r="XB409" s="6"/>
      <c r="XC409" s="6"/>
      <c r="XD409" s="6"/>
      <c r="XE409" s="6"/>
      <c r="XF409" s="6"/>
      <c r="XG409" s="6"/>
      <c r="XH409" s="6"/>
      <c r="XI409" s="6"/>
      <c r="XJ409" s="6"/>
      <c r="XK409" s="6"/>
      <c r="XL409" s="6"/>
      <c r="XM409" s="6"/>
      <c r="XN409" s="6"/>
      <c r="XO409" s="6"/>
      <c r="XP409" s="6"/>
    </row>
    <row r="410" spans="2:640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6"/>
      <c r="PE410" s="6"/>
      <c r="PF410" s="6"/>
      <c r="PG410" s="6"/>
      <c r="PH410" s="6"/>
      <c r="PI410" s="6"/>
      <c r="PJ410" s="6"/>
      <c r="PK410" s="6"/>
      <c r="PL410" s="6"/>
      <c r="PM410" s="6"/>
      <c r="PN410" s="6"/>
      <c r="PO410" s="6"/>
      <c r="PP410" s="6"/>
      <c r="PQ410" s="6"/>
      <c r="PR410" s="6"/>
      <c r="PS410" s="6"/>
      <c r="PT410" s="6"/>
      <c r="PU410" s="6"/>
      <c r="PV410" s="6"/>
      <c r="PW410" s="6"/>
      <c r="PX410" s="6"/>
      <c r="PY410" s="6"/>
      <c r="PZ410" s="6"/>
      <c r="QA410" s="6"/>
      <c r="QB410" s="6"/>
      <c r="QC410" s="6"/>
      <c r="QD410" s="6"/>
      <c r="QE410" s="6"/>
      <c r="QF410" s="6"/>
      <c r="QG410" s="6"/>
      <c r="QH410" s="6"/>
      <c r="QI410" s="6"/>
      <c r="QJ410" s="6"/>
      <c r="QK410" s="6"/>
      <c r="QL410" s="6"/>
      <c r="QM410" s="6"/>
      <c r="QN410" s="6"/>
      <c r="QO410" s="6"/>
      <c r="QP410" s="6"/>
      <c r="QQ410" s="6"/>
      <c r="QR410" s="6"/>
      <c r="QS410" s="6"/>
      <c r="QT410" s="6"/>
      <c r="QU410" s="6"/>
      <c r="QV410" s="6"/>
      <c r="QW410" s="6"/>
      <c r="QX410" s="6"/>
      <c r="QY410" s="6"/>
      <c r="QZ410" s="6"/>
      <c r="RA410" s="6"/>
      <c r="RB410" s="6"/>
      <c r="RC410" s="6"/>
      <c r="RD410" s="6"/>
      <c r="RE410" s="6"/>
      <c r="RF410" s="6"/>
      <c r="RG410" s="6"/>
      <c r="RH410" s="6"/>
      <c r="RI410" s="6"/>
      <c r="RJ410" s="6"/>
      <c r="RK410" s="6"/>
      <c r="RL410" s="6"/>
      <c r="RM410" s="6"/>
      <c r="RN410" s="6"/>
      <c r="RO410" s="6"/>
      <c r="RP410" s="6"/>
      <c r="RQ410" s="6"/>
      <c r="RR410" s="6"/>
      <c r="RS410" s="6"/>
      <c r="RT410" s="6"/>
      <c r="RU410" s="6"/>
      <c r="RV410" s="6"/>
      <c r="RW410" s="6"/>
      <c r="RX410" s="6"/>
      <c r="RY410" s="6"/>
      <c r="RZ410" s="6"/>
      <c r="SA410" s="6"/>
      <c r="SB410" s="6"/>
      <c r="SC410" s="6"/>
      <c r="SD410" s="6"/>
      <c r="SE410" s="6"/>
      <c r="SF410" s="6"/>
      <c r="SG410" s="6"/>
      <c r="SH410" s="6"/>
      <c r="SI410" s="6"/>
      <c r="SJ410" s="6"/>
      <c r="SK410" s="6"/>
      <c r="SL410" s="6"/>
      <c r="SM410" s="6"/>
      <c r="SN410" s="6"/>
      <c r="SO410" s="6"/>
      <c r="SP410" s="6"/>
      <c r="SQ410" s="6"/>
      <c r="SR410" s="6"/>
      <c r="SS410" s="6"/>
      <c r="ST410" s="6"/>
      <c r="SU410" s="6"/>
      <c r="SV410" s="6"/>
      <c r="SW410" s="6"/>
      <c r="SX410" s="6"/>
      <c r="SY410" s="6"/>
      <c r="SZ410" s="6"/>
      <c r="TA410" s="6"/>
      <c r="TB410" s="6"/>
      <c r="TC410" s="6"/>
      <c r="TD410" s="6"/>
      <c r="TE410" s="6"/>
      <c r="TF410" s="6"/>
      <c r="TG410" s="6"/>
      <c r="TH410" s="6"/>
      <c r="TI410" s="6"/>
      <c r="TJ410" s="6"/>
      <c r="TK410" s="6"/>
      <c r="TL410" s="6"/>
      <c r="TM410" s="6"/>
      <c r="TN410" s="6"/>
      <c r="TO410" s="6"/>
      <c r="TP410" s="6"/>
      <c r="TQ410" s="6"/>
      <c r="TR410" s="6"/>
      <c r="TS410" s="6"/>
      <c r="TT410" s="6"/>
      <c r="TU410" s="6"/>
      <c r="TV410" s="6"/>
      <c r="TW410" s="6"/>
      <c r="TX410" s="6"/>
      <c r="TY410" s="6"/>
      <c r="TZ410" s="6"/>
      <c r="UA410" s="6"/>
      <c r="UB410" s="6"/>
      <c r="UC410" s="6"/>
      <c r="UD410" s="6"/>
      <c r="UE410" s="6"/>
      <c r="UF410" s="6"/>
      <c r="UG410" s="6"/>
      <c r="UH410" s="6"/>
      <c r="UI410" s="6"/>
      <c r="UJ410" s="6"/>
      <c r="UK410" s="6"/>
      <c r="UL410" s="6"/>
      <c r="UM410" s="6"/>
      <c r="UN410" s="6"/>
      <c r="UO410" s="6"/>
      <c r="UP410" s="6"/>
      <c r="UQ410" s="6"/>
      <c r="UR410" s="6"/>
      <c r="US410" s="6"/>
      <c r="UT410" s="6"/>
      <c r="UU410" s="6"/>
      <c r="UV410" s="6"/>
      <c r="UW410" s="6"/>
      <c r="UX410" s="6"/>
      <c r="UY410" s="6"/>
      <c r="UZ410" s="6"/>
      <c r="VA410" s="6"/>
      <c r="VB410" s="6"/>
      <c r="VC410" s="6"/>
      <c r="VD410" s="6"/>
      <c r="VE410" s="6"/>
      <c r="VF410" s="6"/>
      <c r="VG410" s="6"/>
      <c r="VH410" s="6"/>
      <c r="VI410" s="6"/>
      <c r="VJ410" s="6"/>
      <c r="VK410" s="6"/>
      <c r="VL410" s="6"/>
      <c r="VM410" s="6"/>
      <c r="VN410" s="6"/>
      <c r="VO410" s="6"/>
      <c r="VP410" s="6"/>
      <c r="VQ410" s="6"/>
      <c r="VR410" s="6"/>
      <c r="VS410" s="6"/>
      <c r="VT410" s="6"/>
      <c r="VU410" s="6"/>
      <c r="VV410" s="6"/>
      <c r="VW410" s="6"/>
      <c r="VX410" s="6"/>
      <c r="VY410" s="6"/>
      <c r="VZ410" s="6"/>
      <c r="WA410" s="6"/>
      <c r="WB410" s="6"/>
      <c r="WC410" s="6"/>
      <c r="WD410" s="6"/>
      <c r="WE410" s="6"/>
      <c r="WF410" s="6"/>
      <c r="WG410" s="6"/>
      <c r="WH410" s="6"/>
      <c r="WI410" s="6"/>
      <c r="WJ410" s="6"/>
      <c r="WK410" s="6"/>
      <c r="WL410" s="6"/>
      <c r="WM410" s="6"/>
      <c r="WN410" s="6"/>
      <c r="WO410" s="6"/>
      <c r="WP410" s="6"/>
      <c r="WQ410" s="6"/>
      <c r="WR410" s="6"/>
      <c r="WS410" s="6"/>
      <c r="WT410" s="6"/>
      <c r="WU410" s="6"/>
      <c r="WV410" s="6"/>
      <c r="WW410" s="6"/>
      <c r="WX410" s="6"/>
      <c r="WY410" s="6"/>
      <c r="WZ410" s="6"/>
      <c r="XA410" s="6"/>
      <c r="XB410" s="6"/>
      <c r="XC410" s="6"/>
      <c r="XD410" s="6"/>
      <c r="XE410" s="6"/>
      <c r="XF410" s="6"/>
      <c r="XG410" s="6"/>
      <c r="XH410" s="6"/>
      <c r="XI410" s="6"/>
      <c r="XJ410" s="6"/>
      <c r="XK410" s="6"/>
      <c r="XL410" s="6"/>
      <c r="XM410" s="6"/>
      <c r="XN410" s="6"/>
      <c r="XO410" s="6"/>
      <c r="XP410" s="6"/>
    </row>
    <row r="411" spans="2:640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6"/>
      <c r="OQ411" s="6"/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/>
      <c r="PD411" s="6"/>
      <c r="PE411" s="6"/>
      <c r="PF411" s="6"/>
      <c r="PG411" s="6"/>
      <c r="PH411" s="6"/>
      <c r="PI411" s="6"/>
      <c r="PJ411" s="6"/>
      <c r="PK411" s="6"/>
      <c r="PL411" s="6"/>
      <c r="PM411" s="6"/>
      <c r="PN411" s="6"/>
      <c r="PO411" s="6"/>
      <c r="PP411" s="6"/>
      <c r="PQ411" s="6"/>
      <c r="PR411" s="6"/>
      <c r="PS411" s="6"/>
      <c r="PT411" s="6"/>
      <c r="PU411" s="6"/>
      <c r="PV411" s="6"/>
      <c r="PW411" s="6"/>
      <c r="PX411" s="6"/>
      <c r="PY411" s="6"/>
      <c r="PZ411" s="6"/>
      <c r="QA411" s="6"/>
      <c r="QB411" s="6"/>
      <c r="QC411" s="6"/>
      <c r="QD411" s="6"/>
      <c r="QE411" s="6"/>
      <c r="QF411" s="6"/>
      <c r="QG411" s="6"/>
      <c r="QH411" s="6"/>
      <c r="QI411" s="6"/>
      <c r="QJ411" s="6"/>
      <c r="QK411" s="6"/>
      <c r="QL411" s="6"/>
      <c r="QM411" s="6"/>
      <c r="QN411" s="6"/>
      <c r="QO411" s="6"/>
      <c r="QP411" s="6"/>
      <c r="QQ411" s="6"/>
      <c r="QR411" s="6"/>
      <c r="QS411" s="6"/>
      <c r="QT411" s="6"/>
      <c r="QU411" s="6"/>
      <c r="QV411" s="6"/>
      <c r="QW411" s="6"/>
      <c r="QX411" s="6"/>
      <c r="QY411" s="6"/>
      <c r="QZ411" s="6"/>
      <c r="RA411" s="6"/>
      <c r="RB411" s="6"/>
      <c r="RC411" s="6"/>
      <c r="RD411" s="6"/>
      <c r="RE411" s="6"/>
      <c r="RF411" s="6"/>
      <c r="RG411" s="6"/>
      <c r="RH411" s="6"/>
      <c r="RI411" s="6"/>
      <c r="RJ411" s="6"/>
      <c r="RK411" s="6"/>
      <c r="RL411" s="6"/>
      <c r="RM411" s="6"/>
      <c r="RN411" s="6"/>
      <c r="RO411" s="6"/>
      <c r="RP411" s="6"/>
      <c r="RQ411" s="6"/>
      <c r="RR411" s="6"/>
      <c r="RS411" s="6"/>
      <c r="RT411" s="6"/>
      <c r="RU411" s="6"/>
      <c r="RV411" s="6"/>
      <c r="RW411" s="6"/>
      <c r="RX411" s="6"/>
      <c r="RY411" s="6"/>
      <c r="RZ411" s="6"/>
      <c r="SA411" s="6"/>
      <c r="SB411" s="6"/>
      <c r="SC411" s="6"/>
      <c r="SD411" s="6"/>
      <c r="SE411" s="6"/>
      <c r="SF411" s="6"/>
      <c r="SG411" s="6"/>
      <c r="SH411" s="6"/>
      <c r="SI411" s="6"/>
      <c r="SJ411" s="6"/>
      <c r="SK411" s="6"/>
      <c r="SL411" s="6"/>
      <c r="SM411" s="6"/>
      <c r="SN411" s="6"/>
      <c r="SO411" s="6"/>
      <c r="SP411" s="6"/>
      <c r="SQ411" s="6"/>
      <c r="SR411" s="6"/>
      <c r="SS411" s="6"/>
      <c r="ST411" s="6"/>
      <c r="SU411" s="6"/>
      <c r="SV411" s="6"/>
      <c r="SW411" s="6"/>
      <c r="SX411" s="6"/>
      <c r="SY411" s="6"/>
      <c r="SZ411" s="6"/>
      <c r="TA411" s="6"/>
      <c r="TB411" s="6"/>
      <c r="TC411" s="6"/>
      <c r="TD411" s="6"/>
      <c r="TE411" s="6"/>
      <c r="TF411" s="6"/>
      <c r="TG411" s="6"/>
      <c r="TH411" s="6"/>
      <c r="TI411" s="6"/>
      <c r="TJ411" s="6"/>
      <c r="TK411" s="6"/>
      <c r="TL411" s="6"/>
      <c r="TM411" s="6"/>
      <c r="TN411" s="6"/>
      <c r="TO411" s="6"/>
      <c r="TP411" s="6"/>
      <c r="TQ411" s="6"/>
      <c r="TR411" s="6"/>
      <c r="TS411" s="6"/>
      <c r="TT411" s="6"/>
      <c r="TU411" s="6"/>
      <c r="TV411" s="6"/>
      <c r="TW411" s="6"/>
      <c r="TX411" s="6"/>
      <c r="TY411" s="6"/>
      <c r="TZ411" s="6"/>
      <c r="UA411" s="6"/>
      <c r="UB411" s="6"/>
      <c r="UC411" s="6"/>
      <c r="UD411" s="6"/>
      <c r="UE411" s="6"/>
      <c r="UF411" s="6"/>
      <c r="UG411" s="6"/>
      <c r="UH411" s="6"/>
      <c r="UI411" s="6"/>
      <c r="UJ411" s="6"/>
      <c r="UK411" s="6"/>
      <c r="UL411" s="6"/>
      <c r="UM411" s="6"/>
      <c r="UN411" s="6"/>
      <c r="UO411" s="6"/>
      <c r="UP411" s="6"/>
      <c r="UQ411" s="6"/>
      <c r="UR411" s="6"/>
      <c r="US411" s="6"/>
      <c r="UT411" s="6"/>
      <c r="UU411" s="6"/>
      <c r="UV411" s="6"/>
      <c r="UW411" s="6"/>
      <c r="UX411" s="6"/>
      <c r="UY411" s="6"/>
      <c r="UZ411" s="6"/>
      <c r="VA411" s="6"/>
      <c r="VB411" s="6"/>
      <c r="VC411" s="6"/>
      <c r="VD411" s="6"/>
      <c r="VE411" s="6"/>
      <c r="VF411" s="6"/>
      <c r="VG411" s="6"/>
      <c r="VH411" s="6"/>
      <c r="VI411" s="6"/>
      <c r="VJ411" s="6"/>
      <c r="VK411" s="6"/>
      <c r="VL411" s="6"/>
      <c r="VM411" s="6"/>
      <c r="VN411" s="6"/>
      <c r="VO411" s="6"/>
      <c r="VP411" s="6"/>
      <c r="VQ411" s="6"/>
      <c r="VR411" s="6"/>
      <c r="VS411" s="6"/>
      <c r="VT411" s="6"/>
      <c r="VU411" s="6"/>
      <c r="VV411" s="6"/>
      <c r="VW411" s="6"/>
      <c r="VX411" s="6"/>
      <c r="VY411" s="6"/>
      <c r="VZ411" s="6"/>
      <c r="WA411" s="6"/>
      <c r="WB411" s="6"/>
      <c r="WC411" s="6"/>
      <c r="WD411" s="6"/>
      <c r="WE411" s="6"/>
      <c r="WF411" s="6"/>
      <c r="WG411" s="6"/>
      <c r="WH411" s="6"/>
      <c r="WI411" s="6"/>
      <c r="WJ411" s="6"/>
      <c r="WK411" s="6"/>
      <c r="WL411" s="6"/>
      <c r="WM411" s="6"/>
      <c r="WN411" s="6"/>
      <c r="WO411" s="6"/>
      <c r="WP411" s="6"/>
      <c r="WQ411" s="6"/>
      <c r="WR411" s="6"/>
      <c r="WS411" s="6"/>
      <c r="WT411" s="6"/>
      <c r="WU411" s="6"/>
      <c r="WV411" s="6"/>
      <c r="WW411" s="6"/>
      <c r="WX411" s="6"/>
      <c r="WY411" s="6"/>
      <c r="WZ411" s="6"/>
      <c r="XA411" s="6"/>
      <c r="XB411" s="6"/>
      <c r="XC411" s="6"/>
      <c r="XD411" s="6"/>
      <c r="XE411" s="6"/>
      <c r="XF411" s="6"/>
      <c r="XG411" s="6"/>
      <c r="XH411" s="6"/>
      <c r="XI411" s="6"/>
      <c r="XJ411" s="6"/>
      <c r="XK411" s="6"/>
      <c r="XL411" s="6"/>
      <c r="XM411" s="6"/>
      <c r="XN411" s="6"/>
      <c r="XO411" s="6"/>
      <c r="XP411" s="6"/>
    </row>
    <row r="412" spans="2:640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6"/>
      <c r="PF412" s="6"/>
      <c r="PG412" s="6"/>
      <c r="PH412" s="6"/>
      <c r="PI412" s="6"/>
      <c r="PJ412" s="6"/>
      <c r="PK412" s="6"/>
      <c r="PL412" s="6"/>
      <c r="PM412" s="6"/>
      <c r="PN412" s="6"/>
      <c r="PO412" s="6"/>
      <c r="PP412" s="6"/>
      <c r="PQ412" s="6"/>
      <c r="PR412" s="6"/>
      <c r="PS412" s="6"/>
      <c r="PT412" s="6"/>
      <c r="PU412" s="6"/>
      <c r="PV412" s="6"/>
      <c r="PW412" s="6"/>
      <c r="PX412" s="6"/>
      <c r="PY412" s="6"/>
      <c r="PZ412" s="6"/>
      <c r="QA412" s="6"/>
      <c r="QB412" s="6"/>
      <c r="QC412" s="6"/>
      <c r="QD412" s="6"/>
      <c r="QE412" s="6"/>
      <c r="QF412" s="6"/>
      <c r="QG412" s="6"/>
      <c r="QH412" s="6"/>
      <c r="QI412" s="6"/>
      <c r="QJ412" s="6"/>
      <c r="QK412" s="6"/>
      <c r="QL412" s="6"/>
      <c r="QM412" s="6"/>
      <c r="QN412" s="6"/>
      <c r="QO412" s="6"/>
      <c r="QP412" s="6"/>
      <c r="QQ412" s="6"/>
      <c r="QR412" s="6"/>
      <c r="QS412" s="6"/>
      <c r="QT412" s="6"/>
      <c r="QU412" s="6"/>
      <c r="QV412" s="6"/>
      <c r="QW412" s="6"/>
      <c r="QX412" s="6"/>
      <c r="QY412" s="6"/>
      <c r="QZ412" s="6"/>
      <c r="RA412" s="6"/>
      <c r="RB412" s="6"/>
      <c r="RC412" s="6"/>
      <c r="RD412" s="6"/>
      <c r="RE412" s="6"/>
      <c r="RF412" s="6"/>
      <c r="RG412" s="6"/>
      <c r="RH412" s="6"/>
      <c r="RI412" s="6"/>
      <c r="RJ412" s="6"/>
      <c r="RK412" s="6"/>
      <c r="RL412" s="6"/>
      <c r="RM412" s="6"/>
      <c r="RN412" s="6"/>
      <c r="RO412" s="6"/>
      <c r="RP412" s="6"/>
      <c r="RQ412" s="6"/>
      <c r="RR412" s="6"/>
      <c r="RS412" s="6"/>
      <c r="RT412" s="6"/>
      <c r="RU412" s="6"/>
      <c r="RV412" s="6"/>
      <c r="RW412" s="6"/>
      <c r="RX412" s="6"/>
      <c r="RY412" s="6"/>
      <c r="RZ412" s="6"/>
      <c r="SA412" s="6"/>
      <c r="SB412" s="6"/>
      <c r="SC412" s="6"/>
      <c r="SD412" s="6"/>
      <c r="SE412" s="6"/>
      <c r="SF412" s="6"/>
      <c r="SG412" s="6"/>
      <c r="SH412" s="6"/>
      <c r="SI412" s="6"/>
      <c r="SJ412" s="6"/>
      <c r="SK412" s="6"/>
      <c r="SL412" s="6"/>
      <c r="SM412" s="6"/>
      <c r="SN412" s="6"/>
      <c r="SO412" s="6"/>
      <c r="SP412" s="6"/>
      <c r="SQ412" s="6"/>
      <c r="SR412" s="6"/>
      <c r="SS412" s="6"/>
      <c r="ST412" s="6"/>
      <c r="SU412" s="6"/>
      <c r="SV412" s="6"/>
      <c r="SW412" s="6"/>
      <c r="SX412" s="6"/>
      <c r="SY412" s="6"/>
      <c r="SZ412" s="6"/>
      <c r="TA412" s="6"/>
      <c r="TB412" s="6"/>
      <c r="TC412" s="6"/>
      <c r="TD412" s="6"/>
      <c r="TE412" s="6"/>
      <c r="TF412" s="6"/>
      <c r="TG412" s="6"/>
      <c r="TH412" s="6"/>
      <c r="TI412" s="6"/>
      <c r="TJ412" s="6"/>
      <c r="TK412" s="6"/>
      <c r="TL412" s="6"/>
      <c r="TM412" s="6"/>
      <c r="TN412" s="6"/>
      <c r="TO412" s="6"/>
      <c r="TP412" s="6"/>
      <c r="TQ412" s="6"/>
      <c r="TR412" s="6"/>
      <c r="TS412" s="6"/>
      <c r="TT412" s="6"/>
      <c r="TU412" s="6"/>
      <c r="TV412" s="6"/>
      <c r="TW412" s="6"/>
      <c r="TX412" s="6"/>
      <c r="TY412" s="6"/>
      <c r="TZ412" s="6"/>
      <c r="UA412" s="6"/>
      <c r="UB412" s="6"/>
      <c r="UC412" s="6"/>
      <c r="UD412" s="6"/>
      <c r="UE412" s="6"/>
      <c r="UF412" s="6"/>
      <c r="UG412" s="6"/>
      <c r="UH412" s="6"/>
      <c r="UI412" s="6"/>
      <c r="UJ412" s="6"/>
      <c r="UK412" s="6"/>
      <c r="UL412" s="6"/>
      <c r="UM412" s="6"/>
      <c r="UN412" s="6"/>
      <c r="UO412" s="6"/>
      <c r="UP412" s="6"/>
      <c r="UQ412" s="6"/>
      <c r="UR412" s="6"/>
      <c r="US412" s="6"/>
      <c r="UT412" s="6"/>
      <c r="UU412" s="6"/>
      <c r="UV412" s="6"/>
      <c r="UW412" s="6"/>
      <c r="UX412" s="6"/>
      <c r="UY412" s="6"/>
      <c r="UZ412" s="6"/>
      <c r="VA412" s="6"/>
      <c r="VB412" s="6"/>
      <c r="VC412" s="6"/>
      <c r="VD412" s="6"/>
      <c r="VE412" s="6"/>
      <c r="VF412" s="6"/>
      <c r="VG412" s="6"/>
      <c r="VH412" s="6"/>
      <c r="VI412" s="6"/>
      <c r="VJ412" s="6"/>
      <c r="VK412" s="6"/>
      <c r="VL412" s="6"/>
      <c r="VM412" s="6"/>
      <c r="VN412" s="6"/>
      <c r="VO412" s="6"/>
      <c r="VP412" s="6"/>
      <c r="VQ412" s="6"/>
      <c r="VR412" s="6"/>
      <c r="VS412" s="6"/>
      <c r="VT412" s="6"/>
      <c r="VU412" s="6"/>
      <c r="VV412" s="6"/>
      <c r="VW412" s="6"/>
      <c r="VX412" s="6"/>
      <c r="VY412" s="6"/>
      <c r="VZ412" s="6"/>
      <c r="WA412" s="6"/>
      <c r="WB412" s="6"/>
      <c r="WC412" s="6"/>
      <c r="WD412" s="6"/>
      <c r="WE412" s="6"/>
      <c r="WF412" s="6"/>
      <c r="WG412" s="6"/>
      <c r="WH412" s="6"/>
      <c r="WI412" s="6"/>
      <c r="WJ412" s="6"/>
      <c r="WK412" s="6"/>
      <c r="WL412" s="6"/>
      <c r="WM412" s="6"/>
      <c r="WN412" s="6"/>
      <c r="WO412" s="6"/>
      <c r="WP412" s="6"/>
      <c r="WQ412" s="6"/>
      <c r="WR412" s="6"/>
      <c r="WS412" s="6"/>
      <c r="WT412" s="6"/>
      <c r="WU412" s="6"/>
      <c r="WV412" s="6"/>
      <c r="WW412" s="6"/>
      <c r="WX412" s="6"/>
      <c r="WY412" s="6"/>
      <c r="WZ412" s="6"/>
      <c r="XA412" s="6"/>
      <c r="XB412" s="6"/>
      <c r="XC412" s="6"/>
      <c r="XD412" s="6"/>
      <c r="XE412" s="6"/>
      <c r="XF412" s="6"/>
      <c r="XG412" s="6"/>
      <c r="XH412" s="6"/>
      <c r="XI412" s="6"/>
      <c r="XJ412" s="6"/>
      <c r="XK412" s="6"/>
      <c r="XL412" s="6"/>
      <c r="XM412" s="6"/>
      <c r="XN412" s="6"/>
      <c r="XO412" s="6"/>
      <c r="XP412" s="6"/>
    </row>
    <row r="413" spans="2:640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6"/>
      <c r="OR413" s="6"/>
      <c r="OS413" s="6"/>
      <c r="OT413" s="6"/>
      <c r="OU413" s="6"/>
      <c r="OV413" s="6"/>
      <c r="OW413" s="6"/>
      <c r="OX413" s="6"/>
      <c r="OY413" s="6"/>
      <c r="OZ413" s="6"/>
      <c r="PA413" s="6"/>
      <c r="PB413" s="6"/>
      <c r="PC413" s="6"/>
      <c r="PD413" s="6"/>
      <c r="PE413" s="6"/>
      <c r="PF413" s="6"/>
      <c r="PG413" s="6"/>
      <c r="PH413" s="6"/>
      <c r="PI413" s="6"/>
      <c r="PJ413" s="6"/>
      <c r="PK413" s="6"/>
      <c r="PL413" s="6"/>
      <c r="PM413" s="6"/>
      <c r="PN413" s="6"/>
      <c r="PO413" s="6"/>
      <c r="PP413" s="6"/>
      <c r="PQ413" s="6"/>
      <c r="PR413" s="6"/>
      <c r="PS413" s="6"/>
      <c r="PT413" s="6"/>
      <c r="PU413" s="6"/>
      <c r="PV413" s="6"/>
      <c r="PW413" s="6"/>
      <c r="PX413" s="6"/>
      <c r="PY413" s="6"/>
      <c r="PZ413" s="6"/>
      <c r="QA413" s="6"/>
      <c r="QB413" s="6"/>
      <c r="QC413" s="6"/>
      <c r="QD413" s="6"/>
      <c r="QE413" s="6"/>
      <c r="QF413" s="6"/>
      <c r="QG413" s="6"/>
      <c r="QH413" s="6"/>
      <c r="QI413" s="6"/>
      <c r="QJ413" s="6"/>
      <c r="QK413" s="6"/>
      <c r="QL413" s="6"/>
      <c r="QM413" s="6"/>
      <c r="QN413" s="6"/>
      <c r="QO413" s="6"/>
      <c r="QP413" s="6"/>
      <c r="QQ413" s="6"/>
      <c r="QR413" s="6"/>
      <c r="QS413" s="6"/>
      <c r="QT413" s="6"/>
      <c r="QU413" s="6"/>
      <c r="QV413" s="6"/>
      <c r="QW413" s="6"/>
      <c r="QX413" s="6"/>
      <c r="QY413" s="6"/>
      <c r="QZ413" s="6"/>
      <c r="RA413" s="6"/>
      <c r="RB413" s="6"/>
      <c r="RC413" s="6"/>
      <c r="RD413" s="6"/>
      <c r="RE413" s="6"/>
      <c r="RF413" s="6"/>
      <c r="RG413" s="6"/>
      <c r="RH413" s="6"/>
      <c r="RI413" s="6"/>
      <c r="RJ413" s="6"/>
      <c r="RK413" s="6"/>
      <c r="RL413" s="6"/>
      <c r="RM413" s="6"/>
      <c r="RN413" s="6"/>
      <c r="RO413" s="6"/>
      <c r="RP413" s="6"/>
      <c r="RQ413" s="6"/>
      <c r="RR413" s="6"/>
      <c r="RS413" s="6"/>
      <c r="RT413" s="6"/>
      <c r="RU413" s="6"/>
      <c r="RV413" s="6"/>
      <c r="RW413" s="6"/>
      <c r="RX413" s="6"/>
      <c r="RY413" s="6"/>
      <c r="RZ413" s="6"/>
      <c r="SA413" s="6"/>
      <c r="SB413" s="6"/>
      <c r="SC413" s="6"/>
      <c r="SD413" s="6"/>
      <c r="SE413" s="6"/>
      <c r="SF413" s="6"/>
      <c r="SG413" s="6"/>
      <c r="SH413" s="6"/>
      <c r="SI413" s="6"/>
      <c r="SJ413" s="6"/>
      <c r="SK413" s="6"/>
      <c r="SL413" s="6"/>
      <c r="SM413" s="6"/>
      <c r="SN413" s="6"/>
      <c r="SO413" s="6"/>
      <c r="SP413" s="6"/>
      <c r="SQ413" s="6"/>
      <c r="SR413" s="6"/>
      <c r="SS413" s="6"/>
      <c r="ST413" s="6"/>
      <c r="SU413" s="6"/>
      <c r="SV413" s="6"/>
      <c r="SW413" s="6"/>
      <c r="SX413" s="6"/>
      <c r="SY413" s="6"/>
      <c r="SZ413" s="6"/>
      <c r="TA413" s="6"/>
      <c r="TB413" s="6"/>
      <c r="TC413" s="6"/>
      <c r="TD413" s="6"/>
      <c r="TE413" s="6"/>
      <c r="TF413" s="6"/>
      <c r="TG413" s="6"/>
      <c r="TH413" s="6"/>
      <c r="TI413" s="6"/>
      <c r="TJ413" s="6"/>
      <c r="TK413" s="6"/>
      <c r="TL413" s="6"/>
      <c r="TM413" s="6"/>
      <c r="TN413" s="6"/>
      <c r="TO413" s="6"/>
      <c r="TP413" s="6"/>
      <c r="TQ413" s="6"/>
      <c r="TR413" s="6"/>
      <c r="TS413" s="6"/>
      <c r="TT413" s="6"/>
      <c r="TU413" s="6"/>
      <c r="TV413" s="6"/>
      <c r="TW413" s="6"/>
      <c r="TX413" s="6"/>
      <c r="TY413" s="6"/>
      <c r="TZ413" s="6"/>
      <c r="UA413" s="6"/>
      <c r="UB413" s="6"/>
      <c r="UC413" s="6"/>
      <c r="UD413" s="6"/>
      <c r="UE413" s="6"/>
      <c r="UF413" s="6"/>
      <c r="UG413" s="6"/>
      <c r="UH413" s="6"/>
      <c r="UI413" s="6"/>
      <c r="UJ413" s="6"/>
      <c r="UK413" s="6"/>
      <c r="UL413" s="6"/>
      <c r="UM413" s="6"/>
      <c r="UN413" s="6"/>
      <c r="UO413" s="6"/>
      <c r="UP413" s="6"/>
      <c r="UQ413" s="6"/>
      <c r="UR413" s="6"/>
      <c r="US413" s="6"/>
      <c r="UT413" s="6"/>
      <c r="UU413" s="6"/>
      <c r="UV413" s="6"/>
      <c r="UW413" s="6"/>
      <c r="UX413" s="6"/>
      <c r="UY413" s="6"/>
      <c r="UZ413" s="6"/>
      <c r="VA413" s="6"/>
      <c r="VB413" s="6"/>
      <c r="VC413" s="6"/>
      <c r="VD413" s="6"/>
      <c r="VE413" s="6"/>
      <c r="VF413" s="6"/>
      <c r="VG413" s="6"/>
      <c r="VH413" s="6"/>
      <c r="VI413" s="6"/>
      <c r="VJ413" s="6"/>
      <c r="VK413" s="6"/>
      <c r="VL413" s="6"/>
      <c r="VM413" s="6"/>
      <c r="VN413" s="6"/>
      <c r="VO413" s="6"/>
      <c r="VP413" s="6"/>
      <c r="VQ413" s="6"/>
      <c r="VR413" s="6"/>
      <c r="VS413" s="6"/>
      <c r="VT413" s="6"/>
      <c r="VU413" s="6"/>
      <c r="VV413" s="6"/>
      <c r="VW413" s="6"/>
      <c r="VX413" s="6"/>
      <c r="VY413" s="6"/>
      <c r="VZ413" s="6"/>
      <c r="WA413" s="6"/>
      <c r="WB413" s="6"/>
      <c r="WC413" s="6"/>
      <c r="WD413" s="6"/>
      <c r="WE413" s="6"/>
      <c r="WF413" s="6"/>
      <c r="WG413" s="6"/>
      <c r="WH413" s="6"/>
      <c r="WI413" s="6"/>
      <c r="WJ413" s="6"/>
      <c r="WK413" s="6"/>
      <c r="WL413" s="6"/>
      <c r="WM413" s="6"/>
      <c r="WN413" s="6"/>
      <c r="WO413" s="6"/>
      <c r="WP413" s="6"/>
      <c r="WQ413" s="6"/>
      <c r="WR413" s="6"/>
      <c r="WS413" s="6"/>
      <c r="WT413" s="6"/>
      <c r="WU413" s="6"/>
      <c r="WV413" s="6"/>
      <c r="WW413" s="6"/>
      <c r="WX413" s="6"/>
      <c r="WY413" s="6"/>
      <c r="WZ413" s="6"/>
      <c r="XA413" s="6"/>
      <c r="XB413" s="6"/>
      <c r="XC413" s="6"/>
      <c r="XD413" s="6"/>
      <c r="XE413" s="6"/>
      <c r="XF413" s="6"/>
      <c r="XG413" s="6"/>
      <c r="XH413" s="6"/>
      <c r="XI413" s="6"/>
      <c r="XJ413" s="6"/>
      <c r="XK413" s="6"/>
      <c r="XL413" s="6"/>
      <c r="XM413" s="6"/>
      <c r="XN413" s="6"/>
      <c r="XO413" s="6"/>
      <c r="XP413" s="6"/>
    </row>
    <row r="414" spans="2:640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6"/>
      <c r="OR414" s="6"/>
      <c r="OS414" s="6"/>
      <c r="OT414" s="6"/>
      <c r="OU414" s="6"/>
      <c r="OV414" s="6"/>
      <c r="OW414" s="6"/>
      <c r="OX414" s="6"/>
      <c r="OY414" s="6"/>
      <c r="OZ414" s="6"/>
      <c r="PA414" s="6"/>
      <c r="PB414" s="6"/>
      <c r="PC414" s="6"/>
      <c r="PD414" s="6"/>
      <c r="PE414" s="6"/>
      <c r="PF414" s="6"/>
      <c r="PG414" s="6"/>
      <c r="PH414" s="6"/>
      <c r="PI414" s="6"/>
      <c r="PJ414" s="6"/>
      <c r="PK414" s="6"/>
      <c r="PL414" s="6"/>
      <c r="PM414" s="6"/>
      <c r="PN414" s="6"/>
      <c r="PO414" s="6"/>
      <c r="PP414" s="6"/>
      <c r="PQ414" s="6"/>
      <c r="PR414" s="6"/>
      <c r="PS414" s="6"/>
      <c r="PT414" s="6"/>
      <c r="PU414" s="6"/>
      <c r="PV414" s="6"/>
      <c r="PW414" s="6"/>
      <c r="PX414" s="6"/>
      <c r="PY414" s="6"/>
      <c r="PZ414" s="6"/>
      <c r="QA414" s="6"/>
      <c r="QB414" s="6"/>
      <c r="QC414" s="6"/>
      <c r="QD414" s="6"/>
      <c r="QE414" s="6"/>
      <c r="QF414" s="6"/>
      <c r="QG414" s="6"/>
      <c r="QH414" s="6"/>
      <c r="QI414" s="6"/>
      <c r="QJ414" s="6"/>
      <c r="QK414" s="6"/>
      <c r="QL414" s="6"/>
      <c r="QM414" s="6"/>
      <c r="QN414" s="6"/>
      <c r="QO414" s="6"/>
      <c r="QP414" s="6"/>
      <c r="QQ414" s="6"/>
      <c r="QR414" s="6"/>
      <c r="QS414" s="6"/>
      <c r="QT414" s="6"/>
      <c r="QU414" s="6"/>
      <c r="QV414" s="6"/>
      <c r="QW414" s="6"/>
      <c r="QX414" s="6"/>
      <c r="QY414" s="6"/>
      <c r="QZ414" s="6"/>
      <c r="RA414" s="6"/>
      <c r="RB414" s="6"/>
      <c r="RC414" s="6"/>
      <c r="RD414" s="6"/>
      <c r="RE414" s="6"/>
      <c r="RF414" s="6"/>
      <c r="RG414" s="6"/>
      <c r="RH414" s="6"/>
      <c r="RI414" s="6"/>
      <c r="RJ414" s="6"/>
      <c r="RK414" s="6"/>
      <c r="RL414" s="6"/>
      <c r="RM414" s="6"/>
      <c r="RN414" s="6"/>
      <c r="RO414" s="6"/>
      <c r="RP414" s="6"/>
      <c r="RQ414" s="6"/>
      <c r="RR414" s="6"/>
      <c r="RS414" s="6"/>
      <c r="RT414" s="6"/>
      <c r="RU414" s="6"/>
      <c r="RV414" s="6"/>
      <c r="RW414" s="6"/>
      <c r="RX414" s="6"/>
      <c r="RY414" s="6"/>
      <c r="RZ414" s="6"/>
      <c r="SA414" s="6"/>
      <c r="SB414" s="6"/>
      <c r="SC414" s="6"/>
      <c r="SD414" s="6"/>
      <c r="SE414" s="6"/>
      <c r="SF414" s="6"/>
      <c r="SG414" s="6"/>
      <c r="SH414" s="6"/>
      <c r="SI414" s="6"/>
      <c r="SJ414" s="6"/>
      <c r="SK414" s="6"/>
      <c r="SL414" s="6"/>
      <c r="SM414" s="6"/>
      <c r="SN414" s="6"/>
      <c r="SO414" s="6"/>
      <c r="SP414" s="6"/>
      <c r="SQ414" s="6"/>
      <c r="SR414" s="6"/>
      <c r="SS414" s="6"/>
      <c r="ST414" s="6"/>
      <c r="SU414" s="6"/>
      <c r="SV414" s="6"/>
      <c r="SW414" s="6"/>
      <c r="SX414" s="6"/>
      <c r="SY414" s="6"/>
      <c r="SZ414" s="6"/>
      <c r="TA414" s="6"/>
      <c r="TB414" s="6"/>
      <c r="TC414" s="6"/>
      <c r="TD414" s="6"/>
      <c r="TE414" s="6"/>
      <c r="TF414" s="6"/>
      <c r="TG414" s="6"/>
      <c r="TH414" s="6"/>
      <c r="TI414" s="6"/>
      <c r="TJ414" s="6"/>
      <c r="TK414" s="6"/>
      <c r="TL414" s="6"/>
      <c r="TM414" s="6"/>
      <c r="TN414" s="6"/>
      <c r="TO414" s="6"/>
      <c r="TP414" s="6"/>
      <c r="TQ414" s="6"/>
      <c r="TR414" s="6"/>
      <c r="TS414" s="6"/>
      <c r="TT414" s="6"/>
      <c r="TU414" s="6"/>
      <c r="TV414" s="6"/>
      <c r="TW414" s="6"/>
      <c r="TX414" s="6"/>
      <c r="TY414" s="6"/>
      <c r="TZ414" s="6"/>
      <c r="UA414" s="6"/>
      <c r="UB414" s="6"/>
      <c r="UC414" s="6"/>
      <c r="UD414" s="6"/>
      <c r="UE414" s="6"/>
      <c r="UF414" s="6"/>
      <c r="UG414" s="6"/>
      <c r="UH414" s="6"/>
      <c r="UI414" s="6"/>
      <c r="UJ414" s="6"/>
      <c r="UK414" s="6"/>
      <c r="UL414" s="6"/>
      <c r="UM414" s="6"/>
      <c r="UN414" s="6"/>
      <c r="UO414" s="6"/>
      <c r="UP414" s="6"/>
      <c r="UQ414" s="6"/>
      <c r="UR414" s="6"/>
      <c r="US414" s="6"/>
      <c r="UT414" s="6"/>
      <c r="UU414" s="6"/>
      <c r="UV414" s="6"/>
      <c r="UW414" s="6"/>
      <c r="UX414" s="6"/>
      <c r="UY414" s="6"/>
      <c r="UZ414" s="6"/>
      <c r="VA414" s="6"/>
      <c r="VB414" s="6"/>
      <c r="VC414" s="6"/>
      <c r="VD414" s="6"/>
      <c r="VE414" s="6"/>
      <c r="VF414" s="6"/>
      <c r="VG414" s="6"/>
      <c r="VH414" s="6"/>
      <c r="VI414" s="6"/>
      <c r="VJ414" s="6"/>
      <c r="VK414" s="6"/>
      <c r="VL414" s="6"/>
      <c r="VM414" s="6"/>
      <c r="VN414" s="6"/>
      <c r="VO414" s="6"/>
      <c r="VP414" s="6"/>
      <c r="VQ414" s="6"/>
      <c r="VR414" s="6"/>
      <c r="VS414" s="6"/>
      <c r="VT414" s="6"/>
      <c r="VU414" s="6"/>
      <c r="VV414" s="6"/>
      <c r="VW414" s="6"/>
      <c r="VX414" s="6"/>
      <c r="VY414" s="6"/>
      <c r="VZ414" s="6"/>
      <c r="WA414" s="6"/>
      <c r="WB414" s="6"/>
      <c r="WC414" s="6"/>
      <c r="WD414" s="6"/>
      <c r="WE414" s="6"/>
      <c r="WF414" s="6"/>
      <c r="WG414" s="6"/>
      <c r="WH414" s="6"/>
      <c r="WI414" s="6"/>
      <c r="WJ414" s="6"/>
      <c r="WK414" s="6"/>
      <c r="WL414" s="6"/>
      <c r="WM414" s="6"/>
      <c r="WN414" s="6"/>
      <c r="WO414" s="6"/>
      <c r="WP414" s="6"/>
      <c r="WQ414" s="6"/>
      <c r="WR414" s="6"/>
      <c r="WS414" s="6"/>
      <c r="WT414" s="6"/>
      <c r="WU414" s="6"/>
      <c r="WV414" s="6"/>
      <c r="WW414" s="6"/>
      <c r="WX414" s="6"/>
      <c r="WY414" s="6"/>
      <c r="WZ414" s="6"/>
      <c r="XA414" s="6"/>
      <c r="XB414" s="6"/>
      <c r="XC414" s="6"/>
      <c r="XD414" s="6"/>
      <c r="XE414" s="6"/>
      <c r="XF414" s="6"/>
      <c r="XG414" s="6"/>
      <c r="XH414" s="6"/>
      <c r="XI414" s="6"/>
      <c r="XJ414" s="6"/>
      <c r="XK414" s="6"/>
      <c r="XL414" s="6"/>
      <c r="XM414" s="6"/>
      <c r="XN414" s="6"/>
      <c r="XO414" s="6"/>
      <c r="XP414" s="6"/>
    </row>
    <row r="415" spans="2:640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6"/>
      <c r="PF415" s="6"/>
      <c r="PG415" s="6"/>
      <c r="PH415" s="6"/>
      <c r="PI415" s="6"/>
      <c r="PJ415" s="6"/>
      <c r="PK415" s="6"/>
      <c r="PL415" s="6"/>
      <c r="PM415" s="6"/>
      <c r="PN415" s="6"/>
      <c r="PO415" s="6"/>
      <c r="PP415" s="6"/>
      <c r="PQ415" s="6"/>
      <c r="PR415" s="6"/>
      <c r="PS415" s="6"/>
      <c r="PT415" s="6"/>
      <c r="PU415" s="6"/>
      <c r="PV415" s="6"/>
      <c r="PW415" s="6"/>
      <c r="PX415" s="6"/>
      <c r="PY415" s="6"/>
      <c r="PZ415" s="6"/>
      <c r="QA415" s="6"/>
      <c r="QB415" s="6"/>
      <c r="QC415" s="6"/>
      <c r="QD415" s="6"/>
      <c r="QE415" s="6"/>
      <c r="QF415" s="6"/>
      <c r="QG415" s="6"/>
      <c r="QH415" s="6"/>
      <c r="QI415" s="6"/>
      <c r="QJ415" s="6"/>
      <c r="QK415" s="6"/>
      <c r="QL415" s="6"/>
      <c r="QM415" s="6"/>
      <c r="QN415" s="6"/>
      <c r="QO415" s="6"/>
      <c r="QP415" s="6"/>
      <c r="QQ415" s="6"/>
      <c r="QR415" s="6"/>
      <c r="QS415" s="6"/>
      <c r="QT415" s="6"/>
      <c r="QU415" s="6"/>
      <c r="QV415" s="6"/>
      <c r="QW415" s="6"/>
      <c r="QX415" s="6"/>
      <c r="QY415" s="6"/>
      <c r="QZ415" s="6"/>
      <c r="RA415" s="6"/>
      <c r="RB415" s="6"/>
      <c r="RC415" s="6"/>
      <c r="RD415" s="6"/>
      <c r="RE415" s="6"/>
      <c r="RF415" s="6"/>
      <c r="RG415" s="6"/>
      <c r="RH415" s="6"/>
      <c r="RI415" s="6"/>
      <c r="RJ415" s="6"/>
      <c r="RK415" s="6"/>
      <c r="RL415" s="6"/>
      <c r="RM415" s="6"/>
      <c r="RN415" s="6"/>
      <c r="RO415" s="6"/>
      <c r="RP415" s="6"/>
      <c r="RQ415" s="6"/>
      <c r="RR415" s="6"/>
      <c r="RS415" s="6"/>
      <c r="RT415" s="6"/>
      <c r="RU415" s="6"/>
      <c r="RV415" s="6"/>
      <c r="RW415" s="6"/>
      <c r="RX415" s="6"/>
      <c r="RY415" s="6"/>
      <c r="RZ415" s="6"/>
      <c r="SA415" s="6"/>
      <c r="SB415" s="6"/>
      <c r="SC415" s="6"/>
      <c r="SD415" s="6"/>
      <c r="SE415" s="6"/>
      <c r="SF415" s="6"/>
      <c r="SG415" s="6"/>
      <c r="SH415" s="6"/>
      <c r="SI415" s="6"/>
      <c r="SJ415" s="6"/>
      <c r="SK415" s="6"/>
      <c r="SL415" s="6"/>
      <c r="SM415" s="6"/>
      <c r="SN415" s="6"/>
      <c r="SO415" s="6"/>
      <c r="SP415" s="6"/>
      <c r="SQ415" s="6"/>
      <c r="SR415" s="6"/>
      <c r="SS415" s="6"/>
      <c r="ST415" s="6"/>
      <c r="SU415" s="6"/>
      <c r="SV415" s="6"/>
      <c r="SW415" s="6"/>
      <c r="SX415" s="6"/>
      <c r="SY415" s="6"/>
      <c r="SZ415" s="6"/>
      <c r="TA415" s="6"/>
      <c r="TB415" s="6"/>
      <c r="TC415" s="6"/>
      <c r="TD415" s="6"/>
      <c r="TE415" s="6"/>
      <c r="TF415" s="6"/>
      <c r="TG415" s="6"/>
      <c r="TH415" s="6"/>
      <c r="TI415" s="6"/>
      <c r="TJ415" s="6"/>
      <c r="TK415" s="6"/>
      <c r="TL415" s="6"/>
      <c r="TM415" s="6"/>
      <c r="TN415" s="6"/>
      <c r="TO415" s="6"/>
      <c r="TP415" s="6"/>
      <c r="TQ415" s="6"/>
      <c r="TR415" s="6"/>
      <c r="TS415" s="6"/>
      <c r="TT415" s="6"/>
      <c r="TU415" s="6"/>
      <c r="TV415" s="6"/>
      <c r="TW415" s="6"/>
      <c r="TX415" s="6"/>
      <c r="TY415" s="6"/>
      <c r="TZ415" s="6"/>
      <c r="UA415" s="6"/>
      <c r="UB415" s="6"/>
      <c r="UC415" s="6"/>
      <c r="UD415" s="6"/>
      <c r="UE415" s="6"/>
      <c r="UF415" s="6"/>
      <c r="UG415" s="6"/>
      <c r="UH415" s="6"/>
      <c r="UI415" s="6"/>
      <c r="UJ415" s="6"/>
      <c r="UK415" s="6"/>
      <c r="UL415" s="6"/>
      <c r="UM415" s="6"/>
      <c r="UN415" s="6"/>
      <c r="UO415" s="6"/>
      <c r="UP415" s="6"/>
      <c r="UQ415" s="6"/>
      <c r="UR415" s="6"/>
      <c r="US415" s="6"/>
      <c r="UT415" s="6"/>
      <c r="UU415" s="6"/>
      <c r="UV415" s="6"/>
      <c r="UW415" s="6"/>
      <c r="UX415" s="6"/>
      <c r="UY415" s="6"/>
      <c r="UZ415" s="6"/>
      <c r="VA415" s="6"/>
      <c r="VB415" s="6"/>
      <c r="VC415" s="6"/>
      <c r="VD415" s="6"/>
      <c r="VE415" s="6"/>
      <c r="VF415" s="6"/>
      <c r="VG415" s="6"/>
      <c r="VH415" s="6"/>
      <c r="VI415" s="6"/>
      <c r="VJ415" s="6"/>
      <c r="VK415" s="6"/>
      <c r="VL415" s="6"/>
      <c r="VM415" s="6"/>
      <c r="VN415" s="6"/>
      <c r="VO415" s="6"/>
      <c r="VP415" s="6"/>
      <c r="VQ415" s="6"/>
      <c r="VR415" s="6"/>
      <c r="VS415" s="6"/>
      <c r="VT415" s="6"/>
      <c r="VU415" s="6"/>
      <c r="VV415" s="6"/>
      <c r="VW415" s="6"/>
      <c r="VX415" s="6"/>
      <c r="VY415" s="6"/>
      <c r="VZ415" s="6"/>
      <c r="WA415" s="6"/>
      <c r="WB415" s="6"/>
      <c r="WC415" s="6"/>
      <c r="WD415" s="6"/>
      <c r="WE415" s="6"/>
      <c r="WF415" s="6"/>
      <c r="WG415" s="6"/>
      <c r="WH415" s="6"/>
      <c r="WI415" s="6"/>
      <c r="WJ415" s="6"/>
      <c r="WK415" s="6"/>
      <c r="WL415" s="6"/>
      <c r="WM415" s="6"/>
      <c r="WN415" s="6"/>
      <c r="WO415" s="6"/>
      <c r="WP415" s="6"/>
      <c r="WQ415" s="6"/>
      <c r="WR415" s="6"/>
      <c r="WS415" s="6"/>
      <c r="WT415" s="6"/>
      <c r="WU415" s="6"/>
      <c r="WV415" s="6"/>
      <c r="WW415" s="6"/>
      <c r="WX415" s="6"/>
      <c r="WY415" s="6"/>
      <c r="WZ415" s="6"/>
      <c r="XA415" s="6"/>
      <c r="XB415" s="6"/>
      <c r="XC415" s="6"/>
      <c r="XD415" s="6"/>
      <c r="XE415" s="6"/>
      <c r="XF415" s="6"/>
      <c r="XG415" s="6"/>
      <c r="XH415" s="6"/>
      <c r="XI415" s="6"/>
      <c r="XJ415" s="6"/>
      <c r="XK415" s="6"/>
      <c r="XL415" s="6"/>
      <c r="XM415" s="6"/>
      <c r="XN415" s="6"/>
      <c r="XO415" s="6"/>
      <c r="XP415" s="6"/>
    </row>
    <row r="416" spans="2:640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6"/>
      <c r="OR416" s="6"/>
      <c r="OS416" s="6"/>
      <c r="OT416" s="6"/>
      <c r="OU416" s="6"/>
      <c r="OV416" s="6"/>
      <c r="OW416" s="6"/>
      <c r="OX416" s="6"/>
      <c r="OY416" s="6"/>
      <c r="OZ416" s="6"/>
      <c r="PA416" s="6"/>
      <c r="PB416" s="6"/>
      <c r="PC416" s="6"/>
      <c r="PD416" s="6"/>
      <c r="PE416" s="6"/>
      <c r="PF416" s="6"/>
      <c r="PG416" s="6"/>
      <c r="PH416" s="6"/>
      <c r="PI416" s="6"/>
      <c r="PJ416" s="6"/>
      <c r="PK416" s="6"/>
      <c r="PL416" s="6"/>
      <c r="PM416" s="6"/>
      <c r="PN416" s="6"/>
      <c r="PO416" s="6"/>
      <c r="PP416" s="6"/>
      <c r="PQ416" s="6"/>
      <c r="PR416" s="6"/>
      <c r="PS416" s="6"/>
      <c r="PT416" s="6"/>
      <c r="PU416" s="6"/>
      <c r="PV416" s="6"/>
      <c r="PW416" s="6"/>
      <c r="PX416" s="6"/>
      <c r="PY416" s="6"/>
      <c r="PZ416" s="6"/>
      <c r="QA416" s="6"/>
      <c r="QB416" s="6"/>
      <c r="QC416" s="6"/>
      <c r="QD416" s="6"/>
      <c r="QE416" s="6"/>
      <c r="QF416" s="6"/>
      <c r="QG416" s="6"/>
      <c r="QH416" s="6"/>
      <c r="QI416" s="6"/>
      <c r="QJ416" s="6"/>
      <c r="QK416" s="6"/>
      <c r="QL416" s="6"/>
      <c r="QM416" s="6"/>
      <c r="QN416" s="6"/>
      <c r="QO416" s="6"/>
      <c r="QP416" s="6"/>
      <c r="QQ416" s="6"/>
      <c r="QR416" s="6"/>
      <c r="QS416" s="6"/>
      <c r="QT416" s="6"/>
      <c r="QU416" s="6"/>
      <c r="QV416" s="6"/>
      <c r="QW416" s="6"/>
      <c r="QX416" s="6"/>
      <c r="QY416" s="6"/>
      <c r="QZ416" s="6"/>
      <c r="RA416" s="6"/>
      <c r="RB416" s="6"/>
      <c r="RC416" s="6"/>
      <c r="RD416" s="6"/>
      <c r="RE416" s="6"/>
      <c r="RF416" s="6"/>
      <c r="RG416" s="6"/>
      <c r="RH416" s="6"/>
      <c r="RI416" s="6"/>
      <c r="RJ416" s="6"/>
      <c r="RK416" s="6"/>
      <c r="RL416" s="6"/>
      <c r="RM416" s="6"/>
      <c r="RN416" s="6"/>
      <c r="RO416" s="6"/>
      <c r="RP416" s="6"/>
      <c r="RQ416" s="6"/>
      <c r="RR416" s="6"/>
      <c r="RS416" s="6"/>
      <c r="RT416" s="6"/>
      <c r="RU416" s="6"/>
      <c r="RV416" s="6"/>
      <c r="RW416" s="6"/>
      <c r="RX416" s="6"/>
      <c r="RY416" s="6"/>
      <c r="RZ416" s="6"/>
      <c r="SA416" s="6"/>
      <c r="SB416" s="6"/>
      <c r="SC416" s="6"/>
      <c r="SD416" s="6"/>
      <c r="SE416" s="6"/>
      <c r="SF416" s="6"/>
      <c r="SG416" s="6"/>
      <c r="SH416" s="6"/>
      <c r="SI416" s="6"/>
      <c r="SJ416" s="6"/>
      <c r="SK416" s="6"/>
      <c r="SL416" s="6"/>
      <c r="SM416" s="6"/>
      <c r="SN416" s="6"/>
      <c r="SO416" s="6"/>
      <c r="SP416" s="6"/>
      <c r="SQ416" s="6"/>
      <c r="SR416" s="6"/>
      <c r="SS416" s="6"/>
      <c r="ST416" s="6"/>
      <c r="SU416" s="6"/>
      <c r="SV416" s="6"/>
      <c r="SW416" s="6"/>
      <c r="SX416" s="6"/>
      <c r="SY416" s="6"/>
      <c r="SZ416" s="6"/>
      <c r="TA416" s="6"/>
      <c r="TB416" s="6"/>
      <c r="TC416" s="6"/>
      <c r="TD416" s="6"/>
      <c r="TE416" s="6"/>
      <c r="TF416" s="6"/>
      <c r="TG416" s="6"/>
      <c r="TH416" s="6"/>
      <c r="TI416" s="6"/>
      <c r="TJ416" s="6"/>
      <c r="TK416" s="6"/>
      <c r="TL416" s="6"/>
      <c r="TM416" s="6"/>
      <c r="TN416" s="6"/>
      <c r="TO416" s="6"/>
      <c r="TP416" s="6"/>
      <c r="TQ416" s="6"/>
      <c r="TR416" s="6"/>
      <c r="TS416" s="6"/>
      <c r="TT416" s="6"/>
      <c r="TU416" s="6"/>
      <c r="TV416" s="6"/>
      <c r="TW416" s="6"/>
      <c r="TX416" s="6"/>
      <c r="TY416" s="6"/>
      <c r="TZ416" s="6"/>
      <c r="UA416" s="6"/>
      <c r="UB416" s="6"/>
      <c r="UC416" s="6"/>
      <c r="UD416" s="6"/>
      <c r="UE416" s="6"/>
      <c r="UF416" s="6"/>
      <c r="UG416" s="6"/>
      <c r="UH416" s="6"/>
      <c r="UI416" s="6"/>
      <c r="UJ416" s="6"/>
      <c r="UK416" s="6"/>
      <c r="UL416" s="6"/>
      <c r="UM416" s="6"/>
      <c r="UN416" s="6"/>
      <c r="UO416" s="6"/>
      <c r="UP416" s="6"/>
      <c r="UQ416" s="6"/>
      <c r="UR416" s="6"/>
      <c r="US416" s="6"/>
      <c r="UT416" s="6"/>
      <c r="UU416" s="6"/>
      <c r="UV416" s="6"/>
      <c r="UW416" s="6"/>
      <c r="UX416" s="6"/>
      <c r="UY416" s="6"/>
      <c r="UZ416" s="6"/>
      <c r="VA416" s="6"/>
      <c r="VB416" s="6"/>
      <c r="VC416" s="6"/>
      <c r="VD416" s="6"/>
      <c r="VE416" s="6"/>
      <c r="VF416" s="6"/>
      <c r="VG416" s="6"/>
      <c r="VH416" s="6"/>
      <c r="VI416" s="6"/>
      <c r="VJ416" s="6"/>
      <c r="VK416" s="6"/>
      <c r="VL416" s="6"/>
      <c r="VM416" s="6"/>
      <c r="VN416" s="6"/>
      <c r="VO416" s="6"/>
      <c r="VP416" s="6"/>
      <c r="VQ416" s="6"/>
      <c r="VR416" s="6"/>
      <c r="VS416" s="6"/>
      <c r="VT416" s="6"/>
      <c r="VU416" s="6"/>
      <c r="VV416" s="6"/>
      <c r="VW416" s="6"/>
      <c r="VX416" s="6"/>
      <c r="VY416" s="6"/>
      <c r="VZ416" s="6"/>
      <c r="WA416" s="6"/>
      <c r="WB416" s="6"/>
      <c r="WC416" s="6"/>
      <c r="WD416" s="6"/>
      <c r="WE416" s="6"/>
      <c r="WF416" s="6"/>
      <c r="WG416" s="6"/>
      <c r="WH416" s="6"/>
      <c r="WI416" s="6"/>
      <c r="WJ416" s="6"/>
      <c r="WK416" s="6"/>
      <c r="WL416" s="6"/>
      <c r="WM416" s="6"/>
      <c r="WN416" s="6"/>
      <c r="WO416" s="6"/>
      <c r="WP416" s="6"/>
      <c r="WQ416" s="6"/>
      <c r="WR416" s="6"/>
      <c r="WS416" s="6"/>
      <c r="WT416" s="6"/>
      <c r="WU416" s="6"/>
      <c r="WV416" s="6"/>
      <c r="WW416" s="6"/>
      <c r="WX416" s="6"/>
      <c r="WY416" s="6"/>
      <c r="WZ416" s="6"/>
      <c r="XA416" s="6"/>
      <c r="XB416" s="6"/>
      <c r="XC416" s="6"/>
      <c r="XD416" s="6"/>
      <c r="XE416" s="6"/>
      <c r="XF416" s="6"/>
      <c r="XG416" s="6"/>
      <c r="XH416" s="6"/>
      <c r="XI416" s="6"/>
      <c r="XJ416" s="6"/>
      <c r="XK416" s="6"/>
      <c r="XL416" s="6"/>
      <c r="XM416" s="6"/>
      <c r="XN416" s="6"/>
      <c r="XO416" s="6"/>
      <c r="XP416" s="6"/>
    </row>
    <row r="417" spans="2:640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6"/>
      <c r="OR417" s="6"/>
      <c r="OS417" s="6"/>
      <c r="OT417" s="6"/>
      <c r="OU417" s="6"/>
      <c r="OV417" s="6"/>
      <c r="OW417" s="6"/>
      <c r="OX417" s="6"/>
      <c r="OY417" s="6"/>
      <c r="OZ417" s="6"/>
      <c r="PA417" s="6"/>
      <c r="PB417" s="6"/>
      <c r="PC417" s="6"/>
      <c r="PD417" s="6"/>
      <c r="PE417" s="6"/>
      <c r="PF417" s="6"/>
      <c r="PG417" s="6"/>
      <c r="PH417" s="6"/>
      <c r="PI417" s="6"/>
      <c r="PJ417" s="6"/>
      <c r="PK417" s="6"/>
      <c r="PL417" s="6"/>
      <c r="PM417" s="6"/>
      <c r="PN417" s="6"/>
      <c r="PO417" s="6"/>
      <c r="PP417" s="6"/>
      <c r="PQ417" s="6"/>
      <c r="PR417" s="6"/>
      <c r="PS417" s="6"/>
      <c r="PT417" s="6"/>
      <c r="PU417" s="6"/>
      <c r="PV417" s="6"/>
      <c r="PW417" s="6"/>
      <c r="PX417" s="6"/>
      <c r="PY417" s="6"/>
      <c r="PZ417" s="6"/>
      <c r="QA417" s="6"/>
      <c r="QB417" s="6"/>
      <c r="QC417" s="6"/>
      <c r="QD417" s="6"/>
      <c r="QE417" s="6"/>
      <c r="QF417" s="6"/>
      <c r="QG417" s="6"/>
      <c r="QH417" s="6"/>
      <c r="QI417" s="6"/>
      <c r="QJ417" s="6"/>
      <c r="QK417" s="6"/>
      <c r="QL417" s="6"/>
      <c r="QM417" s="6"/>
      <c r="QN417" s="6"/>
      <c r="QO417" s="6"/>
      <c r="QP417" s="6"/>
      <c r="QQ417" s="6"/>
      <c r="QR417" s="6"/>
      <c r="QS417" s="6"/>
      <c r="QT417" s="6"/>
      <c r="QU417" s="6"/>
      <c r="QV417" s="6"/>
      <c r="QW417" s="6"/>
      <c r="QX417" s="6"/>
      <c r="QY417" s="6"/>
      <c r="QZ417" s="6"/>
      <c r="RA417" s="6"/>
      <c r="RB417" s="6"/>
      <c r="RC417" s="6"/>
      <c r="RD417" s="6"/>
      <c r="RE417" s="6"/>
      <c r="RF417" s="6"/>
      <c r="RG417" s="6"/>
      <c r="RH417" s="6"/>
      <c r="RI417" s="6"/>
      <c r="RJ417" s="6"/>
      <c r="RK417" s="6"/>
      <c r="RL417" s="6"/>
      <c r="RM417" s="6"/>
      <c r="RN417" s="6"/>
      <c r="RO417" s="6"/>
      <c r="RP417" s="6"/>
      <c r="RQ417" s="6"/>
      <c r="RR417" s="6"/>
      <c r="RS417" s="6"/>
      <c r="RT417" s="6"/>
      <c r="RU417" s="6"/>
      <c r="RV417" s="6"/>
      <c r="RW417" s="6"/>
      <c r="RX417" s="6"/>
      <c r="RY417" s="6"/>
      <c r="RZ417" s="6"/>
      <c r="SA417" s="6"/>
      <c r="SB417" s="6"/>
      <c r="SC417" s="6"/>
      <c r="SD417" s="6"/>
      <c r="SE417" s="6"/>
      <c r="SF417" s="6"/>
      <c r="SG417" s="6"/>
      <c r="SH417" s="6"/>
      <c r="SI417" s="6"/>
      <c r="SJ417" s="6"/>
      <c r="SK417" s="6"/>
      <c r="SL417" s="6"/>
      <c r="SM417" s="6"/>
      <c r="SN417" s="6"/>
      <c r="SO417" s="6"/>
      <c r="SP417" s="6"/>
      <c r="SQ417" s="6"/>
      <c r="SR417" s="6"/>
      <c r="SS417" s="6"/>
      <c r="ST417" s="6"/>
      <c r="SU417" s="6"/>
      <c r="SV417" s="6"/>
      <c r="SW417" s="6"/>
      <c r="SX417" s="6"/>
      <c r="SY417" s="6"/>
      <c r="SZ417" s="6"/>
      <c r="TA417" s="6"/>
      <c r="TB417" s="6"/>
      <c r="TC417" s="6"/>
      <c r="TD417" s="6"/>
      <c r="TE417" s="6"/>
      <c r="TF417" s="6"/>
      <c r="TG417" s="6"/>
      <c r="TH417" s="6"/>
      <c r="TI417" s="6"/>
      <c r="TJ417" s="6"/>
      <c r="TK417" s="6"/>
      <c r="TL417" s="6"/>
      <c r="TM417" s="6"/>
      <c r="TN417" s="6"/>
      <c r="TO417" s="6"/>
      <c r="TP417" s="6"/>
      <c r="TQ417" s="6"/>
      <c r="TR417" s="6"/>
      <c r="TS417" s="6"/>
      <c r="TT417" s="6"/>
      <c r="TU417" s="6"/>
      <c r="TV417" s="6"/>
      <c r="TW417" s="6"/>
      <c r="TX417" s="6"/>
      <c r="TY417" s="6"/>
      <c r="TZ417" s="6"/>
      <c r="UA417" s="6"/>
      <c r="UB417" s="6"/>
      <c r="UC417" s="6"/>
      <c r="UD417" s="6"/>
      <c r="UE417" s="6"/>
      <c r="UF417" s="6"/>
      <c r="UG417" s="6"/>
      <c r="UH417" s="6"/>
      <c r="UI417" s="6"/>
      <c r="UJ417" s="6"/>
      <c r="UK417" s="6"/>
      <c r="UL417" s="6"/>
      <c r="UM417" s="6"/>
      <c r="UN417" s="6"/>
      <c r="UO417" s="6"/>
      <c r="UP417" s="6"/>
      <c r="UQ417" s="6"/>
      <c r="UR417" s="6"/>
      <c r="US417" s="6"/>
      <c r="UT417" s="6"/>
      <c r="UU417" s="6"/>
      <c r="UV417" s="6"/>
      <c r="UW417" s="6"/>
      <c r="UX417" s="6"/>
      <c r="UY417" s="6"/>
      <c r="UZ417" s="6"/>
      <c r="VA417" s="6"/>
      <c r="VB417" s="6"/>
      <c r="VC417" s="6"/>
      <c r="VD417" s="6"/>
      <c r="VE417" s="6"/>
      <c r="VF417" s="6"/>
      <c r="VG417" s="6"/>
      <c r="VH417" s="6"/>
      <c r="VI417" s="6"/>
      <c r="VJ417" s="6"/>
      <c r="VK417" s="6"/>
      <c r="VL417" s="6"/>
      <c r="VM417" s="6"/>
      <c r="VN417" s="6"/>
      <c r="VO417" s="6"/>
      <c r="VP417" s="6"/>
      <c r="VQ417" s="6"/>
      <c r="VR417" s="6"/>
      <c r="VS417" s="6"/>
      <c r="VT417" s="6"/>
      <c r="VU417" s="6"/>
      <c r="VV417" s="6"/>
      <c r="VW417" s="6"/>
      <c r="VX417" s="6"/>
      <c r="VY417" s="6"/>
      <c r="VZ417" s="6"/>
      <c r="WA417" s="6"/>
      <c r="WB417" s="6"/>
      <c r="WC417" s="6"/>
      <c r="WD417" s="6"/>
      <c r="WE417" s="6"/>
      <c r="WF417" s="6"/>
      <c r="WG417" s="6"/>
      <c r="WH417" s="6"/>
      <c r="WI417" s="6"/>
      <c r="WJ417" s="6"/>
      <c r="WK417" s="6"/>
      <c r="WL417" s="6"/>
      <c r="WM417" s="6"/>
      <c r="WN417" s="6"/>
      <c r="WO417" s="6"/>
      <c r="WP417" s="6"/>
      <c r="WQ417" s="6"/>
      <c r="WR417" s="6"/>
      <c r="WS417" s="6"/>
      <c r="WT417" s="6"/>
      <c r="WU417" s="6"/>
      <c r="WV417" s="6"/>
      <c r="WW417" s="6"/>
      <c r="WX417" s="6"/>
      <c r="WY417" s="6"/>
      <c r="WZ417" s="6"/>
      <c r="XA417" s="6"/>
      <c r="XB417" s="6"/>
      <c r="XC417" s="6"/>
      <c r="XD417" s="6"/>
      <c r="XE417" s="6"/>
      <c r="XF417" s="6"/>
      <c r="XG417" s="6"/>
      <c r="XH417" s="6"/>
      <c r="XI417" s="6"/>
      <c r="XJ417" s="6"/>
      <c r="XK417" s="6"/>
      <c r="XL417" s="6"/>
      <c r="XM417" s="6"/>
      <c r="XN417" s="6"/>
      <c r="XO417" s="6"/>
      <c r="XP417" s="6"/>
    </row>
    <row r="418" spans="2:640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6"/>
      <c r="OR418" s="6"/>
      <c r="OS418" s="6"/>
      <c r="OT418" s="6"/>
      <c r="OU418" s="6"/>
      <c r="OV418" s="6"/>
      <c r="OW418" s="6"/>
      <c r="OX418" s="6"/>
      <c r="OY418" s="6"/>
      <c r="OZ418" s="6"/>
      <c r="PA418" s="6"/>
      <c r="PB418" s="6"/>
      <c r="PC418" s="6"/>
      <c r="PD418" s="6"/>
      <c r="PE418" s="6"/>
      <c r="PF418" s="6"/>
      <c r="PG418" s="6"/>
      <c r="PH418" s="6"/>
      <c r="PI418" s="6"/>
      <c r="PJ418" s="6"/>
      <c r="PK418" s="6"/>
      <c r="PL418" s="6"/>
      <c r="PM418" s="6"/>
      <c r="PN418" s="6"/>
      <c r="PO418" s="6"/>
      <c r="PP418" s="6"/>
      <c r="PQ418" s="6"/>
      <c r="PR418" s="6"/>
      <c r="PS418" s="6"/>
      <c r="PT418" s="6"/>
      <c r="PU418" s="6"/>
      <c r="PV418" s="6"/>
      <c r="PW418" s="6"/>
      <c r="PX418" s="6"/>
      <c r="PY418" s="6"/>
      <c r="PZ418" s="6"/>
      <c r="QA418" s="6"/>
      <c r="QB418" s="6"/>
      <c r="QC418" s="6"/>
      <c r="QD418" s="6"/>
      <c r="QE418" s="6"/>
      <c r="QF418" s="6"/>
      <c r="QG418" s="6"/>
      <c r="QH418" s="6"/>
      <c r="QI418" s="6"/>
      <c r="QJ418" s="6"/>
      <c r="QK418" s="6"/>
      <c r="QL418" s="6"/>
      <c r="QM418" s="6"/>
      <c r="QN418" s="6"/>
      <c r="QO418" s="6"/>
      <c r="QP418" s="6"/>
      <c r="QQ418" s="6"/>
      <c r="QR418" s="6"/>
      <c r="QS418" s="6"/>
      <c r="QT418" s="6"/>
      <c r="QU418" s="6"/>
      <c r="QV418" s="6"/>
      <c r="QW418" s="6"/>
      <c r="QX418" s="6"/>
      <c r="QY418" s="6"/>
      <c r="QZ418" s="6"/>
      <c r="RA418" s="6"/>
      <c r="RB418" s="6"/>
      <c r="RC418" s="6"/>
      <c r="RD418" s="6"/>
      <c r="RE418" s="6"/>
      <c r="RF418" s="6"/>
      <c r="RG418" s="6"/>
      <c r="RH418" s="6"/>
      <c r="RI418" s="6"/>
      <c r="RJ418" s="6"/>
      <c r="RK418" s="6"/>
      <c r="RL418" s="6"/>
      <c r="RM418" s="6"/>
      <c r="RN418" s="6"/>
      <c r="RO418" s="6"/>
      <c r="RP418" s="6"/>
      <c r="RQ418" s="6"/>
      <c r="RR418" s="6"/>
      <c r="RS418" s="6"/>
      <c r="RT418" s="6"/>
      <c r="RU418" s="6"/>
      <c r="RV418" s="6"/>
      <c r="RW418" s="6"/>
      <c r="RX418" s="6"/>
      <c r="RY418" s="6"/>
      <c r="RZ418" s="6"/>
      <c r="SA418" s="6"/>
      <c r="SB418" s="6"/>
      <c r="SC418" s="6"/>
      <c r="SD418" s="6"/>
      <c r="SE418" s="6"/>
      <c r="SF418" s="6"/>
      <c r="SG418" s="6"/>
      <c r="SH418" s="6"/>
      <c r="SI418" s="6"/>
      <c r="SJ418" s="6"/>
      <c r="SK418" s="6"/>
      <c r="SL418" s="6"/>
      <c r="SM418" s="6"/>
      <c r="SN418" s="6"/>
      <c r="SO418" s="6"/>
      <c r="SP418" s="6"/>
      <c r="SQ418" s="6"/>
      <c r="SR418" s="6"/>
      <c r="SS418" s="6"/>
      <c r="ST418" s="6"/>
      <c r="SU418" s="6"/>
      <c r="SV418" s="6"/>
      <c r="SW418" s="6"/>
      <c r="SX418" s="6"/>
      <c r="SY418" s="6"/>
      <c r="SZ418" s="6"/>
      <c r="TA418" s="6"/>
      <c r="TB418" s="6"/>
      <c r="TC418" s="6"/>
      <c r="TD418" s="6"/>
      <c r="TE418" s="6"/>
      <c r="TF418" s="6"/>
      <c r="TG418" s="6"/>
      <c r="TH418" s="6"/>
      <c r="TI418" s="6"/>
      <c r="TJ418" s="6"/>
      <c r="TK418" s="6"/>
      <c r="TL418" s="6"/>
      <c r="TM418" s="6"/>
      <c r="TN418" s="6"/>
      <c r="TO418" s="6"/>
      <c r="TP418" s="6"/>
      <c r="TQ418" s="6"/>
      <c r="TR418" s="6"/>
      <c r="TS418" s="6"/>
      <c r="TT418" s="6"/>
      <c r="TU418" s="6"/>
      <c r="TV418" s="6"/>
      <c r="TW418" s="6"/>
      <c r="TX418" s="6"/>
      <c r="TY418" s="6"/>
      <c r="TZ418" s="6"/>
      <c r="UA418" s="6"/>
      <c r="UB418" s="6"/>
      <c r="UC418" s="6"/>
      <c r="UD418" s="6"/>
      <c r="UE418" s="6"/>
      <c r="UF418" s="6"/>
      <c r="UG418" s="6"/>
      <c r="UH418" s="6"/>
      <c r="UI418" s="6"/>
      <c r="UJ418" s="6"/>
      <c r="UK418" s="6"/>
      <c r="UL418" s="6"/>
      <c r="UM418" s="6"/>
      <c r="UN418" s="6"/>
      <c r="UO418" s="6"/>
      <c r="UP418" s="6"/>
      <c r="UQ418" s="6"/>
      <c r="UR418" s="6"/>
      <c r="US418" s="6"/>
      <c r="UT418" s="6"/>
      <c r="UU418" s="6"/>
      <c r="UV418" s="6"/>
      <c r="UW418" s="6"/>
      <c r="UX418" s="6"/>
      <c r="UY418" s="6"/>
      <c r="UZ418" s="6"/>
      <c r="VA418" s="6"/>
      <c r="VB418" s="6"/>
      <c r="VC418" s="6"/>
      <c r="VD418" s="6"/>
      <c r="VE418" s="6"/>
      <c r="VF418" s="6"/>
      <c r="VG418" s="6"/>
      <c r="VH418" s="6"/>
      <c r="VI418" s="6"/>
      <c r="VJ418" s="6"/>
      <c r="VK418" s="6"/>
      <c r="VL418" s="6"/>
      <c r="VM418" s="6"/>
      <c r="VN418" s="6"/>
      <c r="VO418" s="6"/>
      <c r="VP418" s="6"/>
      <c r="VQ418" s="6"/>
      <c r="VR418" s="6"/>
      <c r="VS418" s="6"/>
      <c r="VT418" s="6"/>
      <c r="VU418" s="6"/>
      <c r="VV418" s="6"/>
      <c r="VW418" s="6"/>
      <c r="VX418" s="6"/>
      <c r="VY418" s="6"/>
      <c r="VZ418" s="6"/>
      <c r="WA418" s="6"/>
      <c r="WB418" s="6"/>
      <c r="WC418" s="6"/>
      <c r="WD418" s="6"/>
      <c r="WE418" s="6"/>
      <c r="WF418" s="6"/>
      <c r="WG418" s="6"/>
      <c r="WH418" s="6"/>
      <c r="WI418" s="6"/>
      <c r="WJ418" s="6"/>
      <c r="WK418" s="6"/>
      <c r="WL418" s="6"/>
      <c r="WM418" s="6"/>
      <c r="WN418" s="6"/>
      <c r="WO418" s="6"/>
      <c r="WP418" s="6"/>
      <c r="WQ418" s="6"/>
      <c r="WR418" s="6"/>
      <c r="WS418" s="6"/>
      <c r="WT418" s="6"/>
      <c r="WU418" s="6"/>
      <c r="WV418" s="6"/>
      <c r="WW418" s="6"/>
      <c r="WX418" s="6"/>
      <c r="WY418" s="6"/>
      <c r="WZ418" s="6"/>
      <c r="XA418" s="6"/>
      <c r="XB418" s="6"/>
      <c r="XC418" s="6"/>
      <c r="XD418" s="6"/>
      <c r="XE418" s="6"/>
      <c r="XF418" s="6"/>
      <c r="XG418" s="6"/>
      <c r="XH418" s="6"/>
      <c r="XI418" s="6"/>
      <c r="XJ418" s="6"/>
      <c r="XK418" s="6"/>
      <c r="XL418" s="6"/>
      <c r="XM418" s="6"/>
      <c r="XN418" s="6"/>
      <c r="XO418" s="6"/>
      <c r="XP418" s="6"/>
    </row>
    <row r="419" spans="2:640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/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6"/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/>
      <c r="PD419" s="6"/>
      <c r="PE419" s="6"/>
      <c r="PF419" s="6"/>
      <c r="PG419" s="6"/>
      <c r="PH419" s="6"/>
      <c r="PI419" s="6"/>
      <c r="PJ419" s="6"/>
      <c r="PK419" s="6"/>
      <c r="PL419" s="6"/>
      <c r="PM419" s="6"/>
      <c r="PN419" s="6"/>
      <c r="PO419" s="6"/>
      <c r="PP419" s="6"/>
      <c r="PQ419" s="6"/>
      <c r="PR419" s="6"/>
      <c r="PS419" s="6"/>
      <c r="PT419" s="6"/>
      <c r="PU419" s="6"/>
      <c r="PV419" s="6"/>
      <c r="PW419" s="6"/>
      <c r="PX419" s="6"/>
      <c r="PY419" s="6"/>
      <c r="PZ419" s="6"/>
      <c r="QA419" s="6"/>
      <c r="QB419" s="6"/>
      <c r="QC419" s="6"/>
      <c r="QD419" s="6"/>
      <c r="QE419" s="6"/>
      <c r="QF419" s="6"/>
      <c r="QG419" s="6"/>
      <c r="QH419" s="6"/>
      <c r="QI419" s="6"/>
      <c r="QJ419" s="6"/>
      <c r="QK419" s="6"/>
      <c r="QL419" s="6"/>
      <c r="QM419" s="6"/>
      <c r="QN419" s="6"/>
      <c r="QO419" s="6"/>
      <c r="QP419" s="6"/>
      <c r="QQ419" s="6"/>
      <c r="QR419" s="6"/>
      <c r="QS419" s="6"/>
      <c r="QT419" s="6"/>
      <c r="QU419" s="6"/>
      <c r="QV419" s="6"/>
      <c r="QW419" s="6"/>
      <c r="QX419" s="6"/>
      <c r="QY419" s="6"/>
      <c r="QZ419" s="6"/>
      <c r="RA419" s="6"/>
      <c r="RB419" s="6"/>
      <c r="RC419" s="6"/>
      <c r="RD419" s="6"/>
      <c r="RE419" s="6"/>
      <c r="RF419" s="6"/>
      <c r="RG419" s="6"/>
      <c r="RH419" s="6"/>
      <c r="RI419" s="6"/>
      <c r="RJ419" s="6"/>
      <c r="RK419" s="6"/>
      <c r="RL419" s="6"/>
      <c r="RM419" s="6"/>
      <c r="RN419" s="6"/>
      <c r="RO419" s="6"/>
      <c r="RP419" s="6"/>
      <c r="RQ419" s="6"/>
      <c r="RR419" s="6"/>
      <c r="RS419" s="6"/>
      <c r="RT419" s="6"/>
      <c r="RU419" s="6"/>
      <c r="RV419" s="6"/>
      <c r="RW419" s="6"/>
      <c r="RX419" s="6"/>
      <c r="RY419" s="6"/>
      <c r="RZ419" s="6"/>
      <c r="SA419" s="6"/>
      <c r="SB419" s="6"/>
      <c r="SC419" s="6"/>
      <c r="SD419" s="6"/>
      <c r="SE419" s="6"/>
      <c r="SF419" s="6"/>
      <c r="SG419" s="6"/>
      <c r="SH419" s="6"/>
      <c r="SI419" s="6"/>
      <c r="SJ419" s="6"/>
      <c r="SK419" s="6"/>
      <c r="SL419" s="6"/>
      <c r="SM419" s="6"/>
      <c r="SN419" s="6"/>
      <c r="SO419" s="6"/>
      <c r="SP419" s="6"/>
      <c r="SQ419" s="6"/>
      <c r="SR419" s="6"/>
      <c r="SS419" s="6"/>
      <c r="ST419" s="6"/>
      <c r="SU419" s="6"/>
      <c r="SV419" s="6"/>
      <c r="SW419" s="6"/>
      <c r="SX419" s="6"/>
      <c r="SY419" s="6"/>
      <c r="SZ419" s="6"/>
      <c r="TA419" s="6"/>
      <c r="TB419" s="6"/>
      <c r="TC419" s="6"/>
      <c r="TD419" s="6"/>
      <c r="TE419" s="6"/>
      <c r="TF419" s="6"/>
      <c r="TG419" s="6"/>
      <c r="TH419" s="6"/>
      <c r="TI419" s="6"/>
      <c r="TJ419" s="6"/>
      <c r="TK419" s="6"/>
      <c r="TL419" s="6"/>
      <c r="TM419" s="6"/>
      <c r="TN419" s="6"/>
      <c r="TO419" s="6"/>
      <c r="TP419" s="6"/>
      <c r="TQ419" s="6"/>
      <c r="TR419" s="6"/>
      <c r="TS419" s="6"/>
      <c r="TT419" s="6"/>
      <c r="TU419" s="6"/>
      <c r="TV419" s="6"/>
      <c r="TW419" s="6"/>
      <c r="TX419" s="6"/>
      <c r="TY419" s="6"/>
      <c r="TZ419" s="6"/>
      <c r="UA419" s="6"/>
      <c r="UB419" s="6"/>
      <c r="UC419" s="6"/>
      <c r="UD419" s="6"/>
      <c r="UE419" s="6"/>
      <c r="UF419" s="6"/>
      <c r="UG419" s="6"/>
      <c r="UH419" s="6"/>
      <c r="UI419" s="6"/>
      <c r="UJ419" s="6"/>
      <c r="UK419" s="6"/>
      <c r="UL419" s="6"/>
      <c r="UM419" s="6"/>
      <c r="UN419" s="6"/>
      <c r="UO419" s="6"/>
      <c r="UP419" s="6"/>
      <c r="UQ419" s="6"/>
      <c r="UR419" s="6"/>
      <c r="US419" s="6"/>
      <c r="UT419" s="6"/>
      <c r="UU419" s="6"/>
      <c r="UV419" s="6"/>
      <c r="UW419" s="6"/>
      <c r="UX419" s="6"/>
      <c r="UY419" s="6"/>
      <c r="UZ419" s="6"/>
      <c r="VA419" s="6"/>
      <c r="VB419" s="6"/>
      <c r="VC419" s="6"/>
      <c r="VD419" s="6"/>
      <c r="VE419" s="6"/>
      <c r="VF419" s="6"/>
      <c r="VG419" s="6"/>
      <c r="VH419" s="6"/>
      <c r="VI419" s="6"/>
      <c r="VJ419" s="6"/>
      <c r="VK419" s="6"/>
      <c r="VL419" s="6"/>
      <c r="VM419" s="6"/>
      <c r="VN419" s="6"/>
      <c r="VO419" s="6"/>
      <c r="VP419" s="6"/>
      <c r="VQ419" s="6"/>
      <c r="VR419" s="6"/>
      <c r="VS419" s="6"/>
      <c r="VT419" s="6"/>
      <c r="VU419" s="6"/>
      <c r="VV419" s="6"/>
      <c r="VW419" s="6"/>
      <c r="VX419" s="6"/>
      <c r="VY419" s="6"/>
      <c r="VZ419" s="6"/>
      <c r="WA419" s="6"/>
      <c r="WB419" s="6"/>
      <c r="WC419" s="6"/>
      <c r="WD419" s="6"/>
      <c r="WE419" s="6"/>
      <c r="WF419" s="6"/>
      <c r="WG419" s="6"/>
      <c r="WH419" s="6"/>
      <c r="WI419" s="6"/>
      <c r="WJ419" s="6"/>
      <c r="WK419" s="6"/>
      <c r="WL419" s="6"/>
      <c r="WM419" s="6"/>
      <c r="WN419" s="6"/>
      <c r="WO419" s="6"/>
      <c r="WP419" s="6"/>
      <c r="WQ419" s="6"/>
      <c r="WR419" s="6"/>
      <c r="WS419" s="6"/>
      <c r="WT419" s="6"/>
      <c r="WU419" s="6"/>
      <c r="WV419" s="6"/>
      <c r="WW419" s="6"/>
      <c r="WX419" s="6"/>
      <c r="WY419" s="6"/>
      <c r="WZ419" s="6"/>
      <c r="XA419" s="6"/>
      <c r="XB419" s="6"/>
      <c r="XC419" s="6"/>
      <c r="XD419" s="6"/>
      <c r="XE419" s="6"/>
      <c r="XF419" s="6"/>
      <c r="XG419" s="6"/>
      <c r="XH419" s="6"/>
      <c r="XI419" s="6"/>
      <c r="XJ419" s="6"/>
      <c r="XK419" s="6"/>
      <c r="XL419" s="6"/>
      <c r="XM419" s="6"/>
      <c r="XN419" s="6"/>
      <c r="XO419" s="6"/>
      <c r="XP419" s="6"/>
    </row>
    <row r="420" spans="2:640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/>
      <c r="OQ420" s="6"/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/>
      <c r="PD420" s="6"/>
      <c r="PE420" s="6"/>
      <c r="PF420" s="6"/>
      <c r="PG420" s="6"/>
      <c r="PH420" s="6"/>
      <c r="PI420" s="6"/>
      <c r="PJ420" s="6"/>
      <c r="PK420" s="6"/>
      <c r="PL420" s="6"/>
      <c r="PM420" s="6"/>
      <c r="PN420" s="6"/>
      <c r="PO420" s="6"/>
      <c r="PP420" s="6"/>
      <c r="PQ420" s="6"/>
      <c r="PR420" s="6"/>
      <c r="PS420" s="6"/>
      <c r="PT420" s="6"/>
      <c r="PU420" s="6"/>
      <c r="PV420" s="6"/>
      <c r="PW420" s="6"/>
      <c r="PX420" s="6"/>
      <c r="PY420" s="6"/>
      <c r="PZ420" s="6"/>
      <c r="QA420" s="6"/>
      <c r="QB420" s="6"/>
      <c r="QC420" s="6"/>
      <c r="QD420" s="6"/>
      <c r="QE420" s="6"/>
      <c r="QF420" s="6"/>
      <c r="QG420" s="6"/>
      <c r="QH420" s="6"/>
      <c r="QI420" s="6"/>
      <c r="QJ420" s="6"/>
      <c r="QK420" s="6"/>
      <c r="QL420" s="6"/>
      <c r="QM420" s="6"/>
      <c r="QN420" s="6"/>
      <c r="QO420" s="6"/>
      <c r="QP420" s="6"/>
      <c r="QQ420" s="6"/>
      <c r="QR420" s="6"/>
      <c r="QS420" s="6"/>
      <c r="QT420" s="6"/>
      <c r="QU420" s="6"/>
      <c r="QV420" s="6"/>
      <c r="QW420" s="6"/>
      <c r="QX420" s="6"/>
      <c r="QY420" s="6"/>
      <c r="QZ420" s="6"/>
      <c r="RA420" s="6"/>
      <c r="RB420" s="6"/>
      <c r="RC420" s="6"/>
      <c r="RD420" s="6"/>
      <c r="RE420" s="6"/>
      <c r="RF420" s="6"/>
      <c r="RG420" s="6"/>
      <c r="RH420" s="6"/>
      <c r="RI420" s="6"/>
      <c r="RJ420" s="6"/>
      <c r="RK420" s="6"/>
      <c r="RL420" s="6"/>
      <c r="RM420" s="6"/>
      <c r="RN420" s="6"/>
      <c r="RO420" s="6"/>
      <c r="RP420" s="6"/>
      <c r="RQ420" s="6"/>
      <c r="RR420" s="6"/>
      <c r="RS420" s="6"/>
      <c r="RT420" s="6"/>
      <c r="RU420" s="6"/>
      <c r="RV420" s="6"/>
      <c r="RW420" s="6"/>
      <c r="RX420" s="6"/>
      <c r="RY420" s="6"/>
      <c r="RZ420" s="6"/>
      <c r="SA420" s="6"/>
      <c r="SB420" s="6"/>
      <c r="SC420" s="6"/>
      <c r="SD420" s="6"/>
      <c r="SE420" s="6"/>
      <c r="SF420" s="6"/>
      <c r="SG420" s="6"/>
      <c r="SH420" s="6"/>
      <c r="SI420" s="6"/>
      <c r="SJ420" s="6"/>
      <c r="SK420" s="6"/>
      <c r="SL420" s="6"/>
      <c r="SM420" s="6"/>
      <c r="SN420" s="6"/>
      <c r="SO420" s="6"/>
      <c r="SP420" s="6"/>
      <c r="SQ420" s="6"/>
      <c r="SR420" s="6"/>
      <c r="SS420" s="6"/>
      <c r="ST420" s="6"/>
      <c r="SU420" s="6"/>
      <c r="SV420" s="6"/>
      <c r="SW420" s="6"/>
      <c r="SX420" s="6"/>
      <c r="SY420" s="6"/>
      <c r="SZ420" s="6"/>
      <c r="TA420" s="6"/>
      <c r="TB420" s="6"/>
      <c r="TC420" s="6"/>
      <c r="TD420" s="6"/>
      <c r="TE420" s="6"/>
      <c r="TF420" s="6"/>
      <c r="TG420" s="6"/>
      <c r="TH420" s="6"/>
      <c r="TI420" s="6"/>
      <c r="TJ420" s="6"/>
      <c r="TK420" s="6"/>
      <c r="TL420" s="6"/>
      <c r="TM420" s="6"/>
      <c r="TN420" s="6"/>
      <c r="TO420" s="6"/>
      <c r="TP420" s="6"/>
      <c r="TQ420" s="6"/>
      <c r="TR420" s="6"/>
      <c r="TS420" s="6"/>
      <c r="TT420" s="6"/>
      <c r="TU420" s="6"/>
      <c r="TV420" s="6"/>
      <c r="TW420" s="6"/>
      <c r="TX420" s="6"/>
      <c r="TY420" s="6"/>
      <c r="TZ420" s="6"/>
      <c r="UA420" s="6"/>
      <c r="UB420" s="6"/>
      <c r="UC420" s="6"/>
      <c r="UD420" s="6"/>
      <c r="UE420" s="6"/>
      <c r="UF420" s="6"/>
      <c r="UG420" s="6"/>
      <c r="UH420" s="6"/>
      <c r="UI420" s="6"/>
      <c r="UJ420" s="6"/>
      <c r="UK420" s="6"/>
      <c r="UL420" s="6"/>
      <c r="UM420" s="6"/>
      <c r="UN420" s="6"/>
      <c r="UO420" s="6"/>
      <c r="UP420" s="6"/>
      <c r="UQ420" s="6"/>
      <c r="UR420" s="6"/>
      <c r="US420" s="6"/>
      <c r="UT420" s="6"/>
      <c r="UU420" s="6"/>
      <c r="UV420" s="6"/>
      <c r="UW420" s="6"/>
      <c r="UX420" s="6"/>
      <c r="UY420" s="6"/>
      <c r="UZ420" s="6"/>
      <c r="VA420" s="6"/>
      <c r="VB420" s="6"/>
      <c r="VC420" s="6"/>
      <c r="VD420" s="6"/>
      <c r="VE420" s="6"/>
      <c r="VF420" s="6"/>
      <c r="VG420" s="6"/>
      <c r="VH420" s="6"/>
      <c r="VI420" s="6"/>
      <c r="VJ420" s="6"/>
      <c r="VK420" s="6"/>
      <c r="VL420" s="6"/>
      <c r="VM420" s="6"/>
      <c r="VN420" s="6"/>
      <c r="VO420" s="6"/>
      <c r="VP420" s="6"/>
      <c r="VQ420" s="6"/>
      <c r="VR420" s="6"/>
      <c r="VS420" s="6"/>
      <c r="VT420" s="6"/>
      <c r="VU420" s="6"/>
      <c r="VV420" s="6"/>
      <c r="VW420" s="6"/>
      <c r="VX420" s="6"/>
      <c r="VY420" s="6"/>
      <c r="VZ420" s="6"/>
      <c r="WA420" s="6"/>
      <c r="WB420" s="6"/>
      <c r="WC420" s="6"/>
      <c r="WD420" s="6"/>
      <c r="WE420" s="6"/>
      <c r="WF420" s="6"/>
      <c r="WG420" s="6"/>
      <c r="WH420" s="6"/>
      <c r="WI420" s="6"/>
      <c r="WJ420" s="6"/>
      <c r="WK420" s="6"/>
      <c r="WL420" s="6"/>
      <c r="WM420" s="6"/>
      <c r="WN420" s="6"/>
      <c r="WO420" s="6"/>
      <c r="WP420" s="6"/>
      <c r="WQ420" s="6"/>
      <c r="WR420" s="6"/>
      <c r="WS420" s="6"/>
      <c r="WT420" s="6"/>
      <c r="WU420" s="6"/>
      <c r="WV420" s="6"/>
      <c r="WW420" s="6"/>
      <c r="WX420" s="6"/>
      <c r="WY420" s="6"/>
      <c r="WZ420" s="6"/>
      <c r="XA420" s="6"/>
      <c r="XB420" s="6"/>
      <c r="XC420" s="6"/>
      <c r="XD420" s="6"/>
      <c r="XE420" s="6"/>
      <c r="XF420" s="6"/>
      <c r="XG420" s="6"/>
      <c r="XH420" s="6"/>
      <c r="XI420" s="6"/>
      <c r="XJ420" s="6"/>
      <c r="XK420" s="6"/>
      <c r="XL420" s="6"/>
      <c r="XM420" s="6"/>
      <c r="XN420" s="6"/>
      <c r="XO420" s="6"/>
      <c r="XP420" s="6"/>
    </row>
    <row r="421" spans="2:640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/>
      <c r="OP421" s="6"/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6"/>
      <c r="PF421" s="6"/>
      <c r="PG421" s="6"/>
      <c r="PH421" s="6"/>
      <c r="PI421" s="6"/>
      <c r="PJ421" s="6"/>
      <c r="PK421" s="6"/>
      <c r="PL421" s="6"/>
      <c r="PM421" s="6"/>
      <c r="PN421" s="6"/>
      <c r="PO421" s="6"/>
      <c r="PP421" s="6"/>
      <c r="PQ421" s="6"/>
      <c r="PR421" s="6"/>
      <c r="PS421" s="6"/>
      <c r="PT421" s="6"/>
      <c r="PU421" s="6"/>
      <c r="PV421" s="6"/>
      <c r="PW421" s="6"/>
      <c r="PX421" s="6"/>
      <c r="PY421" s="6"/>
      <c r="PZ421" s="6"/>
      <c r="QA421" s="6"/>
      <c r="QB421" s="6"/>
      <c r="QC421" s="6"/>
      <c r="QD421" s="6"/>
      <c r="QE421" s="6"/>
      <c r="QF421" s="6"/>
      <c r="QG421" s="6"/>
      <c r="QH421" s="6"/>
      <c r="QI421" s="6"/>
      <c r="QJ421" s="6"/>
      <c r="QK421" s="6"/>
      <c r="QL421" s="6"/>
      <c r="QM421" s="6"/>
      <c r="QN421" s="6"/>
      <c r="QO421" s="6"/>
      <c r="QP421" s="6"/>
      <c r="QQ421" s="6"/>
      <c r="QR421" s="6"/>
      <c r="QS421" s="6"/>
      <c r="QT421" s="6"/>
      <c r="QU421" s="6"/>
      <c r="QV421" s="6"/>
      <c r="QW421" s="6"/>
      <c r="QX421" s="6"/>
      <c r="QY421" s="6"/>
      <c r="QZ421" s="6"/>
      <c r="RA421" s="6"/>
      <c r="RB421" s="6"/>
      <c r="RC421" s="6"/>
      <c r="RD421" s="6"/>
      <c r="RE421" s="6"/>
      <c r="RF421" s="6"/>
      <c r="RG421" s="6"/>
      <c r="RH421" s="6"/>
      <c r="RI421" s="6"/>
      <c r="RJ421" s="6"/>
      <c r="RK421" s="6"/>
      <c r="RL421" s="6"/>
      <c r="RM421" s="6"/>
      <c r="RN421" s="6"/>
      <c r="RO421" s="6"/>
      <c r="RP421" s="6"/>
      <c r="RQ421" s="6"/>
      <c r="RR421" s="6"/>
      <c r="RS421" s="6"/>
      <c r="RT421" s="6"/>
      <c r="RU421" s="6"/>
      <c r="RV421" s="6"/>
      <c r="RW421" s="6"/>
      <c r="RX421" s="6"/>
      <c r="RY421" s="6"/>
      <c r="RZ421" s="6"/>
      <c r="SA421" s="6"/>
      <c r="SB421" s="6"/>
      <c r="SC421" s="6"/>
      <c r="SD421" s="6"/>
      <c r="SE421" s="6"/>
      <c r="SF421" s="6"/>
      <c r="SG421" s="6"/>
      <c r="SH421" s="6"/>
      <c r="SI421" s="6"/>
      <c r="SJ421" s="6"/>
      <c r="SK421" s="6"/>
      <c r="SL421" s="6"/>
      <c r="SM421" s="6"/>
      <c r="SN421" s="6"/>
      <c r="SO421" s="6"/>
      <c r="SP421" s="6"/>
      <c r="SQ421" s="6"/>
      <c r="SR421" s="6"/>
      <c r="SS421" s="6"/>
      <c r="ST421" s="6"/>
      <c r="SU421" s="6"/>
      <c r="SV421" s="6"/>
      <c r="SW421" s="6"/>
      <c r="SX421" s="6"/>
      <c r="SY421" s="6"/>
      <c r="SZ421" s="6"/>
      <c r="TA421" s="6"/>
      <c r="TB421" s="6"/>
      <c r="TC421" s="6"/>
      <c r="TD421" s="6"/>
      <c r="TE421" s="6"/>
      <c r="TF421" s="6"/>
      <c r="TG421" s="6"/>
      <c r="TH421" s="6"/>
      <c r="TI421" s="6"/>
      <c r="TJ421" s="6"/>
      <c r="TK421" s="6"/>
      <c r="TL421" s="6"/>
      <c r="TM421" s="6"/>
      <c r="TN421" s="6"/>
      <c r="TO421" s="6"/>
      <c r="TP421" s="6"/>
      <c r="TQ421" s="6"/>
      <c r="TR421" s="6"/>
      <c r="TS421" s="6"/>
      <c r="TT421" s="6"/>
      <c r="TU421" s="6"/>
      <c r="TV421" s="6"/>
      <c r="TW421" s="6"/>
      <c r="TX421" s="6"/>
      <c r="TY421" s="6"/>
      <c r="TZ421" s="6"/>
      <c r="UA421" s="6"/>
      <c r="UB421" s="6"/>
      <c r="UC421" s="6"/>
      <c r="UD421" s="6"/>
      <c r="UE421" s="6"/>
      <c r="UF421" s="6"/>
      <c r="UG421" s="6"/>
      <c r="UH421" s="6"/>
      <c r="UI421" s="6"/>
      <c r="UJ421" s="6"/>
      <c r="UK421" s="6"/>
      <c r="UL421" s="6"/>
      <c r="UM421" s="6"/>
      <c r="UN421" s="6"/>
      <c r="UO421" s="6"/>
      <c r="UP421" s="6"/>
      <c r="UQ421" s="6"/>
      <c r="UR421" s="6"/>
      <c r="US421" s="6"/>
      <c r="UT421" s="6"/>
      <c r="UU421" s="6"/>
      <c r="UV421" s="6"/>
      <c r="UW421" s="6"/>
      <c r="UX421" s="6"/>
      <c r="UY421" s="6"/>
      <c r="UZ421" s="6"/>
      <c r="VA421" s="6"/>
      <c r="VB421" s="6"/>
      <c r="VC421" s="6"/>
      <c r="VD421" s="6"/>
      <c r="VE421" s="6"/>
      <c r="VF421" s="6"/>
      <c r="VG421" s="6"/>
      <c r="VH421" s="6"/>
      <c r="VI421" s="6"/>
      <c r="VJ421" s="6"/>
      <c r="VK421" s="6"/>
      <c r="VL421" s="6"/>
      <c r="VM421" s="6"/>
      <c r="VN421" s="6"/>
      <c r="VO421" s="6"/>
      <c r="VP421" s="6"/>
      <c r="VQ421" s="6"/>
      <c r="VR421" s="6"/>
      <c r="VS421" s="6"/>
      <c r="VT421" s="6"/>
      <c r="VU421" s="6"/>
      <c r="VV421" s="6"/>
      <c r="VW421" s="6"/>
      <c r="VX421" s="6"/>
      <c r="VY421" s="6"/>
      <c r="VZ421" s="6"/>
      <c r="WA421" s="6"/>
      <c r="WB421" s="6"/>
      <c r="WC421" s="6"/>
      <c r="WD421" s="6"/>
      <c r="WE421" s="6"/>
      <c r="WF421" s="6"/>
      <c r="WG421" s="6"/>
      <c r="WH421" s="6"/>
      <c r="WI421" s="6"/>
      <c r="WJ421" s="6"/>
      <c r="WK421" s="6"/>
      <c r="WL421" s="6"/>
      <c r="WM421" s="6"/>
      <c r="WN421" s="6"/>
      <c r="WO421" s="6"/>
      <c r="WP421" s="6"/>
      <c r="WQ421" s="6"/>
      <c r="WR421" s="6"/>
      <c r="WS421" s="6"/>
      <c r="WT421" s="6"/>
      <c r="WU421" s="6"/>
      <c r="WV421" s="6"/>
      <c r="WW421" s="6"/>
      <c r="WX421" s="6"/>
      <c r="WY421" s="6"/>
      <c r="WZ421" s="6"/>
      <c r="XA421" s="6"/>
      <c r="XB421" s="6"/>
      <c r="XC421" s="6"/>
      <c r="XD421" s="6"/>
      <c r="XE421" s="6"/>
      <c r="XF421" s="6"/>
      <c r="XG421" s="6"/>
      <c r="XH421" s="6"/>
      <c r="XI421" s="6"/>
      <c r="XJ421" s="6"/>
      <c r="XK421" s="6"/>
      <c r="XL421" s="6"/>
      <c r="XM421" s="6"/>
      <c r="XN421" s="6"/>
      <c r="XO421" s="6"/>
      <c r="XP421" s="6"/>
    </row>
    <row r="422" spans="2:640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/>
      <c r="OP422" s="6"/>
      <c r="OQ422" s="6"/>
      <c r="OR422" s="6"/>
      <c r="OS422" s="6"/>
      <c r="OT422" s="6"/>
      <c r="OU422" s="6"/>
      <c r="OV422" s="6"/>
      <c r="OW422" s="6"/>
      <c r="OX422" s="6"/>
      <c r="OY422" s="6"/>
      <c r="OZ422" s="6"/>
      <c r="PA422" s="6"/>
      <c r="PB422" s="6"/>
      <c r="PC422" s="6"/>
      <c r="PD422" s="6"/>
      <c r="PE422" s="6"/>
      <c r="PF422" s="6"/>
      <c r="PG422" s="6"/>
      <c r="PH422" s="6"/>
      <c r="PI422" s="6"/>
      <c r="PJ422" s="6"/>
      <c r="PK422" s="6"/>
      <c r="PL422" s="6"/>
      <c r="PM422" s="6"/>
      <c r="PN422" s="6"/>
      <c r="PO422" s="6"/>
      <c r="PP422" s="6"/>
      <c r="PQ422" s="6"/>
      <c r="PR422" s="6"/>
      <c r="PS422" s="6"/>
      <c r="PT422" s="6"/>
      <c r="PU422" s="6"/>
      <c r="PV422" s="6"/>
      <c r="PW422" s="6"/>
      <c r="PX422" s="6"/>
      <c r="PY422" s="6"/>
      <c r="PZ422" s="6"/>
      <c r="QA422" s="6"/>
      <c r="QB422" s="6"/>
      <c r="QC422" s="6"/>
      <c r="QD422" s="6"/>
      <c r="QE422" s="6"/>
      <c r="QF422" s="6"/>
      <c r="QG422" s="6"/>
      <c r="QH422" s="6"/>
      <c r="QI422" s="6"/>
      <c r="QJ422" s="6"/>
      <c r="QK422" s="6"/>
      <c r="QL422" s="6"/>
      <c r="QM422" s="6"/>
      <c r="QN422" s="6"/>
      <c r="QO422" s="6"/>
      <c r="QP422" s="6"/>
      <c r="QQ422" s="6"/>
      <c r="QR422" s="6"/>
      <c r="QS422" s="6"/>
      <c r="QT422" s="6"/>
      <c r="QU422" s="6"/>
      <c r="QV422" s="6"/>
      <c r="QW422" s="6"/>
      <c r="QX422" s="6"/>
      <c r="QY422" s="6"/>
      <c r="QZ422" s="6"/>
      <c r="RA422" s="6"/>
      <c r="RB422" s="6"/>
      <c r="RC422" s="6"/>
      <c r="RD422" s="6"/>
      <c r="RE422" s="6"/>
      <c r="RF422" s="6"/>
      <c r="RG422" s="6"/>
      <c r="RH422" s="6"/>
      <c r="RI422" s="6"/>
      <c r="RJ422" s="6"/>
      <c r="RK422" s="6"/>
      <c r="RL422" s="6"/>
      <c r="RM422" s="6"/>
      <c r="RN422" s="6"/>
      <c r="RO422" s="6"/>
      <c r="RP422" s="6"/>
      <c r="RQ422" s="6"/>
      <c r="RR422" s="6"/>
      <c r="RS422" s="6"/>
      <c r="RT422" s="6"/>
      <c r="RU422" s="6"/>
      <c r="RV422" s="6"/>
      <c r="RW422" s="6"/>
      <c r="RX422" s="6"/>
      <c r="RY422" s="6"/>
      <c r="RZ422" s="6"/>
      <c r="SA422" s="6"/>
      <c r="SB422" s="6"/>
      <c r="SC422" s="6"/>
      <c r="SD422" s="6"/>
      <c r="SE422" s="6"/>
      <c r="SF422" s="6"/>
      <c r="SG422" s="6"/>
      <c r="SH422" s="6"/>
      <c r="SI422" s="6"/>
      <c r="SJ422" s="6"/>
      <c r="SK422" s="6"/>
      <c r="SL422" s="6"/>
      <c r="SM422" s="6"/>
      <c r="SN422" s="6"/>
      <c r="SO422" s="6"/>
      <c r="SP422" s="6"/>
      <c r="SQ422" s="6"/>
      <c r="SR422" s="6"/>
      <c r="SS422" s="6"/>
      <c r="ST422" s="6"/>
      <c r="SU422" s="6"/>
      <c r="SV422" s="6"/>
      <c r="SW422" s="6"/>
      <c r="SX422" s="6"/>
      <c r="SY422" s="6"/>
      <c r="SZ422" s="6"/>
      <c r="TA422" s="6"/>
      <c r="TB422" s="6"/>
      <c r="TC422" s="6"/>
      <c r="TD422" s="6"/>
      <c r="TE422" s="6"/>
      <c r="TF422" s="6"/>
      <c r="TG422" s="6"/>
      <c r="TH422" s="6"/>
      <c r="TI422" s="6"/>
      <c r="TJ422" s="6"/>
      <c r="TK422" s="6"/>
      <c r="TL422" s="6"/>
      <c r="TM422" s="6"/>
      <c r="TN422" s="6"/>
      <c r="TO422" s="6"/>
      <c r="TP422" s="6"/>
      <c r="TQ422" s="6"/>
      <c r="TR422" s="6"/>
      <c r="TS422" s="6"/>
      <c r="TT422" s="6"/>
      <c r="TU422" s="6"/>
      <c r="TV422" s="6"/>
      <c r="TW422" s="6"/>
      <c r="TX422" s="6"/>
      <c r="TY422" s="6"/>
      <c r="TZ422" s="6"/>
      <c r="UA422" s="6"/>
      <c r="UB422" s="6"/>
      <c r="UC422" s="6"/>
      <c r="UD422" s="6"/>
      <c r="UE422" s="6"/>
      <c r="UF422" s="6"/>
      <c r="UG422" s="6"/>
      <c r="UH422" s="6"/>
      <c r="UI422" s="6"/>
      <c r="UJ422" s="6"/>
      <c r="UK422" s="6"/>
      <c r="UL422" s="6"/>
      <c r="UM422" s="6"/>
      <c r="UN422" s="6"/>
      <c r="UO422" s="6"/>
      <c r="UP422" s="6"/>
      <c r="UQ422" s="6"/>
      <c r="UR422" s="6"/>
      <c r="US422" s="6"/>
      <c r="UT422" s="6"/>
      <c r="UU422" s="6"/>
      <c r="UV422" s="6"/>
      <c r="UW422" s="6"/>
      <c r="UX422" s="6"/>
      <c r="UY422" s="6"/>
      <c r="UZ422" s="6"/>
      <c r="VA422" s="6"/>
      <c r="VB422" s="6"/>
      <c r="VC422" s="6"/>
      <c r="VD422" s="6"/>
      <c r="VE422" s="6"/>
      <c r="VF422" s="6"/>
      <c r="VG422" s="6"/>
      <c r="VH422" s="6"/>
      <c r="VI422" s="6"/>
      <c r="VJ422" s="6"/>
      <c r="VK422" s="6"/>
      <c r="VL422" s="6"/>
      <c r="VM422" s="6"/>
      <c r="VN422" s="6"/>
      <c r="VO422" s="6"/>
      <c r="VP422" s="6"/>
      <c r="VQ422" s="6"/>
      <c r="VR422" s="6"/>
      <c r="VS422" s="6"/>
      <c r="VT422" s="6"/>
      <c r="VU422" s="6"/>
      <c r="VV422" s="6"/>
      <c r="VW422" s="6"/>
      <c r="VX422" s="6"/>
      <c r="VY422" s="6"/>
      <c r="VZ422" s="6"/>
      <c r="WA422" s="6"/>
      <c r="WB422" s="6"/>
      <c r="WC422" s="6"/>
      <c r="WD422" s="6"/>
      <c r="WE422" s="6"/>
      <c r="WF422" s="6"/>
      <c r="WG422" s="6"/>
      <c r="WH422" s="6"/>
      <c r="WI422" s="6"/>
      <c r="WJ422" s="6"/>
      <c r="WK422" s="6"/>
      <c r="WL422" s="6"/>
      <c r="WM422" s="6"/>
      <c r="WN422" s="6"/>
      <c r="WO422" s="6"/>
      <c r="WP422" s="6"/>
      <c r="WQ422" s="6"/>
      <c r="WR422" s="6"/>
      <c r="WS422" s="6"/>
      <c r="WT422" s="6"/>
      <c r="WU422" s="6"/>
      <c r="WV422" s="6"/>
      <c r="WW422" s="6"/>
      <c r="WX422" s="6"/>
      <c r="WY422" s="6"/>
      <c r="WZ422" s="6"/>
      <c r="XA422" s="6"/>
      <c r="XB422" s="6"/>
      <c r="XC422" s="6"/>
      <c r="XD422" s="6"/>
      <c r="XE422" s="6"/>
      <c r="XF422" s="6"/>
      <c r="XG422" s="6"/>
      <c r="XH422" s="6"/>
      <c r="XI422" s="6"/>
      <c r="XJ422" s="6"/>
      <c r="XK422" s="6"/>
      <c r="XL422" s="6"/>
      <c r="XM422" s="6"/>
      <c r="XN422" s="6"/>
      <c r="XO422" s="6"/>
      <c r="XP422" s="6"/>
    </row>
    <row r="423" spans="2:640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6"/>
      <c r="OP423" s="6"/>
      <c r="OQ423" s="6"/>
      <c r="OR423" s="6"/>
      <c r="OS423" s="6"/>
      <c r="OT423" s="6"/>
      <c r="OU423" s="6"/>
      <c r="OV423" s="6"/>
      <c r="OW423" s="6"/>
      <c r="OX423" s="6"/>
      <c r="OY423" s="6"/>
      <c r="OZ423" s="6"/>
      <c r="PA423" s="6"/>
      <c r="PB423" s="6"/>
      <c r="PC423" s="6"/>
      <c r="PD423" s="6"/>
      <c r="PE423" s="6"/>
      <c r="PF423" s="6"/>
      <c r="PG423" s="6"/>
      <c r="PH423" s="6"/>
      <c r="PI423" s="6"/>
      <c r="PJ423" s="6"/>
      <c r="PK423" s="6"/>
      <c r="PL423" s="6"/>
      <c r="PM423" s="6"/>
      <c r="PN423" s="6"/>
      <c r="PO423" s="6"/>
      <c r="PP423" s="6"/>
      <c r="PQ423" s="6"/>
      <c r="PR423" s="6"/>
      <c r="PS423" s="6"/>
      <c r="PT423" s="6"/>
      <c r="PU423" s="6"/>
      <c r="PV423" s="6"/>
      <c r="PW423" s="6"/>
      <c r="PX423" s="6"/>
      <c r="PY423" s="6"/>
      <c r="PZ423" s="6"/>
      <c r="QA423" s="6"/>
      <c r="QB423" s="6"/>
      <c r="QC423" s="6"/>
      <c r="QD423" s="6"/>
      <c r="QE423" s="6"/>
      <c r="QF423" s="6"/>
      <c r="QG423" s="6"/>
      <c r="QH423" s="6"/>
      <c r="QI423" s="6"/>
      <c r="QJ423" s="6"/>
      <c r="QK423" s="6"/>
      <c r="QL423" s="6"/>
      <c r="QM423" s="6"/>
      <c r="QN423" s="6"/>
      <c r="QO423" s="6"/>
      <c r="QP423" s="6"/>
      <c r="QQ423" s="6"/>
      <c r="QR423" s="6"/>
      <c r="QS423" s="6"/>
      <c r="QT423" s="6"/>
      <c r="QU423" s="6"/>
      <c r="QV423" s="6"/>
      <c r="QW423" s="6"/>
      <c r="QX423" s="6"/>
      <c r="QY423" s="6"/>
      <c r="QZ423" s="6"/>
      <c r="RA423" s="6"/>
      <c r="RB423" s="6"/>
      <c r="RC423" s="6"/>
      <c r="RD423" s="6"/>
      <c r="RE423" s="6"/>
      <c r="RF423" s="6"/>
      <c r="RG423" s="6"/>
      <c r="RH423" s="6"/>
      <c r="RI423" s="6"/>
      <c r="RJ423" s="6"/>
      <c r="RK423" s="6"/>
      <c r="RL423" s="6"/>
      <c r="RM423" s="6"/>
      <c r="RN423" s="6"/>
      <c r="RO423" s="6"/>
      <c r="RP423" s="6"/>
      <c r="RQ423" s="6"/>
      <c r="RR423" s="6"/>
      <c r="RS423" s="6"/>
      <c r="RT423" s="6"/>
      <c r="RU423" s="6"/>
      <c r="RV423" s="6"/>
      <c r="RW423" s="6"/>
      <c r="RX423" s="6"/>
      <c r="RY423" s="6"/>
      <c r="RZ423" s="6"/>
      <c r="SA423" s="6"/>
      <c r="SB423" s="6"/>
      <c r="SC423" s="6"/>
      <c r="SD423" s="6"/>
      <c r="SE423" s="6"/>
      <c r="SF423" s="6"/>
      <c r="SG423" s="6"/>
      <c r="SH423" s="6"/>
      <c r="SI423" s="6"/>
      <c r="SJ423" s="6"/>
      <c r="SK423" s="6"/>
      <c r="SL423" s="6"/>
      <c r="SM423" s="6"/>
      <c r="SN423" s="6"/>
      <c r="SO423" s="6"/>
      <c r="SP423" s="6"/>
      <c r="SQ423" s="6"/>
      <c r="SR423" s="6"/>
      <c r="SS423" s="6"/>
      <c r="ST423" s="6"/>
      <c r="SU423" s="6"/>
      <c r="SV423" s="6"/>
      <c r="SW423" s="6"/>
      <c r="SX423" s="6"/>
      <c r="SY423" s="6"/>
      <c r="SZ423" s="6"/>
      <c r="TA423" s="6"/>
      <c r="TB423" s="6"/>
      <c r="TC423" s="6"/>
      <c r="TD423" s="6"/>
      <c r="TE423" s="6"/>
      <c r="TF423" s="6"/>
      <c r="TG423" s="6"/>
      <c r="TH423" s="6"/>
      <c r="TI423" s="6"/>
      <c r="TJ423" s="6"/>
      <c r="TK423" s="6"/>
      <c r="TL423" s="6"/>
      <c r="TM423" s="6"/>
      <c r="TN423" s="6"/>
      <c r="TO423" s="6"/>
      <c r="TP423" s="6"/>
      <c r="TQ423" s="6"/>
      <c r="TR423" s="6"/>
      <c r="TS423" s="6"/>
      <c r="TT423" s="6"/>
      <c r="TU423" s="6"/>
      <c r="TV423" s="6"/>
      <c r="TW423" s="6"/>
      <c r="TX423" s="6"/>
      <c r="TY423" s="6"/>
      <c r="TZ423" s="6"/>
      <c r="UA423" s="6"/>
      <c r="UB423" s="6"/>
      <c r="UC423" s="6"/>
      <c r="UD423" s="6"/>
      <c r="UE423" s="6"/>
      <c r="UF423" s="6"/>
      <c r="UG423" s="6"/>
      <c r="UH423" s="6"/>
      <c r="UI423" s="6"/>
      <c r="UJ423" s="6"/>
      <c r="UK423" s="6"/>
      <c r="UL423" s="6"/>
      <c r="UM423" s="6"/>
      <c r="UN423" s="6"/>
      <c r="UO423" s="6"/>
      <c r="UP423" s="6"/>
      <c r="UQ423" s="6"/>
      <c r="UR423" s="6"/>
      <c r="US423" s="6"/>
      <c r="UT423" s="6"/>
      <c r="UU423" s="6"/>
      <c r="UV423" s="6"/>
      <c r="UW423" s="6"/>
      <c r="UX423" s="6"/>
      <c r="UY423" s="6"/>
      <c r="UZ423" s="6"/>
      <c r="VA423" s="6"/>
      <c r="VB423" s="6"/>
      <c r="VC423" s="6"/>
      <c r="VD423" s="6"/>
      <c r="VE423" s="6"/>
      <c r="VF423" s="6"/>
      <c r="VG423" s="6"/>
      <c r="VH423" s="6"/>
      <c r="VI423" s="6"/>
      <c r="VJ423" s="6"/>
      <c r="VK423" s="6"/>
      <c r="VL423" s="6"/>
      <c r="VM423" s="6"/>
      <c r="VN423" s="6"/>
      <c r="VO423" s="6"/>
      <c r="VP423" s="6"/>
      <c r="VQ423" s="6"/>
      <c r="VR423" s="6"/>
      <c r="VS423" s="6"/>
      <c r="VT423" s="6"/>
      <c r="VU423" s="6"/>
      <c r="VV423" s="6"/>
      <c r="VW423" s="6"/>
      <c r="VX423" s="6"/>
      <c r="VY423" s="6"/>
      <c r="VZ423" s="6"/>
      <c r="WA423" s="6"/>
      <c r="WB423" s="6"/>
      <c r="WC423" s="6"/>
      <c r="WD423" s="6"/>
      <c r="WE423" s="6"/>
      <c r="WF423" s="6"/>
      <c r="WG423" s="6"/>
      <c r="WH423" s="6"/>
      <c r="WI423" s="6"/>
      <c r="WJ423" s="6"/>
      <c r="WK423" s="6"/>
      <c r="WL423" s="6"/>
      <c r="WM423" s="6"/>
      <c r="WN423" s="6"/>
      <c r="WO423" s="6"/>
      <c r="WP423" s="6"/>
      <c r="WQ423" s="6"/>
      <c r="WR423" s="6"/>
      <c r="WS423" s="6"/>
      <c r="WT423" s="6"/>
      <c r="WU423" s="6"/>
      <c r="WV423" s="6"/>
      <c r="WW423" s="6"/>
      <c r="WX423" s="6"/>
      <c r="WY423" s="6"/>
      <c r="WZ423" s="6"/>
      <c r="XA423" s="6"/>
      <c r="XB423" s="6"/>
      <c r="XC423" s="6"/>
      <c r="XD423" s="6"/>
      <c r="XE423" s="6"/>
      <c r="XF423" s="6"/>
      <c r="XG423" s="6"/>
      <c r="XH423" s="6"/>
      <c r="XI423" s="6"/>
      <c r="XJ423" s="6"/>
      <c r="XK423" s="6"/>
      <c r="XL423" s="6"/>
      <c r="XM423" s="6"/>
      <c r="XN423" s="6"/>
      <c r="XO423" s="6"/>
      <c r="XP423" s="6"/>
    </row>
    <row r="424" spans="2:640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6"/>
      <c r="PE424" s="6"/>
      <c r="PF424" s="6"/>
      <c r="PG424" s="6"/>
      <c r="PH424" s="6"/>
      <c r="PI424" s="6"/>
      <c r="PJ424" s="6"/>
      <c r="PK424" s="6"/>
      <c r="PL424" s="6"/>
      <c r="PM424" s="6"/>
      <c r="PN424" s="6"/>
      <c r="PO424" s="6"/>
      <c r="PP424" s="6"/>
      <c r="PQ424" s="6"/>
      <c r="PR424" s="6"/>
      <c r="PS424" s="6"/>
      <c r="PT424" s="6"/>
      <c r="PU424" s="6"/>
      <c r="PV424" s="6"/>
      <c r="PW424" s="6"/>
      <c r="PX424" s="6"/>
      <c r="PY424" s="6"/>
      <c r="PZ424" s="6"/>
      <c r="QA424" s="6"/>
      <c r="QB424" s="6"/>
      <c r="QC424" s="6"/>
      <c r="QD424" s="6"/>
      <c r="QE424" s="6"/>
      <c r="QF424" s="6"/>
      <c r="QG424" s="6"/>
      <c r="QH424" s="6"/>
      <c r="QI424" s="6"/>
      <c r="QJ424" s="6"/>
      <c r="QK424" s="6"/>
      <c r="QL424" s="6"/>
      <c r="QM424" s="6"/>
      <c r="QN424" s="6"/>
      <c r="QO424" s="6"/>
      <c r="QP424" s="6"/>
      <c r="QQ424" s="6"/>
      <c r="QR424" s="6"/>
      <c r="QS424" s="6"/>
      <c r="QT424" s="6"/>
      <c r="QU424" s="6"/>
      <c r="QV424" s="6"/>
      <c r="QW424" s="6"/>
      <c r="QX424" s="6"/>
      <c r="QY424" s="6"/>
      <c r="QZ424" s="6"/>
      <c r="RA424" s="6"/>
      <c r="RB424" s="6"/>
      <c r="RC424" s="6"/>
      <c r="RD424" s="6"/>
      <c r="RE424" s="6"/>
      <c r="RF424" s="6"/>
      <c r="RG424" s="6"/>
      <c r="RH424" s="6"/>
      <c r="RI424" s="6"/>
      <c r="RJ424" s="6"/>
      <c r="RK424" s="6"/>
      <c r="RL424" s="6"/>
      <c r="RM424" s="6"/>
      <c r="RN424" s="6"/>
      <c r="RO424" s="6"/>
      <c r="RP424" s="6"/>
      <c r="RQ424" s="6"/>
      <c r="RR424" s="6"/>
      <c r="RS424" s="6"/>
      <c r="RT424" s="6"/>
      <c r="RU424" s="6"/>
      <c r="RV424" s="6"/>
      <c r="RW424" s="6"/>
      <c r="RX424" s="6"/>
      <c r="RY424" s="6"/>
      <c r="RZ424" s="6"/>
      <c r="SA424" s="6"/>
      <c r="SB424" s="6"/>
      <c r="SC424" s="6"/>
      <c r="SD424" s="6"/>
      <c r="SE424" s="6"/>
      <c r="SF424" s="6"/>
      <c r="SG424" s="6"/>
      <c r="SH424" s="6"/>
      <c r="SI424" s="6"/>
      <c r="SJ424" s="6"/>
      <c r="SK424" s="6"/>
      <c r="SL424" s="6"/>
      <c r="SM424" s="6"/>
      <c r="SN424" s="6"/>
      <c r="SO424" s="6"/>
      <c r="SP424" s="6"/>
      <c r="SQ424" s="6"/>
      <c r="SR424" s="6"/>
      <c r="SS424" s="6"/>
      <c r="ST424" s="6"/>
      <c r="SU424" s="6"/>
      <c r="SV424" s="6"/>
      <c r="SW424" s="6"/>
      <c r="SX424" s="6"/>
      <c r="SY424" s="6"/>
      <c r="SZ424" s="6"/>
      <c r="TA424" s="6"/>
      <c r="TB424" s="6"/>
      <c r="TC424" s="6"/>
      <c r="TD424" s="6"/>
      <c r="TE424" s="6"/>
      <c r="TF424" s="6"/>
      <c r="TG424" s="6"/>
      <c r="TH424" s="6"/>
      <c r="TI424" s="6"/>
      <c r="TJ424" s="6"/>
      <c r="TK424" s="6"/>
      <c r="TL424" s="6"/>
      <c r="TM424" s="6"/>
      <c r="TN424" s="6"/>
      <c r="TO424" s="6"/>
      <c r="TP424" s="6"/>
      <c r="TQ424" s="6"/>
      <c r="TR424" s="6"/>
      <c r="TS424" s="6"/>
      <c r="TT424" s="6"/>
      <c r="TU424" s="6"/>
      <c r="TV424" s="6"/>
      <c r="TW424" s="6"/>
      <c r="TX424" s="6"/>
      <c r="TY424" s="6"/>
      <c r="TZ424" s="6"/>
      <c r="UA424" s="6"/>
      <c r="UB424" s="6"/>
      <c r="UC424" s="6"/>
      <c r="UD424" s="6"/>
      <c r="UE424" s="6"/>
      <c r="UF424" s="6"/>
      <c r="UG424" s="6"/>
      <c r="UH424" s="6"/>
      <c r="UI424" s="6"/>
      <c r="UJ424" s="6"/>
      <c r="UK424" s="6"/>
      <c r="UL424" s="6"/>
      <c r="UM424" s="6"/>
      <c r="UN424" s="6"/>
      <c r="UO424" s="6"/>
      <c r="UP424" s="6"/>
      <c r="UQ424" s="6"/>
      <c r="UR424" s="6"/>
      <c r="US424" s="6"/>
      <c r="UT424" s="6"/>
      <c r="UU424" s="6"/>
      <c r="UV424" s="6"/>
      <c r="UW424" s="6"/>
      <c r="UX424" s="6"/>
      <c r="UY424" s="6"/>
      <c r="UZ424" s="6"/>
      <c r="VA424" s="6"/>
      <c r="VB424" s="6"/>
      <c r="VC424" s="6"/>
      <c r="VD424" s="6"/>
      <c r="VE424" s="6"/>
      <c r="VF424" s="6"/>
      <c r="VG424" s="6"/>
      <c r="VH424" s="6"/>
      <c r="VI424" s="6"/>
      <c r="VJ424" s="6"/>
      <c r="VK424" s="6"/>
      <c r="VL424" s="6"/>
      <c r="VM424" s="6"/>
      <c r="VN424" s="6"/>
      <c r="VO424" s="6"/>
      <c r="VP424" s="6"/>
      <c r="VQ424" s="6"/>
      <c r="VR424" s="6"/>
      <c r="VS424" s="6"/>
      <c r="VT424" s="6"/>
      <c r="VU424" s="6"/>
      <c r="VV424" s="6"/>
      <c r="VW424" s="6"/>
      <c r="VX424" s="6"/>
      <c r="VY424" s="6"/>
      <c r="VZ424" s="6"/>
      <c r="WA424" s="6"/>
      <c r="WB424" s="6"/>
      <c r="WC424" s="6"/>
      <c r="WD424" s="6"/>
      <c r="WE424" s="6"/>
      <c r="WF424" s="6"/>
      <c r="WG424" s="6"/>
      <c r="WH424" s="6"/>
      <c r="WI424" s="6"/>
      <c r="WJ424" s="6"/>
      <c r="WK424" s="6"/>
      <c r="WL424" s="6"/>
      <c r="WM424" s="6"/>
      <c r="WN424" s="6"/>
      <c r="WO424" s="6"/>
      <c r="WP424" s="6"/>
      <c r="WQ424" s="6"/>
      <c r="WR424" s="6"/>
      <c r="WS424" s="6"/>
      <c r="WT424" s="6"/>
      <c r="WU424" s="6"/>
      <c r="WV424" s="6"/>
      <c r="WW424" s="6"/>
      <c r="WX424" s="6"/>
      <c r="WY424" s="6"/>
      <c r="WZ424" s="6"/>
      <c r="XA424" s="6"/>
      <c r="XB424" s="6"/>
      <c r="XC424" s="6"/>
      <c r="XD424" s="6"/>
      <c r="XE424" s="6"/>
      <c r="XF424" s="6"/>
      <c r="XG424" s="6"/>
      <c r="XH424" s="6"/>
      <c r="XI424" s="6"/>
      <c r="XJ424" s="6"/>
      <c r="XK424" s="6"/>
      <c r="XL424" s="6"/>
      <c r="XM424" s="6"/>
      <c r="XN424" s="6"/>
      <c r="XO424" s="6"/>
      <c r="XP424" s="6"/>
    </row>
    <row r="425" spans="2:640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6"/>
      <c r="OP425" s="6"/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6"/>
      <c r="PF425" s="6"/>
      <c r="PG425" s="6"/>
      <c r="PH425" s="6"/>
      <c r="PI425" s="6"/>
      <c r="PJ425" s="6"/>
      <c r="PK425" s="6"/>
      <c r="PL425" s="6"/>
      <c r="PM425" s="6"/>
      <c r="PN425" s="6"/>
      <c r="PO425" s="6"/>
      <c r="PP425" s="6"/>
      <c r="PQ425" s="6"/>
      <c r="PR425" s="6"/>
      <c r="PS425" s="6"/>
      <c r="PT425" s="6"/>
      <c r="PU425" s="6"/>
      <c r="PV425" s="6"/>
      <c r="PW425" s="6"/>
      <c r="PX425" s="6"/>
      <c r="PY425" s="6"/>
      <c r="PZ425" s="6"/>
      <c r="QA425" s="6"/>
      <c r="QB425" s="6"/>
      <c r="QC425" s="6"/>
      <c r="QD425" s="6"/>
      <c r="QE425" s="6"/>
      <c r="QF425" s="6"/>
      <c r="QG425" s="6"/>
      <c r="QH425" s="6"/>
      <c r="QI425" s="6"/>
      <c r="QJ425" s="6"/>
      <c r="QK425" s="6"/>
      <c r="QL425" s="6"/>
      <c r="QM425" s="6"/>
      <c r="QN425" s="6"/>
      <c r="QO425" s="6"/>
      <c r="QP425" s="6"/>
      <c r="QQ425" s="6"/>
      <c r="QR425" s="6"/>
      <c r="QS425" s="6"/>
      <c r="QT425" s="6"/>
      <c r="QU425" s="6"/>
      <c r="QV425" s="6"/>
      <c r="QW425" s="6"/>
      <c r="QX425" s="6"/>
      <c r="QY425" s="6"/>
      <c r="QZ425" s="6"/>
      <c r="RA425" s="6"/>
      <c r="RB425" s="6"/>
      <c r="RC425" s="6"/>
      <c r="RD425" s="6"/>
      <c r="RE425" s="6"/>
      <c r="RF425" s="6"/>
      <c r="RG425" s="6"/>
      <c r="RH425" s="6"/>
      <c r="RI425" s="6"/>
      <c r="RJ425" s="6"/>
      <c r="RK425" s="6"/>
      <c r="RL425" s="6"/>
      <c r="RM425" s="6"/>
      <c r="RN425" s="6"/>
      <c r="RO425" s="6"/>
      <c r="RP425" s="6"/>
      <c r="RQ425" s="6"/>
      <c r="RR425" s="6"/>
      <c r="RS425" s="6"/>
      <c r="RT425" s="6"/>
      <c r="RU425" s="6"/>
      <c r="RV425" s="6"/>
      <c r="RW425" s="6"/>
      <c r="RX425" s="6"/>
      <c r="RY425" s="6"/>
      <c r="RZ425" s="6"/>
      <c r="SA425" s="6"/>
      <c r="SB425" s="6"/>
      <c r="SC425" s="6"/>
      <c r="SD425" s="6"/>
      <c r="SE425" s="6"/>
      <c r="SF425" s="6"/>
      <c r="SG425" s="6"/>
      <c r="SH425" s="6"/>
      <c r="SI425" s="6"/>
      <c r="SJ425" s="6"/>
      <c r="SK425" s="6"/>
      <c r="SL425" s="6"/>
      <c r="SM425" s="6"/>
      <c r="SN425" s="6"/>
      <c r="SO425" s="6"/>
      <c r="SP425" s="6"/>
      <c r="SQ425" s="6"/>
      <c r="SR425" s="6"/>
      <c r="SS425" s="6"/>
      <c r="ST425" s="6"/>
      <c r="SU425" s="6"/>
      <c r="SV425" s="6"/>
      <c r="SW425" s="6"/>
      <c r="SX425" s="6"/>
      <c r="SY425" s="6"/>
      <c r="SZ425" s="6"/>
      <c r="TA425" s="6"/>
      <c r="TB425" s="6"/>
      <c r="TC425" s="6"/>
      <c r="TD425" s="6"/>
      <c r="TE425" s="6"/>
      <c r="TF425" s="6"/>
      <c r="TG425" s="6"/>
      <c r="TH425" s="6"/>
      <c r="TI425" s="6"/>
      <c r="TJ425" s="6"/>
      <c r="TK425" s="6"/>
      <c r="TL425" s="6"/>
      <c r="TM425" s="6"/>
      <c r="TN425" s="6"/>
      <c r="TO425" s="6"/>
      <c r="TP425" s="6"/>
      <c r="TQ425" s="6"/>
      <c r="TR425" s="6"/>
      <c r="TS425" s="6"/>
      <c r="TT425" s="6"/>
      <c r="TU425" s="6"/>
      <c r="TV425" s="6"/>
      <c r="TW425" s="6"/>
      <c r="TX425" s="6"/>
      <c r="TY425" s="6"/>
      <c r="TZ425" s="6"/>
      <c r="UA425" s="6"/>
      <c r="UB425" s="6"/>
      <c r="UC425" s="6"/>
      <c r="UD425" s="6"/>
      <c r="UE425" s="6"/>
      <c r="UF425" s="6"/>
      <c r="UG425" s="6"/>
      <c r="UH425" s="6"/>
      <c r="UI425" s="6"/>
      <c r="UJ425" s="6"/>
      <c r="UK425" s="6"/>
      <c r="UL425" s="6"/>
      <c r="UM425" s="6"/>
      <c r="UN425" s="6"/>
      <c r="UO425" s="6"/>
      <c r="UP425" s="6"/>
      <c r="UQ425" s="6"/>
      <c r="UR425" s="6"/>
      <c r="US425" s="6"/>
      <c r="UT425" s="6"/>
      <c r="UU425" s="6"/>
      <c r="UV425" s="6"/>
      <c r="UW425" s="6"/>
      <c r="UX425" s="6"/>
      <c r="UY425" s="6"/>
      <c r="UZ425" s="6"/>
      <c r="VA425" s="6"/>
      <c r="VB425" s="6"/>
      <c r="VC425" s="6"/>
      <c r="VD425" s="6"/>
      <c r="VE425" s="6"/>
      <c r="VF425" s="6"/>
      <c r="VG425" s="6"/>
      <c r="VH425" s="6"/>
      <c r="VI425" s="6"/>
      <c r="VJ425" s="6"/>
      <c r="VK425" s="6"/>
      <c r="VL425" s="6"/>
      <c r="VM425" s="6"/>
      <c r="VN425" s="6"/>
      <c r="VO425" s="6"/>
      <c r="VP425" s="6"/>
      <c r="VQ425" s="6"/>
      <c r="VR425" s="6"/>
      <c r="VS425" s="6"/>
      <c r="VT425" s="6"/>
      <c r="VU425" s="6"/>
      <c r="VV425" s="6"/>
      <c r="VW425" s="6"/>
      <c r="VX425" s="6"/>
      <c r="VY425" s="6"/>
      <c r="VZ425" s="6"/>
      <c r="WA425" s="6"/>
      <c r="WB425" s="6"/>
      <c r="WC425" s="6"/>
      <c r="WD425" s="6"/>
      <c r="WE425" s="6"/>
      <c r="WF425" s="6"/>
      <c r="WG425" s="6"/>
      <c r="WH425" s="6"/>
      <c r="WI425" s="6"/>
      <c r="WJ425" s="6"/>
      <c r="WK425" s="6"/>
      <c r="WL425" s="6"/>
      <c r="WM425" s="6"/>
      <c r="WN425" s="6"/>
      <c r="WO425" s="6"/>
      <c r="WP425" s="6"/>
      <c r="WQ425" s="6"/>
      <c r="WR425" s="6"/>
      <c r="WS425" s="6"/>
      <c r="WT425" s="6"/>
      <c r="WU425" s="6"/>
      <c r="WV425" s="6"/>
      <c r="WW425" s="6"/>
      <c r="WX425" s="6"/>
      <c r="WY425" s="6"/>
      <c r="WZ425" s="6"/>
      <c r="XA425" s="6"/>
      <c r="XB425" s="6"/>
      <c r="XC425" s="6"/>
      <c r="XD425" s="6"/>
      <c r="XE425" s="6"/>
      <c r="XF425" s="6"/>
      <c r="XG425" s="6"/>
      <c r="XH425" s="6"/>
      <c r="XI425" s="6"/>
      <c r="XJ425" s="6"/>
      <c r="XK425" s="6"/>
      <c r="XL425" s="6"/>
      <c r="XM425" s="6"/>
      <c r="XN425" s="6"/>
      <c r="XO425" s="6"/>
      <c r="XP425" s="6"/>
    </row>
    <row r="426" spans="2:640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</row>
    <row r="427" spans="2:640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</row>
    <row r="428" spans="2:640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6"/>
      <c r="OP428" s="6"/>
      <c r="OQ428" s="6"/>
      <c r="OR428" s="6"/>
      <c r="OS428" s="6"/>
      <c r="OT428" s="6"/>
      <c r="OU428" s="6"/>
      <c r="OV428" s="6"/>
      <c r="OW428" s="6"/>
      <c r="OX428" s="6"/>
      <c r="OY428" s="6"/>
      <c r="OZ428" s="6"/>
      <c r="PA428" s="6"/>
      <c r="PB428" s="6"/>
      <c r="PC428" s="6"/>
      <c r="PD428" s="6"/>
      <c r="PE428" s="6"/>
      <c r="PF428" s="6"/>
      <c r="PG428" s="6"/>
      <c r="PH428" s="6"/>
      <c r="PI428" s="6"/>
      <c r="PJ428" s="6"/>
      <c r="PK428" s="6"/>
      <c r="PL428" s="6"/>
      <c r="PM428" s="6"/>
      <c r="PN428" s="6"/>
      <c r="PO428" s="6"/>
      <c r="PP428" s="6"/>
      <c r="PQ428" s="6"/>
      <c r="PR428" s="6"/>
      <c r="PS428" s="6"/>
      <c r="PT428" s="6"/>
      <c r="PU428" s="6"/>
      <c r="PV428" s="6"/>
      <c r="PW428" s="6"/>
      <c r="PX428" s="6"/>
      <c r="PY428" s="6"/>
      <c r="PZ428" s="6"/>
      <c r="QA428" s="6"/>
      <c r="QB428" s="6"/>
      <c r="QC428" s="6"/>
      <c r="QD428" s="6"/>
      <c r="QE428" s="6"/>
      <c r="QF428" s="6"/>
      <c r="QG428" s="6"/>
      <c r="QH428" s="6"/>
      <c r="QI428" s="6"/>
      <c r="QJ428" s="6"/>
      <c r="QK428" s="6"/>
      <c r="QL428" s="6"/>
      <c r="QM428" s="6"/>
      <c r="QN428" s="6"/>
      <c r="QO428" s="6"/>
      <c r="QP428" s="6"/>
      <c r="QQ428" s="6"/>
      <c r="QR428" s="6"/>
      <c r="QS428" s="6"/>
      <c r="QT428" s="6"/>
      <c r="QU428" s="6"/>
      <c r="QV428" s="6"/>
      <c r="QW428" s="6"/>
      <c r="QX428" s="6"/>
      <c r="QY428" s="6"/>
      <c r="QZ428" s="6"/>
      <c r="RA428" s="6"/>
      <c r="RB428" s="6"/>
      <c r="RC428" s="6"/>
      <c r="RD428" s="6"/>
      <c r="RE428" s="6"/>
      <c r="RF428" s="6"/>
      <c r="RG428" s="6"/>
      <c r="RH428" s="6"/>
      <c r="RI428" s="6"/>
      <c r="RJ428" s="6"/>
      <c r="RK428" s="6"/>
      <c r="RL428" s="6"/>
      <c r="RM428" s="6"/>
      <c r="RN428" s="6"/>
      <c r="RO428" s="6"/>
      <c r="RP428" s="6"/>
      <c r="RQ428" s="6"/>
      <c r="RR428" s="6"/>
      <c r="RS428" s="6"/>
      <c r="RT428" s="6"/>
      <c r="RU428" s="6"/>
      <c r="RV428" s="6"/>
      <c r="RW428" s="6"/>
      <c r="RX428" s="6"/>
      <c r="RY428" s="6"/>
      <c r="RZ428" s="6"/>
      <c r="SA428" s="6"/>
      <c r="SB428" s="6"/>
      <c r="SC428" s="6"/>
      <c r="SD428" s="6"/>
      <c r="SE428" s="6"/>
      <c r="SF428" s="6"/>
      <c r="SG428" s="6"/>
      <c r="SH428" s="6"/>
      <c r="SI428" s="6"/>
      <c r="SJ428" s="6"/>
      <c r="SK428" s="6"/>
      <c r="SL428" s="6"/>
      <c r="SM428" s="6"/>
      <c r="SN428" s="6"/>
      <c r="SO428" s="6"/>
      <c r="SP428" s="6"/>
      <c r="SQ428" s="6"/>
      <c r="SR428" s="6"/>
      <c r="SS428" s="6"/>
      <c r="ST428" s="6"/>
      <c r="SU428" s="6"/>
      <c r="SV428" s="6"/>
      <c r="SW428" s="6"/>
      <c r="SX428" s="6"/>
      <c r="SY428" s="6"/>
      <c r="SZ428" s="6"/>
      <c r="TA428" s="6"/>
      <c r="TB428" s="6"/>
      <c r="TC428" s="6"/>
      <c r="TD428" s="6"/>
      <c r="TE428" s="6"/>
      <c r="TF428" s="6"/>
      <c r="TG428" s="6"/>
      <c r="TH428" s="6"/>
      <c r="TI428" s="6"/>
      <c r="TJ428" s="6"/>
      <c r="TK428" s="6"/>
      <c r="TL428" s="6"/>
      <c r="TM428" s="6"/>
      <c r="TN428" s="6"/>
      <c r="TO428" s="6"/>
      <c r="TP428" s="6"/>
      <c r="TQ428" s="6"/>
      <c r="TR428" s="6"/>
      <c r="TS428" s="6"/>
      <c r="TT428" s="6"/>
      <c r="TU428" s="6"/>
      <c r="TV428" s="6"/>
      <c r="TW428" s="6"/>
      <c r="TX428" s="6"/>
      <c r="TY428" s="6"/>
      <c r="TZ428" s="6"/>
      <c r="UA428" s="6"/>
      <c r="UB428" s="6"/>
      <c r="UC428" s="6"/>
      <c r="UD428" s="6"/>
      <c r="UE428" s="6"/>
      <c r="UF428" s="6"/>
      <c r="UG428" s="6"/>
      <c r="UH428" s="6"/>
      <c r="UI428" s="6"/>
      <c r="UJ428" s="6"/>
      <c r="UK428" s="6"/>
      <c r="UL428" s="6"/>
      <c r="UM428" s="6"/>
      <c r="UN428" s="6"/>
      <c r="UO428" s="6"/>
      <c r="UP428" s="6"/>
      <c r="UQ428" s="6"/>
      <c r="UR428" s="6"/>
      <c r="US428" s="6"/>
      <c r="UT428" s="6"/>
      <c r="UU428" s="6"/>
      <c r="UV428" s="6"/>
      <c r="UW428" s="6"/>
      <c r="UX428" s="6"/>
      <c r="UY428" s="6"/>
      <c r="UZ428" s="6"/>
      <c r="VA428" s="6"/>
      <c r="VB428" s="6"/>
      <c r="VC428" s="6"/>
      <c r="VD428" s="6"/>
      <c r="VE428" s="6"/>
      <c r="VF428" s="6"/>
      <c r="VG428" s="6"/>
      <c r="VH428" s="6"/>
      <c r="VI428" s="6"/>
      <c r="VJ428" s="6"/>
      <c r="VK428" s="6"/>
      <c r="VL428" s="6"/>
      <c r="VM428" s="6"/>
      <c r="VN428" s="6"/>
      <c r="VO428" s="6"/>
      <c r="VP428" s="6"/>
      <c r="VQ428" s="6"/>
      <c r="VR428" s="6"/>
      <c r="VS428" s="6"/>
      <c r="VT428" s="6"/>
      <c r="VU428" s="6"/>
      <c r="VV428" s="6"/>
      <c r="VW428" s="6"/>
      <c r="VX428" s="6"/>
      <c r="VY428" s="6"/>
      <c r="VZ428" s="6"/>
      <c r="WA428" s="6"/>
      <c r="WB428" s="6"/>
      <c r="WC428" s="6"/>
      <c r="WD428" s="6"/>
      <c r="WE428" s="6"/>
      <c r="WF428" s="6"/>
      <c r="WG428" s="6"/>
      <c r="WH428" s="6"/>
      <c r="WI428" s="6"/>
      <c r="WJ428" s="6"/>
      <c r="WK428" s="6"/>
      <c r="WL428" s="6"/>
      <c r="WM428" s="6"/>
      <c r="WN428" s="6"/>
      <c r="WO428" s="6"/>
      <c r="WP428" s="6"/>
      <c r="WQ428" s="6"/>
      <c r="WR428" s="6"/>
      <c r="WS428" s="6"/>
      <c r="WT428" s="6"/>
      <c r="WU428" s="6"/>
      <c r="WV428" s="6"/>
      <c r="WW428" s="6"/>
      <c r="WX428" s="6"/>
      <c r="WY428" s="6"/>
      <c r="WZ428" s="6"/>
      <c r="XA428" s="6"/>
      <c r="XB428" s="6"/>
      <c r="XC428" s="6"/>
      <c r="XD428" s="6"/>
      <c r="XE428" s="6"/>
      <c r="XF428" s="6"/>
      <c r="XG428" s="6"/>
      <c r="XH428" s="6"/>
      <c r="XI428" s="6"/>
      <c r="XJ428" s="6"/>
      <c r="XK428" s="6"/>
      <c r="XL428" s="6"/>
      <c r="XM428" s="6"/>
      <c r="XN428" s="6"/>
      <c r="XO428" s="6"/>
      <c r="XP428" s="6"/>
    </row>
    <row r="429" spans="2:640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/>
      <c r="OP429" s="6"/>
      <c r="OQ429" s="6"/>
      <c r="OR429" s="6"/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6"/>
      <c r="PF429" s="6"/>
      <c r="PG429" s="6"/>
      <c r="PH429" s="6"/>
      <c r="PI429" s="6"/>
      <c r="PJ429" s="6"/>
      <c r="PK429" s="6"/>
      <c r="PL429" s="6"/>
      <c r="PM429" s="6"/>
      <c r="PN429" s="6"/>
      <c r="PO429" s="6"/>
      <c r="PP429" s="6"/>
      <c r="PQ429" s="6"/>
      <c r="PR429" s="6"/>
      <c r="PS429" s="6"/>
      <c r="PT429" s="6"/>
      <c r="PU429" s="6"/>
      <c r="PV429" s="6"/>
      <c r="PW429" s="6"/>
      <c r="PX429" s="6"/>
      <c r="PY429" s="6"/>
      <c r="PZ429" s="6"/>
      <c r="QA429" s="6"/>
      <c r="QB429" s="6"/>
      <c r="QC429" s="6"/>
      <c r="QD429" s="6"/>
      <c r="QE429" s="6"/>
      <c r="QF429" s="6"/>
      <c r="QG429" s="6"/>
      <c r="QH429" s="6"/>
      <c r="QI429" s="6"/>
      <c r="QJ429" s="6"/>
      <c r="QK429" s="6"/>
      <c r="QL429" s="6"/>
      <c r="QM429" s="6"/>
      <c r="QN429" s="6"/>
      <c r="QO429" s="6"/>
      <c r="QP429" s="6"/>
      <c r="QQ429" s="6"/>
      <c r="QR429" s="6"/>
      <c r="QS429" s="6"/>
      <c r="QT429" s="6"/>
      <c r="QU429" s="6"/>
      <c r="QV429" s="6"/>
      <c r="QW429" s="6"/>
      <c r="QX429" s="6"/>
      <c r="QY429" s="6"/>
      <c r="QZ429" s="6"/>
      <c r="RA429" s="6"/>
      <c r="RB429" s="6"/>
      <c r="RC429" s="6"/>
      <c r="RD429" s="6"/>
      <c r="RE429" s="6"/>
      <c r="RF429" s="6"/>
      <c r="RG429" s="6"/>
      <c r="RH429" s="6"/>
      <c r="RI429" s="6"/>
      <c r="RJ429" s="6"/>
      <c r="RK429" s="6"/>
      <c r="RL429" s="6"/>
      <c r="RM429" s="6"/>
      <c r="RN429" s="6"/>
      <c r="RO429" s="6"/>
      <c r="RP429" s="6"/>
      <c r="RQ429" s="6"/>
      <c r="RR429" s="6"/>
      <c r="RS429" s="6"/>
      <c r="RT429" s="6"/>
      <c r="RU429" s="6"/>
      <c r="RV429" s="6"/>
      <c r="RW429" s="6"/>
      <c r="RX429" s="6"/>
      <c r="RY429" s="6"/>
      <c r="RZ429" s="6"/>
      <c r="SA429" s="6"/>
      <c r="SB429" s="6"/>
      <c r="SC429" s="6"/>
      <c r="SD429" s="6"/>
      <c r="SE429" s="6"/>
      <c r="SF429" s="6"/>
      <c r="SG429" s="6"/>
      <c r="SH429" s="6"/>
      <c r="SI429" s="6"/>
      <c r="SJ429" s="6"/>
      <c r="SK429" s="6"/>
      <c r="SL429" s="6"/>
      <c r="SM429" s="6"/>
      <c r="SN429" s="6"/>
      <c r="SO429" s="6"/>
      <c r="SP429" s="6"/>
      <c r="SQ429" s="6"/>
      <c r="SR429" s="6"/>
      <c r="SS429" s="6"/>
      <c r="ST429" s="6"/>
      <c r="SU429" s="6"/>
      <c r="SV429" s="6"/>
      <c r="SW429" s="6"/>
      <c r="SX429" s="6"/>
      <c r="SY429" s="6"/>
      <c r="SZ429" s="6"/>
      <c r="TA429" s="6"/>
      <c r="TB429" s="6"/>
      <c r="TC429" s="6"/>
      <c r="TD429" s="6"/>
      <c r="TE429" s="6"/>
      <c r="TF429" s="6"/>
      <c r="TG429" s="6"/>
      <c r="TH429" s="6"/>
      <c r="TI429" s="6"/>
      <c r="TJ429" s="6"/>
      <c r="TK429" s="6"/>
      <c r="TL429" s="6"/>
      <c r="TM429" s="6"/>
      <c r="TN429" s="6"/>
      <c r="TO429" s="6"/>
      <c r="TP429" s="6"/>
      <c r="TQ429" s="6"/>
      <c r="TR429" s="6"/>
      <c r="TS429" s="6"/>
      <c r="TT429" s="6"/>
      <c r="TU429" s="6"/>
      <c r="TV429" s="6"/>
      <c r="TW429" s="6"/>
      <c r="TX429" s="6"/>
      <c r="TY429" s="6"/>
      <c r="TZ429" s="6"/>
      <c r="UA429" s="6"/>
      <c r="UB429" s="6"/>
      <c r="UC429" s="6"/>
      <c r="UD429" s="6"/>
      <c r="UE429" s="6"/>
      <c r="UF429" s="6"/>
      <c r="UG429" s="6"/>
      <c r="UH429" s="6"/>
      <c r="UI429" s="6"/>
      <c r="UJ429" s="6"/>
      <c r="UK429" s="6"/>
      <c r="UL429" s="6"/>
      <c r="UM429" s="6"/>
      <c r="UN429" s="6"/>
      <c r="UO429" s="6"/>
      <c r="UP429" s="6"/>
      <c r="UQ429" s="6"/>
      <c r="UR429" s="6"/>
      <c r="US429" s="6"/>
      <c r="UT429" s="6"/>
      <c r="UU429" s="6"/>
      <c r="UV429" s="6"/>
      <c r="UW429" s="6"/>
      <c r="UX429" s="6"/>
      <c r="UY429" s="6"/>
      <c r="UZ429" s="6"/>
      <c r="VA429" s="6"/>
      <c r="VB429" s="6"/>
      <c r="VC429" s="6"/>
      <c r="VD429" s="6"/>
      <c r="VE429" s="6"/>
      <c r="VF429" s="6"/>
      <c r="VG429" s="6"/>
      <c r="VH429" s="6"/>
      <c r="VI429" s="6"/>
      <c r="VJ429" s="6"/>
      <c r="VK429" s="6"/>
      <c r="VL429" s="6"/>
      <c r="VM429" s="6"/>
      <c r="VN429" s="6"/>
      <c r="VO429" s="6"/>
      <c r="VP429" s="6"/>
      <c r="VQ429" s="6"/>
      <c r="VR429" s="6"/>
      <c r="VS429" s="6"/>
      <c r="VT429" s="6"/>
      <c r="VU429" s="6"/>
      <c r="VV429" s="6"/>
      <c r="VW429" s="6"/>
      <c r="VX429" s="6"/>
      <c r="VY429" s="6"/>
      <c r="VZ429" s="6"/>
      <c r="WA429" s="6"/>
      <c r="WB429" s="6"/>
      <c r="WC429" s="6"/>
      <c r="WD429" s="6"/>
      <c r="WE429" s="6"/>
      <c r="WF429" s="6"/>
      <c r="WG429" s="6"/>
      <c r="WH429" s="6"/>
      <c r="WI429" s="6"/>
      <c r="WJ429" s="6"/>
      <c r="WK429" s="6"/>
      <c r="WL429" s="6"/>
      <c r="WM429" s="6"/>
      <c r="WN429" s="6"/>
      <c r="WO429" s="6"/>
      <c r="WP429" s="6"/>
      <c r="WQ429" s="6"/>
      <c r="WR429" s="6"/>
      <c r="WS429" s="6"/>
      <c r="WT429" s="6"/>
      <c r="WU429" s="6"/>
      <c r="WV429" s="6"/>
      <c r="WW429" s="6"/>
      <c r="WX429" s="6"/>
      <c r="WY429" s="6"/>
      <c r="WZ429" s="6"/>
      <c r="XA429" s="6"/>
      <c r="XB429" s="6"/>
      <c r="XC429" s="6"/>
      <c r="XD429" s="6"/>
      <c r="XE429" s="6"/>
      <c r="XF429" s="6"/>
      <c r="XG429" s="6"/>
      <c r="XH429" s="6"/>
      <c r="XI429" s="6"/>
      <c r="XJ429" s="6"/>
      <c r="XK429" s="6"/>
      <c r="XL429" s="6"/>
      <c r="XM429" s="6"/>
      <c r="XN429" s="6"/>
      <c r="XO429" s="6"/>
      <c r="XP429" s="6"/>
    </row>
    <row r="430" spans="2:640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/>
      <c r="OP430" s="6"/>
      <c r="OQ430" s="6"/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/>
      <c r="PD430" s="6"/>
      <c r="PE430" s="6"/>
      <c r="PF430" s="6"/>
      <c r="PG430" s="6"/>
      <c r="PH430" s="6"/>
      <c r="PI430" s="6"/>
      <c r="PJ430" s="6"/>
      <c r="PK430" s="6"/>
      <c r="PL430" s="6"/>
      <c r="PM430" s="6"/>
      <c r="PN430" s="6"/>
      <c r="PO430" s="6"/>
      <c r="PP430" s="6"/>
      <c r="PQ430" s="6"/>
      <c r="PR430" s="6"/>
      <c r="PS430" s="6"/>
      <c r="PT430" s="6"/>
      <c r="PU430" s="6"/>
      <c r="PV430" s="6"/>
      <c r="PW430" s="6"/>
      <c r="PX430" s="6"/>
      <c r="PY430" s="6"/>
      <c r="PZ430" s="6"/>
      <c r="QA430" s="6"/>
      <c r="QB430" s="6"/>
      <c r="QC430" s="6"/>
      <c r="QD430" s="6"/>
      <c r="QE430" s="6"/>
      <c r="QF430" s="6"/>
      <c r="QG430" s="6"/>
      <c r="QH430" s="6"/>
      <c r="QI430" s="6"/>
      <c r="QJ430" s="6"/>
      <c r="QK430" s="6"/>
      <c r="QL430" s="6"/>
      <c r="QM430" s="6"/>
      <c r="QN430" s="6"/>
      <c r="QO430" s="6"/>
      <c r="QP430" s="6"/>
      <c r="QQ430" s="6"/>
      <c r="QR430" s="6"/>
      <c r="QS430" s="6"/>
      <c r="QT430" s="6"/>
      <c r="QU430" s="6"/>
      <c r="QV430" s="6"/>
      <c r="QW430" s="6"/>
      <c r="QX430" s="6"/>
      <c r="QY430" s="6"/>
      <c r="QZ430" s="6"/>
      <c r="RA430" s="6"/>
      <c r="RB430" s="6"/>
      <c r="RC430" s="6"/>
      <c r="RD430" s="6"/>
      <c r="RE430" s="6"/>
      <c r="RF430" s="6"/>
      <c r="RG430" s="6"/>
      <c r="RH430" s="6"/>
      <c r="RI430" s="6"/>
      <c r="RJ430" s="6"/>
      <c r="RK430" s="6"/>
      <c r="RL430" s="6"/>
      <c r="RM430" s="6"/>
      <c r="RN430" s="6"/>
      <c r="RO430" s="6"/>
      <c r="RP430" s="6"/>
      <c r="RQ430" s="6"/>
      <c r="RR430" s="6"/>
      <c r="RS430" s="6"/>
      <c r="RT430" s="6"/>
      <c r="RU430" s="6"/>
      <c r="RV430" s="6"/>
      <c r="RW430" s="6"/>
      <c r="RX430" s="6"/>
      <c r="RY430" s="6"/>
      <c r="RZ430" s="6"/>
      <c r="SA430" s="6"/>
      <c r="SB430" s="6"/>
      <c r="SC430" s="6"/>
      <c r="SD430" s="6"/>
      <c r="SE430" s="6"/>
      <c r="SF430" s="6"/>
      <c r="SG430" s="6"/>
      <c r="SH430" s="6"/>
      <c r="SI430" s="6"/>
      <c r="SJ430" s="6"/>
      <c r="SK430" s="6"/>
      <c r="SL430" s="6"/>
      <c r="SM430" s="6"/>
      <c r="SN430" s="6"/>
      <c r="SO430" s="6"/>
      <c r="SP430" s="6"/>
      <c r="SQ430" s="6"/>
      <c r="SR430" s="6"/>
      <c r="SS430" s="6"/>
      <c r="ST430" s="6"/>
      <c r="SU430" s="6"/>
      <c r="SV430" s="6"/>
      <c r="SW430" s="6"/>
      <c r="SX430" s="6"/>
      <c r="SY430" s="6"/>
      <c r="SZ430" s="6"/>
      <c r="TA430" s="6"/>
      <c r="TB430" s="6"/>
      <c r="TC430" s="6"/>
      <c r="TD430" s="6"/>
      <c r="TE430" s="6"/>
      <c r="TF430" s="6"/>
      <c r="TG430" s="6"/>
      <c r="TH430" s="6"/>
      <c r="TI430" s="6"/>
      <c r="TJ430" s="6"/>
      <c r="TK430" s="6"/>
      <c r="TL430" s="6"/>
      <c r="TM430" s="6"/>
      <c r="TN430" s="6"/>
      <c r="TO430" s="6"/>
      <c r="TP430" s="6"/>
      <c r="TQ430" s="6"/>
      <c r="TR430" s="6"/>
      <c r="TS430" s="6"/>
      <c r="TT430" s="6"/>
      <c r="TU430" s="6"/>
      <c r="TV430" s="6"/>
      <c r="TW430" s="6"/>
      <c r="TX430" s="6"/>
      <c r="TY430" s="6"/>
      <c r="TZ430" s="6"/>
      <c r="UA430" s="6"/>
      <c r="UB430" s="6"/>
      <c r="UC430" s="6"/>
      <c r="UD430" s="6"/>
      <c r="UE430" s="6"/>
      <c r="UF430" s="6"/>
      <c r="UG430" s="6"/>
      <c r="UH430" s="6"/>
      <c r="UI430" s="6"/>
      <c r="UJ430" s="6"/>
      <c r="UK430" s="6"/>
      <c r="UL430" s="6"/>
      <c r="UM430" s="6"/>
      <c r="UN430" s="6"/>
      <c r="UO430" s="6"/>
      <c r="UP430" s="6"/>
      <c r="UQ430" s="6"/>
      <c r="UR430" s="6"/>
      <c r="US430" s="6"/>
      <c r="UT430" s="6"/>
      <c r="UU430" s="6"/>
      <c r="UV430" s="6"/>
      <c r="UW430" s="6"/>
      <c r="UX430" s="6"/>
      <c r="UY430" s="6"/>
      <c r="UZ430" s="6"/>
      <c r="VA430" s="6"/>
      <c r="VB430" s="6"/>
      <c r="VC430" s="6"/>
      <c r="VD430" s="6"/>
      <c r="VE430" s="6"/>
      <c r="VF430" s="6"/>
      <c r="VG430" s="6"/>
      <c r="VH430" s="6"/>
      <c r="VI430" s="6"/>
      <c r="VJ430" s="6"/>
      <c r="VK430" s="6"/>
      <c r="VL430" s="6"/>
      <c r="VM430" s="6"/>
      <c r="VN430" s="6"/>
      <c r="VO430" s="6"/>
      <c r="VP430" s="6"/>
      <c r="VQ430" s="6"/>
      <c r="VR430" s="6"/>
      <c r="VS430" s="6"/>
      <c r="VT430" s="6"/>
      <c r="VU430" s="6"/>
      <c r="VV430" s="6"/>
      <c r="VW430" s="6"/>
      <c r="VX430" s="6"/>
      <c r="VY430" s="6"/>
      <c r="VZ430" s="6"/>
      <c r="WA430" s="6"/>
      <c r="WB430" s="6"/>
      <c r="WC430" s="6"/>
      <c r="WD430" s="6"/>
      <c r="WE430" s="6"/>
      <c r="WF430" s="6"/>
      <c r="WG430" s="6"/>
      <c r="WH430" s="6"/>
      <c r="WI430" s="6"/>
      <c r="WJ430" s="6"/>
      <c r="WK430" s="6"/>
      <c r="WL430" s="6"/>
      <c r="WM430" s="6"/>
      <c r="WN430" s="6"/>
      <c r="WO430" s="6"/>
      <c r="WP430" s="6"/>
      <c r="WQ430" s="6"/>
      <c r="WR430" s="6"/>
      <c r="WS430" s="6"/>
      <c r="WT430" s="6"/>
      <c r="WU430" s="6"/>
      <c r="WV430" s="6"/>
      <c r="WW430" s="6"/>
      <c r="WX430" s="6"/>
      <c r="WY430" s="6"/>
      <c r="WZ430" s="6"/>
      <c r="XA430" s="6"/>
      <c r="XB430" s="6"/>
      <c r="XC430" s="6"/>
      <c r="XD430" s="6"/>
      <c r="XE430" s="6"/>
      <c r="XF430" s="6"/>
      <c r="XG430" s="6"/>
      <c r="XH430" s="6"/>
      <c r="XI430" s="6"/>
      <c r="XJ430" s="6"/>
      <c r="XK430" s="6"/>
      <c r="XL430" s="6"/>
      <c r="XM430" s="6"/>
      <c r="XN430" s="6"/>
      <c r="XO430" s="6"/>
      <c r="XP430" s="6"/>
    </row>
    <row r="431" spans="2:640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6"/>
      <c r="OP431" s="6"/>
      <c r="OQ431" s="6"/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/>
      <c r="PD431" s="6"/>
      <c r="PE431" s="6"/>
      <c r="PF431" s="6"/>
      <c r="PG431" s="6"/>
      <c r="PH431" s="6"/>
      <c r="PI431" s="6"/>
      <c r="PJ431" s="6"/>
      <c r="PK431" s="6"/>
      <c r="PL431" s="6"/>
      <c r="PM431" s="6"/>
      <c r="PN431" s="6"/>
      <c r="PO431" s="6"/>
      <c r="PP431" s="6"/>
      <c r="PQ431" s="6"/>
      <c r="PR431" s="6"/>
      <c r="PS431" s="6"/>
      <c r="PT431" s="6"/>
      <c r="PU431" s="6"/>
      <c r="PV431" s="6"/>
      <c r="PW431" s="6"/>
      <c r="PX431" s="6"/>
      <c r="PY431" s="6"/>
      <c r="PZ431" s="6"/>
      <c r="QA431" s="6"/>
      <c r="QB431" s="6"/>
      <c r="QC431" s="6"/>
      <c r="QD431" s="6"/>
      <c r="QE431" s="6"/>
      <c r="QF431" s="6"/>
      <c r="QG431" s="6"/>
      <c r="QH431" s="6"/>
      <c r="QI431" s="6"/>
      <c r="QJ431" s="6"/>
      <c r="QK431" s="6"/>
      <c r="QL431" s="6"/>
      <c r="QM431" s="6"/>
      <c r="QN431" s="6"/>
      <c r="QO431" s="6"/>
      <c r="QP431" s="6"/>
      <c r="QQ431" s="6"/>
      <c r="QR431" s="6"/>
      <c r="QS431" s="6"/>
      <c r="QT431" s="6"/>
      <c r="QU431" s="6"/>
      <c r="QV431" s="6"/>
      <c r="QW431" s="6"/>
      <c r="QX431" s="6"/>
      <c r="QY431" s="6"/>
      <c r="QZ431" s="6"/>
      <c r="RA431" s="6"/>
      <c r="RB431" s="6"/>
      <c r="RC431" s="6"/>
      <c r="RD431" s="6"/>
      <c r="RE431" s="6"/>
      <c r="RF431" s="6"/>
      <c r="RG431" s="6"/>
      <c r="RH431" s="6"/>
      <c r="RI431" s="6"/>
      <c r="RJ431" s="6"/>
      <c r="RK431" s="6"/>
      <c r="RL431" s="6"/>
      <c r="RM431" s="6"/>
      <c r="RN431" s="6"/>
      <c r="RO431" s="6"/>
      <c r="RP431" s="6"/>
      <c r="RQ431" s="6"/>
      <c r="RR431" s="6"/>
      <c r="RS431" s="6"/>
      <c r="RT431" s="6"/>
      <c r="RU431" s="6"/>
      <c r="RV431" s="6"/>
      <c r="RW431" s="6"/>
      <c r="RX431" s="6"/>
      <c r="RY431" s="6"/>
      <c r="RZ431" s="6"/>
      <c r="SA431" s="6"/>
      <c r="SB431" s="6"/>
      <c r="SC431" s="6"/>
      <c r="SD431" s="6"/>
      <c r="SE431" s="6"/>
      <c r="SF431" s="6"/>
      <c r="SG431" s="6"/>
      <c r="SH431" s="6"/>
      <c r="SI431" s="6"/>
      <c r="SJ431" s="6"/>
      <c r="SK431" s="6"/>
      <c r="SL431" s="6"/>
      <c r="SM431" s="6"/>
      <c r="SN431" s="6"/>
      <c r="SO431" s="6"/>
      <c r="SP431" s="6"/>
      <c r="SQ431" s="6"/>
      <c r="SR431" s="6"/>
      <c r="SS431" s="6"/>
      <c r="ST431" s="6"/>
      <c r="SU431" s="6"/>
      <c r="SV431" s="6"/>
      <c r="SW431" s="6"/>
      <c r="SX431" s="6"/>
      <c r="SY431" s="6"/>
      <c r="SZ431" s="6"/>
      <c r="TA431" s="6"/>
      <c r="TB431" s="6"/>
      <c r="TC431" s="6"/>
      <c r="TD431" s="6"/>
      <c r="TE431" s="6"/>
      <c r="TF431" s="6"/>
      <c r="TG431" s="6"/>
      <c r="TH431" s="6"/>
      <c r="TI431" s="6"/>
      <c r="TJ431" s="6"/>
      <c r="TK431" s="6"/>
      <c r="TL431" s="6"/>
      <c r="TM431" s="6"/>
      <c r="TN431" s="6"/>
      <c r="TO431" s="6"/>
      <c r="TP431" s="6"/>
      <c r="TQ431" s="6"/>
      <c r="TR431" s="6"/>
      <c r="TS431" s="6"/>
      <c r="TT431" s="6"/>
      <c r="TU431" s="6"/>
      <c r="TV431" s="6"/>
      <c r="TW431" s="6"/>
      <c r="TX431" s="6"/>
      <c r="TY431" s="6"/>
      <c r="TZ431" s="6"/>
      <c r="UA431" s="6"/>
      <c r="UB431" s="6"/>
      <c r="UC431" s="6"/>
      <c r="UD431" s="6"/>
      <c r="UE431" s="6"/>
      <c r="UF431" s="6"/>
      <c r="UG431" s="6"/>
      <c r="UH431" s="6"/>
      <c r="UI431" s="6"/>
      <c r="UJ431" s="6"/>
      <c r="UK431" s="6"/>
      <c r="UL431" s="6"/>
      <c r="UM431" s="6"/>
      <c r="UN431" s="6"/>
      <c r="UO431" s="6"/>
      <c r="UP431" s="6"/>
      <c r="UQ431" s="6"/>
      <c r="UR431" s="6"/>
      <c r="US431" s="6"/>
      <c r="UT431" s="6"/>
      <c r="UU431" s="6"/>
      <c r="UV431" s="6"/>
      <c r="UW431" s="6"/>
      <c r="UX431" s="6"/>
      <c r="UY431" s="6"/>
      <c r="UZ431" s="6"/>
      <c r="VA431" s="6"/>
      <c r="VB431" s="6"/>
      <c r="VC431" s="6"/>
      <c r="VD431" s="6"/>
      <c r="VE431" s="6"/>
      <c r="VF431" s="6"/>
      <c r="VG431" s="6"/>
      <c r="VH431" s="6"/>
      <c r="VI431" s="6"/>
      <c r="VJ431" s="6"/>
      <c r="VK431" s="6"/>
      <c r="VL431" s="6"/>
      <c r="VM431" s="6"/>
      <c r="VN431" s="6"/>
      <c r="VO431" s="6"/>
      <c r="VP431" s="6"/>
      <c r="VQ431" s="6"/>
      <c r="VR431" s="6"/>
      <c r="VS431" s="6"/>
      <c r="VT431" s="6"/>
      <c r="VU431" s="6"/>
      <c r="VV431" s="6"/>
      <c r="VW431" s="6"/>
      <c r="VX431" s="6"/>
      <c r="VY431" s="6"/>
      <c r="VZ431" s="6"/>
      <c r="WA431" s="6"/>
      <c r="WB431" s="6"/>
      <c r="WC431" s="6"/>
      <c r="WD431" s="6"/>
      <c r="WE431" s="6"/>
      <c r="WF431" s="6"/>
      <c r="WG431" s="6"/>
      <c r="WH431" s="6"/>
      <c r="WI431" s="6"/>
      <c r="WJ431" s="6"/>
      <c r="WK431" s="6"/>
      <c r="WL431" s="6"/>
      <c r="WM431" s="6"/>
      <c r="WN431" s="6"/>
      <c r="WO431" s="6"/>
      <c r="WP431" s="6"/>
      <c r="WQ431" s="6"/>
      <c r="WR431" s="6"/>
      <c r="WS431" s="6"/>
      <c r="WT431" s="6"/>
      <c r="WU431" s="6"/>
      <c r="WV431" s="6"/>
      <c r="WW431" s="6"/>
      <c r="WX431" s="6"/>
      <c r="WY431" s="6"/>
      <c r="WZ431" s="6"/>
      <c r="XA431" s="6"/>
      <c r="XB431" s="6"/>
      <c r="XC431" s="6"/>
      <c r="XD431" s="6"/>
      <c r="XE431" s="6"/>
      <c r="XF431" s="6"/>
      <c r="XG431" s="6"/>
      <c r="XH431" s="6"/>
      <c r="XI431" s="6"/>
      <c r="XJ431" s="6"/>
      <c r="XK431" s="6"/>
      <c r="XL431" s="6"/>
      <c r="XM431" s="6"/>
      <c r="XN431" s="6"/>
      <c r="XO431" s="6"/>
      <c r="XP431" s="6"/>
    </row>
    <row r="432" spans="2:640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  <c r="JV432" s="6"/>
      <c r="JW432" s="6"/>
      <c r="JX432" s="6"/>
      <c r="JY432" s="6"/>
      <c r="JZ432" s="6"/>
      <c r="KA432" s="6"/>
      <c r="KB432" s="6"/>
      <c r="KC432" s="6"/>
      <c r="KD432" s="6"/>
      <c r="KE432" s="6"/>
      <c r="KF432" s="6"/>
      <c r="KG432" s="6"/>
      <c r="KH432" s="6"/>
      <c r="KI432" s="6"/>
      <c r="KJ432" s="6"/>
      <c r="KK432" s="6"/>
      <c r="KL432" s="6"/>
      <c r="KM432" s="6"/>
      <c r="KN432" s="6"/>
      <c r="KO432" s="6"/>
      <c r="KP432" s="6"/>
      <c r="KQ432" s="6"/>
      <c r="KR432" s="6"/>
      <c r="KS432" s="6"/>
      <c r="KT432" s="6"/>
      <c r="KU432" s="6"/>
      <c r="KV432" s="6"/>
      <c r="KW432" s="6"/>
      <c r="KX432" s="6"/>
      <c r="KY432" s="6"/>
      <c r="KZ432" s="6"/>
      <c r="LA432" s="6"/>
      <c r="LB432" s="6"/>
      <c r="LC432" s="6"/>
      <c r="LD432" s="6"/>
      <c r="LE432" s="6"/>
      <c r="LF432" s="6"/>
      <c r="LG432" s="6"/>
      <c r="LH432" s="6"/>
      <c r="LI432" s="6"/>
      <c r="LJ432" s="6"/>
      <c r="LK432" s="6"/>
      <c r="LL432" s="6"/>
      <c r="LM432" s="6"/>
      <c r="LN432" s="6"/>
      <c r="LO432" s="6"/>
      <c r="LP432" s="6"/>
      <c r="LQ432" s="6"/>
      <c r="LR432" s="6"/>
      <c r="LS432" s="6"/>
      <c r="LT432" s="6"/>
      <c r="LU432" s="6"/>
      <c r="LV432" s="6"/>
      <c r="LW432" s="6"/>
      <c r="LX432" s="6"/>
      <c r="LY432" s="6"/>
      <c r="LZ432" s="6"/>
      <c r="MA432" s="6"/>
      <c r="MB432" s="6"/>
      <c r="MC432" s="6"/>
      <c r="MD432" s="6"/>
      <c r="ME432" s="6"/>
      <c r="MF432" s="6"/>
      <c r="MG432" s="6"/>
      <c r="MH432" s="6"/>
      <c r="MI432" s="6"/>
      <c r="MJ432" s="6"/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/>
      <c r="MX432" s="6"/>
      <c r="MY432" s="6"/>
      <c r="MZ432" s="6"/>
      <c r="NA432" s="6"/>
      <c r="NB432" s="6"/>
      <c r="NC432" s="6"/>
      <c r="ND432" s="6"/>
      <c r="NE432" s="6"/>
      <c r="NF432" s="6"/>
      <c r="NG432" s="6"/>
      <c r="NH432" s="6"/>
      <c r="NI432" s="6"/>
      <c r="NJ432" s="6"/>
      <c r="NK432" s="6"/>
      <c r="NL432" s="6"/>
      <c r="NM432" s="6"/>
      <c r="NN432" s="6"/>
      <c r="NO432" s="6"/>
      <c r="NP432" s="6"/>
      <c r="NQ432" s="6"/>
      <c r="NR432" s="6"/>
      <c r="NS432" s="6"/>
      <c r="NT432" s="6"/>
      <c r="NU432" s="6"/>
      <c r="NV432" s="6"/>
      <c r="NW432" s="6"/>
      <c r="NX432" s="6"/>
      <c r="NY432" s="6"/>
      <c r="NZ432" s="6"/>
      <c r="OA432" s="6"/>
      <c r="OB432" s="6"/>
      <c r="OC432" s="6"/>
      <c r="OD432" s="6"/>
      <c r="OE432" s="6"/>
      <c r="OF432" s="6"/>
      <c r="OG432" s="6"/>
      <c r="OH432" s="6"/>
      <c r="OI432" s="6"/>
      <c r="OJ432" s="6"/>
      <c r="OK432" s="6"/>
      <c r="OL432" s="6"/>
      <c r="OM432" s="6"/>
      <c r="ON432" s="6"/>
      <c r="OO432" s="6"/>
      <c r="OP432" s="6"/>
      <c r="OQ432" s="6"/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/>
      <c r="PC432" s="6"/>
      <c r="PD432" s="6"/>
      <c r="PE432" s="6"/>
      <c r="PF432" s="6"/>
      <c r="PG432" s="6"/>
      <c r="PH432" s="6"/>
      <c r="PI432" s="6"/>
      <c r="PJ432" s="6"/>
      <c r="PK432" s="6"/>
      <c r="PL432" s="6"/>
      <c r="PM432" s="6"/>
      <c r="PN432" s="6"/>
      <c r="PO432" s="6"/>
      <c r="PP432" s="6"/>
      <c r="PQ432" s="6"/>
      <c r="PR432" s="6"/>
      <c r="PS432" s="6"/>
      <c r="PT432" s="6"/>
      <c r="PU432" s="6"/>
      <c r="PV432" s="6"/>
      <c r="PW432" s="6"/>
      <c r="PX432" s="6"/>
      <c r="PY432" s="6"/>
      <c r="PZ432" s="6"/>
      <c r="QA432" s="6"/>
      <c r="QB432" s="6"/>
      <c r="QC432" s="6"/>
      <c r="QD432" s="6"/>
      <c r="QE432" s="6"/>
      <c r="QF432" s="6"/>
      <c r="QG432" s="6"/>
      <c r="QH432" s="6"/>
      <c r="QI432" s="6"/>
      <c r="QJ432" s="6"/>
      <c r="QK432" s="6"/>
      <c r="QL432" s="6"/>
      <c r="QM432" s="6"/>
      <c r="QN432" s="6"/>
      <c r="QO432" s="6"/>
      <c r="QP432" s="6"/>
      <c r="QQ432" s="6"/>
      <c r="QR432" s="6"/>
      <c r="QS432" s="6"/>
      <c r="QT432" s="6"/>
      <c r="QU432" s="6"/>
      <c r="QV432" s="6"/>
      <c r="QW432" s="6"/>
      <c r="QX432" s="6"/>
      <c r="QY432" s="6"/>
      <c r="QZ432" s="6"/>
      <c r="RA432" s="6"/>
      <c r="RB432" s="6"/>
      <c r="RC432" s="6"/>
      <c r="RD432" s="6"/>
      <c r="RE432" s="6"/>
      <c r="RF432" s="6"/>
      <c r="RG432" s="6"/>
      <c r="RH432" s="6"/>
      <c r="RI432" s="6"/>
      <c r="RJ432" s="6"/>
      <c r="RK432" s="6"/>
      <c r="RL432" s="6"/>
      <c r="RM432" s="6"/>
      <c r="RN432" s="6"/>
      <c r="RO432" s="6"/>
      <c r="RP432" s="6"/>
      <c r="RQ432" s="6"/>
      <c r="RR432" s="6"/>
      <c r="RS432" s="6"/>
      <c r="RT432" s="6"/>
      <c r="RU432" s="6"/>
      <c r="RV432" s="6"/>
      <c r="RW432" s="6"/>
      <c r="RX432" s="6"/>
      <c r="RY432" s="6"/>
      <c r="RZ432" s="6"/>
      <c r="SA432" s="6"/>
      <c r="SB432" s="6"/>
      <c r="SC432" s="6"/>
      <c r="SD432" s="6"/>
      <c r="SE432" s="6"/>
      <c r="SF432" s="6"/>
      <c r="SG432" s="6"/>
      <c r="SH432" s="6"/>
      <c r="SI432" s="6"/>
      <c r="SJ432" s="6"/>
      <c r="SK432" s="6"/>
      <c r="SL432" s="6"/>
      <c r="SM432" s="6"/>
      <c r="SN432" s="6"/>
      <c r="SO432" s="6"/>
      <c r="SP432" s="6"/>
      <c r="SQ432" s="6"/>
      <c r="SR432" s="6"/>
      <c r="SS432" s="6"/>
      <c r="ST432" s="6"/>
      <c r="SU432" s="6"/>
      <c r="SV432" s="6"/>
      <c r="SW432" s="6"/>
      <c r="SX432" s="6"/>
      <c r="SY432" s="6"/>
      <c r="SZ432" s="6"/>
      <c r="TA432" s="6"/>
      <c r="TB432" s="6"/>
      <c r="TC432" s="6"/>
      <c r="TD432" s="6"/>
      <c r="TE432" s="6"/>
      <c r="TF432" s="6"/>
      <c r="TG432" s="6"/>
      <c r="TH432" s="6"/>
      <c r="TI432" s="6"/>
      <c r="TJ432" s="6"/>
      <c r="TK432" s="6"/>
      <c r="TL432" s="6"/>
      <c r="TM432" s="6"/>
      <c r="TN432" s="6"/>
      <c r="TO432" s="6"/>
      <c r="TP432" s="6"/>
      <c r="TQ432" s="6"/>
      <c r="TR432" s="6"/>
      <c r="TS432" s="6"/>
      <c r="TT432" s="6"/>
      <c r="TU432" s="6"/>
      <c r="TV432" s="6"/>
      <c r="TW432" s="6"/>
      <c r="TX432" s="6"/>
      <c r="TY432" s="6"/>
      <c r="TZ432" s="6"/>
      <c r="UA432" s="6"/>
      <c r="UB432" s="6"/>
      <c r="UC432" s="6"/>
      <c r="UD432" s="6"/>
      <c r="UE432" s="6"/>
      <c r="UF432" s="6"/>
      <c r="UG432" s="6"/>
      <c r="UH432" s="6"/>
      <c r="UI432" s="6"/>
      <c r="UJ432" s="6"/>
      <c r="UK432" s="6"/>
      <c r="UL432" s="6"/>
      <c r="UM432" s="6"/>
      <c r="UN432" s="6"/>
      <c r="UO432" s="6"/>
      <c r="UP432" s="6"/>
      <c r="UQ432" s="6"/>
      <c r="UR432" s="6"/>
      <c r="US432" s="6"/>
      <c r="UT432" s="6"/>
      <c r="UU432" s="6"/>
      <c r="UV432" s="6"/>
      <c r="UW432" s="6"/>
      <c r="UX432" s="6"/>
      <c r="UY432" s="6"/>
      <c r="UZ432" s="6"/>
      <c r="VA432" s="6"/>
      <c r="VB432" s="6"/>
      <c r="VC432" s="6"/>
      <c r="VD432" s="6"/>
      <c r="VE432" s="6"/>
      <c r="VF432" s="6"/>
      <c r="VG432" s="6"/>
      <c r="VH432" s="6"/>
      <c r="VI432" s="6"/>
      <c r="VJ432" s="6"/>
      <c r="VK432" s="6"/>
      <c r="VL432" s="6"/>
      <c r="VM432" s="6"/>
      <c r="VN432" s="6"/>
      <c r="VO432" s="6"/>
      <c r="VP432" s="6"/>
      <c r="VQ432" s="6"/>
      <c r="VR432" s="6"/>
      <c r="VS432" s="6"/>
      <c r="VT432" s="6"/>
      <c r="VU432" s="6"/>
      <c r="VV432" s="6"/>
      <c r="VW432" s="6"/>
      <c r="VX432" s="6"/>
      <c r="VY432" s="6"/>
      <c r="VZ432" s="6"/>
      <c r="WA432" s="6"/>
      <c r="WB432" s="6"/>
      <c r="WC432" s="6"/>
      <c r="WD432" s="6"/>
      <c r="WE432" s="6"/>
      <c r="WF432" s="6"/>
      <c r="WG432" s="6"/>
      <c r="WH432" s="6"/>
      <c r="WI432" s="6"/>
      <c r="WJ432" s="6"/>
      <c r="WK432" s="6"/>
      <c r="WL432" s="6"/>
      <c r="WM432" s="6"/>
      <c r="WN432" s="6"/>
      <c r="WO432" s="6"/>
      <c r="WP432" s="6"/>
      <c r="WQ432" s="6"/>
      <c r="WR432" s="6"/>
      <c r="WS432" s="6"/>
      <c r="WT432" s="6"/>
      <c r="WU432" s="6"/>
      <c r="WV432" s="6"/>
      <c r="WW432" s="6"/>
      <c r="WX432" s="6"/>
      <c r="WY432" s="6"/>
      <c r="WZ432" s="6"/>
      <c r="XA432" s="6"/>
      <c r="XB432" s="6"/>
      <c r="XC432" s="6"/>
      <c r="XD432" s="6"/>
      <c r="XE432" s="6"/>
      <c r="XF432" s="6"/>
      <c r="XG432" s="6"/>
      <c r="XH432" s="6"/>
      <c r="XI432" s="6"/>
      <c r="XJ432" s="6"/>
      <c r="XK432" s="6"/>
      <c r="XL432" s="6"/>
      <c r="XM432" s="6"/>
      <c r="XN432" s="6"/>
      <c r="XO432" s="6"/>
      <c r="XP432" s="6"/>
    </row>
    <row r="433" spans="2:640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/>
      <c r="OO433" s="6"/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6"/>
      <c r="PE433" s="6"/>
      <c r="PF433" s="6"/>
      <c r="PG433" s="6"/>
      <c r="PH433" s="6"/>
      <c r="PI433" s="6"/>
      <c r="PJ433" s="6"/>
      <c r="PK433" s="6"/>
      <c r="PL433" s="6"/>
      <c r="PM433" s="6"/>
      <c r="PN433" s="6"/>
      <c r="PO433" s="6"/>
      <c r="PP433" s="6"/>
      <c r="PQ433" s="6"/>
      <c r="PR433" s="6"/>
      <c r="PS433" s="6"/>
      <c r="PT433" s="6"/>
      <c r="PU433" s="6"/>
      <c r="PV433" s="6"/>
      <c r="PW433" s="6"/>
      <c r="PX433" s="6"/>
      <c r="PY433" s="6"/>
      <c r="PZ433" s="6"/>
      <c r="QA433" s="6"/>
      <c r="QB433" s="6"/>
      <c r="QC433" s="6"/>
      <c r="QD433" s="6"/>
      <c r="QE433" s="6"/>
      <c r="QF433" s="6"/>
      <c r="QG433" s="6"/>
      <c r="QH433" s="6"/>
      <c r="QI433" s="6"/>
      <c r="QJ433" s="6"/>
      <c r="QK433" s="6"/>
      <c r="QL433" s="6"/>
      <c r="QM433" s="6"/>
      <c r="QN433" s="6"/>
      <c r="QO433" s="6"/>
      <c r="QP433" s="6"/>
      <c r="QQ433" s="6"/>
      <c r="QR433" s="6"/>
      <c r="QS433" s="6"/>
      <c r="QT433" s="6"/>
      <c r="QU433" s="6"/>
      <c r="QV433" s="6"/>
      <c r="QW433" s="6"/>
      <c r="QX433" s="6"/>
      <c r="QY433" s="6"/>
      <c r="QZ433" s="6"/>
      <c r="RA433" s="6"/>
      <c r="RB433" s="6"/>
      <c r="RC433" s="6"/>
      <c r="RD433" s="6"/>
      <c r="RE433" s="6"/>
      <c r="RF433" s="6"/>
      <c r="RG433" s="6"/>
      <c r="RH433" s="6"/>
      <c r="RI433" s="6"/>
      <c r="RJ433" s="6"/>
      <c r="RK433" s="6"/>
      <c r="RL433" s="6"/>
      <c r="RM433" s="6"/>
      <c r="RN433" s="6"/>
      <c r="RO433" s="6"/>
      <c r="RP433" s="6"/>
      <c r="RQ433" s="6"/>
      <c r="RR433" s="6"/>
      <c r="RS433" s="6"/>
      <c r="RT433" s="6"/>
      <c r="RU433" s="6"/>
      <c r="RV433" s="6"/>
      <c r="RW433" s="6"/>
      <c r="RX433" s="6"/>
      <c r="RY433" s="6"/>
      <c r="RZ433" s="6"/>
      <c r="SA433" s="6"/>
      <c r="SB433" s="6"/>
      <c r="SC433" s="6"/>
      <c r="SD433" s="6"/>
      <c r="SE433" s="6"/>
      <c r="SF433" s="6"/>
      <c r="SG433" s="6"/>
      <c r="SH433" s="6"/>
      <c r="SI433" s="6"/>
      <c r="SJ433" s="6"/>
      <c r="SK433" s="6"/>
      <c r="SL433" s="6"/>
      <c r="SM433" s="6"/>
      <c r="SN433" s="6"/>
      <c r="SO433" s="6"/>
      <c r="SP433" s="6"/>
      <c r="SQ433" s="6"/>
      <c r="SR433" s="6"/>
      <c r="SS433" s="6"/>
      <c r="ST433" s="6"/>
      <c r="SU433" s="6"/>
      <c r="SV433" s="6"/>
      <c r="SW433" s="6"/>
      <c r="SX433" s="6"/>
      <c r="SY433" s="6"/>
      <c r="SZ433" s="6"/>
      <c r="TA433" s="6"/>
      <c r="TB433" s="6"/>
      <c r="TC433" s="6"/>
      <c r="TD433" s="6"/>
      <c r="TE433" s="6"/>
      <c r="TF433" s="6"/>
      <c r="TG433" s="6"/>
      <c r="TH433" s="6"/>
      <c r="TI433" s="6"/>
      <c r="TJ433" s="6"/>
      <c r="TK433" s="6"/>
      <c r="TL433" s="6"/>
      <c r="TM433" s="6"/>
      <c r="TN433" s="6"/>
      <c r="TO433" s="6"/>
      <c r="TP433" s="6"/>
      <c r="TQ433" s="6"/>
      <c r="TR433" s="6"/>
      <c r="TS433" s="6"/>
      <c r="TT433" s="6"/>
      <c r="TU433" s="6"/>
      <c r="TV433" s="6"/>
      <c r="TW433" s="6"/>
      <c r="TX433" s="6"/>
      <c r="TY433" s="6"/>
      <c r="TZ433" s="6"/>
      <c r="UA433" s="6"/>
      <c r="UB433" s="6"/>
      <c r="UC433" s="6"/>
      <c r="UD433" s="6"/>
      <c r="UE433" s="6"/>
      <c r="UF433" s="6"/>
      <c r="UG433" s="6"/>
      <c r="UH433" s="6"/>
      <c r="UI433" s="6"/>
      <c r="UJ433" s="6"/>
      <c r="UK433" s="6"/>
      <c r="UL433" s="6"/>
      <c r="UM433" s="6"/>
      <c r="UN433" s="6"/>
      <c r="UO433" s="6"/>
      <c r="UP433" s="6"/>
      <c r="UQ433" s="6"/>
      <c r="UR433" s="6"/>
      <c r="US433" s="6"/>
      <c r="UT433" s="6"/>
      <c r="UU433" s="6"/>
      <c r="UV433" s="6"/>
      <c r="UW433" s="6"/>
      <c r="UX433" s="6"/>
      <c r="UY433" s="6"/>
      <c r="UZ433" s="6"/>
      <c r="VA433" s="6"/>
      <c r="VB433" s="6"/>
      <c r="VC433" s="6"/>
      <c r="VD433" s="6"/>
      <c r="VE433" s="6"/>
      <c r="VF433" s="6"/>
      <c r="VG433" s="6"/>
      <c r="VH433" s="6"/>
      <c r="VI433" s="6"/>
      <c r="VJ433" s="6"/>
      <c r="VK433" s="6"/>
      <c r="VL433" s="6"/>
      <c r="VM433" s="6"/>
      <c r="VN433" s="6"/>
      <c r="VO433" s="6"/>
      <c r="VP433" s="6"/>
      <c r="VQ433" s="6"/>
      <c r="VR433" s="6"/>
      <c r="VS433" s="6"/>
      <c r="VT433" s="6"/>
      <c r="VU433" s="6"/>
      <c r="VV433" s="6"/>
      <c r="VW433" s="6"/>
      <c r="VX433" s="6"/>
      <c r="VY433" s="6"/>
      <c r="VZ433" s="6"/>
      <c r="WA433" s="6"/>
      <c r="WB433" s="6"/>
      <c r="WC433" s="6"/>
      <c r="WD433" s="6"/>
      <c r="WE433" s="6"/>
      <c r="WF433" s="6"/>
      <c r="WG433" s="6"/>
      <c r="WH433" s="6"/>
      <c r="WI433" s="6"/>
      <c r="WJ433" s="6"/>
      <c r="WK433" s="6"/>
      <c r="WL433" s="6"/>
      <c r="WM433" s="6"/>
      <c r="WN433" s="6"/>
      <c r="WO433" s="6"/>
      <c r="WP433" s="6"/>
      <c r="WQ433" s="6"/>
      <c r="WR433" s="6"/>
      <c r="WS433" s="6"/>
      <c r="WT433" s="6"/>
      <c r="WU433" s="6"/>
      <c r="WV433" s="6"/>
      <c r="WW433" s="6"/>
      <c r="WX433" s="6"/>
      <c r="WY433" s="6"/>
      <c r="WZ433" s="6"/>
      <c r="XA433" s="6"/>
      <c r="XB433" s="6"/>
      <c r="XC433" s="6"/>
      <c r="XD433" s="6"/>
      <c r="XE433" s="6"/>
      <c r="XF433" s="6"/>
      <c r="XG433" s="6"/>
      <c r="XH433" s="6"/>
      <c r="XI433" s="6"/>
      <c r="XJ433" s="6"/>
      <c r="XK433" s="6"/>
      <c r="XL433" s="6"/>
      <c r="XM433" s="6"/>
      <c r="XN433" s="6"/>
      <c r="XO433" s="6"/>
      <c r="XP433" s="6"/>
    </row>
    <row r="434" spans="2:640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6"/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/>
      <c r="PC434" s="6"/>
      <c r="PD434" s="6"/>
      <c r="PE434" s="6"/>
      <c r="PF434" s="6"/>
      <c r="PG434" s="6"/>
      <c r="PH434" s="6"/>
      <c r="PI434" s="6"/>
      <c r="PJ434" s="6"/>
      <c r="PK434" s="6"/>
      <c r="PL434" s="6"/>
      <c r="PM434" s="6"/>
      <c r="PN434" s="6"/>
      <c r="PO434" s="6"/>
      <c r="PP434" s="6"/>
      <c r="PQ434" s="6"/>
      <c r="PR434" s="6"/>
      <c r="PS434" s="6"/>
      <c r="PT434" s="6"/>
      <c r="PU434" s="6"/>
      <c r="PV434" s="6"/>
      <c r="PW434" s="6"/>
      <c r="PX434" s="6"/>
      <c r="PY434" s="6"/>
      <c r="PZ434" s="6"/>
      <c r="QA434" s="6"/>
      <c r="QB434" s="6"/>
      <c r="QC434" s="6"/>
      <c r="QD434" s="6"/>
      <c r="QE434" s="6"/>
      <c r="QF434" s="6"/>
      <c r="QG434" s="6"/>
      <c r="QH434" s="6"/>
      <c r="QI434" s="6"/>
      <c r="QJ434" s="6"/>
      <c r="QK434" s="6"/>
      <c r="QL434" s="6"/>
      <c r="QM434" s="6"/>
      <c r="QN434" s="6"/>
      <c r="QO434" s="6"/>
      <c r="QP434" s="6"/>
      <c r="QQ434" s="6"/>
      <c r="QR434" s="6"/>
      <c r="QS434" s="6"/>
      <c r="QT434" s="6"/>
      <c r="QU434" s="6"/>
      <c r="QV434" s="6"/>
      <c r="QW434" s="6"/>
      <c r="QX434" s="6"/>
      <c r="QY434" s="6"/>
      <c r="QZ434" s="6"/>
      <c r="RA434" s="6"/>
      <c r="RB434" s="6"/>
      <c r="RC434" s="6"/>
      <c r="RD434" s="6"/>
      <c r="RE434" s="6"/>
      <c r="RF434" s="6"/>
      <c r="RG434" s="6"/>
      <c r="RH434" s="6"/>
      <c r="RI434" s="6"/>
      <c r="RJ434" s="6"/>
      <c r="RK434" s="6"/>
      <c r="RL434" s="6"/>
      <c r="RM434" s="6"/>
      <c r="RN434" s="6"/>
      <c r="RO434" s="6"/>
      <c r="RP434" s="6"/>
      <c r="RQ434" s="6"/>
      <c r="RR434" s="6"/>
      <c r="RS434" s="6"/>
      <c r="RT434" s="6"/>
      <c r="RU434" s="6"/>
      <c r="RV434" s="6"/>
      <c r="RW434" s="6"/>
      <c r="RX434" s="6"/>
      <c r="RY434" s="6"/>
      <c r="RZ434" s="6"/>
      <c r="SA434" s="6"/>
      <c r="SB434" s="6"/>
      <c r="SC434" s="6"/>
      <c r="SD434" s="6"/>
      <c r="SE434" s="6"/>
      <c r="SF434" s="6"/>
      <c r="SG434" s="6"/>
      <c r="SH434" s="6"/>
      <c r="SI434" s="6"/>
      <c r="SJ434" s="6"/>
      <c r="SK434" s="6"/>
      <c r="SL434" s="6"/>
      <c r="SM434" s="6"/>
      <c r="SN434" s="6"/>
      <c r="SO434" s="6"/>
      <c r="SP434" s="6"/>
      <c r="SQ434" s="6"/>
      <c r="SR434" s="6"/>
      <c r="SS434" s="6"/>
      <c r="ST434" s="6"/>
      <c r="SU434" s="6"/>
      <c r="SV434" s="6"/>
      <c r="SW434" s="6"/>
      <c r="SX434" s="6"/>
      <c r="SY434" s="6"/>
      <c r="SZ434" s="6"/>
      <c r="TA434" s="6"/>
      <c r="TB434" s="6"/>
      <c r="TC434" s="6"/>
      <c r="TD434" s="6"/>
      <c r="TE434" s="6"/>
      <c r="TF434" s="6"/>
      <c r="TG434" s="6"/>
      <c r="TH434" s="6"/>
      <c r="TI434" s="6"/>
      <c r="TJ434" s="6"/>
      <c r="TK434" s="6"/>
      <c r="TL434" s="6"/>
      <c r="TM434" s="6"/>
      <c r="TN434" s="6"/>
      <c r="TO434" s="6"/>
      <c r="TP434" s="6"/>
      <c r="TQ434" s="6"/>
      <c r="TR434" s="6"/>
      <c r="TS434" s="6"/>
      <c r="TT434" s="6"/>
      <c r="TU434" s="6"/>
      <c r="TV434" s="6"/>
      <c r="TW434" s="6"/>
      <c r="TX434" s="6"/>
      <c r="TY434" s="6"/>
      <c r="TZ434" s="6"/>
      <c r="UA434" s="6"/>
      <c r="UB434" s="6"/>
      <c r="UC434" s="6"/>
      <c r="UD434" s="6"/>
      <c r="UE434" s="6"/>
      <c r="UF434" s="6"/>
      <c r="UG434" s="6"/>
      <c r="UH434" s="6"/>
      <c r="UI434" s="6"/>
      <c r="UJ434" s="6"/>
      <c r="UK434" s="6"/>
      <c r="UL434" s="6"/>
      <c r="UM434" s="6"/>
      <c r="UN434" s="6"/>
      <c r="UO434" s="6"/>
      <c r="UP434" s="6"/>
      <c r="UQ434" s="6"/>
      <c r="UR434" s="6"/>
      <c r="US434" s="6"/>
      <c r="UT434" s="6"/>
      <c r="UU434" s="6"/>
      <c r="UV434" s="6"/>
      <c r="UW434" s="6"/>
      <c r="UX434" s="6"/>
      <c r="UY434" s="6"/>
      <c r="UZ434" s="6"/>
      <c r="VA434" s="6"/>
      <c r="VB434" s="6"/>
      <c r="VC434" s="6"/>
      <c r="VD434" s="6"/>
      <c r="VE434" s="6"/>
      <c r="VF434" s="6"/>
      <c r="VG434" s="6"/>
      <c r="VH434" s="6"/>
      <c r="VI434" s="6"/>
      <c r="VJ434" s="6"/>
      <c r="VK434" s="6"/>
      <c r="VL434" s="6"/>
      <c r="VM434" s="6"/>
      <c r="VN434" s="6"/>
      <c r="VO434" s="6"/>
      <c r="VP434" s="6"/>
      <c r="VQ434" s="6"/>
      <c r="VR434" s="6"/>
      <c r="VS434" s="6"/>
      <c r="VT434" s="6"/>
      <c r="VU434" s="6"/>
      <c r="VV434" s="6"/>
      <c r="VW434" s="6"/>
      <c r="VX434" s="6"/>
      <c r="VY434" s="6"/>
      <c r="VZ434" s="6"/>
      <c r="WA434" s="6"/>
      <c r="WB434" s="6"/>
      <c r="WC434" s="6"/>
      <c r="WD434" s="6"/>
      <c r="WE434" s="6"/>
      <c r="WF434" s="6"/>
      <c r="WG434" s="6"/>
      <c r="WH434" s="6"/>
      <c r="WI434" s="6"/>
      <c r="WJ434" s="6"/>
      <c r="WK434" s="6"/>
      <c r="WL434" s="6"/>
      <c r="WM434" s="6"/>
      <c r="WN434" s="6"/>
      <c r="WO434" s="6"/>
      <c r="WP434" s="6"/>
      <c r="WQ434" s="6"/>
      <c r="WR434" s="6"/>
      <c r="WS434" s="6"/>
      <c r="WT434" s="6"/>
      <c r="WU434" s="6"/>
      <c r="WV434" s="6"/>
      <c r="WW434" s="6"/>
      <c r="WX434" s="6"/>
      <c r="WY434" s="6"/>
      <c r="WZ434" s="6"/>
      <c r="XA434" s="6"/>
      <c r="XB434" s="6"/>
      <c r="XC434" s="6"/>
      <c r="XD434" s="6"/>
      <c r="XE434" s="6"/>
      <c r="XF434" s="6"/>
      <c r="XG434" s="6"/>
      <c r="XH434" s="6"/>
      <c r="XI434" s="6"/>
      <c r="XJ434" s="6"/>
      <c r="XK434" s="6"/>
      <c r="XL434" s="6"/>
      <c r="XM434" s="6"/>
      <c r="XN434" s="6"/>
      <c r="XO434" s="6"/>
      <c r="XP434" s="6"/>
    </row>
    <row r="435" spans="2:640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/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/>
      <c r="MW435" s="6"/>
      <c r="MX435" s="6"/>
      <c r="MY435" s="6"/>
      <c r="MZ435" s="6"/>
      <c r="NA435" s="6"/>
      <c r="NB435" s="6"/>
      <c r="NC435" s="6"/>
      <c r="ND435" s="6"/>
      <c r="NE435" s="6"/>
      <c r="NF435" s="6"/>
      <c r="NG435" s="6"/>
      <c r="NH435" s="6"/>
      <c r="NI435" s="6"/>
      <c r="NJ435" s="6"/>
      <c r="NK435" s="6"/>
      <c r="NL435" s="6"/>
      <c r="NM435" s="6"/>
      <c r="NN435" s="6"/>
      <c r="NO435" s="6"/>
      <c r="NP435" s="6"/>
      <c r="NQ435" s="6"/>
      <c r="NR435" s="6"/>
      <c r="NS435" s="6"/>
      <c r="NT435" s="6"/>
      <c r="NU435" s="6"/>
      <c r="NV435" s="6"/>
      <c r="NW435" s="6"/>
      <c r="NX435" s="6"/>
      <c r="NY435" s="6"/>
      <c r="NZ435" s="6"/>
      <c r="OA435" s="6"/>
      <c r="OB435" s="6"/>
      <c r="OC435" s="6"/>
      <c r="OD435" s="6"/>
      <c r="OE435" s="6"/>
      <c r="OF435" s="6"/>
      <c r="OG435" s="6"/>
      <c r="OH435" s="6"/>
      <c r="OI435" s="6"/>
      <c r="OJ435" s="6"/>
      <c r="OK435" s="6"/>
      <c r="OL435" s="6"/>
      <c r="OM435" s="6"/>
      <c r="ON435" s="6"/>
      <c r="OO435" s="6"/>
      <c r="OP435" s="6"/>
      <c r="OQ435" s="6"/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6"/>
      <c r="PE435" s="6"/>
      <c r="PF435" s="6"/>
      <c r="PG435" s="6"/>
      <c r="PH435" s="6"/>
      <c r="PI435" s="6"/>
      <c r="PJ435" s="6"/>
      <c r="PK435" s="6"/>
      <c r="PL435" s="6"/>
      <c r="PM435" s="6"/>
      <c r="PN435" s="6"/>
      <c r="PO435" s="6"/>
      <c r="PP435" s="6"/>
      <c r="PQ435" s="6"/>
      <c r="PR435" s="6"/>
      <c r="PS435" s="6"/>
      <c r="PT435" s="6"/>
      <c r="PU435" s="6"/>
      <c r="PV435" s="6"/>
      <c r="PW435" s="6"/>
      <c r="PX435" s="6"/>
      <c r="PY435" s="6"/>
      <c r="PZ435" s="6"/>
      <c r="QA435" s="6"/>
      <c r="QB435" s="6"/>
      <c r="QC435" s="6"/>
      <c r="QD435" s="6"/>
      <c r="QE435" s="6"/>
      <c r="QF435" s="6"/>
      <c r="QG435" s="6"/>
      <c r="QH435" s="6"/>
      <c r="QI435" s="6"/>
      <c r="QJ435" s="6"/>
      <c r="QK435" s="6"/>
      <c r="QL435" s="6"/>
      <c r="QM435" s="6"/>
      <c r="QN435" s="6"/>
      <c r="QO435" s="6"/>
      <c r="QP435" s="6"/>
      <c r="QQ435" s="6"/>
      <c r="QR435" s="6"/>
      <c r="QS435" s="6"/>
      <c r="QT435" s="6"/>
      <c r="QU435" s="6"/>
      <c r="QV435" s="6"/>
      <c r="QW435" s="6"/>
      <c r="QX435" s="6"/>
      <c r="QY435" s="6"/>
      <c r="QZ435" s="6"/>
      <c r="RA435" s="6"/>
      <c r="RB435" s="6"/>
      <c r="RC435" s="6"/>
      <c r="RD435" s="6"/>
      <c r="RE435" s="6"/>
      <c r="RF435" s="6"/>
      <c r="RG435" s="6"/>
      <c r="RH435" s="6"/>
      <c r="RI435" s="6"/>
      <c r="RJ435" s="6"/>
      <c r="RK435" s="6"/>
      <c r="RL435" s="6"/>
      <c r="RM435" s="6"/>
      <c r="RN435" s="6"/>
      <c r="RO435" s="6"/>
      <c r="RP435" s="6"/>
      <c r="RQ435" s="6"/>
      <c r="RR435" s="6"/>
      <c r="RS435" s="6"/>
      <c r="RT435" s="6"/>
      <c r="RU435" s="6"/>
      <c r="RV435" s="6"/>
      <c r="RW435" s="6"/>
      <c r="RX435" s="6"/>
      <c r="RY435" s="6"/>
      <c r="RZ435" s="6"/>
      <c r="SA435" s="6"/>
      <c r="SB435" s="6"/>
      <c r="SC435" s="6"/>
      <c r="SD435" s="6"/>
      <c r="SE435" s="6"/>
      <c r="SF435" s="6"/>
      <c r="SG435" s="6"/>
      <c r="SH435" s="6"/>
      <c r="SI435" s="6"/>
      <c r="SJ435" s="6"/>
      <c r="SK435" s="6"/>
      <c r="SL435" s="6"/>
      <c r="SM435" s="6"/>
      <c r="SN435" s="6"/>
      <c r="SO435" s="6"/>
      <c r="SP435" s="6"/>
      <c r="SQ435" s="6"/>
      <c r="SR435" s="6"/>
      <c r="SS435" s="6"/>
      <c r="ST435" s="6"/>
      <c r="SU435" s="6"/>
      <c r="SV435" s="6"/>
      <c r="SW435" s="6"/>
      <c r="SX435" s="6"/>
      <c r="SY435" s="6"/>
      <c r="SZ435" s="6"/>
      <c r="TA435" s="6"/>
      <c r="TB435" s="6"/>
      <c r="TC435" s="6"/>
      <c r="TD435" s="6"/>
      <c r="TE435" s="6"/>
      <c r="TF435" s="6"/>
      <c r="TG435" s="6"/>
      <c r="TH435" s="6"/>
      <c r="TI435" s="6"/>
      <c r="TJ435" s="6"/>
      <c r="TK435" s="6"/>
      <c r="TL435" s="6"/>
      <c r="TM435" s="6"/>
      <c r="TN435" s="6"/>
      <c r="TO435" s="6"/>
      <c r="TP435" s="6"/>
      <c r="TQ435" s="6"/>
      <c r="TR435" s="6"/>
      <c r="TS435" s="6"/>
      <c r="TT435" s="6"/>
      <c r="TU435" s="6"/>
      <c r="TV435" s="6"/>
      <c r="TW435" s="6"/>
      <c r="TX435" s="6"/>
      <c r="TY435" s="6"/>
      <c r="TZ435" s="6"/>
      <c r="UA435" s="6"/>
      <c r="UB435" s="6"/>
      <c r="UC435" s="6"/>
      <c r="UD435" s="6"/>
      <c r="UE435" s="6"/>
      <c r="UF435" s="6"/>
      <c r="UG435" s="6"/>
      <c r="UH435" s="6"/>
      <c r="UI435" s="6"/>
      <c r="UJ435" s="6"/>
      <c r="UK435" s="6"/>
      <c r="UL435" s="6"/>
      <c r="UM435" s="6"/>
      <c r="UN435" s="6"/>
      <c r="UO435" s="6"/>
      <c r="UP435" s="6"/>
      <c r="UQ435" s="6"/>
      <c r="UR435" s="6"/>
      <c r="US435" s="6"/>
      <c r="UT435" s="6"/>
      <c r="UU435" s="6"/>
      <c r="UV435" s="6"/>
      <c r="UW435" s="6"/>
      <c r="UX435" s="6"/>
      <c r="UY435" s="6"/>
      <c r="UZ435" s="6"/>
      <c r="VA435" s="6"/>
      <c r="VB435" s="6"/>
      <c r="VC435" s="6"/>
      <c r="VD435" s="6"/>
      <c r="VE435" s="6"/>
      <c r="VF435" s="6"/>
      <c r="VG435" s="6"/>
      <c r="VH435" s="6"/>
      <c r="VI435" s="6"/>
      <c r="VJ435" s="6"/>
      <c r="VK435" s="6"/>
      <c r="VL435" s="6"/>
      <c r="VM435" s="6"/>
      <c r="VN435" s="6"/>
      <c r="VO435" s="6"/>
      <c r="VP435" s="6"/>
      <c r="VQ435" s="6"/>
      <c r="VR435" s="6"/>
      <c r="VS435" s="6"/>
      <c r="VT435" s="6"/>
      <c r="VU435" s="6"/>
      <c r="VV435" s="6"/>
      <c r="VW435" s="6"/>
      <c r="VX435" s="6"/>
      <c r="VY435" s="6"/>
      <c r="VZ435" s="6"/>
      <c r="WA435" s="6"/>
      <c r="WB435" s="6"/>
      <c r="WC435" s="6"/>
      <c r="WD435" s="6"/>
      <c r="WE435" s="6"/>
      <c r="WF435" s="6"/>
      <c r="WG435" s="6"/>
      <c r="WH435" s="6"/>
      <c r="WI435" s="6"/>
      <c r="WJ435" s="6"/>
      <c r="WK435" s="6"/>
      <c r="WL435" s="6"/>
      <c r="WM435" s="6"/>
      <c r="WN435" s="6"/>
      <c r="WO435" s="6"/>
      <c r="WP435" s="6"/>
      <c r="WQ435" s="6"/>
      <c r="WR435" s="6"/>
      <c r="WS435" s="6"/>
      <c r="WT435" s="6"/>
      <c r="WU435" s="6"/>
      <c r="WV435" s="6"/>
      <c r="WW435" s="6"/>
      <c r="WX435" s="6"/>
      <c r="WY435" s="6"/>
      <c r="WZ435" s="6"/>
      <c r="XA435" s="6"/>
      <c r="XB435" s="6"/>
      <c r="XC435" s="6"/>
      <c r="XD435" s="6"/>
      <c r="XE435" s="6"/>
      <c r="XF435" s="6"/>
      <c r="XG435" s="6"/>
      <c r="XH435" s="6"/>
      <c r="XI435" s="6"/>
      <c r="XJ435" s="6"/>
      <c r="XK435" s="6"/>
      <c r="XL435" s="6"/>
      <c r="XM435" s="6"/>
      <c r="XN435" s="6"/>
      <c r="XO435" s="6"/>
      <c r="XP435" s="6"/>
    </row>
    <row r="436" spans="2:640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6"/>
      <c r="OQ436" s="6"/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/>
      <c r="PC436" s="6"/>
      <c r="PD436" s="6"/>
      <c r="PE436" s="6"/>
      <c r="PF436" s="6"/>
      <c r="PG436" s="6"/>
      <c r="PH436" s="6"/>
      <c r="PI436" s="6"/>
      <c r="PJ436" s="6"/>
      <c r="PK436" s="6"/>
      <c r="PL436" s="6"/>
      <c r="PM436" s="6"/>
      <c r="PN436" s="6"/>
      <c r="PO436" s="6"/>
      <c r="PP436" s="6"/>
      <c r="PQ436" s="6"/>
      <c r="PR436" s="6"/>
      <c r="PS436" s="6"/>
      <c r="PT436" s="6"/>
      <c r="PU436" s="6"/>
      <c r="PV436" s="6"/>
      <c r="PW436" s="6"/>
      <c r="PX436" s="6"/>
      <c r="PY436" s="6"/>
      <c r="PZ436" s="6"/>
      <c r="QA436" s="6"/>
      <c r="QB436" s="6"/>
      <c r="QC436" s="6"/>
      <c r="QD436" s="6"/>
      <c r="QE436" s="6"/>
      <c r="QF436" s="6"/>
      <c r="QG436" s="6"/>
      <c r="QH436" s="6"/>
      <c r="QI436" s="6"/>
      <c r="QJ436" s="6"/>
      <c r="QK436" s="6"/>
      <c r="QL436" s="6"/>
      <c r="QM436" s="6"/>
      <c r="QN436" s="6"/>
      <c r="QO436" s="6"/>
      <c r="QP436" s="6"/>
      <c r="QQ436" s="6"/>
      <c r="QR436" s="6"/>
      <c r="QS436" s="6"/>
      <c r="QT436" s="6"/>
      <c r="QU436" s="6"/>
      <c r="QV436" s="6"/>
      <c r="QW436" s="6"/>
      <c r="QX436" s="6"/>
      <c r="QY436" s="6"/>
      <c r="QZ436" s="6"/>
      <c r="RA436" s="6"/>
      <c r="RB436" s="6"/>
      <c r="RC436" s="6"/>
      <c r="RD436" s="6"/>
      <c r="RE436" s="6"/>
      <c r="RF436" s="6"/>
      <c r="RG436" s="6"/>
      <c r="RH436" s="6"/>
      <c r="RI436" s="6"/>
      <c r="RJ436" s="6"/>
      <c r="RK436" s="6"/>
      <c r="RL436" s="6"/>
      <c r="RM436" s="6"/>
      <c r="RN436" s="6"/>
      <c r="RO436" s="6"/>
      <c r="RP436" s="6"/>
      <c r="RQ436" s="6"/>
      <c r="RR436" s="6"/>
      <c r="RS436" s="6"/>
      <c r="RT436" s="6"/>
      <c r="RU436" s="6"/>
      <c r="RV436" s="6"/>
      <c r="RW436" s="6"/>
      <c r="RX436" s="6"/>
      <c r="RY436" s="6"/>
      <c r="RZ436" s="6"/>
      <c r="SA436" s="6"/>
      <c r="SB436" s="6"/>
      <c r="SC436" s="6"/>
      <c r="SD436" s="6"/>
      <c r="SE436" s="6"/>
      <c r="SF436" s="6"/>
      <c r="SG436" s="6"/>
      <c r="SH436" s="6"/>
      <c r="SI436" s="6"/>
      <c r="SJ436" s="6"/>
      <c r="SK436" s="6"/>
      <c r="SL436" s="6"/>
      <c r="SM436" s="6"/>
      <c r="SN436" s="6"/>
      <c r="SO436" s="6"/>
      <c r="SP436" s="6"/>
      <c r="SQ436" s="6"/>
      <c r="SR436" s="6"/>
      <c r="SS436" s="6"/>
      <c r="ST436" s="6"/>
      <c r="SU436" s="6"/>
      <c r="SV436" s="6"/>
      <c r="SW436" s="6"/>
      <c r="SX436" s="6"/>
      <c r="SY436" s="6"/>
      <c r="SZ436" s="6"/>
      <c r="TA436" s="6"/>
      <c r="TB436" s="6"/>
      <c r="TC436" s="6"/>
      <c r="TD436" s="6"/>
      <c r="TE436" s="6"/>
      <c r="TF436" s="6"/>
      <c r="TG436" s="6"/>
      <c r="TH436" s="6"/>
      <c r="TI436" s="6"/>
      <c r="TJ436" s="6"/>
      <c r="TK436" s="6"/>
      <c r="TL436" s="6"/>
      <c r="TM436" s="6"/>
      <c r="TN436" s="6"/>
      <c r="TO436" s="6"/>
      <c r="TP436" s="6"/>
      <c r="TQ436" s="6"/>
      <c r="TR436" s="6"/>
      <c r="TS436" s="6"/>
      <c r="TT436" s="6"/>
      <c r="TU436" s="6"/>
      <c r="TV436" s="6"/>
      <c r="TW436" s="6"/>
      <c r="TX436" s="6"/>
      <c r="TY436" s="6"/>
      <c r="TZ436" s="6"/>
      <c r="UA436" s="6"/>
      <c r="UB436" s="6"/>
      <c r="UC436" s="6"/>
      <c r="UD436" s="6"/>
      <c r="UE436" s="6"/>
      <c r="UF436" s="6"/>
      <c r="UG436" s="6"/>
      <c r="UH436" s="6"/>
      <c r="UI436" s="6"/>
      <c r="UJ436" s="6"/>
      <c r="UK436" s="6"/>
      <c r="UL436" s="6"/>
      <c r="UM436" s="6"/>
      <c r="UN436" s="6"/>
      <c r="UO436" s="6"/>
      <c r="UP436" s="6"/>
      <c r="UQ436" s="6"/>
      <c r="UR436" s="6"/>
      <c r="US436" s="6"/>
      <c r="UT436" s="6"/>
      <c r="UU436" s="6"/>
      <c r="UV436" s="6"/>
      <c r="UW436" s="6"/>
      <c r="UX436" s="6"/>
      <c r="UY436" s="6"/>
      <c r="UZ436" s="6"/>
      <c r="VA436" s="6"/>
      <c r="VB436" s="6"/>
      <c r="VC436" s="6"/>
      <c r="VD436" s="6"/>
      <c r="VE436" s="6"/>
      <c r="VF436" s="6"/>
      <c r="VG436" s="6"/>
      <c r="VH436" s="6"/>
      <c r="VI436" s="6"/>
      <c r="VJ436" s="6"/>
      <c r="VK436" s="6"/>
      <c r="VL436" s="6"/>
      <c r="VM436" s="6"/>
      <c r="VN436" s="6"/>
      <c r="VO436" s="6"/>
      <c r="VP436" s="6"/>
      <c r="VQ436" s="6"/>
      <c r="VR436" s="6"/>
      <c r="VS436" s="6"/>
      <c r="VT436" s="6"/>
      <c r="VU436" s="6"/>
      <c r="VV436" s="6"/>
      <c r="VW436" s="6"/>
      <c r="VX436" s="6"/>
      <c r="VY436" s="6"/>
      <c r="VZ436" s="6"/>
      <c r="WA436" s="6"/>
      <c r="WB436" s="6"/>
      <c r="WC436" s="6"/>
      <c r="WD436" s="6"/>
      <c r="WE436" s="6"/>
      <c r="WF436" s="6"/>
      <c r="WG436" s="6"/>
      <c r="WH436" s="6"/>
      <c r="WI436" s="6"/>
      <c r="WJ436" s="6"/>
      <c r="WK436" s="6"/>
      <c r="WL436" s="6"/>
      <c r="WM436" s="6"/>
      <c r="WN436" s="6"/>
      <c r="WO436" s="6"/>
      <c r="WP436" s="6"/>
      <c r="WQ436" s="6"/>
      <c r="WR436" s="6"/>
      <c r="WS436" s="6"/>
      <c r="WT436" s="6"/>
      <c r="WU436" s="6"/>
      <c r="WV436" s="6"/>
      <c r="WW436" s="6"/>
      <c r="WX436" s="6"/>
      <c r="WY436" s="6"/>
      <c r="WZ436" s="6"/>
      <c r="XA436" s="6"/>
      <c r="XB436" s="6"/>
      <c r="XC436" s="6"/>
      <c r="XD436" s="6"/>
      <c r="XE436" s="6"/>
      <c r="XF436" s="6"/>
      <c r="XG436" s="6"/>
      <c r="XH436" s="6"/>
      <c r="XI436" s="6"/>
      <c r="XJ436" s="6"/>
      <c r="XK436" s="6"/>
      <c r="XL436" s="6"/>
      <c r="XM436" s="6"/>
      <c r="XN436" s="6"/>
      <c r="XO436" s="6"/>
      <c r="XP436" s="6"/>
    </row>
    <row r="437" spans="2:640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6"/>
      <c r="PE437" s="6"/>
      <c r="PF437" s="6"/>
      <c r="PG437" s="6"/>
      <c r="PH437" s="6"/>
      <c r="PI437" s="6"/>
      <c r="PJ437" s="6"/>
      <c r="PK437" s="6"/>
      <c r="PL437" s="6"/>
      <c r="PM437" s="6"/>
      <c r="PN437" s="6"/>
      <c r="PO437" s="6"/>
      <c r="PP437" s="6"/>
      <c r="PQ437" s="6"/>
      <c r="PR437" s="6"/>
      <c r="PS437" s="6"/>
      <c r="PT437" s="6"/>
      <c r="PU437" s="6"/>
      <c r="PV437" s="6"/>
      <c r="PW437" s="6"/>
      <c r="PX437" s="6"/>
      <c r="PY437" s="6"/>
      <c r="PZ437" s="6"/>
      <c r="QA437" s="6"/>
      <c r="QB437" s="6"/>
      <c r="QC437" s="6"/>
      <c r="QD437" s="6"/>
      <c r="QE437" s="6"/>
      <c r="QF437" s="6"/>
      <c r="QG437" s="6"/>
      <c r="QH437" s="6"/>
      <c r="QI437" s="6"/>
      <c r="QJ437" s="6"/>
      <c r="QK437" s="6"/>
      <c r="QL437" s="6"/>
      <c r="QM437" s="6"/>
      <c r="QN437" s="6"/>
      <c r="QO437" s="6"/>
      <c r="QP437" s="6"/>
      <c r="QQ437" s="6"/>
      <c r="QR437" s="6"/>
      <c r="QS437" s="6"/>
      <c r="QT437" s="6"/>
      <c r="QU437" s="6"/>
      <c r="QV437" s="6"/>
      <c r="QW437" s="6"/>
      <c r="QX437" s="6"/>
      <c r="QY437" s="6"/>
      <c r="QZ437" s="6"/>
      <c r="RA437" s="6"/>
      <c r="RB437" s="6"/>
      <c r="RC437" s="6"/>
      <c r="RD437" s="6"/>
      <c r="RE437" s="6"/>
      <c r="RF437" s="6"/>
      <c r="RG437" s="6"/>
      <c r="RH437" s="6"/>
      <c r="RI437" s="6"/>
      <c r="RJ437" s="6"/>
      <c r="RK437" s="6"/>
      <c r="RL437" s="6"/>
      <c r="RM437" s="6"/>
      <c r="RN437" s="6"/>
      <c r="RO437" s="6"/>
      <c r="RP437" s="6"/>
      <c r="RQ437" s="6"/>
      <c r="RR437" s="6"/>
      <c r="RS437" s="6"/>
      <c r="RT437" s="6"/>
      <c r="RU437" s="6"/>
      <c r="RV437" s="6"/>
      <c r="RW437" s="6"/>
      <c r="RX437" s="6"/>
      <c r="RY437" s="6"/>
      <c r="RZ437" s="6"/>
      <c r="SA437" s="6"/>
      <c r="SB437" s="6"/>
      <c r="SC437" s="6"/>
      <c r="SD437" s="6"/>
      <c r="SE437" s="6"/>
      <c r="SF437" s="6"/>
      <c r="SG437" s="6"/>
      <c r="SH437" s="6"/>
      <c r="SI437" s="6"/>
      <c r="SJ437" s="6"/>
      <c r="SK437" s="6"/>
      <c r="SL437" s="6"/>
      <c r="SM437" s="6"/>
      <c r="SN437" s="6"/>
      <c r="SO437" s="6"/>
      <c r="SP437" s="6"/>
      <c r="SQ437" s="6"/>
      <c r="SR437" s="6"/>
      <c r="SS437" s="6"/>
      <c r="ST437" s="6"/>
      <c r="SU437" s="6"/>
      <c r="SV437" s="6"/>
      <c r="SW437" s="6"/>
      <c r="SX437" s="6"/>
      <c r="SY437" s="6"/>
      <c r="SZ437" s="6"/>
      <c r="TA437" s="6"/>
      <c r="TB437" s="6"/>
      <c r="TC437" s="6"/>
      <c r="TD437" s="6"/>
      <c r="TE437" s="6"/>
      <c r="TF437" s="6"/>
      <c r="TG437" s="6"/>
      <c r="TH437" s="6"/>
      <c r="TI437" s="6"/>
      <c r="TJ437" s="6"/>
      <c r="TK437" s="6"/>
      <c r="TL437" s="6"/>
      <c r="TM437" s="6"/>
      <c r="TN437" s="6"/>
      <c r="TO437" s="6"/>
      <c r="TP437" s="6"/>
      <c r="TQ437" s="6"/>
      <c r="TR437" s="6"/>
      <c r="TS437" s="6"/>
      <c r="TT437" s="6"/>
      <c r="TU437" s="6"/>
      <c r="TV437" s="6"/>
      <c r="TW437" s="6"/>
      <c r="TX437" s="6"/>
      <c r="TY437" s="6"/>
      <c r="TZ437" s="6"/>
      <c r="UA437" s="6"/>
      <c r="UB437" s="6"/>
      <c r="UC437" s="6"/>
      <c r="UD437" s="6"/>
      <c r="UE437" s="6"/>
      <c r="UF437" s="6"/>
      <c r="UG437" s="6"/>
      <c r="UH437" s="6"/>
      <c r="UI437" s="6"/>
      <c r="UJ437" s="6"/>
      <c r="UK437" s="6"/>
      <c r="UL437" s="6"/>
      <c r="UM437" s="6"/>
      <c r="UN437" s="6"/>
      <c r="UO437" s="6"/>
      <c r="UP437" s="6"/>
      <c r="UQ437" s="6"/>
      <c r="UR437" s="6"/>
      <c r="US437" s="6"/>
      <c r="UT437" s="6"/>
      <c r="UU437" s="6"/>
      <c r="UV437" s="6"/>
      <c r="UW437" s="6"/>
      <c r="UX437" s="6"/>
      <c r="UY437" s="6"/>
      <c r="UZ437" s="6"/>
      <c r="VA437" s="6"/>
      <c r="VB437" s="6"/>
      <c r="VC437" s="6"/>
      <c r="VD437" s="6"/>
      <c r="VE437" s="6"/>
      <c r="VF437" s="6"/>
      <c r="VG437" s="6"/>
      <c r="VH437" s="6"/>
      <c r="VI437" s="6"/>
      <c r="VJ437" s="6"/>
      <c r="VK437" s="6"/>
      <c r="VL437" s="6"/>
      <c r="VM437" s="6"/>
      <c r="VN437" s="6"/>
      <c r="VO437" s="6"/>
      <c r="VP437" s="6"/>
      <c r="VQ437" s="6"/>
      <c r="VR437" s="6"/>
      <c r="VS437" s="6"/>
      <c r="VT437" s="6"/>
      <c r="VU437" s="6"/>
      <c r="VV437" s="6"/>
      <c r="VW437" s="6"/>
      <c r="VX437" s="6"/>
      <c r="VY437" s="6"/>
      <c r="VZ437" s="6"/>
      <c r="WA437" s="6"/>
      <c r="WB437" s="6"/>
      <c r="WC437" s="6"/>
      <c r="WD437" s="6"/>
      <c r="WE437" s="6"/>
      <c r="WF437" s="6"/>
      <c r="WG437" s="6"/>
      <c r="WH437" s="6"/>
      <c r="WI437" s="6"/>
      <c r="WJ437" s="6"/>
      <c r="WK437" s="6"/>
      <c r="WL437" s="6"/>
      <c r="WM437" s="6"/>
      <c r="WN437" s="6"/>
      <c r="WO437" s="6"/>
      <c r="WP437" s="6"/>
      <c r="WQ437" s="6"/>
      <c r="WR437" s="6"/>
      <c r="WS437" s="6"/>
      <c r="WT437" s="6"/>
      <c r="WU437" s="6"/>
      <c r="WV437" s="6"/>
      <c r="WW437" s="6"/>
      <c r="WX437" s="6"/>
      <c r="WY437" s="6"/>
      <c r="WZ437" s="6"/>
      <c r="XA437" s="6"/>
      <c r="XB437" s="6"/>
      <c r="XC437" s="6"/>
      <c r="XD437" s="6"/>
      <c r="XE437" s="6"/>
      <c r="XF437" s="6"/>
      <c r="XG437" s="6"/>
      <c r="XH437" s="6"/>
      <c r="XI437" s="6"/>
      <c r="XJ437" s="6"/>
      <c r="XK437" s="6"/>
      <c r="XL437" s="6"/>
      <c r="XM437" s="6"/>
      <c r="XN437" s="6"/>
      <c r="XO437" s="6"/>
      <c r="XP437" s="6"/>
    </row>
    <row r="438" spans="2:640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6"/>
      <c r="OR438" s="6"/>
      <c r="OS438" s="6"/>
      <c r="OT438" s="6"/>
      <c r="OU438" s="6"/>
      <c r="OV438" s="6"/>
      <c r="OW438" s="6"/>
      <c r="OX438" s="6"/>
      <c r="OY438" s="6"/>
      <c r="OZ438" s="6"/>
      <c r="PA438" s="6"/>
      <c r="PB438" s="6"/>
      <c r="PC438" s="6"/>
      <c r="PD438" s="6"/>
      <c r="PE438" s="6"/>
      <c r="PF438" s="6"/>
      <c r="PG438" s="6"/>
      <c r="PH438" s="6"/>
      <c r="PI438" s="6"/>
      <c r="PJ438" s="6"/>
      <c r="PK438" s="6"/>
      <c r="PL438" s="6"/>
      <c r="PM438" s="6"/>
      <c r="PN438" s="6"/>
      <c r="PO438" s="6"/>
      <c r="PP438" s="6"/>
      <c r="PQ438" s="6"/>
      <c r="PR438" s="6"/>
      <c r="PS438" s="6"/>
      <c r="PT438" s="6"/>
      <c r="PU438" s="6"/>
      <c r="PV438" s="6"/>
      <c r="PW438" s="6"/>
      <c r="PX438" s="6"/>
      <c r="PY438" s="6"/>
      <c r="PZ438" s="6"/>
      <c r="QA438" s="6"/>
      <c r="QB438" s="6"/>
      <c r="QC438" s="6"/>
      <c r="QD438" s="6"/>
      <c r="QE438" s="6"/>
      <c r="QF438" s="6"/>
      <c r="QG438" s="6"/>
      <c r="QH438" s="6"/>
      <c r="QI438" s="6"/>
      <c r="QJ438" s="6"/>
      <c r="QK438" s="6"/>
      <c r="QL438" s="6"/>
      <c r="QM438" s="6"/>
      <c r="QN438" s="6"/>
      <c r="QO438" s="6"/>
      <c r="QP438" s="6"/>
      <c r="QQ438" s="6"/>
      <c r="QR438" s="6"/>
      <c r="QS438" s="6"/>
      <c r="QT438" s="6"/>
      <c r="QU438" s="6"/>
      <c r="QV438" s="6"/>
      <c r="QW438" s="6"/>
      <c r="QX438" s="6"/>
      <c r="QY438" s="6"/>
      <c r="QZ438" s="6"/>
      <c r="RA438" s="6"/>
      <c r="RB438" s="6"/>
      <c r="RC438" s="6"/>
      <c r="RD438" s="6"/>
      <c r="RE438" s="6"/>
      <c r="RF438" s="6"/>
      <c r="RG438" s="6"/>
      <c r="RH438" s="6"/>
      <c r="RI438" s="6"/>
      <c r="RJ438" s="6"/>
      <c r="RK438" s="6"/>
      <c r="RL438" s="6"/>
      <c r="RM438" s="6"/>
      <c r="RN438" s="6"/>
      <c r="RO438" s="6"/>
      <c r="RP438" s="6"/>
      <c r="RQ438" s="6"/>
      <c r="RR438" s="6"/>
      <c r="RS438" s="6"/>
      <c r="RT438" s="6"/>
      <c r="RU438" s="6"/>
      <c r="RV438" s="6"/>
      <c r="RW438" s="6"/>
      <c r="RX438" s="6"/>
      <c r="RY438" s="6"/>
      <c r="RZ438" s="6"/>
      <c r="SA438" s="6"/>
      <c r="SB438" s="6"/>
      <c r="SC438" s="6"/>
      <c r="SD438" s="6"/>
      <c r="SE438" s="6"/>
      <c r="SF438" s="6"/>
      <c r="SG438" s="6"/>
      <c r="SH438" s="6"/>
      <c r="SI438" s="6"/>
      <c r="SJ438" s="6"/>
      <c r="SK438" s="6"/>
      <c r="SL438" s="6"/>
      <c r="SM438" s="6"/>
      <c r="SN438" s="6"/>
      <c r="SO438" s="6"/>
      <c r="SP438" s="6"/>
      <c r="SQ438" s="6"/>
      <c r="SR438" s="6"/>
      <c r="SS438" s="6"/>
      <c r="ST438" s="6"/>
      <c r="SU438" s="6"/>
      <c r="SV438" s="6"/>
      <c r="SW438" s="6"/>
      <c r="SX438" s="6"/>
      <c r="SY438" s="6"/>
      <c r="SZ438" s="6"/>
      <c r="TA438" s="6"/>
      <c r="TB438" s="6"/>
      <c r="TC438" s="6"/>
      <c r="TD438" s="6"/>
      <c r="TE438" s="6"/>
      <c r="TF438" s="6"/>
      <c r="TG438" s="6"/>
      <c r="TH438" s="6"/>
      <c r="TI438" s="6"/>
      <c r="TJ438" s="6"/>
      <c r="TK438" s="6"/>
      <c r="TL438" s="6"/>
      <c r="TM438" s="6"/>
      <c r="TN438" s="6"/>
      <c r="TO438" s="6"/>
      <c r="TP438" s="6"/>
      <c r="TQ438" s="6"/>
      <c r="TR438" s="6"/>
      <c r="TS438" s="6"/>
      <c r="TT438" s="6"/>
      <c r="TU438" s="6"/>
      <c r="TV438" s="6"/>
      <c r="TW438" s="6"/>
      <c r="TX438" s="6"/>
      <c r="TY438" s="6"/>
      <c r="TZ438" s="6"/>
      <c r="UA438" s="6"/>
      <c r="UB438" s="6"/>
      <c r="UC438" s="6"/>
      <c r="UD438" s="6"/>
      <c r="UE438" s="6"/>
      <c r="UF438" s="6"/>
      <c r="UG438" s="6"/>
      <c r="UH438" s="6"/>
      <c r="UI438" s="6"/>
      <c r="UJ438" s="6"/>
      <c r="UK438" s="6"/>
      <c r="UL438" s="6"/>
      <c r="UM438" s="6"/>
      <c r="UN438" s="6"/>
      <c r="UO438" s="6"/>
      <c r="UP438" s="6"/>
      <c r="UQ438" s="6"/>
      <c r="UR438" s="6"/>
      <c r="US438" s="6"/>
      <c r="UT438" s="6"/>
      <c r="UU438" s="6"/>
      <c r="UV438" s="6"/>
      <c r="UW438" s="6"/>
      <c r="UX438" s="6"/>
      <c r="UY438" s="6"/>
      <c r="UZ438" s="6"/>
      <c r="VA438" s="6"/>
      <c r="VB438" s="6"/>
      <c r="VC438" s="6"/>
      <c r="VD438" s="6"/>
      <c r="VE438" s="6"/>
      <c r="VF438" s="6"/>
      <c r="VG438" s="6"/>
      <c r="VH438" s="6"/>
      <c r="VI438" s="6"/>
      <c r="VJ438" s="6"/>
      <c r="VK438" s="6"/>
      <c r="VL438" s="6"/>
      <c r="VM438" s="6"/>
      <c r="VN438" s="6"/>
      <c r="VO438" s="6"/>
      <c r="VP438" s="6"/>
      <c r="VQ438" s="6"/>
      <c r="VR438" s="6"/>
      <c r="VS438" s="6"/>
      <c r="VT438" s="6"/>
      <c r="VU438" s="6"/>
      <c r="VV438" s="6"/>
      <c r="VW438" s="6"/>
      <c r="VX438" s="6"/>
      <c r="VY438" s="6"/>
      <c r="VZ438" s="6"/>
      <c r="WA438" s="6"/>
      <c r="WB438" s="6"/>
      <c r="WC438" s="6"/>
      <c r="WD438" s="6"/>
      <c r="WE438" s="6"/>
      <c r="WF438" s="6"/>
      <c r="WG438" s="6"/>
      <c r="WH438" s="6"/>
      <c r="WI438" s="6"/>
      <c r="WJ438" s="6"/>
      <c r="WK438" s="6"/>
      <c r="WL438" s="6"/>
      <c r="WM438" s="6"/>
      <c r="WN438" s="6"/>
      <c r="WO438" s="6"/>
      <c r="WP438" s="6"/>
      <c r="WQ438" s="6"/>
      <c r="WR438" s="6"/>
      <c r="WS438" s="6"/>
      <c r="WT438" s="6"/>
      <c r="WU438" s="6"/>
      <c r="WV438" s="6"/>
      <c r="WW438" s="6"/>
      <c r="WX438" s="6"/>
      <c r="WY438" s="6"/>
      <c r="WZ438" s="6"/>
      <c r="XA438" s="6"/>
      <c r="XB438" s="6"/>
      <c r="XC438" s="6"/>
      <c r="XD438" s="6"/>
      <c r="XE438" s="6"/>
      <c r="XF438" s="6"/>
      <c r="XG438" s="6"/>
      <c r="XH438" s="6"/>
      <c r="XI438" s="6"/>
      <c r="XJ438" s="6"/>
      <c r="XK438" s="6"/>
      <c r="XL438" s="6"/>
      <c r="XM438" s="6"/>
      <c r="XN438" s="6"/>
      <c r="XO438" s="6"/>
      <c r="XP438" s="6"/>
    </row>
    <row r="439" spans="2:640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6"/>
      <c r="OQ439" s="6"/>
      <c r="OR439" s="6"/>
      <c r="OS439" s="6"/>
      <c r="OT439" s="6"/>
      <c r="OU439" s="6"/>
      <c r="OV439" s="6"/>
      <c r="OW439" s="6"/>
      <c r="OX439" s="6"/>
      <c r="OY439" s="6"/>
      <c r="OZ439" s="6"/>
      <c r="PA439" s="6"/>
      <c r="PB439" s="6"/>
      <c r="PC439" s="6"/>
      <c r="PD439" s="6"/>
      <c r="PE439" s="6"/>
      <c r="PF439" s="6"/>
      <c r="PG439" s="6"/>
      <c r="PH439" s="6"/>
      <c r="PI439" s="6"/>
      <c r="PJ439" s="6"/>
      <c r="PK439" s="6"/>
      <c r="PL439" s="6"/>
      <c r="PM439" s="6"/>
      <c r="PN439" s="6"/>
      <c r="PO439" s="6"/>
      <c r="PP439" s="6"/>
      <c r="PQ439" s="6"/>
      <c r="PR439" s="6"/>
      <c r="PS439" s="6"/>
      <c r="PT439" s="6"/>
      <c r="PU439" s="6"/>
      <c r="PV439" s="6"/>
      <c r="PW439" s="6"/>
      <c r="PX439" s="6"/>
      <c r="PY439" s="6"/>
      <c r="PZ439" s="6"/>
      <c r="QA439" s="6"/>
      <c r="QB439" s="6"/>
      <c r="QC439" s="6"/>
      <c r="QD439" s="6"/>
      <c r="QE439" s="6"/>
      <c r="QF439" s="6"/>
      <c r="QG439" s="6"/>
      <c r="QH439" s="6"/>
      <c r="QI439" s="6"/>
      <c r="QJ439" s="6"/>
      <c r="QK439" s="6"/>
      <c r="QL439" s="6"/>
      <c r="QM439" s="6"/>
      <c r="QN439" s="6"/>
      <c r="QO439" s="6"/>
      <c r="QP439" s="6"/>
      <c r="QQ439" s="6"/>
      <c r="QR439" s="6"/>
      <c r="QS439" s="6"/>
      <c r="QT439" s="6"/>
      <c r="QU439" s="6"/>
      <c r="QV439" s="6"/>
      <c r="QW439" s="6"/>
      <c r="QX439" s="6"/>
      <c r="QY439" s="6"/>
      <c r="QZ439" s="6"/>
      <c r="RA439" s="6"/>
      <c r="RB439" s="6"/>
      <c r="RC439" s="6"/>
      <c r="RD439" s="6"/>
      <c r="RE439" s="6"/>
      <c r="RF439" s="6"/>
      <c r="RG439" s="6"/>
      <c r="RH439" s="6"/>
      <c r="RI439" s="6"/>
      <c r="RJ439" s="6"/>
      <c r="RK439" s="6"/>
      <c r="RL439" s="6"/>
      <c r="RM439" s="6"/>
      <c r="RN439" s="6"/>
      <c r="RO439" s="6"/>
      <c r="RP439" s="6"/>
      <c r="RQ439" s="6"/>
      <c r="RR439" s="6"/>
      <c r="RS439" s="6"/>
      <c r="RT439" s="6"/>
      <c r="RU439" s="6"/>
      <c r="RV439" s="6"/>
      <c r="RW439" s="6"/>
      <c r="RX439" s="6"/>
      <c r="RY439" s="6"/>
      <c r="RZ439" s="6"/>
      <c r="SA439" s="6"/>
      <c r="SB439" s="6"/>
      <c r="SC439" s="6"/>
      <c r="SD439" s="6"/>
      <c r="SE439" s="6"/>
      <c r="SF439" s="6"/>
      <c r="SG439" s="6"/>
      <c r="SH439" s="6"/>
      <c r="SI439" s="6"/>
      <c r="SJ439" s="6"/>
      <c r="SK439" s="6"/>
      <c r="SL439" s="6"/>
      <c r="SM439" s="6"/>
      <c r="SN439" s="6"/>
      <c r="SO439" s="6"/>
      <c r="SP439" s="6"/>
      <c r="SQ439" s="6"/>
      <c r="SR439" s="6"/>
      <c r="SS439" s="6"/>
      <c r="ST439" s="6"/>
      <c r="SU439" s="6"/>
      <c r="SV439" s="6"/>
      <c r="SW439" s="6"/>
      <c r="SX439" s="6"/>
      <c r="SY439" s="6"/>
      <c r="SZ439" s="6"/>
      <c r="TA439" s="6"/>
      <c r="TB439" s="6"/>
      <c r="TC439" s="6"/>
      <c r="TD439" s="6"/>
      <c r="TE439" s="6"/>
      <c r="TF439" s="6"/>
      <c r="TG439" s="6"/>
      <c r="TH439" s="6"/>
      <c r="TI439" s="6"/>
      <c r="TJ439" s="6"/>
      <c r="TK439" s="6"/>
      <c r="TL439" s="6"/>
      <c r="TM439" s="6"/>
      <c r="TN439" s="6"/>
      <c r="TO439" s="6"/>
      <c r="TP439" s="6"/>
      <c r="TQ439" s="6"/>
      <c r="TR439" s="6"/>
      <c r="TS439" s="6"/>
      <c r="TT439" s="6"/>
      <c r="TU439" s="6"/>
      <c r="TV439" s="6"/>
      <c r="TW439" s="6"/>
      <c r="TX439" s="6"/>
      <c r="TY439" s="6"/>
      <c r="TZ439" s="6"/>
      <c r="UA439" s="6"/>
      <c r="UB439" s="6"/>
      <c r="UC439" s="6"/>
      <c r="UD439" s="6"/>
      <c r="UE439" s="6"/>
      <c r="UF439" s="6"/>
      <c r="UG439" s="6"/>
      <c r="UH439" s="6"/>
      <c r="UI439" s="6"/>
      <c r="UJ439" s="6"/>
      <c r="UK439" s="6"/>
      <c r="UL439" s="6"/>
      <c r="UM439" s="6"/>
      <c r="UN439" s="6"/>
      <c r="UO439" s="6"/>
      <c r="UP439" s="6"/>
      <c r="UQ439" s="6"/>
      <c r="UR439" s="6"/>
      <c r="US439" s="6"/>
      <c r="UT439" s="6"/>
      <c r="UU439" s="6"/>
      <c r="UV439" s="6"/>
      <c r="UW439" s="6"/>
      <c r="UX439" s="6"/>
      <c r="UY439" s="6"/>
      <c r="UZ439" s="6"/>
      <c r="VA439" s="6"/>
      <c r="VB439" s="6"/>
      <c r="VC439" s="6"/>
      <c r="VD439" s="6"/>
      <c r="VE439" s="6"/>
      <c r="VF439" s="6"/>
      <c r="VG439" s="6"/>
      <c r="VH439" s="6"/>
      <c r="VI439" s="6"/>
      <c r="VJ439" s="6"/>
      <c r="VK439" s="6"/>
      <c r="VL439" s="6"/>
      <c r="VM439" s="6"/>
      <c r="VN439" s="6"/>
      <c r="VO439" s="6"/>
      <c r="VP439" s="6"/>
      <c r="VQ439" s="6"/>
      <c r="VR439" s="6"/>
      <c r="VS439" s="6"/>
      <c r="VT439" s="6"/>
      <c r="VU439" s="6"/>
      <c r="VV439" s="6"/>
      <c r="VW439" s="6"/>
      <c r="VX439" s="6"/>
      <c r="VY439" s="6"/>
      <c r="VZ439" s="6"/>
      <c r="WA439" s="6"/>
      <c r="WB439" s="6"/>
      <c r="WC439" s="6"/>
      <c r="WD439" s="6"/>
      <c r="WE439" s="6"/>
      <c r="WF439" s="6"/>
      <c r="WG439" s="6"/>
      <c r="WH439" s="6"/>
      <c r="WI439" s="6"/>
      <c r="WJ439" s="6"/>
      <c r="WK439" s="6"/>
      <c r="WL439" s="6"/>
      <c r="WM439" s="6"/>
      <c r="WN439" s="6"/>
      <c r="WO439" s="6"/>
      <c r="WP439" s="6"/>
      <c r="WQ439" s="6"/>
      <c r="WR439" s="6"/>
      <c r="WS439" s="6"/>
      <c r="WT439" s="6"/>
      <c r="WU439" s="6"/>
      <c r="WV439" s="6"/>
      <c r="WW439" s="6"/>
      <c r="WX439" s="6"/>
      <c r="WY439" s="6"/>
      <c r="WZ439" s="6"/>
      <c r="XA439" s="6"/>
      <c r="XB439" s="6"/>
      <c r="XC439" s="6"/>
      <c r="XD439" s="6"/>
      <c r="XE439" s="6"/>
      <c r="XF439" s="6"/>
      <c r="XG439" s="6"/>
      <c r="XH439" s="6"/>
      <c r="XI439" s="6"/>
      <c r="XJ439" s="6"/>
      <c r="XK439" s="6"/>
      <c r="XL439" s="6"/>
      <c r="XM439" s="6"/>
      <c r="XN439" s="6"/>
      <c r="XO439" s="6"/>
      <c r="XP439" s="6"/>
    </row>
    <row r="440" spans="2:640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/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/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/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/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/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6"/>
      <c r="MR440" s="6"/>
      <c r="MS440" s="6"/>
      <c r="MT440" s="6"/>
      <c r="MU440" s="6"/>
      <c r="MV440" s="6"/>
      <c r="MW440" s="6"/>
      <c r="MX440" s="6"/>
      <c r="MY440" s="6"/>
      <c r="MZ440" s="6"/>
      <c r="NA440" s="6"/>
      <c r="NB440" s="6"/>
      <c r="NC440" s="6"/>
      <c r="ND440" s="6"/>
      <c r="NE440" s="6"/>
      <c r="NF440" s="6"/>
      <c r="NG440" s="6"/>
      <c r="NH440" s="6"/>
      <c r="NI440" s="6"/>
      <c r="NJ440" s="6"/>
      <c r="NK440" s="6"/>
      <c r="NL440" s="6"/>
      <c r="NM440" s="6"/>
      <c r="NN440" s="6"/>
      <c r="NO440" s="6"/>
      <c r="NP440" s="6"/>
      <c r="NQ440" s="6"/>
      <c r="NR440" s="6"/>
      <c r="NS440" s="6"/>
      <c r="NT440" s="6"/>
      <c r="NU440" s="6"/>
      <c r="NV440" s="6"/>
      <c r="NW440" s="6"/>
      <c r="NX440" s="6"/>
      <c r="NY440" s="6"/>
      <c r="NZ440" s="6"/>
      <c r="OA440" s="6"/>
      <c r="OB440" s="6"/>
      <c r="OC440" s="6"/>
      <c r="OD440" s="6"/>
      <c r="OE440" s="6"/>
      <c r="OF440" s="6"/>
      <c r="OG440" s="6"/>
      <c r="OH440" s="6"/>
      <c r="OI440" s="6"/>
      <c r="OJ440" s="6"/>
      <c r="OK440" s="6"/>
      <c r="OL440" s="6"/>
      <c r="OM440" s="6"/>
      <c r="ON440" s="6"/>
      <c r="OO440" s="6"/>
      <c r="OP440" s="6"/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6"/>
      <c r="PF440" s="6"/>
      <c r="PG440" s="6"/>
      <c r="PH440" s="6"/>
      <c r="PI440" s="6"/>
      <c r="PJ440" s="6"/>
      <c r="PK440" s="6"/>
      <c r="PL440" s="6"/>
      <c r="PM440" s="6"/>
      <c r="PN440" s="6"/>
      <c r="PO440" s="6"/>
      <c r="PP440" s="6"/>
      <c r="PQ440" s="6"/>
      <c r="PR440" s="6"/>
      <c r="PS440" s="6"/>
      <c r="PT440" s="6"/>
      <c r="PU440" s="6"/>
      <c r="PV440" s="6"/>
      <c r="PW440" s="6"/>
      <c r="PX440" s="6"/>
      <c r="PY440" s="6"/>
      <c r="PZ440" s="6"/>
      <c r="QA440" s="6"/>
      <c r="QB440" s="6"/>
      <c r="QC440" s="6"/>
      <c r="QD440" s="6"/>
      <c r="QE440" s="6"/>
      <c r="QF440" s="6"/>
      <c r="QG440" s="6"/>
      <c r="QH440" s="6"/>
      <c r="QI440" s="6"/>
      <c r="QJ440" s="6"/>
      <c r="QK440" s="6"/>
      <c r="QL440" s="6"/>
      <c r="QM440" s="6"/>
      <c r="QN440" s="6"/>
      <c r="QO440" s="6"/>
      <c r="QP440" s="6"/>
      <c r="QQ440" s="6"/>
      <c r="QR440" s="6"/>
      <c r="QS440" s="6"/>
      <c r="QT440" s="6"/>
      <c r="QU440" s="6"/>
      <c r="QV440" s="6"/>
      <c r="QW440" s="6"/>
      <c r="QX440" s="6"/>
      <c r="QY440" s="6"/>
      <c r="QZ440" s="6"/>
      <c r="RA440" s="6"/>
      <c r="RB440" s="6"/>
      <c r="RC440" s="6"/>
      <c r="RD440" s="6"/>
      <c r="RE440" s="6"/>
      <c r="RF440" s="6"/>
      <c r="RG440" s="6"/>
      <c r="RH440" s="6"/>
      <c r="RI440" s="6"/>
      <c r="RJ440" s="6"/>
      <c r="RK440" s="6"/>
      <c r="RL440" s="6"/>
      <c r="RM440" s="6"/>
      <c r="RN440" s="6"/>
      <c r="RO440" s="6"/>
      <c r="RP440" s="6"/>
      <c r="RQ440" s="6"/>
      <c r="RR440" s="6"/>
      <c r="RS440" s="6"/>
      <c r="RT440" s="6"/>
      <c r="RU440" s="6"/>
      <c r="RV440" s="6"/>
      <c r="RW440" s="6"/>
      <c r="RX440" s="6"/>
      <c r="RY440" s="6"/>
      <c r="RZ440" s="6"/>
      <c r="SA440" s="6"/>
      <c r="SB440" s="6"/>
      <c r="SC440" s="6"/>
      <c r="SD440" s="6"/>
      <c r="SE440" s="6"/>
      <c r="SF440" s="6"/>
      <c r="SG440" s="6"/>
      <c r="SH440" s="6"/>
      <c r="SI440" s="6"/>
      <c r="SJ440" s="6"/>
      <c r="SK440" s="6"/>
      <c r="SL440" s="6"/>
      <c r="SM440" s="6"/>
      <c r="SN440" s="6"/>
      <c r="SO440" s="6"/>
      <c r="SP440" s="6"/>
      <c r="SQ440" s="6"/>
      <c r="SR440" s="6"/>
      <c r="SS440" s="6"/>
      <c r="ST440" s="6"/>
      <c r="SU440" s="6"/>
      <c r="SV440" s="6"/>
      <c r="SW440" s="6"/>
      <c r="SX440" s="6"/>
      <c r="SY440" s="6"/>
      <c r="SZ440" s="6"/>
      <c r="TA440" s="6"/>
      <c r="TB440" s="6"/>
      <c r="TC440" s="6"/>
      <c r="TD440" s="6"/>
      <c r="TE440" s="6"/>
      <c r="TF440" s="6"/>
      <c r="TG440" s="6"/>
      <c r="TH440" s="6"/>
      <c r="TI440" s="6"/>
      <c r="TJ440" s="6"/>
      <c r="TK440" s="6"/>
      <c r="TL440" s="6"/>
      <c r="TM440" s="6"/>
      <c r="TN440" s="6"/>
      <c r="TO440" s="6"/>
      <c r="TP440" s="6"/>
      <c r="TQ440" s="6"/>
      <c r="TR440" s="6"/>
      <c r="TS440" s="6"/>
      <c r="TT440" s="6"/>
      <c r="TU440" s="6"/>
      <c r="TV440" s="6"/>
      <c r="TW440" s="6"/>
      <c r="TX440" s="6"/>
      <c r="TY440" s="6"/>
      <c r="TZ440" s="6"/>
      <c r="UA440" s="6"/>
      <c r="UB440" s="6"/>
      <c r="UC440" s="6"/>
      <c r="UD440" s="6"/>
      <c r="UE440" s="6"/>
      <c r="UF440" s="6"/>
      <c r="UG440" s="6"/>
      <c r="UH440" s="6"/>
      <c r="UI440" s="6"/>
      <c r="UJ440" s="6"/>
      <c r="UK440" s="6"/>
      <c r="UL440" s="6"/>
      <c r="UM440" s="6"/>
      <c r="UN440" s="6"/>
      <c r="UO440" s="6"/>
      <c r="UP440" s="6"/>
      <c r="UQ440" s="6"/>
      <c r="UR440" s="6"/>
      <c r="US440" s="6"/>
      <c r="UT440" s="6"/>
      <c r="UU440" s="6"/>
      <c r="UV440" s="6"/>
      <c r="UW440" s="6"/>
      <c r="UX440" s="6"/>
      <c r="UY440" s="6"/>
      <c r="UZ440" s="6"/>
      <c r="VA440" s="6"/>
      <c r="VB440" s="6"/>
      <c r="VC440" s="6"/>
      <c r="VD440" s="6"/>
      <c r="VE440" s="6"/>
      <c r="VF440" s="6"/>
      <c r="VG440" s="6"/>
      <c r="VH440" s="6"/>
      <c r="VI440" s="6"/>
      <c r="VJ440" s="6"/>
      <c r="VK440" s="6"/>
      <c r="VL440" s="6"/>
      <c r="VM440" s="6"/>
      <c r="VN440" s="6"/>
      <c r="VO440" s="6"/>
      <c r="VP440" s="6"/>
      <c r="VQ440" s="6"/>
      <c r="VR440" s="6"/>
      <c r="VS440" s="6"/>
      <c r="VT440" s="6"/>
      <c r="VU440" s="6"/>
      <c r="VV440" s="6"/>
      <c r="VW440" s="6"/>
      <c r="VX440" s="6"/>
      <c r="VY440" s="6"/>
      <c r="VZ440" s="6"/>
      <c r="WA440" s="6"/>
      <c r="WB440" s="6"/>
      <c r="WC440" s="6"/>
      <c r="WD440" s="6"/>
      <c r="WE440" s="6"/>
      <c r="WF440" s="6"/>
      <c r="WG440" s="6"/>
      <c r="WH440" s="6"/>
      <c r="WI440" s="6"/>
      <c r="WJ440" s="6"/>
      <c r="WK440" s="6"/>
      <c r="WL440" s="6"/>
      <c r="WM440" s="6"/>
      <c r="WN440" s="6"/>
      <c r="WO440" s="6"/>
      <c r="WP440" s="6"/>
      <c r="WQ440" s="6"/>
      <c r="WR440" s="6"/>
      <c r="WS440" s="6"/>
      <c r="WT440" s="6"/>
      <c r="WU440" s="6"/>
      <c r="WV440" s="6"/>
      <c r="WW440" s="6"/>
      <c r="WX440" s="6"/>
      <c r="WY440" s="6"/>
      <c r="WZ440" s="6"/>
      <c r="XA440" s="6"/>
      <c r="XB440" s="6"/>
      <c r="XC440" s="6"/>
      <c r="XD440" s="6"/>
      <c r="XE440" s="6"/>
      <c r="XF440" s="6"/>
      <c r="XG440" s="6"/>
      <c r="XH440" s="6"/>
      <c r="XI440" s="6"/>
      <c r="XJ440" s="6"/>
      <c r="XK440" s="6"/>
      <c r="XL440" s="6"/>
      <c r="XM440" s="6"/>
      <c r="XN440" s="6"/>
      <c r="XO440" s="6"/>
      <c r="XP440" s="6"/>
    </row>
    <row r="441" spans="2:640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6"/>
      <c r="OQ441" s="6"/>
      <c r="OR441" s="6"/>
      <c r="OS441" s="6"/>
      <c r="OT441" s="6"/>
      <c r="OU441" s="6"/>
      <c r="OV441" s="6"/>
      <c r="OW441" s="6"/>
      <c r="OX441" s="6"/>
      <c r="OY441" s="6"/>
      <c r="OZ441" s="6"/>
      <c r="PA441" s="6"/>
      <c r="PB441" s="6"/>
      <c r="PC441" s="6"/>
      <c r="PD441" s="6"/>
      <c r="PE441" s="6"/>
      <c r="PF441" s="6"/>
      <c r="PG441" s="6"/>
      <c r="PH441" s="6"/>
      <c r="PI441" s="6"/>
      <c r="PJ441" s="6"/>
      <c r="PK441" s="6"/>
      <c r="PL441" s="6"/>
      <c r="PM441" s="6"/>
      <c r="PN441" s="6"/>
      <c r="PO441" s="6"/>
      <c r="PP441" s="6"/>
      <c r="PQ441" s="6"/>
      <c r="PR441" s="6"/>
      <c r="PS441" s="6"/>
      <c r="PT441" s="6"/>
      <c r="PU441" s="6"/>
      <c r="PV441" s="6"/>
      <c r="PW441" s="6"/>
      <c r="PX441" s="6"/>
      <c r="PY441" s="6"/>
      <c r="PZ441" s="6"/>
      <c r="QA441" s="6"/>
      <c r="QB441" s="6"/>
      <c r="QC441" s="6"/>
      <c r="QD441" s="6"/>
      <c r="QE441" s="6"/>
      <c r="QF441" s="6"/>
      <c r="QG441" s="6"/>
      <c r="QH441" s="6"/>
      <c r="QI441" s="6"/>
      <c r="QJ441" s="6"/>
      <c r="QK441" s="6"/>
      <c r="QL441" s="6"/>
      <c r="QM441" s="6"/>
      <c r="QN441" s="6"/>
      <c r="QO441" s="6"/>
      <c r="QP441" s="6"/>
      <c r="QQ441" s="6"/>
      <c r="QR441" s="6"/>
      <c r="QS441" s="6"/>
      <c r="QT441" s="6"/>
      <c r="QU441" s="6"/>
      <c r="QV441" s="6"/>
      <c r="QW441" s="6"/>
      <c r="QX441" s="6"/>
      <c r="QY441" s="6"/>
      <c r="QZ441" s="6"/>
      <c r="RA441" s="6"/>
      <c r="RB441" s="6"/>
      <c r="RC441" s="6"/>
      <c r="RD441" s="6"/>
      <c r="RE441" s="6"/>
      <c r="RF441" s="6"/>
      <c r="RG441" s="6"/>
      <c r="RH441" s="6"/>
      <c r="RI441" s="6"/>
      <c r="RJ441" s="6"/>
      <c r="RK441" s="6"/>
      <c r="RL441" s="6"/>
      <c r="RM441" s="6"/>
      <c r="RN441" s="6"/>
      <c r="RO441" s="6"/>
      <c r="RP441" s="6"/>
      <c r="RQ441" s="6"/>
      <c r="RR441" s="6"/>
      <c r="RS441" s="6"/>
      <c r="RT441" s="6"/>
      <c r="RU441" s="6"/>
      <c r="RV441" s="6"/>
      <c r="RW441" s="6"/>
      <c r="RX441" s="6"/>
      <c r="RY441" s="6"/>
      <c r="RZ441" s="6"/>
      <c r="SA441" s="6"/>
      <c r="SB441" s="6"/>
      <c r="SC441" s="6"/>
      <c r="SD441" s="6"/>
      <c r="SE441" s="6"/>
      <c r="SF441" s="6"/>
      <c r="SG441" s="6"/>
      <c r="SH441" s="6"/>
      <c r="SI441" s="6"/>
      <c r="SJ441" s="6"/>
      <c r="SK441" s="6"/>
      <c r="SL441" s="6"/>
      <c r="SM441" s="6"/>
      <c r="SN441" s="6"/>
      <c r="SO441" s="6"/>
      <c r="SP441" s="6"/>
      <c r="SQ441" s="6"/>
      <c r="SR441" s="6"/>
      <c r="SS441" s="6"/>
      <c r="ST441" s="6"/>
      <c r="SU441" s="6"/>
      <c r="SV441" s="6"/>
      <c r="SW441" s="6"/>
      <c r="SX441" s="6"/>
      <c r="SY441" s="6"/>
      <c r="SZ441" s="6"/>
      <c r="TA441" s="6"/>
      <c r="TB441" s="6"/>
      <c r="TC441" s="6"/>
      <c r="TD441" s="6"/>
      <c r="TE441" s="6"/>
      <c r="TF441" s="6"/>
      <c r="TG441" s="6"/>
      <c r="TH441" s="6"/>
      <c r="TI441" s="6"/>
      <c r="TJ441" s="6"/>
      <c r="TK441" s="6"/>
      <c r="TL441" s="6"/>
      <c r="TM441" s="6"/>
      <c r="TN441" s="6"/>
      <c r="TO441" s="6"/>
      <c r="TP441" s="6"/>
      <c r="TQ441" s="6"/>
      <c r="TR441" s="6"/>
      <c r="TS441" s="6"/>
      <c r="TT441" s="6"/>
      <c r="TU441" s="6"/>
      <c r="TV441" s="6"/>
      <c r="TW441" s="6"/>
      <c r="TX441" s="6"/>
      <c r="TY441" s="6"/>
      <c r="TZ441" s="6"/>
      <c r="UA441" s="6"/>
      <c r="UB441" s="6"/>
      <c r="UC441" s="6"/>
      <c r="UD441" s="6"/>
      <c r="UE441" s="6"/>
      <c r="UF441" s="6"/>
      <c r="UG441" s="6"/>
      <c r="UH441" s="6"/>
      <c r="UI441" s="6"/>
      <c r="UJ441" s="6"/>
      <c r="UK441" s="6"/>
      <c r="UL441" s="6"/>
      <c r="UM441" s="6"/>
      <c r="UN441" s="6"/>
      <c r="UO441" s="6"/>
      <c r="UP441" s="6"/>
      <c r="UQ441" s="6"/>
      <c r="UR441" s="6"/>
      <c r="US441" s="6"/>
      <c r="UT441" s="6"/>
      <c r="UU441" s="6"/>
      <c r="UV441" s="6"/>
      <c r="UW441" s="6"/>
      <c r="UX441" s="6"/>
      <c r="UY441" s="6"/>
      <c r="UZ441" s="6"/>
      <c r="VA441" s="6"/>
      <c r="VB441" s="6"/>
      <c r="VC441" s="6"/>
      <c r="VD441" s="6"/>
      <c r="VE441" s="6"/>
      <c r="VF441" s="6"/>
      <c r="VG441" s="6"/>
      <c r="VH441" s="6"/>
      <c r="VI441" s="6"/>
      <c r="VJ441" s="6"/>
      <c r="VK441" s="6"/>
      <c r="VL441" s="6"/>
      <c r="VM441" s="6"/>
      <c r="VN441" s="6"/>
      <c r="VO441" s="6"/>
      <c r="VP441" s="6"/>
      <c r="VQ441" s="6"/>
      <c r="VR441" s="6"/>
      <c r="VS441" s="6"/>
      <c r="VT441" s="6"/>
      <c r="VU441" s="6"/>
      <c r="VV441" s="6"/>
      <c r="VW441" s="6"/>
      <c r="VX441" s="6"/>
      <c r="VY441" s="6"/>
      <c r="VZ441" s="6"/>
      <c r="WA441" s="6"/>
      <c r="WB441" s="6"/>
      <c r="WC441" s="6"/>
      <c r="WD441" s="6"/>
      <c r="WE441" s="6"/>
      <c r="WF441" s="6"/>
      <c r="WG441" s="6"/>
      <c r="WH441" s="6"/>
      <c r="WI441" s="6"/>
      <c r="WJ441" s="6"/>
      <c r="WK441" s="6"/>
      <c r="WL441" s="6"/>
      <c r="WM441" s="6"/>
      <c r="WN441" s="6"/>
      <c r="WO441" s="6"/>
      <c r="WP441" s="6"/>
      <c r="WQ441" s="6"/>
      <c r="WR441" s="6"/>
      <c r="WS441" s="6"/>
      <c r="WT441" s="6"/>
      <c r="WU441" s="6"/>
      <c r="WV441" s="6"/>
      <c r="WW441" s="6"/>
      <c r="WX441" s="6"/>
      <c r="WY441" s="6"/>
      <c r="WZ441" s="6"/>
      <c r="XA441" s="6"/>
      <c r="XB441" s="6"/>
      <c r="XC441" s="6"/>
      <c r="XD441" s="6"/>
      <c r="XE441" s="6"/>
      <c r="XF441" s="6"/>
      <c r="XG441" s="6"/>
      <c r="XH441" s="6"/>
      <c r="XI441" s="6"/>
      <c r="XJ441" s="6"/>
      <c r="XK441" s="6"/>
      <c r="XL441" s="6"/>
      <c r="XM441" s="6"/>
      <c r="XN441" s="6"/>
      <c r="XO441" s="6"/>
      <c r="XP441" s="6"/>
    </row>
    <row r="442" spans="2:640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6"/>
      <c r="OQ442" s="6"/>
      <c r="OR442" s="6"/>
      <c r="OS442" s="6"/>
      <c r="OT442" s="6"/>
      <c r="OU442" s="6"/>
      <c r="OV442" s="6"/>
      <c r="OW442" s="6"/>
      <c r="OX442" s="6"/>
      <c r="OY442" s="6"/>
      <c r="OZ442" s="6"/>
      <c r="PA442" s="6"/>
      <c r="PB442" s="6"/>
      <c r="PC442" s="6"/>
      <c r="PD442" s="6"/>
      <c r="PE442" s="6"/>
      <c r="PF442" s="6"/>
      <c r="PG442" s="6"/>
      <c r="PH442" s="6"/>
      <c r="PI442" s="6"/>
      <c r="PJ442" s="6"/>
      <c r="PK442" s="6"/>
      <c r="PL442" s="6"/>
      <c r="PM442" s="6"/>
      <c r="PN442" s="6"/>
      <c r="PO442" s="6"/>
      <c r="PP442" s="6"/>
      <c r="PQ442" s="6"/>
      <c r="PR442" s="6"/>
      <c r="PS442" s="6"/>
      <c r="PT442" s="6"/>
      <c r="PU442" s="6"/>
      <c r="PV442" s="6"/>
      <c r="PW442" s="6"/>
      <c r="PX442" s="6"/>
      <c r="PY442" s="6"/>
      <c r="PZ442" s="6"/>
      <c r="QA442" s="6"/>
      <c r="QB442" s="6"/>
      <c r="QC442" s="6"/>
      <c r="QD442" s="6"/>
      <c r="QE442" s="6"/>
      <c r="QF442" s="6"/>
      <c r="QG442" s="6"/>
      <c r="QH442" s="6"/>
      <c r="QI442" s="6"/>
      <c r="QJ442" s="6"/>
      <c r="QK442" s="6"/>
      <c r="QL442" s="6"/>
      <c r="QM442" s="6"/>
      <c r="QN442" s="6"/>
      <c r="QO442" s="6"/>
      <c r="QP442" s="6"/>
      <c r="QQ442" s="6"/>
      <c r="QR442" s="6"/>
      <c r="QS442" s="6"/>
      <c r="QT442" s="6"/>
      <c r="QU442" s="6"/>
      <c r="QV442" s="6"/>
      <c r="QW442" s="6"/>
      <c r="QX442" s="6"/>
      <c r="QY442" s="6"/>
      <c r="QZ442" s="6"/>
      <c r="RA442" s="6"/>
      <c r="RB442" s="6"/>
      <c r="RC442" s="6"/>
      <c r="RD442" s="6"/>
      <c r="RE442" s="6"/>
      <c r="RF442" s="6"/>
      <c r="RG442" s="6"/>
      <c r="RH442" s="6"/>
      <c r="RI442" s="6"/>
      <c r="RJ442" s="6"/>
      <c r="RK442" s="6"/>
      <c r="RL442" s="6"/>
      <c r="RM442" s="6"/>
      <c r="RN442" s="6"/>
      <c r="RO442" s="6"/>
      <c r="RP442" s="6"/>
      <c r="RQ442" s="6"/>
      <c r="RR442" s="6"/>
      <c r="RS442" s="6"/>
      <c r="RT442" s="6"/>
      <c r="RU442" s="6"/>
      <c r="RV442" s="6"/>
      <c r="RW442" s="6"/>
      <c r="RX442" s="6"/>
      <c r="RY442" s="6"/>
      <c r="RZ442" s="6"/>
      <c r="SA442" s="6"/>
      <c r="SB442" s="6"/>
      <c r="SC442" s="6"/>
      <c r="SD442" s="6"/>
      <c r="SE442" s="6"/>
      <c r="SF442" s="6"/>
      <c r="SG442" s="6"/>
      <c r="SH442" s="6"/>
      <c r="SI442" s="6"/>
      <c r="SJ442" s="6"/>
      <c r="SK442" s="6"/>
      <c r="SL442" s="6"/>
      <c r="SM442" s="6"/>
      <c r="SN442" s="6"/>
      <c r="SO442" s="6"/>
      <c r="SP442" s="6"/>
      <c r="SQ442" s="6"/>
      <c r="SR442" s="6"/>
      <c r="SS442" s="6"/>
      <c r="ST442" s="6"/>
      <c r="SU442" s="6"/>
      <c r="SV442" s="6"/>
      <c r="SW442" s="6"/>
      <c r="SX442" s="6"/>
      <c r="SY442" s="6"/>
      <c r="SZ442" s="6"/>
      <c r="TA442" s="6"/>
      <c r="TB442" s="6"/>
      <c r="TC442" s="6"/>
      <c r="TD442" s="6"/>
      <c r="TE442" s="6"/>
      <c r="TF442" s="6"/>
      <c r="TG442" s="6"/>
      <c r="TH442" s="6"/>
      <c r="TI442" s="6"/>
      <c r="TJ442" s="6"/>
      <c r="TK442" s="6"/>
      <c r="TL442" s="6"/>
      <c r="TM442" s="6"/>
      <c r="TN442" s="6"/>
      <c r="TO442" s="6"/>
      <c r="TP442" s="6"/>
      <c r="TQ442" s="6"/>
      <c r="TR442" s="6"/>
      <c r="TS442" s="6"/>
      <c r="TT442" s="6"/>
      <c r="TU442" s="6"/>
      <c r="TV442" s="6"/>
      <c r="TW442" s="6"/>
      <c r="TX442" s="6"/>
      <c r="TY442" s="6"/>
      <c r="TZ442" s="6"/>
      <c r="UA442" s="6"/>
      <c r="UB442" s="6"/>
      <c r="UC442" s="6"/>
      <c r="UD442" s="6"/>
      <c r="UE442" s="6"/>
      <c r="UF442" s="6"/>
      <c r="UG442" s="6"/>
      <c r="UH442" s="6"/>
      <c r="UI442" s="6"/>
      <c r="UJ442" s="6"/>
      <c r="UK442" s="6"/>
      <c r="UL442" s="6"/>
      <c r="UM442" s="6"/>
      <c r="UN442" s="6"/>
      <c r="UO442" s="6"/>
      <c r="UP442" s="6"/>
      <c r="UQ442" s="6"/>
      <c r="UR442" s="6"/>
      <c r="US442" s="6"/>
      <c r="UT442" s="6"/>
      <c r="UU442" s="6"/>
      <c r="UV442" s="6"/>
      <c r="UW442" s="6"/>
      <c r="UX442" s="6"/>
      <c r="UY442" s="6"/>
      <c r="UZ442" s="6"/>
      <c r="VA442" s="6"/>
      <c r="VB442" s="6"/>
      <c r="VC442" s="6"/>
      <c r="VD442" s="6"/>
      <c r="VE442" s="6"/>
      <c r="VF442" s="6"/>
      <c r="VG442" s="6"/>
      <c r="VH442" s="6"/>
      <c r="VI442" s="6"/>
      <c r="VJ442" s="6"/>
      <c r="VK442" s="6"/>
      <c r="VL442" s="6"/>
      <c r="VM442" s="6"/>
      <c r="VN442" s="6"/>
      <c r="VO442" s="6"/>
      <c r="VP442" s="6"/>
      <c r="VQ442" s="6"/>
      <c r="VR442" s="6"/>
      <c r="VS442" s="6"/>
      <c r="VT442" s="6"/>
      <c r="VU442" s="6"/>
      <c r="VV442" s="6"/>
      <c r="VW442" s="6"/>
      <c r="VX442" s="6"/>
      <c r="VY442" s="6"/>
      <c r="VZ442" s="6"/>
      <c r="WA442" s="6"/>
      <c r="WB442" s="6"/>
      <c r="WC442" s="6"/>
      <c r="WD442" s="6"/>
      <c r="WE442" s="6"/>
      <c r="WF442" s="6"/>
      <c r="WG442" s="6"/>
      <c r="WH442" s="6"/>
      <c r="WI442" s="6"/>
      <c r="WJ442" s="6"/>
      <c r="WK442" s="6"/>
      <c r="WL442" s="6"/>
      <c r="WM442" s="6"/>
      <c r="WN442" s="6"/>
      <c r="WO442" s="6"/>
      <c r="WP442" s="6"/>
      <c r="WQ442" s="6"/>
      <c r="WR442" s="6"/>
      <c r="WS442" s="6"/>
      <c r="WT442" s="6"/>
      <c r="WU442" s="6"/>
      <c r="WV442" s="6"/>
      <c r="WW442" s="6"/>
      <c r="WX442" s="6"/>
      <c r="WY442" s="6"/>
      <c r="WZ442" s="6"/>
      <c r="XA442" s="6"/>
      <c r="XB442" s="6"/>
      <c r="XC442" s="6"/>
      <c r="XD442" s="6"/>
      <c r="XE442" s="6"/>
      <c r="XF442" s="6"/>
      <c r="XG442" s="6"/>
      <c r="XH442" s="6"/>
      <c r="XI442" s="6"/>
      <c r="XJ442" s="6"/>
      <c r="XK442" s="6"/>
      <c r="XL442" s="6"/>
      <c r="XM442" s="6"/>
      <c r="XN442" s="6"/>
      <c r="XO442" s="6"/>
      <c r="XP442" s="6"/>
    </row>
    <row r="443" spans="2:640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6"/>
      <c r="PE443" s="6"/>
      <c r="PF443" s="6"/>
      <c r="PG443" s="6"/>
      <c r="PH443" s="6"/>
      <c r="PI443" s="6"/>
      <c r="PJ443" s="6"/>
      <c r="PK443" s="6"/>
      <c r="PL443" s="6"/>
      <c r="PM443" s="6"/>
      <c r="PN443" s="6"/>
      <c r="PO443" s="6"/>
      <c r="PP443" s="6"/>
      <c r="PQ443" s="6"/>
      <c r="PR443" s="6"/>
      <c r="PS443" s="6"/>
      <c r="PT443" s="6"/>
      <c r="PU443" s="6"/>
      <c r="PV443" s="6"/>
      <c r="PW443" s="6"/>
      <c r="PX443" s="6"/>
      <c r="PY443" s="6"/>
      <c r="PZ443" s="6"/>
      <c r="QA443" s="6"/>
      <c r="QB443" s="6"/>
      <c r="QC443" s="6"/>
      <c r="QD443" s="6"/>
      <c r="QE443" s="6"/>
      <c r="QF443" s="6"/>
      <c r="QG443" s="6"/>
      <c r="QH443" s="6"/>
      <c r="QI443" s="6"/>
      <c r="QJ443" s="6"/>
      <c r="QK443" s="6"/>
      <c r="QL443" s="6"/>
      <c r="QM443" s="6"/>
      <c r="QN443" s="6"/>
      <c r="QO443" s="6"/>
      <c r="QP443" s="6"/>
      <c r="QQ443" s="6"/>
      <c r="QR443" s="6"/>
      <c r="QS443" s="6"/>
      <c r="QT443" s="6"/>
      <c r="QU443" s="6"/>
      <c r="QV443" s="6"/>
      <c r="QW443" s="6"/>
      <c r="QX443" s="6"/>
      <c r="QY443" s="6"/>
      <c r="QZ443" s="6"/>
      <c r="RA443" s="6"/>
      <c r="RB443" s="6"/>
      <c r="RC443" s="6"/>
      <c r="RD443" s="6"/>
      <c r="RE443" s="6"/>
      <c r="RF443" s="6"/>
      <c r="RG443" s="6"/>
      <c r="RH443" s="6"/>
      <c r="RI443" s="6"/>
      <c r="RJ443" s="6"/>
      <c r="RK443" s="6"/>
      <c r="RL443" s="6"/>
      <c r="RM443" s="6"/>
      <c r="RN443" s="6"/>
      <c r="RO443" s="6"/>
      <c r="RP443" s="6"/>
      <c r="RQ443" s="6"/>
      <c r="RR443" s="6"/>
      <c r="RS443" s="6"/>
      <c r="RT443" s="6"/>
      <c r="RU443" s="6"/>
      <c r="RV443" s="6"/>
      <c r="RW443" s="6"/>
      <c r="RX443" s="6"/>
      <c r="RY443" s="6"/>
      <c r="RZ443" s="6"/>
      <c r="SA443" s="6"/>
      <c r="SB443" s="6"/>
      <c r="SC443" s="6"/>
      <c r="SD443" s="6"/>
      <c r="SE443" s="6"/>
      <c r="SF443" s="6"/>
      <c r="SG443" s="6"/>
      <c r="SH443" s="6"/>
      <c r="SI443" s="6"/>
      <c r="SJ443" s="6"/>
      <c r="SK443" s="6"/>
      <c r="SL443" s="6"/>
      <c r="SM443" s="6"/>
      <c r="SN443" s="6"/>
      <c r="SO443" s="6"/>
      <c r="SP443" s="6"/>
      <c r="SQ443" s="6"/>
      <c r="SR443" s="6"/>
      <c r="SS443" s="6"/>
      <c r="ST443" s="6"/>
      <c r="SU443" s="6"/>
      <c r="SV443" s="6"/>
      <c r="SW443" s="6"/>
      <c r="SX443" s="6"/>
      <c r="SY443" s="6"/>
      <c r="SZ443" s="6"/>
      <c r="TA443" s="6"/>
      <c r="TB443" s="6"/>
      <c r="TC443" s="6"/>
      <c r="TD443" s="6"/>
      <c r="TE443" s="6"/>
      <c r="TF443" s="6"/>
      <c r="TG443" s="6"/>
      <c r="TH443" s="6"/>
      <c r="TI443" s="6"/>
      <c r="TJ443" s="6"/>
      <c r="TK443" s="6"/>
      <c r="TL443" s="6"/>
      <c r="TM443" s="6"/>
      <c r="TN443" s="6"/>
      <c r="TO443" s="6"/>
      <c r="TP443" s="6"/>
      <c r="TQ443" s="6"/>
      <c r="TR443" s="6"/>
      <c r="TS443" s="6"/>
      <c r="TT443" s="6"/>
      <c r="TU443" s="6"/>
      <c r="TV443" s="6"/>
      <c r="TW443" s="6"/>
      <c r="TX443" s="6"/>
      <c r="TY443" s="6"/>
      <c r="TZ443" s="6"/>
      <c r="UA443" s="6"/>
      <c r="UB443" s="6"/>
      <c r="UC443" s="6"/>
      <c r="UD443" s="6"/>
      <c r="UE443" s="6"/>
      <c r="UF443" s="6"/>
      <c r="UG443" s="6"/>
      <c r="UH443" s="6"/>
      <c r="UI443" s="6"/>
      <c r="UJ443" s="6"/>
      <c r="UK443" s="6"/>
      <c r="UL443" s="6"/>
      <c r="UM443" s="6"/>
      <c r="UN443" s="6"/>
      <c r="UO443" s="6"/>
      <c r="UP443" s="6"/>
      <c r="UQ443" s="6"/>
      <c r="UR443" s="6"/>
      <c r="US443" s="6"/>
      <c r="UT443" s="6"/>
      <c r="UU443" s="6"/>
      <c r="UV443" s="6"/>
      <c r="UW443" s="6"/>
      <c r="UX443" s="6"/>
      <c r="UY443" s="6"/>
      <c r="UZ443" s="6"/>
      <c r="VA443" s="6"/>
      <c r="VB443" s="6"/>
      <c r="VC443" s="6"/>
      <c r="VD443" s="6"/>
      <c r="VE443" s="6"/>
      <c r="VF443" s="6"/>
      <c r="VG443" s="6"/>
      <c r="VH443" s="6"/>
      <c r="VI443" s="6"/>
      <c r="VJ443" s="6"/>
      <c r="VK443" s="6"/>
      <c r="VL443" s="6"/>
      <c r="VM443" s="6"/>
      <c r="VN443" s="6"/>
      <c r="VO443" s="6"/>
      <c r="VP443" s="6"/>
      <c r="VQ443" s="6"/>
      <c r="VR443" s="6"/>
      <c r="VS443" s="6"/>
      <c r="VT443" s="6"/>
      <c r="VU443" s="6"/>
      <c r="VV443" s="6"/>
      <c r="VW443" s="6"/>
      <c r="VX443" s="6"/>
      <c r="VY443" s="6"/>
      <c r="VZ443" s="6"/>
      <c r="WA443" s="6"/>
      <c r="WB443" s="6"/>
      <c r="WC443" s="6"/>
      <c r="WD443" s="6"/>
      <c r="WE443" s="6"/>
      <c r="WF443" s="6"/>
      <c r="WG443" s="6"/>
      <c r="WH443" s="6"/>
      <c r="WI443" s="6"/>
      <c r="WJ443" s="6"/>
      <c r="WK443" s="6"/>
      <c r="WL443" s="6"/>
      <c r="WM443" s="6"/>
      <c r="WN443" s="6"/>
      <c r="WO443" s="6"/>
      <c r="WP443" s="6"/>
      <c r="WQ443" s="6"/>
      <c r="WR443" s="6"/>
      <c r="WS443" s="6"/>
      <c r="WT443" s="6"/>
      <c r="WU443" s="6"/>
      <c r="WV443" s="6"/>
      <c r="WW443" s="6"/>
      <c r="WX443" s="6"/>
      <c r="WY443" s="6"/>
      <c r="WZ443" s="6"/>
      <c r="XA443" s="6"/>
      <c r="XB443" s="6"/>
      <c r="XC443" s="6"/>
      <c r="XD443" s="6"/>
      <c r="XE443" s="6"/>
      <c r="XF443" s="6"/>
      <c r="XG443" s="6"/>
      <c r="XH443" s="6"/>
      <c r="XI443" s="6"/>
      <c r="XJ443" s="6"/>
      <c r="XK443" s="6"/>
      <c r="XL443" s="6"/>
      <c r="XM443" s="6"/>
      <c r="XN443" s="6"/>
      <c r="XO443" s="6"/>
      <c r="XP443" s="6"/>
    </row>
    <row r="444" spans="2:640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6"/>
      <c r="PE444" s="6"/>
      <c r="PF444" s="6"/>
      <c r="PG444" s="6"/>
      <c r="PH444" s="6"/>
      <c r="PI444" s="6"/>
      <c r="PJ444" s="6"/>
      <c r="PK444" s="6"/>
      <c r="PL444" s="6"/>
      <c r="PM444" s="6"/>
      <c r="PN444" s="6"/>
      <c r="PO444" s="6"/>
      <c r="PP444" s="6"/>
      <c r="PQ444" s="6"/>
      <c r="PR444" s="6"/>
      <c r="PS444" s="6"/>
      <c r="PT444" s="6"/>
      <c r="PU444" s="6"/>
      <c r="PV444" s="6"/>
      <c r="PW444" s="6"/>
      <c r="PX444" s="6"/>
      <c r="PY444" s="6"/>
      <c r="PZ444" s="6"/>
      <c r="QA444" s="6"/>
      <c r="QB444" s="6"/>
      <c r="QC444" s="6"/>
      <c r="QD444" s="6"/>
      <c r="QE444" s="6"/>
      <c r="QF444" s="6"/>
      <c r="QG444" s="6"/>
      <c r="QH444" s="6"/>
      <c r="QI444" s="6"/>
      <c r="QJ444" s="6"/>
      <c r="QK444" s="6"/>
      <c r="QL444" s="6"/>
      <c r="QM444" s="6"/>
      <c r="QN444" s="6"/>
      <c r="QO444" s="6"/>
      <c r="QP444" s="6"/>
      <c r="QQ444" s="6"/>
      <c r="QR444" s="6"/>
      <c r="QS444" s="6"/>
      <c r="QT444" s="6"/>
      <c r="QU444" s="6"/>
      <c r="QV444" s="6"/>
      <c r="QW444" s="6"/>
      <c r="QX444" s="6"/>
      <c r="QY444" s="6"/>
      <c r="QZ444" s="6"/>
      <c r="RA444" s="6"/>
      <c r="RB444" s="6"/>
      <c r="RC444" s="6"/>
      <c r="RD444" s="6"/>
      <c r="RE444" s="6"/>
      <c r="RF444" s="6"/>
      <c r="RG444" s="6"/>
      <c r="RH444" s="6"/>
      <c r="RI444" s="6"/>
      <c r="RJ444" s="6"/>
      <c r="RK444" s="6"/>
      <c r="RL444" s="6"/>
      <c r="RM444" s="6"/>
      <c r="RN444" s="6"/>
      <c r="RO444" s="6"/>
      <c r="RP444" s="6"/>
      <c r="RQ444" s="6"/>
      <c r="RR444" s="6"/>
      <c r="RS444" s="6"/>
      <c r="RT444" s="6"/>
      <c r="RU444" s="6"/>
      <c r="RV444" s="6"/>
      <c r="RW444" s="6"/>
      <c r="RX444" s="6"/>
      <c r="RY444" s="6"/>
      <c r="RZ444" s="6"/>
      <c r="SA444" s="6"/>
      <c r="SB444" s="6"/>
      <c r="SC444" s="6"/>
      <c r="SD444" s="6"/>
      <c r="SE444" s="6"/>
      <c r="SF444" s="6"/>
      <c r="SG444" s="6"/>
      <c r="SH444" s="6"/>
      <c r="SI444" s="6"/>
      <c r="SJ444" s="6"/>
      <c r="SK444" s="6"/>
      <c r="SL444" s="6"/>
      <c r="SM444" s="6"/>
      <c r="SN444" s="6"/>
      <c r="SO444" s="6"/>
      <c r="SP444" s="6"/>
      <c r="SQ444" s="6"/>
      <c r="SR444" s="6"/>
      <c r="SS444" s="6"/>
      <c r="ST444" s="6"/>
      <c r="SU444" s="6"/>
      <c r="SV444" s="6"/>
      <c r="SW444" s="6"/>
      <c r="SX444" s="6"/>
      <c r="SY444" s="6"/>
      <c r="SZ444" s="6"/>
      <c r="TA444" s="6"/>
      <c r="TB444" s="6"/>
      <c r="TC444" s="6"/>
      <c r="TD444" s="6"/>
      <c r="TE444" s="6"/>
      <c r="TF444" s="6"/>
      <c r="TG444" s="6"/>
      <c r="TH444" s="6"/>
      <c r="TI444" s="6"/>
      <c r="TJ444" s="6"/>
      <c r="TK444" s="6"/>
      <c r="TL444" s="6"/>
      <c r="TM444" s="6"/>
      <c r="TN444" s="6"/>
      <c r="TO444" s="6"/>
      <c r="TP444" s="6"/>
      <c r="TQ444" s="6"/>
      <c r="TR444" s="6"/>
      <c r="TS444" s="6"/>
      <c r="TT444" s="6"/>
      <c r="TU444" s="6"/>
      <c r="TV444" s="6"/>
      <c r="TW444" s="6"/>
      <c r="TX444" s="6"/>
      <c r="TY444" s="6"/>
      <c r="TZ444" s="6"/>
      <c r="UA444" s="6"/>
      <c r="UB444" s="6"/>
      <c r="UC444" s="6"/>
      <c r="UD444" s="6"/>
      <c r="UE444" s="6"/>
      <c r="UF444" s="6"/>
      <c r="UG444" s="6"/>
      <c r="UH444" s="6"/>
      <c r="UI444" s="6"/>
      <c r="UJ444" s="6"/>
      <c r="UK444" s="6"/>
      <c r="UL444" s="6"/>
      <c r="UM444" s="6"/>
      <c r="UN444" s="6"/>
      <c r="UO444" s="6"/>
      <c r="UP444" s="6"/>
      <c r="UQ444" s="6"/>
      <c r="UR444" s="6"/>
      <c r="US444" s="6"/>
      <c r="UT444" s="6"/>
      <c r="UU444" s="6"/>
      <c r="UV444" s="6"/>
      <c r="UW444" s="6"/>
      <c r="UX444" s="6"/>
      <c r="UY444" s="6"/>
      <c r="UZ444" s="6"/>
      <c r="VA444" s="6"/>
      <c r="VB444" s="6"/>
      <c r="VC444" s="6"/>
      <c r="VD444" s="6"/>
      <c r="VE444" s="6"/>
      <c r="VF444" s="6"/>
      <c r="VG444" s="6"/>
      <c r="VH444" s="6"/>
      <c r="VI444" s="6"/>
      <c r="VJ444" s="6"/>
      <c r="VK444" s="6"/>
      <c r="VL444" s="6"/>
      <c r="VM444" s="6"/>
      <c r="VN444" s="6"/>
      <c r="VO444" s="6"/>
      <c r="VP444" s="6"/>
      <c r="VQ444" s="6"/>
      <c r="VR444" s="6"/>
      <c r="VS444" s="6"/>
      <c r="VT444" s="6"/>
      <c r="VU444" s="6"/>
      <c r="VV444" s="6"/>
      <c r="VW444" s="6"/>
      <c r="VX444" s="6"/>
      <c r="VY444" s="6"/>
      <c r="VZ444" s="6"/>
      <c r="WA444" s="6"/>
      <c r="WB444" s="6"/>
      <c r="WC444" s="6"/>
      <c r="WD444" s="6"/>
      <c r="WE444" s="6"/>
      <c r="WF444" s="6"/>
      <c r="WG444" s="6"/>
      <c r="WH444" s="6"/>
      <c r="WI444" s="6"/>
      <c r="WJ444" s="6"/>
      <c r="WK444" s="6"/>
      <c r="WL444" s="6"/>
      <c r="WM444" s="6"/>
      <c r="WN444" s="6"/>
      <c r="WO444" s="6"/>
      <c r="WP444" s="6"/>
      <c r="WQ444" s="6"/>
      <c r="WR444" s="6"/>
      <c r="WS444" s="6"/>
      <c r="WT444" s="6"/>
      <c r="WU444" s="6"/>
      <c r="WV444" s="6"/>
      <c r="WW444" s="6"/>
      <c r="WX444" s="6"/>
      <c r="WY444" s="6"/>
      <c r="WZ444" s="6"/>
      <c r="XA444" s="6"/>
      <c r="XB444" s="6"/>
      <c r="XC444" s="6"/>
      <c r="XD444" s="6"/>
      <c r="XE444" s="6"/>
      <c r="XF444" s="6"/>
      <c r="XG444" s="6"/>
      <c r="XH444" s="6"/>
      <c r="XI444" s="6"/>
      <c r="XJ444" s="6"/>
      <c r="XK444" s="6"/>
      <c r="XL444" s="6"/>
      <c r="XM444" s="6"/>
      <c r="XN444" s="6"/>
      <c r="XO444" s="6"/>
      <c r="XP444" s="6"/>
    </row>
    <row r="445" spans="2:640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6"/>
      <c r="PE445" s="6"/>
      <c r="PF445" s="6"/>
      <c r="PG445" s="6"/>
      <c r="PH445" s="6"/>
      <c r="PI445" s="6"/>
      <c r="PJ445" s="6"/>
      <c r="PK445" s="6"/>
      <c r="PL445" s="6"/>
      <c r="PM445" s="6"/>
      <c r="PN445" s="6"/>
      <c r="PO445" s="6"/>
      <c r="PP445" s="6"/>
      <c r="PQ445" s="6"/>
      <c r="PR445" s="6"/>
      <c r="PS445" s="6"/>
      <c r="PT445" s="6"/>
      <c r="PU445" s="6"/>
      <c r="PV445" s="6"/>
      <c r="PW445" s="6"/>
      <c r="PX445" s="6"/>
      <c r="PY445" s="6"/>
      <c r="PZ445" s="6"/>
      <c r="QA445" s="6"/>
      <c r="QB445" s="6"/>
      <c r="QC445" s="6"/>
      <c r="QD445" s="6"/>
      <c r="QE445" s="6"/>
      <c r="QF445" s="6"/>
      <c r="QG445" s="6"/>
      <c r="QH445" s="6"/>
      <c r="QI445" s="6"/>
      <c r="QJ445" s="6"/>
      <c r="QK445" s="6"/>
      <c r="QL445" s="6"/>
      <c r="QM445" s="6"/>
      <c r="QN445" s="6"/>
      <c r="QO445" s="6"/>
      <c r="QP445" s="6"/>
      <c r="QQ445" s="6"/>
      <c r="QR445" s="6"/>
      <c r="QS445" s="6"/>
      <c r="QT445" s="6"/>
      <c r="QU445" s="6"/>
      <c r="QV445" s="6"/>
      <c r="QW445" s="6"/>
      <c r="QX445" s="6"/>
      <c r="QY445" s="6"/>
      <c r="QZ445" s="6"/>
      <c r="RA445" s="6"/>
      <c r="RB445" s="6"/>
      <c r="RC445" s="6"/>
      <c r="RD445" s="6"/>
      <c r="RE445" s="6"/>
      <c r="RF445" s="6"/>
      <c r="RG445" s="6"/>
      <c r="RH445" s="6"/>
      <c r="RI445" s="6"/>
      <c r="RJ445" s="6"/>
      <c r="RK445" s="6"/>
      <c r="RL445" s="6"/>
      <c r="RM445" s="6"/>
      <c r="RN445" s="6"/>
      <c r="RO445" s="6"/>
      <c r="RP445" s="6"/>
      <c r="RQ445" s="6"/>
      <c r="RR445" s="6"/>
      <c r="RS445" s="6"/>
      <c r="RT445" s="6"/>
      <c r="RU445" s="6"/>
      <c r="RV445" s="6"/>
      <c r="RW445" s="6"/>
      <c r="RX445" s="6"/>
      <c r="RY445" s="6"/>
      <c r="RZ445" s="6"/>
      <c r="SA445" s="6"/>
      <c r="SB445" s="6"/>
      <c r="SC445" s="6"/>
      <c r="SD445" s="6"/>
      <c r="SE445" s="6"/>
      <c r="SF445" s="6"/>
      <c r="SG445" s="6"/>
      <c r="SH445" s="6"/>
      <c r="SI445" s="6"/>
      <c r="SJ445" s="6"/>
      <c r="SK445" s="6"/>
      <c r="SL445" s="6"/>
      <c r="SM445" s="6"/>
      <c r="SN445" s="6"/>
      <c r="SO445" s="6"/>
      <c r="SP445" s="6"/>
      <c r="SQ445" s="6"/>
      <c r="SR445" s="6"/>
      <c r="SS445" s="6"/>
      <c r="ST445" s="6"/>
      <c r="SU445" s="6"/>
      <c r="SV445" s="6"/>
      <c r="SW445" s="6"/>
      <c r="SX445" s="6"/>
      <c r="SY445" s="6"/>
      <c r="SZ445" s="6"/>
      <c r="TA445" s="6"/>
      <c r="TB445" s="6"/>
      <c r="TC445" s="6"/>
      <c r="TD445" s="6"/>
      <c r="TE445" s="6"/>
      <c r="TF445" s="6"/>
      <c r="TG445" s="6"/>
      <c r="TH445" s="6"/>
      <c r="TI445" s="6"/>
      <c r="TJ445" s="6"/>
      <c r="TK445" s="6"/>
      <c r="TL445" s="6"/>
      <c r="TM445" s="6"/>
      <c r="TN445" s="6"/>
      <c r="TO445" s="6"/>
      <c r="TP445" s="6"/>
      <c r="TQ445" s="6"/>
      <c r="TR445" s="6"/>
      <c r="TS445" s="6"/>
      <c r="TT445" s="6"/>
      <c r="TU445" s="6"/>
      <c r="TV445" s="6"/>
      <c r="TW445" s="6"/>
      <c r="TX445" s="6"/>
      <c r="TY445" s="6"/>
      <c r="TZ445" s="6"/>
      <c r="UA445" s="6"/>
      <c r="UB445" s="6"/>
      <c r="UC445" s="6"/>
      <c r="UD445" s="6"/>
      <c r="UE445" s="6"/>
      <c r="UF445" s="6"/>
      <c r="UG445" s="6"/>
      <c r="UH445" s="6"/>
      <c r="UI445" s="6"/>
      <c r="UJ445" s="6"/>
      <c r="UK445" s="6"/>
      <c r="UL445" s="6"/>
      <c r="UM445" s="6"/>
      <c r="UN445" s="6"/>
      <c r="UO445" s="6"/>
      <c r="UP445" s="6"/>
      <c r="UQ445" s="6"/>
      <c r="UR445" s="6"/>
      <c r="US445" s="6"/>
      <c r="UT445" s="6"/>
      <c r="UU445" s="6"/>
      <c r="UV445" s="6"/>
      <c r="UW445" s="6"/>
      <c r="UX445" s="6"/>
      <c r="UY445" s="6"/>
      <c r="UZ445" s="6"/>
      <c r="VA445" s="6"/>
      <c r="VB445" s="6"/>
      <c r="VC445" s="6"/>
      <c r="VD445" s="6"/>
      <c r="VE445" s="6"/>
      <c r="VF445" s="6"/>
      <c r="VG445" s="6"/>
      <c r="VH445" s="6"/>
      <c r="VI445" s="6"/>
      <c r="VJ445" s="6"/>
      <c r="VK445" s="6"/>
      <c r="VL445" s="6"/>
      <c r="VM445" s="6"/>
      <c r="VN445" s="6"/>
      <c r="VO445" s="6"/>
      <c r="VP445" s="6"/>
      <c r="VQ445" s="6"/>
      <c r="VR445" s="6"/>
      <c r="VS445" s="6"/>
      <c r="VT445" s="6"/>
      <c r="VU445" s="6"/>
      <c r="VV445" s="6"/>
      <c r="VW445" s="6"/>
      <c r="VX445" s="6"/>
      <c r="VY445" s="6"/>
      <c r="VZ445" s="6"/>
      <c r="WA445" s="6"/>
      <c r="WB445" s="6"/>
      <c r="WC445" s="6"/>
      <c r="WD445" s="6"/>
      <c r="WE445" s="6"/>
      <c r="WF445" s="6"/>
      <c r="WG445" s="6"/>
      <c r="WH445" s="6"/>
      <c r="WI445" s="6"/>
      <c r="WJ445" s="6"/>
      <c r="WK445" s="6"/>
      <c r="WL445" s="6"/>
      <c r="WM445" s="6"/>
      <c r="WN445" s="6"/>
      <c r="WO445" s="6"/>
      <c r="WP445" s="6"/>
      <c r="WQ445" s="6"/>
      <c r="WR445" s="6"/>
      <c r="WS445" s="6"/>
      <c r="WT445" s="6"/>
      <c r="WU445" s="6"/>
      <c r="WV445" s="6"/>
      <c r="WW445" s="6"/>
      <c r="WX445" s="6"/>
      <c r="WY445" s="6"/>
      <c r="WZ445" s="6"/>
      <c r="XA445" s="6"/>
      <c r="XB445" s="6"/>
      <c r="XC445" s="6"/>
      <c r="XD445" s="6"/>
      <c r="XE445" s="6"/>
      <c r="XF445" s="6"/>
      <c r="XG445" s="6"/>
      <c r="XH445" s="6"/>
      <c r="XI445" s="6"/>
      <c r="XJ445" s="6"/>
      <c r="XK445" s="6"/>
      <c r="XL445" s="6"/>
      <c r="XM445" s="6"/>
      <c r="XN445" s="6"/>
      <c r="XO445" s="6"/>
      <c r="XP445" s="6"/>
    </row>
    <row r="446" spans="2:640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6"/>
      <c r="OQ446" s="6"/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/>
      <c r="PC446" s="6"/>
      <c r="PD446" s="6"/>
      <c r="PE446" s="6"/>
      <c r="PF446" s="6"/>
      <c r="PG446" s="6"/>
      <c r="PH446" s="6"/>
      <c r="PI446" s="6"/>
      <c r="PJ446" s="6"/>
      <c r="PK446" s="6"/>
      <c r="PL446" s="6"/>
      <c r="PM446" s="6"/>
      <c r="PN446" s="6"/>
      <c r="PO446" s="6"/>
      <c r="PP446" s="6"/>
      <c r="PQ446" s="6"/>
      <c r="PR446" s="6"/>
      <c r="PS446" s="6"/>
      <c r="PT446" s="6"/>
      <c r="PU446" s="6"/>
      <c r="PV446" s="6"/>
      <c r="PW446" s="6"/>
      <c r="PX446" s="6"/>
      <c r="PY446" s="6"/>
      <c r="PZ446" s="6"/>
      <c r="QA446" s="6"/>
      <c r="QB446" s="6"/>
      <c r="QC446" s="6"/>
      <c r="QD446" s="6"/>
      <c r="QE446" s="6"/>
      <c r="QF446" s="6"/>
      <c r="QG446" s="6"/>
      <c r="QH446" s="6"/>
      <c r="QI446" s="6"/>
      <c r="QJ446" s="6"/>
      <c r="QK446" s="6"/>
      <c r="QL446" s="6"/>
      <c r="QM446" s="6"/>
      <c r="QN446" s="6"/>
      <c r="QO446" s="6"/>
      <c r="QP446" s="6"/>
      <c r="QQ446" s="6"/>
      <c r="QR446" s="6"/>
      <c r="QS446" s="6"/>
      <c r="QT446" s="6"/>
      <c r="QU446" s="6"/>
      <c r="QV446" s="6"/>
      <c r="QW446" s="6"/>
      <c r="QX446" s="6"/>
      <c r="QY446" s="6"/>
      <c r="QZ446" s="6"/>
      <c r="RA446" s="6"/>
      <c r="RB446" s="6"/>
      <c r="RC446" s="6"/>
      <c r="RD446" s="6"/>
      <c r="RE446" s="6"/>
      <c r="RF446" s="6"/>
      <c r="RG446" s="6"/>
      <c r="RH446" s="6"/>
      <c r="RI446" s="6"/>
      <c r="RJ446" s="6"/>
      <c r="RK446" s="6"/>
      <c r="RL446" s="6"/>
      <c r="RM446" s="6"/>
      <c r="RN446" s="6"/>
      <c r="RO446" s="6"/>
      <c r="RP446" s="6"/>
      <c r="RQ446" s="6"/>
      <c r="RR446" s="6"/>
      <c r="RS446" s="6"/>
      <c r="RT446" s="6"/>
      <c r="RU446" s="6"/>
      <c r="RV446" s="6"/>
      <c r="RW446" s="6"/>
      <c r="RX446" s="6"/>
      <c r="RY446" s="6"/>
      <c r="RZ446" s="6"/>
      <c r="SA446" s="6"/>
      <c r="SB446" s="6"/>
      <c r="SC446" s="6"/>
      <c r="SD446" s="6"/>
      <c r="SE446" s="6"/>
      <c r="SF446" s="6"/>
      <c r="SG446" s="6"/>
      <c r="SH446" s="6"/>
      <c r="SI446" s="6"/>
      <c r="SJ446" s="6"/>
      <c r="SK446" s="6"/>
      <c r="SL446" s="6"/>
      <c r="SM446" s="6"/>
      <c r="SN446" s="6"/>
      <c r="SO446" s="6"/>
      <c r="SP446" s="6"/>
      <c r="SQ446" s="6"/>
      <c r="SR446" s="6"/>
      <c r="SS446" s="6"/>
      <c r="ST446" s="6"/>
      <c r="SU446" s="6"/>
      <c r="SV446" s="6"/>
      <c r="SW446" s="6"/>
      <c r="SX446" s="6"/>
      <c r="SY446" s="6"/>
      <c r="SZ446" s="6"/>
      <c r="TA446" s="6"/>
      <c r="TB446" s="6"/>
      <c r="TC446" s="6"/>
      <c r="TD446" s="6"/>
      <c r="TE446" s="6"/>
      <c r="TF446" s="6"/>
      <c r="TG446" s="6"/>
      <c r="TH446" s="6"/>
      <c r="TI446" s="6"/>
      <c r="TJ446" s="6"/>
      <c r="TK446" s="6"/>
      <c r="TL446" s="6"/>
      <c r="TM446" s="6"/>
      <c r="TN446" s="6"/>
      <c r="TO446" s="6"/>
      <c r="TP446" s="6"/>
      <c r="TQ446" s="6"/>
      <c r="TR446" s="6"/>
      <c r="TS446" s="6"/>
      <c r="TT446" s="6"/>
      <c r="TU446" s="6"/>
      <c r="TV446" s="6"/>
      <c r="TW446" s="6"/>
      <c r="TX446" s="6"/>
      <c r="TY446" s="6"/>
      <c r="TZ446" s="6"/>
      <c r="UA446" s="6"/>
      <c r="UB446" s="6"/>
      <c r="UC446" s="6"/>
      <c r="UD446" s="6"/>
      <c r="UE446" s="6"/>
      <c r="UF446" s="6"/>
      <c r="UG446" s="6"/>
      <c r="UH446" s="6"/>
      <c r="UI446" s="6"/>
      <c r="UJ446" s="6"/>
      <c r="UK446" s="6"/>
      <c r="UL446" s="6"/>
      <c r="UM446" s="6"/>
      <c r="UN446" s="6"/>
      <c r="UO446" s="6"/>
      <c r="UP446" s="6"/>
      <c r="UQ446" s="6"/>
      <c r="UR446" s="6"/>
      <c r="US446" s="6"/>
      <c r="UT446" s="6"/>
      <c r="UU446" s="6"/>
      <c r="UV446" s="6"/>
      <c r="UW446" s="6"/>
      <c r="UX446" s="6"/>
      <c r="UY446" s="6"/>
      <c r="UZ446" s="6"/>
      <c r="VA446" s="6"/>
      <c r="VB446" s="6"/>
      <c r="VC446" s="6"/>
      <c r="VD446" s="6"/>
      <c r="VE446" s="6"/>
      <c r="VF446" s="6"/>
      <c r="VG446" s="6"/>
      <c r="VH446" s="6"/>
      <c r="VI446" s="6"/>
      <c r="VJ446" s="6"/>
      <c r="VK446" s="6"/>
      <c r="VL446" s="6"/>
      <c r="VM446" s="6"/>
      <c r="VN446" s="6"/>
      <c r="VO446" s="6"/>
      <c r="VP446" s="6"/>
      <c r="VQ446" s="6"/>
      <c r="VR446" s="6"/>
      <c r="VS446" s="6"/>
      <c r="VT446" s="6"/>
      <c r="VU446" s="6"/>
      <c r="VV446" s="6"/>
      <c r="VW446" s="6"/>
      <c r="VX446" s="6"/>
      <c r="VY446" s="6"/>
      <c r="VZ446" s="6"/>
      <c r="WA446" s="6"/>
      <c r="WB446" s="6"/>
      <c r="WC446" s="6"/>
      <c r="WD446" s="6"/>
      <c r="WE446" s="6"/>
      <c r="WF446" s="6"/>
      <c r="WG446" s="6"/>
      <c r="WH446" s="6"/>
      <c r="WI446" s="6"/>
      <c r="WJ446" s="6"/>
      <c r="WK446" s="6"/>
      <c r="WL446" s="6"/>
      <c r="WM446" s="6"/>
      <c r="WN446" s="6"/>
      <c r="WO446" s="6"/>
      <c r="WP446" s="6"/>
      <c r="WQ446" s="6"/>
      <c r="WR446" s="6"/>
      <c r="WS446" s="6"/>
      <c r="WT446" s="6"/>
      <c r="WU446" s="6"/>
      <c r="WV446" s="6"/>
      <c r="WW446" s="6"/>
      <c r="WX446" s="6"/>
      <c r="WY446" s="6"/>
      <c r="WZ446" s="6"/>
      <c r="XA446" s="6"/>
      <c r="XB446" s="6"/>
      <c r="XC446" s="6"/>
      <c r="XD446" s="6"/>
      <c r="XE446" s="6"/>
      <c r="XF446" s="6"/>
      <c r="XG446" s="6"/>
      <c r="XH446" s="6"/>
      <c r="XI446" s="6"/>
      <c r="XJ446" s="6"/>
      <c r="XK446" s="6"/>
      <c r="XL446" s="6"/>
      <c r="XM446" s="6"/>
      <c r="XN446" s="6"/>
      <c r="XO446" s="6"/>
      <c r="XP446" s="6"/>
    </row>
    <row r="447" spans="2:640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6"/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/>
      <c r="PC447" s="6"/>
      <c r="PD447" s="6"/>
      <c r="PE447" s="6"/>
      <c r="PF447" s="6"/>
      <c r="PG447" s="6"/>
      <c r="PH447" s="6"/>
      <c r="PI447" s="6"/>
      <c r="PJ447" s="6"/>
      <c r="PK447" s="6"/>
      <c r="PL447" s="6"/>
      <c r="PM447" s="6"/>
      <c r="PN447" s="6"/>
      <c r="PO447" s="6"/>
      <c r="PP447" s="6"/>
      <c r="PQ447" s="6"/>
      <c r="PR447" s="6"/>
      <c r="PS447" s="6"/>
      <c r="PT447" s="6"/>
      <c r="PU447" s="6"/>
      <c r="PV447" s="6"/>
      <c r="PW447" s="6"/>
      <c r="PX447" s="6"/>
      <c r="PY447" s="6"/>
      <c r="PZ447" s="6"/>
      <c r="QA447" s="6"/>
      <c r="QB447" s="6"/>
      <c r="QC447" s="6"/>
      <c r="QD447" s="6"/>
      <c r="QE447" s="6"/>
      <c r="QF447" s="6"/>
      <c r="QG447" s="6"/>
      <c r="QH447" s="6"/>
      <c r="QI447" s="6"/>
      <c r="QJ447" s="6"/>
      <c r="QK447" s="6"/>
      <c r="QL447" s="6"/>
      <c r="QM447" s="6"/>
      <c r="QN447" s="6"/>
      <c r="QO447" s="6"/>
      <c r="QP447" s="6"/>
      <c r="QQ447" s="6"/>
      <c r="QR447" s="6"/>
      <c r="QS447" s="6"/>
      <c r="QT447" s="6"/>
      <c r="QU447" s="6"/>
      <c r="QV447" s="6"/>
      <c r="QW447" s="6"/>
      <c r="QX447" s="6"/>
      <c r="QY447" s="6"/>
      <c r="QZ447" s="6"/>
      <c r="RA447" s="6"/>
      <c r="RB447" s="6"/>
      <c r="RC447" s="6"/>
      <c r="RD447" s="6"/>
      <c r="RE447" s="6"/>
      <c r="RF447" s="6"/>
      <c r="RG447" s="6"/>
      <c r="RH447" s="6"/>
      <c r="RI447" s="6"/>
      <c r="RJ447" s="6"/>
      <c r="RK447" s="6"/>
      <c r="RL447" s="6"/>
      <c r="RM447" s="6"/>
      <c r="RN447" s="6"/>
      <c r="RO447" s="6"/>
      <c r="RP447" s="6"/>
      <c r="RQ447" s="6"/>
      <c r="RR447" s="6"/>
      <c r="RS447" s="6"/>
      <c r="RT447" s="6"/>
      <c r="RU447" s="6"/>
      <c r="RV447" s="6"/>
      <c r="RW447" s="6"/>
      <c r="RX447" s="6"/>
      <c r="RY447" s="6"/>
      <c r="RZ447" s="6"/>
      <c r="SA447" s="6"/>
      <c r="SB447" s="6"/>
      <c r="SC447" s="6"/>
      <c r="SD447" s="6"/>
      <c r="SE447" s="6"/>
      <c r="SF447" s="6"/>
      <c r="SG447" s="6"/>
      <c r="SH447" s="6"/>
      <c r="SI447" s="6"/>
      <c r="SJ447" s="6"/>
      <c r="SK447" s="6"/>
      <c r="SL447" s="6"/>
      <c r="SM447" s="6"/>
      <c r="SN447" s="6"/>
      <c r="SO447" s="6"/>
      <c r="SP447" s="6"/>
      <c r="SQ447" s="6"/>
      <c r="SR447" s="6"/>
      <c r="SS447" s="6"/>
      <c r="ST447" s="6"/>
      <c r="SU447" s="6"/>
      <c r="SV447" s="6"/>
      <c r="SW447" s="6"/>
      <c r="SX447" s="6"/>
      <c r="SY447" s="6"/>
      <c r="SZ447" s="6"/>
      <c r="TA447" s="6"/>
      <c r="TB447" s="6"/>
      <c r="TC447" s="6"/>
      <c r="TD447" s="6"/>
      <c r="TE447" s="6"/>
      <c r="TF447" s="6"/>
      <c r="TG447" s="6"/>
      <c r="TH447" s="6"/>
      <c r="TI447" s="6"/>
      <c r="TJ447" s="6"/>
      <c r="TK447" s="6"/>
      <c r="TL447" s="6"/>
      <c r="TM447" s="6"/>
      <c r="TN447" s="6"/>
      <c r="TO447" s="6"/>
      <c r="TP447" s="6"/>
      <c r="TQ447" s="6"/>
      <c r="TR447" s="6"/>
      <c r="TS447" s="6"/>
      <c r="TT447" s="6"/>
      <c r="TU447" s="6"/>
      <c r="TV447" s="6"/>
      <c r="TW447" s="6"/>
      <c r="TX447" s="6"/>
      <c r="TY447" s="6"/>
      <c r="TZ447" s="6"/>
      <c r="UA447" s="6"/>
      <c r="UB447" s="6"/>
      <c r="UC447" s="6"/>
      <c r="UD447" s="6"/>
      <c r="UE447" s="6"/>
      <c r="UF447" s="6"/>
      <c r="UG447" s="6"/>
      <c r="UH447" s="6"/>
      <c r="UI447" s="6"/>
      <c r="UJ447" s="6"/>
      <c r="UK447" s="6"/>
      <c r="UL447" s="6"/>
      <c r="UM447" s="6"/>
      <c r="UN447" s="6"/>
      <c r="UO447" s="6"/>
      <c r="UP447" s="6"/>
      <c r="UQ447" s="6"/>
      <c r="UR447" s="6"/>
      <c r="US447" s="6"/>
      <c r="UT447" s="6"/>
      <c r="UU447" s="6"/>
      <c r="UV447" s="6"/>
      <c r="UW447" s="6"/>
      <c r="UX447" s="6"/>
      <c r="UY447" s="6"/>
      <c r="UZ447" s="6"/>
      <c r="VA447" s="6"/>
      <c r="VB447" s="6"/>
      <c r="VC447" s="6"/>
      <c r="VD447" s="6"/>
      <c r="VE447" s="6"/>
      <c r="VF447" s="6"/>
      <c r="VG447" s="6"/>
      <c r="VH447" s="6"/>
      <c r="VI447" s="6"/>
      <c r="VJ447" s="6"/>
      <c r="VK447" s="6"/>
      <c r="VL447" s="6"/>
      <c r="VM447" s="6"/>
      <c r="VN447" s="6"/>
      <c r="VO447" s="6"/>
      <c r="VP447" s="6"/>
      <c r="VQ447" s="6"/>
      <c r="VR447" s="6"/>
      <c r="VS447" s="6"/>
      <c r="VT447" s="6"/>
      <c r="VU447" s="6"/>
      <c r="VV447" s="6"/>
      <c r="VW447" s="6"/>
      <c r="VX447" s="6"/>
      <c r="VY447" s="6"/>
      <c r="VZ447" s="6"/>
      <c r="WA447" s="6"/>
      <c r="WB447" s="6"/>
      <c r="WC447" s="6"/>
      <c r="WD447" s="6"/>
      <c r="WE447" s="6"/>
      <c r="WF447" s="6"/>
      <c r="WG447" s="6"/>
      <c r="WH447" s="6"/>
      <c r="WI447" s="6"/>
      <c r="WJ447" s="6"/>
      <c r="WK447" s="6"/>
      <c r="WL447" s="6"/>
      <c r="WM447" s="6"/>
      <c r="WN447" s="6"/>
      <c r="WO447" s="6"/>
      <c r="WP447" s="6"/>
      <c r="WQ447" s="6"/>
      <c r="WR447" s="6"/>
      <c r="WS447" s="6"/>
      <c r="WT447" s="6"/>
      <c r="WU447" s="6"/>
      <c r="WV447" s="6"/>
      <c r="WW447" s="6"/>
      <c r="WX447" s="6"/>
      <c r="WY447" s="6"/>
      <c r="WZ447" s="6"/>
      <c r="XA447" s="6"/>
      <c r="XB447" s="6"/>
      <c r="XC447" s="6"/>
      <c r="XD447" s="6"/>
      <c r="XE447" s="6"/>
      <c r="XF447" s="6"/>
      <c r="XG447" s="6"/>
      <c r="XH447" s="6"/>
      <c r="XI447" s="6"/>
      <c r="XJ447" s="6"/>
      <c r="XK447" s="6"/>
      <c r="XL447" s="6"/>
      <c r="XM447" s="6"/>
      <c r="XN447" s="6"/>
      <c r="XO447" s="6"/>
      <c r="XP447" s="6"/>
    </row>
    <row r="448" spans="2:640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/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/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/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/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/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6"/>
      <c r="MR448" s="6"/>
      <c r="MS448" s="6"/>
      <c r="MT448" s="6"/>
      <c r="MU448" s="6"/>
      <c r="MV448" s="6"/>
      <c r="MW448" s="6"/>
      <c r="MX448" s="6"/>
      <c r="MY448" s="6"/>
      <c r="MZ448" s="6"/>
      <c r="NA448" s="6"/>
      <c r="NB448" s="6"/>
      <c r="NC448" s="6"/>
      <c r="ND448" s="6"/>
      <c r="NE448" s="6"/>
      <c r="NF448" s="6"/>
      <c r="NG448" s="6"/>
      <c r="NH448" s="6"/>
      <c r="NI448" s="6"/>
      <c r="NJ448" s="6"/>
      <c r="NK448" s="6"/>
      <c r="NL448" s="6"/>
      <c r="NM448" s="6"/>
      <c r="NN448" s="6"/>
      <c r="NO448" s="6"/>
      <c r="NP448" s="6"/>
      <c r="NQ448" s="6"/>
      <c r="NR448" s="6"/>
      <c r="NS448" s="6"/>
      <c r="NT448" s="6"/>
      <c r="NU448" s="6"/>
      <c r="NV448" s="6"/>
      <c r="NW448" s="6"/>
      <c r="NX448" s="6"/>
      <c r="NY448" s="6"/>
      <c r="NZ448" s="6"/>
      <c r="OA448" s="6"/>
      <c r="OB448" s="6"/>
      <c r="OC448" s="6"/>
      <c r="OD448" s="6"/>
      <c r="OE448" s="6"/>
      <c r="OF448" s="6"/>
      <c r="OG448" s="6"/>
      <c r="OH448" s="6"/>
      <c r="OI448" s="6"/>
      <c r="OJ448" s="6"/>
      <c r="OK448" s="6"/>
      <c r="OL448" s="6"/>
      <c r="OM448" s="6"/>
      <c r="ON448" s="6"/>
      <c r="OO448" s="6"/>
      <c r="OP448" s="6"/>
      <c r="OQ448" s="6"/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/>
      <c r="PD448" s="6"/>
      <c r="PE448" s="6"/>
      <c r="PF448" s="6"/>
      <c r="PG448" s="6"/>
      <c r="PH448" s="6"/>
      <c r="PI448" s="6"/>
      <c r="PJ448" s="6"/>
      <c r="PK448" s="6"/>
      <c r="PL448" s="6"/>
      <c r="PM448" s="6"/>
      <c r="PN448" s="6"/>
      <c r="PO448" s="6"/>
      <c r="PP448" s="6"/>
      <c r="PQ448" s="6"/>
      <c r="PR448" s="6"/>
      <c r="PS448" s="6"/>
      <c r="PT448" s="6"/>
      <c r="PU448" s="6"/>
      <c r="PV448" s="6"/>
      <c r="PW448" s="6"/>
      <c r="PX448" s="6"/>
      <c r="PY448" s="6"/>
      <c r="PZ448" s="6"/>
      <c r="QA448" s="6"/>
      <c r="QB448" s="6"/>
      <c r="QC448" s="6"/>
      <c r="QD448" s="6"/>
      <c r="QE448" s="6"/>
      <c r="QF448" s="6"/>
      <c r="QG448" s="6"/>
      <c r="QH448" s="6"/>
      <c r="QI448" s="6"/>
      <c r="QJ448" s="6"/>
      <c r="QK448" s="6"/>
      <c r="QL448" s="6"/>
      <c r="QM448" s="6"/>
      <c r="QN448" s="6"/>
      <c r="QO448" s="6"/>
      <c r="QP448" s="6"/>
      <c r="QQ448" s="6"/>
      <c r="QR448" s="6"/>
      <c r="QS448" s="6"/>
      <c r="QT448" s="6"/>
      <c r="QU448" s="6"/>
      <c r="QV448" s="6"/>
      <c r="QW448" s="6"/>
      <c r="QX448" s="6"/>
      <c r="QY448" s="6"/>
      <c r="QZ448" s="6"/>
      <c r="RA448" s="6"/>
      <c r="RB448" s="6"/>
      <c r="RC448" s="6"/>
      <c r="RD448" s="6"/>
      <c r="RE448" s="6"/>
      <c r="RF448" s="6"/>
      <c r="RG448" s="6"/>
      <c r="RH448" s="6"/>
      <c r="RI448" s="6"/>
      <c r="RJ448" s="6"/>
      <c r="RK448" s="6"/>
      <c r="RL448" s="6"/>
      <c r="RM448" s="6"/>
      <c r="RN448" s="6"/>
      <c r="RO448" s="6"/>
      <c r="RP448" s="6"/>
      <c r="RQ448" s="6"/>
      <c r="RR448" s="6"/>
      <c r="RS448" s="6"/>
      <c r="RT448" s="6"/>
      <c r="RU448" s="6"/>
      <c r="RV448" s="6"/>
      <c r="RW448" s="6"/>
      <c r="RX448" s="6"/>
      <c r="RY448" s="6"/>
      <c r="RZ448" s="6"/>
      <c r="SA448" s="6"/>
      <c r="SB448" s="6"/>
      <c r="SC448" s="6"/>
      <c r="SD448" s="6"/>
      <c r="SE448" s="6"/>
      <c r="SF448" s="6"/>
      <c r="SG448" s="6"/>
      <c r="SH448" s="6"/>
      <c r="SI448" s="6"/>
      <c r="SJ448" s="6"/>
      <c r="SK448" s="6"/>
      <c r="SL448" s="6"/>
      <c r="SM448" s="6"/>
      <c r="SN448" s="6"/>
      <c r="SO448" s="6"/>
      <c r="SP448" s="6"/>
      <c r="SQ448" s="6"/>
      <c r="SR448" s="6"/>
      <c r="SS448" s="6"/>
      <c r="ST448" s="6"/>
      <c r="SU448" s="6"/>
      <c r="SV448" s="6"/>
      <c r="SW448" s="6"/>
      <c r="SX448" s="6"/>
      <c r="SY448" s="6"/>
      <c r="SZ448" s="6"/>
      <c r="TA448" s="6"/>
      <c r="TB448" s="6"/>
      <c r="TC448" s="6"/>
      <c r="TD448" s="6"/>
      <c r="TE448" s="6"/>
      <c r="TF448" s="6"/>
      <c r="TG448" s="6"/>
      <c r="TH448" s="6"/>
      <c r="TI448" s="6"/>
      <c r="TJ448" s="6"/>
      <c r="TK448" s="6"/>
      <c r="TL448" s="6"/>
      <c r="TM448" s="6"/>
      <c r="TN448" s="6"/>
      <c r="TO448" s="6"/>
      <c r="TP448" s="6"/>
      <c r="TQ448" s="6"/>
      <c r="TR448" s="6"/>
      <c r="TS448" s="6"/>
      <c r="TT448" s="6"/>
      <c r="TU448" s="6"/>
      <c r="TV448" s="6"/>
      <c r="TW448" s="6"/>
      <c r="TX448" s="6"/>
      <c r="TY448" s="6"/>
      <c r="TZ448" s="6"/>
      <c r="UA448" s="6"/>
      <c r="UB448" s="6"/>
      <c r="UC448" s="6"/>
      <c r="UD448" s="6"/>
      <c r="UE448" s="6"/>
      <c r="UF448" s="6"/>
      <c r="UG448" s="6"/>
      <c r="UH448" s="6"/>
      <c r="UI448" s="6"/>
      <c r="UJ448" s="6"/>
      <c r="UK448" s="6"/>
      <c r="UL448" s="6"/>
      <c r="UM448" s="6"/>
      <c r="UN448" s="6"/>
      <c r="UO448" s="6"/>
      <c r="UP448" s="6"/>
      <c r="UQ448" s="6"/>
      <c r="UR448" s="6"/>
      <c r="US448" s="6"/>
      <c r="UT448" s="6"/>
      <c r="UU448" s="6"/>
      <c r="UV448" s="6"/>
      <c r="UW448" s="6"/>
      <c r="UX448" s="6"/>
      <c r="UY448" s="6"/>
      <c r="UZ448" s="6"/>
      <c r="VA448" s="6"/>
      <c r="VB448" s="6"/>
      <c r="VC448" s="6"/>
      <c r="VD448" s="6"/>
      <c r="VE448" s="6"/>
      <c r="VF448" s="6"/>
      <c r="VG448" s="6"/>
      <c r="VH448" s="6"/>
      <c r="VI448" s="6"/>
      <c r="VJ448" s="6"/>
      <c r="VK448" s="6"/>
      <c r="VL448" s="6"/>
      <c r="VM448" s="6"/>
      <c r="VN448" s="6"/>
      <c r="VO448" s="6"/>
      <c r="VP448" s="6"/>
      <c r="VQ448" s="6"/>
      <c r="VR448" s="6"/>
      <c r="VS448" s="6"/>
      <c r="VT448" s="6"/>
      <c r="VU448" s="6"/>
      <c r="VV448" s="6"/>
      <c r="VW448" s="6"/>
      <c r="VX448" s="6"/>
      <c r="VY448" s="6"/>
      <c r="VZ448" s="6"/>
      <c r="WA448" s="6"/>
      <c r="WB448" s="6"/>
      <c r="WC448" s="6"/>
      <c r="WD448" s="6"/>
      <c r="WE448" s="6"/>
      <c r="WF448" s="6"/>
      <c r="WG448" s="6"/>
      <c r="WH448" s="6"/>
      <c r="WI448" s="6"/>
      <c r="WJ448" s="6"/>
      <c r="WK448" s="6"/>
      <c r="WL448" s="6"/>
      <c r="WM448" s="6"/>
      <c r="WN448" s="6"/>
      <c r="WO448" s="6"/>
      <c r="WP448" s="6"/>
      <c r="WQ448" s="6"/>
      <c r="WR448" s="6"/>
      <c r="WS448" s="6"/>
      <c r="WT448" s="6"/>
      <c r="WU448" s="6"/>
      <c r="WV448" s="6"/>
      <c r="WW448" s="6"/>
      <c r="WX448" s="6"/>
      <c r="WY448" s="6"/>
      <c r="WZ448" s="6"/>
      <c r="XA448" s="6"/>
      <c r="XB448" s="6"/>
      <c r="XC448" s="6"/>
      <c r="XD448" s="6"/>
      <c r="XE448" s="6"/>
      <c r="XF448" s="6"/>
      <c r="XG448" s="6"/>
      <c r="XH448" s="6"/>
      <c r="XI448" s="6"/>
      <c r="XJ448" s="6"/>
      <c r="XK448" s="6"/>
      <c r="XL448" s="6"/>
      <c r="XM448" s="6"/>
      <c r="XN448" s="6"/>
      <c r="XO448" s="6"/>
      <c r="XP448" s="6"/>
    </row>
    <row r="449" spans="2:640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/>
      <c r="OP449" s="6"/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6"/>
      <c r="PF449" s="6"/>
      <c r="PG449" s="6"/>
      <c r="PH449" s="6"/>
      <c r="PI449" s="6"/>
      <c r="PJ449" s="6"/>
      <c r="PK449" s="6"/>
      <c r="PL449" s="6"/>
      <c r="PM449" s="6"/>
      <c r="PN449" s="6"/>
      <c r="PO449" s="6"/>
      <c r="PP449" s="6"/>
      <c r="PQ449" s="6"/>
      <c r="PR449" s="6"/>
      <c r="PS449" s="6"/>
      <c r="PT449" s="6"/>
      <c r="PU449" s="6"/>
      <c r="PV449" s="6"/>
      <c r="PW449" s="6"/>
      <c r="PX449" s="6"/>
      <c r="PY449" s="6"/>
      <c r="PZ449" s="6"/>
      <c r="QA449" s="6"/>
      <c r="QB449" s="6"/>
      <c r="QC449" s="6"/>
      <c r="QD449" s="6"/>
      <c r="QE449" s="6"/>
      <c r="QF449" s="6"/>
      <c r="QG449" s="6"/>
      <c r="QH449" s="6"/>
      <c r="QI449" s="6"/>
      <c r="QJ449" s="6"/>
      <c r="QK449" s="6"/>
      <c r="QL449" s="6"/>
      <c r="QM449" s="6"/>
      <c r="QN449" s="6"/>
      <c r="QO449" s="6"/>
      <c r="QP449" s="6"/>
      <c r="QQ449" s="6"/>
      <c r="QR449" s="6"/>
      <c r="QS449" s="6"/>
      <c r="QT449" s="6"/>
      <c r="QU449" s="6"/>
      <c r="QV449" s="6"/>
      <c r="QW449" s="6"/>
      <c r="QX449" s="6"/>
      <c r="QY449" s="6"/>
      <c r="QZ449" s="6"/>
      <c r="RA449" s="6"/>
      <c r="RB449" s="6"/>
      <c r="RC449" s="6"/>
      <c r="RD449" s="6"/>
      <c r="RE449" s="6"/>
      <c r="RF449" s="6"/>
      <c r="RG449" s="6"/>
      <c r="RH449" s="6"/>
      <c r="RI449" s="6"/>
      <c r="RJ449" s="6"/>
      <c r="RK449" s="6"/>
      <c r="RL449" s="6"/>
      <c r="RM449" s="6"/>
      <c r="RN449" s="6"/>
      <c r="RO449" s="6"/>
      <c r="RP449" s="6"/>
      <c r="RQ449" s="6"/>
      <c r="RR449" s="6"/>
      <c r="RS449" s="6"/>
      <c r="RT449" s="6"/>
      <c r="RU449" s="6"/>
      <c r="RV449" s="6"/>
      <c r="RW449" s="6"/>
      <c r="RX449" s="6"/>
      <c r="RY449" s="6"/>
      <c r="RZ449" s="6"/>
      <c r="SA449" s="6"/>
      <c r="SB449" s="6"/>
      <c r="SC449" s="6"/>
      <c r="SD449" s="6"/>
      <c r="SE449" s="6"/>
      <c r="SF449" s="6"/>
      <c r="SG449" s="6"/>
      <c r="SH449" s="6"/>
      <c r="SI449" s="6"/>
      <c r="SJ449" s="6"/>
      <c r="SK449" s="6"/>
      <c r="SL449" s="6"/>
      <c r="SM449" s="6"/>
      <c r="SN449" s="6"/>
      <c r="SO449" s="6"/>
      <c r="SP449" s="6"/>
      <c r="SQ449" s="6"/>
      <c r="SR449" s="6"/>
      <c r="SS449" s="6"/>
      <c r="ST449" s="6"/>
      <c r="SU449" s="6"/>
      <c r="SV449" s="6"/>
      <c r="SW449" s="6"/>
      <c r="SX449" s="6"/>
      <c r="SY449" s="6"/>
      <c r="SZ449" s="6"/>
      <c r="TA449" s="6"/>
      <c r="TB449" s="6"/>
      <c r="TC449" s="6"/>
      <c r="TD449" s="6"/>
      <c r="TE449" s="6"/>
      <c r="TF449" s="6"/>
      <c r="TG449" s="6"/>
      <c r="TH449" s="6"/>
      <c r="TI449" s="6"/>
      <c r="TJ449" s="6"/>
      <c r="TK449" s="6"/>
      <c r="TL449" s="6"/>
      <c r="TM449" s="6"/>
      <c r="TN449" s="6"/>
      <c r="TO449" s="6"/>
      <c r="TP449" s="6"/>
      <c r="TQ449" s="6"/>
      <c r="TR449" s="6"/>
      <c r="TS449" s="6"/>
      <c r="TT449" s="6"/>
      <c r="TU449" s="6"/>
      <c r="TV449" s="6"/>
      <c r="TW449" s="6"/>
      <c r="TX449" s="6"/>
      <c r="TY449" s="6"/>
      <c r="TZ449" s="6"/>
      <c r="UA449" s="6"/>
      <c r="UB449" s="6"/>
      <c r="UC449" s="6"/>
      <c r="UD449" s="6"/>
      <c r="UE449" s="6"/>
      <c r="UF449" s="6"/>
      <c r="UG449" s="6"/>
      <c r="UH449" s="6"/>
      <c r="UI449" s="6"/>
      <c r="UJ449" s="6"/>
      <c r="UK449" s="6"/>
      <c r="UL449" s="6"/>
      <c r="UM449" s="6"/>
      <c r="UN449" s="6"/>
      <c r="UO449" s="6"/>
      <c r="UP449" s="6"/>
      <c r="UQ449" s="6"/>
      <c r="UR449" s="6"/>
      <c r="US449" s="6"/>
      <c r="UT449" s="6"/>
      <c r="UU449" s="6"/>
      <c r="UV449" s="6"/>
      <c r="UW449" s="6"/>
      <c r="UX449" s="6"/>
      <c r="UY449" s="6"/>
      <c r="UZ449" s="6"/>
      <c r="VA449" s="6"/>
      <c r="VB449" s="6"/>
      <c r="VC449" s="6"/>
      <c r="VD449" s="6"/>
      <c r="VE449" s="6"/>
      <c r="VF449" s="6"/>
      <c r="VG449" s="6"/>
      <c r="VH449" s="6"/>
      <c r="VI449" s="6"/>
      <c r="VJ449" s="6"/>
      <c r="VK449" s="6"/>
      <c r="VL449" s="6"/>
      <c r="VM449" s="6"/>
      <c r="VN449" s="6"/>
      <c r="VO449" s="6"/>
      <c r="VP449" s="6"/>
      <c r="VQ449" s="6"/>
      <c r="VR449" s="6"/>
      <c r="VS449" s="6"/>
      <c r="VT449" s="6"/>
      <c r="VU449" s="6"/>
      <c r="VV449" s="6"/>
      <c r="VW449" s="6"/>
      <c r="VX449" s="6"/>
      <c r="VY449" s="6"/>
      <c r="VZ449" s="6"/>
      <c r="WA449" s="6"/>
      <c r="WB449" s="6"/>
      <c r="WC449" s="6"/>
      <c r="WD449" s="6"/>
      <c r="WE449" s="6"/>
      <c r="WF449" s="6"/>
      <c r="WG449" s="6"/>
      <c r="WH449" s="6"/>
      <c r="WI449" s="6"/>
      <c r="WJ449" s="6"/>
      <c r="WK449" s="6"/>
      <c r="WL449" s="6"/>
      <c r="WM449" s="6"/>
      <c r="WN449" s="6"/>
      <c r="WO449" s="6"/>
      <c r="WP449" s="6"/>
      <c r="WQ449" s="6"/>
      <c r="WR449" s="6"/>
      <c r="WS449" s="6"/>
      <c r="WT449" s="6"/>
      <c r="WU449" s="6"/>
      <c r="WV449" s="6"/>
      <c r="WW449" s="6"/>
      <c r="WX449" s="6"/>
      <c r="WY449" s="6"/>
      <c r="WZ449" s="6"/>
      <c r="XA449" s="6"/>
      <c r="XB449" s="6"/>
      <c r="XC449" s="6"/>
      <c r="XD449" s="6"/>
      <c r="XE449" s="6"/>
      <c r="XF449" s="6"/>
      <c r="XG449" s="6"/>
      <c r="XH449" s="6"/>
      <c r="XI449" s="6"/>
      <c r="XJ449" s="6"/>
      <c r="XK449" s="6"/>
      <c r="XL449" s="6"/>
      <c r="XM449" s="6"/>
      <c r="XN449" s="6"/>
      <c r="XO449" s="6"/>
      <c r="XP449" s="6"/>
    </row>
    <row r="450" spans="2:640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6"/>
      <c r="OP450" s="6"/>
      <c r="OQ450" s="6"/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/>
      <c r="PD450" s="6"/>
      <c r="PE450" s="6"/>
      <c r="PF450" s="6"/>
      <c r="PG450" s="6"/>
      <c r="PH450" s="6"/>
      <c r="PI450" s="6"/>
      <c r="PJ450" s="6"/>
      <c r="PK450" s="6"/>
      <c r="PL450" s="6"/>
      <c r="PM450" s="6"/>
      <c r="PN450" s="6"/>
      <c r="PO450" s="6"/>
      <c r="PP450" s="6"/>
      <c r="PQ450" s="6"/>
      <c r="PR450" s="6"/>
      <c r="PS450" s="6"/>
      <c r="PT450" s="6"/>
      <c r="PU450" s="6"/>
      <c r="PV450" s="6"/>
      <c r="PW450" s="6"/>
      <c r="PX450" s="6"/>
      <c r="PY450" s="6"/>
      <c r="PZ450" s="6"/>
      <c r="QA450" s="6"/>
      <c r="QB450" s="6"/>
      <c r="QC450" s="6"/>
      <c r="QD450" s="6"/>
      <c r="QE450" s="6"/>
      <c r="QF450" s="6"/>
      <c r="QG450" s="6"/>
      <c r="QH450" s="6"/>
      <c r="QI450" s="6"/>
      <c r="QJ450" s="6"/>
      <c r="QK450" s="6"/>
      <c r="QL450" s="6"/>
      <c r="QM450" s="6"/>
      <c r="QN450" s="6"/>
      <c r="QO450" s="6"/>
      <c r="QP450" s="6"/>
      <c r="QQ450" s="6"/>
      <c r="QR450" s="6"/>
      <c r="QS450" s="6"/>
      <c r="QT450" s="6"/>
      <c r="QU450" s="6"/>
      <c r="QV450" s="6"/>
      <c r="QW450" s="6"/>
      <c r="QX450" s="6"/>
      <c r="QY450" s="6"/>
      <c r="QZ450" s="6"/>
      <c r="RA450" s="6"/>
      <c r="RB450" s="6"/>
      <c r="RC450" s="6"/>
      <c r="RD450" s="6"/>
      <c r="RE450" s="6"/>
      <c r="RF450" s="6"/>
      <c r="RG450" s="6"/>
      <c r="RH450" s="6"/>
      <c r="RI450" s="6"/>
      <c r="RJ450" s="6"/>
      <c r="RK450" s="6"/>
      <c r="RL450" s="6"/>
      <c r="RM450" s="6"/>
      <c r="RN450" s="6"/>
      <c r="RO450" s="6"/>
      <c r="RP450" s="6"/>
      <c r="RQ450" s="6"/>
      <c r="RR450" s="6"/>
      <c r="RS450" s="6"/>
      <c r="RT450" s="6"/>
      <c r="RU450" s="6"/>
      <c r="RV450" s="6"/>
      <c r="RW450" s="6"/>
      <c r="RX450" s="6"/>
      <c r="RY450" s="6"/>
      <c r="RZ450" s="6"/>
      <c r="SA450" s="6"/>
      <c r="SB450" s="6"/>
      <c r="SC450" s="6"/>
      <c r="SD450" s="6"/>
      <c r="SE450" s="6"/>
      <c r="SF450" s="6"/>
      <c r="SG450" s="6"/>
      <c r="SH450" s="6"/>
      <c r="SI450" s="6"/>
      <c r="SJ450" s="6"/>
      <c r="SK450" s="6"/>
      <c r="SL450" s="6"/>
      <c r="SM450" s="6"/>
      <c r="SN450" s="6"/>
      <c r="SO450" s="6"/>
      <c r="SP450" s="6"/>
      <c r="SQ450" s="6"/>
      <c r="SR450" s="6"/>
      <c r="SS450" s="6"/>
      <c r="ST450" s="6"/>
      <c r="SU450" s="6"/>
      <c r="SV450" s="6"/>
      <c r="SW450" s="6"/>
      <c r="SX450" s="6"/>
      <c r="SY450" s="6"/>
      <c r="SZ450" s="6"/>
      <c r="TA450" s="6"/>
      <c r="TB450" s="6"/>
      <c r="TC450" s="6"/>
      <c r="TD450" s="6"/>
      <c r="TE450" s="6"/>
      <c r="TF450" s="6"/>
      <c r="TG450" s="6"/>
      <c r="TH450" s="6"/>
      <c r="TI450" s="6"/>
      <c r="TJ450" s="6"/>
      <c r="TK450" s="6"/>
      <c r="TL450" s="6"/>
      <c r="TM450" s="6"/>
      <c r="TN450" s="6"/>
      <c r="TO450" s="6"/>
      <c r="TP450" s="6"/>
      <c r="TQ450" s="6"/>
      <c r="TR450" s="6"/>
      <c r="TS450" s="6"/>
      <c r="TT450" s="6"/>
      <c r="TU450" s="6"/>
      <c r="TV450" s="6"/>
      <c r="TW450" s="6"/>
      <c r="TX450" s="6"/>
      <c r="TY450" s="6"/>
      <c r="TZ450" s="6"/>
      <c r="UA450" s="6"/>
      <c r="UB450" s="6"/>
      <c r="UC450" s="6"/>
      <c r="UD450" s="6"/>
      <c r="UE450" s="6"/>
      <c r="UF450" s="6"/>
      <c r="UG450" s="6"/>
      <c r="UH450" s="6"/>
      <c r="UI450" s="6"/>
      <c r="UJ450" s="6"/>
      <c r="UK450" s="6"/>
      <c r="UL450" s="6"/>
      <c r="UM450" s="6"/>
      <c r="UN450" s="6"/>
      <c r="UO450" s="6"/>
      <c r="UP450" s="6"/>
      <c r="UQ450" s="6"/>
      <c r="UR450" s="6"/>
      <c r="US450" s="6"/>
      <c r="UT450" s="6"/>
      <c r="UU450" s="6"/>
      <c r="UV450" s="6"/>
      <c r="UW450" s="6"/>
      <c r="UX450" s="6"/>
      <c r="UY450" s="6"/>
      <c r="UZ450" s="6"/>
      <c r="VA450" s="6"/>
      <c r="VB450" s="6"/>
      <c r="VC450" s="6"/>
      <c r="VD450" s="6"/>
      <c r="VE450" s="6"/>
      <c r="VF450" s="6"/>
      <c r="VG450" s="6"/>
      <c r="VH450" s="6"/>
      <c r="VI450" s="6"/>
      <c r="VJ450" s="6"/>
      <c r="VK450" s="6"/>
      <c r="VL450" s="6"/>
      <c r="VM450" s="6"/>
      <c r="VN450" s="6"/>
      <c r="VO450" s="6"/>
      <c r="VP450" s="6"/>
      <c r="VQ450" s="6"/>
      <c r="VR450" s="6"/>
      <c r="VS450" s="6"/>
      <c r="VT450" s="6"/>
      <c r="VU450" s="6"/>
      <c r="VV450" s="6"/>
      <c r="VW450" s="6"/>
      <c r="VX450" s="6"/>
      <c r="VY450" s="6"/>
      <c r="VZ450" s="6"/>
      <c r="WA450" s="6"/>
      <c r="WB450" s="6"/>
      <c r="WC450" s="6"/>
      <c r="WD450" s="6"/>
      <c r="WE450" s="6"/>
      <c r="WF450" s="6"/>
      <c r="WG450" s="6"/>
      <c r="WH450" s="6"/>
      <c r="WI450" s="6"/>
      <c r="WJ450" s="6"/>
      <c r="WK450" s="6"/>
      <c r="WL450" s="6"/>
      <c r="WM450" s="6"/>
      <c r="WN450" s="6"/>
      <c r="WO450" s="6"/>
      <c r="WP450" s="6"/>
      <c r="WQ450" s="6"/>
      <c r="WR450" s="6"/>
      <c r="WS450" s="6"/>
      <c r="WT450" s="6"/>
      <c r="WU450" s="6"/>
      <c r="WV450" s="6"/>
      <c r="WW450" s="6"/>
      <c r="WX450" s="6"/>
      <c r="WY450" s="6"/>
      <c r="WZ450" s="6"/>
      <c r="XA450" s="6"/>
      <c r="XB450" s="6"/>
      <c r="XC450" s="6"/>
      <c r="XD450" s="6"/>
      <c r="XE450" s="6"/>
      <c r="XF450" s="6"/>
      <c r="XG450" s="6"/>
      <c r="XH450" s="6"/>
      <c r="XI450" s="6"/>
      <c r="XJ450" s="6"/>
      <c r="XK450" s="6"/>
      <c r="XL450" s="6"/>
      <c r="XM450" s="6"/>
      <c r="XN450" s="6"/>
      <c r="XO450" s="6"/>
      <c r="XP450" s="6"/>
    </row>
    <row r="451" spans="2:640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/>
      <c r="LD451" s="6"/>
      <c r="LE451" s="6"/>
      <c r="LF451" s="6"/>
      <c r="LG451" s="6"/>
      <c r="LH451" s="6"/>
      <c r="LI451" s="6"/>
      <c r="LJ451" s="6"/>
      <c r="LK451" s="6"/>
      <c r="LL451" s="6"/>
      <c r="LM451" s="6"/>
      <c r="LN451" s="6"/>
      <c r="LO451" s="6"/>
      <c r="LP451" s="6"/>
      <c r="LQ451" s="6"/>
      <c r="LR451" s="6"/>
      <c r="LS451" s="6"/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/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/>
      <c r="MZ451" s="6"/>
      <c r="NA451" s="6"/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/>
      <c r="OB451" s="6"/>
      <c r="OC451" s="6"/>
      <c r="OD451" s="6"/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/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6"/>
      <c r="PF451" s="6"/>
      <c r="PG451" s="6"/>
      <c r="PH451" s="6"/>
      <c r="PI451" s="6"/>
      <c r="PJ451" s="6"/>
      <c r="PK451" s="6"/>
      <c r="PL451" s="6"/>
      <c r="PM451" s="6"/>
      <c r="PN451" s="6"/>
      <c r="PO451" s="6"/>
      <c r="PP451" s="6"/>
      <c r="PQ451" s="6"/>
      <c r="PR451" s="6"/>
      <c r="PS451" s="6"/>
      <c r="PT451" s="6"/>
      <c r="PU451" s="6"/>
      <c r="PV451" s="6"/>
      <c r="PW451" s="6"/>
      <c r="PX451" s="6"/>
      <c r="PY451" s="6"/>
      <c r="PZ451" s="6"/>
      <c r="QA451" s="6"/>
      <c r="QB451" s="6"/>
      <c r="QC451" s="6"/>
      <c r="QD451" s="6"/>
      <c r="QE451" s="6"/>
      <c r="QF451" s="6"/>
      <c r="QG451" s="6"/>
      <c r="QH451" s="6"/>
      <c r="QI451" s="6"/>
      <c r="QJ451" s="6"/>
      <c r="QK451" s="6"/>
      <c r="QL451" s="6"/>
      <c r="QM451" s="6"/>
      <c r="QN451" s="6"/>
      <c r="QO451" s="6"/>
      <c r="QP451" s="6"/>
      <c r="QQ451" s="6"/>
      <c r="QR451" s="6"/>
      <c r="QS451" s="6"/>
      <c r="QT451" s="6"/>
      <c r="QU451" s="6"/>
      <c r="QV451" s="6"/>
      <c r="QW451" s="6"/>
      <c r="QX451" s="6"/>
      <c r="QY451" s="6"/>
      <c r="QZ451" s="6"/>
      <c r="RA451" s="6"/>
      <c r="RB451" s="6"/>
      <c r="RC451" s="6"/>
      <c r="RD451" s="6"/>
      <c r="RE451" s="6"/>
      <c r="RF451" s="6"/>
      <c r="RG451" s="6"/>
      <c r="RH451" s="6"/>
      <c r="RI451" s="6"/>
      <c r="RJ451" s="6"/>
      <c r="RK451" s="6"/>
      <c r="RL451" s="6"/>
      <c r="RM451" s="6"/>
      <c r="RN451" s="6"/>
      <c r="RO451" s="6"/>
      <c r="RP451" s="6"/>
      <c r="RQ451" s="6"/>
      <c r="RR451" s="6"/>
      <c r="RS451" s="6"/>
      <c r="RT451" s="6"/>
      <c r="RU451" s="6"/>
      <c r="RV451" s="6"/>
      <c r="RW451" s="6"/>
      <c r="RX451" s="6"/>
      <c r="RY451" s="6"/>
      <c r="RZ451" s="6"/>
      <c r="SA451" s="6"/>
      <c r="SB451" s="6"/>
      <c r="SC451" s="6"/>
      <c r="SD451" s="6"/>
      <c r="SE451" s="6"/>
      <c r="SF451" s="6"/>
      <c r="SG451" s="6"/>
      <c r="SH451" s="6"/>
      <c r="SI451" s="6"/>
      <c r="SJ451" s="6"/>
      <c r="SK451" s="6"/>
      <c r="SL451" s="6"/>
      <c r="SM451" s="6"/>
      <c r="SN451" s="6"/>
      <c r="SO451" s="6"/>
      <c r="SP451" s="6"/>
      <c r="SQ451" s="6"/>
      <c r="SR451" s="6"/>
      <c r="SS451" s="6"/>
      <c r="ST451" s="6"/>
      <c r="SU451" s="6"/>
      <c r="SV451" s="6"/>
      <c r="SW451" s="6"/>
      <c r="SX451" s="6"/>
      <c r="SY451" s="6"/>
      <c r="SZ451" s="6"/>
      <c r="TA451" s="6"/>
      <c r="TB451" s="6"/>
      <c r="TC451" s="6"/>
      <c r="TD451" s="6"/>
      <c r="TE451" s="6"/>
      <c r="TF451" s="6"/>
      <c r="TG451" s="6"/>
      <c r="TH451" s="6"/>
      <c r="TI451" s="6"/>
      <c r="TJ451" s="6"/>
      <c r="TK451" s="6"/>
      <c r="TL451" s="6"/>
      <c r="TM451" s="6"/>
      <c r="TN451" s="6"/>
      <c r="TO451" s="6"/>
      <c r="TP451" s="6"/>
      <c r="TQ451" s="6"/>
      <c r="TR451" s="6"/>
      <c r="TS451" s="6"/>
      <c r="TT451" s="6"/>
      <c r="TU451" s="6"/>
      <c r="TV451" s="6"/>
      <c r="TW451" s="6"/>
      <c r="TX451" s="6"/>
      <c r="TY451" s="6"/>
      <c r="TZ451" s="6"/>
      <c r="UA451" s="6"/>
      <c r="UB451" s="6"/>
      <c r="UC451" s="6"/>
      <c r="UD451" s="6"/>
      <c r="UE451" s="6"/>
      <c r="UF451" s="6"/>
      <c r="UG451" s="6"/>
      <c r="UH451" s="6"/>
      <c r="UI451" s="6"/>
      <c r="UJ451" s="6"/>
      <c r="UK451" s="6"/>
      <c r="UL451" s="6"/>
      <c r="UM451" s="6"/>
      <c r="UN451" s="6"/>
      <c r="UO451" s="6"/>
      <c r="UP451" s="6"/>
      <c r="UQ451" s="6"/>
      <c r="UR451" s="6"/>
      <c r="US451" s="6"/>
      <c r="UT451" s="6"/>
      <c r="UU451" s="6"/>
      <c r="UV451" s="6"/>
      <c r="UW451" s="6"/>
      <c r="UX451" s="6"/>
      <c r="UY451" s="6"/>
      <c r="UZ451" s="6"/>
      <c r="VA451" s="6"/>
      <c r="VB451" s="6"/>
      <c r="VC451" s="6"/>
      <c r="VD451" s="6"/>
      <c r="VE451" s="6"/>
      <c r="VF451" s="6"/>
      <c r="VG451" s="6"/>
      <c r="VH451" s="6"/>
      <c r="VI451" s="6"/>
      <c r="VJ451" s="6"/>
      <c r="VK451" s="6"/>
      <c r="VL451" s="6"/>
      <c r="VM451" s="6"/>
      <c r="VN451" s="6"/>
      <c r="VO451" s="6"/>
      <c r="VP451" s="6"/>
      <c r="VQ451" s="6"/>
      <c r="VR451" s="6"/>
      <c r="VS451" s="6"/>
      <c r="VT451" s="6"/>
      <c r="VU451" s="6"/>
      <c r="VV451" s="6"/>
      <c r="VW451" s="6"/>
      <c r="VX451" s="6"/>
      <c r="VY451" s="6"/>
      <c r="VZ451" s="6"/>
      <c r="WA451" s="6"/>
      <c r="WB451" s="6"/>
      <c r="WC451" s="6"/>
      <c r="WD451" s="6"/>
      <c r="WE451" s="6"/>
      <c r="WF451" s="6"/>
      <c r="WG451" s="6"/>
      <c r="WH451" s="6"/>
      <c r="WI451" s="6"/>
      <c r="WJ451" s="6"/>
      <c r="WK451" s="6"/>
      <c r="WL451" s="6"/>
      <c r="WM451" s="6"/>
      <c r="WN451" s="6"/>
      <c r="WO451" s="6"/>
      <c r="WP451" s="6"/>
      <c r="WQ451" s="6"/>
      <c r="WR451" s="6"/>
      <c r="WS451" s="6"/>
      <c r="WT451" s="6"/>
      <c r="WU451" s="6"/>
      <c r="WV451" s="6"/>
      <c r="WW451" s="6"/>
      <c r="WX451" s="6"/>
      <c r="WY451" s="6"/>
      <c r="WZ451" s="6"/>
      <c r="XA451" s="6"/>
      <c r="XB451" s="6"/>
      <c r="XC451" s="6"/>
      <c r="XD451" s="6"/>
      <c r="XE451" s="6"/>
      <c r="XF451" s="6"/>
      <c r="XG451" s="6"/>
      <c r="XH451" s="6"/>
      <c r="XI451" s="6"/>
      <c r="XJ451" s="6"/>
      <c r="XK451" s="6"/>
      <c r="XL451" s="6"/>
      <c r="XM451" s="6"/>
      <c r="XN451" s="6"/>
      <c r="XO451" s="6"/>
      <c r="XP451" s="6"/>
    </row>
    <row r="452" spans="2:640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  <c r="JV452" s="6"/>
      <c r="JW452" s="6"/>
      <c r="JX452" s="6"/>
      <c r="JY452" s="6"/>
      <c r="JZ452" s="6"/>
      <c r="KA452" s="6"/>
      <c r="KB452" s="6"/>
      <c r="KC452" s="6"/>
      <c r="KD452" s="6"/>
      <c r="KE452" s="6"/>
      <c r="KF452" s="6"/>
      <c r="KG452" s="6"/>
      <c r="KH452" s="6"/>
      <c r="KI452" s="6"/>
      <c r="KJ452" s="6"/>
      <c r="KK452" s="6"/>
      <c r="KL452" s="6"/>
      <c r="KM452" s="6"/>
      <c r="KN452" s="6"/>
      <c r="KO452" s="6"/>
      <c r="KP452" s="6"/>
      <c r="KQ452" s="6"/>
      <c r="KR452" s="6"/>
      <c r="KS452" s="6"/>
      <c r="KT452" s="6"/>
      <c r="KU452" s="6"/>
      <c r="KV452" s="6"/>
      <c r="KW452" s="6"/>
      <c r="KX452" s="6"/>
      <c r="KY452" s="6"/>
      <c r="KZ452" s="6"/>
      <c r="LA452" s="6"/>
      <c r="LB452" s="6"/>
      <c r="LC452" s="6"/>
      <c r="LD452" s="6"/>
      <c r="LE452" s="6"/>
      <c r="LF452" s="6"/>
      <c r="LG452" s="6"/>
      <c r="LH452" s="6"/>
      <c r="LI452" s="6"/>
      <c r="LJ452" s="6"/>
      <c r="LK452" s="6"/>
      <c r="LL452" s="6"/>
      <c r="LM452" s="6"/>
      <c r="LN452" s="6"/>
      <c r="LO452" s="6"/>
      <c r="LP452" s="6"/>
      <c r="LQ452" s="6"/>
      <c r="LR452" s="6"/>
      <c r="LS452" s="6"/>
      <c r="LT452" s="6"/>
      <c r="LU452" s="6"/>
      <c r="LV452" s="6"/>
      <c r="LW452" s="6"/>
      <c r="LX452" s="6"/>
      <c r="LY452" s="6"/>
      <c r="LZ452" s="6"/>
      <c r="MA452" s="6"/>
      <c r="MB452" s="6"/>
      <c r="MC452" s="6"/>
      <c r="MD452" s="6"/>
      <c r="ME452" s="6"/>
      <c r="MF452" s="6"/>
      <c r="MG452" s="6"/>
      <c r="MH452" s="6"/>
      <c r="MI452" s="6"/>
      <c r="MJ452" s="6"/>
      <c r="MK452" s="6"/>
      <c r="ML452" s="6"/>
      <c r="MM452" s="6"/>
      <c r="MN452" s="6"/>
      <c r="MO452" s="6"/>
      <c r="MP452" s="6"/>
      <c r="MQ452" s="6"/>
      <c r="MR452" s="6"/>
      <c r="MS452" s="6"/>
      <c r="MT452" s="6"/>
      <c r="MU452" s="6"/>
      <c r="MV452" s="6"/>
      <c r="MW452" s="6"/>
      <c r="MX452" s="6"/>
      <c r="MY452" s="6"/>
      <c r="MZ452" s="6"/>
      <c r="NA452" s="6"/>
      <c r="NB452" s="6"/>
      <c r="NC452" s="6"/>
      <c r="ND452" s="6"/>
      <c r="NE452" s="6"/>
      <c r="NF452" s="6"/>
      <c r="NG452" s="6"/>
      <c r="NH452" s="6"/>
      <c r="NI452" s="6"/>
      <c r="NJ452" s="6"/>
      <c r="NK452" s="6"/>
      <c r="NL452" s="6"/>
      <c r="NM452" s="6"/>
      <c r="NN452" s="6"/>
      <c r="NO452" s="6"/>
      <c r="NP452" s="6"/>
      <c r="NQ452" s="6"/>
      <c r="NR452" s="6"/>
      <c r="NS452" s="6"/>
      <c r="NT452" s="6"/>
      <c r="NU452" s="6"/>
      <c r="NV452" s="6"/>
      <c r="NW452" s="6"/>
      <c r="NX452" s="6"/>
      <c r="NY452" s="6"/>
      <c r="NZ452" s="6"/>
      <c r="OA452" s="6"/>
      <c r="OB452" s="6"/>
      <c r="OC452" s="6"/>
      <c r="OD452" s="6"/>
      <c r="OE452" s="6"/>
      <c r="OF452" s="6"/>
      <c r="OG452" s="6"/>
      <c r="OH452" s="6"/>
      <c r="OI452" s="6"/>
      <c r="OJ452" s="6"/>
      <c r="OK452" s="6"/>
      <c r="OL452" s="6"/>
      <c r="OM452" s="6"/>
      <c r="ON452" s="6"/>
      <c r="OO452" s="6"/>
      <c r="OP452" s="6"/>
      <c r="OQ452" s="6"/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/>
      <c r="PD452" s="6"/>
      <c r="PE452" s="6"/>
      <c r="PF452" s="6"/>
      <c r="PG452" s="6"/>
      <c r="PH452" s="6"/>
      <c r="PI452" s="6"/>
      <c r="PJ452" s="6"/>
      <c r="PK452" s="6"/>
      <c r="PL452" s="6"/>
      <c r="PM452" s="6"/>
      <c r="PN452" s="6"/>
      <c r="PO452" s="6"/>
      <c r="PP452" s="6"/>
      <c r="PQ452" s="6"/>
      <c r="PR452" s="6"/>
      <c r="PS452" s="6"/>
      <c r="PT452" s="6"/>
      <c r="PU452" s="6"/>
      <c r="PV452" s="6"/>
      <c r="PW452" s="6"/>
      <c r="PX452" s="6"/>
      <c r="PY452" s="6"/>
      <c r="PZ452" s="6"/>
      <c r="QA452" s="6"/>
      <c r="QB452" s="6"/>
      <c r="QC452" s="6"/>
      <c r="QD452" s="6"/>
      <c r="QE452" s="6"/>
      <c r="QF452" s="6"/>
      <c r="QG452" s="6"/>
      <c r="QH452" s="6"/>
      <c r="QI452" s="6"/>
      <c r="QJ452" s="6"/>
      <c r="QK452" s="6"/>
      <c r="QL452" s="6"/>
      <c r="QM452" s="6"/>
      <c r="QN452" s="6"/>
      <c r="QO452" s="6"/>
      <c r="QP452" s="6"/>
      <c r="QQ452" s="6"/>
      <c r="QR452" s="6"/>
      <c r="QS452" s="6"/>
      <c r="QT452" s="6"/>
      <c r="QU452" s="6"/>
      <c r="QV452" s="6"/>
      <c r="QW452" s="6"/>
      <c r="QX452" s="6"/>
      <c r="QY452" s="6"/>
      <c r="QZ452" s="6"/>
      <c r="RA452" s="6"/>
      <c r="RB452" s="6"/>
      <c r="RC452" s="6"/>
      <c r="RD452" s="6"/>
      <c r="RE452" s="6"/>
      <c r="RF452" s="6"/>
      <c r="RG452" s="6"/>
      <c r="RH452" s="6"/>
      <c r="RI452" s="6"/>
      <c r="RJ452" s="6"/>
      <c r="RK452" s="6"/>
      <c r="RL452" s="6"/>
      <c r="RM452" s="6"/>
      <c r="RN452" s="6"/>
      <c r="RO452" s="6"/>
      <c r="RP452" s="6"/>
      <c r="RQ452" s="6"/>
      <c r="RR452" s="6"/>
      <c r="RS452" s="6"/>
      <c r="RT452" s="6"/>
      <c r="RU452" s="6"/>
      <c r="RV452" s="6"/>
      <c r="RW452" s="6"/>
      <c r="RX452" s="6"/>
      <c r="RY452" s="6"/>
      <c r="RZ452" s="6"/>
      <c r="SA452" s="6"/>
      <c r="SB452" s="6"/>
      <c r="SC452" s="6"/>
      <c r="SD452" s="6"/>
      <c r="SE452" s="6"/>
      <c r="SF452" s="6"/>
      <c r="SG452" s="6"/>
      <c r="SH452" s="6"/>
      <c r="SI452" s="6"/>
      <c r="SJ452" s="6"/>
      <c r="SK452" s="6"/>
      <c r="SL452" s="6"/>
      <c r="SM452" s="6"/>
      <c r="SN452" s="6"/>
      <c r="SO452" s="6"/>
      <c r="SP452" s="6"/>
      <c r="SQ452" s="6"/>
      <c r="SR452" s="6"/>
      <c r="SS452" s="6"/>
      <c r="ST452" s="6"/>
      <c r="SU452" s="6"/>
      <c r="SV452" s="6"/>
      <c r="SW452" s="6"/>
      <c r="SX452" s="6"/>
      <c r="SY452" s="6"/>
      <c r="SZ452" s="6"/>
      <c r="TA452" s="6"/>
      <c r="TB452" s="6"/>
      <c r="TC452" s="6"/>
      <c r="TD452" s="6"/>
      <c r="TE452" s="6"/>
      <c r="TF452" s="6"/>
      <c r="TG452" s="6"/>
      <c r="TH452" s="6"/>
      <c r="TI452" s="6"/>
      <c r="TJ452" s="6"/>
      <c r="TK452" s="6"/>
      <c r="TL452" s="6"/>
      <c r="TM452" s="6"/>
      <c r="TN452" s="6"/>
      <c r="TO452" s="6"/>
      <c r="TP452" s="6"/>
      <c r="TQ452" s="6"/>
      <c r="TR452" s="6"/>
      <c r="TS452" s="6"/>
      <c r="TT452" s="6"/>
      <c r="TU452" s="6"/>
      <c r="TV452" s="6"/>
      <c r="TW452" s="6"/>
      <c r="TX452" s="6"/>
      <c r="TY452" s="6"/>
      <c r="TZ452" s="6"/>
      <c r="UA452" s="6"/>
      <c r="UB452" s="6"/>
      <c r="UC452" s="6"/>
      <c r="UD452" s="6"/>
      <c r="UE452" s="6"/>
      <c r="UF452" s="6"/>
      <c r="UG452" s="6"/>
      <c r="UH452" s="6"/>
      <c r="UI452" s="6"/>
      <c r="UJ452" s="6"/>
      <c r="UK452" s="6"/>
      <c r="UL452" s="6"/>
      <c r="UM452" s="6"/>
      <c r="UN452" s="6"/>
      <c r="UO452" s="6"/>
      <c r="UP452" s="6"/>
      <c r="UQ452" s="6"/>
      <c r="UR452" s="6"/>
      <c r="US452" s="6"/>
      <c r="UT452" s="6"/>
      <c r="UU452" s="6"/>
      <c r="UV452" s="6"/>
      <c r="UW452" s="6"/>
      <c r="UX452" s="6"/>
      <c r="UY452" s="6"/>
      <c r="UZ452" s="6"/>
      <c r="VA452" s="6"/>
      <c r="VB452" s="6"/>
      <c r="VC452" s="6"/>
      <c r="VD452" s="6"/>
      <c r="VE452" s="6"/>
      <c r="VF452" s="6"/>
      <c r="VG452" s="6"/>
      <c r="VH452" s="6"/>
      <c r="VI452" s="6"/>
      <c r="VJ452" s="6"/>
      <c r="VK452" s="6"/>
      <c r="VL452" s="6"/>
      <c r="VM452" s="6"/>
      <c r="VN452" s="6"/>
      <c r="VO452" s="6"/>
      <c r="VP452" s="6"/>
      <c r="VQ452" s="6"/>
      <c r="VR452" s="6"/>
      <c r="VS452" s="6"/>
      <c r="VT452" s="6"/>
      <c r="VU452" s="6"/>
      <c r="VV452" s="6"/>
      <c r="VW452" s="6"/>
      <c r="VX452" s="6"/>
      <c r="VY452" s="6"/>
      <c r="VZ452" s="6"/>
      <c r="WA452" s="6"/>
      <c r="WB452" s="6"/>
      <c r="WC452" s="6"/>
      <c r="WD452" s="6"/>
      <c r="WE452" s="6"/>
      <c r="WF452" s="6"/>
      <c r="WG452" s="6"/>
      <c r="WH452" s="6"/>
      <c r="WI452" s="6"/>
      <c r="WJ452" s="6"/>
      <c r="WK452" s="6"/>
      <c r="WL452" s="6"/>
      <c r="WM452" s="6"/>
      <c r="WN452" s="6"/>
      <c r="WO452" s="6"/>
      <c r="WP452" s="6"/>
      <c r="WQ452" s="6"/>
      <c r="WR452" s="6"/>
      <c r="WS452" s="6"/>
      <c r="WT452" s="6"/>
      <c r="WU452" s="6"/>
      <c r="WV452" s="6"/>
      <c r="WW452" s="6"/>
      <c r="WX452" s="6"/>
      <c r="WY452" s="6"/>
      <c r="WZ452" s="6"/>
      <c r="XA452" s="6"/>
      <c r="XB452" s="6"/>
      <c r="XC452" s="6"/>
      <c r="XD452" s="6"/>
      <c r="XE452" s="6"/>
      <c r="XF452" s="6"/>
      <c r="XG452" s="6"/>
      <c r="XH452" s="6"/>
      <c r="XI452" s="6"/>
      <c r="XJ452" s="6"/>
      <c r="XK452" s="6"/>
      <c r="XL452" s="6"/>
      <c r="XM452" s="6"/>
      <c r="XN452" s="6"/>
      <c r="XO452" s="6"/>
      <c r="XP452" s="6"/>
    </row>
    <row r="453" spans="2:640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/>
      <c r="JX453" s="6"/>
      <c r="JY453" s="6"/>
      <c r="JZ453" s="6"/>
      <c r="KA453" s="6"/>
      <c r="KB453" s="6"/>
      <c r="KC453" s="6"/>
      <c r="KD453" s="6"/>
      <c r="KE453" s="6"/>
      <c r="KF453" s="6"/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/>
      <c r="OP453" s="6"/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6"/>
      <c r="PF453" s="6"/>
      <c r="PG453" s="6"/>
      <c r="PH453" s="6"/>
      <c r="PI453" s="6"/>
      <c r="PJ453" s="6"/>
      <c r="PK453" s="6"/>
      <c r="PL453" s="6"/>
      <c r="PM453" s="6"/>
      <c r="PN453" s="6"/>
      <c r="PO453" s="6"/>
      <c r="PP453" s="6"/>
      <c r="PQ453" s="6"/>
      <c r="PR453" s="6"/>
      <c r="PS453" s="6"/>
      <c r="PT453" s="6"/>
      <c r="PU453" s="6"/>
      <c r="PV453" s="6"/>
      <c r="PW453" s="6"/>
      <c r="PX453" s="6"/>
      <c r="PY453" s="6"/>
      <c r="PZ453" s="6"/>
      <c r="QA453" s="6"/>
      <c r="QB453" s="6"/>
      <c r="QC453" s="6"/>
      <c r="QD453" s="6"/>
      <c r="QE453" s="6"/>
      <c r="QF453" s="6"/>
      <c r="QG453" s="6"/>
      <c r="QH453" s="6"/>
      <c r="QI453" s="6"/>
      <c r="QJ453" s="6"/>
      <c r="QK453" s="6"/>
      <c r="QL453" s="6"/>
      <c r="QM453" s="6"/>
      <c r="QN453" s="6"/>
      <c r="QO453" s="6"/>
      <c r="QP453" s="6"/>
      <c r="QQ453" s="6"/>
      <c r="QR453" s="6"/>
      <c r="QS453" s="6"/>
      <c r="QT453" s="6"/>
      <c r="QU453" s="6"/>
      <c r="QV453" s="6"/>
      <c r="QW453" s="6"/>
      <c r="QX453" s="6"/>
      <c r="QY453" s="6"/>
      <c r="QZ453" s="6"/>
      <c r="RA453" s="6"/>
      <c r="RB453" s="6"/>
      <c r="RC453" s="6"/>
      <c r="RD453" s="6"/>
      <c r="RE453" s="6"/>
      <c r="RF453" s="6"/>
      <c r="RG453" s="6"/>
      <c r="RH453" s="6"/>
      <c r="RI453" s="6"/>
      <c r="RJ453" s="6"/>
      <c r="RK453" s="6"/>
      <c r="RL453" s="6"/>
      <c r="RM453" s="6"/>
      <c r="RN453" s="6"/>
      <c r="RO453" s="6"/>
      <c r="RP453" s="6"/>
      <c r="RQ453" s="6"/>
      <c r="RR453" s="6"/>
      <c r="RS453" s="6"/>
      <c r="RT453" s="6"/>
      <c r="RU453" s="6"/>
      <c r="RV453" s="6"/>
      <c r="RW453" s="6"/>
      <c r="RX453" s="6"/>
      <c r="RY453" s="6"/>
      <c r="RZ453" s="6"/>
      <c r="SA453" s="6"/>
      <c r="SB453" s="6"/>
      <c r="SC453" s="6"/>
      <c r="SD453" s="6"/>
      <c r="SE453" s="6"/>
      <c r="SF453" s="6"/>
      <c r="SG453" s="6"/>
      <c r="SH453" s="6"/>
      <c r="SI453" s="6"/>
      <c r="SJ453" s="6"/>
      <c r="SK453" s="6"/>
      <c r="SL453" s="6"/>
      <c r="SM453" s="6"/>
      <c r="SN453" s="6"/>
      <c r="SO453" s="6"/>
      <c r="SP453" s="6"/>
      <c r="SQ453" s="6"/>
      <c r="SR453" s="6"/>
      <c r="SS453" s="6"/>
      <c r="ST453" s="6"/>
      <c r="SU453" s="6"/>
      <c r="SV453" s="6"/>
      <c r="SW453" s="6"/>
      <c r="SX453" s="6"/>
      <c r="SY453" s="6"/>
      <c r="SZ453" s="6"/>
      <c r="TA453" s="6"/>
      <c r="TB453" s="6"/>
      <c r="TC453" s="6"/>
      <c r="TD453" s="6"/>
      <c r="TE453" s="6"/>
      <c r="TF453" s="6"/>
      <c r="TG453" s="6"/>
      <c r="TH453" s="6"/>
      <c r="TI453" s="6"/>
      <c r="TJ453" s="6"/>
      <c r="TK453" s="6"/>
      <c r="TL453" s="6"/>
      <c r="TM453" s="6"/>
      <c r="TN453" s="6"/>
      <c r="TO453" s="6"/>
      <c r="TP453" s="6"/>
      <c r="TQ453" s="6"/>
      <c r="TR453" s="6"/>
      <c r="TS453" s="6"/>
      <c r="TT453" s="6"/>
      <c r="TU453" s="6"/>
      <c r="TV453" s="6"/>
      <c r="TW453" s="6"/>
      <c r="TX453" s="6"/>
      <c r="TY453" s="6"/>
      <c r="TZ453" s="6"/>
      <c r="UA453" s="6"/>
      <c r="UB453" s="6"/>
      <c r="UC453" s="6"/>
      <c r="UD453" s="6"/>
      <c r="UE453" s="6"/>
      <c r="UF453" s="6"/>
      <c r="UG453" s="6"/>
      <c r="UH453" s="6"/>
      <c r="UI453" s="6"/>
      <c r="UJ453" s="6"/>
      <c r="UK453" s="6"/>
      <c r="UL453" s="6"/>
      <c r="UM453" s="6"/>
      <c r="UN453" s="6"/>
      <c r="UO453" s="6"/>
      <c r="UP453" s="6"/>
      <c r="UQ453" s="6"/>
      <c r="UR453" s="6"/>
      <c r="US453" s="6"/>
      <c r="UT453" s="6"/>
      <c r="UU453" s="6"/>
      <c r="UV453" s="6"/>
      <c r="UW453" s="6"/>
      <c r="UX453" s="6"/>
      <c r="UY453" s="6"/>
      <c r="UZ453" s="6"/>
      <c r="VA453" s="6"/>
      <c r="VB453" s="6"/>
      <c r="VC453" s="6"/>
      <c r="VD453" s="6"/>
      <c r="VE453" s="6"/>
      <c r="VF453" s="6"/>
      <c r="VG453" s="6"/>
      <c r="VH453" s="6"/>
      <c r="VI453" s="6"/>
      <c r="VJ453" s="6"/>
      <c r="VK453" s="6"/>
      <c r="VL453" s="6"/>
      <c r="VM453" s="6"/>
      <c r="VN453" s="6"/>
      <c r="VO453" s="6"/>
      <c r="VP453" s="6"/>
      <c r="VQ453" s="6"/>
      <c r="VR453" s="6"/>
      <c r="VS453" s="6"/>
      <c r="VT453" s="6"/>
      <c r="VU453" s="6"/>
      <c r="VV453" s="6"/>
      <c r="VW453" s="6"/>
      <c r="VX453" s="6"/>
      <c r="VY453" s="6"/>
      <c r="VZ453" s="6"/>
      <c r="WA453" s="6"/>
      <c r="WB453" s="6"/>
      <c r="WC453" s="6"/>
      <c r="WD453" s="6"/>
      <c r="WE453" s="6"/>
      <c r="WF453" s="6"/>
      <c r="WG453" s="6"/>
      <c r="WH453" s="6"/>
      <c r="WI453" s="6"/>
      <c r="WJ453" s="6"/>
      <c r="WK453" s="6"/>
      <c r="WL453" s="6"/>
      <c r="WM453" s="6"/>
      <c r="WN453" s="6"/>
      <c r="WO453" s="6"/>
      <c r="WP453" s="6"/>
      <c r="WQ453" s="6"/>
      <c r="WR453" s="6"/>
      <c r="WS453" s="6"/>
      <c r="WT453" s="6"/>
      <c r="WU453" s="6"/>
      <c r="WV453" s="6"/>
      <c r="WW453" s="6"/>
      <c r="WX453" s="6"/>
      <c r="WY453" s="6"/>
      <c r="WZ453" s="6"/>
      <c r="XA453" s="6"/>
      <c r="XB453" s="6"/>
      <c r="XC453" s="6"/>
      <c r="XD453" s="6"/>
      <c r="XE453" s="6"/>
      <c r="XF453" s="6"/>
      <c r="XG453" s="6"/>
      <c r="XH453" s="6"/>
      <c r="XI453" s="6"/>
      <c r="XJ453" s="6"/>
      <c r="XK453" s="6"/>
      <c r="XL453" s="6"/>
      <c r="XM453" s="6"/>
      <c r="XN453" s="6"/>
      <c r="XO453" s="6"/>
      <c r="XP453" s="6"/>
    </row>
    <row r="454" spans="2:640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/>
      <c r="KQ454" s="6"/>
      <c r="KR454" s="6"/>
      <c r="KS454" s="6"/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/>
      <c r="LS454" s="6"/>
      <c r="LT454" s="6"/>
      <c r="LU454" s="6"/>
      <c r="LV454" s="6"/>
      <c r="LW454" s="6"/>
      <c r="LX454" s="6"/>
      <c r="LY454" s="6"/>
      <c r="LZ454" s="6"/>
      <c r="MA454" s="6"/>
      <c r="MB454" s="6"/>
      <c r="MC454" s="6"/>
      <c r="MD454" s="6"/>
      <c r="ME454" s="6"/>
      <c r="MF454" s="6"/>
      <c r="MG454" s="6"/>
      <c r="MH454" s="6"/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/>
      <c r="NM454" s="6"/>
      <c r="NN454" s="6"/>
      <c r="NO454" s="6"/>
      <c r="NP454" s="6"/>
      <c r="NQ454" s="6"/>
      <c r="NR454" s="6"/>
      <c r="NS454" s="6"/>
      <c r="NT454" s="6"/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6"/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/>
      <c r="PC454" s="6"/>
      <c r="PD454" s="6"/>
      <c r="PE454" s="6"/>
      <c r="PF454" s="6"/>
      <c r="PG454" s="6"/>
      <c r="PH454" s="6"/>
      <c r="PI454" s="6"/>
      <c r="PJ454" s="6"/>
      <c r="PK454" s="6"/>
      <c r="PL454" s="6"/>
      <c r="PM454" s="6"/>
      <c r="PN454" s="6"/>
      <c r="PO454" s="6"/>
      <c r="PP454" s="6"/>
      <c r="PQ454" s="6"/>
      <c r="PR454" s="6"/>
      <c r="PS454" s="6"/>
      <c r="PT454" s="6"/>
      <c r="PU454" s="6"/>
      <c r="PV454" s="6"/>
      <c r="PW454" s="6"/>
      <c r="PX454" s="6"/>
      <c r="PY454" s="6"/>
      <c r="PZ454" s="6"/>
      <c r="QA454" s="6"/>
      <c r="QB454" s="6"/>
      <c r="QC454" s="6"/>
      <c r="QD454" s="6"/>
      <c r="QE454" s="6"/>
      <c r="QF454" s="6"/>
      <c r="QG454" s="6"/>
      <c r="QH454" s="6"/>
      <c r="QI454" s="6"/>
      <c r="QJ454" s="6"/>
      <c r="QK454" s="6"/>
      <c r="QL454" s="6"/>
      <c r="QM454" s="6"/>
      <c r="QN454" s="6"/>
      <c r="QO454" s="6"/>
      <c r="QP454" s="6"/>
      <c r="QQ454" s="6"/>
      <c r="QR454" s="6"/>
      <c r="QS454" s="6"/>
      <c r="QT454" s="6"/>
      <c r="QU454" s="6"/>
      <c r="QV454" s="6"/>
      <c r="QW454" s="6"/>
      <c r="QX454" s="6"/>
      <c r="QY454" s="6"/>
      <c r="QZ454" s="6"/>
      <c r="RA454" s="6"/>
      <c r="RB454" s="6"/>
      <c r="RC454" s="6"/>
      <c r="RD454" s="6"/>
      <c r="RE454" s="6"/>
      <c r="RF454" s="6"/>
      <c r="RG454" s="6"/>
      <c r="RH454" s="6"/>
      <c r="RI454" s="6"/>
      <c r="RJ454" s="6"/>
      <c r="RK454" s="6"/>
      <c r="RL454" s="6"/>
      <c r="RM454" s="6"/>
      <c r="RN454" s="6"/>
      <c r="RO454" s="6"/>
      <c r="RP454" s="6"/>
      <c r="RQ454" s="6"/>
      <c r="RR454" s="6"/>
      <c r="RS454" s="6"/>
      <c r="RT454" s="6"/>
      <c r="RU454" s="6"/>
      <c r="RV454" s="6"/>
      <c r="RW454" s="6"/>
      <c r="RX454" s="6"/>
      <c r="RY454" s="6"/>
      <c r="RZ454" s="6"/>
      <c r="SA454" s="6"/>
      <c r="SB454" s="6"/>
      <c r="SC454" s="6"/>
      <c r="SD454" s="6"/>
      <c r="SE454" s="6"/>
      <c r="SF454" s="6"/>
      <c r="SG454" s="6"/>
      <c r="SH454" s="6"/>
      <c r="SI454" s="6"/>
      <c r="SJ454" s="6"/>
      <c r="SK454" s="6"/>
      <c r="SL454" s="6"/>
      <c r="SM454" s="6"/>
      <c r="SN454" s="6"/>
      <c r="SO454" s="6"/>
      <c r="SP454" s="6"/>
      <c r="SQ454" s="6"/>
      <c r="SR454" s="6"/>
      <c r="SS454" s="6"/>
      <c r="ST454" s="6"/>
      <c r="SU454" s="6"/>
      <c r="SV454" s="6"/>
      <c r="SW454" s="6"/>
      <c r="SX454" s="6"/>
      <c r="SY454" s="6"/>
      <c r="SZ454" s="6"/>
      <c r="TA454" s="6"/>
      <c r="TB454" s="6"/>
      <c r="TC454" s="6"/>
      <c r="TD454" s="6"/>
      <c r="TE454" s="6"/>
      <c r="TF454" s="6"/>
      <c r="TG454" s="6"/>
      <c r="TH454" s="6"/>
      <c r="TI454" s="6"/>
      <c r="TJ454" s="6"/>
      <c r="TK454" s="6"/>
      <c r="TL454" s="6"/>
      <c r="TM454" s="6"/>
      <c r="TN454" s="6"/>
      <c r="TO454" s="6"/>
      <c r="TP454" s="6"/>
      <c r="TQ454" s="6"/>
      <c r="TR454" s="6"/>
      <c r="TS454" s="6"/>
      <c r="TT454" s="6"/>
      <c r="TU454" s="6"/>
      <c r="TV454" s="6"/>
      <c r="TW454" s="6"/>
      <c r="TX454" s="6"/>
      <c r="TY454" s="6"/>
      <c r="TZ454" s="6"/>
      <c r="UA454" s="6"/>
      <c r="UB454" s="6"/>
      <c r="UC454" s="6"/>
      <c r="UD454" s="6"/>
      <c r="UE454" s="6"/>
      <c r="UF454" s="6"/>
      <c r="UG454" s="6"/>
      <c r="UH454" s="6"/>
      <c r="UI454" s="6"/>
      <c r="UJ454" s="6"/>
      <c r="UK454" s="6"/>
      <c r="UL454" s="6"/>
      <c r="UM454" s="6"/>
      <c r="UN454" s="6"/>
      <c r="UO454" s="6"/>
      <c r="UP454" s="6"/>
      <c r="UQ454" s="6"/>
      <c r="UR454" s="6"/>
      <c r="US454" s="6"/>
      <c r="UT454" s="6"/>
      <c r="UU454" s="6"/>
      <c r="UV454" s="6"/>
      <c r="UW454" s="6"/>
      <c r="UX454" s="6"/>
      <c r="UY454" s="6"/>
      <c r="UZ454" s="6"/>
      <c r="VA454" s="6"/>
      <c r="VB454" s="6"/>
      <c r="VC454" s="6"/>
      <c r="VD454" s="6"/>
      <c r="VE454" s="6"/>
      <c r="VF454" s="6"/>
      <c r="VG454" s="6"/>
      <c r="VH454" s="6"/>
      <c r="VI454" s="6"/>
      <c r="VJ454" s="6"/>
      <c r="VK454" s="6"/>
      <c r="VL454" s="6"/>
      <c r="VM454" s="6"/>
      <c r="VN454" s="6"/>
      <c r="VO454" s="6"/>
      <c r="VP454" s="6"/>
      <c r="VQ454" s="6"/>
      <c r="VR454" s="6"/>
      <c r="VS454" s="6"/>
      <c r="VT454" s="6"/>
      <c r="VU454" s="6"/>
      <c r="VV454" s="6"/>
      <c r="VW454" s="6"/>
      <c r="VX454" s="6"/>
      <c r="VY454" s="6"/>
      <c r="VZ454" s="6"/>
      <c r="WA454" s="6"/>
      <c r="WB454" s="6"/>
      <c r="WC454" s="6"/>
      <c r="WD454" s="6"/>
      <c r="WE454" s="6"/>
      <c r="WF454" s="6"/>
      <c r="WG454" s="6"/>
      <c r="WH454" s="6"/>
      <c r="WI454" s="6"/>
      <c r="WJ454" s="6"/>
      <c r="WK454" s="6"/>
      <c r="WL454" s="6"/>
      <c r="WM454" s="6"/>
      <c r="WN454" s="6"/>
      <c r="WO454" s="6"/>
      <c r="WP454" s="6"/>
      <c r="WQ454" s="6"/>
      <c r="WR454" s="6"/>
      <c r="WS454" s="6"/>
      <c r="WT454" s="6"/>
      <c r="WU454" s="6"/>
      <c r="WV454" s="6"/>
      <c r="WW454" s="6"/>
      <c r="WX454" s="6"/>
      <c r="WY454" s="6"/>
      <c r="WZ454" s="6"/>
      <c r="XA454" s="6"/>
      <c r="XB454" s="6"/>
      <c r="XC454" s="6"/>
      <c r="XD454" s="6"/>
      <c r="XE454" s="6"/>
      <c r="XF454" s="6"/>
      <c r="XG454" s="6"/>
      <c r="XH454" s="6"/>
      <c r="XI454" s="6"/>
      <c r="XJ454" s="6"/>
      <c r="XK454" s="6"/>
      <c r="XL454" s="6"/>
      <c r="XM454" s="6"/>
      <c r="XN454" s="6"/>
      <c r="XO454" s="6"/>
      <c r="XP454" s="6"/>
    </row>
    <row r="455" spans="2:640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  <c r="JV455" s="6"/>
      <c r="JW455" s="6"/>
      <c r="JX455" s="6"/>
      <c r="JY455" s="6"/>
      <c r="JZ455" s="6"/>
      <c r="KA455" s="6"/>
      <c r="KB455" s="6"/>
      <c r="KC455" s="6"/>
      <c r="KD455" s="6"/>
      <c r="KE455" s="6"/>
      <c r="KF455" s="6"/>
      <c r="KG455" s="6"/>
      <c r="KH455" s="6"/>
      <c r="KI455" s="6"/>
      <c r="KJ455" s="6"/>
      <c r="KK455" s="6"/>
      <c r="KL455" s="6"/>
      <c r="KM455" s="6"/>
      <c r="KN455" s="6"/>
      <c r="KO455" s="6"/>
      <c r="KP455" s="6"/>
      <c r="KQ455" s="6"/>
      <c r="KR455" s="6"/>
      <c r="KS455" s="6"/>
      <c r="KT455" s="6"/>
      <c r="KU455" s="6"/>
      <c r="KV455" s="6"/>
      <c r="KW455" s="6"/>
      <c r="KX455" s="6"/>
      <c r="KY455" s="6"/>
      <c r="KZ455" s="6"/>
      <c r="LA455" s="6"/>
      <c r="LB455" s="6"/>
      <c r="LC455" s="6"/>
      <c r="LD455" s="6"/>
      <c r="LE455" s="6"/>
      <c r="LF455" s="6"/>
      <c r="LG455" s="6"/>
      <c r="LH455" s="6"/>
      <c r="LI455" s="6"/>
      <c r="LJ455" s="6"/>
      <c r="LK455" s="6"/>
      <c r="LL455" s="6"/>
      <c r="LM455" s="6"/>
      <c r="LN455" s="6"/>
      <c r="LO455" s="6"/>
      <c r="LP455" s="6"/>
      <c r="LQ455" s="6"/>
      <c r="LR455" s="6"/>
      <c r="LS455" s="6"/>
      <c r="LT455" s="6"/>
      <c r="LU455" s="6"/>
      <c r="LV455" s="6"/>
      <c r="LW455" s="6"/>
      <c r="LX455" s="6"/>
      <c r="LY455" s="6"/>
      <c r="LZ455" s="6"/>
      <c r="MA455" s="6"/>
      <c r="MB455" s="6"/>
      <c r="MC455" s="6"/>
      <c r="MD455" s="6"/>
      <c r="ME455" s="6"/>
      <c r="MF455" s="6"/>
      <c r="MG455" s="6"/>
      <c r="MH455" s="6"/>
      <c r="MI455" s="6"/>
      <c r="MJ455" s="6"/>
      <c r="MK455" s="6"/>
      <c r="ML455" s="6"/>
      <c r="MM455" s="6"/>
      <c r="MN455" s="6"/>
      <c r="MO455" s="6"/>
      <c r="MP455" s="6"/>
      <c r="MQ455" s="6"/>
      <c r="MR455" s="6"/>
      <c r="MS455" s="6"/>
      <c r="MT455" s="6"/>
      <c r="MU455" s="6"/>
      <c r="MV455" s="6"/>
      <c r="MW455" s="6"/>
      <c r="MX455" s="6"/>
      <c r="MY455" s="6"/>
      <c r="MZ455" s="6"/>
      <c r="NA455" s="6"/>
      <c r="NB455" s="6"/>
      <c r="NC455" s="6"/>
      <c r="ND455" s="6"/>
      <c r="NE455" s="6"/>
      <c r="NF455" s="6"/>
      <c r="NG455" s="6"/>
      <c r="NH455" s="6"/>
      <c r="NI455" s="6"/>
      <c r="NJ455" s="6"/>
      <c r="NK455" s="6"/>
      <c r="NL455" s="6"/>
      <c r="NM455" s="6"/>
      <c r="NN455" s="6"/>
      <c r="NO455" s="6"/>
      <c r="NP455" s="6"/>
      <c r="NQ455" s="6"/>
      <c r="NR455" s="6"/>
      <c r="NS455" s="6"/>
      <c r="NT455" s="6"/>
      <c r="NU455" s="6"/>
      <c r="NV455" s="6"/>
      <c r="NW455" s="6"/>
      <c r="NX455" s="6"/>
      <c r="NY455" s="6"/>
      <c r="NZ455" s="6"/>
      <c r="OA455" s="6"/>
      <c r="OB455" s="6"/>
      <c r="OC455" s="6"/>
      <c r="OD455" s="6"/>
      <c r="OE455" s="6"/>
      <c r="OF455" s="6"/>
      <c r="OG455" s="6"/>
      <c r="OH455" s="6"/>
      <c r="OI455" s="6"/>
      <c r="OJ455" s="6"/>
      <c r="OK455" s="6"/>
      <c r="OL455" s="6"/>
      <c r="OM455" s="6"/>
      <c r="ON455" s="6"/>
      <c r="OO455" s="6"/>
      <c r="OP455" s="6"/>
      <c r="OQ455" s="6"/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/>
      <c r="PC455" s="6"/>
      <c r="PD455" s="6"/>
      <c r="PE455" s="6"/>
      <c r="PF455" s="6"/>
      <c r="PG455" s="6"/>
      <c r="PH455" s="6"/>
      <c r="PI455" s="6"/>
      <c r="PJ455" s="6"/>
      <c r="PK455" s="6"/>
      <c r="PL455" s="6"/>
      <c r="PM455" s="6"/>
      <c r="PN455" s="6"/>
      <c r="PO455" s="6"/>
      <c r="PP455" s="6"/>
      <c r="PQ455" s="6"/>
      <c r="PR455" s="6"/>
      <c r="PS455" s="6"/>
      <c r="PT455" s="6"/>
      <c r="PU455" s="6"/>
      <c r="PV455" s="6"/>
      <c r="PW455" s="6"/>
      <c r="PX455" s="6"/>
      <c r="PY455" s="6"/>
      <c r="PZ455" s="6"/>
      <c r="QA455" s="6"/>
      <c r="QB455" s="6"/>
      <c r="QC455" s="6"/>
      <c r="QD455" s="6"/>
      <c r="QE455" s="6"/>
      <c r="QF455" s="6"/>
      <c r="QG455" s="6"/>
      <c r="QH455" s="6"/>
      <c r="QI455" s="6"/>
      <c r="QJ455" s="6"/>
      <c r="QK455" s="6"/>
      <c r="QL455" s="6"/>
      <c r="QM455" s="6"/>
      <c r="QN455" s="6"/>
      <c r="QO455" s="6"/>
      <c r="QP455" s="6"/>
      <c r="QQ455" s="6"/>
      <c r="QR455" s="6"/>
      <c r="QS455" s="6"/>
      <c r="QT455" s="6"/>
      <c r="QU455" s="6"/>
      <c r="QV455" s="6"/>
      <c r="QW455" s="6"/>
      <c r="QX455" s="6"/>
      <c r="QY455" s="6"/>
      <c r="QZ455" s="6"/>
      <c r="RA455" s="6"/>
      <c r="RB455" s="6"/>
      <c r="RC455" s="6"/>
      <c r="RD455" s="6"/>
      <c r="RE455" s="6"/>
      <c r="RF455" s="6"/>
      <c r="RG455" s="6"/>
      <c r="RH455" s="6"/>
      <c r="RI455" s="6"/>
      <c r="RJ455" s="6"/>
      <c r="RK455" s="6"/>
      <c r="RL455" s="6"/>
      <c r="RM455" s="6"/>
      <c r="RN455" s="6"/>
      <c r="RO455" s="6"/>
      <c r="RP455" s="6"/>
      <c r="RQ455" s="6"/>
      <c r="RR455" s="6"/>
      <c r="RS455" s="6"/>
      <c r="RT455" s="6"/>
      <c r="RU455" s="6"/>
      <c r="RV455" s="6"/>
      <c r="RW455" s="6"/>
      <c r="RX455" s="6"/>
      <c r="RY455" s="6"/>
      <c r="RZ455" s="6"/>
      <c r="SA455" s="6"/>
      <c r="SB455" s="6"/>
      <c r="SC455" s="6"/>
      <c r="SD455" s="6"/>
      <c r="SE455" s="6"/>
      <c r="SF455" s="6"/>
      <c r="SG455" s="6"/>
      <c r="SH455" s="6"/>
      <c r="SI455" s="6"/>
      <c r="SJ455" s="6"/>
      <c r="SK455" s="6"/>
      <c r="SL455" s="6"/>
      <c r="SM455" s="6"/>
      <c r="SN455" s="6"/>
      <c r="SO455" s="6"/>
      <c r="SP455" s="6"/>
      <c r="SQ455" s="6"/>
      <c r="SR455" s="6"/>
      <c r="SS455" s="6"/>
      <c r="ST455" s="6"/>
      <c r="SU455" s="6"/>
      <c r="SV455" s="6"/>
      <c r="SW455" s="6"/>
      <c r="SX455" s="6"/>
      <c r="SY455" s="6"/>
      <c r="SZ455" s="6"/>
      <c r="TA455" s="6"/>
      <c r="TB455" s="6"/>
      <c r="TC455" s="6"/>
      <c r="TD455" s="6"/>
      <c r="TE455" s="6"/>
      <c r="TF455" s="6"/>
      <c r="TG455" s="6"/>
      <c r="TH455" s="6"/>
      <c r="TI455" s="6"/>
      <c r="TJ455" s="6"/>
      <c r="TK455" s="6"/>
      <c r="TL455" s="6"/>
      <c r="TM455" s="6"/>
      <c r="TN455" s="6"/>
      <c r="TO455" s="6"/>
      <c r="TP455" s="6"/>
      <c r="TQ455" s="6"/>
      <c r="TR455" s="6"/>
      <c r="TS455" s="6"/>
      <c r="TT455" s="6"/>
      <c r="TU455" s="6"/>
      <c r="TV455" s="6"/>
      <c r="TW455" s="6"/>
      <c r="TX455" s="6"/>
      <c r="TY455" s="6"/>
      <c r="TZ455" s="6"/>
      <c r="UA455" s="6"/>
      <c r="UB455" s="6"/>
      <c r="UC455" s="6"/>
      <c r="UD455" s="6"/>
      <c r="UE455" s="6"/>
      <c r="UF455" s="6"/>
      <c r="UG455" s="6"/>
      <c r="UH455" s="6"/>
      <c r="UI455" s="6"/>
      <c r="UJ455" s="6"/>
      <c r="UK455" s="6"/>
      <c r="UL455" s="6"/>
      <c r="UM455" s="6"/>
      <c r="UN455" s="6"/>
      <c r="UO455" s="6"/>
      <c r="UP455" s="6"/>
      <c r="UQ455" s="6"/>
      <c r="UR455" s="6"/>
      <c r="US455" s="6"/>
      <c r="UT455" s="6"/>
      <c r="UU455" s="6"/>
      <c r="UV455" s="6"/>
      <c r="UW455" s="6"/>
      <c r="UX455" s="6"/>
      <c r="UY455" s="6"/>
      <c r="UZ455" s="6"/>
      <c r="VA455" s="6"/>
      <c r="VB455" s="6"/>
      <c r="VC455" s="6"/>
      <c r="VD455" s="6"/>
      <c r="VE455" s="6"/>
      <c r="VF455" s="6"/>
      <c r="VG455" s="6"/>
      <c r="VH455" s="6"/>
      <c r="VI455" s="6"/>
      <c r="VJ455" s="6"/>
      <c r="VK455" s="6"/>
      <c r="VL455" s="6"/>
      <c r="VM455" s="6"/>
      <c r="VN455" s="6"/>
      <c r="VO455" s="6"/>
      <c r="VP455" s="6"/>
      <c r="VQ455" s="6"/>
      <c r="VR455" s="6"/>
      <c r="VS455" s="6"/>
      <c r="VT455" s="6"/>
      <c r="VU455" s="6"/>
      <c r="VV455" s="6"/>
      <c r="VW455" s="6"/>
      <c r="VX455" s="6"/>
      <c r="VY455" s="6"/>
      <c r="VZ455" s="6"/>
      <c r="WA455" s="6"/>
      <c r="WB455" s="6"/>
      <c r="WC455" s="6"/>
      <c r="WD455" s="6"/>
      <c r="WE455" s="6"/>
      <c r="WF455" s="6"/>
      <c r="WG455" s="6"/>
      <c r="WH455" s="6"/>
      <c r="WI455" s="6"/>
      <c r="WJ455" s="6"/>
      <c r="WK455" s="6"/>
      <c r="WL455" s="6"/>
      <c r="WM455" s="6"/>
      <c r="WN455" s="6"/>
      <c r="WO455" s="6"/>
      <c r="WP455" s="6"/>
      <c r="WQ455" s="6"/>
      <c r="WR455" s="6"/>
      <c r="WS455" s="6"/>
      <c r="WT455" s="6"/>
      <c r="WU455" s="6"/>
      <c r="WV455" s="6"/>
      <c r="WW455" s="6"/>
      <c r="WX455" s="6"/>
      <c r="WY455" s="6"/>
      <c r="WZ455" s="6"/>
      <c r="XA455" s="6"/>
      <c r="XB455" s="6"/>
      <c r="XC455" s="6"/>
      <c r="XD455" s="6"/>
      <c r="XE455" s="6"/>
      <c r="XF455" s="6"/>
      <c r="XG455" s="6"/>
      <c r="XH455" s="6"/>
      <c r="XI455" s="6"/>
      <c r="XJ455" s="6"/>
      <c r="XK455" s="6"/>
      <c r="XL455" s="6"/>
      <c r="XM455" s="6"/>
      <c r="XN455" s="6"/>
      <c r="XO455" s="6"/>
      <c r="XP455" s="6"/>
    </row>
    <row r="456" spans="2:640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  <c r="JV456" s="6"/>
      <c r="JW456" s="6"/>
      <c r="JX456" s="6"/>
      <c r="JY456" s="6"/>
      <c r="JZ456" s="6"/>
      <c r="KA456" s="6"/>
      <c r="KB456" s="6"/>
      <c r="KC456" s="6"/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/>
      <c r="LB456" s="6"/>
      <c r="LC456" s="6"/>
      <c r="LD456" s="6"/>
      <c r="LE456" s="6"/>
      <c r="LF456" s="6"/>
      <c r="LG456" s="6"/>
      <c r="LH456" s="6"/>
      <c r="LI456" s="6"/>
      <c r="LJ456" s="6"/>
      <c r="LK456" s="6"/>
      <c r="LL456" s="6"/>
      <c r="LM456" s="6"/>
      <c r="LN456" s="6"/>
      <c r="LO456" s="6"/>
      <c r="LP456" s="6"/>
      <c r="LQ456" s="6"/>
      <c r="LR456" s="6"/>
      <c r="LS456" s="6"/>
      <c r="LT456" s="6"/>
      <c r="LU456" s="6"/>
      <c r="LV456" s="6"/>
      <c r="LW456" s="6"/>
      <c r="LX456" s="6"/>
      <c r="LY456" s="6"/>
      <c r="LZ456" s="6"/>
      <c r="MA456" s="6"/>
      <c r="MB456" s="6"/>
      <c r="MC456" s="6"/>
      <c r="MD456" s="6"/>
      <c r="ME456" s="6"/>
      <c r="MF456" s="6"/>
      <c r="MG456" s="6"/>
      <c r="MH456" s="6"/>
      <c r="MI456" s="6"/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/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/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/>
      <c r="OQ456" s="6"/>
      <c r="OR456" s="6"/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6"/>
      <c r="PF456" s="6"/>
      <c r="PG456" s="6"/>
      <c r="PH456" s="6"/>
      <c r="PI456" s="6"/>
      <c r="PJ456" s="6"/>
      <c r="PK456" s="6"/>
      <c r="PL456" s="6"/>
      <c r="PM456" s="6"/>
      <c r="PN456" s="6"/>
      <c r="PO456" s="6"/>
      <c r="PP456" s="6"/>
      <c r="PQ456" s="6"/>
      <c r="PR456" s="6"/>
      <c r="PS456" s="6"/>
      <c r="PT456" s="6"/>
      <c r="PU456" s="6"/>
      <c r="PV456" s="6"/>
      <c r="PW456" s="6"/>
      <c r="PX456" s="6"/>
      <c r="PY456" s="6"/>
      <c r="PZ456" s="6"/>
      <c r="QA456" s="6"/>
      <c r="QB456" s="6"/>
      <c r="QC456" s="6"/>
      <c r="QD456" s="6"/>
      <c r="QE456" s="6"/>
      <c r="QF456" s="6"/>
      <c r="QG456" s="6"/>
      <c r="QH456" s="6"/>
      <c r="QI456" s="6"/>
      <c r="QJ456" s="6"/>
      <c r="QK456" s="6"/>
      <c r="QL456" s="6"/>
      <c r="QM456" s="6"/>
      <c r="QN456" s="6"/>
      <c r="QO456" s="6"/>
      <c r="QP456" s="6"/>
      <c r="QQ456" s="6"/>
      <c r="QR456" s="6"/>
      <c r="QS456" s="6"/>
      <c r="QT456" s="6"/>
      <c r="QU456" s="6"/>
      <c r="QV456" s="6"/>
      <c r="QW456" s="6"/>
      <c r="QX456" s="6"/>
      <c r="QY456" s="6"/>
      <c r="QZ456" s="6"/>
      <c r="RA456" s="6"/>
      <c r="RB456" s="6"/>
      <c r="RC456" s="6"/>
      <c r="RD456" s="6"/>
      <c r="RE456" s="6"/>
      <c r="RF456" s="6"/>
      <c r="RG456" s="6"/>
      <c r="RH456" s="6"/>
      <c r="RI456" s="6"/>
      <c r="RJ456" s="6"/>
      <c r="RK456" s="6"/>
      <c r="RL456" s="6"/>
      <c r="RM456" s="6"/>
      <c r="RN456" s="6"/>
      <c r="RO456" s="6"/>
      <c r="RP456" s="6"/>
      <c r="RQ456" s="6"/>
      <c r="RR456" s="6"/>
      <c r="RS456" s="6"/>
      <c r="RT456" s="6"/>
      <c r="RU456" s="6"/>
      <c r="RV456" s="6"/>
      <c r="RW456" s="6"/>
      <c r="RX456" s="6"/>
      <c r="RY456" s="6"/>
      <c r="RZ456" s="6"/>
      <c r="SA456" s="6"/>
      <c r="SB456" s="6"/>
      <c r="SC456" s="6"/>
      <c r="SD456" s="6"/>
      <c r="SE456" s="6"/>
      <c r="SF456" s="6"/>
      <c r="SG456" s="6"/>
      <c r="SH456" s="6"/>
      <c r="SI456" s="6"/>
      <c r="SJ456" s="6"/>
      <c r="SK456" s="6"/>
      <c r="SL456" s="6"/>
      <c r="SM456" s="6"/>
      <c r="SN456" s="6"/>
      <c r="SO456" s="6"/>
      <c r="SP456" s="6"/>
      <c r="SQ456" s="6"/>
      <c r="SR456" s="6"/>
      <c r="SS456" s="6"/>
      <c r="ST456" s="6"/>
      <c r="SU456" s="6"/>
      <c r="SV456" s="6"/>
      <c r="SW456" s="6"/>
      <c r="SX456" s="6"/>
      <c r="SY456" s="6"/>
      <c r="SZ456" s="6"/>
      <c r="TA456" s="6"/>
      <c r="TB456" s="6"/>
      <c r="TC456" s="6"/>
      <c r="TD456" s="6"/>
      <c r="TE456" s="6"/>
      <c r="TF456" s="6"/>
      <c r="TG456" s="6"/>
      <c r="TH456" s="6"/>
      <c r="TI456" s="6"/>
      <c r="TJ456" s="6"/>
      <c r="TK456" s="6"/>
      <c r="TL456" s="6"/>
      <c r="TM456" s="6"/>
      <c r="TN456" s="6"/>
      <c r="TO456" s="6"/>
      <c r="TP456" s="6"/>
      <c r="TQ456" s="6"/>
      <c r="TR456" s="6"/>
      <c r="TS456" s="6"/>
      <c r="TT456" s="6"/>
      <c r="TU456" s="6"/>
      <c r="TV456" s="6"/>
      <c r="TW456" s="6"/>
      <c r="TX456" s="6"/>
      <c r="TY456" s="6"/>
      <c r="TZ456" s="6"/>
      <c r="UA456" s="6"/>
      <c r="UB456" s="6"/>
      <c r="UC456" s="6"/>
      <c r="UD456" s="6"/>
      <c r="UE456" s="6"/>
      <c r="UF456" s="6"/>
      <c r="UG456" s="6"/>
      <c r="UH456" s="6"/>
      <c r="UI456" s="6"/>
      <c r="UJ456" s="6"/>
      <c r="UK456" s="6"/>
      <c r="UL456" s="6"/>
      <c r="UM456" s="6"/>
      <c r="UN456" s="6"/>
      <c r="UO456" s="6"/>
      <c r="UP456" s="6"/>
      <c r="UQ456" s="6"/>
      <c r="UR456" s="6"/>
      <c r="US456" s="6"/>
      <c r="UT456" s="6"/>
      <c r="UU456" s="6"/>
      <c r="UV456" s="6"/>
      <c r="UW456" s="6"/>
      <c r="UX456" s="6"/>
      <c r="UY456" s="6"/>
      <c r="UZ456" s="6"/>
      <c r="VA456" s="6"/>
      <c r="VB456" s="6"/>
      <c r="VC456" s="6"/>
      <c r="VD456" s="6"/>
      <c r="VE456" s="6"/>
      <c r="VF456" s="6"/>
      <c r="VG456" s="6"/>
      <c r="VH456" s="6"/>
      <c r="VI456" s="6"/>
      <c r="VJ456" s="6"/>
      <c r="VK456" s="6"/>
      <c r="VL456" s="6"/>
      <c r="VM456" s="6"/>
      <c r="VN456" s="6"/>
      <c r="VO456" s="6"/>
      <c r="VP456" s="6"/>
      <c r="VQ456" s="6"/>
      <c r="VR456" s="6"/>
      <c r="VS456" s="6"/>
      <c r="VT456" s="6"/>
      <c r="VU456" s="6"/>
      <c r="VV456" s="6"/>
      <c r="VW456" s="6"/>
      <c r="VX456" s="6"/>
      <c r="VY456" s="6"/>
      <c r="VZ456" s="6"/>
      <c r="WA456" s="6"/>
      <c r="WB456" s="6"/>
      <c r="WC456" s="6"/>
      <c r="WD456" s="6"/>
      <c r="WE456" s="6"/>
      <c r="WF456" s="6"/>
      <c r="WG456" s="6"/>
      <c r="WH456" s="6"/>
      <c r="WI456" s="6"/>
      <c r="WJ456" s="6"/>
      <c r="WK456" s="6"/>
      <c r="WL456" s="6"/>
      <c r="WM456" s="6"/>
      <c r="WN456" s="6"/>
      <c r="WO456" s="6"/>
      <c r="WP456" s="6"/>
      <c r="WQ456" s="6"/>
      <c r="WR456" s="6"/>
      <c r="WS456" s="6"/>
      <c r="WT456" s="6"/>
      <c r="WU456" s="6"/>
      <c r="WV456" s="6"/>
      <c r="WW456" s="6"/>
      <c r="WX456" s="6"/>
      <c r="WY456" s="6"/>
      <c r="WZ456" s="6"/>
      <c r="XA456" s="6"/>
      <c r="XB456" s="6"/>
      <c r="XC456" s="6"/>
      <c r="XD456" s="6"/>
      <c r="XE456" s="6"/>
      <c r="XF456" s="6"/>
      <c r="XG456" s="6"/>
      <c r="XH456" s="6"/>
      <c r="XI456" s="6"/>
      <c r="XJ456" s="6"/>
      <c r="XK456" s="6"/>
      <c r="XL456" s="6"/>
      <c r="XM456" s="6"/>
      <c r="XN456" s="6"/>
      <c r="XO456" s="6"/>
      <c r="XP456" s="6"/>
    </row>
    <row r="457" spans="2:640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  <c r="JV457" s="6"/>
      <c r="JW457" s="6"/>
      <c r="JX457" s="6"/>
      <c r="JY457" s="6"/>
      <c r="JZ457" s="6"/>
      <c r="KA457" s="6"/>
      <c r="KB457" s="6"/>
      <c r="KC457" s="6"/>
      <c r="KD457" s="6"/>
      <c r="KE457" s="6"/>
      <c r="KF457" s="6"/>
      <c r="KG457" s="6"/>
      <c r="KH457" s="6"/>
      <c r="KI457" s="6"/>
      <c r="KJ457" s="6"/>
      <c r="KK457" s="6"/>
      <c r="KL457" s="6"/>
      <c r="KM457" s="6"/>
      <c r="KN457" s="6"/>
      <c r="KO457" s="6"/>
      <c r="KP457" s="6"/>
      <c r="KQ457" s="6"/>
      <c r="KR457" s="6"/>
      <c r="KS457" s="6"/>
      <c r="KT457" s="6"/>
      <c r="KU457" s="6"/>
      <c r="KV457" s="6"/>
      <c r="KW457" s="6"/>
      <c r="KX457" s="6"/>
      <c r="KY457" s="6"/>
      <c r="KZ457" s="6"/>
      <c r="LA457" s="6"/>
      <c r="LB457" s="6"/>
      <c r="LC457" s="6"/>
      <c r="LD457" s="6"/>
      <c r="LE457" s="6"/>
      <c r="LF457" s="6"/>
      <c r="LG457" s="6"/>
      <c r="LH457" s="6"/>
      <c r="LI457" s="6"/>
      <c r="LJ457" s="6"/>
      <c r="LK457" s="6"/>
      <c r="LL457" s="6"/>
      <c r="LM457" s="6"/>
      <c r="LN457" s="6"/>
      <c r="LO457" s="6"/>
      <c r="LP457" s="6"/>
      <c r="LQ457" s="6"/>
      <c r="LR457" s="6"/>
      <c r="LS457" s="6"/>
      <c r="LT457" s="6"/>
      <c r="LU457" s="6"/>
      <c r="LV457" s="6"/>
      <c r="LW457" s="6"/>
      <c r="LX457" s="6"/>
      <c r="LY457" s="6"/>
      <c r="LZ457" s="6"/>
      <c r="MA457" s="6"/>
      <c r="MB457" s="6"/>
      <c r="MC457" s="6"/>
      <c r="MD457" s="6"/>
      <c r="ME457" s="6"/>
      <c r="MF457" s="6"/>
      <c r="MG457" s="6"/>
      <c r="MH457" s="6"/>
      <c r="MI457" s="6"/>
      <c r="MJ457" s="6"/>
      <c r="MK457" s="6"/>
      <c r="ML457" s="6"/>
      <c r="MM457" s="6"/>
      <c r="MN457" s="6"/>
      <c r="MO457" s="6"/>
      <c r="MP457" s="6"/>
      <c r="MQ457" s="6"/>
      <c r="MR457" s="6"/>
      <c r="MS457" s="6"/>
      <c r="MT457" s="6"/>
      <c r="MU457" s="6"/>
      <c r="MV457" s="6"/>
      <c r="MW457" s="6"/>
      <c r="MX457" s="6"/>
      <c r="MY457" s="6"/>
      <c r="MZ457" s="6"/>
      <c r="NA457" s="6"/>
      <c r="NB457" s="6"/>
      <c r="NC457" s="6"/>
      <c r="ND457" s="6"/>
      <c r="NE457" s="6"/>
      <c r="NF457" s="6"/>
      <c r="NG457" s="6"/>
      <c r="NH457" s="6"/>
      <c r="NI457" s="6"/>
      <c r="NJ457" s="6"/>
      <c r="NK457" s="6"/>
      <c r="NL457" s="6"/>
      <c r="NM457" s="6"/>
      <c r="NN457" s="6"/>
      <c r="NO457" s="6"/>
      <c r="NP457" s="6"/>
      <c r="NQ457" s="6"/>
      <c r="NR457" s="6"/>
      <c r="NS457" s="6"/>
      <c r="NT457" s="6"/>
      <c r="NU457" s="6"/>
      <c r="NV457" s="6"/>
      <c r="NW457" s="6"/>
      <c r="NX457" s="6"/>
      <c r="NY457" s="6"/>
      <c r="NZ457" s="6"/>
      <c r="OA457" s="6"/>
      <c r="OB457" s="6"/>
      <c r="OC457" s="6"/>
      <c r="OD457" s="6"/>
      <c r="OE457" s="6"/>
      <c r="OF457" s="6"/>
      <c r="OG457" s="6"/>
      <c r="OH457" s="6"/>
      <c r="OI457" s="6"/>
      <c r="OJ457" s="6"/>
      <c r="OK457" s="6"/>
      <c r="OL457" s="6"/>
      <c r="OM457" s="6"/>
      <c r="ON457" s="6"/>
      <c r="OO457" s="6"/>
      <c r="OP457" s="6"/>
      <c r="OQ457" s="6"/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/>
      <c r="PC457" s="6"/>
      <c r="PD457" s="6"/>
      <c r="PE457" s="6"/>
      <c r="PF457" s="6"/>
      <c r="PG457" s="6"/>
      <c r="PH457" s="6"/>
      <c r="PI457" s="6"/>
      <c r="PJ457" s="6"/>
      <c r="PK457" s="6"/>
      <c r="PL457" s="6"/>
      <c r="PM457" s="6"/>
      <c r="PN457" s="6"/>
      <c r="PO457" s="6"/>
      <c r="PP457" s="6"/>
      <c r="PQ457" s="6"/>
      <c r="PR457" s="6"/>
      <c r="PS457" s="6"/>
      <c r="PT457" s="6"/>
      <c r="PU457" s="6"/>
      <c r="PV457" s="6"/>
      <c r="PW457" s="6"/>
      <c r="PX457" s="6"/>
      <c r="PY457" s="6"/>
      <c r="PZ457" s="6"/>
      <c r="QA457" s="6"/>
      <c r="QB457" s="6"/>
      <c r="QC457" s="6"/>
      <c r="QD457" s="6"/>
      <c r="QE457" s="6"/>
      <c r="QF457" s="6"/>
      <c r="QG457" s="6"/>
      <c r="QH457" s="6"/>
      <c r="QI457" s="6"/>
      <c r="QJ457" s="6"/>
      <c r="QK457" s="6"/>
      <c r="QL457" s="6"/>
      <c r="QM457" s="6"/>
      <c r="QN457" s="6"/>
      <c r="QO457" s="6"/>
      <c r="QP457" s="6"/>
      <c r="QQ457" s="6"/>
      <c r="QR457" s="6"/>
      <c r="QS457" s="6"/>
      <c r="QT457" s="6"/>
      <c r="QU457" s="6"/>
      <c r="QV457" s="6"/>
      <c r="QW457" s="6"/>
      <c r="QX457" s="6"/>
      <c r="QY457" s="6"/>
      <c r="QZ457" s="6"/>
      <c r="RA457" s="6"/>
      <c r="RB457" s="6"/>
      <c r="RC457" s="6"/>
      <c r="RD457" s="6"/>
      <c r="RE457" s="6"/>
      <c r="RF457" s="6"/>
      <c r="RG457" s="6"/>
      <c r="RH457" s="6"/>
      <c r="RI457" s="6"/>
      <c r="RJ457" s="6"/>
      <c r="RK457" s="6"/>
      <c r="RL457" s="6"/>
      <c r="RM457" s="6"/>
      <c r="RN457" s="6"/>
      <c r="RO457" s="6"/>
      <c r="RP457" s="6"/>
      <c r="RQ457" s="6"/>
      <c r="RR457" s="6"/>
      <c r="RS457" s="6"/>
      <c r="RT457" s="6"/>
      <c r="RU457" s="6"/>
      <c r="RV457" s="6"/>
      <c r="RW457" s="6"/>
      <c r="RX457" s="6"/>
      <c r="RY457" s="6"/>
      <c r="RZ457" s="6"/>
      <c r="SA457" s="6"/>
      <c r="SB457" s="6"/>
      <c r="SC457" s="6"/>
      <c r="SD457" s="6"/>
      <c r="SE457" s="6"/>
      <c r="SF457" s="6"/>
      <c r="SG457" s="6"/>
      <c r="SH457" s="6"/>
      <c r="SI457" s="6"/>
      <c r="SJ457" s="6"/>
      <c r="SK457" s="6"/>
      <c r="SL457" s="6"/>
      <c r="SM457" s="6"/>
      <c r="SN457" s="6"/>
      <c r="SO457" s="6"/>
      <c r="SP457" s="6"/>
      <c r="SQ457" s="6"/>
      <c r="SR457" s="6"/>
      <c r="SS457" s="6"/>
      <c r="ST457" s="6"/>
      <c r="SU457" s="6"/>
      <c r="SV457" s="6"/>
      <c r="SW457" s="6"/>
      <c r="SX457" s="6"/>
      <c r="SY457" s="6"/>
      <c r="SZ457" s="6"/>
      <c r="TA457" s="6"/>
      <c r="TB457" s="6"/>
      <c r="TC457" s="6"/>
      <c r="TD457" s="6"/>
      <c r="TE457" s="6"/>
      <c r="TF457" s="6"/>
      <c r="TG457" s="6"/>
      <c r="TH457" s="6"/>
      <c r="TI457" s="6"/>
      <c r="TJ457" s="6"/>
      <c r="TK457" s="6"/>
      <c r="TL457" s="6"/>
      <c r="TM457" s="6"/>
      <c r="TN457" s="6"/>
      <c r="TO457" s="6"/>
      <c r="TP457" s="6"/>
      <c r="TQ457" s="6"/>
      <c r="TR457" s="6"/>
      <c r="TS457" s="6"/>
      <c r="TT457" s="6"/>
      <c r="TU457" s="6"/>
      <c r="TV457" s="6"/>
      <c r="TW457" s="6"/>
      <c r="TX457" s="6"/>
      <c r="TY457" s="6"/>
      <c r="TZ457" s="6"/>
      <c r="UA457" s="6"/>
      <c r="UB457" s="6"/>
      <c r="UC457" s="6"/>
      <c r="UD457" s="6"/>
      <c r="UE457" s="6"/>
      <c r="UF457" s="6"/>
      <c r="UG457" s="6"/>
      <c r="UH457" s="6"/>
      <c r="UI457" s="6"/>
      <c r="UJ457" s="6"/>
      <c r="UK457" s="6"/>
      <c r="UL457" s="6"/>
      <c r="UM457" s="6"/>
      <c r="UN457" s="6"/>
      <c r="UO457" s="6"/>
      <c r="UP457" s="6"/>
      <c r="UQ457" s="6"/>
      <c r="UR457" s="6"/>
      <c r="US457" s="6"/>
      <c r="UT457" s="6"/>
      <c r="UU457" s="6"/>
      <c r="UV457" s="6"/>
      <c r="UW457" s="6"/>
      <c r="UX457" s="6"/>
      <c r="UY457" s="6"/>
      <c r="UZ457" s="6"/>
      <c r="VA457" s="6"/>
      <c r="VB457" s="6"/>
      <c r="VC457" s="6"/>
      <c r="VD457" s="6"/>
      <c r="VE457" s="6"/>
      <c r="VF457" s="6"/>
      <c r="VG457" s="6"/>
      <c r="VH457" s="6"/>
      <c r="VI457" s="6"/>
      <c r="VJ457" s="6"/>
      <c r="VK457" s="6"/>
      <c r="VL457" s="6"/>
      <c r="VM457" s="6"/>
      <c r="VN457" s="6"/>
      <c r="VO457" s="6"/>
      <c r="VP457" s="6"/>
      <c r="VQ457" s="6"/>
      <c r="VR457" s="6"/>
      <c r="VS457" s="6"/>
      <c r="VT457" s="6"/>
      <c r="VU457" s="6"/>
      <c r="VV457" s="6"/>
      <c r="VW457" s="6"/>
      <c r="VX457" s="6"/>
      <c r="VY457" s="6"/>
      <c r="VZ457" s="6"/>
      <c r="WA457" s="6"/>
      <c r="WB457" s="6"/>
      <c r="WC457" s="6"/>
      <c r="WD457" s="6"/>
      <c r="WE457" s="6"/>
      <c r="WF457" s="6"/>
      <c r="WG457" s="6"/>
      <c r="WH457" s="6"/>
      <c r="WI457" s="6"/>
      <c r="WJ457" s="6"/>
      <c r="WK457" s="6"/>
      <c r="WL457" s="6"/>
      <c r="WM457" s="6"/>
      <c r="WN457" s="6"/>
      <c r="WO457" s="6"/>
      <c r="WP457" s="6"/>
      <c r="WQ457" s="6"/>
      <c r="WR457" s="6"/>
      <c r="WS457" s="6"/>
      <c r="WT457" s="6"/>
      <c r="WU457" s="6"/>
      <c r="WV457" s="6"/>
      <c r="WW457" s="6"/>
      <c r="WX457" s="6"/>
      <c r="WY457" s="6"/>
      <c r="WZ457" s="6"/>
      <c r="XA457" s="6"/>
      <c r="XB457" s="6"/>
      <c r="XC457" s="6"/>
      <c r="XD457" s="6"/>
      <c r="XE457" s="6"/>
      <c r="XF457" s="6"/>
      <c r="XG457" s="6"/>
      <c r="XH457" s="6"/>
      <c r="XI457" s="6"/>
      <c r="XJ457" s="6"/>
      <c r="XK457" s="6"/>
      <c r="XL457" s="6"/>
      <c r="XM457" s="6"/>
      <c r="XN457" s="6"/>
      <c r="XO457" s="6"/>
      <c r="XP457" s="6"/>
    </row>
    <row r="458" spans="2:640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/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6"/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/>
      <c r="PC458" s="6"/>
      <c r="PD458" s="6"/>
      <c r="PE458" s="6"/>
      <c r="PF458" s="6"/>
      <c r="PG458" s="6"/>
      <c r="PH458" s="6"/>
      <c r="PI458" s="6"/>
      <c r="PJ458" s="6"/>
      <c r="PK458" s="6"/>
      <c r="PL458" s="6"/>
      <c r="PM458" s="6"/>
      <c r="PN458" s="6"/>
      <c r="PO458" s="6"/>
      <c r="PP458" s="6"/>
      <c r="PQ458" s="6"/>
      <c r="PR458" s="6"/>
      <c r="PS458" s="6"/>
      <c r="PT458" s="6"/>
      <c r="PU458" s="6"/>
      <c r="PV458" s="6"/>
      <c r="PW458" s="6"/>
      <c r="PX458" s="6"/>
      <c r="PY458" s="6"/>
      <c r="PZ458" s="6"/>
      <c r="QA458" s="6"/>
      <c r="QB458" s="6"/>
      <c r="QC458" s="6"/>
      <c r="QD458" s="6"/>
      <c r="QE458" s="6"/>
      <c r="QF458" s="6"/>
      <c r="QG458" s="6"/>
      <c r="QH458" s="6"/>
      <c r="QI458" s="6"/>
      <c r="QJ458" s="6"/>
      <c r="QK458" s="6"/>
      <c r="QL458" s="6"/>
      <c r="QM458" s="6"/>
      <c r="QN458" s="6"/>
      <c r="QO458" s="6"/>
      <c r="QP458" s="6"/>
      <c r="QQ458" s="6"/>
      <c r="QR458" s="6"/>
      <c r="QS458" s="6"/>
      <c r="QT458" s="6"/>
      <c r="QU458" s="6"/>
      <c r="QV458" s="6"/>
      <c r="QW458" s="6"/>
      <c r="QX458" s="6"/>
      <c r="QY458" s="6"/>
      <c r="QZ458" s="6"/>
      <c r="RA458" s="6"/>
      <c r="RB458" s="6"/>
      <c r="RC458" s="6"/>
      <c r="RD458" s="6"/>
      <c r="RE458" s="6"/>
      <c r="RF458" s="6"/>
      <c r="RG458" s="6"/>
      <c r="RH458" s="6"/>
      <c r="RI458" s="6"/>
      <c r="RJ458" s="6"/>
      <c r="RK458" s="6"/>
      <c r="RL458" s="6"/>
      <c r="RM458" s="6"/>
      <c r="RN458" s="6"/>
      <c r="RO458" s="6"/>
      <c r="RP458" s="6"/>
      <c r="RQ458" s="6"/>
      <c r="RR458" s="6"/>
      <c r="RS458" s="6"/>
      <c r="RT458" s="6"/>
      <c r="RU458" s="6"/>
      <c r="RV458" s="6"/>
      <c r="RW458" s="6"/>
      <c r="RX458" s="6"/>
      <c r="RY458" s="6"/>
      <c r="RZ458" s="6"/>
      <c r="SA458" s="6"/>
      <c r="SB458" s="6"/>
      <c r="SC458" s="6"/>
      <c r="SD458" s="6"/>
      <c r="SE458" s="6"/>
      <c r="SF458" s="6"/>
      <c r="SG458" s="6"/>
      <c r="SH458" s="6"/>
      <c r="SI458" s="6"/>
      <c r="SJ458" s="6"/>
      <c r="SK458" s="6"/>
      <c r="SL458" s="6"/>
      <c r="SM458" s="6"/>
      <c r="SN458" s="6"/>
      <c r="SO458" s="6"/>
      <c r="SP458" s="6"/>
      <c r="SQ458" s="6"/>
      <c r="SR458" s="6"/>
      <c r="SS458" s="6"/>
      <c r="ST458" s="6"/>
      <c r="SU458" s="6"/>
      <c r="SV458" s="6"/>
      <c r="SW458" s="6"/>
      <c r="SX458" s="6"/>
      <c r="SY458" s="6"/>
      <c r="SZ458" s="6"/>
      <c r="TA458" s="6"/>
      <c r="TB458" s="6"/>
      <c r="TC458" s="6"/>
      <c r="TD458" s="6"/>
      <c r="TE458" s="6"/>
      <c r="TF458" s="6"/>
      <c r="TG458" s="6"/>
      <c r="TH458" s="6"/>
      <c r="TI458" s="6"/>
      <c r="TJ458" s="6"/>
      <c r="TK458" s="6"/>
      <c r="TL458" s="6"/>
      <c r="TM458" s="6"/>
      <c r="TN458" s="6"/>
      <c r="TO458" s="6"/>
      <c r="TP458" s="6"/>
      <c r="TQ458" s="6"/>
      <c r="TR458" s="6"/>
      <c r="TS458" s="6"/>
      <c r="TT458" s="6"/>
      <c r="TU458" s="6"/>
      <c r="TV458" s="6"/>
      <c r="TW458" s="6"/>
      <c r="TX458" s="6"/>
      <c r="TY458" s="6"/>
      <c r="TZ458" s="6"/>
      <c r="UA458" s="6"/>
      <c r="UB458" s="6"/>
      <c r="UC458" s="6"/>
      <c r="UD458" s="6"/>
      <c r="UE458" s="6"/>
      <c r="UF458" s="6"/>
      <c r="UG458" s="6"/>
      <c r="UH458" s="6"/>
      <c r="UI458" s="6"/>
      <c r="UJ458" s="6"/>
      <c r="UK458" s="6"/>
      <c r="UL458" s="6"/>
      <c r="UM458" s="6"/>
      <c r="UN458" s="6"/>
      <c r="UO458" s="6"/>
      <c r="UP458" s="6"/>
      <c r="UQ458" s="6"/>
      <c r="UR458" s="6"/>
      <c r="US458" s="6"/>
      <c r="UT458" s="6"/>
      <c r="UU458" s="6"/>
      <c r="UV458" s="6"/>
      <c r="UW458" s="6"/>
      <c r="UX458" s="6"/>
      <c r="UY458" s="6"/>
      <c r="UZ458" s="6"/>
      <c r="VA458" s="6"/>
      <c r="VB458" s="6"/>
      <c r="VC458" s="6"/>
      <c r="VD458" s="6"/>
      <c r="VE458" s="6"/>
      <c r="VF458" s="6"/>
      <c r="VG458" s="6"/>
      <c r="VH458" s="6"/>
      <c r="VI458" s="6"/>
      <c r="VJ458" s="6"/>
      <c r="VK458" s="6"/>
      <c r="VL458" s="6"/>
      <c r="VM458" s="6"/>
      <c r="VN458" s="6"/>
      <c r="VO458" s="6"/>
      <c r="VP458" s="6"/>
      <c r="VQ458" s="6"/>
      <c r="VR458" s="6"/>
      <c r="VS458" s="6"/>
      <c r="VT458" s="6"/>
      <c r="VU458" s="6"/>
      <c r="VV458" s="6"/>
      <c r="VW458" s="6"/>
      <c r="VX458" s="6"/>
      <c r="VY458" s="6"/>
      <c r="VZ458" s="6"/>
      <c r="WA458" s="6"/>
      <c r="WB458" s="6"/>
      <c r="WC458" s="6"/>
      <c r="WD458" s="6"/>
      <c r="WE458" s="6"/>
      <c r="WF458" s="6"/>
      <c r="WG458" s="6"/>
      <c r="WH458" s="6"/>
      <c r="WI458" s="6"/>
      <c r="WJ458" s="6"/>
      <c r="WK458" s="6"/>
      <c r="WL458" s="6"/>
      <c r="WM458" s="6"/>
      <c r="WN458" s="6"/>
      <c r="WO458" s="6"/>
      <c r="WP458" s="6"/>
      <c r="WQ458" s="6"/>
      <c r="WR458" s="6"/>
      <c r="WS458" s="6"/>
      <c r="WT458" s="6"/>
      <c r="WU458" s="6"/>
      <c r="WV458" s="6"/>
      <c r="WW458" s="6"/>
      <c r="WX458" s="6"/>
      <c r="WY458" s="6"/>
      <c r="WZ458" s="6"/>
      <c r="XA458" s="6"/>
      <c r="XB458" s="6"/>
      <c r="XC458" s="6"/>
      <c r="XD458" s="6"/>
      <c r="XE458" s="6"/>
      <c r="XF458" s="6"/>
      <c r="XG458" s="6"/>
      <c r="XH458" s="6"/>
      <c r="XI458" s="6"/>
      <c r="XJ458" s="6"/>
      <c r="XK458" s="6"/>
      <c r="XL458" s="6"/>
      <c r="XM458" s="6"/>
      <c r="XN458" s="6"/>
      <c r="XO458" s="6"/>
      <c r="XP458" s="6"/>
    </row>
    <row r="459" spans="2:640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/>
      <c r="LF459" s="6"/>
      <c r="LG459" s="6"/>
      <c r="LH459" s="6"/>
      <c r="LI459" s="6"/>
      <c r="LJ459" s="6"/>
      <c r="LK459" s="6"/>
      <c r="LL459" s="6"/>
      <c r="LM459" s="6"/>
      <c r="LN459" s="6"/>
      <c r="LO459" s="6"/>
      <c r="LP459" s="6"/>
      <c r="LQ459" s="6"/>
      <c r="LR459" s="6"/>
      <c r="LS459" s="6"/>
      <c r="LT459" s="6"/>
      <c r="LU459" s="6"/>
      <c r="LV459" s="6"/>
      <c r="LW459" s="6"/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6"/>
      <c r="PF459" s="6"/>
      <c r="PG459" s="6"/>
      <c r="PH459" s="6"/>
      <c r="PI459" s="6"/>
      <c r="PJ459" s="6"/>
      <c r="PK459" s="6"/>
      <c r="PL459" s="6"/>
      <c r="PM459" s="6"/>
      <c r="PN459" s="6"/>
      <c r="PO459" s="6"/>
      <c r="PP459" s="6"/>
      <c r="PQ459" s="6"/>
      <c r="PR459" s="6"/>
      <c r="PS459" s="6"/>
      <c r="PT459" s="6"/>
      <c r="PU459" s="6"/>
      <c r="PV459" s="6"/>
      <c r="PW459" s="6"/>
      <c r="PX459" s="6"/>
      <c r="PY459" s="6"/>
      <c r="PZ459" s="6"/>
      <c r="QA459" s="6"/>
      <c r="QB459" s="6"/>
      <c r="QC459" s="6"/>
      <c r="QD459" s="6"/>
      <c r="QE459" s="6"/>
      <c r="QF459" s="6"/>
      <c r="QG459" s="6"/>
      <c r="QH459" s="6"/>
      <c r="QI459" s="6"/>
      <c r="QJ459" s="6"/>
      <c r="QK459" s="6"/>
      <c r="QL459" s="6"/>
      <c r="QM459" s="6"/>
      <c r="QN459" s="6"/>
      <c r="QO459" s="6"/>
      <c r="QP459" s="6"/>
      <c r="QQ459" s="6"/>
      <c r="QR459" s="6"/>
      <c r="QS459" s="6"/>
      <c r="QT459" s="6"/>
      <c r="QU459" s="6"/>
      <c r="QV459" s="6"/>
      <c r="QW459" s="6"/>
      <c r="QX459" s="6"/>
      <c r="QY459" s="6"/>
      <c r="QZ459" s="6"/>
      <c r="RA459" s="6"/>
      <c r="RB459" s="6"/>
      <c r="RC459" s="6"/>
      <c r="RD459" s="6"/>
      <c r="RE459" s="6"/>
      <c r="RF459" s="6"/>
      <c r="RG459" s="6"/>
      <c r="RH459" s="6"/>
      <c r="RI459" s="6"/>
      <c r="RJ459" s="6"/>
      <c r="RK459" s="6"/>
      <c r="RL459" s="6"/>
      <c r="RM459" s="6"/>
      <c r="RN459" s="6"/>
      <c r="RO459" s="6"/>
      <c r="RP459" s="6"/>
      <c r="RQ459" s="6"/>
      <c r="RR459" s="6"/>
      <c r="RS459" s="6"/>
      <c r="RT459" s="6"/>
      <c r="RU459" s="6"/>
      <c r="RV459" s="6"/>
      <c r="RW459" s="6"/>
      <c r="RX459" s="6"/>
      <c r="RY459" s="6"/>
      <c r="RZ459" s="6"/>
      <c r="SA459" s="6"/>
      <c r="SB459" s="6"/>
      <c r="SC459" s="6"/>
      <c r="SD459" s="6"/>
      <c r="SE459" s="6"/>
      <c r="SF459" s="6"/>
      <c r="SG459" s="6"/>
      <c r="SH459" s="6"/>
      <c r="SI459" s="6"/>
      <c r="SJ459" s="6"/>
      <c r="SK459" s="6"/>
      <c r="SL459" s="6"/>
      <c r="SM459" s="6"/>
      <c r="SN459" s="6"/>
      <c r="SO459" s="6"/>
      <c r="SP459" s="6"/>
      <c r="SQ459" s="6"/>
      <c r="SR459" s="6"/>
      <c r="SS459" s="6"/>
      <c r="ST459" s="6"/>
      <c r="SU459" s="6"/>
      <c r="SV459" s="6"/>
      <c r="SW459" s="6"/>
      <c r="SX459" s="6"/>
      <c r="SY459" s="6"/>
      <c r="SZ459" s="6"/>
      <c r="TA459" s="6"/>
      <c r="TB459" s="6"/>
      <c r="TC459" s="6"/>
      <c r="TD459" s="6"/>
      <c r="TE459" s="6"/>
      <c r="TF459" s="6"/>
      <c r="TG459" s="6"/>
      <c r="TH459" s="6"/>
      <c r="TI459" s="6"/>
      <c r="TJ459" s="6"/>
      <c r="TK459" s="6"/>
      <c r="TL459" s="6"/>
      <c r="TM459" s="6"/>
      <c r="TN459" s="6"/>
      <c r="TO459" s="6"/>
      <c r="TP459" s="6"/>
      <c r="TQ459" s="6"/>
      <c r="TR459" s="6"/>
      <c r="TS459" s="6"/>
      <c r="TT459" s="6"/>
      <c r="TU459" s="6"/>
      <c r="TV459" s="6"/>
      <c r="TW459" s="6"/>
      <c r="TX459" s="6"/>
      <c r="TY459" s="6"/>
      <c r="TZ459" s="6"/>
      <c r="UA459" s="6"/>
      <c r="UB459" s="6"/>
      <c r="UC459" s="6"/>
      <c r="UD459" s="6"/>
      <c r="UE459" s="6"/>
      <c r="UF459" s="6"/>
      <c r="UG459" s="6"/>
      <c r="UH459" s="6"/>
      <c r="UI459" s="6"/>
      <c r="UJ459" s="6"/>
      <c r="UK459" s="6"/>
      <c r="UL459" s="6"/>
      <c r="UM459" s="6"/>
      <c r="UN459" s="6"/>
      <c r="UO459" s="6"/>
      <c r="UP459" s="6"/>
      <c r="UQ459" s="6"/>
      <c r="UR459" s="6"/>
      <c r="US459" s="6"/>
      <c r="UT459" s="6"/>
      <c r="UU459" s="6"/>
      <c r="UV459" s="6"/>
      <c r="UW459" s="6"/>
      <c r="UX459" s="6"/>
      <c r="UY459" s="6"/>
      <c r="UZ459" s="6"/>
      <c r="VA459" s="6"/>
      <c r="VB459" s="6"/>
      <c r="VC459" s="6"/>
      <c r="VD459" s="6"/>
      <c r="VE459" s="6"/>
      <c r="VF459" s="6"/>
      <c r="VG459" s="6"/>
      <c r="VH459" s="6"/>
      <c r="VI459" s="6"/>
      <c r="VJ459" s="6"/>
      <c r="VK459" s="6"/>
      <c r="VL459" s="6"/>
      <c r="VM459" s="6"/>
      <c r="VN459" s="6"/>
      <c r="VO459" s="6"/>
      <c r="VP459" s="6"/>
      <c r="VQ459" s="6"/>
      <c r="VR459" s="6"/>
      <c r="VS459" s="6"/>
      <c r="VT459" s="6"/>
      <c r="VU459" s="6"/>
      <c r="VV459" s="6"/>
      <c r="VW459" s="6"/>
      <c r="VX459" s="6"/>
      <c r="VY459" s="6"/>
      <c r="VZ459" s="6"/>
      <c r="WA459" s="6"/>
      <c r="WB459" s="6"/>
      <c r="WC459" s="6"/>
      <c r="WD459" s="6"/>
      <c r="WE459" s="6"/>
      <c r="WF459" s="6"/>
      <c r="WG459" s="6"/>
      <c r="WH459" s="6"/>
      <c r="WI459" s="6"/>
      <c r="WJ459" s="6"/>
      <c r="WK459" s="6"/>
      <c r="WL459" s="6"/>
      <c r="WM459" s="6"/>
      <c r="WN459" s="6"/>
      <c r="WO459" s="6"/>
      <c r="WP459" s="6"/>
      <c r="WQ459" s="6"/>
      <c r="WR459" s="6"/>
      <c r="WS459" s="6"/>
      <c r="WT459" s="6"/>
      <c r="WU459" s="6"/>
      <c r="WV459" s="6"/>
      <c r="WW459" s="6"/>
      <c r="WX459" s="6"/>
      <c r="WY459" s="6"/>
      <c r="WZ459" s="6"/>
      <c r="XA459" s="6"/>
      <c r="XB459" s="6"/>
      <c r="XC459" s="6"/>
      <c r="XD459" s="6"/>
      <c r="XE459" s="6"/>
      <c r="XF459" s="6"/>
      <c r="XG459" s="6"/>
      <c r="XH459" s="6"/>
      <c r="XI459" s="6"/>
      <c r="XJ459" s="6"/>
      <c r="XK459" s="6"/>
      <c r="XL459" s="6"/>
      <c r="XM459" s="6"/>
      <c r="XN459" s="6"/>
      <c r="XO459" s="6"/>
      <c r="XP459" s="6"/>
    </row>
    <row r="460" spans="2:640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/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/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6"/>
      <c r="PF460" s="6"/>
      <c r="PG460" s="6"/>
      <c r="PH460" s="6"/>
      <c r="PI460" s="6"/>
      <c r="PJ460" s="6"/>
      <c r="PK460" s="6"/>
      <c r="PL460" s="6"/>
      <c r="PM460" s="6"/>
      <c r="PN460" s="6"/>
      <c r="PO460" s="6"/>
      <c r="PP460" s="6"/>
      <c r="PQ460" s="6"/>
      <c r="PR460" s="6"/>
      <c r="PS460" s="6"/>
      <c r="PT460" s="6"/>
      <c r="PU460" s="6"/>
      <c r="PV460" s="6"/>
      <c r="PW460" s="6"/>
      <c r="PX460" s="6"/>
      <c r="PY460" s="6"/>
      <c r="PZ460" s="6"/>
      <c r="QA460" s="6"/>
      <c r="QB460" s="6"/>
      <c r="QC460" s="6"/>
      <c r="QD460" s="6"/>
      <c r="QE460" s="6"/>
      <c r="QF460" s="6"/>
      <c r="QG460" s="6"/>
      <c r="QH460" s="6"/>
      <c r="QI460" s="6"/>
      <c r="QJ460" s="6"/>
      <c r="QK460" s="6"/>
      <c r="QL460" s="6"/>
      <c r="QM460" s="6"/>
      <c r="QN460" s="6"/>
      <c r="QO460" s="6"/>
      <c r="QP460" s="6"/>
      <c r="QQ460" s="6"/>
      <c r="QR460" s="6"/>
      <c r="QS460" s="6"/>
      <c r="QT460" s="6"/>
      <c r="QU460" s="6"/>
      <c r="QV460" s="6"/>
      <c r="QW460" s="6"/>
      <c r="QX460" s="6"/>
      <c r="QY460" s="6"/>
      <c r="QZ460" s="6"/>
      <c r="RA460" s="6"/>
      <c r="RB460" s="6"/>
      <c r="RC460" s="6"/>
      <c r="RD460" s="6"/>
      <c r="RE460" s="6"/>
      <c r="RF460" s="6"/>
      <c r="RG460" s="6"/>
      <c r="RH460" s="6"/>
      <c r="RI460" s="6"/>
      <c r="RJ460" s="6"/>
      <c r="RK460" s="6"/>
      <c r="RL460" s="6"/>
      <c r="RM460" s="6"/>
      <c r="RN460" s="6"/>
      <c r="RO460" s="6"/>
      <c r="RP460" s="6"/>
      <c r="RQ460" s="6"/>
      <c r="RR460" s="6"/>
      <c r="RS460" s="6"/>
      <c r="RT460" s="6"/>
      <c r="RU460" s="6"/>
      <c r="RV460" s="6"/>
      <c r="RW460" s="6"/>
      <c r="RX460" s="6"/>
      <c r="RY460" s="6"/>
      <c r="RZ460" s="6"/>
      <c r="SA460" s="6"/>
      <c r="SB460" s="6"/>
      <c r="SC460" s="6"/>
      <c r="SD460" s="6"/>
      <c r="SE460" s="6"/>
      <c r="SF460" s="6"/>
      <c r="SG460" s="6"/>
      <c r="SH460" s="6"/>
      <c r="SI460" s="6"/>
      <c r="SJ460" s="6"/>
      <c r="SK460" s="6"/>
      <c r="SL460" s="6"/>
      <c r="SM460" s="6"/>
      <c r="SN460" s="6"/>
      <c r="SO460" s="6"/>
      <c r="SP460" s="6"/>
      <c r="SQ460" s="6"/>
      <c r="SR460" s="6"/>
      <c r="SS460" s="6"/>
      <c r="ST460" s="6"/>
      <c r="SU460" s="6"/>
      <c r="SV460" s="6"/>
      <c r="SW460" s="6"/>
      <c r="SX460" s="6"/>
      <c r="SY460" s="6"/>
      <c r="SZ460" s="6"/>
      <c r="TA460" s="6"/>
      <c r="TB460" s="6"/>
      <c r="TC460" s="6"/>
      <c r="TD460" s="6"/>
      <c r="TE460" s="6"/>
      <c r="TF460" s="6"/>
      <c r="TG460" s="6"/>
      <c r="TH460" s="6"/>
      <c r="TI460" s="6"/>
      <c r="TJ460" s="6"/>
      <c r="TK460" s="6"/>
      <c r="TL460" s="6"/>
      <c r="TM460" s="6"/>
      <c r="TN460" s="6"/>
      <c r="TO460" s="6"/>
      <c r="TP460" s="6"/>
      <c r="TQ460" s="6"/>
      <c r="TR460" s="6"/>
      <c r="TS460" s="6"/>
      <c r="TT460" s="6"/>
      <c r="TU460" s="6"/>
      <c r="TV460" s="6"/>
      <c r="TW460" s="6"/>
      <c r="TX460" s="6"/>
      <c r="TY460" s="6"/>
      <c r="TZ460" s="6"/>
      <c r="UA460" s="6"/>
      <c r="UB460" s="6"/>
      <c r="UC460" s="6"/>
      <c r="UD460" s="6"/>
      <c r="UE460" s="6"/>
      <c r="UF460" s="6"/>
      <c r="UG460" s="6"/>
      <c r="UH460" s="6"/>
      <c r="UI460" s="6"/>
      <c r="UJ460" s="6"/>
      <c r="UK460" s="6"/>
      <c r="UL460" s="6"/>
      <c r="UM460" s="6"/>
      <c r="UN460" s="6"/>
      <c r="UO460" s="6"/>
      <c r="UP460" s="6"/>
      <c r="UQ460" s="6"/>
      <c r="UR460" s="6"/>
      <c r="US460" s="6"/>
      <c r="UT460" s="6"/>
      <c r="UU460" s="6"/>
      <c r="UV460" s="6"/>
      <c r="UW460" s="6"/>
      <c r="UX460" s="6"/>
      <c r="UY460" s="6"/>
      <c r="UZ460" s="6"/>
      <c r="VA460" s="6"/>
      <c r="VB460" s="6"/>
      <c r="VC460" s="6"/>
      <c r="VD460" s="6"/>
      <c r="VE460" s="6"/>
      <c r="VF460" s="6"/>
      <c r="VG460" s="6"/>
      <c r="VH460" s="6"/>
      <c r="VI460" s="6"/>
      <c r="VJ460" s="6"/>
      <c r="VK460" s="6"/>
      <c r="VL460" s="6"/>
      <c r="VM460" s="6"/>
      <c r="VN460" s="6"/>
      <c r="VO460" s="6"/>
      <c r="VP460" s="6"/>
      <c r="VQ460" s="6"/>
      <c r="VR460" s="6"/>
      <c r="VS460" s="6"/>
      <c r="VT460" s="6"/>
      <c r="VU460" s="6"/>
      <c r="VV460" s="6"/>
      <c r="VW460" s="6"/>
      <c r="VX460" s="6"/>
      <c r="VY460" s="6"/>
      <c r="VZ460" s="6"/>
      <c r="WA460" s="6"/>
      <c r="WB460" s="6"/>
      <c r="WC460" s="6"/>
      <c r="WD460" s="6"/>
      <c r="WE460" s="6"/>
      <c r="WF460" s="6"/>
      <c r="WG460" s="6"/>
      <c r="WH460" s="6"/>
      <c r="WI460" s="6"/>
      <c r="WJ460" s="6"/>
      <c r="WK460" s="6"/>
      <c r="WL460" s="6"/>
      <c r="WM460" s="6"/>
      <c r="WN460" s="6"/>
      <c r="WO460" s="6"/>
      <c r="WP460" s="6"/>
      <c r="WQ460" s="6"/>
      <c r="WR460" s="6"/>
      <c r="WS460" s="6"/>
      <c r="WT460" s="6"/>
      <c r="WU460" s="6"/>
      <c r="WV460" s="6"/>
      <c r="WW460" s="6"/>
      <c r="WX460" s="6"/>
      <c r="WY460" s="6"/>
      <c r="WZ460" s="6"/>
      <c r="XA460" s="6"/>
      <c r="XB460" s="6"/>
      <c r="XC460" s="6"/>
      <c r="XD460" s="6"/>
      <c r="XE460" s="6"/>
      <c r="XF460" s="6"/>
      <c r="XG460" s="6"/>
      <c r="XH460" s="6"/>
      <c r="XI460" s="6"/>
      <c r="XJ460" s="6"/>
      <c r="XK460" s="6"/>
      <c r="XL460" s="6"/>
      <c r="XM460" s="6"/>
      <c r="XN460" s="6"/>
      <c r="XO460" s="6"/>
      <c r="XP460" s="6"/>
    </row>
    <row r="461" spans="2:640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/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6"/>
      <c r="PF461" s="6"/>
      <c r="PG461" s="6"/>
      <c r="PH461" s="6"/>
      <c r="PI461" s="6"/>
      <c r="PJ461" s="6"/>
      <c r="PK461" s="6"/>
      <c r="PL461" s="6"/>
      <c r="PM461" s="6"/>
      <c r="PN461" s="6"/>
      <c r="PO461" s="6"/>
      <c r="PP461" s="6"/>
      <c r="PQ461" s="6"/>
      <c r="PR461" s="6"/>
      <c r="PS461" s="6"/>
      <c r="PT461" s="6"/>
      <c r="PU461" s="6"/>
      <c r="PV461" s="6"/>
      <c r="PW461" s="6"/>
      <c r="PX461" s="6"/>
      <c r="PY461" s="6"/>
      <c r="PZ461" s="6"/>
      <c r="QA461" s="6"/>
      <c r="QB461" s="6"/>
      <c r="QC461" s="6"/>
      <c r="QD461" s="6"/>
      <c r="QE461" s="6"/>
      <c r="QF461" s="6"/>
      <c r="QG461" s="6"/>
      <c r="QH461" s="6"/>
      <c r="QI461" s="6"/>
      <c r="QJ461" s="6"/>
      <c r="QK461" s="6"/>
      <c r="QL461" s="6"/>
      <c r="QM461" s="6"/>
      <c r="QN461" s="6"/>
      <c r="QO461" s="6"/>
      <c r="QP461" s="6"/>
      <c r="QQ461" s="6"/>
      <c r="QR461" s="6"/>
      <c r="QS461" s="6"/>
      <c r="QT461" s="6"/>
      <c r="QU461" s="6"/>
      <c r="QV461" s="6"/>
      <c r="QW461" s="6"/>
      <c r="QX461" s="6"/>
      <c r="QY461" s="6"/>
      <c r="QZ461" s="6"/>
      <c r="RA461" s="6"/>
      <c r="RB461" s="6"/>
      <c r="RC461" s="6"/>
      <c r="RD461" s="6"/>
      <c r="RE461" s="6"/>
      <c r="RF461" s="6"/>
      <c r="RG461" s="6"/>
      <c r="RH461" s="6"/>
      <c r="RI461" s="6"/>
      <c r="RJ461" s="6"/>
      <c r="RK461" s="6"/>
      <c r="RL461" s="6"/>
      <c r="RM461" s="6"/>
      <c r="RN461" s="6"/>
      <c r="RO461" s="6"/>
      <c r="RP461" s="6"/>
      <c r="RQ461" s="6"/>
      <c r="RR461" s="6"/>
      <c r="RS461" s="6"/>
      <c r="RT461" s="6"/>
      <c r="RU461" s="6"/>
      <c r="RV461" s="6"/>
      <c r="RW461" s="6"/>
      <c r="RX461" s="6"/>
      <c r="RY461" s="6"/>
      <c r="RZ461" s="6"/>
      <c r="SA461" s="6"/>
      <c r="SB461" s="6"/>
      <c r="SC461" s="6"/>
      <c r="SD461" s="6"/>
      <c r="SE461" s="6"/>
      <c r="SF461" s="6"/>
      <c r="SG461" s="6"/>
      <c r="SH461" s="6"/>
      <c r="SI461" s="6"/>
      <c r="SJ461" s="6"/>
      <c r="SK461" s="6"/>
      <c r="SL461" s="6"/>
      <c r="SM461" s="6"/>
      <c r="SN461" s="6"/>
      <c r="SO461" s="6"/>
      <c r="SP461" s="6"/>
      <c r="SQ461" s="6"/>
      <c r="SR461" s="6"/>
      <c r="SS461" s="6"/>
      <c r="ST461" s="6"/>
      <c r="SU461" s="6"/>
      <c r="SV461" s="6"/>
      <c r="SW461" s="6"/>
      <c r="SX461" s="6"/>
      <c r="SY461" s="6"/>
      <c r="SZ461" s="6"/>
      <c r="TA461" s="6"/>
      <c r="TB461" s="6"/>
      <c r="TC461" s="6"/>
      <c r="TD461" s="6"/>
      <c r="TE461" s="6"/>
      <c r="TF461" s="6"/>
      <c r="TG461" s="6"/>
      <c r="TH461" s="6"/>
      <c r="TI461" s="6"/>
      <c r="TJ461" s="6"/>
      <c r="TK461" s="6"/>
      <c r="TL461" s="6"/>
      <c r="TM461" s="6"/>
      <c r="TN461" s="6"/>
      <c r="TO461" s="6"/>
      <c r="TP461" s="6"/>
      <c r="TQ461" s="6"/>
      <c r="TR461" s="6"/>
      <c r="TS461" s="6"/>
      <c r="TT461" s="6"/>
      <c r="TU461" s="6"/>
      <c r="TV461" s="6"/>
      <c r="TW461" s="6"/>
      <c r="TX461" s="6"/>
      <c r="TY461" s="6"/>
      <c r="TZ461" s="6"/>
      <c r="UA461" s="6"/>
      <c r="UB461" s="6"/>
      <c r="UC461" s="6"/>
      <c r="UD461" s="6"/>
      <c r="UE461" s="6"/>
      <c r="UF461" s="6"/>
      <c r="UG461" s="6"/>
      <c r="UH461" s="6"/>
      <c r="UI461" s="6"/>
      <c r="UJ461" s="6"/>
      <c r="UK461" s="6"/>
      <c r="UL461" s="6"/>
      <c r="UM461" s="6"/>
      <c r="UN461" s="6"/>
      <c r="UO461" s="6"/>
      <c r="UP461" s="6"/>
      <c r="UQ461" s="6"/>
      <c r="UR461" s="6"/>
      <c r="US461" s="6"/>
      <c r="UT461" s="6"/>
      <c r="UU461" s="6"/>
      <c r="UV461" s="6"/>
      <c r="UW461" s="6"/>
      <c r="UX461" s="6"/>
      <c r="UY461" s="6"/>
      <c r="UZ461" s="6"/>
      <c r="VA461" s="6"/>
      <c r="VB461" s="6"/>
      <c r="VC461" s="6"/>
      <c r="VD461" s="6"/>
      <c r="VE461" s="6"/>
      <c r="VF461" s="6"/>
      <c r="VG461" s="6"/>
      <c r="VH461" s="6"/>
      <c r="VI461" s="6"/>
      <c r="VJ461" s="6"/>
      <c r="VK461" s="6"/>
      <c r="VL461" s="6"/>
      <c r="VM461" s="6"/>
      <c r="VN461" s="6"/>
      <c r="VO461" s="6"/>
      <c r="VP461" s="6"/>
      <c r="VQ461" s="6"/>
      <c r="VR461" s="6"/>
      <c r="VS461" s="6"/>
      <c r="VT461" s="6"/>
      <c r="VU461" s="6"/>
      <c r="VV461" s="6"/>
      <c r="VW461" s="6"/>
      <c r="VX461" s="6"/>
      <c r="VY461" s="6"/>
      <c r="VZ461" s="6"/>
      <c r="WA461" s="6"/>
      <c r="WB461" s="6"/>
      <c r="WC461" s="6"/>
      <c r="WD461" s="6"/>
      <c r="WE461" s="6"/>
      <c r="WF461" s="6"/>
      <c r="WG461" s="6"/>
      <c r="WH461" s="6"/>
      <c r="WI461" s="6"/>
      <c r="WJ461" s="6"/>
      <c r="WK461" s="6"/>
      <c r="WL461" s="6"/>
      <c r="WM461" s="6"/>
      <c r="WN461" s="6"/>
      <c r="WO461" s="6"/>
      <c r="WP461" s="6"/>
      <c r="WQ461" s="6"/>
      <c r="WR461" s="6"/>
      <c r="WS461" s="6"/>
      <c r="WT461" s="6"/>
      <c r="WU461" s="6"/>
      <c r="WV461" s="6"/>
      <c r="WW461" s="6"/>
      <c r="WX461" s="6"/>
      <c r="WY461" s="6"/>
      <c r="WZ461" s="6"/>
      <c r="XA461" s="6"/>
      <c r="XB461" s="6"/>
      <c r="XC461" s="6"/>
      <c r="XD461" s="6"/>
      <c r="XE461" s="6"/>
      <c r="XF461" s="6"/>
      <c r="XG461" s="6"/>
      <c r="XH461" s="6"/>
      <c r="XI461" s="6"/>
      <c r="XJ461" s="6"/>
      <c r="XK461" s="6"/>
      <c r="XL461" s="6"/>
      <c r="XM461" s="6"/>
      <c r="XN461" s="6"/>
      <c r="XO461" s="6"/>
      <c r="XP461" s="6"/>
    </row>
    <row r="462" spans="2:640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/>
      <c r="LJ462" s="6"/>
      <c r="LK462" s="6"/>
      <c r="LL462" s="6"/>
      <c r="LM462" s="6"/>
      <c r="LN462" s="6"/>
      <c r="LO462" s="6"/>
      <c r="LP462" s="6"/>
      <c r="LQ462" s="6"/>
      <c r="LR462" s="6"/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/>
      <c r="NR462" s="6"/>
      <c r="NS462" s="6"/>
      <c r="NT462" s="6"/>
      <c r="NU462" s="6"/>
      <c r="NV462" s="6"/>
      <c r="NW462" s="6"/>
      <c r="NX462" s="6"/>
      <c r="NY462" s="6"/>
      <c r="NZ462" s="6"/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6"/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/>
      <c r="PD462" s="6"/>
      <c r="PE462" s="6"/>
      <c r="PF462" s="6"/>
      <c r="PG462" s="6"/>
      <c r="PH462" s="6"/>
      <c r="PI462" s="6"/>
      <c r="PJ462" s="6"/>
      <c r="PK462" s="6"/>
      <c r="PL462" s="6"/>
      <c r="PM462" s="6"/>
      <c r="PN462" s="6"/>
      <c r="PO462" s="6"/>
      <c r="PP462" s="6"/>
      <c r="PQ462" s="6"/>
      <c r="PR462" s="6"/>
      <c r="PS462" s="6"/>
      <c r="PT462" s="6"/>
      <c r="PU462" s="6"/>
      <c r="PV462" s="6"/>
      <c r="PW462" s="6"/>
      <c r="PX462" s="6"/>
      <c r="PY462" s="6"/>
      <c r="PZ462" s="6"/>
      <c r="QA462" s="6"/>
      <c r="QB462" s="6"/>
      <c r="QC462" s="6"/>
      <c r="QD462" s="6"/>
      <c r="QE462" s="6"/>
      <c r="QF462" s="6"/>
      <c r="QG462" s="6"/>
      <c r="QH462" s="6"/>
      <c r="QI462" s="6"/>
      <c r="QJ462" s="6"/>
      <c r="QK462" s="6"/>
      <c r="QL462" s="6"/>
      <c r="QM462" s="6"/>
      <c r="QN462" s="6"/>
      <c r="QO462" s="6"/>
      <c r="QP462" s="6"/>
      <c r="QQ462" s="6"/>
      <c r="QR462" s="6"/>
      <c r="QS462" s="6"/>
      <c r="QT462" s="6"/>
      <c r="QU462" s="6"/>
      <c r="QV462" s="6"/>
      <c r="QW462" s="6"/>
      <c r="QX462" s="6"/>
      <c r="QY462" s="6"/>
      <c r="QZ462" s="6"/>
      <c r="RA462" s="6"/>
      <c r="RB462" s="6"/>
      <c r="RC462" s="6"/>
      <c r="RD462" s="6"/>
      <c r="RE462" s="6"/>
      <c r="RF462" s="6"/>
      <c r="RG462" s="6"/>
      <c r="RH462" s="6"/>
      <c r="RI462" s="6"/>
      <c r="RJ462" s="6"/>
      <c r="RK462" s="6"/>
      <c r="RL462" s="6"/>
      <c r="RM462" s="6"/>
      <c r="RN462" s="6"/>
      <c r="RO462" s="6"/>
      <c r="RP462" s="6"/>
      <c r="RQ462" s="6"/>
      <c r="RR462" s="6"/>
      <c r="RS462" s="6"/>
      <c r="RT462" s="6"/>
      <c r="RU462" s="6"/>
      <c r="RV462" s="6"/>
      <c r="RW462" s="6"/>
      <c r="RX462" s="6"/>
      <c r="RY462" s="6"/>
      <c r="RZ462" s="6"/>
      <c r="SA462" s="6"/>
      <c r="SB462" s="6"/>
      <c r="SC462" s="6"/>
      <c r="SD462" s="6"/>
      <c r="SE462" s="6"/>
      <c r="SF462" s="6"/>
      <c r="SG462" s="6"/>
      <c r="SH462" s="6"/>
      <c r="SI462" s="6"/>
      <c r="SJ462" s="6"/>
      <c r="SK462" s="6"/>
      <c r="SL462" s="6"/>
      <c r="SM462" s="6"/>
      <c r="SN462" s="6"/>
      <c r="SO462" s="6"/>
      <c r="SP462" s="6"/>
      <c r="SQ462" s="6"/>
      <c r="SR462" s="6"/>
      <c r="SS462" s="6"/>
      <c r="ST462" s="6"/>
      <c r="SU462" s="6"/>
      <c r="SV462" s="6"/>
      <c r="SW462" s="6"/>
      <c r="SX462" s="6"/>
      <c r="SY462" s="6"/>
      <c r="SZ462" s="6"/>
      <c r="TA462" s="6"/>
      <c r="TB462" s="6"/>
      <c r="TC462" s="6"/>
      <c r="TD462" s="6"/>
      <c r="TE462" s="6"/>
      <c r="TF462" s="6"/>
      <c r="TG462" s="6"/>
      <c r="TH462" s="6"/>
      <c r="TI462" s="6"/>
      <c r="TJ462" s="6"/>
      <c r="TK462" s="6"/>
      <c r="TL462" s="6"/>
      <c r="TM462" s="6"/>
      <c r="TN462" s="6"/>
      <c r="TO462" s="6"/>
      <c r="TP462" s="6"/>
      <c r="TQ462" s="6"/>
      <c r="TR462" s="6"/>
      <c r="TS462" s="6"/>
      <c r="TT462" s="6"/>
      <c r="TU462" s="6"/>
      <c r="TV462" s="6"/>
      <c r="TW462" s="6"/>
      <c r="TX462" s="6"/>
      <c r="TY462" s="6"/>
      <c r="TZ462" s="6"/>
      <c r="UA462" s="6"/>
      <c r="UB462" s="6"/>
      <c r="UC462" s="6"/>
      <c r="UD462" s="6"/>
      <c r="UE462" s="6"/>
      <c r="UF462" s="6"/>
      <c r="UG462" s="6"/>
      <c r="UH462" s="6"/>
      <c r="UI462" s="6"/>
      <c r="UJ462" s="6"/>
      <c r="UK462" s="6"/>
      <c r="UL462" s="6"/>
      <c r="UM462" s="6"/>
      <c r="UN462" s="6"/>
      <c r="UO462" s="6"/>
      <c r="UP462" s="6"/>
      <c r="UQ462" s="6"/>
      <c r="UR462" s="6"/>
      <c r="US462" s="6"/>
      <c r="UT462" s="6"/>
      <c r="UU462" s="6"/>
      <c r="UV462" s="6"/>
      <c r="UW462" s="6"/>
      <c r="UX462" s="6"/>
      <c r="UY462" s="6"/>
      <c r="UZ462" s="6"/>
      <c r="VA462" s="6"/>
      <c r="VB462" s="6"/>
      <c r="VC462" s="6"/>
      <c r="VD462" s="6"/>
      <c r="VE462" s="6"/>
      <c r="VF462" s="6"/>
      <c r="VG462" s="6"/>
      <c r="VH462" s="6"/>
      <c r="VI462" s="6"/>
      <c r="VJ462" s="6"/>
      <c r="VK462" s="6"/>
      <c r="VL462" s="6"/>
      <c r="VM462" s="6"/>
      <c r="VN462" s="6"/>
      <c r="VO462" s="6"/>
      <c r="VP462" s="6"/>
      <c r="VQ462" s="6"/>
      <c r="VR462" s="6"/>
      <c r="VS462" s="6"/>
      <c r="VT462" s="6"/>
      <c r="VU462" s="6"/>
      <c r="VV462" s="6"/>
      <c r="VW462" s="6"/>
      <c r="VX462" s="6"/>
      <c r="VY462" s="6"/>
      <c r="VZ462" s="6"/>
      <c r="WA462" s="6"/>
      <c r="WB462" s="6"/>
      <c r="WC462" s="6"/>
      <c r="WD462" s="6"/>
      <c r="WE462" s="6"/>
      <c r="WF462" s="6"/>
      <c r="WG462" s="6"/>
      <c r="WH462" s="6"/>
      <c r="WI462" s="6"/>
      <c r="WJ462" s="6"/>
      <c r="WK462" s="6"/>
      <c r="WL462" s="6"/>
      <c r="WM462" s="6"/>
      <c r="WN462" s="6"/>
      <c r="WO462" s="6"/>
      <c r="WP462" s="6"/>
      <c r="WQ462" s="6"/>
      <c r="WR462" s="6"/>
      <c r="WS462" s="6"/>
      <c r="WT462" s="6"/>
      <c r="WU462" s="6"/>
      <c r="WV462" s="6"/>
      <c r="WW462" s="6"/>
      <c r="WX462" s="6"/>
      <c r="WY462" s="6"/>
      <c r="WZ462" s="6"/>
      <c r="XA462" s="6"/>
      <c r="XB462" s="6"/>
      <c r="XC462" s="6"/>
      <c r="XD462" s="6"/>
      <c r="XE462" s="6"/>
      <c r="XF462" s="6"/>
      <c r="XG462" s="6"/>
      <c r="XH462" s="6"/>
      <c r="XI462" s="6"/>
      <c r="XJ462" s="6"/>
      <c r="XK462" s="6"/>
      <c r="XL462" s="6"/>
      <c r="XM462" s="6"/>
      <c r="XN462" s="6"/>
      <c r="XO462" s="6"/>
      <c r="XP462" s="6"/>
    </row>
    <row r="463" spans="2:640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6"/>
      <c r="OQ463" s="6"/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6"/>
      <c r="PF463" s="6"/>
      <c r="PG463" s="6"/>
      <c r="PH463" s="6"/>
      <c r="PI463" s="6"/>
      <c r="PJ463" s="6"/>
      <c r="PK463" s="6"/>
      <c r="PL463" s="6"/>
      <c r="PM463" s="6"/>
      <c r="PN463" s="6"/>
      <c r="PO463" s="6"/>
      <c r="PP463" s="6"/>
      <c r="PQ463" s="6"/>
      <c r="PR463" s="6"/>
      <c r="PS463" s="6"/>
      <c r="PT463" s="6"/>
      <c r="PU463" s="6"/>
      <c r="PV463" s="6"/>
      <c r="PW463" s="6"/>
      <c r="PX463" s="6"/>
      <c r="PY463" s="6"/>
      <c r="PZ463" s="6"/>
      <c r="QA463" s="6"/>
      <c r="QB463" s="6"/>
      <c r="QC463" s="6"/>
      <c r="QD463" s="6"/>
      <c r="QE463" s="6"/>
      <c r="QF463" s="6"/>
      <c r="QG463" s="6"/>
      <c r="QH463" s="6"/>
      <c r="QI463" s="6"/>
      <c r="QJ463" s="6"/>
      <c r="QK463" s="6"/>
      <c r="QL463" s="6"/>
      <c r="QM463" s="6"/>
      <c r="QN463" s="6"/>
      <c r="QO463" s="6"/>
      <c r="QP463" s="6"/>
      <c r="QQ463" s="6"/>
      <c r="QR463" s="6"/>
      <c r="QS463" s="6"/>
      <c r="QT463" s="6"/>
      <c r="QU463" s="6"/>
      <c r="QV463" s="6"/>
      <c r="QW463" s="6"/>
      <c r="QX463" s="6"/>
      <c r="QY463" s="6"/>
      <c r="QZ463" s="6"/>
      <c r="RA463" s="6"/>
      <c r="RB463" s="6"/>
      <c r="RC463" s="6"/>
      <c r="RD463" s="6"/>
      <c r="RE463" s="6"/>
      <c r="RF463" s="6"/>
      <c r="RG463" s="6"/>
      <c r="RH463" s="6"/>
      <c r="RI463" s="6"/>
      <c r="RJ463" s="6"/>
      <c r="RK463" s="6"/>
      <c r="RL463" s="6"/>
      <c r="RM463" s="6"/>
      <c r="RN463" s="6"/>
      <c r="RO463" s="6"/>
      <c r="RP463" s="6"/>
      <c r="RQ463" s="6"/>
      <c r="RR463" s="6"/>
      <c r="RS463" s="6"/>
      <c r="RT463" s="6"/>
      <c r="RU463" s="6"/>
      <c r="RV463" s="6"/>
      <c r="RW463" s="6"/>
      <c r="RX463" s="6"/>
      <c r="RY463" s="6"/>
      <c r="RZ463" s="6"/>
      <c r="SA463" s="6"/>
      <c r="SB463" s="6"/>
      <c r="SC463" s="6"/>
      <c r="SD463" s="6"/>
      <c r="SE463" s="6"/>
      <c r="SF463" s="6"/>
      <c r="SG463" s="6"/>
      <c r="SH463" s="6"/>
      <c r="SI463" s="6"/>
      <c r="SJ463" s="6"/>
      <c r="SK463" s="6"/>
      <c r="SL463" s="6"/>
      <c r="SM463" s="6"/>
      <c r="SN463" s="6"/>
      <c r="SO463" s="6"/>
      <c r="SP463" s="6"/>
      <c r="SQ463" s="6"/>
      <c r="SR463" s="6"/>
      <c r="SS463" s="6"/>
      <c r="ST463" s="6"/>
      <c r="SU463" s="6"/>
      <c r="SV463" s="6"/>
      <c r="SW463" s="6"/>
      <c r="SX463" s="6"/>
      <c r="SY463" s="6"/>
      <c r="SZ463" s="6"/>
      <c r="TA463" s="6"/>
      <c r="TB463" s="6"/>
      <c r="TC463" s="6"/>
      <c r="TD463" s="6"/>
      <c r="TE463" s="6"/>
      <c r="TF463" s="6"/>
      <c r="TG463" s="6"/>
      <c r="TH463" s="6"/>
      <c r="TI463" s="6"/>
      <c r="TJ463" s="6"/>
      <c r="TK463" s="6"/>
      <c r="TL463" s="6"/>
      <c r="TM463" s="6"/>
      <c r="TN463" s="6"/>
      <c r="TO463" s="6"/>
      <c r="TP463" s="6"/>
      <c r="TQ463" s="6"/>
      <c r="TR463" s="6"/>
      <c r="TS463" s="6"/>
      <c r="TT463" s="6"/>
      <c r="TU463" s="6"/>
      <c r="TV463" s="6"/>
      <c r="TW463" s="6"/>
      <c r="TX463" s="6"/>
      <c r="TY463" s="6"/>
      <c r="TZ463" s="6"/>
      <c r="UA463" s="6"/>
      <c r="UB463" s="6"/>
      <c r="UC463" s="6"/>
      <c r="UD463" s="6"/>
      <c r="UE463" s="6"/>
      <c r="UF463" s="6"/>
      <c r="UG463" s="6"/>
      <c r="UH463" s="6"/>
      <c r="UI463" s="6"/>
      <c r="UJ463" s="6"/>
      <c r="UK463" s="6"/>
      <c r="UL463" s="6"/>
      <c r="UM463" s="6"/>
      <c r="UN463" s="6"/>
      <c r="UO463" s="6"/>
      <c r="UP463" s="6"/>
      <c r="UQ463" s="6"/>
      <c r="UR463" s="6"/>
      <c r="US463" s="6"/>
      <c r="UT463" s="6"/>
      <c r="UU463" s="6"/>
      <c r="UV463" s="6"/>
      <c r="UW463" s="6"/>
      <c r="UX463" s="6"/>
      <c r="UY463" s="6"/>
      <c r="UZ463" s="6"/>
      <c r="VA463" s="6"/>
      <c r="VB463" s="6"/>
      <c r="VC463" s="6"/>
      <c r="VD463" s="6"/>
      <c r="VE463" s="6"/>
      <c r="VF463" s="6"/>
      <c r="VG463" s="6"/>
      <c r="VH463" s="6"/>
      <c r="VI463" s="6"/>
      <c r="VJ463" s="6"/>
      <c r="VK463" s="6"/>
      <c r="VL463" s="6"/>
      <c r="VM463" s="6"/>
      <c r="VN463" s="6"/>
      <c r="VO463" s="6"/>
      <c r="VP463" s="6"/>
      <c r="VQ463" s="6"/>
      <c r="VR463" s="6"/>
      <c r="VS463" s="6"/>
      <c r="VT463" s="6"/>
      <c r="VU463" s="6"/>
      <c r="VV463" s="6"/>
      <c r="VW463" s="6"/>
      <c r="VX463" s="6"/>
      <c r="VY463" s="6"/>
      <c r="VZ463" s="6"/>
      <c r="WA463" s="6"/>
      <c r="WB463" s="6"/>
      <c r="WC463" s="6"/>
      <c r="WD463" s="6"/>
      <c r="WE463" s="6"/>
      <c r="WF463" s="6"/>
      <c r="WG463" s="6"/>
      <c r="WH463" s="6"/>
      <c r="WI463" s="6"/>
      <c r="WJ463" s="6"/>
      <c r="WK463" s="6"/>
      <c r="WL463" s="6"/>
      <c r="WM463" s="6"/>
      <c r="WN463" s="6"/>
      <c r="WO463" s="6"/>
      <c r="WP463" s="6"/>
      <c r="WQ463" s="6"/>
      <c r="WR463" s="6"/>
      <c r="WS463" s="6"/>
      <c r="WT463" s="6"/>
      <c r="WU463" s="6"/>
      <c r="WV463" s="6"/>
      <c r="WW463" s="6"/>
      <c r="WX463" s="6"/>
      <c r="WY463" s="6"/>
      <c r="WZ463" s="6"/>
      <c r="XA463" s="6"/>
      <c r="XB463" s="6"/>
      <c r="XC463" s="6"/>
      <c r="XD463" s="6"/>
      <c r="XE463" s="6"/>
      <c r="XF463" s="6"/>
      <c r="XG463" s="6"/>
      <c r="XH463" s="6"/>
      <c r="XI463" s="6"/>
      <c r="XJ463" s="6"/>
      <c r="XK463" s="6"/>
      <c r="XL463" s="6"/>
      <c r="XM463" s="6"/>
      <c r="XN463" s="6"/>
      <c r="XO463" s="6"/>
      <c r="XP463" s="6"/>
    </row>
    <row r="464" spans="2:640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  <c r="JV464" s="6"/>
      <c r="JW464" s="6"/>
      <c r="JX464" s="6"/>
      <c r="JY464" s="6"/>
      <c r="JZ464" s="6"/>
      <c r="KA464" s="6"/>
      <c r="KB464" s="6"/>
      <c r="KC464" s="6"/>
      <c r="KD464" s="6"/>
      <c r="KE464" s="6"/>
      <c r="KF464" s="6"/>
      <c r="KG464" s="6"/>
      <c r="KH464" s="6"/>
      <c r="KI464" s="6"/>
      <c r="KJ464" s="6"/>
      <c r="KK464" s="6"/>
      <c r="KL464" s="6"/>
      <c r="KM464" s="6"/>
      <c r="KN464" s="6"/>
      <c r="KO464" s="6"/>
      <c r="KP464" s="6"/>
      <c r="KQ464" s="6"/>
      <c r="KR464" s="6"/>
      <c r="KS464" s="6"/>
      <c r="KT464" s="6"/>
      <c r="KU464" s="6"/>
      <c r="KV464" s="6"/>
      <c r="KW464" s="6"/>
      <c r="KX464" s="6"/>
      <c r="KY464" s="6"/>
      <c r="KZ464" s="6"/>
      <c r="LA464" s="6"/>
      <c r="LB464" s="6"/>
      <c r="LC464" s="6"/>
      <c r="LD464" s="6"/>
      <c r="LE464" s="6"/>
      <c r="LF464" s="6"/>
      <c r="LG464" s="6"/>
      <c r="LH464" s="6"/>
      <c r="LI464" s="6"/>
      <c r="LJ464" s="6"/>
      <c r="LK464" s="6"/>
      <c r="LL464" s="6"/>
      <c r="LM464" s="6"/>
      <c r="LN464" s="6"/>
      <c r="LO464" s="6"/>
      <c r="LP464" s="6"/>
      <c r="LQ464" s="6"/>
      <c r="LR464" s="6"/>
      <c r="LS464" s="6"/>
      <c r="LT464" s="6"/>
      <c r="LU464" s="6"/>
      <c r="LV464" s="6"/>
      <c r="LW464" s="6"/>
      <c r="LX464" s="6"/>
      <c r="LY464" s="6"/>
      <c r="LZ464" s="6"/>
      <c r="MA464" s="6"/>
      <c r="MB464" s="6"/>
      <c r="MC464" s="6"/>
      <c r="MD464" s="6"/>
      <c r="ME464" s="6"/>
      <c r="MF464" s="6"/>
      <c r="MG464" s="6"/>
      <c r="MH464" s="6"/>
      <c r="MI464" s="6"/>
      <c r="MJ464" s="6"/>
      <c r="MK464" s="6"/>
      <c r="ML464" s="6"/>
      <c r="MM464" s="6"/>
      <c r="MN464" s="6"/>
      <c r="MO464" s="6"/>
      <c r="MP464" s="6"/>
      <c r="MQ464" s="6"/>
      <c r="MR464" s="6"/>
      <c r="MS464" s="6"/>
      <c r="MT464" s="6"/>
      <c r="MU464" s="6"/>
      <c r="MV464" s="6"/>
      <c r="MW464" s="6"/>
      <c r="MX464" s="6"/>
      <c r="MY464" s="6"/>
      <c r="MZ464" s="6"/>
      <c r="NA464" s="6"/>
      <c r="NB464" s="6"/>
      <c r="NC464" s="6"/>
      <c r="ND464" s="6"/>
      <c r="NE464" s="6"/>
      <c r="NF464" s="6"/>
      <c r="NG464" s="6"/>
      <c r="NH464" s="6"/>
      <c r="NI464" s="6"/>
      <c r="NJ464" s="6"/>
      <c r="NK464" s="6"/>
      <c r="NL464" s="6"/>
      <c r="NM464" s="6"/>
      <c r="NN464" s="6"/>
      <c r="NO464" s="6"/>
      <c r="NP464" s="6"/>
      <c r="NQ464" s="6"/>
      <c r="NR464" s="6"/>
      <c r="NS464" s="6"/>
      <c r="NT464" s="6"/>
      <c r="NU464" s="6"/>
      <c r="NV464" s="6"/>
      <c r="NW464" s="6"/>
      <c r="NX464" s="6"/>
      <c r="NY464" s="6"/>
      <c r="NZ464" s="6"/>
      <c r="OA464" s="6"/>
      <c r="OB464" s="6"/>
      <c r="OC464" s="6"/>
      <c r="OD464" s="6"/>
      <c r="OE464" s="6"/>
      <c r="OF464" s="6"/>
      <c r="OG464" s="6"/>
      <c r="OH464" s="6"/>
      <c r="OI464" s="6"/>
      <c r="OJ464" s="6"/>
      <c r="OK464" s="6"/>
      <c r="OL464" s="6"/>
      <c r="OM464" s="6"/>
      <c r="ON464" s="6"/>
      <c r="OO464" s="6"/>
      <c r="OP464" s="6"/>
      <c r="OQ464" s="6"/>
      <c r="OR464" s="6"/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/>
      <c r="PD464" s="6"/>
      <c r="PE464" s="6"/>
      <c r="PF464" s="6"/>
      <c r="PG464" s="6"/>
      <c r="PH464" s="6"/>
      <c r="PI464" s="6"/>
      <c r="PJ464" s="6"/>
      <c r="PK464" s="6"/>
      <c r="PL464" s="6"/>
      <c r="PM464" s="6"/>
      <c r="PN464" s="6"/>
      <c r="PO464" s="6"/>
      <c r="PP464" s="6"/>
      <c r="PQ464" s="6"/>
      <c r="PR464" s="6"/>
      <c r="PS464" s="6"/>
      <c r="PT464" s="6"/>
      <c r="PU464" s="6"/>
      <c r="PV464" s="6"/>
      <c r="PW464" s="6"/>
      <c r="PX464" s="6"/>
      <c r="PY464" s="6"/>
      <c r="PZ464" s="6"/>
      <c r="QA464" s="6"/>
      <c r="QB464" s="6"/>
      <c r="QC464" s="6"/>
      <c r="QD464" s="6"/>
      <c r="QE464" s="6"/>
      <c r="QF464" s="6"/>
      <c r="QG464" s="6"/>
      <c r="QH464" s="6"/>
      <c r="QI464" s="6"/>
      <c r="QJ464" s="6"/>
      <c r="QK464" s="6"/>
      <c r="QL464" s="6"/>
      <c r="QM464" s="6"/>
      <c r="QN464" s="6"/>
      <c r="QO464" s="6"/>
      <c r="QP464" s="6"/>
      <c r="QQ464" s="6"/>
      <c r="QR464" s="6"/>
      <c r="QS464" s="6"/>
      <c r="QT464" s="6"/>
      <c r="QU464" s="6"/>
      <c r="QV464" s="6"/>
      <c r="QW464" s="6"/>
      <c r="QX464" s="6"/>
      <c r="QY464" s="6"/>
      <c r="QZ464" s="6"/>
      <c r="RA464" s="6"/>
      <c r="RB464" s="6"/>
      <c r="RC464" s="6"/>
      <c r="RD464" s="6"/>
      <c r="RE464" s="6"/>
      <c r="RF464" s="6"/>
      <c r="RG464" s="6"/>
      <c r="RH464" s="6"/>
      <c r="RI464" s="6"/>
      <c r="RJ464" s="6"/>
      <c r="RK464" s="6"/>
      <c r="RL464" s="6"/>
      <c r="RM464" s="6"/>
      <c r="RN464" s="6"/>
      <c r="RO464" s="6"/>
      <c r="RP464" s="6"/>
      <c r="RQ464" s="6"/>
      <c r="RR464" s="6"/>
      <c r="RS464" s="6"/>
      <c r="RT464" s="6"/>
      <c r="RU464" s="6"/>
      <c r="RV464" s="6"/>
      <c r="RW464" s="6"/>
      <c r="RX464" s="6"/>
      <c r="RY464" s="6"/>
      <c r="RZ464" s="6"/>
      <c r="SA464" s="6"/>
      <c r="SB464" s="6"/>
      <c r="SC464" s="6"/>
      <c r="SD464" s="6"/>
      <c r="SE464" s="6"/>
      <c r="SF464" s="6"/>
      <c r="SG464" s="6"/>
      <c r="SH464" s="6"/>
      <c r="SI464" s="6"/>
      <c r="SJ464" s="6"/>
      <c r="SK464" s="6"/>
      <c r="SL464" s="6"/>
      <c r="SM464" s="6"/>
      <c r="SN464" s="6"/>
      <c r="SO464" s="6"/>
      <c r="SP464" s="6"/>
      <c r="SQ464" s="6"/>
      <c r="SR464" s="6"/>
      <c r="SS464" s="6"/>
      <c r="ST464" s="6"/>
      <c r="SU464" s="6"/>
      <c r="SV464" s="6"/>
      <c r="SW464" s="6"/>
      <c r="SX464" s="6"/>
      <c r="SY464" s="6"/>
      <c r="SZ464" s="6"/>
      <c r="TA464" s="6"/>
      <c r="TB464" s="6"/>
      <c r="TC464" s="6"/>
      <c r="TD464" s="6"/>
      <c r="TE464" s="6"/>
      <c r="TF464" s="6"/>
      <c r="TG464" s="6"/>
      <c r="TH464" s="6"/>
      <c r="TI464" s="6"/>
      <c r="TJ464" s="6"/>
      <c r="TK464" s="6"/>
      <c r="TL464" s="6"/>
      <c r="TM464" s="6"/>
      <c r="TN464" s="6"/>
      <c r="TO464" s="6"/>
      <c r="TP464" s="6"/>
      <c r="TQ464" s="6"/>
      <c r="TR464" s="6"/>
      <c r="TS464" s="6"/>
      <c r="TT464" s="6"/>
      <c r="TU464" s="6"/>
      <c r="TV464" s="6"/>
      <c r="TW464" s="6"/>
      <c r="TX464" s="6"/>
      <c r="TY464" s="6"/>
      <c r="TZ464" s="6"/>
      <c r="UA464" s="6"/>
      <c r="UB464" s="6"/>
      <c r="UC464" s="6"/>
      <c r="UD464" s="6"/>
      <c r="UE464" s="6"/>
      <c r="UF464" s="6"/>
      <c r="UG464" s="6"/>
      <c r="UH464" s="6"/>
      <c r="UI464" s="6"/>
      <c r="UJ464" s="6"/>
      <c r="UK464" s="6"/>
      <c r="UL464" s="6"/>
      <c r="UM464" s="6"/>
      <c r="UN464" s="6"/>
      <c r="UO464" s="6"/>
      <c r="UP464" s="6"/>
      <c r="UQ464" s="6"/>
      <c r="UR464" s="6"/>
      <c r="US464" s="6"/>
      <c r="UT464" s="6"/>
      <c r="UU464" s="6"/>
      <c r="UV464" s="6"/>
      <c r="UW464" s="6"/>
      <c r="UX464" s="6"/>
      <c r="UY464" s="6"/>
      <c r="UZ464" s="6"/>
      <c r="VA464" s="6"/>
      <c r="VB464" s="6"/>
      <c r="VC464" s="6"/>
      <c r="VD464" s="6"/>
      <c r="VE464" s="6"/>
      <c r="VF464" s="6"/>
      <c r="VG464" s="6"/>
      <c r="VH464" s="6"/>
      <c r="VI464" s="6"/>
      <c r="VJ464" s="6"/>
      <c r="VK464" s="6"/>
      <c r="VL464" s="6"/>
      <c r="VM464" s="6"/>
      <c r="VN464" s="6"/>
      <c r="VO464" s="6"/>
      <c r="VP464" s="6"/>
      <c r="VQ464" s="6"/>
      <c r="VR464" s="6"/>
      <c r="VS464" s="6"/>
      <c r="VT464" s="6"/>
      <c r="VU464" s="6"/>
      <c r="VV464" s="6"/>
      <c r="VW464" s="6"/>
      <c r="VX464" s="6"/>
      <c r="VY464" s="6"/>
      <c r="VZ464" s="6"/>
      <c r="WA464" s="6"/>
      <c r="WB464" s="6"/>
      <c r="WC464" s="6"/>
      <c r="WD464" s="6"/>
      <c r="WE464" s="6"/>
      <c r="WF464" s="6"/>
      <c r="WG464" s="6"/>
      <c r="WH464" s="6"/>
      <c r="WI464" s="6"/>
      <c r="WJ464" s="6"/>
      <c r="WK464" s="6"/>
      <c r="WL464" s="6"/>
      <c r="WM464" s="6"/>
      <c r="WN464" s="6"/>
      <c r="WO464" s="6"/>
      <c r="WP464" s="6"/>
      <c r="WQ464" s="6"/>
      <c r="WR464" s="6"/>
      <c r="WS464" s="6"/>
      <c r="WT464" s="6"/>
      <c r="WU464" s="6"/>
      <c r="WV464" s="6"/>
      <c r="WW464" s="6"/>
      <c r="WX464" s="6"/>
      <c r="WY464" s="6"/>
      <c r="WZ464" s="6"/>
      <c r="XA464" s="6"/>
      <c r="XB464" s="6"/>
      <c r="XC464" s="6"/>
      <c r="XD464" s="6"/>
      <c r="XE464" s="6"/>
      <c r="XF464" s="6"/>
      <c r="XG464" s="6"/>
      <c r="XH464" s="6"/>
      <c r="XI464" s="6"/>
      <c r="XJ464" s="6"/>
      <c r="XK464" s="6"/>
      <c r="XL464" s="6"/>
      <c r="XM464" s="6"/>
      <c r="XN464" s="6"/>
      <c r="XO464" s="6"/>
      <c r="XP464" s="6"/>
    </row>
    <row r="465" spans="2:640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  <c r="JV465" s="6"/>
      <c r="JW465" s="6"/>
      <c r="JX465" s="6"/>
      <c r="JY465" s="6"/>
      <c r="JZ465" s="6"/>
      <c r="KA465" s="6"/>
      <c r="KB465" s="6"/>
      <c r="KC465" s="6"/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/>
      <c r="KQ465" s="6"/>
      <c r="KR465" s="6"/>
      <c r="KS465" s="6"/>
      <c r="KT465" s="6"/>
      <c r="KU465" s="6"/>
      <c r="KV465" s="6"/>
      <c r="KW465" s="6"/>
      <c r="KX465" s="6"/>
      <c r="KY465" s="6"/>
      <c r="KZ465" s="6"/>
      <c r="LA465" s="6"/>
      <c r="LB465" s="6"/>
      <c r="LC465" s="6"/>
      <c r="LD465" s="6"/>
      <c r="LE465" s="6"/>
      <c r="LF465" s="6"/>
      <c r="LG465" s="6"/>
      <c r="LH465" s="6"/>
      <c r="LI465" s="6"/>
      <c r="LJ465" s="6"/>
      <c r="LK465" s="6"/>
      <c r="LL465" s="6"/>
      <c r="LM465" s="6"/>
      <c r="LN465" s="6"/>
      <c r="LO465" s="6"/>
      <c r="LP465" s="6"/>
      <c r="LQ465" s="6"/>
      <c r="LR465" s="6"/>
      <c r="LS465" s="6"/>
      <c r="LT465" s="6"/>
      <c r="LU465" s="6"/>
      <c r="LV465" s="6"/>
      <c r="LW465" s="6"/>
      <c r="LX465" s="6"/>
      <c r="LY465" s="6"/>
      <c r="LZ465" s="6"/>
      <c r="MA465" s="6"/>
      <c r="MB465" s="6"/>
      <c r="MC465" s="6"/>
      <c r="MD465" s="6"/>
      <c r="ME465" s="6"/>
      <c r="MF465" s="6"/>
      <c r="MG465" s="6"/>
      <c r="MH465" s="6"/>
      <c r="MI465" s="6"/>
      <c r="MJ465" s="6"/>
      <c r="MK465" s="6"/>
      <c r="ML465" s="6"/>
      <c r="MM465" s="6"/>
      <c r="MN465" s="6"/>
      <c r="MO465" s="6"/>
      <c r="MP465" s="6"/>
      <c r="MQ465" s="6"/>
      <c r="MR465" s="6"/>
      <c r="MS465" s="6"/>
      <c r="MT465" s="6"/>
      <c r="MU465" s="6"/>
      <c r="MV465" s="6"/>
      <c r="MW465" s="6"/>
      <c r="MX465" s="6"/>
      <c r="MY465" s="6"/>
      <c r="MZ465" s="6"/>
      <c r="NA465" s="6"/>
      <c r="NB465" s="6"/>
      <c r="NC465" s="6"/>
      <c r="ND465" s="6"/>
      <c r="NE465" s="6"/>
      <c r="NF465" s="6"/>
      <c r="NG465" s="6"/>
      <c r="NH465" s="6"/>
      <c r="NI465" s="6"/>
      <c r="NJ465" s="6"/>
      <c r="NK465" s="6"/>
      <c r="NL465" s="6"/>
      <c r="NM465" s="6"/>
      <c r="NN465" s="6"/>
      <c r="NO465" s="6"/>
      <c r="NP465" s="6"/>
      <c r="NQ465" s="6"/>
      <c r="NR465" s="6"/>
      <c r="NS465" s="6"/>
      <c r="NT465" s="6"/>
      <c r="NU465" s="6"/>
      <c r="NV465" s="6"/>
      <c r="NW465" s="6"/>
      <c r="NX465" s="6"/>
      <c r="NY465" s="6"/>
      <c r="NZ465" s="6"/>
      <c r="OA465" s="6"/>
      <c r="OB465" s="6"/>
      <c r="OC465" s="6"/>
      <c r="OD465" s="6"/>
      <c r="OE465" s="6"/>
      <c r="OF465" s="6"/>
      <c r="OG465" s="6"/>
      <c r="OH465" s="6"/>
      <c r="OI465" s="6"/>
      <c r="OJ465" s="6"/>
      <c r="OK465" s="6"/>
      <c r="OL465" s="6"/>
      <c r="OM465" s="6"/>
      <c r="ON465" s="6"/>
      <c r="OO465" s="6"/>
      <c r="OP465" s="6"/>
      <c r="OQ465" s="6"/>
      <c r="OR465" s="6"/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6"/>
      <c r="PF465" s="6"/>
      <c r="PG465" s="6"/>
      <c r="PH465" s="6"/>
      <c r="PI465" s="6"/>
      <c r="PJ465" s="6"/>
      <c r="PK465" s="6"/>
      <c r="PL465" s="6"/>
      <c r="PM465" s="6"/>
      <c r="PN465" s="6"/>
      <c r="PO465" s="6"/>
      <c r="PP465" s="6"/>
      <c r="PQ465" s="6"/>
      <c r="PR465" s="6"/>
      <c r="PS465" s="6"/>
      <c r="PT465" s="6"/>
      <c r="PU465" s="6"/>
      <c r="PV465" s="6"/>
      <c r="PW465" s="6"/>
      <c r="PX465" s="6"/>
      <c r="PY465" s="6"/>
      <c r="PZ465" s="6"/>
      <c r="QA465" s="6"/>
      <c r="QB465" s="6"/>
      <c r="QC465" s="6"/>
      <c r="QD465" s="6"/>
      <c r="QE465" s="6"/>
      <c r="QF465" s="6"/>
      <c r="QG465" s="6"/>
      <c r="QH465" s="6"/>
      <c r="QI465" s="6"/>
      <c r="QJ465" s="6"/>
      <c r="QK465" s="6"/>
      <c r="QL465" s="6"/>
      <c r="QM465" s="6"/>
      <c r="QN465" s="6"/>
      <c r="QO465" s="6"/>
      <c r="QP465" s="6"/>
      <c r="QQ465" s="6"/>
      <c r="QR465" s="6"/>
      <c r="QS465" s="6"/>
      <c r="QT465" s="6"/>
      <c r="QU465" s="6"/>
      <c r="QV465" s="6"/>
      <c r="QW465" s="6"/>
      <c r="QX465" s="6"/>
      <c r="QY465" s="6"/>
      <c r="QZ465" s="6"/>
      <c r="RA465" s="6"/>
      <c r="RB465" s="6"/>
      <c r="RC465" s="6"/>
      <c r="RD465" s="6"/>
      <c r="RE465" s="6"/>
      <c r="RF465" s="6"/>
      <c r="RG465" s="6"/>
      <c r="RH465" s="6"/>
      <c r="RI465" s="6"/>
      <c r="RJ465" s="6"/>
      <c r="RK465" s="6"/>
      <c r="RL465" s="6"/>
      <c r="RM465" s="6"/>
      <c r="RN465" s="6"/>
      <c r="RO465" s="6"/>
      <c r="RP465" s="6"/>
      <c r="RQ465" s="6"/>
      <c r="RR465" s="6"/>
      <c r="RS465" s="6"/>
      <c r="RT465" s="6"/>
      <c r="RU465" s="6"/>
      <c r="RV465" s="6"/>
      <c r="RW465" s="6"/>
      <c r="RX465" s="6"/>
      <c r="RY465" s="6"/>
      <c r="RZ465" s="6"/>
      <c r="SA465" s="6"/>
      <c r="SB465" s="6"/>
      <c r="SC465" s="6"/>
      <c r="SD465" s="6"/>
      <c r="SE465" s="6"/>
      <c r="SF465" s="6"/>
      <c r="SG465" s="6"/>
      <c r="SH465" s="6"/>
      <c r="SI465" s="6"/>
      <c r="SJ465" s="6"/>
      <c r="SK465" s="6"/>
      <c r="SL465" s="6"/>
      <c r="SM465" s="6"/>
      <c r="SN465" s="6"/>
      <c r="SO465" s="6"/>
      <c r="SP465" s="6"/>
      <c r="SQ465" s="6"/>
      <c r="SR465" s="6"/>
      <c r="SS465" s="6"/>
      <c r="ST465" s="6"/>
      <c r="SU465" s="6"/>
      <c r="SV465" s="6"/>
      <c r="SW465" s="6"/>
      <c r="SX465" s="6"/>
      <c r="SY465" s="6"/>
      <c r="SZ465" s="6"/>
      <c r="TA465" s="6"/>
      <c r="TB465" s="6"/>
      <c r="TC465" s="6"/>
      <c r="TD465" s="6"/>
      <c r="TE465" s="6"/>
      <c r="TF465" s="6"/>
      <c r="TG465" s="6"/>
      <c r="TH465" s="6"/>
      <c r="TI465" s="6"/>
      <c r="TJ465" s="6"/>
      <c r="TK465" s="6"/>
      <c r="TL465" s="6"/>
      <c r="TM465" s="6"/>
      <c r="TN465" s="6"/>
      <c r="TO465" s="6"/>
      <c r="TP465" s="6"/>
      <c r="TQ465" s="6"/>
      <c r="TR465" s="6"/>
      <c r="TS465" s="6"/>
      <c r="TT465" s="6"/>
      <c r="TU465" s="6"/>
      <c r="TV465" s="6"/>
      <c r="TW465" s="6"/>
      <c r="TX465" s="6"/>
      <c r="TY465" s="6"/>
      <c r="TZ465" s="6"/>
      <c r="UA465" s="6"/>
      <c r="UB465" s="6"/>
      <c r="UC465" s="6"/>
      <c r="UD465" s="6"/>
      <c r="UE465" s="6"/>
      <c r="UF465" s="6"/>
      <c r="UG465" s="6"/>
      <c r="UH465" s="6"/>
      <c r="UI465" s="6"/>
      <c r="UJ465" s="6"/>
      <c r="UK465" s="6"/>
      <c r="UL465" s="6"/>
      <c r="UM465" s="6"/>
      <c r="UN465" s="6"/>
      <c r="UO465" s="6"/>
      <c r="UP465" s="6"/>
      <c r="UQ465" s="6"/>
      <c r="UR465" s="6"/>
      <c r="US465" s="6"/>
      <c r="UT465" s="6"/>
      <c r="UU465" s="6"/>
      <c r="UV465" s="6"/>
      <c r="UW465" s="6"/>
      <c r="UX465" s="6"/>
      <c r="UY465" s="6"/>
      <c r="UZ465" s="6"/>
      <c r="VA465" s="6"/>
      <c r="VB465" s="6"/>
      <c r="VC465" s="6"/>
      <c r="VD465" s="6"/>
      <c r="VE465" s="6"/>
      <c r="VF465" s="6"/>
      <c r="VG465" s="6"/>
      <c r="VH465" s="6"/>
      <c r="VI465" s="6"/>
      <c r="VJ465" s="6"/>
      <c r="VK465" s="6"/>
      <c r="VL465" s="6"/>
      <c r="VM465" s="6"/>
      <c r="VN465" s="6"/>
      <c r="VO465" s="6"/>
      <c r="VP465" s="6"/>
      <c r="VQ465" s="6"/>
      <c r="VR465" s="6"/>
      <c r="VS465" s="6"/>
      <c r="VT465" s="6"/>
      <c r="VU465" s="6"/>
      <c r="VV465" s="6"/>
      <c r="VW465" s="6"/>
      <c r="VX465" s="6"/>
      <c r="VY465" s="6"/>
      <c r="VZ465" s="6"/>
      <c r="WA465" s="6"/>
      <c r="WB465" s="6"/>
      <c r="WC465" s="6"/>
      <c r="WD465" s="6"/>
      <c r="WE465" s="6"/>
      <c r="WF465" s="6"/>
      <c r="WG465" s="6"/>
      <c r="WH465" s="6"/>
      <c r="WI465" s="6"/>
      <c r="WJ465" s="6"/>
      <c r="WK465" s="6"/>
      <c r="WL465" s="6"/>
      <c r="WM465" s="6"/>
      <c r="WN465" s="6"/>
      <c r="WO465" s="6"/>
      <c r="WP465" s="6"/>
      <c r="WQ465" s="6"/>
      <c r="WR465" s="6"/>
      <c r="WS465" s="6"/>
      <c r="WT465" s="6"/>
      <c r="WU465" s="6"/>
      <c r="WV465" s="6"/>
      <c r="WW465" s="6"/>
      <c r="WX465" s="6"/>
      <c r="WY465" s="6"/>
      <c r="WZ465" s="6"/>
      <c r="XA465" s="6"/>
      <c r="XB465" s="6"/>
      <c r="XC465" s="6"/>
      <c r="XD465" s="6"/>
      <c r="XE465" s="6"/>
      <c r="XF465" s="6"/>
      <c r="XG465" s="6"/>
      <c r="XH465" s="6"/>
      <c r="XI465" s="6"/>
      <c r="XJ465" s="6"/>
      <c r="XK465" s="6"/>
      <c r="XL465" s="6"/>
      <c r="XM465" s="6"/>
      <c r="XN465" s="6"/>
      <c r="XO465" s="6"/>
      <c r="XP465" s="6"/>
    </row>
    <row r="466" spans="2:640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/>
      <c r="OQ466" s="6"/>
      <c r="OR466" s="6"/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/>
      <c r="PE466" s="6"/>
      <c r="PF466" s="6"/>
      <c r="PG466" s="6"/>
      <c r="PH466" s="6"/>
      <c r="PI466" s="6"/>
      <c r="PJ466" s="6"/>
      <c r="PK466" s="6"/>
      <c r="PL466" s="6"/>
      <c r="PM466" s="6"/>
      <c r="PN466" s="6"/>
      <c r="PO466" s="6"/>
      <c r="PP466" s="6"/>
      <c r="PQ466" s="6"/>
      <c r="PR466" s="6"/>
      <c r="PS466" s="6"/>
      <c r="PT466" s="6"/>
      <c r="PU466" s="6"/>
      <c r="PV466" s="6"/>
      <c r="PW466" s="6"/>
      <c r="PX466" s="6"/>
      <c r="PY466" s="6"/>
      <c r="PZ466" s="6"/>
      <c r="QA466" s="6"/>
      <c r="QB466" s="6"/>
      <c r="QC466" s="6"/>
      <c r="QD466" s="6"/>
      <c r="QE466" s="6"/>
      <c r="QF466" s="6"/>
      <c r="QG466" s="6"/>
      <c r="QH466" s="6"/>
      <c r="QI466" s="6"/>
      <c r="QJ466" s="6"/>
      <c r="QK466" s="6"/>
      <c r="QL466" s="6"/>
      <c r="QM466" s="6"/>
      <c r="QN466" s="6"/>
      <c r="QO466" s="6"/>
      <c r="QP466" s="6"/>
      <c r="QQ466" s="6"/>
      <c r="QR466" s="6"/>
      <c r="QS466" s="6"/>
      <c r="QT466" s="6"/>
      <c r="QU466" s="6"/>
      <c r="QV466" s="6"/>
      <c r="QW466" s="6"/>
      <c r="QX466" s="6"/>
      <c r="QY466" s="6"/>
      <c r="QZ466" s="6"/>
      <c r="RA466" s="6"/>
      <c r="RB466" s="6"/>
      <c r="RC466" s="6"/>
      <c r="RD466" s="6"/>
      <c r="RE466" s="6"/>
      <c r="RF466" s="6"/>
      <c r="RG466" s="6"/>
      <c r="RH466" s="6"/>
      <c r="RI466" s="6"/>
      <c r="RJ466" s="6"/>
      <c r="RK466" s="6"/>
      <c r="RL466" s="6"/>
      <c r="RM466" s="6"/>
      <c r="RN466" s="6"/>
      <c r="RO466" s="6"/>
      <c r="RP466" s="6"/>
      <c r="RQ466" s="6"/>
      <c r="RR466" s="6"/>
      <c r="RS466" s="6"/>
      <c r="RT466" s="6"/>
      <c r="RU466" s="6"/>
      <c r="RV466" s="6"/>
      <c r="RW466" s="6"/>
      <c r="RX466" s="6"/>
      <c r="RY466" s="6"/>
      <c r="RZ466" s="6"/>
      <c r="SA466" s="6"/>
      <c r="SB466" s="6"/>
      <c r="SC466" s="6"/>
      <c r="SD466" s="6"/>
      <c r="SE466" s="6"/>
      <c r="SF466" s="6"/>
      <c r="SG466" s="6"/>
      <c r="SH466" s="6"/>
      <c r="SI466" s="6"/>
      <c r="SJ466" s="6"/>
      <c r="SK466" s="6"/>
      <c r="SL466" s="6"/>
      <c r="SM466" s="6"/>
      <c r="SN466" s="6"/>
      <c r="SO466" s="6"/>
      <c r="SP466" s="6"/>
      <c r="SQ466" s="6"/>
      <c r="SR466" s="6"/>
      <c r="SS466" s="6"/>
      <c r="ST466" s="6"/>
      <c r="SU466" s="6"/>
      <c r="SV466" s="6"/>
      <c r="SW466" s="6"/>
      <c r="SX466" s="6"/>
      <c r="SY466" s="6"/>
      <c r="SZ466" s="6"/>
      <c r="TA466" s="6"/>
      <c r="TB466" s="6"/>
      <c r="TC466" s="6"/>
      <c r="TD466" s="6"/>
      <c r="TE466" s="6"/>
      <c r="TF466" s="6"/>
      <c r="TG466" s="6"/>
      <c r="TH466" s="6"/>
      <c r="TI466" s="6"/>
      <c r="TJ466" s="6"/>
      <c r="TK466" s="6"/>
      <c r="TL466" s="6"/>
      <c r="TM466" s="6"/>
      <c r="TN466" s="6"/>
      <c r="TO466" s="6"/>
      <c r="TP466" s="6"/>
      <c r="TQ466" s="6"/>
      <c r="TR466" s="6"/>
      <c r="TS466" s="6"/>
      <c r="TT466" s="6"/>
      <c r="TU466" s="6"/>
      <c r="TV466" s="6"/>
      <c r="TW466" s="6"/>
      <c r="TX466" s="6"/>
      <c r="TY466" s="6"/>
      <c r="TZ466" s="6"/>
      <c r="UA466" s="6"/>
      <c r="UB466" s="6"/>
      <c r="UC466" s="6"/>
      <c r="UD466" s="6"/>
      <c r="UE466" s="6"/>
      <c r="UF466" s="6"/>
      <c r="UG466" s="6"/>
      <c r="UH466" s="6"/>
      <c r="UI466" s="6"/>
      <c r="UJ466" s="6"/>
      <c r="UK466" s="6"/>
      <c r="UL466" s="6"/>
      <c r="UM466" s="6"/>
      <c r="UN466" s="6"/>
      <c r="UO466" s="6"/>
      <c r="UP466" s="6"/>
      <c r="UQ466" s="6"/>
      <c r="UR466" s="6"/>
      <c r="US466" s="6"/>
      <c r="UT466" s="6"/>
      <c r="UU466" s="6"/>
      <c r="UV466" s="6"/>
      <c r="UW466" s="6"/>
      <c r="UX466" s="6"/>
      <c r="UY466" s="6"/>
      <c r="UZ466" s="6"/>
      <c r="VA466" s="6"/>
      <c r="VB466" s="6"/>
      <c r="VC466" s="6"/>
      <c r="VD466" s="6"/>
      <c r="VE466" s="6"/>
      <c r="VF466" s="6"/>
      <c r="VG466" s="6"/>
      <c r="VH466" s="6"/>
      <c r="VI466" s="6"/>
      <c r="VJ466" s="6"/>
      <c r="VK466" s="6"/>
      <c r="VL466" s="6"/>
      <c r="VM466" s="6"/>
      <c r="VN466" s="6"/>
      <c r="VO466" s="6"/>
      <c r="VP466" s="6"/>
      <c r="VQ466" s="6"/>
      <c r="VR466" s="6"/>
      <c r="VS466" s="6"/>
      <c r="VT466" s="6"/>
      <c r="VU466" s="6"/>
      <c r="VV466" s="6"/>
      <c r="VW466" s="6"/>
      <c r="VX466" s="6"/>
      <c r="VY466" s="6"/>
      <c r="VZ466" s="6"/>
      <c r="WA466" s="6"/>
      <c r="WB466" s="6"/>
      <c r="WC466" s="6"/>
      <c r="WD466" s="6"/>
      <c r="WE466" s="6"/>
      <c r="WF466" s="6"/>
      <c r="WG466" s="6"/>
      <c r="WH466" s="6"/>
      <c r="WI466" s="6"/>
      <c r="WJ466" s="6"/>
      <c r="WK466" s="6"/>
      <c r="WL466" s="6"/>
      <c r="WM466" s="6"/>
      <c r="WN466" s="6"/>
      <c r="WO466" s="6"/>
      <c r="WP466" s="6"/>
      <c r="WQ466" s="6"/>
      <c r="WR466" s="6"/>
      <c r="WS466" s="6"/>
      <c r="WT466" s="6"/>
      <c r="WU466" s="6"/>
      <c r="WV466" s="6"/>
      <c r="WW466" s="6"/>
      <c r="WX466" s="6"/>
      <c r="WY466" s="6"/>
      <c r="WZ466" s="6"/>
      <c r="XA466" s="6"/>
      <c r="XB466" s="6"/>
      <c r="XC466" s="6"/>
      <c r="XD466" s="6"/>
      <c r="XE466" s="6"/>
      <c r="XF466" s="6"/>
      <c r="XG466" s="6"/>
      <c r="XH466" s="6"/>
      <c r="XI466" s="6"/>
      <c r="XJ466" s="6"/>
      <c r="XK466" s="6"/>
      <c r="XL466" s="6"/>
      <c r="XM466" s="6"/>
      <c r="XN466" s="6"/>
      <c r="XO466" s="6"/>
      <c r="XP466" s="6"/>
    </row>
    <row r="467" spans="2:640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6"/>
      <c r="PF467" s="6"/>
      <c r="PG467" s="6"/>
      <c r="PH467" s="6"/>
      <c r="PI467" s="6"/>
      <c r="PJ467" s="6"/>
      <c r="PK467" s="6"/>
      <c r="PL467" s="6"/>
      <c r="PM467" s="6"/>
      <c r="PN467" s="6"/>
      <c r="PO467" s="6"/>
      <c r="PP467" s="6"/>
      <c r="PQ467" s="6"/>
      <c r="PR467" s="6"/>
      <c r="PS467" s="6"/>
      <c r="PT467" s="6"/>
      <c r="PU467" s="6"/>
      <c r="PV467" s="6"/>
      <c r="PW467" s="6"/>
      <c r="PX467" s="6"/>
      <c r="PY467" s="6"/>
      <c r="PZ467" s="6"/>
      <c r="QA467" s="6"/>
      <c r="QB467" s="6"/>
      <c r="QC467" s="6"/>
      <c r="QD467" s="6"/>
      <c r="QE467" s="6"/>
      <c r="QF467" s="6"/>
      <c r="QG467" s="6"/>
      <c r="QH467" s="6"/>
      <c r="QI467" s="6"/>
      <c r="QJ467" s="6"/>
      <c r="QK467" s="6"/>
      <c r="QL467" s="6"/>
      <c r="QM467" s="6"/>
      <c r="QN467" s="6"/>
      <c r="QO467" s="6"/>
      <c r="QP467" s="6"/>
      <c r="QQ467" s="6"/>
      <c r="QR467" s="6"/>
      <c r="QS467" s="6"/>
      <c r="QT467" s="6"/>
      <c r="QU467" s="6"/>
      <c r="QV467" s="6"/>
      <c r="QW467" s="6"/>
      <c r="QX467" s="6"/>
      <c r="QY467" s="6"/>
      <c r="QZ467" s="6"/>
      <c r="RA467" s="6"/>
      <c r="RB467" s="6"/>
      <c r="RC467" s="6"/>
      <c r="RD467" s="6"/>
      <c r="RE467" s="6"/>
      <c r="RF467" s="6"/>
      <c r="RG467" s="6"/>
      <c r="RH467" s="6"/>
      <c r="RI467" s="6"/>
      <c r="RJ467" s="6"/>
      <c r="RK467" s="6"/>
      <c r="RL467" s="6"/>
      <c r="RM467" s="6"/>
      <c r="RN467" s="6"/>
      <c r="RO467" s="6"/>
      <c r="RP467" s="6"/>
      <c r="RQ467" s="6"/>
      <c r="RR467" s="6"/>
      <c r="RS467" s="6"/>
      <c r="RT467" s="6"/>
      <c r="RU467" s="6"/>
      <c r="RV467" s="6"/>
      <c r="RW467" s="6"/>
      <c r="RX467" s="6"/>
      <c r="RY467" s="6"/>
      <c r="RZ467" s="6"/>
      <c r="SA467" s="6"/>
      <c r="SB467" s="6"/>
      <c r="SC467" s="6"/>
      <c r="SD467" s="6"/>
      <c r="SE467" s="6"/>
      <c r="SF467" s="6"/>
      <c r="SG467" s="6"/>
      <c r="SH467" s="6"/>
      <c r="SI467" s="6"/>
      <c r="SJ467" s="6"/>
      <c r="SK467" s="6"/>
      <c r="SL467" s="6"/>
      <c r="SM467" s="6"/>
      <c r="SN467" s="6"/>
      <c r="SO467" s="6"/>
      <c r="SP467" s="6"/>
      <c r="SQ467" s="6"/>
      <c r="SR467" s="6"/>
      <c r="SS467" s="6"/>
      <c r="ST467" s="6"/>
      <c r="SU467" s="6"/>
      <c r="SV467" s="6"/>
      <c r="SW467" s="6"/>
      <c r="SX467" s="6"/>
      <c r="SY467" s="6"/>
      <c r="SZ467" s="6"/>
      <c r="TA467" s="6"/>
      <c r="TB467" s="6"/>
      <c r="TC467" s="6"/>
      <c r="TD467" s="6"/>
      <c r="TE467" s="6"/>
      <c r="TF467" s="6"/>
      <c r="TG467" s="6"/>
      <c r="TH467" s="6"/>
      <c r="TI467" s="6"/>
      <c r="TJ467" s="6"/>
      <c r="TK467" s="6"/>
      <c r="TL467" s="6"/>
      <c r="TM467" s="6"/>
      <c r="TN467" s="6"/>
      <c r="TO467" s="6"/>
      <c r="TP467" s="6"/>
      <c r="TQ467" s="6"/>
      <c r="TR467" s="6"/>
      <c r="TS467" s="6"/>
      <c r="TT467" s="6"/>
      <c r="TU467" s="6"/>
      <c r="TV467" s="6"/>
      <c r="TW467" s="6"/>
      <c r="TX467" s="6"/>
      <c r="TY467" s="6"/>
      <c r="TZ467" s="6"/>
      <c r="UA467" s="6"/>
      <c r="UB467" s="6"/>
      <c r="UC467" s="6"/>
      <c r="UD467" s="6"/>
      <c r="UE467" s="6"/>
      <c r="UF467" s="6"/>
      <c r="UG467" s="6"/>
      <c r="UH467" s="6"/>
      <c r="UI467" s="6"/>
      <c r="UJ467" s="6"/>
      <c r="UK467" s="6"/>
      <c r="UL467" s="6"/>
      <c r="UM467" s="6"/>
      <c r="UN467" s="6"/>
      <c r="UO467" s="6"/>
      <c r="UP467" s="6"/>
      <c r="UQ467" s="6"/>
      <c r="UR467" s="6"/>
      <c r="US467" s="6"/>
      <c r="UT467" s="6"/>
      <c r="UU467" s="6"/>
      <c r="UV467" s="6"/>
      <c r="UW467" s="6"/>
      <c r="UX467" s="6"/>
      <c r="UY467" s="6"/>
      <c r="UZ467" s="6"/>
      <c r="VA467" s="6"/>
      <c r="VB467" s="6"/>
      <c r="VC467" s="6"/>
      <c r="VD467" s="6"/>
      <c r="VE467" s="6"/>
      <c r="VF467" s="6"/>
      <c r="VG467" s="6"/>
      <c r="VH467" s="6"/>
      <c r="VI467" s="6"/>
      <c r="VJ467" s="6"/>
      <c r="VK467" s="6"/>
      <c r="VL467" s="6"/>
      <c r="VM467" s="6"/>
      <c r="VN467" s="6"/>
      <c r="VO467" s="6"/>
      <c r="VP467" s="6"/>
      <c r="VQ467" s="6"/>
      <c r="VR467" s="6"/>
      <c r="VS467" s="6"/>
      <c r="VT467" s="6"/>
      <c r="VU467" s="6"/>
      <c r="VV467" s="6"/>
      <c r="VW467" s="6"/>
      <c r="VX467" s="6"/>
      <c r="VY467" s="6"/>
      <c r="VZ467" s="6"/>
      <c r="WA467" s="6"/>
      <c r="WB467" s="6"/>
      <c r="WC467" s="6"/>
      <c r="WD467" s="6"/>
      <c r="WE467" s="6"/>
      <c r="WF467" s="6"/>
      <c r="WG467" s="6"/>
      <c r="WH467" s="6"/>
      <c r="WI467" s="6"/>
      <c r="WJ467" s="6"/>
      <c r="WK467" s="6"/>
      <c r="WL467" s="6"/>
      <c r="WM467" s="6"/>
      <c r="WN467" s="6"/>
      <c r="WO467" s="6"/>
      <c r="WP467" s="6"/>
      <c r="WQ467" s="6"/>
      <c r="WR467" s="6"/>
      <c r="WS467" s="6"/>
      <c r="WT467" s="6"/>
      <c r="WU467" s="6"/>
      <c r="WV467" s="6"/>
      <c r="WW467" s="6"/>
      <c r="WX467" s="6"/>
      <c r="WY467" s="6"/>
      <c r="WZ467" s="6"/>
      <c r="XA467" s="6"/>
      <c r="XB467" s="6"/>
      <c r="XC467" s="6"/>
      <c r="XD467" s="6"/>
      <c r="XE467" s="6"/>
      <c r="XF467" s="6"/>
      <c r="XG467" s="6"/>
      <c r="XH467" s="6"/>
      <c r="XI467" s="6"/>
      <c r="XJ467" s="6"/>
      <c r="XK467" s="6"/>
      <c r="XL467" s="6"/>
      <c r="XM467" s="6"/>
      <c r="XN467" s="6"/>
      <c r="XO467" s="6"/>
      <c r="XP467" s="6"/>
    </row>
    <row r="468" spans="2:640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/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6"/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/>
      <c r="PD468" s="6"/>
      <c r="PE468" s="6"/>
      <c r="PF468" s="6"/>
      <c r="PG468" s="6"/>
      <c r="PH468" s="6"/>
      <c r="PI468" s="6"/>
      <c r="PJ468" s="6"/>
      <c r="PK468" s="6"/>
      <c r="PL468" s="6"/>
      <c r="PM468" s="6"/>
      <c r="PN468" s="6"/>
      <c r="PO468" s="6"/>
      <c r="PP468" s="6"/>
      <c r="PQ468" s="6"/>
      <c r="PR468" s="6"/>
      <c r="PS468" s="6"/>
      <c r="PT468" s="6"/>
      <c r="PU468" s="6"/>
      <c r="PV468" s="6"/>
      <c r="PW468" s="6"/>
      <c r="PX468" s="6"/>
      <c r="PY468" s="6"/>
      <c r="PZ468" s="6"/>
      <c r="QA468" s="6"/>
      <c r="QB468" s="6"/>
      <c r="QC468" s="6"/>
      <c r="QD468" s="6"/>
      <c r="QE468" s="6"/>
      <c r="QF468" s="6"/>
      <c r="QG468" s="6"/>
      <c r="QH468" s="6"/>
      <c r="QI468" s="6"/>
      <c r="QJ468" s="6"/>
      <c r="QK468" s="6"/>
      <c r="QL468" s="6"/>
      <c r="QM468" s="6"/>
      <c r="QN468" s="6"/>
      <c r="QO468" s="6"/>
      <c r="QP468" s="6"/>
      <c r="QQ468" s="6"/>
      <c r="QR468" s="6"/>
      <c r="QS468" s="6"/>
      <c r="QT468" s="6"/>
      <c r="QU468" s="6"/>
      <c r="QV468" s="6"/>
      <c r="QW468" s="6"/>
      <c r="QX468" s="6"/>
      <c r="QY468" s="6"/>
      <c r="QZ468" s="6"/>
      <c r="RA468" s="6"/>
      <c r="RB468" s="6"/>
      <c r="RC468" s="6"/>
      <c r="RD468" s="6"/>
      <c r="RE468" s="6"/>
      <c r="RF468" s="6"/>
      <c r="RG468" s="6"/>
      <c r="RH468" s="6"/>
      <c r="RI468" s="6"/>
      <c r="RJ468" s="6"/>
      <c r="RK468" s="6"/>
      <c r="RL468" s="6"/>
      <c r="RM468" s="6"/>
      <c r="RN468" s="6"/>
      <c r="RO468" s="6"/>
      <c r="RP468" s="6"/>
      <c r="RQ468" s="6"/>
      <c r="RR468" s="6"/>
      <c r="RS468" s="6"/>
      <c r="RT468" s="6"/>
      <c r="RU468" s="6"/>
      <c r="RV468" s="6"/>
      <c r="RW468" s="6"/>
      <c r="RX468" s="6"/>
      <c r="RY468" s="6"/>
      <c r="RZ468" s="6"/>
      <c r="SA468" s="6"/>
      <c r="SB468" s="6"/>
      <c r="SC468" s="6"/>
      <c r="SD468" s="6"/>
      <c r="SE468" s="6"/>
      <c r="SF468" s="6"/>
      <c r="SG468" s="6"/>
      <c r="SH468" s="6"/>
      <c r="SI468" s="6"/>
      <c r="SJ468" s="6"/>
      <c r="SK468" s="6"/>
      <c r="SL468" s="6"/>
      <c r="SM468" s="6"/>
      <c r="SN468" s="6"/>
      <c r="SO468" s="6"/>
      <c r="SP468" s="6"/>
      <c r="SQ468" s="6"/>
      <c r="SR468" s="6"/>
      <c r="SS468" s="6"/>
      <c r="ST468" s="6"/>
      <c r="SU468" s="6"/>
      <c r="SV468" s="6"/>
      <c r="SW468" s="6"/>
      <c r="SX468" s="6"/>
      <c r="SY468" s="6"/>
      <c r="SZ468" s="6"/>
      <c r="TA468" s="6"/>
      <c r="TB468" s="6"/>
      <c r="TC468" s="6"/>
      <c r="TD468" s="6"/>
      <c r="TE468" s="6"/>
      <c r="TF468" s="6"/>
      <c r="TG468" s="6"/>
      <c r="TH468" s="6"/>
      <c r="TI468" s="6"/>
      <c r="TJ468" s="6"/>
      <c r="TK468" s="6"/>
      <c r="TL468" s="6"/>
      <c r="TM468" s="6"/>
      <c r="TN468" s="6"/>
      <c r="TO468" s="6"/>
      <c r="TP468" s="6"/>
      <c r="TQ468" s="6"/>
      <c r="TR468" s="6"/>
      <c r="TS468" s="6"/>
      <c r="TT468" s="6"/>
      <c r="TU468" s="6"/>
      <c r="TV468" s="6"/>
      <c r="TW468" s="6"/>
      <c r="TX468" s="6"/>
      <c r="TY468" s="6"/>
      <c r="TZ468" s="6"/>
      <c r="UA468" s="6"/>
      <c r="UB468" s="6"/>
      <c r="UC468" s="6"/>
      <c r="UD468" s="6"/>
      <c r="UE468" s="6"/>
      <c r="UF468" s="6"/>
      <c r="UG468" s="6"/>
      <c r="UH468" s="6"/>
      <c r="UI468" s="6"/>
      <c r="UJ468" s="6"/>
      <c r="UK468" s="6"/>
      <c r="UL468" s="6"/>
      <c r="UM468" s="6"/>
      <c r="UN468" s="6"/>
      <c r="UO468" s="6"/>
      <c r="UP468" s="6"/>
      <c r="UQ468" s="6"/>
      <c r="UR468" s="6"/>
      <c r="US468" s="6"/>
      <c r="UT468" s="6"/>
      <c r="UU468" s="6"/>
      <c r="UV468" s="6"/>
      <c r="UW468" s="6"/>
      <c r="UX468" s="6"/>
      <c r="UY468" s="6"/>
      <c r="UZ468" s="6"/>
      <c r="VA468" s="6"/>
      <c r="VB468" s="6"/>
      <c r="VC468" s="6"/>
      <c r="VD468" s="6"/>
      <c r="VE468" s="6"/>
      <c r="VF468" s="6"/>
      <c r="VG468" s="6"/>
      <c r="VH468" s="6"/>
      <c r="VI468" s="6"/>
      <c r="VJ468" s="6"/>
      <c r="VK468" s="6"/>
      <c r="VL468" s="6"/>
      <c r="VM468" s="6"/>
      <c r="VN468" s="6"/>
      <c r="VO468" s="6"/>
      <c r="VP468" s="6"/>
      <c r="VQ468" s="6"/>
      <c r="VR468" s="6"/>
      <c r="VS468" s="6"/>
      <c r="VT468" s="6"/>
      <c r="VU468" s="6"/>
      <c r="VV468" s="6"/>
      <c r="VW468" s="6"/>
      <c r="VX468" s="6"/>
      <c r="VY468" s="6"/>
      <c r="VZ468" s="6"/>
      <c r="WA468" s="6"/>
      <c r="WB468" s="6"/>
      <c r="WC468" s="6"/>
      <c r="WD468" s="6"/>
      <c r="WE468" s="6"/>
      <c r="WF468" s="6"/>
      <c r="WG468" s="6"/>
      <c r="WH468" s="6"/>
      <c r="WI468" s="6"/>
      <c r="WJ468" s="6"/>
      <c r="WK468" s="6"/>
      <c r="WL468" s="6"/>
      <c r="WM468" s="6"/>
      <c r="WN468" s="6"/>
      <c r="WO468" s="6"/>
      <c r="WP468" s="6"/>
      <c r="WQ468" s="6"/>
      <c r="WR468" s="6"/>
      <c r="WS468" s="6"/>
      <c r="WT468" s="6"/>
      <c r="WU468" s="6"/>
      <c r="WV468" s="6"/>
      <c r="WW468" s="6"/>
      <c r="WX468" s="6"/>
      <c r="WY468" s="6"/>
      <c r="WZ468" s="6"/>
      <c r="XA468" s="6"/>
      <c r="XB468" s="6"/>
      <c r="XC468" s="6"/>
      <c r="XD468" s="6"/>
      <c r="XE468" s="6"/>
      <c r="XF468" s="6"/>
      <c r="XG468" s="6"/>
      <c r="XH468" s="6"/>
      <c r="XI468" s="6"/>
      <c r="XJ468" s="6"/>
      <c r="XK468" s="6"/>
      <c r="XL468" s="6"/>
      <c r="XM468" s="6"/>
      <c r="XN468" s="6"/>
      <c r="XO468" s="6"/>
      <c r="XP468" s="6"/>
    </row>
    <row r="469" spans="2:640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/>
      <c r="LB469" s="6"/>
      <c r="LC469" s="6"/>
      <c r="LD469" s="6"/>
      <c r="LE469" s="6"/>
      <c r="LF469" s="6"/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/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/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/>
      <c r="NZ469" s="6"/>
      <c r="OA469" s="6"/>
      <c r="OB469" s="6"/>
      <c r="OC469" s="6"/>
      <c r="OD469" s="6"/>
      <c r="OE469" s="6"/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/>
      <c r="OQ469" s="6"/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/>
      <c r="PC469" s="6"/>
      <c r="PD469" s="6"/>
      <c r="PE469" s="6"/>
      <c r="PF469" s="6"/>
      <c r="PG469" s="6"/>
      <c r="PH469" s="6"/>
      <c r="PI469" s="6"/>
      <c r="PJ469" s="6"/>
      <c r="PK469" s="6"/>
      <c r="PL469" s="6"/>
      <c r="PM469" s="6"/>
      <c r="PN469" s="6"/>
      <c r="PO469" s="6"/>
      <c r="PP469" s="6"/>
      <c r="PQ469" s="6"/>
      <c r="PR469" s="6"/>
      <c r="PS469" s="6"/>
      <c r="PT469" s="6"/>
      <c r="PU469" s="6"/>
      <c r="PV469" s="6"/>
      <c r="PW469" s="6"/>
      <c r="PX469" s="6"/>
      <c r="PY469" s="6"/>
      <c r="PZ469" s="6"/>
      <c r="QA469" s="6"/>
      <c r="QB469" s="6"/>
      <c r="QC469" s="6"/>
      <c r="QD469" s="6"/>
      <c r="QE469" s="6"/>
      <c r="QF469" s="6"/>
      <c r="QG469" s="6"/>
      <c r="QH469" s="6"/>
      <c r="QI469" s="6"/>
      <c r="QJ469" s="6"/>
      <c r="QK469" s="6"/>
      <c r="QL469" s="6"/>
      <c r="QM469" s="6"/>
      <c r="QN469" s="6"/>
      <c r="QO469" s="6"/>
      <c r="QP469" s="6"/>
      <c r="QQ469" s="6"/>
      <c r="QR469" s="6"/>
      <c r="QS469" s="6"/>
      <c r="QT469" s="6"/>
      <c r="QU469" s="6"/>
      <c r="QV469" s="6"/>
      <c r="QW469" s="6"/>
      <c r="QX469" s="6"/>
      <c r="QY469" s="6"/>
      <c r="QZ469" s="6"/>
      <c r="RA469" s="6"/>
      <c r="RB469" s="6"/>
      <c r="RC469" s="6"/>
      <c r="RD469" s="6"/>
      <c r="RE469" s="6"/>
      <c r="RF469" s="6"/>
      <c r="RG469" s="6"/>
      <c r="RH469" s="6"/>
      <c r="RI469" s="6"/>
      <c r="RJ469" s="6"/>
      <c r="RK469" s="6"/>
      <c r="RL469" s="6"/>
      <c r="RM469" s="6"/>
      <c r="RN469" s="6"/>
      <c r="RO469" s="6"/>
      <c r="RP469" s="6"/>
      <c r="RQ469" s="6"/>
      <c r="RR469" s="6"/>
      <c r="RS469" s="6"/>
      <c r="RT469" s="6"/>
      <c r="RU469" s="6"/>
      <c r="RV469" s="6"/>
      <c r="RW469" s="6"/>
      <c r="RX469" s="6"/>
      <c r="RY469" s="6"/>
      <c r="RZ469" s="6"/>
      <c r="SA469" s="6"/>
      <c r="SB469" s="6"/>
      <c r="SC469" s="6"/>
      <c r="SD469" s="6"/>
      <c r="SE469" s="6"/>
      <c r="SF469" s="6"/>
      <c r="SG469" s="6"/>
      <c r="SH469" s="6"/>
      <c r="SI469" s="6"/>
      <c r="SJ469" s="6"/>
      <c r="SK469" s="6"/>
      <c r="SL469" s="6"/>
      <c r="SM469" s="6"/>
      <c r="SN469" s="6"/>
      <c r="SO469" s="6"/>
      <c r="SP469" s="6"/>
      <c r="SQ469" s="6"/>
      <c r="SR469" s="6"/>
      <c r="SS469" s="6"/>
      <c r="ST469" s="6"/>
      <c r="SU469" s="6"/>
      <c r="SV469" s="6"/>
      <c r="SW469" s="6"/>
      <c r="SX469" s="6"/>
      <c r="SY469" s="6"/>
      <c r="SZ469" s="6"/>
      <c r="TA469" s="6"/>
      <c r="TB469" s="6"/>
      <c r="TC469" s="6"/>
      <c r="TD469" s="6"/>
      <c r="TE469" s="6"/>
      <c r="TF469" s="6"/>
      <c r="TG469" s="6"/>
      <c r="TH469" s="6"/>
      <c r="TI469" s="6"/>
      <c r="TJ469" s="6"/>
      <c r="TK469" s="6"/>
      <c r="TL469" s="6"/>
      <c r="TM469" s="6"/>
      <c r="TN469" s="6"/>
      <c r="TO469" s="6"/>
      <c r="TP469" s="6"/>
      <c r="TQ469" s="6"/>
      <c r="TR469" s="6"/>
      <c r="TS469" s="6"/>
      <c r="TT469" s="6"/>
      <c r="TU469" s="6"/>
      <c r="TV469" s="6"/>
      <c r="TW469" s="6"/>
      <c r="TX469" s="6"/>
      <c r="TY469" s="6"/>
      <c r="TZ469" s="6"/>
      <c r="UA469" s="6"/>
      <c r="UB469" s="6"/>
      <c r="UC469" s="6"/>
      <c r="UD469" s="6"/>
      <c r="UE469" s="6"/>
      <c r="UF469" s="6"/>
      <c r="UG469" s="6"/>
      <c r="UH469" s="6"/>
      <c r="UI469" s="6"/>
      <c r="UJ469" s="6"/>
      <c r="UK469" s="6"/>
      <c r="UL469" s="6"/>
      <c r="UM469" s="6"/>
      <c r="UN469" s="6"/>
      <c r="UO469" s="6"/>
      <c r="UP469" s="6"/>
      <c r="UQ469" s="6"/>
      <c r="UR469" s="6"/>
      <c r="US469" s="6"/>
      <c r="UT469" s="6"/>
      <c r="UU469" s="6"/>
      <c r="UV469" s="6"/>
      <c r="UW469" s="6"/>
      <c r="UX469" s="6"/>
      <c r="UY469" s="6"/>
      <c r="UZ469" s="6"/>
      <c r="VA469" s="6"/>
      <c r="VB469" s="6"/>
      <c r="VC469" s="6"/>
      <c r="VD469" s="6"/>
      <c r="VE469" s="6"/>
      <c r="VF469" s="6"/>
      <c r="VG469" s="6"/>
      <c r="VH469" s="6"/>
      <c r="VI469" s="6"/>
      <c r="VJ469" s="6"/>
      <c r="VK469" s="6"/>
      <c r="VL469" s="6"/>
      <c r="VM469" s="6"/>
      <c r="VN469" s="6"/>
      <c r="VO469" s="6"/>
      <c r="VP469" s="6"/>
      <c r="VQ469" s="6"/>
      <c r="VR469" s="6"/>
      <c r="VS469" s="6"/>
      <c r="VT469" s="6"/>
      <c r="VU469" s="6"/>
      <c r="VV469" s="6"/>
      <c r="VW469" s="6"/>
      <c r="VX469" s="6"/>
      <c r="VY469" s="6"/>
      <c r="VZ469" s="6"/>
      <c r="WA469" s="6"/>
      <c r="WB469" s="6"/>
      <c r="WC469" s="6"/>
      <c r="WD469" s="6"/>
      <c r="WE469" s="6"/>
      <c r="WF469" s="6"/>
      <c r="WG469" s="6"/>
      <c r="WH469" s="6"/>
      <c r="WI469" s="6"/>
      <c r="WJ469" s="6"/>
      <c r="WK469" s="6"/>
      <c r="WL469" s="6"/>
      <c r="WM469" s="6"/>
      <c r="WN469" s="6"/>
      <c r="WO469" s="6"/>
      <c r="WP469" s="6"/>
      <c r="WQ469" s="6"/>
      <c r="WR469" s="6"/>
      <c r="WS469" s="6"/>
      <c r="WT469" s="6"/>
      <c r="WU469" s="6"/>
      <c r="WV469" s="6"/>
      <c r="WW469" s="6"/>
      <c r="WX469" s="6"/>
      <c r="WY469" s="6"/>
      <c r="WZ469" s="6"/>
      <c r="XA469" s="6"/>
      <c r="XB469" s="6"/>
      <c r="XC469" s="6"/>
      <c r="XD469" s="6"/>
      <c r="XE469" s="6"/>
      <c r="XF469" s="6"/>
      <c r="XG469" s="6"/>
      <c r="XH469" s="6"/>
      <c r="XI469" s="6"/>
      <c r="XJ469" s="6"/>
      <c r="XK469" s="6"/>
      <c r="XL469" s="6"/>
      <c r="XM469" s="6"/>
      <c r="XN469" s="6"/>
      <c r="XO469" s="6"/>
      <c r="XP469" s="6"/>
    </row>
    <row r="470" spans="2:640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/>
      <c r="OQ470" s="6"/>
      <c r="OR470" s="6"/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/>
      <c r="PD470" s="6"/>
      <c r="PE470" s="6"/>
      <c r="PF470" s="6"/>
      <c r="PG470" s="6"/>
      <c r="PH470" s="6"/>
      <c r="PI470" s="6"/>
      <c r="PJ470" s="6"/>
      <c r="PK470" s="6"/>
      <c r="PL470" s="6"/>
      <c r="PM470" s="6"/>
      <c r="PN470" s="6"/>
      <c r="PO470" s="6"/>
      <c r="PP470" s="6"/>
      <c r="PQ470" s="6"/>
      <c r="PR470" s="6"/>
      <c r="PS470" s="6"/>
      <c r="PT470" s="6"/>
      <c r="PU470" s="6"/>
      <c r="PV470" s="6"/>
      <c r="PW470" s="6"/>
      <c r="PX470" s="6"/>
      <c r="PY470" s="6"/>
      <c r="PZ470" s="6"/>
      <c r="QA470" s="6"/>
      <c r="QB470" s="6"/>
      <c r="QC470" s="6"/>
      <c r="QD470" s="6"/>
      <c r="QE470" s="6"/>
      <c r="QF470" s="6"/>
      <c r="QG470" s="6"/>
      <c r="QH470" s="6"/>
      <c r="QI470" s="6"/>
      <c r="QJ470" s="6"/>
      <c r="QK470" s="6"/>
      <c r="QL470" s="6"/>
      <c r="QM470" s="6"/>
      <c r="QN470" s="6"/>
      <c r="QO470" s="6"/>
      <c r="QP470" s="6"/>
      <c r="QQ470" s="6"/>
      <c r="QR470" s="6"/>
      <c r="QS470" s="6"/>
      <c r="QT470" s="6"/>
      <c r="QU470" s="6"/>
      <c r="QV470" s="6"/>
      <c r="QW470" s="6"/>
      <c r="QX470" s="6"/>
      <c r="QY470" s="6"/>
      <c r="QZ470" s="6"/>
      <c r="RA470" s="6"/>
      <c r="RB470" s="6"/>
      <c r="RC470" s="6"/>
      <c r="RD470" s="6"/>
      <c r="RE470" s="6"/>
      <c r="RF470" s="6"/>
      <c r="RG470" s="6"/>
      <c r="RH470" s="6"/>
      <c r="RI470" s="6"/>
      <c r="RJ470" s="6"/>
      <c r="RK470" s="6"/>
      <c r="RL470" s="6"/>
      <c r="RM470" s="6"/>
      <c r="RN470" s="6"/>
      <c r="RO470" s="6"/>
      <c r="RP470" s="6"/>
      <c r="RQ470" s="6"/>
      <c r="RR470" s="6"/>
      <c r="RS470" s="6"/>
      <c r="RT470" s="6"/>
      <c r="RU470" s="6"/>
      <c r="RV470" s="6"/>
      <c r="RW470" s="6"/>
      <c r="RX470" s="6"/>
      <c r="RY470" s="6"/>
      <c r="RZ470" s="6"/>
      <c r="SA470" s="6"/>
      <c r="SB470" s="6"/>
      <c r="SC470" s="6"/>
      <c r="SD470" s="6"/>
      <c r="SE470" s="6"/>
      <c r="SF470" s="6"/>
      <c r="SG470" s="6"/>
      <c r="SH470" s="6"/>
      <c r="SI470" s="6"/>
      <c r="SJ470" s="6"/>
      <c r="SK470" s="6"/>
      <c r="SL470" s="6"/>
      <c r="SM470" s="6"/>
      <c r="SN470" s="6"/>
      <c r="SO470" s="6"/>
      <c r="SP470" s="6"/>
      <c r="SQ470" s="6"/>
      <c r="SR470" s="6"/>
      <c r="SS470" s="6"/>
      <c r="ST470" s="6"/>
      <c r="SU470" s="6"/>
      <c r="SV470" s="6"/>
      <c r="SW470" s="6"/>
      <c r="SX470" s="6"/>
      <c r="SY470" s="6"/>
      <c r="SZ470" s="6"/>
      <c r="TA470" s="6"/>
      <c r="TB470" s="6"/>
      <c r="TC470" s="6"/>
      <c r="TD470" s="6"/>
      <c r="TE470" s="6"/>
      <c r="TF470" s="6"/>
      <c r="TG470" s="6"/>
      <c r="TH470" s="6"/>
      <c r="TI470" s="6"/>
      <c r="TJ470" s="6"/>
      <c r="TK470" s="6"/>
      <c r="TL470" s="6"/>
      <c r="TM470" s="6"/>
      <c r="TN470" s="6"/>
      <c r="TO470" s="6"/>
      <c r="TP470" s="6"/>
      <c r="TQ470" s="6"/>
      <c r="TR470" s="6"/>
      <c r="TS470" s="6"/>
      <c r="TT470" s="6"/>
      <c r="TU470" s="6"/>
      <c r="TV470" s="6"/>
      <c r="TW470" s="6"/>
      <c r="TX470" s="6"/>
      <c r="TY470" s="6"/>
      <c r="TZ470" s="6"/>
      <c r="UA470" s="6"/>
      <c r="UB470" s="6"/>
      <c r="UC470" s="6"/>
      <c r="UD470" s="6"/>
      <c r="UE470" s="6"/>
      <c r="UF470" s="6"/>
      <c r="UG470" s="6"/>
      <c r="UH470" s="6"/>
      <c r="UI470" s="6"/>
      <c r="UJ470" s="6"/>
      <c r="UK470" s="6"/>
      <c r="UL470" s="6"/>
      <c r="UM470" s="6"/>
      <c r="UN470" s="6"/>
      <c r="UO470" s="6"/>
      <c r="UP470" s="6"/>
      <c r="UQ470" s="6"/>
      <c r="UR470" s="6"/>
      <c r="US470" s="6"/>
      <c r="UT470" s="6"/>
      <c r="UU470" s="6"/>
      <c r="UV470" s="6"/>
      <c r="UW470" s="6"/>
      <c r="UX470" s="6"/>
      <c r="UY470" s="6"/>
      <c r="UZ470" s="6"/>
      <c r="VA470" s="6"/>
      <c r="VB470" s="6"/>
      <c r="VC470" s="6"/>
      <c r="VD470" s="6"/>
      <c r="VE470" s="6"/>
      <c r="VF470" s="6"/>
      <c r="VG470" s="6"/>
      <c r="VH470" s="6"/>
      <c r="VI470" s="6"/>
      <c r="VJ470" s="6"/>
      <c r="VK470" s="6"/>
      <c r="VL470" s="6"/>
      <c r="VM470" s="6"/>
      <c r="VN470" s="6"/>
      <c r="VO470" s="6"/>
      <c r="VP470" s="6"/>
      <c r="VQ470" s="6"/>
      <c r="VR470" s="6"/>
      <c r="VS470" s="6"/>
      <c r="VT470" s="6"/>
      <c r="VU470" s="6"/>
      <c r="VV470" s="6"/>
      <c r="VW470" s="6"/>
      <c r="VX470" s="6"/>
      <c r="VY470" s="6"/>
      <c r="VZ470" s="6"/>
      <c r="WA470" s="6"/>
      <c r="WB470" s="6"/>
      <c r="WC470" s="6"/>
      <c r="WD470" s="6"/>
      <c r="WE470" s="6"/>
      <c r="WF470" s="6"/>
      <c r="WG470" s="6"/>
      <c r="WH470" s="6"/>
      <c r="WI470" s="6"/>
      <c r="WJ470" s="6"/>
      <c r="WK470" s="6"/>
      <c r="WL470" s="6"/>
      <c r="WM470" s="6"/>
      <c r="WN470" s="6"/>
      <c r="WO470" s="6"/>
      <c r="WP470" s="6"/>
      <c r="WQ470" s="6"/>
      <c r="WR470" s="6"/>
      <c r="WS470" s="6"/>
      <c r="WT470" s="6"/>
      <c r="WU470" s="6"/>
      <c r="WV470" s="6"/>
      <c r="WW470" s="6"/>
      <c r="WX470" s="6"/>
      <c r="WY470" s="6"/>
      <c r="WZ470" s="6"/>
      <c r="XA470" s="6"/>
      <c r="XB470" s="6"/>
      <c r="XC470" s="6"/>
      <c r="XD470" s="6"/>
      <c r="XE470" s="6"/>
      <c r="XF470" s="6"/>
      <c r="XG470" s="6"/>
      <c r="XH470" s="6"/>
      <c r="XI470" s="6"/>
      <c r="XJ470" s="6"/>
      <c r="XK470" s="6"/>
      <c r="XL470" s="6"/>
      <c r="XM470" s="6"/>
      <c r="XN470" s="6"/>
      <c r="XO470" s="6"/>
      <c r="XP470" s="6"/>
    </row>
    <row r="471" spans="2:640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/>
      <c r="OQ471" s="6"/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6"/>
      <c r="PE471" s="6"/>
      <c r="PF471" s="6"/>
      <c r="PG471" s="6"/>
      <c r="PH471" s="6"/>
      <c r="PI471" s="6"/>
      <c r="PJ471" s="6"/>
      <c r="PK471" s="6"/>
      <c r="PL471" s="6"/>
      <c r="PM471" s="6"/>
      <c r="PN471" s="6"/>
      <c r="PO471" s="6"/>
      <c r="PP471" s="6"/>
      <c r="PQ471" s="6"/>
      <c r="PR471" s="6"/>
      <c r="PS471" s="6"/>
      <c r="PT471" s="6"/>
      <c r="PU471" s="6"/>
      <c r="PV471" s="6"/>
      <c r="PW471" s="6"/>
      <c r="PX471" s="6"/>
      <c r="PY471" s="6"/>
      <c r="PZ471" s="6"/>
      <c r="QA471" s="6"/>
      <c r="QB471" s="6"/>
      <c r="QC471" s="6"/>
      <c r="QD471" s="6"/>
      <c r="QE471" s="6"/>
      <c r="QF471" s="6"/>
      <c r="QG471" s="6"/>
      <c r="QH471" s="6"/>
      <c r="QI471" s="6"/>
      <c r="QJ471" s="6"/>
      <c r="QK471" s="6"/>
      <c r="QL471" s="6"/>
      <c r="QM471" s="6"/>
      <c r="QN471" s="6"/>
      <c r="QO471" s="6"/>
      <c r="QP471" s="6"/>
      <c r="QQ471" s="6"/>
      <c r="QR471" s="6"/>
      <c r="QS471" s="6"/>
      <c r="QT471" s="6"/>
      <c r="QU471" s="6"/>
      <c r="QV471" s="6"/>
      <c r="QW471" s="6"/>
      <c r="QX471" s="6"/>
      <c r="QY471" s="6"/>
      <c r="QZ471" s="6"/>
      <c r="RA471" s="6"/>
      <c r="RB471" s="6"/>
      <c r="RC471" s="6"/>
      <c r="RD471" s="6"/>
      <c r="RE471" s="6"/>
      <c r="RF471" s="6"/>
      <c r="RG471" s="6"/>
      <c r="RH471" s="6"/>
      <c r="RI471" s="6"/>
      <c r="RJ471" s="6"/>
      <c r="RK471" s="6"/>
      <c r="RL471" s="6"/>
      <c r="RM471" s="6"/>
      <c r="RN471" s="6"/>
      <c r="RO471" s="6"/>
      <c r="RP471" s="6"/>
      <c r="RQ471" s="6"/>
      <c r="RR471" s="6"/>
      <c r="RS471" s="6"/>
      <c r="RT471" s="6"/>
      <c r="RU471" s="6"/>
      <c r="RV471" s="6"/>
      <c r="RW471" s="6"/>
      <c r="RX471" s="6"/>
      <c r="RY471" s="6"/>
      <c r="RZ471" s="6"/>
      <c r="SA471" s="6"/>
      <c r="SB471" s="6"/>
      <c r="SC471" s="6"/>
      <c r="SD471" s="6"/>
      <c r="SE471" s="6"/>
      <c r="SF471" s="6"/>
      <c r="SG471" s="6"/>
      <c r="SH471" s="6"/>
      <c r="SI471" s="6"/>
      <c r="SJ471" s="6"/>
      <c r="SK471" s="6"/>
      <c r="SL471" s="6"/>
      <c r="SM471" s="6"/>
      <c r="SN471" s="6"/>
      <c r="SO471" s="6"/>
      <c r="SP471" s="6"/>
      <c r="SQ471" s="6"/>
      <c r="SR471" s="6"/>
      <c r="SS471" s="6"/>
      <c r="ST471" s="6"/>
      <c r="SU471" s="6"/>
      <c r="SV471" s="6"/>
      <c r="SW471" s="6"/>
      <c r="SX471" s="6"/>
      <c r="SY471" s="6"/>
      <c r="SZ471" s="6"/>
      <c r="TA471" s="6"/>
      <c r="TB471" s="6"/>
      <c r="TC471" s="6"/>
      <c r="TD471" s="6"/>
      <c r="TE471" s="6"/>
      <c r="TF471" s="6"/>
      <c r="TG471" s="6"/>
      <c r="TH471" s="6"/>
      <c r="TI471" s="6"/>
      <c r="TJ471" s="6"/>
      <c r="TK471" s="6"/>
      <c r="TL471" s="6"/>
      <c r="TM471" s="6"/>
      <c r="TN471" s="6"/>
      <c r="TO471" s="6"/>
      <c r="TP471" s="6"/>
      <c r="TQ471" s="6"/>
      <c r="TR471" s="6"/>
      <c r="TS471" s="6"/>
      <c r="TT471" s="6"/>
      <c r="TU471" s="6"/>
      <c r="TV471" s="6"/>
      <c r="TW471" s="6"/>
      <c r="TX471" s="6"/>
      <c r="TY471" s="6"/>
      <c r="TZ471" s="6"/>
      <c r="UA471" s="6"/>
      <c r="UB471" s="6"/>
      <c r="UC471" s="6"/>
      <c r="UD471" s="6"/>
      <c r="UE471" s="6"/>
      <c r="UF471" s="6"/>
      <c r="UG471" s="6"/>
      <c r="UH471" s="6"/>
      <c r="UI471" s="6"/>
      <c r="UJ471" s="6"/>
      <c r="UK471" s="6"/>
      <c r="UL471" s="6"/>
      <c r="UM471" s="6"/>
      <c r="UN471" s="6"/>
      <c r="UO471" s="6"/>
      <c r="UP471" s="6"/>
      <c r="UQ471" s="6"/>
      <c r="UR471" s="6"/>
      <c r="US471" s="6"/>
      <c r="UT471" s="6"/>
      <c r="UU471" s="6"/>
      <c r="UV471" s="6"/>
      <c r="UW471" s="6"/>
      <c r="UX471" s="6"/>
      <c r="UY471" s="6"/>
      <c r="UZ471" s="6"/>
      <c r="VA471" s="6"/>
      <c r="VB471" s="6"/>
      <c r="VC471" s="6"/>
      <c r="VD471" s="6"/>
      <c r="VE471" s="6"/>
      <c r="VF471" s="6"/>
      <c r="VG471" s="6"/>
      <c r="VH471" s="6"/>
      <c r="VI471" s="6"/>
      <c r="VJ471" s="6"/>
      <c r="VK471" s="6"/>
      <c r="VL471" s="6"/>
      <c r="VM471" s="6"/>
      <c r="VN471" s="6"/>
      <c r="VO471" s="6"/>
      <c r="VP471" s="6"/>
      <c r="VQ471" s="6"/>
      <c r="VR471" s="6"/>
      <c r="VS471" s="6"/>
      <c r="VT471" s="6"/>
      <c r="VU471" s="6"/>
      <c r="VV471" s="6"/>
      <c r="VW471" s="6"/>
      <c r="VX471" s="6"/>
      <c r="VY471" s="6"/>
      <c r="VZ471" s="6"/>
      <c r="WA471" s="6"/>
      <c r="WB471" s="6"/>
      <c r="WC471" s="6"/>
      <c r="WD471" s="6"/>
      <c r="WE471" s="6"/>
      <c r="WF471" s="6"/>
      <c r="WG471" s="6"/>
      <c r="WH471" s="6"/>
      <c r="WI471" s="6"/>
      <c r="WJ471" s="6"/>
      <c r="WK471" s="6"/>
      <c r="WL471" s="6"/>
      <c r="WM471" s="6"/>
      <c r="WN471" s="6"/>
      <c r="WO471" s="6"/>
      <c r="WP471" s="6"/>
      <c r="WQ471" s="6"/>
      <c r="WR471" s="6"/>
      <c r="WS471" s="6"/>
      <c r="WT471" s="6"/>
      <c r="WU471" s="6"/>
      <c r="WV471" s="6"/>
      <c r="WW471" s="6"/>
      <c r="WX471" s="6"/>
      <c r="WY471" s="6"/>
      <c r="WZ471" s="6"/>
      <c r="XA471" s="6"/>
      <c r="XB471" s="6"/>
      <c r="XC471" s="6"/>
      <c r="XD471" s="6"/>
      <c r="XE471" s="6"/>
      <c r="XF471" s="6"/>
      <c r="XG471" s="6"/>
      <c r="XH471" s="6"/>
      <c r="XI471" s="6"/>
      <c r="XJ471" s="6"/>
      <c r="XK471" s="6"/>
      <c r="XL471" s="6"/>
      <c r="XM471" s="6"/>
      <c r="XN471" s="6"/>
      <c r="XO471" s="6"/>
      <c r="XP471" s="6"/>
    </row>
    <row r="472" spans="2:640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6"/>
      <c r="OR472" s="6"/>
      <c r="OS472" s="6"/>
      <c r="OT472" s="6"/>
      <c r="OU472" s="6"/>
      <c r="OV472" s="6"/>
      <c r="OW472" s="6"/>
      <c r="OX472" s="6"/>
      <c r="OY472" s="6"/>
      <c r="OZ472" s="6"/>
      <c r="PA472" s="6"/>
      <c r="PB472" s="6"/>
      <c r="PC472" s="6"/>
      <c r="PD472" s="6"/>
      <c r="PE472" s="6"/>
      <c r="PF472" s="6"/>
      <c r="PG472" s="6"/>
      <c r="PH472" s="6"/>
      <c r="PI472" s="6"/>
      <c r="PJ472" s="6"/>
      <c r="PK472" s="6"/>
      <c r="PL472" s="6"/>
      <c r="PM472" s="6"/>
      <c r="PN472" s="6"/>
      <c r="PO472" s="6"/>
      <c r="PP472" s="6"/>
      <c r="PQ472" s="6"/>
      <c r="PR472" s="6"/>
      <c r="PS472" s="6"/>
      <c r="PT472" s="6"/>
      <c r="PU472" s="6"/>
      <c r="PV472" s="6"/>
      <c r="PW472" s="6"/>
      <c r="PX472" s="6"/>
      <c r="PY472" s="6"/>
      <c r="PZ472" s="6"/>
      <c r="QA472" s="6"/>
      <c r="QB472" s="6"/>
      <c r="QC472" s="6"/>
      <c r="QD472" s="6"/>
      <c r="QE472" s="6"/>
      <c r="QF472" s="6"/>
      <c r="QG472" s="6"/>
      <c r="QH472" s="6"/>
      <c r="QI472" s="6"/>
      <c r="QJ472" s="6"/>
      <c r="QK472" s="6"/>
      <c r="QL472" s="6"/>
      <c r="QM472" s="6"/>
      <c r="QN472" s="6"/>
      <c r="QO472" s="6"/>
      <c r="QP472" s="6"/>
      <c r="QQ472" s="6"/>
      <c r="QR472" s="6"/>
      <c r="QS472" s="6"/>
      <c r="QT472" s="6"/>
      <c r="QU472" s="6"/>
      <c r="QV472" s="6"/>
      <c r="QW472" s="6"/>
      <c r="QX472" s="6"/>
      <c r="QY472" s="6"/>
      <c r="QZ472" s="6"/>
      <c r="RA472" s="6"/>
      <c r="RB472" s="6"/>
      <c r="RC472" s="6"/>
      <c r="RD472" s="6"/>
      <c r="RE472" s="6"/>
      <c r="RF472" s="6"/>
      <c r="RG472" s="6"/>
      <c r="RH472" s="6"/>
      <c r="RI472" s="6"/>
      <c r="RJ472" s="6"/>
      <c r="RK472" s="6"/>
      <c r="RL472" s="6"/>
      <c r="RM472" s="6"/>
      <c r="RN472" s="6"/>
      <c r="RO472" s="6"/>
      <c r="RP472" s="6"/>
      <c r="RQ472" s="6"/>
      <c r="RR472" s="6"/>
      <c r="RS472" s="6"/>
      <c r="RT472" s="6"/>
      <c r="RU472" s="6"/>
      <c r="RV472" s="6"/>
      <c r="RW472" s="6"/>
      <c r="RX472" s="6"/>
      <c r="RY472" s="6"/>
      <c r="RZ472" s="6"/>
      <c r="SA472" s="6"/>
      <c r="SB472" s="6"/>
      <c r="SC472" s="6"/>
      <c r="SD472" s="6"/>
      <c r="SE472" s="6"/>
      <c r="SF472" s="6"/>
      <c r="SG472" s="6"/>
      <c r="SH472" s="6"/>
      <c r="SI472" s="6"/>
      <c r="SJ472" s="6"/>
      <c r="SK472" s="6"/>
      <c r="SL472" s="6"/>
      <c r="SM472" s="6"/>
      <c r="SN472" s="6"/>
      <c r="SO472" s="6"/>
      <c r="SP472" s="6"/>
      <c r="SQ472" s="6"/>
      <c r="SR472" s="6"/>
      <c r="SS472" s="6"/>
      <c r="ST472" s="6"/>
      <c r="SU472" s="6"/>
      <c r="SV472" s="6"/>
      <c r="SW472" s="6"/>
      <c r="SX472" s="6"/>
      <c r="SY472" s="6"/>
      <c r="SZ472" s="6"/>
      <c r="TA472" s="6"/>
      <c r="TB472" s="6"/>
      <c r="TC472" s="6"/>
      <c r="TD472" s="6"/>
      <c r="TE472" s="6"/>
      <c r="TF472" s="6"/>
      <c r="TG472" s="6"/>
      <c r="TH472" s="6"/>
      <c r="TI472" s="6"/>
      <c r="TJ472" s="6"/>
      <c r="TK472" s="6"/>
      <c r="TL472" s="6"/>
      <c r="TM472" s="6"/>
      <c r="TN472" s="6"/>
      <c r="TO472" s="6"/>
      <c r="TP472" s="6"/>
      <c r="TQ472" s="6"/>
      <c r="TR472" s="6"/>
      <c r="TS472" s="6"/>
      <c r="TT472" s="6"/>
      <c r="TU472" s="6"/>
      <c r="TV472" s="6"/>
      <c r="TW472" s="6"/>
      <c r="TX472" s="6"/>
      <c r="TY472" s="6"/>
      <c r="TZ472" s="6"/>
      <c r="UA472" s="6"/>
      <c r="UB472" s="6"/>
      <c r="UC472" s="6"/>
      <c r="UD472" s="6"/>
      <c r="UE472" s="6"/>
      <c r="UF472" s="6"/>
      <c r="UG472" s="6"/>
      <c r="UH472" s="6"/>
      <c r="UI472" s="6"/>
      <c r="UJ472" s="6"/>
      <c r="UK472" s="6"/>
      <c r="UL472" s="6"/>
      <c r="UM472" s="6"/>
      <c r="UN472" s="6"/>
      <c r="UO472" s="6"/>
      <c r="UP472" s="6"/>
      <c r="UQ472" s="6"/>
      <c r="UR472" s="6"/>
      <c r="US472" s="6"/>
      <c r="UT472" s="6"/>
      <c r="UU472" s="6"/>
      <c r="UV472" s="6"/>
      <c r="UW472" s="6"/>
      <c r="UX472" s="6"/>
      <c r="UY472" s="6"/>
      <c r="UZ472" s="6"/>
      <c r="VA472" s="6"/>
      <c r="VB472" s="6"/>
      <c r="VC472" s="6"/>
      <c r="VD472" s="6"/>
      <c r="VE472" s="6"/>
      <c r="VF472" s="6"/>
      <c r="VG472" s="6"/>
      <c r="VH472" s="6"/>
      <c r="VI472" s="6"/>
      <c r="VJ472" s="6"/>
      <c r="VK472" s="6"/>
      <c r="VL472" s="6"/>
      <c r="VM472" s="6"/>
      <c r="VN472" s="6"/>
      <c r="VO472" s="6"/>
      <c r="VP472" s="6"/>
      <c r="VQ472" s="6"/>
      <c r="VR472" s="6"/>
      <c r="VS472" s="6"/>
      <c r="VT472" s="6"/>
      <c r="VU472" s="6"/>
      <c r="VV472" s="6"/>
      <c r="VW472" s="6"/>
      <c r="VX472" s="6"/>
      <c r="VY472" s="6"/>
      <c r="VZ472" s="6"/>
      <c r="WA472" s="6"/>
      <c r="WB472" s="6"/>
      <c r="WC472" s="6"/>
      <c r="WD472" s="6"/>
      <c r="WE472" s="6"/>
      <c r="WF472" s="6"/>
      <c r="WG472" s="6"/>
      <c r="WH472" s="6"/>
      <c r="WI472" s="6"/>
      <c r="WJ472" s="6"/>
      <c r="WK472" s="6"/>
      <c r="WL472" s="6"/>
      <c r="WM472" s="6"/>
      <c r="WN472" s="6"/>
      <c r="WO472" s="6"/>
      <c r="WP472" s="6"/>
      <c r="WQ472" s="6"/>
      <c r="WR472" s="6"/>
      <c r="WS472" s="6"/>
      <c r="WT472" s="6"/>
      <c r="WU472" s="6"/>
      <c r="WV472" s="6"/>
      <c r="WW472" s="6"/>
      <c r="WX472" s="6"/>
      <c r="WY472" s="6"/>
      <c r="WZ472" s="6"/>
      <c r="XA472" s="6"/>
      <c r="XB472" s="6"/>
      <c r="XC472" s="6"/>
      <c r="XD472" s="6"/>
      <c r="XE472" s="6"/>
      <c r="XF472" s="6"/>
      <c r="XG472" s="6"/>
      <c r="XH472" s="6"/>
      <c r="XI472" s="6"/>
      <c r="XJ472" s="6"/>
      <c r="XK472" s="6"/>
      <c r="XL472" s="6"/>
      <c r="XM472" s="6"/>
      <c r="XN472" s="6"/>
      <c r="XO472" s="6"/>
      <c r="XP472" s="6"/>
    </row>
    <row r="473" spans="2:640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/>
      <c r="PD473" s="6"/>
      <c r="PE473" s="6"/>
      <c r="PF473" s="6"/>
      <c r="PG473" s="6"/>
      <c r="PH473" s="6"/>
      <c r="PI473" s="6"/>
      <c r="PJ473" s="6"/>
      <c r="PK473" s="6"/>
      <c r="PL473" s="6"/>
      <c r="PM473" s="6"/>
      <c r="PN473" s="6"/>
      <c r="PO473" s="6"/>
      <c r="PP473" s="6"/>
      <c r="PQ473" s="6"/>
      <c r="PR473" s="6"/>
      <c r="PS473" s="6"/>
      <c r="PT473" s="6"/>
      <c r="PU473" s="6"/>
      <c r="PV473" s="6"/>
      <c r="PW473" s="6"/>
      <c r="PX473" s="6"/>
      <c r="PY473" s="6"/>
      <c r="PZ473" s="6"/>
      <c r="QA473" s="6"/>
      <c r="QB473" s="6"/>
      <c r="QC473" s="6"/>
      <c r="QD473" s="6"/>
      <c r="QE473" s="6"/>
      <c r="QF473" s="6"/>
      <c r="QG473" s="6"/>
      <c r="QH473" s="6"/>
      <c r="QI473" s="6"/>
      <c r="QJ473" s="6"/>
      <c r="QK473" s="6"/>
      <c r="QL473" s="6"/>
      <c r="QM473" s="6"/>
      <c r="QN473" s="6"/>
      <c r="QO473" s="6"/>
      <c r="QP473" s="6"/>
      <c r="QQ473" s="6"/>
      <c r="QR473" s="6"/>
      <c r="QS473" s="6"/>
      <c r="QT473" s="6"/>
      <c r="QU473" s="6"/>
      <c r="QV473" s="6"/>
      <c r="QW473" s="6"/>
      <c r="QX473" s="6"/>
      <c r="QY473" s="6"/>
      <c r="QZ473" s="6"/>
      <c r="RA473" s="6"/>
      <c r="RB473" s="6"/>
      <c r="RC473" s="6"/>
      <c r="RD473" s="6"/>
      <c r="RE473" s="6"/>
      <c r="RF473" s="6"/>
      <c r="RG473" s="6"/>
      <c r="RH473" s="6"/>
      <c r="RI473" s="6"/>
      <c r="RJ473" s="6"/>
      <c r="RK473" s="6"/>
      <c r="RL473" s="6"/>
      <c r="RM473" s="6"/>
      <c r="RN473" s="6"/>
      <c r="RO473" s="6"/>
      <c r="RP473" s="6"/>
      <c r="RQ473" s="6"/>
      <c r="RR473" s="6"/>
      <c r="RS473" s="6"/>
      <c r="RT473" s="6"/>
      <c r="RU473" s="6"/>
      <c r="RV473" s="6"/>
      <c r="RW473" s="6"/>
      <c r="RX473" s="6"/>
      <c r="RY473" s="6"/>
      <c r="RZ473" s="6"/>
      <c r="SA473" s="6"/>
      <c r="SB473" s="6"/>
      <c r="SC473" s="6"/>
      <c r="SD473" s="6"/>
      <c r="SE473" s="6"/>
      <c r="SF473" s="6"/>
      <c r="SG473" s="6"/>
      <c r="SH473" s="6"/>
      <c r="SI473" s="6"/>
      <c r="SJ473" s="6"/>
      <c r="SK473" s="6"/>
      <c r="SL473" s="6"/>
      <c r="SM473" s="6"/>
      <c r="SN473" s="6"/>
      <c r="SO473" s="6"/>
      <c r="SP473" s="6"/>
      <c r="SQ473" s="6"/>
      <c r="SR473" s="6"/>
      <c r="SS473" s="6"/>
      <c r="ST473" s="6"/>
      <c r="SU473" s="6"/>
      <c r="SV473" s="6"/>
      <c r="SW473" s="6"/>
      <c r="SX473" s="6"/>
      <c r="SY473" s="6"/>
      <c r="SZ473" s="6"/>
      <c r="TA473" s="6"/>
      <c r="TB473" s="6"/>
      <c r="TC473" s="6"/>
      <c r="TD473" s="6"/>
      <c r="TE473" s="6"/>
      <c r="TF473" s="6"/>
      <c r="TG473" s="6"/>
      <c r="TH473" s="6"/>
      <c r="TI473" s="6"/>
      <c r="TJ473" s="6"/>
      <c r="TK473" s="6"/>
      <c r="TL473" s="6"/>
      <c r="TM473" s="6"/>
      <c r="TN473" s="6"/>
      <c r="TO473" s="6"/>
      <c r="TP473" s="6"/>
      <c r="TQ473" s="6"/>
      <c r="TR473" s="6"/>
      <c r="TS473" s="6"/>
      <c r="TT473" s="6"/>
      <c r="TU473" s="6"/>
      <c r="TV473" s="6"/>
      <c r="TW473" s="6"/>
      <c r="TX473" s="6"/>
      <c r="TY473" s="6"/>
      <c r="TZ473" s="6"/>
      <c r="UA473" s="6"/>
      <c r="UB473" s="6"/>
      <c r="UC473" s="6"/>
      <c r="UD473" s="6"/>
      <c r="UE473" s="6"/>
      <c r="UF473" s="6"/>
      <c r="UG473" s="6"/>
      <c r="UH473" s="6"/>
      <c r="UI473" s="6"/>
      <c r="UJ473" s="6"/>
      <c r="UK473" s="6"/>
      <c r="UL473" s="6"/>
      <c r="UM473" s="6"/>
      <c r="UN473" s="6"/>
      <c r="UO473" s="6"/>
      <c r="UP473" s="6"/>
      <c r="UQ473" s="6"/>
      <c r="UR473" s="6"/>
      <c r="US473" s="6"/>
      <c r="UT473" s="6"/>
      <c r="UU473" s="6"/>
      <c r="UV473" s="6"/>
      <c r="UW473" s="6"/>
      <c r="UX473" s="6"/>
      <c r="UY473" s="6"/>
      <c r="UZ473" s="6"/>
      <c r="VA473" s="6"/>
      <c r="VB473" s="6"/>
      <c r="VC473" s="6"/>
      <c r="VD473" s="6"/>
      <c r="VE473" s="6"/>
      <c r="VF473" s="6"/>
      <c r="VG473" s="6"/>
      <c r="VH473" s="6"/>
      <c r="VI473" s="6"/>
      <c r="VJ473" s="6"/>
      <c r="VK473" s="6"/>
      <c r="VL473" s="6"/>
      <c r="VM473" s="6"/>
      <c r="VN473" s="6"/>
      <c r="VO473" s="6"/>
      <c r="VP473" s="6"/>
      <c r="VQ473" s="6"/>
      <c r="VR473" s="6"/>
      <c r="VS473" s="6"/>
      <c r="VT473" s="6"/>
      <c r="VU473" s="6"/>
      <c r="VV473" s="6"/>
      <c r="VW473" s="6"/>
      <c r="VX473" s="6"/>
      <c r="VY473" s="6"/>
      <c r="VZ473" s="6"/>
      <c r="WA473" s="6"/>
      <c r="WB473" s="6"/>
      <c r="WC473" s="6"/>
      <c r="WD473" s="6"/>
      <c r="WE473" s="6"/>
      <c r="WF473" s="6"/>
      <c r="WG473" s="6"/>
      <c r="WH473" s="6"/>
      <c r="WI473" s="6"/>
      <c r="WJ473" s="6"/>
      <c r="WK473" s="6"/>
      <c r="WL473" s="6"/>
      <c r="WM473" s="6"/>
      <c r="WN473" s="6"/>
      <c r="WO473" s="6"/>
      <c r="WP473" s="6"/>
      <c r="WQ473" s="6"/>
      <c r="WR473" s="6"/>
      <c r="WS473" s="6"/>
      <c r="WT473" s="6"/>
      <c r="WU473" s="6"/>
      <c r="WV473" s="6"/>
      <c r="WW473" s="6"/>
      <c r="WX473" s="6"/>
      <c r="WY473" s="6"/>
      <c r="WZ473" s="6"/>
      <c r="XA473" s="6"/>
      <c r="XB473" s="6"/>
      <c r="XC473" s="6"/>
      <c r="XD473" s="6"/>
      <c r="XE473" s="6"/>
      <c r="XF473" s="6"/>
      <c r="XG473" s="6"/>
      <c r="XH473" s="6"/>
      <c r="XI473" s="6"/>
      <c r="XJ473" s="6"/>
      <c r="XK473" s="6"/>
      <c r="XL473" s="6"/>
      <c r="XM473" s="6"/>
      <c r="XN473" s="6"/>
      <c r="XO473" s="6"/>
      <c r="XP473" s="6"/>
    </row>
    <row r="474" spans="2:640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/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/>
      <c r="OQ474" s="6"/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/>
      <c r="PD474" s="6"/>
      <c r="PE474" s="6"/>
      <c r="PF474" s="6"/>
      <c r="PG474" s="6"/>
      <c r="PH474" s="6"/>
      <c r="PI474" s="6"/>
      <c r="PJ474" s="6"/>
      <c r="PK474" s="6"/>
      <c r="PL474" s="6"/>
      <c r="PM474" s="6"/>
      <c r="PN474" s="6"/>
      <c r="PO474" s="6"/>
      <c r="PP474" s="6"/>
      <c r="PQ474" s="6"/>
      <c r="PR474" s="6"/>
      <c r="PS474" s="6"/>
      <c r="PT474" s="6"/>
      <c r="PU474" s="6"/>
      <c r="PV474" s="6"/>
      <c r="PW474" s="6"/>
      <c r="PX474" s="6"/>
      <c r="PY474" s="6"/>
      <c r="PZ474" s="6"/>
      <c r="QA474" s="6"/>
      <c r="QB474" s="6"/>
      <c r="QC474" s="6"/>
      <c r="QD474" s="6"/>
      <c r="QE474" s="6"/>
      <c r="QF474" s="6"/>
      <c r="QG474" s="6"/>
      <c r="QH474" s="6"/>
      <c r="QI474" s="6"/>
      <c r="QJ474" s="6"/>
      <c r="QK474" s="6"/>
      <c r="QL474" s="6"/>
      <c r="QM474" s="6"/>
      <c r="QN474" s="6"/>
      <c r="QO474" s="6"/>
      <c r="QP474" s="6"/>
      <c r="QQ474" s="6"/>
      <c r="QR474" s="6"/>
      <c r="QS474" s="6"/>
      <c r="QT474" s="6"/>
      <c r="QU474" s="6"/>
      <c r="QV474" s="6"/>
      <c r="QW474" s="6"/>
      <c r="QX474" s="6"/>
      <c r="QY474" s="6"/>
      <c r="QZ474" s="6"/>
      <c r="RA474" s="6"/>
      <c r="RB474" s="6"/>
      <c r="RC474" s="6"/>
      <c r="RD474" s="6"/>
      <c r="RE474" s="6"/>
      <c r="RF474" s="6"/>
      <c r="RG474" s="6"/>
      <c r="RH474" s="6"/>
      <c r="RI474" s="6"/>
      <c r="RJ474" s="6"/>
      <c r="RK474" s="6"/>
      <c r="RL474" s="6"/>
      <c r="RM474" s="6"/>
      <c r="RN474" s="6"/>
      <c r="RO474" s="6"/>
      <c r="RP474" s="6"/>
      <c r="RQ474" s="6"/>
      <c r="RR474" s="6"/>
      <c r="RS474" s="6"/>
      <c r="RT474" s="6"/>
      <c r="RU474" s="6"/>
      <c r="RV474" s="6"/>
      <c r="RW474" s="6"/>
      <c r="RX474" s="6"/>
      <c r="RY474" s="6"/>
      <c r="RZ474" s="6"/>
      <c r="SA474" s="6"/>
      <c r="SB474" s="6"/>
      <c r="SC474" s="6"/>
      <c r="SD474" s="6"/>
      <c r="SE474" s="6"/>
      <c r="SF474" s="6"/>
      <c r="SG474" s="6"/>
      <c r="SH474" s="6"/>
      <c r="SI474" s="6"/>
      <c r="SJ474" s="6"/>
      <c r="SK474" s="6"/>
      <c r="SL474" s="6"/>
      <c r="SM474" s="6"/>
      <c r="SN474" s="6"/>
      <c r="SO474" s="6"/>
      <c r="SP474" s="6"/>
      <c r="SQ474" s="6"/>
      <c r="SR474" s="6"/>
      <c r="SS474" s="6"/>
      <c r="ST474" s="6"/>
      <c r="SU474" s="6"/>
      <c r="SV474" s="6"/>
      <c r="SW474" s="6"/>
      <c r="SX474" s="6"/>
      <c r="SY474" s="6"/>
      <c r="SZ474" s="6"/>
      <c r="TA474" s="6"/>
      <c r="TB474" s="6"/>
      <c r="TC474" s="6"/>
      <c r="TD474" s="6"/>
      <c r="TE474" s="6"/>
      <c r="TF474" s="6"/>
      <c r="TG474" s="6"/>
      <c r="TH474" s="6"/>
      <c r="TI474" s="6"/>
      <c r="TJ474" s="6"/>
      <c r="TK474" s="6"/>
      <c r="TL474" s="6"/>
      <c r="TM474" s="6"/>
      <c r="TN474" s="6"/>
      <c r="TO474" s="6"/>
      <c r="TP474" s="6"/>
      <c r="TQ474" s="6"/>
      <c r="TR474" s="6"/>
      <c r="TS474" s="6"/>
      <c r="TT474" s="6"/>
      <c r="TU474" s="6"/>
      <c r="TV474" s="6"/>
      <c r="TW474" s="6"/>
      <c r="TX474" s="6"/>
      <c r="TY474" s="6"/>
      <c r="TZ474" s="6"/>
      <c r="UA474" s="6"/>
      <c r="UB474" s="6"/>
      <c r="UC474" s="6"/>
      <c r="UD474" s="6"/>
      <c r="UE474" s="6"/>
      <c r="UF474" s="6"/>
      <c r="UG474" s="6"/>
      <c r="UH474" s="6"/>
      <c r="UI474" s="6"/>
      <c r="UJ474" s="6"/>
      <c r="UK474" s="6"/>
      <c r="UL474" s="6"/>
      <c r="UM474" s="6"/>
      <c r="UN474" s="6"/>
      <c r="UO474" s="6"/>
      <c r="UP474" s="6"/>
      <c r="UQ474" s="6"/>
      <c r="UR474" s="6"/>
      <c r="US474" s="6"/>
      <c r="UT474" s="6"/>
      <c r="UU474" s="6"/>
      <c r="UV474" s="6"/>
      <c r="UW474" s="6"/>
      <c r="UX474" s="6"/>
      <c r="UY474" s="6"/>
      <c r="UZ474" s="6"/>
      <c r="VA474" s="6"/>
      <c r="VB474" s="6"/>
      <c r="VC474" s="6"/>
      <c r="VD474" s="6"/>
      <c r="VE474" s="6"/>
      <c r="VF474" s="6"/>
      <c r="VG474" s="6"/>
      <c r="VH474" s="6"/>
      <c r="VI474" s="6"/>
      <c r="VJ474" s="6"/>
      <c r="VK474" s="6"/>
      <c r="VL474" s="6"/>
      <c r="VM474" s="6"/>
      <c r="VN474" s="6"/>
      <c r="VO474" s="6"/>
      <c r="VP474" s="6"/>
      <c r="VQ474" s="6"/>
      <c r="VR474" s="6"/>
      <c r="VS474" s="6"/>
      <c r="VT474" s="6"/>
      <c r="VU474" s="6"/>
      <c r="VV474" s="6"/>
      <c r="VW474" s="6"/>
      <c r="VX474" s="6"/>
      <c r="VY474" s="6"/>
      <c r="VZ474" s="6"/>
      <c r="WA474" s="6"/>
      <c r="WB474" s="6"/>
      <c r="WC474" s="6"/>
      <c r="WD474" s="6"/>
      <c r="WE474" s="6"/>
      <c r="WF474" s="6"/>
      <c r="WG474" s="6"/>
      <c r="WH474" s="6"/>
      <c r="WI474" s="6"/>
      <c r="WJ474" s="6"/>
      <c r="WK474" s="6"/>
      <c r="WL474" s="6"/>
      <c r="WM474" s="6"/>
      <c r="WN474" s="6"/>
      <c r="WO474" s="6"/>
      <c r="WP474" s="6"/>
      <c r="WQ474" s="6"/>
      <c r="WR474" s="6"/>
      <c r="WS474" s="6"/>
      <c r="WT474" s="6"/>
      <c r="WU474" s="6"/>
      <c r="WV474" s="6"/>
      <c r="WW474" s="6"/>
      <c r="WX474" s="6"/>
      <c r="WY474" s="6"/>
      <c r="WZ474" s="6"/>
      <c r="XA474" s="6"/>
      <c r="XB474" s="6"/>
      <c r="XC474" s="6"/>
      <c r="XD474" s="6"/>
      <c r="XE474" s="6"/>
      <c r="XF474" s="6"/>
      <c r="XG474" s="6"/>
      <c r="XH474" s="6"/>
      <c r="XI474" s="6"/>
      <c r="XJ474" s="6"/>
      <c r="XK474" s="6"/>
      <c r="XL474" s="6"/>
      <c r="XM474" s="6"/>
      <c r="XN474" s="6"/>
      <c r="XO474" s="6"/>
      <c r="XP474" s="6"/>
    </row>
    <row r="475" spans="2:640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/>
      <c r="KC475" s="6"/>
      <c r="KD475" s="6"/>
      <c r="KE475" s="6"/>
      <c r="KF475" s="6"/>
      <c r="KG475" s="6"/>
      <c r="KH475" s="6"/>
      <c r="KI475" s="6"/>
      <c r="KJ475" s="6"/>
      <c r="KK475" s="6"/>
      <c r="KL475" s="6"/>
      <c r="KM475" s="6"/>
      <c r="KN475" s="6"/>
      <c r="KO475" s="6"/>
      <c r="KP475" s="6"/>
      <c r="KQ475" s="6"/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/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/>
      <c r="OQ475" s="6"/>
      <c r="OR475" s="6"/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6"/>
      <c r="PF475" s="6"/>
      <c r="PG475" s="6"/>
      <c r="PH475" s="6"/>
      <c r="PI475" s="6"/>
      <c r="PJ475" s="6"/>
      <c r="PK475" s="6"/>
      <c r="PL475" s="6"/>
      <c r="PM475" s="6"/>
      <c r="PN475" s="6"/>
      <c r="PO475" s="6"/>
      <c r="PP475" s="6"/>
      <c r="PQ475" s="6"/>
      <c r="PR475" s="6"/>
      <c r="PS475" s="6"/>
      <c r="PT475" s="6"/>
      <c r="PU475" s="6"/>
      <c r="PV475" s="6"/>
      <c r="PW475" s="6"/>
      <c r="PX475" s="6"/>
      <c r="PY475" s="6"/>
      <c r="PZ475" s="6"/>
      <c r="QA475" s="6"/>
      <c r="QB475" s="6"/>
      <c r="QC475" s="6"/>
      <c r="QD475" s="6"/>
      <c r="QE475" s="6"/>
      <c r="QF475" s="6"/>
      <c r="QG475" s="6"/>
      <c r="QH475" s="6"/>
      <c r="QI475" s="6"/>
      <c r="QJ475" s="6"/>
      <c r="QK475" s="6"/>
      <c r="QL475" s="6"/>
      <c r="QM475" s="6"/>
      <c r="QN475" s="6"/>
      <c r="QO475" s="6"/>
      <c r="QP475" s="6"/>
      <c r="QQ475" s="6"/>
      <c r="QR475" s="6"/>
      <c r="QS475" s="6"/>
      <c r="QT475" s="6"/>
      <c r="QU475" s="6"/>
      <c r="QV475" s="6"/>
      <c r="QW475" s="6"/>
      <c r="QX475" s="6"/>
      <c r="QY475" s="6"/>
      <c r="QZ475" s="6"/>
      <c r="RA475" s="6"/>
      <c r="RB475" s="6"/>
      <c r="RC475" s="6"/>
      <c r="RD475" s="6"/>
      <c r="RE475" s="6"/>
      <c r="RF475" s="6"/>
      <c r="RG475" s="6"/>
      <c r="RH475" s="6"/>
      <c r="RI475" s="6"/>
      <c r="RJ475" s="6"/>
      <c r="RK475" s="6"/>
      <c r="RL475" s="6"/>
      <c r="RM475" s="6"/>
      <c r="RN475" s="6"/>
      <c r="RO475" s="6"/>
      <c r="RP475" s="6"/>
      <c r="RQ475" s="6"/>
      <c r="RR475" s="6"/>
      <c r="RS475" s="6"/>
      <c r="RT475" s="6"/>
      <c r="RU475" s="6"/>
      <c r="RV475" s="6"/>
      <c r="RW475" s="6"/>
      <c r="RX475" s="6"/>
      <c r="RY475" s="6"/>
      <c r="RZ475" s="6"/>
      <c r="SA475" s="6"/>
      <c r="SB475" s="6"/>
      <c r="SC475" s="6"/>
      <c r="SD475" s="6"/>
      <c r="SE475" s="6"/>
      <c r="SF475" s="6"/>
      <c r="SG475" s="6"/>
      <c r="SH475" s="6"/>
      <c r="SI475" s="6"/>
      <c r="SJ475" s="6"/>
      <c r="SK475" s="6"/>
      <c r="SL475" s="6"/>
      <c r="SM475" s="6"/>
      <c r="SN475" s="6"/>
      <c r="SO475" s="6"/>
      <c r="SP475" s="6"/>
      <c r="SQ475" s="6"/>
      <c r="SR475" s="6"/>
      <c r="SS475" s="6"/>
      <c r="ST475" s="6"/>
      <c r="SU475" s="6"/>
      <c r="SV475" s="6"/>
      <c r="SW475" s="6"/>
      <c r="SX475" s="6"/>
      <c r="SY475" s="6"/>
      <c r="SZ475" s="6"/>
      <c r="TA475" s="6"/>
      <c r="TB475" s="6"/>
      <c r="TC475" s="6"/>
      <c r="TD475" s="6"/>
      <c r="TE475" s="6"/>
      <c r="TF475" s="6"/>
      <c r="TG475" s="6"/>
      <c r="TH475" s="6"/>
      <c r="TI475" s="6"/>
      <c r="TJ475" s="6"/>
      <c r="TK475" s="6"/>
      <c r="TL475" s="6"/>
      <c r="TM475" s="6"/>
      <c r="TN475" s="6"/>
      <c r="TO475" s="6"/>
      <c r="TP475" s="6"/>
      <c r="TQ475" s="6"/>
      <c r="TR475" s="6"/>
      <c r="TS475" s="6"/>
      <c r="TT475" s="6"/>
      <c r="TU475" s="6"/>
      <c r="TV475" s="6"/>
      <c r="TW475" s="6"/>
      <c r="TX475" s="6"/>
      <c r="TY475" s="6"/>
      <c r="TZ475" s="6"/>
      <c r="UA475" s="6"/>
      <c r="UB475" s="6"/>
      <c r="UC475" s="6"/>
      <c r="UD475" s="6"/>
      <c r="UE475" s="6"/>
      <c r="UF475" s="6"/>
      <c r="UG475" s="6"/>
      <c r="UH475" s="6"/>
      <c r="UI475" s="6"/>
      <c r="UJ475" s="6"/>
      <c r="UK475" s="6"/>
      <c r="UL475" s="6"/>
      <c r="UM475" s="6"/>
      <c r="UN475" s="6"/>
      <c r="UO475" s="6"/>
      <c r="UP475" s="6"/>
      <c r="UQ475" s="6"/>
      <c r="UR475" s="6"/>
      <c r="US475" s="6"/>
      <c r="UT475" s="6"/>
      <c r="UU475" s="6"/>
      <c r="UV475" s="6"/>
      <c r="UW475" s="6"/>
      <c r="UX475" s="6"/>
      <c r="UY475" s="6"/>
      <c r="UZ475" s="6"/>
      <c r="VA475" s="6"/>
      <c r="VB475" s="6"/>
      <c r="VC475" s="6"/>
      <c r="VD475" s="6"/>
      <c r="VE475" s="6"/>
      <c r="VF475" s="6"/>
      <c r="VG475" s="6"/>
      <c r="VH475" s="6"/>
      <c r="VI475" s="6"/>
      <c r="VJ475" s="6"/>
      <c r="VK475" s="6"/>
      <c r="VL475" s="6"/>
      <c r="VM475" s="6"/>
      <c r="VN475" s="6"/>
      <c r="VO475" s="6"/>
      <c r="VP475" s="6"/>
      <c r="VQ475" s="6"/>
      <c r="VR475" s="6"/>
      <c r="VS475" s="6"/>
      <c r="VT475" s="6"/>
      <c r="VU475" s="6"/>
      <c r="VV475" s="6"/>
      <c r="VW475" s="6"/>
      <c r="VX475" s="6"/>
      <c r="VY475" s="6"/>
      <c r="VZ475" s="6"/>
      <c r="WA475" s="6"/>
      <c r="WB475" s="6"/>
      <c r="WC475" s="6"/>
      <c r="WD475" s="6"/>
      <c r="WE475" s="6"/>
      <c r="WF475" s="6"/>
      <c r="WG475" s="6"/>
      <c r="WH475" s="6"/>
      <c r="WI475" s="6"/>
      <c r="WJ475" s="6"/>
      <c r="WK475" s="6"/>
      <c r="WL475" s="6"/>
      <c r="WM475" s="6"/>
      <c r="WN475" s="6"/>
      <c r="WO475" s="6"/>
      <c r="WP475" s="6"/>
      <c r="WQ475" s="6"/>
      <c r="WR475" s="6"/>
      <c r="WS475" s="6"/>
      <c r="WT475" s="6"/>
      <c r="WU475" s="6"/>
      <c r="WV475" s="6"/>
      <c r="WW475" s="6"/>
      <c r="WX475" s="6"/>
      <c r="WY475" s="6"/>
      <c r="WZ475" s="6"/>
      <c r="XA475" s="6"/>
      <c r="XB475" s="6"/>
      <c r="XC475" s="6"/>
      <c r="XD475" s="6"/>
      <c r="XE475" s="6"/>
      <c r="XF475" s="6"/>
      <c r="XG475" s="6"/>
      <c r="XH475" s="6"/>
      <c r="XI475" s="6"/>
      <c r="XJ475" s="6"/>
      <c r="XK475" s="6"/>
      <c r="XL475" s="6"/>
      <c r="XM475" s="6"/>
      <c r="XN475" s="6"/>
      <c r="XO475" s="6"/>
      <c r="XP475" s="6"/>
    </row>
    <row r="476" spans="2:640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/>
      <c r="KE476" s="6"/>
      <c r="KF476" s="6"/>
      <c r="KG476" s="6"/>
      <c r="KH476" s="6"/>
      <c r="KI476" s="6"/>
      <c r="KJ476" s="6"/>
      <c r="KK476" s="6"/>
      <c r="KL476" s="6"/>
      <c r="KM476" s="6"/>
      <c r="KN476" s="6"/>
      <c r="KO476" s="6"/>
      <c r="KP476" s="6"/>
      <c r="KQ476" s="6"/>
      <c r="KR476" s="6"/>
      <c r="KS476" s="6"/>
      <c r="KT476" s="6"/>
      <c r="KU476" s="6"/>
      <c r="KV476" s="6"/>
      <c r="KW476" s="6"/>
      <c r="KX476" s="6"/>
      <c r="KY476" s="6"/>
      <c r="KZ476" s="6"/>
      <c r="LA476" s="6"/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/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/>
      <c r="OQ476" s="6"/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/>
      <c r="PC476" s="6"/>
      <c r="PD476" s="6"/>
      <c r="PE476" s="6"/>
      <c r="PF476" s="6"/>
      <c r="PG476" s="6"/>
      <c r="PH476" s="6"/>
      <c r="PI476" s="6"/>
      <c r="PJ476" s="6"/>
      <c r="PK476" s="6"/>
      <c r="PL476" s="6"/>
      <c r="PM476" s="6"/>
      <c r="PN476" s="6"/>
      <c r="PO476" s="6"/>
      <c r="PP476" s="6"/>
      <c r="PQ476" s="6"/>
      <c r="PR476" s="6"/>
      <c r="PS476" s="6"/>
      <c r="PT476" s="6"/>
      <c r="PU476" s="6"/>
      <c r="PV476" s="6"/>
      <c r="PW476" s="6"/>
      <c r="PX476" s="6"/>
      <c r="PY476" s="6"/>
      <c r="PZ476" s="6"/>
      <c r="QA476" s="6"/>
      <c r="QB476" s="6"/>
      <c r="QC476" s="6"/>
      <c r="QD476" s="6"/>
      <c r="QE476" s="6"/>
      <c r="QF476" s="6"/>
      <c r="QG476" s="6"/>
      <c r="QH476" s="6"/>
      <c r="QI476" s="6"/>
      <c r="QJ476" s="6"/>
      <c r="QK476" s="6"/>
      <c r="QL476" s="6"/>
      <c r="QM476" s="6"/>
      <c r="QN476" s="6"/>
      <c r="QO476" s="6"/>
      <c r="QP476" s="6"/>
      <c r="QQ476" s="6"/>
      <c r="QR476" s="6"/>
      <c r="QS476" s="6"/>
      <c r="QT476" s="6"/>
      <c r="QU476" s="6"/>
      <c r="QV476" s="6"/>
      <c r="QW476" s="6"/>
      <c r="QX476" s="6"/>
      <c r="QY476" s="6"/>
      <c r="QZ476" s="6"/>
      <c r="RA476" s="6"/>
      <c r="RB476" s="6"/>
      <c r="RC476" s="6"/>
      <c r="RD476" s="6"/>
      <c r="RE476" s="6"/>
      <c r="RF476" s="6"/>
      <c r="RG476" s="6"/>
      <c r="RH476" s="6"/>
      <c r="RI476" s="6"/>
      <c r="RJ476" s="6"/>
      <c r="RK476" s="6"/>
      <c r="RL476" s="6"/>
      <c r="RM476" s="6"/>
      <c r="RN476" s="6"/>
      <c r="RO476" s="6"/>
      <c r="RP476" s="6"/>
      <c r="RQ476" s="6"/>
      <c r="RR476" s="6"/>
      <c r="RS476" s="6"/>
      <c r="RT476" s="6"/>
      <c r="RU476" s="6"/>
      <c r="RV476" s="6"/>
      <c r="RW476" s="6"/>
      <c r="RX476" s="6"/>
      <c r="RY476" s="6"/>
      <c r="RZ476" s="6"/>
      <c r="SA476" s="6"/>
      <c r="SB476" s="6"/>
      <c r="SC476" s="6"/>
      <c r="SD476" s="6"/>
      <c r="SE476" s="6"/>
      <c r="SF476" s="6"/>
      <c r="SG476" s="6"/>
      <c r="SH476" s="6"/>
      <c r="SI476" s="6"/>
      <c r="SJ476" s="6"/>
      <c r="SK476" s="6"/>
      <c r="SL476" s="6"/>
      <c r="SM476" s="6"/>
      <c r="SN476" s="6"/>
      <c r="SO476" s="6"/>
      <c r="SP476" s="6"/>
      <c r="SQ476" s="6"/>
      <c r="SR476" s="6"/>
      <c r="SS476" s="6"/>
      <c r="ST476" s="6"/>
      <c r="SU476" s="6"/>
      <c r="SV476" s="6"/>
      <c r="SW476" s="6"/>
      <c r="SX476" s="6"/>
      <c r="SY476" s="6"/>
      <c r="SZ476" s="6"/>
      <c r="TA476" s="6"/>
      <c r="TB476" s="6"/>
      <c r="TC476" s="6"/>
      <c r="TD476" s="6"/>
      <c r="TE476" s="6"/>
      <c r="TF476" s="6"/>
      <c r="TG476" s="6"/>
      <c r="TH476" s="6"/>
      <c r="TI476" s="6"/>
      <c r="TJ476" s="6"/>
      <c r="TK476" s="6"/>
      <c r="TL476" s="6"/>
      <c r="TM476" s="6"/>
      <c r="TN476" s="6"/>
      <c r="TO476" s="6"/>
      <c r="TP476" s="6"/>
      <c r="TQ476" s="6"/>
      <c r="TR476" s="6"/>
      <c r="TS476" s="6"/>
      <c r="TT476" s="6"/>
      <c r="TU476" s="6"/>
      <c r="TV476" s="6"/>
      <c r="TW476" s="6"/>
      <c r="TX476" s="6"/>
      <c r="TY476" s="6"/>
      <c r="TZ476" s="6"/>
      <c r="UA476" s="6"/>
      <c r="UB476" s="6"/>
      <c r="UC476" s="6"/>
      <c r="UD476" s="6"/>
      <c r="UE476" s="6"/>
      <c r="UF476" s="6"/>
      <c r="UG476" s="6"/>
      <c r="UH476" s="6"/>
      <c r="UI476" s="6"/>
      <c r="UJ476" s="6"/>
      <c r="UK476" s="6"/>
      <c r="UL476" s="6"/>
      <c r="UM476" s="6"/>
      <c r="UN476" s="6"/>
      <c r="UO476" s="6"/>
      <c r="UP476" s="6"/>
      <c r="UQ476" s="6"/>
      <c r="UR476" s="6"/>
      <c r="US476" s="6"/>
      <c r="UT476" s="6"/>
      <c r="UU476" s="6"/>
      <c r="UV476" s="6"/>
      <c r="UW476" s="6"/>
      <c r="UX476" s="6"/>
      <c r="UY476" s="6"/>
      <c r="UZ476" s="6"/>
      <c r="VA476" s="6"/>
      <c r="VB476" s="6"/>
      <c r="VC476" s="6"/>
      <c r="VD476" s="6"/>
      <c r="VE476" s="6"/>
      <c r="VF476" s="6"/>
      <c r="VG476" s="6"/>
      <c r="VH476" s="6"/>
      <c r="VI476" s="6"/>
      <c r="VJ476" s="6"/>
      <c r="VK476" s="6"/>
      <c r="VL476" s="6"/>
      <c r="VM476" s="6"/>
      <c r="VN476" s="6"/>
      <c r="VO476" s="6"/>
      <c r="VP476" s="6"/>
      <c r="VQ476" s="6"/>
      <c r="VR476" s="6"/>
      <c r="VS476" s="6"/>
      <c r="VT476" s="6"/>
      <c r="VU476" s="6"/>
      <c r="VV476" s="6"/>
      <c r="VW476" s="6"/>
      <c r="VX476" s="6"/>
      <c r="VY476" s="6"/>
      <c r="VZ476" s="6"/>
      <c r="WA476" s="6"/>
      <c r="WB476" s="6"/>
      <c r="WC476" s="6"/>
      <c r="WD476" s="6"/>
      <c r="WE476" s="6"/>
      <c r="WF476" s="6"/>
      <c r="WG476" s="6"/>
      <c r="WH476" s="6"/>
      <c r="WI476" s="6"/>
      <c r="WJ476" s="6"/>
      <c r="WK476" s="6"/>
      <c r="WL476" s="6"/>
      <c r="WM476" s="6"/>
      <c r="WN476" s="6"/>
      <c r="WO476" s="6"/>
      <c r="WP476" s="6"/>
      <c r="WQ476" s="6"/>
      <c r="WR476" s="6"/>
      <c r="WS476" s="6"/>
      <c r="WT476" s="6"/>
      <c r="WU476" s="6"/>
      <c r="WV476" s="6"/>
      <c r="WW476" s="6"/>
      <c r="WX476" s="6"/>
      <c r="WY476" s="6"/>
      <c r="WZ476" s="6"/>
      <c r="XA476" s="6"/>
      <c r="XB476" s="6"/>
      <c r="XC476" s="6"/>
      <c r="XD476" s="6"/>
      <c r="XE476" s="6"/>
      <c r="XF476" s="6"/>
      <c r="XG476" s="6"/>
      <c r="XH476" s="6"/>
      <c r="XI476" s="6"/>
      <c r="XJ476" s="6"/>
      <c r="XK476" s="6"/>
      <c r="XL476" s="6"/>
      <c r="XM476" s="6"/>
      <c r="XN476" s="6"/>
      <c r="XO476" s="6"/>
      <c r="XP476" s="6"/>
    </row>
    <row r="477" spans="2:640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/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/>
      <c r="KQ477" s="6"/>
      <c r="KR477" s="6"/>
      <c r="KS477" s="6"/>
      <c r="KT477" s="6"/>
      <c r="KU477" s="6"/>
      <c r="KV477" s="6"/>
      <c r="KW477" s="6"/>
      <c r="KX477" s="6"/>
      <c r="KY477" s="6"/>
      <c r="KZ477" s="6"/>
      <c r="LA477" s="6"/>
      <c r="LB477" s="6"/>
      <c r="LC477" s="6"/>
      <c r="LD477" s="6"/>
      <c r="LE477" s="6"/>
      <c r="LF477" s="6"/>
      <c r="LG477" s="6"/>
      <c r="LH477" s="6"/>
      <c r="LI477" s="6"/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/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/>
      <c r="OQ477" s="6"/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/>
      <c r="PC477" s="6"/>
      <c r="PD477" s="6"/>
      <c r="PE477" s="6"/>
      <c r="PF477" s="6"/>
      <c r="PG477" s="6"/>
      <c r="PH477" s="6"/>
      <c r="PI477" s="6"/>
      <c r="PJ477" s="6"/>
      <c r="PK477" s="6"/>
      <c r="PL477" s="6"/>
      <c r="PM477" s="6"/>
      <c r="PN477" s="6"/>
      <c r="PO477" s="6"/>
      <c r="PP477" s="6"/>
      <c r="PQ477" s="6"/>
      <c r="PR477" s="6"/>
      <c r="PS477" s="6"/>
      <c r="PT477" s="6"/>
      <c r="PU477" s="6"/>
      <c r="PV477" s="6"/>
      <c r="PW477" s="6"/>
      <c r="PX477" s="6"/>
      <c r="PY477" s="6"/>
      <c r="PZ477" s="6"/>
      <c r="QA477" s="6"/>
      <c r="QB477" s="6"/>
      <c r="QC477" s="6"/>
      <c r="QD477" s="6"/>
      <c r="QE477" s="6"/>
      <c r="QF477" s="6"/>
      <c r="QG477" s="6"/>
      <c r="QH477" s="6"/>
      <c r="QI477" s="6"/>
      <c r="QJ477" s="6"/>
      <c r="QK477" s="6"/>
      <c r="QL477" s="6"/>
      <c r="QM477" s="6"/>
      <c r="QN477" s="6"/>
      <c r="QO477" s="6"/>
      <c r="QP477" s="6"/>
      <c r="QQ477" s="6"/>
      <c r="QR477" s="6"/>
      <c r="QS477" s="6"/>
      <c r="QT477" s="6"/>
      <c r="QU477" s="6"/>
      <c r="QV477" s="6"/>
      <c r="QW477" s="6"/>
      <c r="QX477" s="6"/>
      <c r="QY477" s="6"/>
      <c r="QZ477" s="6"/>
      <c r="RA477" s="6"/>
      <c r="RB477" s="6"/>
      <c r="RC477" s="6"/>
      <c r="RD477" s="6"/>
      <c r="RE477" s="6"/>
      <c r="RF477" s="6"/>
      <c r="RG477" s="6"/>
      <c r="RH477" s="6"/>
      <c r="RI477" s="6"/>
      <c r="RJ477" s="6"/>
      <c r="RK477" s="6"/>
      <c r="RL477" s="6"/>
      <c r="RM477" s="6"/>
      <c r="RN477" s="6"/>
      <c r="RO477" s="6"/>
      <c r="RP477" s="6"/>
      <c r="RQ477" s="6"/>
      <c r="RR477" s="6"/>
      <c r="RS477" s="6"/>
      <c r="RT477" s="6"/>
      <c r="RU477" s="6"/>
      <c r="RV477" s="6"/>
      <c r="RW477" s="6"/>
      <c r="RX477" s="6"/>
      <c r="RY477" s="6"/>
      <c r="RZ477" s="6"/>
      <c r="SA477" s="6"/>
      <c r="SB477" s="6"/>
      <c r="SC477" s="6"/>
      <c r="SD477" s="6"/>
      <c r="SE477" s="6"/>
      <c r="SF477" s="6"/>
      <c r="SG477" s="6"/>
      <c r="SH477" s="6"/>
      <c r="SI477" s="6"/>
      <c r="SJ477" s="6"/>
      <c r="SK477" s="6"/>
      <c r="SL477" s="6"/>
      <c r="SM477" s="6"/>
      <c r="SN477" s="6"/>
      <c r="SO477" s="6"/>
      <c r="SP477" s="6"/>
      <c r="SQ477" s="6"/>
      <c r="SR477" s="6"/>
      <c r="SS477" s="6"/>
      <c r="ST477" s="6"/>
      <c r="SU477" s="6"/>
      <c r="SV477" s="6"/>
      <c r="SW477" s="6"/>
      <c r="SX477" s="6"/>
      <c r="SY477" s="6"/>
      <c r="SZ477" s="6"/>
      <c r="TA477" s="6"/>
      <c r="TB477" s="6"/>
      <c r="TC477" s="6"/>
      <c r="TD477" s="6"/>
      <c r="TE477" s="6"/>
      <c r="TF477" s="6"/>
      <c r="TG477" s="6"/>
      <c r="TH477" s="6"/>
      <c r="TI477" s="6"/>
      <c r="TJ477" s="6"/>
      <c r="TK477" s="6"/>
      <c r="TL477" s="6"/>
      <c r="TM477" s="6"/>
      <c r="TN477" s="6"/>
      <c r="TO477" s="6"/>
      <c r="TP477" s="6"/>
      <c r="TQ477" s="6"/>
      <c r="TR477" s="6"/>
      <c r="TS477" s="6"/>
      <c r="TT477" s="6"/>
      <c r="TU477" s="6"/>
      <c r="TV477" s="6"/>
      <c r="TW477" s="6"/>
      <c r="TX477" s="6"/>
      <c r="TY477" s="6"/>
      <c r="TZ477" s="6"/>
      <c r="UA477" s="6"/>
      <c r="UB477" s="6"/>
      <c r="UC477" s="6"/>
      <c r="UD477" s="6"/>
      <c r="UE477" s="6"/>
      <c r="UF477" s="6"/>
      <c r="UG477" s="6"/>
      <c r="UH477" s="6"/>
      <c r="UI477" s="6"/>
      <c r="UJ477" s="6"/>
      <c r="UK477" s="6"/>
      <c r="UL477" s="6"/>
      <c r="UM477" s="6"/>
      <c r="UN477" s="6"/>
      <c r="UO477" s="6"/>
      <c r="UP477" s="6"/>
      <c r="UQ477" s="6"/>
      <c r="UR477" s="6"/>
      <c r="US477" s="6"/>
      <c r="UT477" s="6"/>
      <c r="UU477" s="6"/>
      <c r="UV477" s="6"/>
      <c r="UW477" s="6"/>
      <c r="UX477" s="6"/>
      <c r="UY477" s="6"/>
      <c r="UZ477" s="6"/>
      <c r="VA477" s="6"/>
      <c r="VB477" s="6"/>
      <c r="VC477" s="6"/>
      <c r="VD477" s="6"/>
      <c r="VE477" s="6"/>
      <c r="VF477" s="6"/>
      <c r="VG477" s="6"/>
      <c r="VH477" s="6"/>
      <c r="VI477" s="6"/>
      <c r="VJ477" s="6"/>
      <c r="VK477" s="6"/>
      <c r="VL477" s="6"/>
      <c r="VM477" s="6"/>
      <c r="VN477" s="6"/>
      <c r="VO477" s="6"/>
      <c r="VP477" s="6"/>
      <c r="VQ477" s="6"/>
      <c r="VR477" s="6"/>
      <c r="VS477" s="6"/>
      <c r="VT477" s="6"/>
      <c r="VU477" s="6"/>
      <c r="VV477" s="6"/>
      <c r="VW477" s="6"/>
      <c r="VX477" s="6"/>
      <c r="VY477" s="6"/>
      <c r="VZ477" s="6"/>
      <c r="WA477" s="6"/>
      <c r="WB477" s="6"/>
      <c r="WC477" s="6"/>
      <c r="WD477" s="6"/>
      <c r="WE477" s="6"/>
      <c r="WF477" s="6"/>
      <c r="WG477" s="6"/>
      <c r="WH477" s="6"/>
      <c r="WI477" s="6"/>
      <c r="WJ477" s="6"/>
      <c r="WK477" s="6"/>
      <c r="WL477" s="6"/>
      <c r="WM477" s="6"/>
      <c r="WN477" s="6"/>
      <c r="WO477" s="6"/>
      <c r="WP477" s="6"/>
      <c r="WQ477" s="6"/>
      <c r="WR477" s="6"/>
      <c r="WS477" s="6"/>
      <c r="WT477" s="6"/>
      <c r="WU477" s="6"/>
      <c r="WV477" s="6"/>
      <c r="WW477" s="6"/>
      <c r="WX477" s="6"/>
      <c r="WY477" s="6"/>
      <c r="WZ477" s="6"/>
      <c r="XA477" s="6"/>
      <c r="XB477" s="6"/>
      <c r="XC477" s="6"/>
      <c r="XD477" s="6"/>
      <c r="XE477" s="6"/>
      <c r="XF477" s="6"/>
      <c r="XG477" s="6"/>
      <c r="XH477" s="6"/>
      <c r="XI477" s="6"/>
      <c r="XJ477" s="6"/>
      <c r="XK477" s="6"/>
      <c r="XL477" s="6"/>
      <c r="XM477" s="6"/>
      <c r="XN477" s="6"/>
      <c r="XO477" s="6"/>
      <c r="XP477" s="6"/>
    </row>
    <row r="478" spans="2:640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  <c r="JV478" s="6"/>
      <c r="JW478" s="6"/>
      <c r="JX478" s="6"/>
      <c r="JY478" s="6"/>
      <c r="JZ478" s="6"/>
      <c r="KA478" s="6"/>
      <c r="KB478" s="6"/>
      <c r="KC478" s="6"/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/>
      <c r="KQ478" s="6"/>
      <c r="KR478" s="6"/>
      <c r="KS478" s="6"/>
      <c r="KT478" s="6"/>
      <c r="KU478" s="6"/>
      <c r="KV478" s="6"/>
      <c r="KW478" s="6"/>
      <c r="KX478" s="6"/>
      <c r="KY478" s="6"/>
      <c r="KZ478" s="6"/>
      <c r="LA478" s="6"/>
      <c r="LB478" s="6"/>
      <c r="LC478" s="6"/>
      <c r="LD478" s="6"/>
      <c r="LE478" s="6"/>
      <c r="LF478" s="6"/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/>
      <c r="LR478" s="6"/>
      <c r="LS478" s="6"/>
      <c r="LT478" s="6"/>
      <c r="LU478" s="6"/>
      <c r="LV478" s="6"/>
      <c r="LW478" s="6"/>
      <c r="LX478" s="6"/>
      <c r="LY478" s="6"/>
      <c r="LZ478" s="6"/>
      <c r="MA478" s="6"/>
      <c r="MB478" s="6"/>
      <c r="MC478" s="6"/>
      <c r="MD478" s="6"/>
      <c r="ME478" s="6"/>
      <c r="MF478" s="6"/>
      <c r="MG478" s="6"/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/>
      <c r="NM478" s="6"/>
      <c r="NN478" s="6"/>
      <c r="NO478" s="6"/>
      <c r="NP478" s="6"/>
      <c r="NQ478" s="6"/>
      <c r="NR478" s="6"/>
      <c r="NS478" s="6"/>
      <c r="NT478" s="6"/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/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6"/>
      <c r="PF478" s="6"/>
      <c r="PG478" s="6"/>
      <c r="PH478" s="6"/>
      <c r="PI478" s="6"/>
      <c r="PJ478" s="6"/>
      <c r="PK478" s="6"/>
      <c r="PL478" s="6"/>
      <c r="PM478" s="6"/>
      <c r="PN478" s="6"/>
      <c r="PO478" s="6"/>
      <c r="PP478" s="6"/>
      <c r="PQ478" s="6"/>
      <c r="PR478" s="6"/>
      <c r="PS478" s="6"/>
      <c r="PT478" s="6"/>
      <c r="PU478" s="6"/>
      <c r="PV478" s="6"/>
      <c r="PW478" s="6"/>
      <c r="PX478" s="6"/>
      <c r="PY478" s="6"/>
      <c r="PZ478" s="6"/>
      <c r="QA478" s="6"/>
      <c r="QB478" s="6"/>
      <c r="QC478" s="6"/>
      <c r="QD478" s="6"/>
      <c r="QE478" s="6"/>
      <c r="QF478" s="6"/>
      <c r="QG478" s="6"/>
      <c r="QH478" s="6"/>
      <c r="QI478" s="6"/>
      <c r="QJ478" s="6"/>
      <c r="QK478" s="6"/>
      <c r="QL478" s="6"/>
      <c r="QM478" s="6"/>
      <c r="QN478" s="6"/>
      <c r="QO478" s="6"/>
      <c r="QP478" s="6"/>
      <c r="QQ478" s="6"/>
      <c r="QR478" s="6"/>
      <c r="QS478" s="6"/>
      <c r="QT478" s="6"/>
      <c r="QU478" s="6"/>
      <c r="QV478" s="6"/>
      <c r="QW478" s="6"/>
      <c r="QX478" s="6"/>
      <c r="QY478" s="6"/>
      <c r="QZ478" s="6"/>
      <c r="RA478" s="6"/>
      <c r="RB478" s="6"/>
      <c r="RC478" s="6"/>
      <c r="RD478" s="6"/>
      <c r="RE478" s="6"/>
      <c r="RF478" s="6"/>
      <c r="RG478" s="6"/>
      <c r="RH478" s="6"/>
      <c r="RI478" s="6"/>
      <c r="RJ478" s="6"/>
      <c r="RK478" s="6"/>
      <c r="RL478" s="6"/>
      <c r="RM478" s="6"/>
      <c r="RN478" s="6"/>
      <c r="RO478" s="6"/>
      <c r="RP478" s="6"/>
      <c r="RQ478" s="6"/>
      <c r="RR478" s="6"/>
      <c r="RS478" s="6"/>
      <c r="RT478" s="6"/>
      <c r="RU478" s="6"/>
      <c r="RV478" s="6"/>
      <c r="RW478" s="6"/>
      <c r="RX478" s="6"/>
      <c r="RY478" s="6"/>
      <c r="RZ478" s="6"/>
      <c r="SA478" s="6"/>
      <c r="SB478" s="6"/>
      <c r="SC478" s="6"/>
      <c r="SD478" s="6"/>
      <c r="SE478" s="6"/>
      <c r="SF478" s="6"/>
      <c r="SG478" s="6"/>
      <c r="SH478" s="6"/>
      <c r="SI478" s="6"/>
      <c r="SJ478" s="6"/>
      <c r="SK478" s="6"/>
      <c r="SL478" s="6"/>
      <c r="SM478" s="6"/>
      <c r="SN478" s="6"/>
      <c r="SO478" s="6"/>
      <c r="SP478" s="6"/>
      <c r="SQ478" s="6"/>
      <c r="SR478" s="6"/>
      <c r="SS478" s="6"/>
      <c r="ST478" s="6"/>
      <c r="SU478" s="6"/>
      <c r="SV478" s="6"/>
      <c r="SW478" s="6"/>
      <c r="SX478" s="6"/>
      <c r="SY478" s="6"/>
      <c r="SZ478" s="6"/>
      <c r="TA478" s="6"/>
      <c r="TB478" s="6"/>
      <c r="TC478" s="6"/>
      <c r="TD478" s="6"/>
      <c r="TE478" s="6"/>
      <c r="TF478" s="6"/>
      <c r="TG478" s="6"/>
      <c r="TH478" s="6"/>
      <c r="TI478" s="6"/>
      <c r="TJ478" s="6"/>
      <c r="TK478" s="6"/>
      <c r="TL478" s="6"/>
      <c r="TM478" s="6"/>
      <c r="TN478" s="6"/>
      <c r="TO478" s="6"/>
      <c r="TP478" s="6"/>
      <c r="TQ478" s="6"/>
      <c r="TR478" s="6"/>
      <c r="TS478" s="6"/>
      <c r="TT478" s="6"/>
      <c r="TU478" s="6"/>
      <c r="TV478" s="6"/>
      <c r="TW478" s="6"/>
      <c r="TX478" s="6"/>
      <c r="TY478" s="6"/>
      <c r="TZ478" s="6"/>
      <c r="UA478" s="6"/>
      <c r="UB478" s="6"/>
      <c r="UC478" s="6"/>
      <c r="UD478" s="6"/>
      <c r="UE478" s="6"/>
      <c r="UF478" s="6"/>
      <c r="UG478" s="6"/>
      <c r="UH478" s="6"/>
      <c r="UI478" s="6"/>
      <c r="UJ478" s="6"/>
      <c r="UK478" s="6"/>
      <c r="UL478" s="6"/>
      <c r="UM478" s="6"/>
      <c r="UN478" s="6"/>
      <c r="UO478" s="6"/>
      <c r="UP478" s="6"/>
      <c r="UQ478" s="6"/>
      <c r="UR478" s="6"/>
      <c r="US478" s="6"/>
      <c r="UT478" s="6"/>
      <c r="UU478" s="6"/>
      <c r="UV478" s="6"/>
      <c r="UW478" s="6"/>
      <c r="UX478" s="6"/>
      <c r="UY478" s="6"/>
      <c r="UZ478" s="6"/>
      <c r="VA478" s="6"/>
      <c r="VB478" s="6"/>
      <c r="VC478" s="6"/>
      <c r="VD478" s="6"/>
      <c r="VE478" s="6"/>
      <c r="VF478" s="6"/>
      <c r="VG478" s="6"/>
      <c r="VH478" s="6"/>
      <c r="VI478" s="6"/>
      <c r="VJ478" s="6"/>
      <c r="VK478" s="6"/>
      <c r="VL478" s="6"/>
      <c r="VM478" s="6"/>
      <c r="VN478" s="6"/>
      <c r="VO478" s="6"/>
      <c r="VP478" s="6"/>
      <c r="VQ478" s="6"/>
      <c r="VR478" s="6"/>
      <c r="VS478" s="6"/>
      <c r="VT478" s="6"/>
      <c r="VU478" s="6"/>
      <c r="VV478" s="6"/>
      <c r="VW478" s="6"/>
      <c r="VX478" s="6"/>
      <c r="VY478" s="6"/>
      <c r="VZ478" s="6"/>
      <c r="WA478" s="6"/>
      <c r="WB478" s="6"/>
      <c r="WC478" s="6"/>
      <c r="WD478" s="6"/>
      <c r="WE478" s="6"/>
      <c r="WF478" s="6"/>
      <c r="WG478" s="6"/>
      <c r="WH478" s="6"/>
      <c r="WI478" s="6"/>
      <c r="WJ478" s="6"/>
      <c r="WK478" s="6"/>
      <c r="WL478" s="6"/>
      <c r="WM478" s="6"/>
      <c r="WN478" s="6"/>
      <c r="WO478" s="6"/>
      <c r="WP478" s="6"/>
      <c r="WQ478" s="6"/>
      <c r="WR478" s="6"/>
      <c r="WS478" s="6"/>
      <c r="WT478" s="6"/>
      <c r="WU478" s="6"/>
      <c r="WV478" s="6"/>
      <c r="WW478" s="6"/>
      <c r="WX478" s="6"/>
      <c r="WY478" s="6"/>
      <c r="WZ478" s="6"/>
      <c r="XA478" s="6"/>
      <c r="XB478" s="6"/>
      <c r="XC478" s="6"/>
      <c r="XD478" s="6"/>
      <c r="XE478" s="6"/>
      <c r="XF478" s="6"/>
      <c r="XG478" s="6"/>
      <c r="XH478" s="6"/>
      <c r="XI478" s="6"/>
      <c r="XJ478" s="6"/>
      <c r="XK478" s="6"/>
      <c r="XL478" s="6"/>
      <c r="XM478" s="6"/>
      <c r="XN478" s="6"/>
      <c r="XO478" s="6"/>
      <c r="XP478" s="6"/>
    </row>
    <row r="479" spans="2:640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6"/>
      <c r="PE479" s="6"/>
      <c r="PF479" s="6"/>
      <c r="PG479" s="6"/>
      <c r="PH479" s="6"/>
      <c r="PI479" s="6"/>
      <c r="PJ479" s="6"/>
      <c r="PK479" s="6"/>
      <c r="PL479" s="6"/>
      <c r="PM479" s="6"/>
      <c r="PN479" s="6"/>
      <c r="PO479" s="6"/>
      <c r="PP479" s="6"/>
      <c r="PQ479" s="6"/>
      <c r="PR479" s="6"/>
      <c r="PS479" s="6"/>
      <c r="PT479" s="6"/>
      <c r="PU479" s="6"/>
      <c r="PV479" s="6"/>
      <c r="PW479" s="6"/>
      <c r="PX479" s="6"/>
      <c r="PY479" s="6"/>
      <c r="PZ479" s="6"/>
      <c r="QA479" s="6"/>
      <c r="QB479" s="6"/>
      <c r="QC479" s="6"/>
      <c r="QD479" s="6"/>
      <c r="QE479" s="6"/>
      <c r="QF479" s="6"/>
      <c r="QG479" s="6"/>
      <c r="QH479" s="6"/>
      <c r="QI479" s="6"/>
      <c r="QJ479" s="6"/>
      <c r="QK479" s="6"/>
      <c r="QL479" s="6"/>
      <c r="QM479" s="6"/>
      <c r="QN479" s="6"/>
      <c r="QO479" s="6"/>
      <c r="QP479" s="6"/>
      <c r="QQ479" s="6"/>
      <c r="QR479" s="6"/>
      <c r="QS479" s="6"/>
      <c r="QT479" s="6"/>
      <c r="QU479" s="6"/>
      <c r="QV479" s="6"/>
      <c r="QW479" s="6"/>
      <c r="QX479" s="6"/>
      <c r="QY479" s="6"/>
      <c r="QZ479" s="6"/>
      <c r="RA479" s="6"/>
      <c r="RB479" s="6"/>
      <c r="RC479" s="6"/>
      <c r="RD479" s="6"/>
      <c r="RE479" s="6"/>
      <c r="RF479" s="6"/>
      <c r="RG479" s="6"/>
      <c r="RH479" s="6"/>
      <c r="RI479" s="6"/>
      <c r="RJ479" s="6"/>
      <c r="RK479" s="6"/>
      <c r="RL479" s="6"/>
      <c r="RM479" s="6"/>
      <c r="RN479" s="6"/>
      <c r="RO479" s="6"/>
      <c r="RP479" s="6"/>
      <c r="RQ479" s="6"/>
      <c r="RR479" s="6"/>
      <c r="RS479" s="6"/>
      <c r="RT479" s="6"/>
      <c r="RU479" s="6"/>
      <c r="RV479" s="6"/>
      <c r="RW479" s="6"/>
      <c r="RX479" s="6"/>
      <c r="RY479" s="6"/>
      <c r="RZ479" s="6"/>
      <c r="SA479" s="6"/>
      <c r="SB479" s="6"/>
      <c r="SC479" s="6"/>
      <c r="SD479" s="6"/>
      <c r="SE479" s="6"/>
      <c r="SF479" s="6"/>
      <c r="SG479" s="6"/>
      <c r="SH479" s="6"/>
      <c r="SI479" s="6"/>
      <c r="SJ479" s="6"/>
      <c r="SK479" s="6"/>
      <c r="SL479" s="6"/>
      <c r="SM479" s="6"/>
      <c r="SN479" s="6"/>
      <c r="SO479" s="6"/>
      <c r="SP479" s="6"/>
      <c r="SQ479" s="6"/>
      <c r="SR479" s="6"/>
      <c r="SS479" s="6"/>
      <c r="ST479" s="6"/>
      <c r="SU479" s="6"/>
      <c r="SV479" s="6"/>
      <c r="SW479" s="6"/>
      <c r="SX479" s="6"/>
      <c r="SY479" s="6"/>
      <c r="SZ479" s="6"/>
      <c r="TA479" s="6"/>
      <c r="TB479" s="6"/>
      <c r="TC479" s="6"/>
      <c r="TD479" s="6"/>
      <c r="TE479" s="6"/>
      <c r="TF479" s="6"/>
      <c r="TG479" s="6"/>
      <c r="TH479" s="6"/>
      <c r="TI479" s="6"/>
      <c r="TJ479" s="6"/>
      <c r="TK479" s="6"/>
      <c r="TL479" s="6"/>
      <c r="TM479" s="6"/>
      <c r="TN479" s="6"/>
      <c r="TO479" s="6"/>
      <c r="TP479" s="6"/>
      <c r="TQ479" s="6"/>
      <c r="TR479" s="6"/>
      <c r="TS479" s="6"/>
      <c r="TT479" s="6"/>
      <c r="TU479" s="6"/>
      <c r="TV479" s="6"/>
      <c r="TW479" s="6"/>
      <c r="TX479" s="6"/>
      <c r="TY479" s="6"/>
      <c r="TZ479" s="6"/>
      <c r="UA479" s="6"/>
      <c r="UB479" s="6"/>
      <c r="UC479" s="6"/>
      <c r="UD479" s="6"/>
      <c r="UE479" s="6"/>
      <c r="UF479" s="6"/>
      <c r="UG479" s="6"/>
      <c r="UH479" s="6"/>
      <c r="UI479" s="6"/>
      <c r="UJ479" s="6"/>
      <c r="UK479" s="6"/>
      <c r="UL479" s="6"/>
      <c r="UM479" s="6"/>
      <c r="UN479" s="6"/>
      <c r="UO479" s="6"/>
      <c r="UP479" s="6"/>
      <c r="UQ479" s="6"/>
      <c r="UR479" s="6"/>
      <c r="US479" s="6"/>
      <c r="UT479" s="6"/>
      <c r="UU479" s="6"/>
      <c r="UV479" s="6"/>
      <c r="UW479" s="6"/>
      <c r="UX479" s="6"/>
      <c r="UY479" s="6"/>
      <c r="UZ479" s="6"/>
      <c r="VA479" s="6"/>
      <c r="VB479" s="6"/>
      <c r="VC479" s="6"/>
      <c r="VD479" s="6"/>
      <c r="VE479" s="6"/>
      <c r="VF479" s="6"/>
      <c r="VG479" s="6"/>
      <c r="VH479" s="6"/>
      <c r="VI479" s="6"/>
      <c r="VJ479" s="6"/>
      <c r="VK479" s="6"/>
      <c r="VL479" s="6"/>
      <c r="VM479" s="6"/>
      <c r="VN479" s="6"/>
      <c r="VO479" s="6"/>
      <c r="VP479" s="6"/>
      <c r="VQ479" s="6"/>
      <c r="VR479" s="6"/>
      <c r="VS479" s="6"/>
      <c r="VT479" s="6"/>
      <c r="VU479" s="6"/>
      <c r="VV479" s="6"/>
      <c r="VW479" s="6"/>
      <c r="VX479" s="6"/>
      <c r="VY479" s="6"/>
      <c r="VZ479" s="6"/>
      <c r="WA479" s="6"/>
      <c r="WB479" s="6"/>
      <c r="WC479" s="6"/>
      <c r="WD479" s="6"/>
      <c r="WE479" s="6"/>
      <c r="WF479" s="6"/>
      <c r="WG479" s="6"/>
      <c r="WH479" s="6"/>
      <c r="WI479" s="6"/>
      <c r="WJ479" s="6"/>
      <c r="WK479" s="6"/>
      <c r="WL479" s="6"/>
      <c r="WM479" s="6"/>
      <c r="WN479" s="6"/>
      <c r="WO479" s="6"/>
      <c r="WP479" s="6"/>
      <c r="WQ479" s="6"/>
      <c r="WR479" s="6"/>
      <c r="WS479" s="6"/>
      <c r="WT479" s="6"/>
      <c r="WU479" s="6"/>
      <c r="WV479" s="6"/>
      <c r="WW479" s="6"/>
      <c r="WX479" s="6"/>
      <c r="WY479" s="6"/>
      <c r="WZ479" s="6"/>
      <c r="XA479" s="6"/>
      <c r="XB479" s="6"/>
      <c r="XC479" s="6"/>
      <c r="XD479" s="6"/>
      <c r="XE479" s="6"/>
      <c r="XF479" s="6"/>
      <c r="XG479" s="6"/>
      <c r="XH479" s="6"/>
      <c r="XI479" s="6"/>
      <c r="XJ479" s="6"/>
      <c r="XK479" s="6"/>
      <c r="XL479" s="6"/>
      <c r="XM479" s="6"/>
      <c r="XN479" s="6"/>
      <c r="XO479" s="6"/>
      <c r="XP479" s="6"/>
    </row>
    <row r="480" spans="2:640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6"/>
      <c r="OR480" s="6"/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6"/>
      <c r="PE480" s="6"/>
      <c r="PF480" s="6"/>
      <c r="PG480" s="6"/>
      <c r="PH480" s="6"/>
      <c r="PI480" s="6"/>
      <c r="PJ480" s="6"/>
      <c r="PK480" s="6"/>
      <c r="PL480" s="6"/>
      <c r="PM480" s="6"/>
      <c r="PN480" s="6"/>
      <c r="PO480" s="6"/>
      <c r="PP480" s="6"/>
      <c r="PQ480" s="6"/>
      <c r="PR480" s="6"/>
      <c r="PS480" s="6"/>
      <c r="PT480" s="6"/>
      <c r="PU480" s="6"/>
      <c r="PV480" s="6"/>
      <c r="PW480" s="6"/>
      <c r="PX480" s="6"/>
      <c r="PY480" s="6"/>
      <c r="PZ480" s="6"/>
      <c r="QA480" s="6"/>
      <c r="QB480" s="6"/>
      <c r="QC480" s="6"/>
      <c r="QD480" s="6"/>
      <c r="QE480" s="6"/>
      <c r="QF480" s="6"/>
      <c r="QG480" s="6"/>
      <c r="QH480" s="6"/>
      <c r="QI480" s="6"/>
      <c r="QJ480" s="6"/>
      <c r="QK480" s="6"/>
      <c r="QL480" s="6"/>
      <c r="QM480" s="6"/>
      <c r="QN480" s="6"/>
      <c r="QO480" s="6"/>
      <c r="QP480" s="6"/>
      <c r="QQ480" s="6"/>
      <c r="QR480" s="6"/>
      <c r="QS480" s="6"/>
      <c r="QT480" s="6"/>
      <c r="QU480" s="6"/>
      <c r="QV480" s="6"/>
      <c r="QW480" s="6"/>
      <c r="QX480" s="6"/>
      <c r="QY480" s="6"/>
      <c r="QZ480" s="6"/>
      <c r="RA480" s="6"/>
      <c r="RB480" s="6"/>
      <c r="RC480" s="6"/>
      <c r="RD480" s="6"/>
      <c r="RE480" s="6"/>
      <c r="RF480" s="6"/>
      <c r="RG480" s="6"/>
      <c r="RH480" s="6"/>
      <c r="RI480" s="6"/>
      <c r="RJ480" s="6"/>
      <c r="RK480" s="6"/>
      <c r="RL480" s="6"/>
      <c r="RM480" s="6"/>
      <c r="RN480" s="6"/>
      <c r="RO480" s="6"/>
      <c r="RP480" s="6"/>
      <c r="RQ480" s="6"/>
      <c r="RR480" s="6"/>
      <c r="RS480" s="6"/>
      <c r="RT480" s="6"/>
      <c r="RU480" s="6"/>
      <c r="RV480" s="6"/>
      <c r="RW480" s="6"/>
      <c r="RX480" s="6"/>
      <c r="RY480" s="6"/>
      <c r="RZ480" s="6"/>
      <c r="SA480" s="6"/>
      <c r="SB480" s="6"/>
      <c r="SC480" s="6"/>
      <c r="SD480" s="6"/>
      <c r="SE480" s="6"/>
      <c r="SF480" s="6"/>
      <c r="SG480" s="6"/>
      <c r="SH480" s="6"/>
      <c r="SI480" s="6"/>
      <c r="SJ480" s="6"/>
      <c r="SK480" s="6"/>
      <c r="SL480" s="6"/>
      <c r="SM480" s="6"/>
      <c r="SN480" s="6"/>
      <c r="SO480" s="6"/>
      <c r="SP480" s="6"/>
      <c r="SQ480" s="6"/>
      <c r="SR480" s="6"/>
      <c r="SS480" s="6"/>
      <c r="ST480" s="6"/>
      <c r="SU480" s="6"/>
      <c r="SV480" s="6"/>
      <c r="SW480" s="6"/>
      <c r="SX480" s="6"/>
      <c r="SY480" s="6"/>
      <c r="SZ480" s="6"/>
      <c r="TA480" s="6"/>
      <c r="TB480" s="6"/>
      <c r="TC480" s="6"/>
      <c r="TD480" s="6"/>
      <c r="TE480" s="6"/>
      <c r="TF480" s="6"/>
      <c r="TG480" s="6"/>
      <c r="TH480" s="6"/>
      <c r="TI480" s="6"/>
      <c r="TJ480" s="6"/>
      <c r="TK480" s="6"/>
      <c r="TL480" s="6"/>
      <c r="TM480" s="6"/>
      <c r="TN480" s="6"/>
      <c r="TO480" s="6"/>
      <c r="TP480" s="6"/>
      <c r="TQ480" s="6"/>
      <c r="TR480" s="6"/>
      <c r="TS480" s="6"/>
      <c r="TT480" s="6"/>
      <c r="TU480" s="6"/>
      <c r="TV480" s="6"/>
      <c r="TW480" s="6"/>
      <c r="TX480" s="6"/>
      <c r="TY480" s="6"/>
      <c r="TZ480" s="6"/>
      <c r="UA480" s="6"/>
      <c r="UB480" s="6"/>
      <c r="UC480" s="6"/>
      <c r="UD480" s="6"/>
      <c r="UE480" s="6"/>
      <c r="UF480" s="6"/>
      <c r="UG480" s="6"/>
      <c r="UH480" s="6"/>
      <c r="UI480" s="6"/>
      <c r="UJ480" s="6"/>
      <c r="UK480" s="6"/>
      <c r="UL480" s="6"/>
      <c r="UM480" s="6"/>
      <c r="UN480" s="6"/>
      <c r="UO480" s="6"/>
      <c r="UP480" s="6"/>
      <c r="UQ480" s="6"/>
      <c r="UR480" s="6"/>
      <c r="US480" s="6"/>
      <c r="UT480" s="6"/>
      <c r="UU480" s="6"/>
      <c r="UV480" s="6"/>
      <c r="UW480" s="6"/>
      <c r="UX480" s="6"/>
      <c r="UY480" s="6"/>
      <c r="UZ480" s="6"/>
      <c r="VA480" s="6"/>
      <c r="VB480" s="6"/>
      <c r="VC480" s="6"/>
      <c r="VD480" s="6"/>
      <c r="VE480" s="6"/>
      <c r="VF480" s="6"/>
      <c r="VG480" s="6"/>
      <c r="VH480" s="6"/>
      <c r="VI480" s="6"/>
      <c r="VJ480" s="6"/>
      <c r="VK480" s="6"/>
      <c r="VL480" s="6"/>
      <c r="VM480" s="6"/>
      <c r="VN480" s="6"/>
      <c r="VO480" s="6"/>
      <c r="VP480" s="6"/>
      <c r="VQ480" s="6"/>
      <c r="VR480" s="6"/>
      <c r="VS480" s="6"/>
      <c r="VT480" s="6"/>
      <c r="VU480" s="6"/>
      <c r="VV480" s="6"/>
      <c r="VW480" s="6"/>
      <c r="VX480" s="6"/>
      <c r="VY480" s="6"/>
      <c r="VZ480" s="6"/>
      <c r="WA480" s="6"/>
      <c r="WB480" s="6"/>
      <c r="WC480" s="6"/>
      <c r="WD480" s="6"/>
      <c r="WE480" s="6"/>
      <c r="WF480" s="6"/>
      <c r="WG480" s="6"/>
      <c r="WH480" s="6"/>
      <c r="WI480" s="6"/>
      <c r="WJ480" s="6"/>
      <c r="WK480" s="6"/>
      <c r="WL480" s="6"/>
      <c r="WM480" s="6"/>
      <c r="WN480" s="6"/>
      <c r="WO480" s="6"/>
      <c r="WP480" s="6"/>
      <c r="WQ480" s="6"/>
      <c r="WR480" s="6"/>
      <c r="WS480" s="6"/>
      <c r="WT480" s="6"/>
      <c r="WU480" s="6"/>
      <c r="WV480" s="6"/>
      <c r="WW480" s="6"/>
      <c r="WX480" s="6"/>
      <c r="WY480" s="6"/>
      <c r="WZ480" s="6"/>
      <c r="XA480" s="6"/>
      <c r="XB480" s="6"/>
      <c r="XC480" s="6"/>
      <c r="XD480" s="6"/>
      <c r="XE480" s="6"/>
      <c r="XF480" s="6"/>
      <c r="XG480" s="6"/>
      <c r="XH480" s="6"/>
      <c r="XI480" s="6"/>
      <c r="XJ480" s="6"/>
      <c r="XK480" s="6"/>
      <c r="XL480" s="6"/>
      <c r="XM480" s="6"/>
      <c r="XN480" s="6"/>
      <c r="XO480" s="6"/>
      <c r="XP480" s="6"/>
    </row>
    <row r="481" spans="2:640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6"/>
      <c r="OR481" s="6"/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/>
      <c r="PD481" s="6"/>
      <c r="PE481" s="6"/>
      <c r="PF481" s="6"/>
      <c r="PG481" s="6"/>
      <c r="PH481" s="6"/>
      <c r="PI481" s="6"/>
      <c r="PJ481" s="6"/>
      <c r="PK481" s="6"/>
      <c r="PL481" s="6"/>
      <c r="PM481" s="6"/>
      <c r="PN481" s="6"/>
      <c r="PO481" s="6"/>
      <c r="PP481" s="6"/>
      <c r="PQ481" s="6"/>
      <c r="PR481" s="6"/>
      <c r="PS481" s="6"/>
      <c r="PT481" s="6"/>
      <c r="PU481" s="6"/>
      <c r="PV481" s="6"/>
      <c r="PW481" s="6"/>
      <c r="PX481" s="6"/>
      <c r="PY481" s="6"/>
      <c r="PZ481" s="6"/>
      <c r="QA481" s="6"/>
      <c r="QB481" s="6"/>
      <c r="QC481" s="6"/>
      <c r="QD481" s="6"/>
      <c r="QE481" s="6"/>
      <c r="QF481" s="6"/>
      <c r="QG481" s="6"/>
      <c r="QH481" s="6"/>
      <c r="QI481" s="6"/>
      <c r="QJ481" s="6"/>
      <c r="QK481" s="6"/>
      <c r="QL481" s="6"/>
      <c r="QM481" s="6"/>
      <c r="QN481" s="6"/>
      <c r="QO481" s="6"/>
      <c r="QP481" s="6"/>
      <c r="QQ481" s="6"/>
      <c r="QR481" s="6"/>
      <c r="QS481" s="6"/>
      <c r="QT481" s="6"/>
      <c r="QU481" s="6"/>
      <c r="QV481" s="6"/>
      <c r="QW481" s="6"/>
      <c r="QX481" s="6"/>
      <c r="QY481" s="6"/>
      <c r="QZ481" s="6"/>
      <c r="RA481" s="6"/>
      <c r="RB481" s="6"/>
      <c r="RC481" s="6"/>
      <c r="RD481" s="6"/>
      <c r="RE481" s="6"/>
      <c r="RF481" s="6"/>
      <c r="RG481" s="6"/>
      <c r="RH481" s="6"/>
      <c r="RI481" s="6"/>
      <c r="RJ481" s="6"/>
      <c r="RK481" s="6"/>
      <c r="RL481" s="6"/>
      <c r="RM481" s="6"/>
      <c r="RN481" s="6"/>
      <c r="RO481" s="6"/>
      <c r="RP481" s="6"/>
      <c r="RQ481" s="6"/>
      <c r="RR481" s="6"/>
      <c r="RS481" s="6"/>
      <c r="RT481" s="6"/>
      <c r="RU481" s="6"/>
      <c r="RV481" s="6"/>
      <c r="RW481" s="6"/>
      <c r="RX481" s="6"/>
      <c r="RY481" s="6"/>
      <c r="RZ481" s="6"/>
      <c r="SA481" s="6"/>
      <c r="SB481" s="6"/>
      <c r="SC481" s="6"/>
      <c r="SD481" s="6"/>
      <c r="SE481" s="6"/>
      <c r="SF481" s="6"/>
      <c r="SG481" s="6"/>
      <c r="SH481" s="6"/>
      <c r="SI481" s="6"/>
      <c r="SJ481" s="6"/>
      <c r="SK481" s="6"/>
      <c r="SL481" s="6"/>
      <c r="SM481" s="6"/>
      <c r="SN481" s="6"/>
      <c r="SO481" s="6"/>
      <c r="SP481" s="6"/>
      <c r="SQ481" s="6"/>
      <c r="SR481" s="6"/>
      <c r="SS481" s="6"/>
      <c r="ST481" s="6"/>
      <c r="SU481" s="6"/>
      <c r="SV481" s="6"/>
      <c r="SW481" s="6"/>
      <c r="SX481" s="6"/>
      <c r="SY481" s="6"/>
      <c r="SZ481" s="6"/>
      <c r="TA481" s="6"/>
      <c r="TB481" s="6"/>
      <c r="TC481" s="6"/>
      <c r="TD481" s="6"/>
      <c r="TE481" s="6"/>
      <c r="TF481" s="6"/>
      <c r="TG481" s="6"/>
      <c r="TH481" s="6"/>
      <c r="TI481" s="6"/>
      <c r="TJ481" s="6"/>
      <c r="TK481" s="6"/>
      <c r="TL481" s="6"/>
      <c r="TM481" s="6"/>
      <c r="TN481" s="6"/>
      <c r="TO481" s="6"/>
      <c r="TP481" s="6"/>
      <c r="TQ481" s="6"/>
      <c r="TR481" s="6"/>
      <c r="TS481" s="6"/>
      <c r="TT481" s="6"/>
      <c r="TU481" s="6"/>
      <c r="TV481" s="6"/>
      <c r="TW481" s="6"/>
      <c r="TX481" s="6"/>
      <c r="TY481" s="6"/>
      <c r="TZ481" s="6"/>
      <c r="UA481" s="6"/>
      <c r="UB481" s="6"/>
      <c r="UC481" s="6"/>
      <c r="UD481" s="6"/>
      <c r="UE481" s="6"/>
      <c r="UF481" s="6"/>
      <c r="UG481" s="6"/>
      <c r="UH481" s="6"/>
      <c r="UI481" s="6"/>
      <c r="UJ481" s="6"/>
      <c r="UK481" s="6"/>
      <c r="UL481" s="6"/>
      <c r="UM481" s="6"/>
      <c r="UN481" s="6"/>
      <c r="UO481" s="6"/>
      <c r="UP481" s="6"/>
      <c r="UQ481" s="6"/>
      <c r="UR481" s="6"/>
      <c r="US481" s="6"/>
      <c r="UT481" s="6"/>
      <c r="UU481" s="6"/>
      <c r="UV481" s="6"/>
      <c r="UW481" s="6"/>
      <c r="UX481" s="6"/>
      <c r="UY481" s="6"/>
      <c r="UZ481" s="6"/>
      <c r="VA481" s="6"/>
      <c r="VB481" s="6"/>
      <c r="VC481" s="6"/>
      <c r="VD481" s="6"/>
      <c r="VE481" s="6"/>
      <c r="VF481" s="6"/>
      <c r="VG481" s="6"/>
      <c r="VH481" s="6"/>
      <c r="VI481" s="6"/>
      <c r="VJ481" s="6"/>
      <c r="VK481" s="6"/>
      <c r="VL481" s="6"/>
      <c r="VM481" s="6"/>
      <c r="VN481" s="6"/>
      <c r="VO481" s="6"/>
      <c r="VP481" s="6"/>
      <c r="VQ481" s="6"/>
      <c r="VR481" s="6"/>
      <c r="VS481" s="6"/>
      <c r="VT481" s="6"/>
      <c r="VU481" s="6"/>
      <c r="VV481" s="6"/>
      <c r="VW481" s="6"/>
      <c r="VX481" s="6"/>
      <c r="VY481" s="6"/>
      <c r="VZ481" s="6"/>
      <c r="WA481" s="6"/>
      <c r="WB481" s="6"/>
      <c r="WC481" s="6"/>
      <c r="WD481" s="6"/>
      <c r="WE481" s="6"/>
      <c r="WF481" s="6"/>
      <c r="WG481" s="6"/>
      <c r="WH481" s="6"/>
      <c r="WI481" s="6"/>
      <c r="WJ481" s="6"/>
      <c r="WK481" s="6"/>
      <c r="WL481" s="6"/>
      <c r="WM481" s="6"/>
      <c r="WN481" s="6"/>
      <c r="WO481" s="6"/>
      <c r="WP481" s="6"/>
      <c r="WQ481" s="6"/>
      <c r="WR481" s="6"/>
      <c r="WS481" s="6"/>
      <c r="WT481" s="6"/>
      <c r="WU481" s="6"/>
      <c r="WV481" s="6"/>
      <c r="WW481" s="6"/>
      <c r="WX481" s="6"/>
      <c r="WY481" s="6"/>
      <c r="WZ481" s="6"/>
      <c r="XA481" s="6"/>
      <c r="XB481" s="6"/>
      <c r="XC481" s="6"/>
      <c r="XD481" s="6"/>
      <c r="XE481" s="6"/>
      <c r="XF481" s="6"/>
      <c r="XG481" s="6"/>
      <c r="XH481" s="6"/>
      <c r="XI481" s="6"/>
      <c r="XJ481" s="6"/>
      <c r="XK481" s="6"/>
      <c r="XL481" s="6"/>
      <c r="XM481" s="6"/>
      <c r="XN481" s="6"/>
      <c r="XO481" s="6"/>
      <c r="XP481" s="6"/>
    </row>
    <row r="482" spans="2:640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6"/>
      <c r="OP482" s="6"/>
      <c r="OQ482" s="6"/>
      <c r="OR482" s="6"/>
      <c r="OS482" s="6"/>
      <c r="OT482" s="6"/>
      <c r="OU482" s="6"/>
      <c r="OV482" s="6"/>
      <c r="OW482" s="6"/>
      <c r="OX482" s="6"/>
      <c r="OY482" s="6"/>
      <c r="OZ482" s="6"/>
      <c r="PA482" s="6"/>
      <c r="PB482" s="6"/>
      <c r="PC482" s="6"/>
      <c r="PD482" s="6"/>
      <c r="PE482" s="6"/>
      <c r="PF482" s="6"/>
      <c r="PG482" s="6"/>
      <c r="PH482" s="6"/>
      <c r="PI482" s="6"/>
      <c r="PJ482" s="6"/>
      <c r="PK482" s="6"/>
      <c r="PL482" s="6"/>
      <c r="PM482" s="6"/>
      <c r="PN482" s="6"/>
      <c r="PO482" s="6"/>
      <c r="PP482" s="6"/>
      <c r="PQ482" s="6"/>
      <c r="PR482" s="6"/>
      <c r="PS482" s="6"/>
      <c r="PT482" s="6"/>
      <c r="PU482" s="6"/>
      <c r="PV482" s="6"/>
      <c r="PW482" s="6"/>
      <c r="PX482" s="6"/>
      <c r="PY482" s="6"/>
      <c r="PZ482" s="6"/>
      <c r="QA482" s="6"/>
      <c r="QB482" s="6"/>
      <c r="QC482" s="6"/>
      <c r="QD482" s="6"/>
      <c r="QE482" s="6"/>
      <c r="QF482" s="6"/>
      <c r="QG482" s="6"/>
      <c r="QH482" s="6"/>
      <c r="QI482" s="6"/>
      <c r="QJ482" s="6"/>
      <c r="QK482" s="6"/>
      <c r="QL482" s="6"/>
      <c r="QM482" s="6"/>
      <c r="QN482" s="6"/>
      <c r="QO482" s="6"/>
      <c r="QP482" s="6"/>
      <c r="QQ482" s="6"/>
      <c r="QR482" s="6"/>
      <c r="QS482" s="6"/>
      <c r="QT482" s="6"/>
      <c r="QU482" s="6"/>
      <c r="QV482" s="6"/>
      <c r="QW482" s="6"/>
      <c r="QX482" s="6"/>
      <c r="QY482" s="6"/>
      <c r="QZ482" s="6"/>
      <c r="RA482" s="6"/>
      <c r="RB482" s="6"/>
      <c r="RC482" s="6"/>
      <c r="RD482" s="6"/>
      <c r="RE482" s="6"/>
      <c r="RF482" s="6"/>
      <c r="RG482" s="6"/>
      <c r="RH482" s="6"/>
      <c r="RI482" s="6"/>
      <c r="RJ482" s="6"/>
      <c r="RK482" s="6"/>
      <c r="RL482" s="6"/>
      <c r="RM482" s="6"/>
      <c r="RN482" s="6"/>
      <c r="RO482" s="6"/>
      <c r="RP482" s="6"/>
      <c r="RQ482" s="6"/>
      <c r="RR482" s="6"/>
      <c r="RS482" s="6"/>
      <c r="RT482" s="6"/>
      <c r="RU482" s="6"/>
      <c r="RV482" s="6"/>
      <c r="RW482" s="6"/>
      <c r="RX482" s="6"/>
      <c r="RY482" s="6"/>
      <c r="RZ482" s="6"/>
      <c r="SA482" s="6"/>
      <c r="SB482" s="6"/>
      <c r="SC482" s="6"/>
      <c r="SD482" s="6"/>
      <c r="SE482" s="6"/>
      <c r="SF482" s="6"/>
      <c r="SG482" s="6"/>
      <c r="SH482" s="6"/>
      <c r="SI482" s="6"/>
      <c r="SJ482" s="6"/>
      <c r="SK482" s="6"/>
      <c r="SL482" s="6"/>
      <c r="SM482" s="6"/>
      <c r="SN482" s="6"/>
      <c r="SO482" s="6"/>
      <c r="SP482" s="6"/>
      <c r="SQ482" s="6"/>
      <c r="SR482" s="6"/>
      <c r="SS482" s="6"/>
      <c r="ST482" s="6"/>
      <c r="SU482" s="6"/>
      <c r="SV482" s="6"/>
      <c r="SW482" s="6"/>
      <c r="SX482" s="6"/>
      <c r="SY482" s="6"/>
      <c r="SZ482" s="6"/>
      <c r="TA482" s="6"/>
      <c r="TB482" s="6"/>
      <c r="TC482" s="6"/>
      <c r="TD482" s="6"/>
      <c r="TE482" s="6"/>
      <c r="TF482" s="6"/>
      <c r="TG482" s="6"/>
      <c r="TH482" s="6"/>
      <c r="TI482" s="6"/>
      <c r="TJ482" s="6"/>
      <c r="TK482" s="6"/>
      <c r="TL482" s="6"/>
      <c r="TM482" s="6"/>
      <c r="TN482" s="6"/>
      <c r="TO482" s="6"/>
      <c r="TP482" s="6"/>
      <c r="TQ482" s="6"/>
      <c r="TR482" s="6"/>
      <c r="TS482" s="6"/>
      <c r="TT482" s="6"/>
      <c r="TU482" s="6"/>
      <c r="TV482" s="6"/>
      <c r="TW482" s="6"/>
      <c r="TX482" s="6"/>
      <c r="TY482" s="6"/>
      <c r="TZ482" s="6"/>
      <c r="UA482" s="6"/>
      <c r="UB482" s="6"/>
      <c r="UC482" s="6"/>
      <c r="UD482" s="6"/>
      <c r="UE482" s="6"/>
      <c r="UF482" s="6"/>
      <c r="UG482" s="6"/>
      <c r="UH482" s="6"/>
      <c r="UI482" s="6"/>
      <c r="UJ482" s="6"/>
      <c r="UK482" s="6"/>
      <c r="UL482" s="6"/>
      <c r="UM482" s="6"/>
      <c r="UN482" s="6"/>
      <c r="UO482" s="6"/>
      <c r="UP482" s="6"/>
      <c r="UQ482" s="6"/>
      <c r="UR482" s="6"/>
      <c r="US482" s="6"/>
      <c r="UT482" s="6"/>
      <c r="UU482" s="6"/>
      <c r="UV482" s="6"/>
      <c r="UW482" s="6"/>
      <c r="UX482" s="6"/>
      <c r="UY482" s="6"/>
      <c r="UZ482" s="6"/>
      <c r="VA482" s="6"/>
      <c r="VB482" s="6"/>
      <c r="VC482" s="6"/>
      <c r="VD482" s="6"/>
      <c r="VE482" s="6"/>
      <c r="VF482" s="6"/>
      <c r="VG482" s="6"/>
      <c r="VH482" s="6"/>
      <c r="VI482" s="6"/>
      <c r="VJ482" s="6"/>
      <c r="VK482" s="6"/>
      <c r="VL482" s="6"/>
      <c r="VM482" s="6"/>
      <c r="VN482" s="6"/>
      <c r="VO482" s="6"/>
      <c r="VP482" s="6"/>
      <c r="VQ482" s="6"/>
      <c r="VR482" s="6"/>
      <c r="VS482" s="6"/>
      <c r="VT482" s="6"/>
      <c r="VU482" s="6"/>
      <c r="VV482" s="6"/>
      <c r="VW482" s="6"/>
      <c r="VX482" s="6"/>
      <c r="VY482" s="6"/>
      <c r="VZ482" s="6"/>
      <c r="WA482" s="6"/>
      <c r="WB482" s="6"/>
      <c r="WC482" s="6"/>
      <c r="WD482" s="6"/>
      <c r="WE482" s="6"/>
      <c r="WF482" s="6"/>
      <c r="WG482" s="6"/>
      <c r="WH482" s="6"/>
      <c r="WI482" s="6"/>
      <c r="WJ482" s="6"/>
      <c r="WK482" s="6"/>
      <c r="WL482" s="6"/>
      <c r="WM482" s="6"/>
      <c r="WN482" s="6"/>
      <c r="WO482" s="6"/>
      <c r="WP482" s="6"/>
      <c r="WQ482" s="6"/>
      <c r="WR482" s="6"/>
      <c r="WS482" s="6"/>
      <c r="WT482" s="6"/>
      <c r="WU482" s="6"/>
      <c r="WV482" s="6"/>
      <c r="WW482" s="6"/>
      <c r="WX482" s="6"/>
      <c r="WY482" s="6"/>
      <c r="WZ482" s="6"/>
      <c r="XA482" s="6"/>
      <c r="XB482" s="6"/>
      <c r="XC482" s="6"/>
      <c r="XD482" s="6"/>
      <c r="XE482" s="6"/>
      <c r="XF482" s="6"/>
      <c r="XG482" s="6"/>
      <c r="XH482" s="6"/>
      <c r="XI482" s="6"/>
      <c r="XJ482" s="6"/>
      <c r="XK482" s="6"/>
      <c r="XL482" s="6"/>
      <c r="XM482" s="6"/>
      <c r="XN482" s="6"/>
      <c r="XO482" s="6"/>
      <c r="XP482" s="6"/>
    </row>
    <row r="483" spans="2:640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/>
      <c r="OQ483" s="6"/>
      <c r="OR483" s="6"/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6"/>
      <c r="PE483" s="6"/>
      <c r="PF483" s="6"/>
      <c r="PG483" s="6"/>
      <c r="PH483" s="6"/>
      <c r="PI483" s="6"/>
      <c r="PJ483" s="6"/>
      <c r="PK483" s="6"/>
      <c r="PL483" s="6"/>
      <c r="PM483" s="6"/>
      <c r="PN483" s="6"/>
      <c r="PO483" s="6"/>
      <c r="PP483" s="6"/>
      <c r="PQ483" s="6"/>
      <c r="PR483" s="6"/>
      <c r="PS483" s="6"/>
      <c r="PT483" s="6"/>
      <c r="PU483" s="6"/>
      <c r="PV483" s="6"/>
      <c r="PW483" s="6"/>
      <c r="PX483" s="6"/>
      <c r="PY483" s="6"/>
      <c r="PZ483" s="6"/>
      <c r="QA483" s="6"/>
      <c r="QB483" s="6"/>
      <c r="QC483" s="6"/>
      <c r="QD483" s="6"/>
      <c r="QE483" s="6"/>
      <c r="QF483" s="6"/>
      <c r="QG483" s="6"/>
      <c r="QH483" s="6"/>
      <c r="QI483" s="6"/>
      <c r="QJ483" s="6"/>
      <c r="QK483" s="6"/>
      <c r="QL483" s="6"/>
      <c r="QM483" s="6"/>
      <c r="QN483" s="6"/>
      <c r="QO483" s="6"/>
      <c r="QP483" s="6"/>
      <c r="QQ483" s="6"/>
      <c r="QR483" s="6"/>
      <c r="QS483" s="6"/>
      <c r="QT483" s="6"/>
      <c r="QU483" s="6"/>
      <c r="QV483" s="6"/>
      <c r="QW483" s="6"/>
      <c r="QX483" s="6"/>
      <c r="QY483" s="6"/>
      <c r="QZ483" s="6"/>
      <c r="RA483" s="6"/>
      <c r="RB483" s="6"/>
      <c r="RC483" s="6"/>
      <c r="RD483" s="6"/>
      <c r="RE483" s="6"/>
      <c r="RF483" s="6"/>
      <c r="RG483" s="6"/>
      <c r="RH483" s="6"/>
      <c r="RI483" s="6"/>
      <c r="RJ483" s="6"/>
      <c r="RK483" s="6"/>
      <c r="RL483" s="6"/>
      <c r="RM483" s="6"/>
      <c r="RN483" s="6"/>
      <c r="RO483" s="6"/>
      <c r="RP483" s="6"/>
      <c r="RQ483" s="6"/>
      <c r="RR483" s="6"/>
      <c r="RS483" s="6"/>
      <c r="RT483" s="6"/>
      <c r="RU483" s="6"/>
      <c r="RV483" s="6"/>
      <c r="RW483" s="6"/>
      <c r="RX483" s="6"/>
      <c r="RY483" s="6"/>
      <c r="RZ483" s="6"/>
      <c r="SA483" s="6"/>
      <c r="SB483" s="6"/>
      <c r="SC483" s="6"/>
      <c r="SD483" s="6"/>
      <c r="SE483" s="6"/>
      <c r="SF483" s="6"/>
      <c r="SG483" s="6"/>
      <c r="SH483" s="6"/>
      <c r="SI483" s="6"/>
      <c r="SJ483" s="6"/>
      <c r="SK483" s="6"/>
      <c r="SL483" s="6"/>
      <c r="SM483" s="6"/>
      <c r="SN483" s="6"/>
      <c r="SO483" s="6"/>
      <c r="SP483" s="6"/>
      <c r="SQ483" s="6"/>
      <c r="SR483" s="6"/>
      <c r="SS483" s="6"/>
      <c r="ST483" s="6"/>
      <c r="SU483" s="6"/>
      <c r="SV483" s="6"/>
      <c r="SW483" s="6"/>
      <c r="SX483" s="6"/>
      <c r="SY483" s="6"/>
      <c r="SZ483" s="6"/>
      <c r="TA483" s="6"/>
      <c r="TB483" s="6"/>
      <c r="TC483" s="6"/>
      <c r="TD483" s="6"/>
      <c r="TE483" s="6"/>
      <c r="TF483" s="6"/>
      <c r="TG483" s="6"/>
      <c r="TH483" s="6"/>
      <c r="TI483" s="6"/>
      <c r="TJ483" s="6"/>
      <c r="TK483" s="6"/>
      <c r="TL483" s="6"/>
      <c r="TM483" s="6"/>
      <c r="TN483" s="6"/>
      <c r="TO483" s="6"/>
      <c r="TP483" s="6"/>
      <c r="TQ483" s="6"/>
      <c r="TR483" s="6"/>
      <c r="TS483" s="6"/>
      <c r="TT483" s="6"/>
      <c r="TU483" s="6"/>
      <c r="TV483" s="6"/>
      <c r="TW483" s="6"/>
      <c r="TX483" s="6"/>
      <c r="TY483" s="6"/>
      <c r="TZ483" s="6"/>
      <c r="UA483" s="6"/>
      <c r="UB483" s="6"/>
      <c r="UC483" s="6"/>
      <c r="UD483" s="6"/>
      <c r="UE483" s="6"/>
      <c r="UF483" s="6"/>
      <c r="UG483" s="6"/>
      <c r="UH483" s="6"/>
      <c r="UI483" s="6"/>
      <c r="UJ483" s="6"/>
      <c r="UK483" s="6"/>
      <c r="UL483" s="6"/>
      <c r="UM483" s="6"/>
      <c r="UN483" s="6"/>
      <c r="UO483" s="6"/>
      <c r="UP483" s="6"/>
      <c r="UQ483" s="6"/>
      <c r="UR483" s="6"/>
      <c r="US483" s="6"/>
      <c r="UT483" s="6"/>
      <c r="UU483" s="6"/>
      <c r="UV483" s="6"/>
      <c r="UW483" s="6"/>
      <c r="UX483" s="6"/>
      <c r="UY483" s="6"/>
      <c r="UZ483" s="6"/>
      <c r="VA483" s="6"/>
      <c r="VB483" s="6"/>
      <c r="VC483" s="6"/>
      <c r="VD483" s="6"/>
      <c r="VE483" s="6"/>
      <c r="VF483" s="6"/>
      <c r="VG483" s="6"/>
      <c r="VH483" s="6"/>
      <c r="VI483" s="6"/>
      <c r="VJ483" s="6"/>
      <c r="VK483" s="6"/>
      <c r="VL483" s="6"/>
      <c r="VM483" s="6"/>
      <c r="VN483" s="6"/>
      <c r="VO483" s="6"/>
      <c r="VP483" s="6"/>
      <c r="VQ483" s="6"/>
      <c r="VR483" s="6"/>
      <c r="VS483" s="6"/>
      <c r="VT483" s="6"/>
      <c r="VU483" s="6"/>
      <c r="VV483" s="6"/>
      <c r="VW483" s="6"/>
      <c r="VX483" s="6"/>
      <c r="VY483" s="6"/>
      <c r="VZ483" s="6"/>
      <c r="WA483" s="6"/>
      <c r="WB483" s="6"/>
      <c r="WC483" s="6"/>
      <c r="WD483" s="6"/>
      <c r="WE483" s="6"/>
      <c r="WF483" s="6"/>
      <c r="WG483" s="6"/>
      <c r="WH483" s="6"/>
      <c r="WI483" s="6"/>
      <c r="WJ483" s="6"/>
      <c r="WK483" s="6"/>
      <c r="WL483" s="6"/>
      <c r="WM483" s="6"/>
      <c r="WN483" s="6"/>
      <c r="WO483" s="6"/>
      <c r="WP483" s="6"/>
      <c r="WQ483" s="6"/>
      <c r="WR483" s="6"/>
      <c r="WS483" s="6"/>
      <c r="WT483" s="6"/>
      <c r="WU483" s="6"/>
      <c r="WV483" s="6"/>
      <c r="WW483" s="6"/>
      <c r="WX483" s="6"/>
      <c r="WY483" s="6"/>
      <c r="WZ483" s="6"/>
      <c r="XA483" s="6"/>
      <c r="XB483" s="6"/>
      <c r="XC483" s="6"/>
      <c r="XD483" s="6"/>
      <c r="XE483" s="6"/>
      <c r="XF483" s="6"/>
      <c r="XG483" s="6"/>
      <c r="XH483" s="6"/>
      <c r="XI483" s="6"/>
      <c r="XJ483" s="6"/>
      <c r="XK483" s="6"/>
      <c r="XL483" s="6"/>
      <c r="XM483" s="6"/>
      <c r="XN483" s="6"/>
      <c r="XO483" s="6"/>
      <c r="XP483" s="6"/>
    </row>
    <row r="484" spans="2:640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/>
      <c r="PD484" s="6"/>
      <c r="PE484" s="6"/>
      <c r="PF484" s="6"/>
      <c r="PG484" s="6"/>
      <c r="PH484" s="6"/>
      <c r="PI484" s="6"/>
      <c r="PJ484" s="6"/>
      <c r="PK484" s="6"/>
      <c r="PL484" s="6"/>
      <c r="PM484" s="6"/>
      <c r="PN484" s="6"/>
      <c r="PO484" s="6"/>
      <c r="PP484" s="6"/>
      <c r="PQ484" s="6"/>
      <c r="PR484" s="6"/>
      <c r="PS484" s="6"/>
      <c r="PT484" s="6"/>
      <c r="PU484" s="6"/>
      <c r="PV484" s="6"/>
      <c r="PW484" s="6"/>
      <c r="PX484" s="6"/>
      <c r="PY484" s="6"/>
      <c r="PZ484" s="6"/>
      <c r="QA484" s="6"/>
      <c r="QB484" s="6"/>
      <c r="QC484" s="6"/>
      <c r="QD484" s="6"/>
      <c r="QE484" s="6"/>
      <c r="QF484" s="6"/>
      <c r="QG484" s="6"/>
      <c r="QH484" s="6"/>
      <c r="QI484" s="6"/>
      <c r="QJ484" s="6"/>
      <c r="QK484" s="6"/>
      <c r="QL484" s="6"/>
      <c r="QM484" s="6"/>
      <c r="QN484" s="6"/>
      <c r="QO484" s="6"/>
      <c r="QP484" s="6"/>
      <c r="QQ484" s="6"/>
      <c r="QR484" s="6"/>
      <c r="QS484" s="6"/>
      <c r="QT484" s="6"/>
      <c r="QU484" s="6"/>
      <c r="QV484" s="6"/>
      <c r="QW484" s="6"/>
      <c r="QX484" s="6"/>
      <c r="QY484" s="6"/>
      <c r="QZ484" s="6"/>
      <c r="RA484" s="6"/>
      <c r="RB484" s="6"/>
      <c r="RC484" s="6"/>
      <c r="RD484" s="6"/>
      <c r="RE484" s="6"/>
      <c r="RF484" s="6"/>
      <c r="RG484" s="6"/>
      <c r="RH484" s="6"/>
      <c r="RI484" s="6"/>
      <c r="RJ484" s="6"/>
      <c r="RK484" s="6"/>
      <c r="RL484" s="6"/>
      <c r="RM484" s="6"/>
      <c r="RN484" s="6"/>
      <c r="RO484" s="6"/>
      <c r="RP484" s="6"/>
      <c r="RQ484" s="6"/>
      <c r="RR484" s="6"/>
      <c r="RS484" s="6"/>
      <c r="RT484" s="6"/>
      <c r="RU484" s="6"/>
      <c r="RV484" s="6"/>
      <c r="RW484" s="6"/>
      <c r="RX484" s="6"/>
      <c r="RY484" s="6"/>
      <c r="RZ484" s="6"/>
      <c r="SA484" s="6"/>
      <c r="SB484" s="6"/>
      <c r="SC484" s="6"/>
      <c r="SD484" s="6"/>
      <c r="SE484" s="6"/>
      <c r="SF484" s="6"/>
      <c r="SG484" s="6"/>
      <c r="SH484" s="6"/>
      <c r="SI484" s="6"/>
      <c r="SJ484" s="6"/>
      <c r="SK484" s="6"/>
      <c r="SL484" s="6"/>
      <c r="SM484" s="6"/>
      <c r="SN484" s="6"/>
      <c r="SO484" s="6"/>
      <c r="SP484" s="6"/>
      <c r="SQ484" s="6"/>
      <c r="SR484" s="6"/>
      <c r="SS484" s="6"/>
      <c r="ST484" s="6"/>
      <c r="SU484" s="6"/>
      <c r="SV484" s="6"/>
      <c r="SW484" s="6"/>
      <c r="SX484" s="6"/>
      <c r="SY484" s="6"/>
      <c r="SZ484" s="6"/>
      <c r="TA484" s="6"/>
      <c r="TB484" s="6"/>
      <c r="TC484" s="6"/>
      <c r="TD484" s="6"/>
      <c r="TE484" s="6"/>
      <c r="TF484" s="6"/>
      <c r="TG484" s="6"/>
      <c r="TH484" s="6"/>
      <c r="TI484" s="6"/>
      <c r="TJ484" s="6"/>
      <c r="TK484" s="6"/>
      <c r="TL484" s="6"/>
      <c r="TM484" s="6"/>
      <c r="TN484" s="6"/>
      <c r="TO484" s="6"/>
      <c r="TP484" s="6"/>
      <c r="TQ484" s="6"/>
      <c r="TR484" s="6"/>
      <c r="TS484" s="6"/>
      <c r="TT484" s="6"/>
      <c r="TU484" s="6"/>
      <c r="TV484" s="6"/>
      <c r="TW484" s="6"/>
      <c r="TX484" s="6"/>
      <c r="TY484" s="6"/>
      <c r="TZ484" s="6"/>
      <c r="UA484" s="6"/>
      <c r="UB484" s="6"/>
      <c r="UC484" s="6"/>
      <c r="UD484" s="6"/>
      <c r="UE484" s="6"/>
      <c r="UF484" s="6"/>
      <c r="UG484" s="6"/>
      <c r="UH484" s="6"/>
      <c r="UI484" s="6"/>
      <c r="UJ484" s="6"/>
      <c r="UK484" s="6"/>
      <c r="UL484" s="6"/>
      <c r="UM484" s="6"/>
      <c r="UN484" s="6"/>
      <c r="UO484" s="6"/>
      <c r="UP484" s="6"/>
      <c r="UQ484" s="6"/>
      <c r="UR484" s="6"/>
      <c r="US484" s="6"/>
      <c r="UT484" s="6"/>
      <c r="UU484" s="6"/>
      <c r="UV484" s="6"/>
      <c r="UW484" s="6"/>
      <c r="UX484" s="6"/>
      <c r="UY484" s="6"/>
      <c r="UZ484" s="6"/>
      <c r="VA484" s="6"/>
      <c r="VB484" s="6"/>
      <c r="VC484" s="6"/>
      <c r="VD484" s="6"/>
      <c r="VE484" s="6"/>
      <c r="VF484" s="6"/>
      <c r="VG484" s="6"/>
      <c r="VH484" s="6"/>
      <c r="VI484" s="6"/>
      <c r="VJ484" s="6"/>
      <c r="VK484" s="6"/>
      <c r="VL484" s="6"/>
      <c r="VM484" s="6"/>
      <c r="VN484" s="6"/>
      <c r="VO484" s="6"/>
      <c r="VP484" s="6"/>
      <c r="VQ484" s="6"/>
      <c r="VR484" s="6"/>
      <c r="VS484" s="6"/>
      <c r="VT484" s="6"/>
      <c r="VU484" s="6"/>
      <c r="VV484" s="6"/>
      <c r="VW484" s="6"/>
      <c r="VX484" s="6"/>
      <c r="VY484" s="6"/>
      <c r="VZ484" s="6"/>
      <c r="WA484" s="6"/>
      <c r="WB484" s="6"/>
      <c r="WC484" s="6"/>
      <c r="WD484" s="6"/>
      <c r="WE484" s="6"/>
      <c r="WF484" s="6"/>
      <c r="WG484" s="6"/>
      <c r="WH484" s="6"/>
      <c r="WI484" s="6"/>
      <c r="WJ484" s="6"/>
      <c r="WK484" s="6"/>
      <c r="WL484" s="6"/>
      <c r="WM484" s="6"/>
      <c r="WN484" s="6"/>
      <c r="WO484" s="6"/>
      <c r="WP484" s="6"/>
      <c r="WQ484" s="6"/>
      <c r="WR484" s="6"/>
      <c r="WS484" s="6"/>
      <c r="WT484" s="6"/>
      <c r="WU484" s="6"/>
      <c r="WV484" s="6"/>
      <c r="WW484" s="6"/>
      <c r="WX484" s="6"/>
      <c r="WY484" s="6"/>
      <c r="WZ484" s="6"/>
      <c r="XA484" s="6"/>
      <c r="XB484" s="6"/>
      <c r="XC484" s="6"/>
      <c r="XD484" s="6"/>
      <c r="XE484" s="6"/>
      <c r="XF484" s="6"/>
      <c r="XG484" s="6"/>
      <c r="XH484" s="6"/>
      <c r="XI484" s="6"/>
      <c r="XJ484" s="6"/>
      <c r="XK484" s="6"/>
      <c r="XL484" s="6"/>
      <c r="XM484" s="6"/>
      <c r="XN484" s="6"/>
      <c r="XO484" s="6"/>
      <c r="XP484" s="6"/>
    </row>
    <row r="485" spans="2:640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/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/>
      <c r="OQ485" s="6"/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/>
      <c r="PD485" s="6"/>
      <c r="PE485" s="6"/>
      <c r="PF485" s="6"/>
      <c r="PG485" s="6"/>
      <c r="PH485" s="6"/>
      <c r="PI485" s="6"/>
      <c r="PJ485" s="6"/>
      <c r="PK485" s="6"/>
      <c r="PL485" s="6"/>
      <c r="PM485" s="6"/>
      <c r="PN485" s="6"/>
      <c r="PO485" s="6"/>
      <c r="PP485" s="6"/>
      <c r="PQ485" s="6"/>
      <c r="PR485" s="6"/>
      <c r="PS485" s="6"/>
      <c r="PT485" s="6"/>
      <c r="PU485" s="6"/>
      <c r="PV485" s="6"/>
      <c r="PW485" s="6"/>
      <c r="PX485" s="6"/>
      <c r="PY485" s="6"/>
      <c r="PZ485" s="6"/>
      <c r="QA485" s="6"/>
      <c r="QB485" s="6"/>
      <c r="QC485" s="6"/>
      <c r="QD485" s="6"/>
      <c r="QE485" s="6"/>
      <c r="QF485" s="6"/>
      <c r="QG485" s="6"/>
      <c r="QH485" s="6"/>
      <c r="QI485" s="6"/>
      <c r="QJ485" s="6"/>
      <c r="QK485" s="6"/>
      <c r="QL485" s="6"/>
      <c r="QM485" s="6"/>
      <c r="QN485" s="6"/>
      <c r="QO485" s="6"/>
      <c r="QP485" s="6"/>
      <c r="QQ485" s="6"/>
      <c r="QR485" s="6"/>
      <c r="QS485" s="6"/>
      <c r="QT485" s="6"/>
      <c r="QU485" s="6"/>
      <c r="QV485" s="6"/>
      <c r="QW485" s="6"/>
      <c r="QX485" s="6"/>
      <c r="QY485" s="6"/>
      <c r="QZ485" s="6"/>
      <c r="RA485" s="6"/>
      <c r="RB485" s="6"/>
      <c r="RC485" s="6"/>
      <c r="RD485" s="6"/>
      <c r="RE485" s="6"/>
      <c r="RF485" s="6"/>
      <c r="RG485" s="6"/>
      <c r="RH485" s="6"/>
      <c r="RI485" s="6"/>
      <c r="RJ485" s="6"/>
      <c r="RK485" s="6"/>
      <c r="RL485" s="6"/>
      <c r="RM485" s="6"/>
      <c r="RN485" s="6"/>
      <c r="RO485" s="6"/>
      <c r="RP485" s="6"/>
      <c r="RQ485" s="6"/>
      <c r="RR485" s="6"/>
      <c r="RS485" s="6"/>
      <c r="RT485" s="6"/>
      <c r="RU485" s="6"/>
      <c r="RV485" s="6"/>
      <c r="RW485" s="6"/>
      <c r="RX485" s="6"/>
      <c r="RY485" s="6"/>
      <c r="RZ485" s="6"/>
      <c r="SA485" s="6"/>
      <c r="SB485" s="6"/>
      <c r="SC485" s="6"/>
      <c r="SD485" s="6"/>
      <c r="SE485" s="6"/>
      <c r="SF485" s="6"/>
      <c r="SG485" s="6"/>
      <c r="SH485" s="6"/>
      <c r="SI485" s="6"/>
      <c r="SJ485" s="6"/>
      <c r="SK485" s="6"/>
      <c r="SL485" s="6"/>
      <c r="SM485" s="6"/>
      <c r="SN485" s="6"/>
      <c r="SO485" s="6"/>
      <c r="SP485" s="6"/>
      <c r="SQ485" s="6"/>
      <c r="SR485" s="6"/>
      <c r="SS485" s="6"/>
      <c r="ST485" s="6"/>
      <c r="SU485" s="6"/>
      <c r="SV485" s="6"/>
      <c r="SW485" s="6"/>
      <c r="SX485" s="6"/>
      <c r="SY485" s="6"/>
      <c r="SZ485" s="6"/>
      <c r="TA485" s="6"/>
      <c r="TB485" s="6"/>
      <c r="TC485" s="6"/>
      <c r="TD485" s="6"/>
      <c r="TE485" s="6"/>
      <c r="TF485" s="6"/>
      <c r="TG485" s="6"/>
      <c r="TH485" s="6"/>
      <c r="TI485" s="6"/>
      <c r="TJ485" s="6"/>
      <c r="TK485" s="6"/>
      <c r="TL485" s="6"/>
      <c r="TM485" s="6"/>
      <c r="TN485" s="6"/>
      <c r="TO485" s="6"/>
      <c r="TP485" s="6"/>
      <c r="TQ485" s="6"/>
      <c r="TR485" s="6"/>
      <c r="TS485" s="6"/>
      <c r="TT485" s="6"/>
      <c r="TU485" s="6"/>
      <c r="TV485" s="6"/>
      <c r="TW485" s="6"/>
      <c r="TX485" s="6"/>
      <c r="TY485" s="6"/>
      <c r="TZ485" s="6"/>
      <c r="UA485" s="6"/>
      <c r="UB485" s="6"/>
      <c r="UC485" s="6"/>
      <c r="UD485" s="6"/>
      <c r="UE485" s="6"/>
      <c r="UF485" s="6"/>
      <c r="UG485" s="6"/>
      <c r="UH485" s="6"/>
      <c r="UI485" s="6"/>
      <c r="UJ485" s="6"/>
      <c r="UK485" s="6"/>
      <c r="UL485" s="6"/>
      <c r="UM485" s="6"/>
      <c r="UN485" s="6"/>
      <c r="UO485" s="6"/>
      <c r="UP485" s="6"/>
      <c r="UQ485" s="6"/>
      <c r="UR485" s="6"/>
      <c r="US485" s="6"/>
      <c r="UT485" s="6"/>
      <c r="UU485" s="6"/>
      <c r="UV485" s="6"/>
      <c r="UW485" s="6"/>
      <c r="UX485" s="6"/>
      <c r="UY485" s="6"/>
      <c r="UZ485" s="6"/>
      <c r="VA485" s="6"/>
      <c r="VB485" s="6"/>
      <c r="VC485" s="6"/>
      <c r="VD485" s="6"/>
      <c r="VE485" s="6"/>
      <c r="VF485" s="6"/>
      <c r="VG485" s="6"/>
      <c r="VH485" s="6"/>
      <c r="VI485" s="6"/>
      <c r="VJ485" s="6"/>
      <c r="VK485" s="6"/>
      <c r="VL485" s="6"/>
      <c r="VM485" s="6"/>
      <c r="VN485" s="6"/>
      <c r="VO485" s="6"/>
      <c r="VP485" s="6"/>
      <c r="VQ485" s="6"/>
      <c r="VR485" s="6"/>
      <c r="VS485" s="6"/>
      <c r="VT485" s="6"/>
      <c r="VU485" s="6"/>
      <c r="VV485" s="6"/>
      <c r="VW485" s="6"/>
      <c r="VX485" s="6"/>
      <c r="VY485" s="6"/>
      <c r="VZ485" s="6"/>
      <c r="WA485" s="6"/>
      <c r="WB485" s="6"/>
      <c r="WC485" s="6"/>
      <c r="WD485" s="6"/>
      <c r="WE485" s="6"/>
      <c r="WF485" s="6"/>
      <c r="WG485" s="6"/>
      <c r="WH485" s="6"/>
      <c r="WI485" s="6"/>
      <c r="WJ485" s="6"/>
      <c r="WK485" s="6"/>
      <c r="WL485" s="6"/>
      <c r="WM485" s="6"/>
      <c r="WN485" s="6"/>
      <c r="WO485" s="6"/>
      <c r="WP485" s="6"/>
      <c r="WQ485" s="6"/>
      <c r="WR485" s="6"/>
      <c r="WS485" s="6"/>
      <c r="WT485" s="6"/>
      <c r="WU485" s="6"/>
      <c r="WV485" s="6"/>
      <c r="WW485" s="6"/>
      <c r="WX485" s="6"/>
      <c r="WY485" s="6"/>
      <c r="WZ485" s="6"/>
      <c r="XA485" s="6"/>
      <c r="XB485" s="6"/>
      <c r="XC485" s="6"/>
      <c r="XD485" s="6"/>
      <c r="XE485" s="6"/>
      <c r="XF485" s="6"/>
      <c r="XG485" s="6"/>
      <c r="XH485" s="6"/>
      <c r="XI485" s="6"/>
      <c r="XJ485" s="6"/>
      <c r="XK485" s="6"/>
      <c r="XL485" s="6"/>
      <c r="XM485" s="6"/>
      <c r="XN485" s="6"/>
      <c r="XO485" s="6"/>
      <c r="XP485" s="6"/>
    </row>
    <row r="486" spans="2:640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/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/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/>
      <c r="OQ486" s="6"/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/>
      <c r="PD486" s="6"/>
      <c r="PE486" s="6"/>
      <c r="PF486" s="6"/>
      <c r="PG486" s="6"/>
      <c r="PH486" s="6"/>
      <c r="PI486" s="6"/>
      <c r="PJ486" s="6"/>
      <c r="PK486" s="6"/>
      <c r="PL486" s="6"/>
      <c r="PM486" s="6"/>
      <c r="PN486" s="6"/>
      <c r="PO486" s="6"/>
      <c r="PP486" s="6"/>
      <c r="PQ486" s="6"/>
      <c r="PR486" s="6"/>
      <c r="PS486" s="6"/>
      <c r="PT486" s="6"/>
      <c r="PU486" s="6"/>
      <c r="PV486" s="6"/>
      <c r="PW486" s="6"/>
      <c r="PX486" s="6"/>
      <c r="PY486" s="6"/>
      <c r="PZ486" s="6"/>
      <c r="QA486" s="6"/>
      <c r="QB486" s="6"/>
      <c r="QC486" s="6"/>
      <c r="QD486" s="6"/>
      <c r="QE486" s="6"/>
      <c r="QF486" s="6"/>
      <c r="QG486" s="6"/>
      <c r="QH486" s="6"/>
      <c r="QI486" s="6"/>
      <c r="QJ486" s="6"/>
      <c r="QK486" s="6"/>
      <c r="QL486" s="6"/>
      <c r="QM486" s="6"/>
      <c r="QN486" s="6"/>
      <c r="QO486" s="6"/>
      <c r="QP486" s="6"/>
      <c r="QQ486" s="6"/>
      <c r="QR486" s="6"/>
      <c r="QS486" s="6"/>
      <c r="QT486" s="6"/>
      <c r="QU486" s="6"/>
      <c r="QV486" s="6"/>
      <c r="QW486" s="6"/>
      <c r="QX486" s="6"/>
      <c r="QY486" s="6"/>
      <c r="QZ486" s="6"/>
      <c r="RA486" s="6"/>
      <c r="RB486" s="6"/>
      <c r="RC486" s="6"/>
      <c r="RD486" s="6"/>
      <c r="RE486" s="6"/>
      <c r="RF486" s="6"/>
      <c r="RG486" s="6"/>
      <c r="RH486" s="6"/>
      <c r="RI486" s="6"/>
      <c r="RJ486" s="6"/>
      <c r="RK486" s="6"/>
      <c r="RL486" s="6"/>
      <c r="RM486" s="6"/>
      <c r="RN486" s="6"/>
      <c r="RO486" s="6"/>
      <c r="RP486" s="6"/>
      <c r="RQ486" s="6"/>
      <c r="RR486" s="6"/>
      <c r="RS486" s="6"/>
      <c r="RT486" s="6"/>
      <c r="RU486" s="6"/>
      <c r="RV486" s="6"/>
      <c r="RW486" s="6"/>
      <c r="RX486" s="6"/>
      <c r="RY486" s="6"/>
      <c r="RZ486" s="6"/>
      <c r="SA486" s="6"/>
      <c r="SB486" s="6"/>
      <c r="SC486" s="6"/>
      <c r="SD486" s="6"/>
      <c r="SE486" s="6"/>
      <c r="SF486" s="6"/>
      <c r="SG486" s="6"/>
      <c r="SH486" s="6"/>
      <c r="SI486" s="6"/>
      <c r="SJ486" s="6"/>
      <c r="SK486" s="6"/>
      <c r="SL486" s="6"/>
      <c r="SM486" s="6"/>
      <c r="SN486" s="6"/>
      <c r="SO486" s="6"/>
      <c r="SP486" s="6"/>
      <c r="SQ486" s="6"/>
      <c r="SR486" s="6"/>
      <c r="SS486" s="6"/>
      <c r="ST486" s="6"/>
      <c r="SU486" s="6"/>
      <c r="SV486" s="6"/>
      <c r="SW486" s="6"/>
      <c r="SX486" s="6"/>
      <c r="SY486" s="6"/>
      <c r="SZ486" s="6"/>
      <c r="TA486" s="6"/>
      <c r="TB486" s="6"/>
      <c r="TC486" s="6"/>
      <c r="TD486" s="6"/>
      <c r="TE486" s="6"/>
      <c r="TF486" s="6"/>
      <c r="TG486" s="6"/>
      <c r="TH486" s="6"/>
      <c r="TI486" s="6"/>
      <c r="TJ486" s="6"/>
      <c r="TK486" s="6"/>
      <c r="TL486" s="6"/>
      <c r="TM486" s="6"/>
      <c r="TN486" s="6"/>
      <c r="TO486" s="6"/>
      <c r="TP486" s="6"/>
      <c r="TQ486" s="6"/>
      <c r="TR486" s="6"/>
      <c r="TS486" s="6"/>
      <c r="TT486" s="6"/>
      <c r="TU486" s="6"/>
      <c r="TV486" s="6"/>
      <c r="TW486" s="6"/>
      <c r="TX486" s="6"/>
      <c r="TY486" s="6"/>
      <c r="TZ486" s="6"/>
      <c r="UA486" s="6"/>
      <c r="UB486" s="6"/>
      <c r="UC486" s="6"/>
      <c r="UD486" s="6"/>
      <c r="UE486" s="6"/>
      <c r="UF486" s="6"/>
      <c r="UG486" s="6"/>
      <c r="UH486" s="6"/>
      <c r="UI486" s="6"/>
      <c r="UJ486" s="6"/>
      <c r="UK486" s="6"/>
      <c r="UL486" s="6"/>
      <c r="UM486" s="6"/>
      <c r="UN486" s="6"/>
      <c r="UO486" s="6"/>
      <c r="UP486" s="6"/>
      <c r="UQ486" s="6"/>
      <c r="UR486" s="6"/>
      <c r="US486" s="6"/>
      <c r="UT486" s="6"/>
      <c r="UU486" s="6"/>
      <c r="UV486" s="6"/>
      <c r="UW486" s="6"/>
      <c r="UX486" s="6"/>
      <c r="UY486" s="6"/>
      <c r="UZ486" s="6"/>
      <c r="VA486" s="6"/>
      <c r="VB486" s="6"/>
      <c r="VC486" s="6"/>
      <c r="VD486" s="6"/>
      <c r="VE486" s="6"/>
      <c r="VF486" s="6"/>
      <c r="VG486" s="6"/>
      <c r="VH486" s="6"/>
      <c r="VI486" s="6"/>
      <c r="VJ486" s="6"/>
      <c r="VK486" s="6"/>
      <c r="VL486" s="6"/>
      <c r="VM486" s="6"/>
      <c r="VN486" s="6"/>
      <c r="VO486" s="6"/>
      <c r="VP486" s="6"/>
      <c r="VQ486" s="6"/>
      <c r="VR486" s="6"/>
      <c r="VS486" s="6"/>
      <c r="VT486" s="6"/>
      <c r="VU486" s="6"/>
      <c r="VV486" s="6"/>
      <c r="VW486" s="6"/>
      <c r="VX486" s="6"/>
      <c r="VY486" s="6"/>
      <c r="VZ486" s="6"/>
      <c r="WA486" s="6"/>
      <c r="WB486" s="6"/>
      <c r="WC486" s="6"/>
      <c r="WD486" s="6"/>
      <c r="WE486" s="6"/>
      <c r="WF486" s="6"/>
      <c r="WG486" s="6"/>
      <c r="WH486" s="6"/>
      <c r="WI486" s="6"/>
      <c r="WJ486" s="6"/>
      <c r="WK486" s="6"/>
      <c r="WL486" s="6"/>
      <c r="WM486" s="6"/>
      <c r="WN486" s="6"/>
      <c r="WO486" s="6"/>
      <c r="WP486" s="6"/>
      <c r="WQ486" s="6"/>
      <c r="WR486" s="6"/>
      <c r="WS486" s="6"/>
      <c r="WT486" s="6"/>
      <c r="WU486" s="6"/>
      <c r="WV486" s="6"/>
      <c r="WW486" s="6"/>
      <c r="WX486" s="6"/>
      <c r="WY486" s="6"/>
      <c r="WZ486" s="6"/>
      <c r="XA486" s="6"/>
      <c r="XB486" s="6"/>
      <c r="XC486" s="6"/>
      <c r="XD486" s="6"/>
      <c r="XE486" s="6"/>
      <c r="XF486" s="6"/>
      <c r="XG486" s="6"/>
      <c r="XH486" s="6"/>
      <c r="XI486" s="6"/>
      <c r="XJ486" s="6"/>
      <c r="XK486" s="6"/>
      <c r="XL486" s="6"/>
      <c r="XM486" s="6"/>
      <c r="XN486" s="6"/>
      <c r="XO486" s="6"/>
      <c r="XP486" s="6"/>
    </row>
    <row r="487" spans="2:640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/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/>
      <c r="OQ487" s="6"/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/>
      <c r="PD487" s="6"/>
      <c r="PE487" s="6"/>
      <c r="PF487" s="6"/>
      <c r="PG487" s="6"/>
      <c r="PH487" s="6"/>
      <c r="PI487" s="6"/>
      <c r="PJ487" s="6"/>
      <c r="PK487" s="6"/>
      <c r="PL487" s="6"/>
      <c r="PM487" s="6"/>
      <c r="PN487" s="6"/>
      <c r="PO487" s="6"/>
      <c r="PP487" s="6"/>
      <c r="PQ487" s="6"/>
      <c r="PR487" s="6"/>
      <c r="PS487" s="6"/>
      <c r="PT487" s="6"/>
      <c r="PU487" s="6"/>
      <c r="PV487" s="6"/>
      <c r="PW487" s="6"/>
      <c r="PX487" s="6"/>
      <c r="PY487" s="6"/>
      <c r="PZ487" s="6"/>
      <c r="QA487" s="6"/>
      <c r="QB487" s="6"/>
      <c r="QC487" s="6"/>
      <c r="QD487" s="6"/>
      <c r="QE487" s="6"/>
      <c r="QF487" s="6"/>
      <c r="QG487" s="6"/>
      <c r="QH487" s="6"/>
      <c r="QI487" s="6"/>
      <c r="QJ487" s="6"/>
      <c r="QK487" s="6"/>
      <c r="QL487" s="6"/>
      <c r="QM487" s="6"/>
      <c r="QN487" s="6"/>
      <c r="QO487" s="6"/>
      <c r="QP487" s="6"/>
      <c r="QQ487" s="6"/>
      <c r="QR487" s="6"/>
      <c r="QS487" s="6"/>
      <c r="QT487" s="6"/>
      <c r="QU487" s="6"/>
      <c r="QV487" s="6"/>
      <c r="QW487" s="6"/>
      <c r="QX487" s="6"/>
      <c r="QY487" s="6"/>
      <c r="QZ487" s="6"/>
      <c r="RA487" s="6"/>
      <c r="RB487" s="6"/>
      <c r="RC487" s="6"/>
      <c r="RD487" s="6"/>
      <c r="RE487" s="6"/>
      <c r="RF487" s="6"/>
      <c r="RG487" s="6"/>
      <c r="RH487" s="6"/>
      <c r="RI487" s="6"/>
      <c r="RJ487" s="6"/>
      <c r="RK487" s="6"/>
      <c r="RL487" s="6"/>
      <c r="RM487" s="6"/>
      <c r="RN487" s="6"/>
      <c r="RO487" s="6"/>
      <c r="RP487" s="6"/>
      <c r="RQ487" s="6"/>
      <c r="RR487" s="6"/>
      <c r="RS487" s="6"/>
      <c r="RT487" s="6"/>
      <c r="RU487" s="6"/>
      <c r="RV487" s="6"/>
      <c r="RW487" s="6"/>
      <c r="RX487" s="6"/>
      <c r="RY487" s="6"/>
      <c r="RZ487" s="6"/>
      <c r="SA487" s="6"/>
      <c r="SB487" s="6"/>
      <c r="SC487" s="6"/>
      <c r="SD487" s="6"/>
      <c r="SE487" s="6"/>
      <c r="SF487" s="6"/>
      <c r="SG487" s="6"/>
      <c r="SH487" s="6"/>
      <c r="SI487" s="6"/>
      <c r="SJ487" s="6"/>
      <c r="SK487" s="6"/>
      <c r="SL487" s="6"/>
      <c r="SM487" s="6"/>
      <c r="SN487" s="6"/>
      <c r="SO487" s="6"/>
      <c r="SP487" s="6"/>
      <c r="SQ487" s="6"/>
      <c r="SR487" s="6"/>
      <c r="SS487" s="6"/>
      <c r="ST487" s="6"/>
      <c r="SU487" s="6"/>
      <c r="SV487" s="6"/>
      <c r="SW487" s="6"/>
      <c r="SX487" s="6"/>
      <c r="SY487" s="6"/>
      <c r="SZ487" s="6"/>
      <c r="TA487" s="6"/>
      <c r="TB487" s="6"/>
      <c r="TC487" s="6"/>
      <c r="TD487" s="6"/>
      <c r="TE487" s="6"/>
      <c r="TF487" s="6"/>
      <c r="TG487" s="6"/>
      <c r="TH487" s="6"/>
      <c r="TI487" s="6"/>
      <c r="TJ487" s="6"/>
      <c r="TK487" s="6"/>
      <c r="TL487" s="6"/>
      <c r="TM487" s="6"/>
      <c r="TN487" s="6"/>
      <c r="TO487" s="6"/>
      <c r="TP487" s="6"/>
      <c r="TQ487" s="6"/>
      <c r="TR487" s="6"/>
      <c r="TS487" s="6"/>
      <c r="TT487" s="6"/>
      <c r="TU487" s="6"/>
      <c r="TV487" s="6"/>
      <c r="TW487" s="6"/>
      <c r="TX487" s="6"/>
      <c r="TY487" s="6"/>
      <c r="TZ487" s="6"/>
      <c r="UA487" s="6"/>
      <c r="UB487" s="6"/>
      <c r="UC487" s="6"/>
      <c r="UD487" s="6"/>
      <c r="UE487" s="6"/>
      <c r="UF487" s="6"/>
      <c r="UG487" s="6"/>
      <c r="UH487" s="6"/>
      <c r="UI487" s="6"/>
      <c r="UJ487" s="6"/>
      <c r="UK487" s="6"/>
      <c r="UL487" s="6"/>
      <c r="UM487" s="6"/>
      <c r="UN487" s="6"/>
      <c r="UO487" s="6"/>
      <c r="UP487" s="6"/>
      <c r="UQ487" s="6"/>
      <c r="UR487" s="6"/>
      <c r="US487" s="6"/>
      <c r="UT487" s="6"/>
      <c r="UU487" s="6"/>
      <c r="UV487" s="6"/>
      <c r="UW487" s="6"/>
      <c r="UX487" s="6"/>
      <c r="UY487" s="6"/>
      <c r="UZ487" s="6"/>
      <c r="VA487" s="6"/>
      <c r="VB487" s="6"/>
      <c r="VC487" s="6"/>
      <c r="VD487" s="6"/>
      <c r="VE487" s="6"/>
      <c r="VF487" s="6"/>
      <c r="VG487" s="6"/>
      <c r="VH487" s="6"/>
      <c r="VI487" s="6"/>
      <c r="VJ487" s="6"/>
      <c r="VK487" s="6"/>
      <c r="VL487" s="6"/>
      <c r="VM487" s="6"/>
      <c r="VN487" s="6"/>
      <c r="VO487" s="6"/>
      <c r="VP487" s="6"/>
      <c r="VQ487" s="6"/>
      <c r="VR487" s="6"/>
      <c r="VS487" s="6"/>
      <c r="VT487" s="6"/>
      <c r="VU487" s="6"/>
      <c r="VV487" s="6"/>
      <c r="VW487" s="6"/>
      <c r="VX487" s="6"/>
      <c r="VY487" s="6"/>
      <c r="VZ487" s="6"/>
      <c r="WA487" s="6"/>
      <c r="WB487" s="6"/>
      <c r="WC487" s="6"/>
      <c r="WD487" s="6"/>
      <c r="WE487" s="6"/>
      <c r="WF487" s="6"/>
      <c r="WG487" s="6"/>
      <c r="WH487" s="6"/>
      <c r="WI487" s="6"/>
      <c r="WJ487" s="6"/>
      <c r="WK487" s="6"/>
      <c r="WL487" s="6"/>
      <c r="WM487" s="6"/>
      <c r="WN487" s="6"/>
      <c r="WO487" s="6"/>
      <c r="WP487" s="6"/>
      <c r="WQ487" s="6"/>
      <c r="WR487" s="6"/>
      <c r="WS487" s="6"/>
      <c r="WT487" s="6"/>
      <c r="WU487" s="6"/>
      <c r="WV487" s="6"/>
      <c r="WW487" s="6"/>
      <c r="WX487" s="6"/>
      <c r="WY487" s="6"/>
      <c r="WZ487" s="6"/>
      <c r="XA487" s="6"/>
      <c r="XB487" s="6"/>
      <c r="XC487" s="6"/>
      <c r="XD487" s="6"/>
      <c r="XE487" s="6"/>
      <c r="XF487" s="6"/>
      <c r="XG487" s="6"/>
      <c r="XH487" s="6"/>
      <c r="XI487" s="6"/>
      <c r="XJ487" s="6"/>
      <c r="XK487" s="6"/>
      <c r="XL487" s="6"/>
      <c r="XM487" s="6"/>
      <c r="XN487" s="6"/>
      <c r="XO487" s="6"/>
      <c r="XP487" s="6"/>
    </row>
    <row r="488" spans="2:640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6"/>
      <c r="PF488" s="6"/>
      <c r="PG488" s="6"/>
      <c r="PH488" s="6"/>
      <c r="PI488" s="6"/>
      <c r="PJ488" s="6"/>
      <c r="PK488" s="6"/>
      <c r="PL488" s="6"/>
      <c r="PM488" s="6"/>
      <c r="PN488" s="6"/>
      <c r="PO488" s="6"/>
      <c r="PP488" s="6"/>
      <c r="PQ488" s="6"/>
      <c r="PR488" s="6"/>
      <c r="PS488" s="6"/>
      <c r="PT488" s="6"/>
      <c r="PU488" s="6"/>
      <c r="PV488" s="6"/>
      <c r="PW488" s="6"/>
      <c r="PX488" s="6"/>
      <c r="PY488" s="6"/>
      <c r="PZ488" s="6"/>
      <c r="QA488" s="6"/>
      <c r="QB488" s="6"/>
      <c r="QC488" s="6"/>
      <c r="QD488" s="6"/>
      <c r="QE488" s="6"/>
      <c r="QF488" s="6"/>
      <c r="QG488" s="6"/>
      <c r="QH488" s="6"/>
      <c r="QI488" s="6"/>
      <c r="QJ488" s="6"/>
      <c r="QK488" s="6"/>
      <c r="QL488" s="6"/>
      <c r="QM488" s="6"/>
      <c r="QN488" s="6"/>
      <c r="QO488" s="6"/>
      <c r="QP488" s="6"/>
      <c r="QQ488" s="6"/>
      <c r="QR488" s="6"/>
      <c r="QS488" s="6"/>
      <c r="QT488" s="6"/>
      <c r="QU488" s="6"/>
      <c r="QV488" s="6"/>
      <c r="QW488" s="6"/>
      <c r="QX488" s="6"/>
      <c r="QY488" s="6"/>
      <c r="QZ488" s="6"/>
      <c r="RA488" s="6"/>
      <c r="RB488" s="6"/>
      <c r="RC488" s="6"/>
      <c r="RD488" s="6"/>
      <c r="RE488" s="6"/>
      <c r="RF488" s="6"/>
      <c r="RG488" s="6"/>
      <c r="RH488" s="6"/>
      <c r="RI488" s="6"/>
      <c r="RJ488" s="6"/>
      <c r="RK488" s="6"/>
      <c r="RL488" s="6"/>
      <c r="RM488" s="6"/>
      <c r="RN488" s="6"/>
      <c r="RO488" s="6"/>
      <c r="RP488" s="6"/>
      <c r="RQ488" s="6"/>
      <c r="RR488" s="6"/>
      <c r="RS488" s="6"/>
      <c r="RT488" s="6"/>
      <c r="RU488" s="6"/>
      <c r="RV488" s="6"/>
      <c r="RW488" s="6"/>
      <c r="RX488" s="6"/>
      <c r="RY488" s="6"/>
      <c r="RZ488" s="6"/>
      <c r="SA488" s="6"/>
      <c r="SB488" s="6"/>
      <c r="SC488" s="6"/>
      <c r="SD488" s="6"/>
      <c r="SE488" s="6"/>
      <c r="SF488" s="6"/>
      <c r="SG488" s="6"/>
      <c r="SH488" s="6"/>
      <c r="SI488" s="6"/>
      <c r="SJ488" s="6"/>
      <c r="SK488" s="6"/>
      <c r="SL488" s="6"/>
      <c r="SM488" s="6"/>
      <c r="SN488" s="6"/>
      <c r="SO488" s="6"/>
      <c r="SP488" s="6"/>
      <c r="SQ488" s="6"/>
      <c r="SR488" s="6"/>
      <c r="SS488" s="6"/>
      <c r="ST488" s="6"/>
      <c r="SU488" s="6"/>
      <c r="SV488" s="6"/>
      <c r="SW488" s="6"/>
      <c r="SX488" s="6"/>
      <c r="SY488" s="6"/>
      <c r="SZ488" s="6"/>
      <c r="TA488" s="6"/>
      <c r="TB488" s="6"/>
      <c r="TC488" s="6"/>
      <c r="TD488" s="6"/>
      <c r="TE488" s="6"/>
      <c r="TF488" s="6"/>
      <c r="TG488" s="6"/>
      <c r="TH488" s="6"/>
      <c r="TI488" s="6"/>
      <c r="TJ488" s="6"/>
      <c r="TK488" s="6"/>
      <c r="TL488" s="6"/>
      <c r="TM488" s="6"/>
      <c r="TN488" s="6"/>
      <c r="TO488" s="6"/>
      <c r="TP488" s="6"/>
      <c r="TQ488" s="6"/>
      <c r="TR488" s="6"/>
      <c r="TS488" s="6"/>
      <c r="TT488" s="6"/>
      <c r="TU488" s="6"/>
      <c r="TV488" s="6"/>
      <c r="TW488" s="6"/>
      <c r="TX488" s="6"/>
      <c r="TY488" s="6"/>
      <c r="TZ488" s="6"/>
      <c r="UA488" s="6"/>
      <c r="UB488" s="6"/>
      <c r="UC488" s="6"/>
      <c r="UD488" s="6"/>
      <c r="UE488" s="6"/>
      <c r="UF488" s="6"/>
      <c r="UG488" s="6"/>
      <c r="UH488" s="6"/>
      <c r="UI488" s="6"/>
      <c r="UJ488" s="6"/>
      <c r="UK488" s="6"/>
      <c r="UL488" s="6"/>
      <c r="UM488" s="6"/>
      <c r="UN488" s="6"/>
      <c r="UO488" s="6"/>
      <c r="UP488" s="6"/>
      <c r="UQ488" s="6"/>
      <c r="UR488" s="6"/>
      <c r="US488" s="6"/>
      <c r="UT488" s="6"/>
      <c r="UU488" s="6"/>
      <c r="UV488" s="6"/>
      <c r="UW488" s="6"/>
      <c r="UX488" s="6"/>
      <c r="UY488" s="6"/>
      <c r="UZ488" s="6"/>
      <c r="VA488" s="6"/>
      <c r="VB488" s="6"/>
      <c r="VC488" s="6"/>
      <c r="VD488" s="6"/>
      <c r="VE488" s="6"/>
      <c r="VF488" s="6"/>
      <c r="VG488" s="6"/>
      <c r="VH488" s="6"/>
      <c r="VI488" s="6"/>
      <c r="VJ488" s="6"/>
      <c r="VK488" s="6"/>
      <c r="VL488" s="6"/>
      <c r="VM488" s="6"/>
      <c r="VN488" s="6"/>
      <c r="VO488" s="6"/>
      <c r="VP488" s="6"/>
      <c r="VQ488" s="6"/>
      <c r="VR488" s="6"/>
      <c r="VS488" s="6"/>
      <c r="VT488" s="6"/>
      <c r="VU488" s="6"/>
      <c r="VV488" s="6"/>
      <c r="VW488" s="6"/>
      <c r="VX488" s="6"/>
      <c r="VY488" s="6"/>
      <c r="VZ488" s="6"/>
      <c r="WA488" s="6"/>
      <c r="WB488" s="6"/>
      <c r="WC488" s="6"/>
      <c r="WD488" s="6"/>
      <c r="WE488" s="6"/>
      <c r="WF488" s="6"/>
      <c r="WG488" s="6"/>
      <c r="WH488" s="6"/>
      <c r="WI488" s="6"/>
      <c r="WJ488" s="6"/>
      <c r="WK488" s="6"/>
      <c r="WL488" s="6"/>
      <c r="WM488" s="6"/>
      <c r="WN488" s="6"/>
      <c r="WO488" s="6"/>
      <c r="WP488" s="6"/>
      <c r="WQ488" s="6"/>
      <c r="WR488" s="6"/>
      <c r="WS488" s="6"/>
      <c r="WT488" s="6"/>
      <c r="WU488" s="6"/>
      <c r="WV488" s="6"/>
      <c r="WW488" s="6"/>
      <c r="WX488" s="6"/>
      <c r="WY488" s="6"/>
      <c r="WZ488" s="6"/>
      <c r="XA488" s="6"/>
      <c r="XB488" s="6"/>
      <c r="XC488" s="6"/>
      <c r="XD488" s="6"/>
      <c r="XE488" s="6"/>
      <c r="XF488" s="6"/>
      <c r="XG488" s="6"/>
      <c r="XH488" s="6"/>
      <c r="XI488" s="6"/>
      <c r="XJ488" s="6"/>
      <c r="XK488" s="6"/>
      <c r="XL488" s="6"/>
      <c r="XM488" s="6"/>
      <c r="XN488" s="6"/>
      <c r="XO488" s="6"/>
      <c r="XP488" s="6"/>
    </row>
    <row r="489" spans="2:640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/>
      <c r="PD489" s="6"/>
      <c r="PE489" s="6"/>
      <c r="PF489" s="6"/>
      <c r="PG489" s="6"/>
      <c r="PH489" s="6"/>
      <c r="PI489" s="6"/>
      <c r="PJ489" s="6"/>
      <c r="PK489" s="6"/>
      <c r="PL489" s="6"/>
      <c r="PM489" s="6"/>
      <c r="PN489" s="6"/>
      <c r="PO489" s="6"/>
      <c r="PP489" s="6"/>
      <c r="PQ489" s="6"/>
      <c r="PR489" s="6"/>
      <c r="PS489" s="6"/>
      <c r="PT489" s="6"/>
      <c r="PU489" s="6"/>
      <c r="PV489" s="6"/>
      <c r="PW489" s="6"/>
      <c r="PX489" s="6"/>
      <c r="PY489" s="6"/>
      <c r="PZ489" s="6"/>
      <c r="QA489" s="6"/>
      <c r="QB489" s="6"/>
      <c r="QC489" s="6"/>
      <c r="QD489" s="6"/>
      <c r="QE489" s="6"/>
      <c r="QF489" s="6"/>
      <c r="QG489" s="6"/>
      <c r="QH489" s="6"/>
      <c r="QI489" s="6"/>
      <c r="QJ489" s="6"/>
      <c r="QK489" s="6"/>
      <c r="QL489" s="6"/>
      <c r="QM489" s="6"/>
      <c r="QN489" s="6"/>
      <c r="QO489" s="6"/>
      <c r="QP489" s="6"/>
      <c r="QQ489" s="6"/>
      <c r="QR489" s="6"/>
      <c r="QS489" s="6"/>
      <c r="QT489" s="6"/>
      <c r="QU489" s="6"/>
      <c r="QV489" s="6"/>
      <c r="QW489" s="6"/>
      <c r="QX489" s="6"/>
      <c r="QY489" s="6"/>
      <c r="QZ489" s="6"/>
      <c r="RA489" s="6"/>
      <c r="RB489" s="6"/>
      <c r="RC489" s="6"/>
      <c r="RD489" s="6"/>
      <c r="RE489" s="6"/>
      <c r="RF489" s="6"/>
      <c r="RG489" s="6"/>
      <c r="RH489" s="6"/>
      <c r="RI489" s="6"/>
      <c r="RJ489" s="6"/>
      <c r="RK489" s="6"/>
      <c r="RL489" s="6"/>
      <c r="RM489" s="6"/>
      <c r="RN489" s="6"/>
      <c r="RO489" s="6"/>
      <c r="RP489" s="6"/>
      <c r="RQ489" s="6"/>
      <c r="RR489" s="6"/>
      <c r="RS489" s="6"/>
      <c r="RT489" s="6"/>
      <c r="RU489" s="6"/>
      <c r="RV489" s="6"/>
      <c r="RW489" s="6"/>
      <c r="RX489" s="6"/>
      <c r="RY489" s="6"/>
      <c r="RZ489" s="6"/>
      <c r="SA489" s="6"/>
      <c r="SB489" s="6"/>
      <c r="SC489" s="6"/>
      <c r="SD489" s="6"/>
      <c r="SE489" s="6"/>
      <c r="SF489" s="6"/>
      <c r="SG489" s="6"/>
      <c r="SH489" s="6"/>
      <c r="SI489" s="6"/>
      <c r="SJ489" s="6"/>
      <c r="SK489" s="6"/>
      <c r="SL489" s="6"/>
      <c r="SM489" s="6"/>
      <c r="SN489" s="6"/>
      <c r="SO489" s="6"/>
      <c r="SP489" s="6"/>
      <c r="SQ489" s="6"/>
      <c r="SR489" s="6"/>
      <c r="SS489" s="6"/>
      <c r="ST489" s="6"/>
      <c r="SU489" s="6"/>
      <c r="SV489" s="6"/>
      <c r="SW489" s="6"/>
      <c r="SX489" s="6"/>
      <c r="SY489" s="6"/>
      <c r="SZ489" s="6"/>
      <c r="TA489" s="6"/>
      <c r="TB489" s="6"/>
      <c r="TC489" s="6"/>
      <c r="TD489" s="6"/>
      <c r="TE489" s="6"/>
      <c r="TF489" s="6"/>
      <c r="TG489" s="6"/>
      <c r="TH489" s="6"/>
      <c r="TI489" s="6"/>
      <c r="TJ489" s="6"/>
      <c r="TK489" s="6"/>
      <c r="TL489" s="6"/>
      <c r="TM489" s="6"/>
      <c r="TN489" s="6"/>
      <c r="TO489" s="6"/>
      <c r="TP489" s="6"/>
      <c r="TQ489" s="6"/>
      <c r="TR489" s="6"/>
      <c r="TS489" s="6"/>
      <c r="TT489" s="6"/>
      <c r="TU489" s="6"/>
      <c r="TV489" s="6"/>
      <c r="TW489" s="6"/>
      <c r="TX489" s="6"/>
      <c r="TY489" s="6"/>
      <c r="TZ489" s="6"/>
      <c r="UA489" s="6"/>
      <c r="UB489" s="6"/>
      <c r="UC489" s="6"/>
      <c r="UD489" s="6"/>
      <c r="UE489" s="6"/>
      <c r="UF489" s="6"/>
      <c r="UG489" s="6"/>
      <c r="UH489" s="6"/>
      <c r="UI489" s="6"/>
      <c r="UJ489" s="6"/>
      <c r="UK489" s="6"/>
      <c r="UL489" s="6"/>
      <c r="UM489" s="6"/>
      <c r="UN489" s="6"/>
      <c r="UO489" s="6"/>
      <c r="UP489" s="6"/>
      <c r="UQ489" s="6"/>
      <c r="UR489" s="6"/>
      <c r="US489" s="6"/>
      <c r="UT489" s="6"/>
      <c r="UU489" s="6"/>
      <c r="UV489" s="6"/>
      <c r="UW489" s="6"/>
      <c r="UX489" s="6"/>
      <c r="UY489" s="6"/>
      <c r="UZ489" s="6"/>
      <c r="VA489" s="6"/>
      <c r="VB489" s="6"/>
      <c r="VC489" s="6"/>
      <c r="VD489" s="6"/>
      <c r="VE489" s="6"/>
      <c r="VF489" s="6"/>
      <c r="VG489" s="6"/>
      <c r="VH489" s="6"/>
      <c r="VI489" s="6"/>
      <c r="VJ489" s="6"/>
      <c r="VK489" s="6"/>
      <c r="VL489" s="6"/>
      <c r="VM489" s="6"/>
      <c r="VN489" s="6"/>
      <c r="VO489" s="6"/>
      <c r="VP489" s="6"/>
      <c r="VQ489" s="6"/>
      <c r="VR489" s="6"/>
      <c r="VS489" s="6"/>
      <c r="VT489" s="6"/>
      <c r="VU489" s="6"/>
      <c r="VV489" s="6"/>
      <c r="VW489" s="6"/>
      <c r="VX489" s="6"/>
      <c r="VY489" s="6"/>
      <c r="VZ489" s="6"/>
      <c r="WA489" s="6"/>
      <c r="WB489" s="6"/>
      <c r="WC489" s="6"/>
      <c r="WD489" s="6"/>
      <c r="WE489" s="6"/>
      <c r="WF489" s="6"/>
      <c r="WG489" s="6"/>
      <c r="WH489" s="6"/>
      <c r="WI489" s="6"/>
      <c r="WJ489" s="6"/>
      <c r="WK489" s="6"/>
      <c r="WL489" s="6"/>
      <c r="WM489" s="6"/>
      <c r="WN489" s="6"/>
      <c r="WO489" s="6"/>
      <c r="WP489" s="6"/>
      <c r="WQ489" s="6"/>
      <c r="WR489" s="6"/>
      <c r="WS489" s="6"/>
      <c r="WT489" s="6"/>
      <c r="WU489" s="6"/>
      <c r="WV489" s="6"/>
      <c r="WW489" s="6"/>
      <c r="WX489" s="6"/>
      <c r="WY489" s="6"/>
      <c r="WZ489" s="6"/>
      <c r="XA489" s="6"/>
      <c r="XB489" s="6"/>
      <c r="XC489" s="6"/>
      <c r="XD489" s="6"/>
      <c r="XE489" s="6"/>
      <c r="XF489" s="6"/>
      <c r="XG489" s="6"/>
      <c r="XH489" s="6"/>
      <c r="XI489" s="6"/>
      <c r="XJ489" s="6"/>
      <c r="XK489" s="6"/>
      <c r="XL489" s="6"/>
      <c r="XM489" s="6"/>
      <c r="XN489" s="6"/>
      <c r="XO489" s="6"/>
      <c r="XP489" s="6"/>
    </row>
    <row r="490" spans="2:640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6"/>
      <c r="OR490" s="6"/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6"/>
      <c r="PE490" s="6"/>
      <c r="PF490" s="6"/>
      <c r="PG490" s="6"/>
      <c r="PH490" s="6"/>
      <c r="PI490" s="6"/>
      <c r="PJ490" s="6"/>
      <c r="PK490" s="6"/>
      <c r="PL490" s="6"/>
      <c r="PM490" s="6"/>
      <c r="PN490" s="6"/>
      <c r="PO490" s="6"/>
      <c r="PP490" s="6"/>
      <c r="PQ490" s="6"/>
      <c r="PR490" s="6"/>
      <c r="PS490" s="6"/>
      <c r="PT490" s="6"/>
      <c r="PU490" s="6"/>
      <c r="PV490" s="6"/>
      <c r="PW490" s="6"/>
      <c r="PX490" s="6"/>
      <c r="PY490" s="6"/>
      <c r="PZ490" s="6"/>
      <c r="QA490" s="6"/>
      <c r="QB490" s="6"/>
      <c r="QC490" s="6"/>
      <c r="QD490" s="6"/>
      <c r="QE490" s="6"/>
      <c r="QF490" s="6"/>
      <c r="QG490" s="6"/>
      <c r="QH490" s="6"/>
      <c r="QI490" s="6"/>
      <c r="QJ490" s="6"/>
      <c r="QK490" s="6"/>
      <c r="QL490" s="6"/>
      <c r="QM490" s="6"/>
      <c r="QN490" s="6"/>
      <c r="QO490" s="6"/>
      <c r="QP490" s="6"/>
      <c r="QQ490" s="6"/>
      <c r="QR490" s="6"/>
      <c r="QS490" s="6"/>
      <c r="QT490" s="6"/>
      <c r="QU490" s="6"/>
      <c r="QV490" s="6"/>
      <c r="QW490" s="6"/>
      <c r="QX490" s="6"/>
      <c r="QY490" s="6"/>
      <c r="QZ490" s="6"/>
      <c r="RA490" s="6"/>
      <c r="RB490" s="6"/>
      <c r="RC490" s="6"/>
      <c r="RD490" s="6"/>
      <c r="RE490" s="6"/>
      <c r="RF490" s="6"/>
      <c r="RG490" s="6"/>
      <c r="RH490" s="6"/>
      <c r="RI490" s="6"/>
      <c r="RJ490" s="6"/>
      <c r="RK490" s="6"/>
      <c r="RL490" s="6"/>
      <c r="RM490" s="6"/>
      <c r="RN490" s="6"/>
      <c r="RO490" s="6"/>
      <c r="RP490" s="6"/>
      <c r="RQ490" s="6"/>
      <c r="RR490" s="6"/>
      <c r="RS490" s="6"/>
      <c r="RT490" s="6"/>
      <c r="RU490" s="6"/>
      <c r="RV490" s="6"/>
      <c r="RW490" s="6"/>
      <c r="RX490" s="6"/>
      <c r="RY490" s="6"/>
      <c r="RZ490" s="6"/>
      <c r="SA490" s="6"/>
      <c r="SB490" s="6"/>
      <c r="SC490" s="6"/>
      <c r="SD490" s="6"/>
      <c r="SE490" s="6"/>
      <c r="SF490" s="6"/>
      <c r="SG490" s="6"/>
      <c r="SH490" s="6"/>
      <c r="SI490" s="6"/>
      <c r="SJ490" s="6"/>
      <c r="SK490" s="6"/>
      <c r="SL490" s="6"/>
      <c r="SM490" s="6"/>
      <c r="SN490" s="6"/>
      <c r="SO490" s="6"/>
      <c r="SP490" s="6"/>
      <c r="SQ490" s="6"/>
      <c r="SR490" s="6"/>
      <c r="SS490" s="6"/>
      <c r="ST490" s="6"/>
      <c r="SU490" s="6"/>
      <c r="SV490" s="6"/>
      <c r="SW490" s="6"/>
      <c r="SX490" s="6"/>
      <c r="SY490" s="6"/>
      <c r="SZ490" s="6"/>
      <c r="TA490" s="6"/>
      <c r="TB490" s="6"/>
      <c r="TC490" s="6"/>
      <c r="TD490" s="6"/>
      <c r="TE490" s="6"/>
      <c r="TF490" s="6"/>
      <c r="TG490" s="6"/>
      <c r="TH490" s="6"/>
      <c r="TI490" s="6"/>
      <c r="TJ490" s="6"/>
      <c r="TK490" s="6"/>
      <c r="TL490" s="6"/>
      <c r="TM490" s="6"/>
      <c r="TN490" s="6"/>
      <c r="TO490" s="6"/>
      <c r="TP490" s="6"/>
      <c r="TQ490" s="6"/>
      <c r="TR490" s="6"/>
      <c r="TS490" s="6"/>
      <c r="TT490" s="6"/>
      <c r="TU490" s="6"/>
      <c r="TV490" s="6"/>
      <c r="TW490" s="6"/>
      <c r="TX490" s="6"/>
      <c r="TY490" s="6"/>
      <c r="TZ490" s="6"/>
      <c r="UA490" s="6"/>
      <c r="UB490" s="6"/>
      <c r="UC490" s="6"/>
      <c r="UD490" s="6"/>
      <c r="UE490" s="6"/>
      <c r="UF490" s="6"/>
      <c r="UG490" s="6"/>
      <c r="UH490" s="6"/>
      <c r="UI490" s="6"/>
      <c r="UJ490" s="6"/>
      <c r="UK490" s="6"/>
      <c r="UL490" s="6"/>
      <c r="UM490" s="6"/>
      <c r="UN490" s="6"/>
      <c r="UO490" s="6"/>
      <c r="UP490" s="6"/>
      <c r="UQ490" s="6"/>
      <c r="UR490" s="6"/>
      <c r="US490" s="6"/>
      <c r="UT490" s="6"/>
      <c r="UU490" s="6"/>
      <c r="UV490" s="6"/>
      <c r="UW490" s="6"/>
      <c r="UX490" s="6"/>
      <c r="UY490" s="6"/>
      <c r="UZ490" s="6"/>
      <c r="VA490" s="6"/>
      <c r="VB490" s="6"/>
      <c r="VC490" s="6"/>
      <c r="VD490" s="6"/>
      <c r="VE490" s="6"/>
      <c r="VF490" s="6"/>
      <c r="VG490" s="6"/>
      <c r="VH490" s="6"/>
      <c r="VI490" s="6"/>
      <c r="VJ490" s="6"/>
      <c r="VK490" s="6"/>
      <c r="VL490" s="6"/>
      <c r="VM490" s="6"/>
      <c r="VN490" s="6"/>
      <c r="VO490" s="6"/>
      <c r="VP490" s="6"/>
      <c r="VQ490" s="6"/>
      <c r="VR490" s="6"/>
      <c r="VS490" s="6"/>
      <c r="VT490" s="6"/>
      <c r="VU490" s="6"/>
      <c r="VV490" s="6"/>
      <c r="VW490" s="6"/>
      <c r="VX490" s="6"/>
      <c r="VY490" s="6"/>
      <c r="VZ490" s="6"/>
      <c r="WA490" s="6"/>
      <c r="WB490" s="6"/>
      <c r="WC490" s="6"/>
      <c r="WD490" s="6"/>
      <c r="WE490" s="6"/>
      <c r="WF490" s="6"/>
      <c r="WG490" s="6"/>
      <c r="WH490" s="6"/>
      <c r="WI490" s="6"/>
      <c r="WJ490" s="6"/>
      <c r="WK490" s="6"/>
      <c r="WL490" s="6"/>
      <c r="WM490" s="6"/>
      <c r="WN490" s="6"/>
      <c r="WO490" s="6"/>
      <c r="WP490" s="6"/>
      <c r="WQ490" s="6"/>
      <c r="WR490" s="6"/>
      <c r="WS490" s="6"/>
      <c r="WT490" s="6"/>
      <c r="WU490" s="6"/>
      <c r="WV490" s="6"/>
      <c r="WW490" s="6"/>
      <c r="WX490" s="6"/>
      <c r="WY490" s="6"/>
      <c r="WZ490" s="6"/>
      <c r="XA490" s="6"/>
      <c r="XB490" s="6"/>
      <c r="XC490" s="6"/>
      <c r="XD490" s="6"/>
      <c r="XE490" s="6"/>
      <c r="XF490" s="6"/>
      <c r="XG490" s="6"/>
      <c r="XH490" s="6"/>
      <c r="XI490" s="6"/>
      <c r="XJ490" s="6"/>
      <c r="XK490" s="6"/>
      <c r="XL490" s="6"/>
      <c r="XM490" s="6"/>
      <c r="XN490" s="6"/>
      <c r="XO490" s="6"/>
      <c r="XP490" s="6"/>
    </row>
    <row r="491" spans="2:640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6"/>
      <c r="OR491" s="6"/>
      <c r="OS491" s="6"/>
      <c r="OT491" s="6"/>
      <c r="OU491" s="6"/>
      <c r="OV491" s="6"/>
      <c r="OW491" s="6"/>
      <c r="OX491" s="6"/>
      <c r="OY491" s="6"/>
      <c r="OZ491" s="6"/>
      <c r="PA491" s="6"/>
      <c r="PB491" s="6"/>
      <c r="PC491" s="6"/>
      <c r="PD491" s="6"/>
      <c r="PE491" s="6"/>
      <c r="PF491" s="6"/>
      <c r="PG491" s="6"/>
      <c r="PH491" s="6"/>
      <c r="PI491" s="6"/>
      <c r="PJ491" s="6"/>
      <c r="PK491" s="6"/>
      <c r="PL491" s="6"/>
      <c r="PM491" s="6"/>
      <c r="PN491" s="6"/>
      <c r="PO491" s="6"/>
      <c r="PP491" s="6"/>
      <c r="PQ491" s="6"/>
      <c r="PR491" s="6"/>
      <c r="PS491" s="6"/>
      <c r="PT491" s="6"/>
      <c r="PU491" s="6"/>
      <c r="PV491" s="6"/>
      <c r="PW491" s="6"/>
      <c r="PX491" s="6"/>
      <c r="PY491" s="6"/>
      <c r="PZ491" s="6"/>
      <c r="QA491" s="6"/>
      <c r="QB491" s="6"/>
      <c r="QC491" s="6"/>
      <c r="QD491" s="6"/>
      <c r="QE491" s="6"/>
      <c r="QF491" s="6"/>
      <c r="QG491" s="6"/>
      <c r="QH491" s="6"/>
      <c r="QI491" s="6"/>
      <c r="QJ491" s="6"/>
      <c r="QK491" s="6"/>
      <c r="QL491" s="6"/>
      <c r="QM491" s="6"/>
      <c r="QN491" s="6"/>
      <c r="QO491" s="6"/>
      <c r="QP491" s="6"/>
      <c r="QQ491" s="6"/>
      <c r="QR491" s="6"/>
      <c r="QS491" s="6"/>
      <c r="QT491" s="6"/>
      <c r="QU491" s="6"/>
      <c r="QV491" s="6"/>
      <c r="QW491" s="6"/>
      <c r="QX491" s="6"/>
      <c r="QY491" s="6"/>
      <c r="QZ491" s="6"/>
      <c r="RA491" s="6"/>
      <c r="RB491" s="6"/>
      <c r="RC491" s="6"/>
      <c r="RD491" s="6"/>
      <c r="RE491" s="6"/>
      <c r="RF491" s="6"/>
      <c r="RG491" s="6"/>
      <c r="RH491" s="6"/>
      <c r="RI491" s="6"/>
      <c r="RJ491" s="6"/>
      <c r="RK491" s="6"/>
      <c r="RL491" s="6"/>
      <c r="RM491" s="6"/>
      <c r="RN491" s="6"/>
      <c r="RO491" s="6"/>
      <c r="RP491" s="6"/>
      <c r="RQ491" s="6"/>
      <c r="RR491" s="6"/>
      <c r="RS491" s="6"/>
      <c r="RT491" s="6"/>
      <c r="RU491" s="6"/>
      <c r="RV491" s="6"/>
      <c r="RW491" s="6"/>
      <c r="RX491" s="6"/>
      <c r="RY491" s="6"/>
      <c r="RZ491" s="6"/>
      <c r="SA491" s="6"/>
      <c r="SB491" s="6"/>
      <c r="SC491" s="6"/>
      <c r="SD491" s="6"/>
      <c r="SE491" s="6"/>
      <c r="SF491" s="6"/>
      <c r="SG491" s="6"/>
      <c r="SH491" s="6"/>
      <c r="SI491" s="6"/>
      <c r="SJ491" s="6"/>
      <c r="SK491" s="6"/>
      <c r="SL491" s="6"/>
      <c r="SM491" s="6"/>
      <c r="SN491" s="6"/>
      <c r="SO491" s="6"/>
      <c r="SP491" s="6"/>
      <c r="SQ491" s="6"/>
      <c r="SR491" s="6"/>
      <c r="SS491" s="6"/>
      <c r="ST491" s="6"/>
      <c r="SU491" s="6"/>
      <c r="SV491" s="6"/>
      <c r="SW491" s="6"/>
      <c r="SX491" s="6"/>
      <c r="SY491" s="6"/>
      <c r="SZ491" s="6"/>
      <c r="TA491" s="6"/>
      <c r="TB491" s="6"/>
      <c r="TC491" s="6"/>
      <c r="TD491" s="6"/>
      <c r="TE491" s="6"/>
      <c r="TF491" s="6"/>
      <c r="TG491" s="6"/>
      <c r="TH491" s="6"/>
      <c r="TI491" s="6"/>
      <c r="TJ491" s="6"/>
      <c r="TK491" s="6"/>
      <c r="TL491" s="6"/>
      <c r="TM491" s="6"/>
      <c r="TN491" s="6"/>
      <c r="TO491" s="6"/>
      <c r="TP491" s="6"/>
      <c r="TQ491" s="6"/>
      <c r="TR491" s="6"/>
      <c r="TS491" s="6"/>
      <c r="TT491" s="6"/>
      <c r="TU491" s="6"/>
      <c r="TV491" s="6"/>
      <c r="TW491" s="6"/>
      <c r="TX491" s="6"/>
      <c r="TY491" s="6"/>
      <c r="TZ491" s="6"/>
      <c r="UA491" s="6"/>
      <c r="UB491" s="6"/>
      <c r="UC491" s="6"/>
      <c r="UD491" s="6"/>
      <c r="UE491" s="6"/>
      <c r="UF491" s="6"/>
      <c r="UG491" s="6"/>
      <c r="UH491" s="6"/>
      <c r="UI491" s="6"/>
      <c r="UJ491" s="6"/>
      <c r="UK491" s="6"/>
      <c r="UL491" s="6"/>
      <c r="UM491" s="6"/>
      <c r="UN491" s="6"/>
      <c r="UO491" s="6"/>
      <c r="UP491" s="6"/>
      <c r="UQ491" s="6"/>
      <c r="UR491" s="6"/>
      <c r="US491" s="6"/>
      <c r="UT491" s="6"/>
      <c r="UU491" s="6"/>
      <c r="UV491" s="6"/>
      <c r="UW491" s="6"/>
      <c r="UX491" s="6"/>
      <c r="UY491" s="6"/>
      <c r="UZ491" s="6"/>
      <c r="VA491" s="6"/>
      <c r="VB491" s="6"/>
      <c r="VC491" s="6"/>
      <c r="VD491" s="6"/>
      <c r="VE491" s="6"/>
      <c r="VF491" s="6"/>
      <c r="VG491" s="6"/>
      <c r="VH491" s="6"/>
      <c r="VI491" s="6"/>
      <c r="VJ491" s="6"/>
      <c r="VK491" s="6"/>
      <c r="VL491" s="6"/>
      <c r="VM491" s="6"/>
      <c r="VN491" s="6"/>
      <c r="VO491" s="6"/>
      <c r="VP491" s="6"/>
      <c r="VQ491" s="6"/>
      <c r="VR491" s="6"/>
      <c r="VS491" s="6"/>
      <c r="VT491" s="6"/>
      <c r="VU491" s="6"/>
      <c r="VV491" s="6"/>
      <c r="VW491" s="6"/>
      <c r="VX491" s="6"/>
      <c r="VY491" s="6"/>
      <c r="VZ491" s="6"/>
      <c r="WA491" s="6"/>
      <c r="WB491" s="6"/>
      <c r="WC491" s="6"/>
      <c r="WD491" s="6"/>
      <c r="WE491" s="6"/>
      <c r="WF491" s="6"/>
      <c r="WG491" s="6"/>
      <c r="WH491" s="6"/>
      <c r="WI491" s="6"/>
      <c r="WJ491" s="6"/>
      <c r="WK491" s="6"/>
      <c r="WL491" s="6"/>
      <c r="WM491" s="6"/>
      <c r="WN491" s="6"/>
      <c r="WO491" s="6"/>
      <c r="WP491" s="6"/>
      <c r="WQ491" s="6"/>
      <c r="WR491" s="6"/>
      <c r="WS491" s="6"/>
      <c r="WT491" s="6"/>
      <c r="WU491" s="6"/>
      <c r="WV491" s="6"/>
      <c r="WW491" s="6"/>
      <c r="WX491" s="6"/>
      <c r="WY491" s="6"/>
      <c r="WZ491" s="6"/>
      <c r="XA491" s="6"/>
      <c r="XB491" s="6"/>
      <c r="XC491" s="6"/>
      <c r="XD491" s="6"/>
      <c r="XE491" s="6"/>
      <c r="XF491" s="6"/>
      <c r="XG491" s="6"/>
      <c r="XH491" s="6"/>
      <c r="XI491" s="6"/>
      <c r="XJ491" s="6"/>
      <c r="XK491" s="6"/>
      <c r="XL491" s="6"/>
      <c r="XM491" s="6"/>
      <c r="XN491" s="6"/>
      <c r="XO491" s="6"/>
      <c r="XP491" s="6"/>
    </row>
    <row r="492" spans="2:640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6"/>
      <c r="PF492" s="6"/>
      <c r="PG492" s="6"/>
      <c r="PH492" s="6"/>
      <c r="PI492" s="6"/>
      <c r="PJ492" s="6"/>
      <c r="PK492" s="6"/>
      <c r="PL492" s="6"/>
      <c r="PM492" s="6"/>
      <c r="PN492" s="6"/>
      <c r="PO492" s="6"/>
      <c r="PP492" s="6"/>
      <c r="PQ492" s="6"/>
      <c r="PR492" s="6"/>
      <c r="PS492" s="6"/>
      <c r="PT492" s="6"/>
      <c r="PU492" s="6"/>
      <c r="PV492" s="6"/>
      <c r="PW492" s="6"/>
      <c r="PX492" s="6"/>
      <c r="PY492" s="6"/>
      <c r="PZ492" s="6"/>
      <c r="QA492" s="6"/>
      <c r="QB492" s="6"/>
      <c r="QC492" s="6"/>
      <c r="QD492" s="6"/>
      <c r="QE492" s="6"/>
      <c r="QF492" s="6"/>
      <c r="QG492" s="6"/>
      <c r="QH492" s="6"/>
      <c r="QI492" s="6"/>
      <c r="QJ492" s="6"/>
      <c r="QK492" s="6"/>
      <c r="QL492" s="6"/>
      <c r="QM492" s="6"/>
      <c r="QN492" s="6"/>
      <c r="QO492" s="6"/>
      <c r="QP492" s="6"/>
      <c r="QQ492" s="6"/>
      <c r="QR492" s="6"/>
      <c r="QS492" s="6"/>
      <c r="QT492" s="6"/>
      <c r="QU492" s="6"/>
      <c r="QV492" s="6"/>
      <c r="QW492" s="6"/>
      <c r="QX492" s="6"/>
      <c r="QY492" s="6"/>
      <c r="QZ492" s="6"/>
      <c r="RA492" s="6"/>
      <c r="RB492" s="6"/>
      <c r="RC492" s="6"/>
      <c r="RD492" s="6"/>
      <c r="RE492" s="6"/>
      <c r="RF492" s="6"/>
      <c r="RG492" s="6"/>
      <c r="RH492" s="6"/>
      <c r="RI492" s="6"/>
      <c r="RJ492" s="6"/>
      <c r="RK492" s="6"/>
      <c r="RL492" s="6"/>
      <c r="RM492" s="6"/>
      <c r="RN492" s="6"/>
      <c r="RO492" s="6"/>
      <c r="RP492" s="6"/>
      <c r="RQ492" s="6"/>
      <c r="RR492" s="6"/>
      <c r="RS492" s="6"/>
      <c r="RT492" s="6"/>
      <c r="RU492" s="6"/>
      <c r="RV492" s="6"/>
      <c r="RW492" s="6"/>
      <c r="RX492" s="6"/>
      <c r="RY492" s="6"/>
      <c r="RZ492" s="6"/>
      <c r="SA492" s="6"/>
      <c r="SB492" s="6"/>
      <c r="SC492" s="6"/>
      <c r="SD492" s="6"/>
      <c r="SE492" s="6"/>
      <c r="SF492" s="6"/>
      <c r="SG492" s="6"/>
      <c r="SH492" s="6"/>
      <c r="SI492" s="6"/>
      <c r="SJ492" s="6"/>
      <c r="SK492" s="6"/>
      <c r="SL492" s="6"/>
      <c r="SM492" s="6"/>
      <c r="SN492" s="6"/>
      <c r="SO492" s="6"/>
      <c r="SP492" s="6"/>
      <c r="SQ492" s="6"/>
      <c r="SR492" s="6"/>
      <c r="SS492" s="6"/>
      <c r="ST492" s="6"/>
      <c r="SU492" s="6"/>
      <c r="SV492" s="6"/>
      <c r="SW492" s="6"/>
      <c r="SX492" s="6"/>
      <c r="SY492" s="6"/>
      <c r="SZ492" s="6"/>
      <c r="TA492" s="6"/>
      <c r="TB492" s="6"/>
      <c r="TC492" s="6"/>
      <c r="TD492" s="6"/>
      <c r="TE492" s="6"/>
      <c r="TF492" s="6"/>
      <c r="TG492" s="6"/>
      <c r="TH492" s="6"/>
      <c r="TI492" s="6"/>
      <c r="TJ492" s="6"/>
      <c r="TK492" s="6"/>
      <c r="TL492" s="6"/>
      <c r="TM492" s="6"/>
      <c r="TN492" s="6"/>
      <c r="TO492" s="6"/>
      <c r="TP492" s="6"/>
      <c r="TQ492" s="6"/>
      <c r="TR492" s="6"/>
      <c r="TS492" s="6"/>
      <c r="TT492" s="6"/>
      <c r="TU492" s="6"/>
      <c r="TV492" s="6"/>
      <c r="TW492" s="6"/>
      <c r="TX492" s="6"/>
      <c r="TY492" s="6"/>
      <c r="TZ492" s="6"/>
      <c r="UA492" s="6"/>
      <c r="UB492" s="6"/>
      <c r="UC492" s="6"/>
      <c r="UD492" s="6"/>
      <c r="UE492" s="6"/>
      <c r="UF492" s="6"/>
      <c r="UG492" s="6"/>
      <c r="UH492" s="6"/>
      <c r="UI492" s="6"/>
      <c r="UJ492" s="6"/>
      <c r="UK492" s="6"/>
      <c r="UL492" s="6"/>
      <c r="UM492" s="6"/>
      <c r="UN492" s="6"/>
      <c r="UO492" s="6"/>
      <c r="UP492" s="6"/>
      <c r="UQ492" s="6"/>
      <c r="UR492" s="6"/>
      <c r="US492" s="6"/>
      <c r="UT492" s="6"/>
      <c r="UU492" s="6"/>
      <c r="UV492" s="6"/>
      <c r="UW492" s="6"/>
      <c r="UX492" s="6"/>
      <c r="UY492" s="6"/>
      <c r="UZ492" s="6"/>
      <c r="VA492" s="6"/>
      <c r="VB492" s="6"/>
      <c r="VC492" s="6"/>
      <c r="VD492" s="6"/>
      <c r="VE492" s="6"/>
      <c r="VF492" s="6"/>
      <c r="VG492" s="6"/>
      <c r="VH492" s="6"/>
      <c r="VI492" s="6"/>
      <c r="VJ492" s="6"/>
      <c r="VK492" s="6"/>
      <c r="VL492" s="6"/>
      <c r="VM492" s="6"/>
      <c r="VN492" s="6"/>
      <c r="VO492" s="6"/>
      <c r="VP492" s="6"/>
      <c r="VQ492" s="6"/>
      <c r="VR492" s="6"/>
      <c r="VS492" s="6"/>
      <c r="VT492" s="6"/>
      <c r="VU492" s="6"/>
      <c r="VV492" s="6"/>
      <c r="VW492" s="6"/>
      <c r="VX492" s="6"/>
      <c r="VY492" s="6"/>
      <c r="VZ492" s="6"/>
      <c r="WA492" s="6"/>
      <c r="WB492" s="6"/>
      <c r="WC492" s="6"/>
      <c r="WD492" s="6"/>
      <c r="WE492" s="6"/>
      <c r="WF492" s="6"/>
      <c r="WG492" s="6"/>
      <c r="WH492" s="6"/>
      <c r="WI492" s="6"/>
      <c r="WJ492" s="6"/>
      <c r="WK492" s="6"/>
      <c r="WL492" s="6"/>
      <c r="WM492" s="6"/>
      <c r="WN492" s="6"/>
      <c r="WO492" s="6"/>
      <c r="WP492" s="6"/>
      <c r="WQ492" s="6"/>
      <c r="WR492" s="6"/>
      <c r="WS492" s="6"/>
      <c r="WT492" s="6"/>
      <c r="WU492" s="6"/>
      <c r="WV492" s="6"/>
      <c r="WW492" s="6"/>
      <c r="WX492" s="6"/>
      <c r="WY492" s="6"/>
      <c r="WZ492" s="6"/>
      <c r="XA492" s="6"/>
      <c r="XB492" s="6"/>
      <c r="XC492" s="6"/>
      <c r="XD492" s="6"/>
      <c r="XE492" s="6"/>
      <c r="XF492" s="6"/>
      <c r="XG492" s="6"/>
      <c r="XH492" s="6"/>
      <c r="XI492" s="6"/>
      <c r="XJ492" s="6"/>
      <c r="XK492" s="6"/>
      <c r="XL492" s="6"/>
      <c r="XM492" s="6"/>
      <c r="XN492" s="6"/>
      <c r="XO492" s="6"/>
      <c r="XP492" s="6"/>
    </row>
    <row r="493" spans="2:640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/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/>
      <c r="NF493" s="6"/>
      <c r="NG493" s="6"/>
      <c r="NH493" s="6"/>
      <c r="NI493" s="6"/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/>
      <c r="OO493" s="6"/>
      <c r="OP493" s="6"/>
      <c r="OQ493" s="6"/>
      <c r="OR493" s="6"/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/>
      <c r="PD493" s="6"/>
      <c r="PE493" s="6"/>
      <c r="PF493" s="6"/>
      <c r="PG493" s="6"/>
      <c r="PH493" s="6"/>
      <c r="PI493" s="6"/>
      <c r="PJ493" s="6"/>
      <c r="PK493" s="6"/>
      <c r="PL493" s="6"/>
      <c r="PM493" s="6"/>
      <c r="PN493" s="6"/>
      <c r="PO493" s="6"/>
      <c r="PP493" s="6"/>
      <c r="PQ493" s="6"/>
      <c r="PR493" s="6"/>
      <c r="PS493" s="6"/>
      <c r="PT493" s="6"/>
      <c r="PU493" s="6"/>
      <c r="PV493" s="6"/>
      <c r="PW493" s="6"/>
      <c r="PX493" s="6"/>
      <c r="PY493" s="6"/>
      <c r="PZ493" s="6"/>
      <c r="QA493" s="6"/>
      <c r="QB493" s="6"/>
      <c r="QC493" s="6"/>
      <c r="QD493" s="6"/>
      <c r="QE493" s="6"/>
      <c r="QF493" s="6"/>
      <c r="QG493" s="6"/>
      <c r="QH493" s="6"/>
      <c r="QI493" s="6"/>
      <c r="QJ493" s="6"/>
      <c r="QK493" s="6"/>
      <c r="QL493" s="6"/>
      <c r="QM493" s="6"/>
      <c r="QN493" s="6"/>
      <c r="QO493" s="6"/>
      <c r="QP493" s="6"/>
      <c r="QQ493" s="6"/>
      <c r="QR493" s="6"/>
      <c r="QS493" s="6"/>
      <c r="QT493" s="6"/>
      <c r="QU493" s="6"/>
      <c r="QV493" s="6"/>
      <c r="QW493" s="6"/>
      <c r="QX493" s="6"/>
      <c r="QY493" s="6"/>
      <c r="QZ493" s="6"/>
      <c r="RA493" s="6"/>
      <c r="RB493" s="6"/>
      <c r="RC493" s="6"/>
      <c r="RD493" s="6"/>
      <c r="RE493" s="6"/>
      <c r="RF493" s="6"/>
      <c r="RG493" s="6"/>
      <c r="RH493" s="6"/>
      <c r="RI493" s="6"/>
      <c r="RJ493" s="6"/>
      <c r="RK493" s="6"/>
      <c r="RL493" s="6"/>
      <c r="RM493" s="6"/>
      <c r="RN493" s="6"/>
      <c r="RO493" s="6"/>
      <c r="RP493" s="6"/>
      <c r="RQ493" s="6"/>
      <c r="RR493" s="6"/>
      <c r="RS493" s="6"/>
      <c r="RT493" s="6"/>
      <c r="RU493" s="6"/>
      <c r="RV493" s="6"/>
      <c r="RW493" s="6"/>
      <c r="RX493" s="6"/>
      <c r="RY493" s="6"/>
      <c r="RZ493" s="6"/>
      <c r="SA493" s="6"/>
      <c r="SB493" s="6"/>
      <c r="SC493" s="6"/>
      <c r="SD493" s="6"/>
      <c r="SE493" s="6"/>
      <c r="SF493" s="6"/>
      <c r="SG493" s="6"/>
      <c r="SH493" s="6"/>
      <c r="SI493" s="6"/>
      <c r="SJ493" s="6"/>
      <c r="SK493" s="6"/>
      <c r="SL493" s="6"/>
      <c r="SM493" s="6"/>
      <c r="SN493" s="6"/>
      <c r="SO493" s="6"/>
      <c r="SP493" s="6"/>
      <c r="SQ493" s="6"/>
      <c r="SR493" s="6"/>
      <c r="SS493" s="6"/>
      <c r="ST493" s="6"/>
      <c r="SU493" s="6"/>
      <c r="SV493" s="6"/>
      <c r="SW493" s="6"/>
      <c r="SX493" s="6"/>
      <c r="SY493" s="6"/>
      <c r="SZ493" s="6"/>
      <c r="TA493" s="6"/>
      <c r="TB493" s="6"/>
      <c r="TC493" s="6"/>
      <c r="TD493" s="6"/>
      <c r="TE493" s="6"/>
      <c r="TF493" s="6"/>
      <c r="TG493" s="6"/>
      <c r="TH493" s="6"/>
      <c r="TI493" s="6"/>
      <c r="TJ493" s="6"/>
      <c r="TK493" s="6"/>
      <c r="TL493" s="6"/>
      <c r="TM493" s="6"/>
      <c r="TN493" s="6"/>
      <c r="TO493" s="6"/>
      <c r="TP493" s="6"/>
      <c r="TQ493" s="6"/>
      <c r="TR493" s="6"/>
      <c r="TS493" s="6"/>
      <c r="TT493" s="6"/>
      <c r="TU493" s="6"/>
      <c r="TV493" s="6"/>
      <c r="TW493" s="6"/>
      <c r="TX493" s="6"/>
      <c r="TY493" s="6"/>
      <c r="TZ493" s="6"/>
      <c r="UA493" s="6"/>
      <c r="UB493" s="6"/>
      <c r="UC493" s="6"/>
      <c r="UD493" s="6"/>
      <c r="UE493" s="6"/>
      <c r="UF493" s="6"/>
      <c r="UG493" s="6"/>
      <c r="UH493" s="6"/>
      <c r="UI493" s="6"/>
      <c r="UJ493" s="6"/>
      <c r="UK493" s="6"/>
      <c r="UL493" s="6"/>
      <c r="UM493" s="6"/>
      <c r="UN493" s="6"/>
      <c r="UO493" s="6"/>
      <c r="UP493" s="6"/>
      <c r="UQ493" s="6"/>
      <c r="UR493" s="6"/>
      <c r="US493" s="6"/>
      <c r="UT493" s="6"/>
      <c r="UU493" s="6"/>
      <c r="UV493" s="6"/>
      <c r="UW493" s="6"/>
      <c r="UX493" s="6"/>
      <c r="UY493" s="6"/>
      <c r="UZ493" s="6"/>
      <c r="VA493" s="6"/>
      <c r="VB493" s="6"/>
      <c r="VC493" s="6"/>
      <c r="VD493" s="6"/>
      <c r="VE493" s="6"/>
      <c r="VF493" s="6"/>
      <c r="VG493" s="6"/>
      <c r="VH493" s="6"/>
      <c r="VI493" s="6"/>
      <c r="VJ493" s="6"/>
      <c r="VK493" s="6"/>
      <c r="VL493" s="6"/>
      <c r="VM493" s="6"/>
      <c r="VN493" s="6"/>
      <c r="VO493" s="6"/>
      <c r="VP493" s="6"/>
      <c r="VQ493" s="6"/>
      <c r="VR493" s="6"/>
      <c r="VS493" s="6"/>
      <c r="VT493" s="6"/>
      <c r="VU493" s="6"/>
      <c r="VV493" s="6"/>
      <c r="VW493" s="6"/>
      <c r="VX493" s="6"/>
      <c r="VY493" s="6"/>
      <c r="VZ493" s="6"/>
      <c r="WA493" s="6"/>
      <c r="WB493" s="6"/>
      <c r="WC493" s="6"/>
      <c r="WD493" s="6"/>
      <c r="WE493" s="6"/>
      <c r="WF493" s="6"/>
      <c r="WG493" s="6"/>
      <c r="WH493" s="6"/>
      <c r="WI493" s="6"/>
      <c r="WJ493" s="6"/>
      <c r="WK493" s="6"/>
      <c r="WL493" s="6"/>
      <c r="WM493" s="6"/>
      <c r="WN493" s="6"/>
      <c r="WO493" s="6"/>
      <c r="WP493" s="6"/>
      <c r="WQ493" s="6"/>
      <c r="WR493" s="6"/>
      <c r="WS493" s="6"/>
      <c r="WT493" s="6"/>
      <c r="WU493" s="6"/>
      <c r="WV493" s="6"/>
      <c r="WW493" s="6"/>
      <c r="WX493" s="6"/>
      <c r="WY493" s="6"/>
      <c r="WZ493" s="6"/>
      <c r="XA493" s="6"/>
      <c r="XB493" s="6"/>
      <c r="XC493" s="6"/>
      <c r="XD493" s="6"/>
      <c r="XE493" s="6"/>
      <c r="XF493" s="6"/>
      <c r="XG493" s="6"/>
      <c r="XH493" s="6"/>
      <c r="XI493" s="6"/>
      <c r="XJ493" s="6"/>
      <c r="XK493" s="6"/>
      <c r="XL493" s="6"/>
      <c r="XM493" s="6"/>
      <c r="XN493" s="6"/>
      <c r="XO493" s="6"/>
      <c r="XP493" s="6"/>
    </row>
    <row r="494" spans="2:640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6"/>
      <c r="OR494" s="6"/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/>
      <c r="PD494" s="6"/>
      <c r="PE494" s="6"/>
      <c r="PF494" s="6"/>
      <c r="PG494" s="6"/>
      <c r="PH494" s="6"/>
      <c r="PI494" s="6"/>
      <c r="PJ494" s="6"/>
      <c r="PK494" s="6"/>
      <c r="PL494" s="6"/>
      <c r="PM494" s="6"/>
      <c r="PN494" s="6"/>
      <c r="PO494" s="6"/>
      <c r="PP494" s="6"/>
      <c r="PQ494" s="6"/>
      <c r="PR494" s="6"/>
      <c r="PS494" s="6"/>
      <c r="PT494" s="6"/>
      <c r="PU494" s="6"/>
      <c r="PV494" s="6"/>
      <c r="PW494" s="6"/>
      <c r="PX494" s="6"/>
      <c r="PY494" s="6"/>
      <c r="PZ494" s="6"/>
      <c r="QA494" s="6"/>
      <c r="QB494" s="6"/>
      <c r="QC494" s="6"/>
      <c r="QD494" s="6"/>
      <c r="QE494" s="6"/>
      <c r="QF494" s="6"/>
      <c r="QG494" s="6"/>
      <c r="QH494" s="6"/>
      <c r="QI494" s="6"/>
      <c r="QJ494" s="6"/>
      <c r="QK494" s="6"/>
      <c r="QL494" s="6"/>
      <c r="QM494" s="6"/>
      <c r="QN494" s="6"/>
      <c r="QO494" s="6"/>
      <c r="QP494" s="6"/>
      <c r="QQ494" s="6"/>
      <c r="QR494" s="6"/>
      <c r="QS494" s="6"/>
      <c r="QT494" s="6"/>
      <c r="QU494" s="6"/>
      <c r="QV494" s="6"/>
      <c r="QW494" s="6"/>
      <c r="QX494" s="6"/>
      <c r="QY494" s="6"/>
      <c r="QZ494" s="6"/>
      <c r="RA494" s="6"/>
      <c r="RB494" s="6"/>
      <c r="RC494" s="6"/>
      <c r="RD494" s="6"/>
      <c r="RE494" s="6"/>
      <c r="RF494" s="6"/>
      <c r="RG494" s="6"/>
      <c r="RH494" s="6"/>
      <c r="RI494" s="6"/>
      <c r="RJ494" s="6"/>
      <c r="RK494" s="6"/>
      <c r="RL494" s="6"/>
      <c r="RM494" s="6"/>
      <c r="RN494" s="6"/>
      <c r="RO494" s="6"/>
      <c r="RP494" s="6"/>
      <c r="RQ494" s="6"/>
      <c r="RR494" s="6"/>
      <c r="RS494" s="6"/>
      <c r="RT494" s="6"/>
      <c r="RU494" s="6"/>
      <c r="RV494" s="6"/>
      <c r="RW494" s="6"/>
      <c r="RX494" s="6"/>
      <c r="RY494" s="6"/>
      <c r="RZ494" s="6"/>
      <c r="SA494" s="6"/>
      <c r="SB494" s="6"/>
      <c r="SC494" s="6"/>
      <c r="SD494" s="6"/>
      <c r="SE494" s="6"/>
      <c r="SF494" s="6"/>
      <c r="SG494" s="6"/>
      <c r="SH494" s="6"/>
      <c r="SI494" s="6"/>
      <c r="SJ494" s="6"/>
      <c r="SK494" s="6"/>
      <c r="SL494" s="6"/>
      <c r="SM494" s="6"/>
      <c r="SN494" s="6"/>
      <c r="SO494" s="6"/>
      <c r="SP494" s="6"/>
      <c r="SQ494" s="6"/>
      <c r="SR494" s="6"/>
      <c r="SS494" s="6"/>
      <c r="ST494" s="6"/>
      <c r="SU494" s="6"/>
      <c r="SV494" s="6"/>
      <c r="SW494" s="6"/>
      <c r="SX494" s="6"/>
      <c r="SY494" s="6"/>
      <c r="SZ494" s="6"/>
      <c r="TA494" s="6"/>
      <c r="TB494" s="6"/>
      <c r="TC494" s="6"/>
      <c r="TD494" s="6"/>
      <c r="TE494" s="6"/>
      <c r="TF494" s="6"/>
      <c r="TG494" s="6"/>
      <c r="TH494" s="6"/>
      <c r="TI494" s="6"/>
      <c r="TJ494" s="6"/>
      <c r="TK494" s="6"/>
      <c r="TL494" s="6"/>
      <c r="TM494" s="6"/>
      <c r="TN494" s="6"/>
      <c r="TO494" s="6"/>
      <c r="TP494" s="6"/>
      <c r="TQ494" s="6"/>
      <c r="TR494" s="6"/>
      <c r="TS494" s="6"/>
      <c r="TT494" s="6"/>
      <c r="TU494" s="6"/>
      <c r="TV494" s="6"/>
      <c r="TW494" s="6"/>
      <c r="TX494" s="6"/>
      <c r="TY494" s="6"/>
      <c r="TZ494" s="6"/>
      <c r="UA494" s="6"/>
      <c r="UB494" s="6"/>
      <c r="UC494" s="6"/>
      <c r="UD494" s="6"/>
      <c r="UE494" s="6"/>
      <c r="UF494" s="6"/>
      <c r="UG494" s="6"/>
      <c r="UH494" s="6"/>
      <c r="UI494" s="6"/>
      <c r="UJ494" s="6"/>
      <c r="UK494" s="6"/>
      <c r="UL494" s="6"/>
      <c r="UM494" s="6"/>
      <c r="UN494" s="6"/>
      <c r="UO494" s="6"/>
      <c r="UP494" s="6"/>
      <c r="UQ494" s="6"/>
      <c r="UR494" s="6"/>
      <c r="US494" s="6"/>
      <c r="UT494" s="6"/>
      <c r="UU494" s="6"/>
      <c r="UV494" s="6"/>
      <c r="UW494" s="6"/>
      <c r="UX494" s="6"/>
      <c r="UY494" s="6"/>
      <c r="UZ494" s="6"/>
      <c r="VA494" s="6"/>
      <c r="VB494" s="6"/>
      <c r="VC494" s="6"/>
      <c r="VD494" s="6"/>
      <c r="VE494" s="6"/>
      <c r="VF494" s="6"/>
      <c r="VG494" s="6"/>
      <c r="VH494" s="6"/>
      <c r="VI494" s="6"/>
      <c r="VJ494" s="6"/>
      <c r="VK494" s="6"/>
      <c r="VL494" s="6"/>
      <c r="VM494" s="6"/>
      <c r="VN494" s="6"/>
      <c r="VO494" s="6"/>
      <c r="VP494" s="6"/>
      <c r="VQ494" s="6"/>
      <c r="VR494" s="6"/>
      <c r="VS494" s="6"/>
      <c r="VT494" s="6"/>
      <c r="VU494" s="6"/>
      <c r="VV494" s="6"/>
      <c r="VW494" s="6"/>
      <c r="VX494" s="6"/>
      <c r="VY494" s="6"/>
      <c r="VZ494" s="6"/>
      <c r="WA494" s="6"/>
      <c r="WB494" s="6"/>
      <c r="WC494" s="6"/>
      <c r="WD494" s="6"/>
      <c r="WE494" s="6"/>
      <c r="WF494" s="6"/>
      <c r="WG494" s="6"/>
      <c r="WH494" s="6"/>
      <c r="WI494" s="6"/>
      <c r="WJ494" s="6"/>
      <c r="WK494" s="6"/>
      <c r="WL494" s="6"/>
      <c r="WM494" s="6"/>
      <c r="WN494" s="6"/>
      <c r="WO494" s="6"/>
      <c r="WP494" s="6"/>
      <c r="WQ494" s="6"/>
      <c r="WR494" s="6"/>
      <c r="WS494" s="6"/>
      <c r="WT494" s="6"/>
      <c r="WU494" s="6"/>
      <c r="WV494" s="6"/>
      <c r="WW494" s="6"/>
      <c r="WX494" s="6"/>
      <c r="WY494" s="6"/>
      <c r="WZ494" s="6"/>
      <c r="XA494" s="6"/>
      <c r="XB494" s="6"/>
      <c r="XC494" s="6"/>
      <c r="XD494" s="6"/>
      <c r="XE494" s="6"/>
      <c r="XF494" s="6"/>
      <c r="XG494" s="6"/>
      <c r="XH494" s="6"/>
      <c r="XI494" s="6"/>
      <c r="XJ494" s="6"/>
      <c r="XK494" s="6"/>
      <c r="XL494" s="6"/>
      <c r="XM494" s="6"/>
      <c r="XN494" s="6"/>
      <c r="XO494" s="6"/>
      <c r="XP494" s="6"/>
    </row>
    <row r="495" spans="2:640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/>
      <c r="PD495" s="6"/>
      <c r="PE495" s="6"/>
      <c r="PF495" s="6"/>
      <c r="PG495" s="6"/>
      <c r="PH495" s="6"/>
      <c r="PI495" s="6"/>
      <c r="PJ495" s="6"/>
      <c r="PK495" s="6"/>
      <c r="PL495" s="6"/>
      <c r="PM495" s="6"/>
      <c r="PN495" s="6"/>
      <c r="PO495" s="6"/>
      <c r="PP495" s="6"/>
      <c r="PQ495" s="6"/>
      <c r="PR495" s="6"/>
      <c r="PS495" s="6"/>
      <c r="PT495" s="6"/>
      <c r="PU495" s="6"/>
      <c r="PV495" s="6"/>
      <c r="PW495" s="6"/>
      <c r="PX495" s="6"/>
      <c r="PY495" s="6"/>
      <c r="PZ495" s="6"/>
      <c r="QA495" s="6"/>
      <c r="QB495" s="6"/>
      <c r="QC495" s="6"/>
      <c r="QD495" s="6"/>
      <c r="QE495" s="6"/>
      <c r="QF495" s="6"/>
      <c r="QG495" s="6"/>
      <c r="QH495" s="6"/>
      <c r="QI495" s="6"/>
      <c r="QJ495" s="6"/>
      <c r="QK495" s="6"/>
      <c r="QL495" s="6"/>
      <c r="QM495" s="6"/>
      <c r="QN495" s="6"/>
      <c r="QO495" s="6"/>
      <c r="QP495" s="6"/>
      <c r="QQ495" s="6"/>
      <c r="QR495" s="6"/>
      <c r="QS495" s="6"/>
      <c r="QT495" s="6"/>
      <c r="QU495" s="6"/>
      <c r="QV495" s="6"/>
      <c r="QW495" s="6"/>
      <c r="QX495" s="6"/>
      <c r="QY495" s="6"/>
      <c r="QZ495" s="6"/>
      <c r="RA495" s="6"/>
      <c r="RB495" s="6"/>
      <c r="RC495" s="6"/>
      <c r="RD495" s="6"/>
      <c r="RE495" s="6"/>
      <c r="RF495" s="6"/>
      <c r="RG495" s="6"/>
      <c r="RH495" s="6"/>
      <c r="RI495" s="6"/>
      <c r="RJ495" s="6"/>
      <c r="RK495" s="6"/>
      <c r="RL495" s="6"/>
      <c r="RM495" s="6"/>
      <c r="RN495" s="6"/>
      <c r="RO495" s="6"/>
      <c r="RP495" s="6"/>
      <c r="RQ495" s="6"/>
      <c r="RR495" s="6"/>
      <c r="RS495" s="6"/>
      <c r="RT495" s="6"/>
      <c r="RU495" s="6"/>
      <c r="RV495" s="6"/>
      <c r="RW495" s="6"/>
      <c r="RX495" s="6"/>
      <c r="RY495" s="6"/>
      <c r="RZ495" s="6"/>
      <c r="SA495" s="6"/>
      <c r="SB495" s="6"/>
      <c r="SC495" s="6"/>
      <c r="SD495" s="6"/>
      <c r="SE495" s="6"/>
      <c r="SF495" s="6"/>
      <c r="SG495" s="6"/>
      <c r="SH495" s="6"/>
      <c r="SI495" s="6"/>
      <c r="SJ495" s="6"/>
      <c r="SK495" s="6"/>
      <c r="SL495" s="6"/>
      <c r="SM495" s="6"/>
      <c r="SN495" s="6"/>
      <c r="SO495" s="6"/>
      <c r="SP495" s="6"/>
      <c r="SQ495" s="6"/>
      <c r="SR495" s="6"/>
      <c r="SS495" s="6"/>
      <c r="ST495" s="6"/>
      <c r="SU495" s="6"/>
      <c r="SV495" s="6"/>
      <c r="SW495" s="6"/>
      <c r="SX495" s="6"/>
      <c r="SY495" s="6"/>
      <c r="SZ495" s="6"/>
      <c r="TA495" s="6"/>
      <c r="TB495" s="6"/>
      <c r="TC495" s="6"/>
      <c r="TD495" s="6"/>
      <c r="TE495" s="6"/>
      <c r="TF495" s="6"/>
      <c r="TG495" s="6"/>
      <c r="TH495" s="6"/>
      <c r="TI495" s="6"/>
      <c r="TJ495" s="6"/>
      <c r="TK495" s="6"/>
      <c r="TL495" s="6"/>
      <c r="TM495" s="6"/>
      <c r="TN495" s="6"/>
      <c r="TO495" s="6"/>
      <c r="TP495" s="6"/>
      <c r="TQ495" s="6"/>
      <c r="TR495" s="6"/>
      <c r="TS495" s="6"/>
      <c r="TT495" s="6"/>
      <c r="TU495" s="6"/>
      <c r="TV495" s="6"/>
      <c r="TW495" s="6"/>
      <c r="TX495" s="6"/>
      <c r="TY495" s="6"/>
      <c r="TZ495" s="6"/>
      <c r="UA495" s="6"/>
      <c r="UB495" s="6"/>
      <c r="UC495" s="6"/>
      <c r="UD495" s="6"/>
      <c r="UE495" s="6"/>
      <c r="UF495" s="6"/>
      <c r="UG495" s="6"/>
      <c r="UH495" s="6"/>
      <c r="UI495" s="6"/>
      <c r="UJ495" s="6"/>
      <c r="UK495" s="6"/>
      <c r="UL495" s="6"/>
      <c r="UM495" s="6"/>
      <c r="UN495" s="6"/>
      <c r="UO495" s="6"/>
      <c r="UP495" s="6"/>
      <c r="UQ495" s="6"/>
      <c r="UR495" s="6"/>
      <c r="US495" s="6"/>
      <c r="UT495" s="6"/>
      <c r="UU495" s="6"/>
      <c r="UV495" s="6"/>
      <c r="UW495" s="6"/>
      <c r="UX495" s="6"/>
      <c r="UY495" s="6"/>
      <c r="UZ495" s="6"/>
      <c r="VA495" s="6"/>
      <c r="VB495" s="6"/>
      <c r="VC495" s="6"/>
      <c r="VD495" s="6"/>
      <c r="VE495" s="6"/>
      <c r="VF495" s="6"/>
      <c r="VG495" s="6"/>
      <c r="VH495" s="6"/>
      <c r="VI495" s="6"/>
      <c r="VJ495" s="6"/>
      <c r="VK495" s="6"/>
      <c r="VL495" s="6"/>
      <c r="VM495" s="6"/>
      <c r="VN495" s="6"/>
      <c r="VO495" s="6"/>
      <c r="VP495" s="6"/>
      <c r="VQ495" s="6"/>
      <c r="VR495" s="6"/>
      <c r="VS495" s="6"/>
      <c r="VT495" s="6"/>
      <c r="VU495" s="6"/>
      <c r="VV495" s="6"/>
      <c r="VW495" s="6"/>
      <c r="VX495" s="6"/>
      <c r="VY495" s="6"/>
      <c r="VZ495" s="6"/>
      <c r="WA495" s="6"/>
      <c r="WB495" s="6"/>
      <c r="WC495" s="6"/>
      <c r="WD495" s="6"/>
      <c r="WE495" s="6"/>
      <c r="WF495" s="6"/>
      <c r="WG495" s="6"/>
      <c r="WH495" s="6"/>
      <c r="WI495" s="6"/>
      <c r="WJ495" s="6"/>
      <c r="WK495" s="6"/>
      <c r="WL495" s="6"/>
      <c r="WM495" s="6"/>
      <c r="WN495" s="6"/>
      <c r="WO495" s="6"/>
      <c r="WP495" s="6"/>
      <c r="WQ495" s="6"/>
      <c r="WR495" s="6"/>
      <c r="WS495" s="6"/>
      <c r="WT495" s="6"/>
      <c r="WU495" s="6"/>
      <c r="WV495" s="6"/>
      <c r="WW495" s="6"/>
      <c r="WX495" s="6"/>
      <c r="WY495" s="6"/>
      <c r="WZ495" s="6"/>
      <c r="XA495" s="6"/>
      <c r="XB495" s="6"/>
      <c r="XC495" s="6"/>
      <c r="XD495" s="6"/>
      <c r="XE495" s="6"/>
      <c r="XF495" s="6"/>
      <c r="XG495" s="6"/>
      <c r="XH495" s="6"/>
      <c r="XI495" s="6"/>
      <c r="XJ495" s="6"/>
      <c r="XK495" s="6"/>
      <c r="XL495" s="6"/>
      <c r="XM495" s="6"/>
      <c r="XN495" s="6"/>
      <c r="XO495" s="6"/>
      <c r="XP495" s="6"/>
    </row>
    <row r="496" spans="2:640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6"/>
      <c r="PF496" s="6"/>
      <c r="PG496" s="6"/>
      <c r="PH496" s="6"/>
      <c r="PI496" s="6"/>
      <c r="PJ496" s="6"/>
      <c r="PK496" s="6"/>
      <c r="PL496" s="6"/>
      <c r="PM496" s="6"/>
      <c r="PN496" s="6"/>
      <c r="PO496" s="6"/>
      <c r="PP496" s="6"/>
      <c r="PQ496" s="6"/>
      <c r="PR496" s="6"/>
      <c r="PS496" s="6"/>
      <c r="PT496" s="6"/>
      <c r="PU496" s="6"/>
      <c r="PV496" s="6"/>
      <c r="PW496" s="6"/>
      <c r="PX496" s="6"/>
      <c r="PY496" s="6"/>
      <c r="PZ496" s="6"/>
      <c r="QA496" s="6"/>
      <c r="QB496" s="6"/>
      <c r="QC496" s="6"/>
      <c r="QD496" s="6"/>
      <c r="QE496" s="6"/>
      <c r="QF496" s="6"/>
      <c r="QG496" s="6"/>
      <c r="QH496" s="6"/>
      <c r="QI496" s="6"/>
      <c r="QJ496" s="6"/>
      <c r="QK496" s="6"/>
      <c r="QL496" s="6"/>
      <c r="QM496" s="6"/>
      <c r="QN496" s="6"/>
      <c r="QO496" s="6"/>
      <c r="QP496" s="6"/>
      <c r="QQ496" s="6"/>
      <c r="QR496" s="6"/>
      <c r="QS496" s="6"/>
      <c r="QT496" s="6"/>
      <c r="QU496" s="6"/>
      <c r="QV496" s="6"/>
      <c r="QW496" s="6"/>
      <c r="QX496" s="6"/>
      <c r="QY496" s="6"/>
      <c r="QZ496" s="6"/>
      <c r="RA496" s="6"/>
      <c r="RB496" s="6"/>
      <c r="RC496" s="6"/>
      <c r="RD496" s="6"/>
      <c r="RE496" s="6"/>
      <c r="RF496" s="6"/>
      <c r="RG496" s="6"/>
      <c r="RH496" s="6"/>
      <c r="RI496" s="6"/>
      <c r="RJ496" s="6"/>
      <c r="RK496" s="6"/>
      <c r="RL496" s="6"/>
      <c r="RM496" s="6"/>
      <c r="RN496" s="6"/>
      <c r="RO496" s="6"/>
      <c r="RP496" s="6"/>
      <c r="RQ496" s="6"/>
      <c r="RR496" s="6"/>
      <c r="RS496" s="6"/>
      <c r="RT496" s="6"/>
      <c r="RU496" s="6"/>
      <c r="RV496" s="6"/>
      <c r="RW496" s="6"/>
      <c r="RX496" s="6"/>
      <c r="RY496" s="6"/>
      <c r="RZ496" s="6"/>
      <c r="SA496" s="6"/>
      <c r="SB496" s="6"/>
      <c r="SC496" s="6"/>
      <c r="SD496" s="6"/>
      <c r="SE496" s="6"/>
      <c r="SF496" s="6"/>
      <c r="SG496" s="6"/>
      <c r="SH496" s="6"/>
      <c r="SI496" s="6"/>
      <c r="SJ496" s="6"/>
      <c r="SK496" s="6"/>
      <c r="SL496" s="6"/>
      <c r="SM496" s="6"/>
      <c r="SN496" s="6"/>
      <c r="SO496" s="6"/>
      <c r="SP496" s="6"/>
      <c r="SQ496" s="6"/>
      <c r="SR496" s="6"/>
      <c r="SS496" s="6"/>
      <c r="ST496" s="6"/>
      <c r="SU496" s="6"/>
      <c r="SV496" s="6"/>
      <c r="SW496" s="6"/>
      <c r="SX496" s="6"/>
      <c r="SY496" s="6"/>
      <c r="SZ496" s="6"/>
      <c r="TA496" s="6"/>
      <c r="TB496" s="6"/>
      <c r="TC496" s="6"/>
      <c r="TD496" s="6"/>
      <c r="TE496" s="6"/>
      <c r="TF496" s="6"/>
      <c r="TG496" s="6"/>
      <c r="TH496" s="6"/>
      <c r="TI496" s="6"/>
      <c r="TJ496" s="6"/>
      <c r="TK496" s="6"/>
      <c r="TL496" s="6"/>
      <c r="TM496" s="6"/>
      <c r="TN496" s="6"/>
      <c r="TO496" s="6"/>
      <c r="TP496" s="6"/>
      <c r="TQ496" s="6"/>
      <c r="TR496" s="6"/>
      <c r="TS496" s="6"/>
      <c r="TT496" s="6"/>
      <c r="TU496" s="6"/>
      <c r="TV496" s="6"/>
      <c r="TW496" s="6"/>
      <c r="TX496" s="6"/>
      <c r="TY496" s="6"/>
      <c r="TZ496" s="6"/>
      <c r="UA496" s="6"/>
      <c r="UB496" s="6"/>
      <c r="UC496" s="6"/>
      <c r="UD496" s="6"/>
      <c r="UE496" s="6"/>
      <c r="UF496" s="6"/>
      <c r="UG496" s="6"/>
      <c r="UH496" s="6"/>
      <c r="UI496" s="6"/>
      <c r="UJ496" s="6"/>
      <c r="UK496" s="6"/>
      <c r="UL496" s="6"/>
      <c r="UM496" s="6"/>
      <c r="UN496" s="6"/>
      <c r="UO496" s="6"/>
      <c r="UP496" s="6"/>
      <c r="UQ496" s="6"/>
      <c r="UR496" s="6"/>
      <c r="US496" s="6"/>
      <c r="UT496" s="6"/>
      <c r="UU496" s="6"/>
      <c r="UV496" s="6"/>
      <c r="UW496" s="6"/>
      <c r="UX496" s="6"/>
      <c r="UY496" s="6"/>
      <c r="UZ496" s="6"/>
      <c r="VA496" s="6"/>
      <c r="VB496" s="6"/>
      <c r="VC496" s="6"/>
      <c r="VD496" s="6"/>
      <c r="VE496" s="6"/>
      <c r="VF496" s="6"/>
      <c r="VG496" s="6"/>
      <c r="VH496" s="6"/>
      <c r="VI496" s="6"/>
      <c r="VJ496" s="6"/>
      <c r="VK496" s="6"/>
      <c r="VL496" s="6"/>
      <c r="VM496" s="6"/>
      <c r="VN496" s="6"/>
      <c r="VO496" s="6"/>
      <c r="VP496" s="6"/>
      <c r="VQ496" s="6"/>
      <c r="VR496" s="6"/>
      <c r="VS496" s="6"/>
      <c r="VT496" s="6"/>
      <c r="VU496" s="6"/>
      <c r="VV496" s="6"/>
      <c r="VW496" s="6"/>
      <c r="VX496" s="6"/>
      <c r="VY496" s="6"/>
      <c r="VZ496" s="6"/>
      <c r="WA496" s="6"/>
      <c r="WB496" s="6"/>
      <c r="WC496" s="6"/>
      <c r="WD496" s="6"/>
      <c r="WE496" s="6"/>
      <c r="WF496" s="6"/>
      <c r="WG496" s="6"/>
      <c r="WH496" s="6"/>
      <c r="WI496" s="6"/>
      <c r="WJ496" s="6"/>
      <c r="WK496" s="6"/>
      <c r="WL496" s="6"/>
      <c r="WM496" s="6"/>
      <c r="WN496" s="6"/>
      <c r="WO496" s="6"/>
      <c r="WP496" s="6"/>
      <c r="WQ496" s="6"/>
      <c r="WR496" s="6"/>
      <c r="WS496" s="6"/>
      <c r="WT496" s="6"/>
      <c r="WU496" s="6"/>
      <c r="WV496" s="6"/>
      <c r="WW496" s="6"/>
      <c r="WX496" s="6"/>
      <c r="WY496" s="6"/>
      <c r="WZ496" s="6"/>
      <c r="XA496" s="6"/>
      <c r="XB496" s="6"/>
      <c r="XC496" s="6"/>
      <c r="XD496" s="6"/>
      <c r="XE496" s="6"/>
      <c r="XF496" s="6"/>
      <c r="XG496" s="6"/>
      <c r="XH496" s="6"/>
      <c r="XI496" s="6"/>
      <c r="XJ496" s="6"/>
      <c r="XK496" s="6"/>
      <c r="XL496" s="6"/>
      <c r="XM496" s="6"/>
      <c r="XN496" s="6"/>
      <c r="XO496" s="6"/>
      <c r="XP496" s="6"/>
    </row>
    <row r="497" spans="2:640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6"/>
      <c r="PF497" s="6"/>
      <c r="PG497" s="6"/>
      <c r="PH497" s="6"/>
      <c r="PI497" s="6"/>
      <c r="PJ497" s="6"/>
      <c r="PK497" s="6"/>
      <c r="PL497" s="6"/>
      <c r="PM497" s="6"/>
      <c r="PN497" s="6"/>
      <c r="PO497" s="6"/>
      <c r="PP497" s="6"/>
      <c r="PQ497" s="6"/>
      <c r="PR497" s="6"/>
      <c r="PS497" s="6"/>
      <c r="PT497" s="6"/>
      <c r="PU497" s="6"/>
      <c r="PV497" s="6"/>
      <c r="PW497" s="6"/>
      <c r="PX497" s="6"/>
      <c r="PY497" s="6"/>
      <c r="PZ497" s="6"/>
      <c r="QA497" s="6"/>
      <c r="QB497" s="6"/>
      <c r="QC497" s="6"/>
      <c r="QD497" s="6"/>
      <c r="QE497" s="6"/>
      <c r="QF497" s="6"/>
      <c r="QG497" s="6"/>
      <c r="QH497" s="6"/>
      <c r="QI497" s="6"/>
      <c r="QJ497" s="6"/>
      <c r="QK497" s="6"/>
      <c r="QL497" s="6"/>
      <c r="QM497" s="6"/>
      <c r="QN497" s="6"/>
      <c r="QO497" s="6"/>
      <c r="QP497" s="6"/>
      <c r="QQ497" s="6"/>
      <c r="QR497" s="6"/>
      <c r="QS497" s="6"/>
      <c r="QT497" s="6"/>
      <c r="QU497" s="6"/>
      <c r="QV497" s="6"/>
      <c r="QW497" s="6"/>
      <c r="QX497" s="6"/>
      <c r="QY497" s="6"/>
      <c r="QZ497" s="6"/>
      <c r="RA497" s="6"/>
      <c r="RB497" s="6"/>
      <c r="RC497" s="6"/>
      <c r="RD497" s="6"/>
      <c r="RE497" s="6"/>
      <c r="RF497" s="6"/>
      <c r="RG497" s="6"/>
      <c r="RH497" s="6"/>
      <c r="RI497" s="6"/>
      <c r="RJ497" s="6"/>
      <c r="RK497" s="6"/>
      <c r="RL497" s="6"/>
      <c r="RM497" s="6"/>
      <c r="RN497" s="6"/>
      <c r="RO497" s="6"/>
      <c r="RP497" s="6"/>
      <c r="RQ497" s="6"/>
      <c r="RR497" s="6"/>
      <c r="RS497" s="6"/>
      <c r="RT497" s="6"/>
      <c r="RU497" s="6"/>
      <c r="RV497" s="6"/>
      <c r="RW497" s="6"/>
      <c r="RX497" s="6"/>
      <c r="RY497" s="6"/>
      <c r="RZ497" s="6"/>
      <c r="SA497" s="6"/>
      <c r="SB497" s="6"/>
      <c r="SC497" s="6"/>
      <c r="SD497" s="6"/>
      <c r="SE497" s="6"/>
      <c r="SF497" s="6"/>
      <c r="SG497" s="6"/>
      <c r="SH497" s="6"/>
      <c r="SI497" s="6"/>
      <c r="SJ497" s="6"/>
      <c r="SK497" s="6"/>
      <c r="SL497" s="6"/>
      <c r="SM497" s="6"/>
      <c r="SN497" s="6"/>
      <c r="SO497" s="6"/>
      <c r="SP497" s="6"/>
      <c r="SQ497" s="6"/>
      <c r="SR497" s="6"/>
      <c r="SS497" s="6"/>
      <c r="ST497" s="6"/>
      <c r="SU497" s="6"/>
      <c r="SV497" s="6"/>
      <c r="SW497" s="6"/>
      <c r="SX497" s="6"/>
      <c r="SY497" s="6"/>
      <c r="SZ497" s="6"/>
      <c r="TA497" s="6"/>
      <c r="TB497" s="6"/>
      <c r="TC497" s="6"/>
      <c r="TD497" s="6"/>
      <c r="TE497" s="6"/>
      <c r="TF497" s="6"/>
      <c r="TG497" s="6"/>
      <c r="TH497" s="6"/>
      <c r="TI497" s="6"/>
      <c r="TJ497" s="6"/>
      <c r="TK497" s="6"/>
      <c r="TL497" s="6"/>
      <c r="TM497" s="6"/>
      <c r="TN497" s="6"/>
      <c r="TO497" s="6"/>
      <c r="TP497" s="6"/>
      <c r="TQ497" s="6"/>
      <c r="TR497" s="6"/>
      <c r="TS497" s="6"/>
      <c r="TT497" s="6"/>
      <c r="TU497" s="6"/>
      <c r="TV497" s="6"/>
      <c r="TW497" s="6"/>
      <c r="TX497" s="6"/>
      <c r="TY497" s="6"/>
      <c r="TZ497" s="6"/>
      <c r="UA497" s="6"/>
      <c r="UB497" s="6"/>
      <c r="UC497" s="6"/>
      <c r="UD497" s="6"/>
      <c r="UE497" s="6"/>
      <c r="UF497" s="6"/>
      <c r="UG497" s="6"/>
      <c r="UH497" s="6"/>
      <c r="UI497" s="6"/>
      <c r="UJ497" s="6"/>
      <c r="UK497" s="6"/>
      <c r="UL497" s="6"/>
      <c r="UM497" s="6"/>
      <c r="UN497" s="6"/>
      <c r="UO497" s="6"/>
      <c r="UP497" s="6"/>
      <c r="UQ497" s="6"/>
      <c r="UR497" s="6"/>
      <c r="US497" s="6"/>
      <c r="UT497" s="6"/>
      <c r="UU497" s="6"/>
      <c r="UV497" s="6"/>
      <c r="UW497" s="6"/>
      <c r="UX497" s="6"/>
      <c r="UY497" s="6"/>
      <c r="UZ497" s="6"/>
      <c r="VA497" s="6"/>
      <c r="VB497" s="6"/>
      <c r="VC497" s="6"/>
      <c r="VD497" s="6"/>
      <c r="VE497" s="6"/>
      <c r="VF497" s="6"/>
      <c r="VG497" s="6"/>
      <c r="VH497" s="6"/>
      <c r="VI497" s="6"/>
      <c r="VJ497" s="6"/>
      <c r="VK497" s="6"/>
      <c r="VL497" s="6"/>
      <c r="VM497" s="6"/>
      <c r="VN497" s="6"/>
      <c r="VO497" s="6"/>
      <c r="VP497" s="6"/>
      <c r="VQ497" s="6"/>
      <c r="VR497" s="6"/>
      <c r="VS497" s="6"/>
      <c r="VT497" s="6"/>
      <c r="VU497" s="6"/>
      <c r="VV497" s="6"/>
      <c r="VW497" s="6"/>
      <c r="VX497" s="6"/>
      <c r="VY497" s="6"/>
      <c r="VZ497" s="6"/>
      <c r="WA497" s="6"/>
      <c r="WB497" s="6"/>
      <c r="WC497" s="6"/>
      <c r="WD497" s="6"/>
      <c r="WE497" s="6"/>
      <c r="WF497" s="6"/>
      <c r="WG497" s="6"/>
      <c r="WH497" s="6"/>
      <c r="WI497" s="6"/>
      <c r="WJ497" s="6"/>
      <c r="WK497" s="6"/>
      <c r="WL497" s="6"/>
      <c r="WM497" s="6"/>
      <c r="WN497" s="6"/>
      <c r="WO497" s="6"/>
      <c r="WP497" s="6"/>
      <c r="WQ497" s="6"/>
      <c r="WR497" s="6"/>
      <c r="WS497" s="6"/>
      <c r="WT497" s="6"/>
      <c r="WU497" s="6"/>
      <c r="WV497" s="6"/>
      <c r="WW497" s="6"/>
      <c r="WX497" s="6"/>
      <c r="WY497" s="6"/>
      <c r="WZ497" s="6"/>
      <c r="XA497" s="6"/>
      <c r="XB497" s="6"/>
      <c r="XC497" s="6"/>
      <c r="XD497" s="6"/>
      <c r="XE497" s="6"/>
      <c r="XF497" s="6"/>
      <c r="XG497" s="6"/>
      <c r="XH497" s="6"/>
      <c r="XI497" s="6"/>
      <c r="XJ497" s="6"/>
      <c r="XK497" s="6"/>
      <c r="XL497" s="6"/>
      <c r="XM497" s="6"/>
      <c r="XN497" s="6"/>
      <c r="XO497" s="6"/>
      <c r="XP497" s="6"/>
    </row>
    <row r="498" spans="2:640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6"/>
      <c r="OQ498" s="6"/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/>
      <c r="PD498" s="6"/>
      <c r="PE498" s="6"/>
      <c r="PF498" s="6"/>
      <c r="PG498" s="6"/>
      <c r="PH498" s="6"/>
      <c r="PI498" s="6"/>
      <c r="PJ498" s="6"/>
      <c r="PK498" s="6"/>
      <c r="PL498" s="6"/>
      <c r="PM498" s="6"/>
      <c r="PN498" s="6"/>
      <c r="PO498" s="6"/>
      <c r="PP498" s="6"/>
      <c r="PQ498" s="6"/>
      <c r="PR498" s="6"/>
      <c r="PS498" s="6"/>
      <c r="PT498" s="6"/>
      <c r="PU498" s="6"/>
      <c r="PV498" s="6"/>
      <c r="PW498" s="6"/>
      <c r="PX498" s="6"/>
      <c r="PY498" s="6"/>
      <c r="PZ498" s="6"/>
      <c r="QA498" s="6"/>
      <c r="QB498" s="6"/>
      <c r="QC498" s="6"/>
      <c r="QD498" s="6"/>
      <c r="QE498" s="6"/>
      <c r="QF498" s="6"/>
      <c r="QG498" s="6"/>
      <c r="QH498" s="6"/>
      <c r="QI498" s="6"/>
      <c r="QJ498" s="6"/>
      <c r="QK498" s="6"/>
      <c r="QL498" s="6"/>
      <c r="QM498" s="6"/>
      <c r="QN498" s="6"/>
      <c r="QO498" s="6"/>
      <c r="QP498" s="6"/>
      <c r="QQ498" s="6"/>
      <c r="QR498" s="6"/>
      <c r="QS498" s="6"/>
      <c r="QT498" s="6"/>
      <c r="QU498" s="6"/>
      <c r="QV498" s="6"/>
      <c r="QW498" s="6"/>
      <c r="QX498" s="6"/>
      <c r="QY498" s="6"/>
      <c r="QZ498" s="6"/>
      <c r="RA498" s="6"/>
      <c r="RB498" s="6"/>
      <c r="RC498" s="6"/>
      <c r="RD498" s="6"/>
      <c r="RE498" s="6"/>
      <c r="RF498" s="6"/>
      <c r="RG498" s="6"/>
      <c r="RH498" s="6"/>
      <c r="RI498" s="6"/>
      <c r="RJ498" s="6"/>
      <c r="RK498" s="6"/>
      <c r="RL498" s="6"/>
      <c r="RM498" s="6"/>
      <c r="RN498" s="6"/>
      <c r="RO498" s="6"/>
      <c r="RP498" s="6"/>
      <c r="RQ498" s="6"/>
      <c r="RR498" s="6"/>
      <c r="RS498" s="6"/>
      <c r="RT498" s="6"/>
      <c r="RU498" s="6"/>
      <c r="RV498" s="6"/>
      <c r="RW498" s="6"/>
      <c r="RX498" s="6"/>
      <c r="RY498" s="6"/>
      <c r="RZ498" s="6"/>
      <c r="SA498" s="6"/>
      <c r="SB498" s="6"/>
      <c r="SC498" s="6"/>
      <c r="SD498" s="6"/>
      <c r="SE498" s="6"/>
      <c r="SF498" s="6"/>
      <c r="SG498" s="6"/>
      <c r="SH498" s="6"/>
      <c r="SI498" s="6"/>
      <c r="SJ498" s="6"/>
      <c r="SK498" s="6"/>
      <c r="SL498" s="6"/>
      <c r="SM498" s="6"/>
      <c r="SN498" s="6"/>
      <c r="SO498" s="6"/>
      <c r="SP498" s="6"/>
      <c r="SQ498" s="6"/>
      <c r="SR498" s="6"/>
      <c r="SS498" s="6"/>
      <c r="ST498" s="6"/>
      <c r="SU498" s="6"/>
      <c r="SV498" s="6"/>
      <c r="SW498" s="6"/>
      <c r="SX498" s="6"/>
      <c r="SY498" s="6"/>
      <c r="SZ498" s="6"/>
      <c r="TA498" s="6"/>
      <c r="TB498" s="6"/>
      <c r="TC498" s="6"/>
      <c r="TD498" s="6"/>
      <c r="TE498" s="6"/>
      <c r="TF498" s="6"/>
      <c r="TG498" s="6"/>
      <c r="TH498" s="6"/>
      <c r="TI498" s="6"/>
      <c r="TJ498" s="6"/>
      <c r="TK498" s="6"/>
      <c r="TL498" s="6"/>
      <c r="TM498" s="6"/>
      <c r="TN498" s="6"/>
      <c r="TO498" s="6"/>
      <c r="TP498" s="6"/>
      <c r="TQ498" s="6"/>
      <c r="TR498" s="6"/>
      <c r="TS498" s="6"/>
      <c r="TT498" s="6"/>
      <c r="TU498" s="6"/>
      <c r="TV498" s="6"/>
      <c r="TW498" s="6"/>
      <c r="TX498" s="6"/>
      <c r="TY498" s="6"/>
      <c r="TZ498" s="6"/>
      <c r="UA498" s="6"/>
      <c r="UB498" s="6"/>
      <c r="UC498" s="6"/>
      <c r="UD498" s="6"/>
      <c r="UE498" s="6"/>
      <c r="UF498" s="6"/>
      <c r="UG498" s="6"/>
      <c r="UH498" s="6"/>
      <c r="UI498" s="6"/>
      <c r="UJ498" s="6"/>
      <c r="UK498" s="6"/>
      <c r="UL498" s="6"/>
      <c r="UM498" s="6"/>
      <c r="UN498" s="6"/>
      <c r="UO498" s="6"/>
      <c r="UP498" s="6"/>
      <c r="UQ498" s="6"/>
      <c r="UR498" s="6"/>
      <c r="US498" s="6"/>
      <c r="UT498" s="6"/>
      <c r="UU498" s="6"/>
      <c r="UV498" s="6"/>
      <c r="UW498" s="6"/>
      <c r="UX498" s="6"/>
      <c r="UY498" s="6"/>
      <c r="UZ498" s="6"/>
      <c r="VA498" s="6"/>
      <c r="VB498" s="6"/>
      <c r="VC498" s="6"/>
      <c r="VD498" s="6"/>
      <c r="VE498" s="6"/>
      <c r="VF498" s="6"/>
      <c r="VG498" s="6"/>
      <c r="VH498" s="6"/>
      <c r="VI498" s="6"/>
      <c r="VJ498" s="6"/>
      <c r="VK498" s="6"/>
      <c r="VL498" s="6"/>
      <c r="VM498" s="6"/>
      <c r="VN498" s="6"/>
      <c r="VO498" s="6"/>
      <c r="VP498" s="6"/>
      <c r="VQ498" s="6"/>
      <c r="VR498" s="6"/>
      <c r="VS498" s="6"/>
      <c r="VT498" s="6"/>
      <c r="VU498" s="6"/>
      <c r="VV498" s="6"/>
      <c r="VW498" s="6"/>
      <c r="VX498" s="6"/>
      <c r="VY498" s="6"/>
      <c r="VZ498" s="6"/>
      <c r="WA498" s="6"/>
      <c r="WB498" s="6"/>
      <c r="WC498" s="6"/>
      <c r="WD498" s="6"/>
      <c r="WE498" s="6"/>
      <c r="WF498" s="6"/>
      <c r="WG498" s="6"/>
      <c r="WH498" s="6"/>
      <c r="WI498" s="6"/>
      <c r="WJ498" s="6"/>
      <c r="WK498" s="6"/>
      <c r="WL498" s="6"/>
      <c r="WM498" s="6"/>
      <c r="WN498" s="6"/>
      <c r="WO498" s="6"/>
      <c r="WP498" s="6"/>
      <c r="WQ498" s="6"/>
      <c r="WR498" s="6"/>
      <c r="WS498" s="6"/>
      <c r="WT498" s="6"/>
      <c r="WU498" s="6"/>
      <c r="WV498" s="6"/>
      <c r="WW498" s="6"/>
      <c r="WX498" s="6"/>
      <c r="WY498" s="6"/>
      <c r="WZ498" s="6"/>
      <c r="XA498" s="6"/>
      <c r="XB498" s="6"/>
      <c r="XC498" s="6"/>
      <c r="XD498" s="6"/>
      <c r="XE498" s="6"/>
      <c r="XF498" s="6"/>
      <c r="XG498" s="6"/>
      <c r="XH498" s="6"/>
      <c r="XI498" s="6"/>
      <c r="XJ498" s="6"/>
      <c r="XK498" s="6"/>
      <c r="XL498" s="6"/>
      <c r="XM498" s="6"/>
      <c r="XN498" s="6"/>
      <c r="XO498" s="6"/>
      <c r="XP498" s="6"/>
    </row>
    <row r="499" spans="2:640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6"/>
      <c r="OR499" s="6"/>
      <c r="OS499" s="6"/>
      <c r="OT499" s="6"/>
      <c r="OU499" s="6"/>
      <c r="OV499" s="6"/>
      <c r="OW499" s="6"/>
      <c r="OX499" s="6"/>
      <c r="OY499" s="6"/>
      <c r="OZ499" s="6"/>
      <c r="PA499" s="6"/>
      <c r="PB499" s="6"/>
      <c r="PC499" s="6"/>
      <c r="PD499" s="6"/>
      <c r="PE499" s="6"/>
      <c r="PF499" s="6"/>
      <c r="PG499" s="6"/>
      <c r="PH499" s="6"/>
      <c r="PI499" s="6"/>
      <c r="PJ499" s="6"/>
      <c r="PK499" s="6"/>
      <c r="PL499" s="6"/>
      <c r="PM499" s="6"/>
      <c r="PN499" s="6"/>
      <c r="PO499" s="6"/>
      <c r="PP499" s="6"/>
      <c r="PQ499" s="6"/>
      <c r="PR499" s="6"/>
      <c r="PS499" s="6"/>
      <c r="PT499" s="6"/>
      <c r="PU499" s="6"/>
      <c r="PV499" s="6"/>
      <c r="PW499" s="6"/>
      <c r="PX499" s="6"/>
      <c r="PY499" s="6"/>
      <c r="PZ499" s="6"/>
      <c r="QA499" s="6"/>
      <c r="QB499" s="6"/>
      <c r="QC499" s="6"/>
      <c r="QD499" s="6"/>
      <c r="QE499" s="6"/>
      <c r="QF499" s="6"/>
      <c r="QG499" s="6"/>
      <c r="QH499" s="6"/>
      <c r="QI499" s="6"/>
      <c r="QJ499" s="6"/>
      <c r="QK499" s="6"/>
      <c r="QL499" s="6"/>
      <c r="QM499" s="6"/>
      <c r="QN499" s="6"/>
      <c r="QO499" s="6"/>
      <c r="QP499" s="6"/>
      <c r="QQ499" s="6"/>
      <c r="QR499" s="6"/>
      <c r="QS499" s="6"/>
      <c r="QT499" s="6"/>
      <c r="QU499" s="6"/>
      <c r="QV499" s="6"/>
      <c r="QW499" s="6"/>
      <c r="QX499" s="6"/>
      <c r="QY499" s="6"/>
      <c r="QZ499" s="6"/>
      <c r="RA499" s="6"/>
      <c r="RB499" s="6"/>
      <c r="RC499" s="6"/>
      <c r="RD499" s="6"/>
      <c r="RE499" s="6"/>
      <c r="RF499" s="6"/>
      <c r="RG499" s="6"/>
      <c r="RH499" s="6"/>
      <c r="RI499" s="6"/>
      <c r="RJ499" s="6"/>
      <c r="RK499" s="6"/>
      <c r="RL499" s="6"/>
      <c r="RM499" s="6"/>
      <c r="RN499" s="6"/>
      <c r="RO499" s="6"/>
      <c r="RP499" s="6"/>
      <c r="RQ499" s="6"/>
      <c r="RR499" s="6"/>
      <c r="RS499" s="6"/>
      <c r="RT499" s="6"/>
      <c r="RU499" s="6"/>
      <c r="RV499" s="6"/>
      <c r="RW499" s="6"/>
      <c r="RX499" s="6"/>
      <c r="RY499" s="6"/>
      <c r="RZ499" s="6"/>
      <c r="SA499" s="6"/>
      <c r="SB499" s="6"/>
      <c r="SC499" s="6"/>
      <c r="SD499" s="6"/>
      <c r="SE499" s="6"/>
      <c r="SF499" s="6"/>
      <c r="SG499" s="6"/>
      <c r="SH499" s="6"/>
      <c r="SI499" s="6"/>
      <c r="SJ499" s="6"/>
      <c r="SK499" s="6"/>
      <c r="SL499" s="6"/>
      <c r="SM499" s="6"/>
      <c r="SN499" s="6"/>
      <c r="SO499" s="6"/>
      <c r="SP499" s="6"/>
      <c r="SQ499" s="6"/>
      <c r="SR499" s="6"/>
      <c r="SS499" s="6"/>
      <c r="ST499" s="6"/>
      <c r="SU499" s="6"/>
      <c r="SV499" s="6"/>
      <c r="SW499" s="6"/>
      <c r="SX499" s="6"/>
      <c r="SY499" s="6"/>
      <c r="SZ499" s="6"/>
      <c r="TA499" s="6"/>
      <c r="TB499" s="6"/>
      <c r="TC499" s="6"/>
      <c r="TD499" s="6"/>
      <c r="TE499" s="6"/>
      <c r="TF499" s="6"/>
      <c r="TG499" s="6"/>
      <c r="TH499" s="6"/>
      <c r="TI499" s="6"/>
      <c r="TJ499" s="6"/>
      <c r="TK499" s="6"/>
      <c r="TL499" s="6"/>
      <c r="TM499" s="6"/>
      <c r="TN499" s="6"/>
      <c r="TO499" s="6"/>
      <c r="TP499" s="6"/>
      <c r="TQ499" s="6"/>
      <c r="TR499" s="6"/>
      <c r="TS499" s="6"/>
      <c r="TT499" s="6"/>
      <c r="TU499" s="6"/>
      <c r="TV499" s="6"/>
      <c r="TW499" s="6"/>
      <c r="TX499" s="6"/>
      <c r="TY499" s="6"/>
      <c r="TZ499" s="6"/>
      <c r="UA499" s="6"/>
      <c r="UB499" s="6"/>
      <c r="UC499" s="6"/>
      <c r="UD499" s="6"/>
      <c r="UE499" s="6"/>
      <c r="UF499" s="6"/>
      <c r="UG499" s="6"/>
      <c r="UH499" s="6"/>
      <c r="UI499" s="6"/>
      <c r="UJ499" s="6"/>
      <c r="UK499" s="6"/>
      <c r="UL499" s="6"/>
      <c r="UM499" s="6"/>
      <c r="UN499" s="6"/>
      <c r="UO499" s="6"/>
      <c r="UP499" s="6"/>
      <c r="UQ499" s="6"/>
      <c r="UR499" s="6"/>
      <c r="US499" s="6"/>
      <c r="UT499" s="6"/>
      <c r="UU499" s="6"/>
      <c r="UV499" s="6"/>
      <c r="UW499" s="6"/>
      <c r="UX499" s="6"/>
      <c r="UY499" s="6"/>
      <c r="UZ499" s="6"/>
      <c r="VA499" s="6"/>
      <c r="VB499" s="6"/>
      <c r="VC499" s="6"/>
      <c r="VD499" s="6"/>
      <c r="VE499" s="6"/>
      <c r="VF499" s="6"/>
      <c r="VG499" s="6"/>
      <c r="VH499" s="6"/>
      <c r="VI499" s="6"/>
      <c r="VJ499" s="6"/>
      <c r="VK499" s="6"/>
      <c r="VL499" s="6"/>
      <c r="VM499" s="6"/>
      <c r="VN499" s="6"/>
      <c r="VO499" s="6"/>
      <c r="VP499" s="6"/>
      <c r="VQ499" s="6"/>
      <c r="VR499" s="6"/>
      <c r="VS499" s="6"/>
      <c r="VT499" s="6"/>
      <c r="VU499" s="6"/>
      <c r="VV499" s="6"/>
      <c r="VW499" s="6"/>
      <c r="VX499" s="6"/>
      <c r="VY499" s="6"/>
      <c r="VZ499" s="6"/>
      <c r="WA499" s="6"/>
      <c r="WB499" s="6"/>
      <c r="WC499" s="6"/>
      <c r="WD499" s="6"/>
      <c r="WE499" s="6"/>
      <c r="WF499" s="6"/>
      <c r="WG499" s="6"/>
      <c r="WH499" s="6"/>
      <c r="WI499" s="6"/>
      <c r="WJ499" s="6"/>
      <c r="WK499" s="6"/>
      <c r="WL499" s="6"/>
      <c r="WM499" s="6"/>
      <c r="WN499" s="6"/>
      <c r="WO499" s="6"/>
      <c r="WP499" s="6"/>
      <c r="WQ499" s="6"/>
      <c r="WR499" s="6"/>
      <c r="WS499" s="6"/>
      <c r="WT499" s="6"/>
      <c r="WU499" s="6"/>
      <c r="WV499" s="6"/>
      <c r="WW499" s="6"/>
      <c r="WX499" s="6"/>
      <c r="WY499" s="6"/>
      <c r="WZ499" s="6"/>
      <c r="XA499" s="6"/>
      <c r="XB499" s="6"/>
      <c r="XC499" s="6"/>
      <c r="XD499" s="6"/>
      <c r="XE499" s="6"/>
      <c r="XF499" s="6"/>
      <c r="XG499" s="6"/>
      <c r="XH499" s="6"/>
      <c r="XI499" s="6"/>
      <c r="XJ499" s="6"/>
      <c r="XK499" s="6"/>
      <c r="XL499" s="6"/>
      <c r="XM499" s="6"/>
      <c r="XN499" s="6"/>
      <c r="XO499" s="6"/>
      <c r="XP499" s="6"/>
    </row>
    <row r="500" spans="2:640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6"/>
      <c r="OQ500" s="6"/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6"/>
      <c r="PF500" s="6"/>
      <c r="PG500" s="6"/>
      <c r="PH500" s="6"/>
      <c r="PI500" s="6"/>
      <c r="PJ500" s="6"/>
      <c r="PK500" s="6"/>
      <c r="PL500" s="6"/>
      <c r="PM500" s="6"/>
      <c r="PN500" s="6"/>
      <c r="PO500" s="6"/>
      <c r="PP500" s="6"/>
      <c r="PQ500" s="6"/>
      <c r="PR500" s="6"/>
      <c r="PS500" s="6"/>
      <c r="PT500" s="6"/>
      <c r="PU500" s="6"/>
      <c r="PV500" s="6"/>
      <c r="PW500" s="6"/>
      <c r="PX500" s="6"/>
      <c r="PY500" s="6"/>
      <c r="PZ500" s="6"/>
      <c r="QA500" s="6"/>
      <c r="QB500" s="6"/>
      <c r="QC500" s="6"/>
      <c r="QD500" s="6"/>
      <c r="QE500" s="6"/>
      <c r="QF500" s="6"/>
      <c r="QG500" s="6"/>
      <c r="QH500" s="6"/>
      <c r="QI500" s="6"/>
      <c r="QJ500" s="6"/>
      <c r="QK500" s="6"/>
      <c r="QL500" s="6"/>
      <c r="QM500" s="6"/>
      <c r="QN500" s="6"/>
      <c r="QO500" s="6"/>
      <c r="QP500" s="6"/>
      <c r="QQ500" s="6"/>
      <c r="QR500" s="6"/>
      <c r="QS500" s="6"/>
      <c r="QT500" s="6"/>
      <c r="QU500" s="6"/>
      <c r="QV500" s="6"/>
      <c r="QW500" s="6"/>
      <c r="QX500" s="6"/>
      <c r="QY500" s="6"/>
      <c r="QZ500" s="6"/>
      <c r="RA500" s="6"/>
      <c r="RB500" s="6"/>
      <c r="RC500" s="6"/>
      <c r="RD500" s="6"/>
      <c r="RE500" s="6"/>
      <c r="RF500" s="6"/>
      <c r="RG500" s="6"/>
      <c r="RH500" s="6"/>
      <c r="RI500" s="6"/>
      <c r="RJ500" s="6"/>
      <c r="RK500" s="6"/>
      <c r="RL500" s="6"/>
      <c r="RM500" s="6"/>
      <c r="RN500" s="6"/>
      <c r="RO500" s="6"/>
      <c r="RP500" s="6"/>
      <c r="RQ500" s="6"/>
      <c r="RR500" s="6"/>
      <c r="RS500" s="6"/>
      <c r="RT500" s="6"/>
      <c r="RU500" s="6"/>
      <c r="RV500" s="6"/>
      <c r="RW500" s="6"/>
      <c r="RX500" s="6"/>
      <c r="RY500" s="6"/>
      <c r="RZ500" s="6"/>
      <c r="SA500" s="6"/>
      <c r="SB500" s="6"/>
      <c r="SC500" s="6"/>
      <c r="SD500" s="6"/>
      <c r="SE500" s="6"/>
      <c r="SF500" s="6"/>
      <c r="SG500" s="6"/>
      <c r="SH500" s="6"/>
      <c r="SI500" s="6"/>
      <c r="SJ500" s="6"/>
      <c r="SK500" s="6"/>
      <c r="SL500" s="6"/>
      <c r="SM500" s="6"/>
      <c r="SN500" s="6"/>
      <c r="SO500" s="6"/>
      <c r="SP500" s="6"/>
      <c r="SQ500" s="6"/>
      <c r="SR500" s="6"/>
      <c r="SS500" s="6"/>
      <c r="ST500" s="6"/>
      <c r="SU500" s="6"/>
      <c r="SV500" s="6"/>
      <c r="SW500" s="6"/>
      <c r="SX500" s="6"/>
      <c r="SY500" s="6"/>
      <c r="SZ500" s="6"/>
      <c r="TA500" s="6"/>
      <c r="TB500" s="6"/>
      <c r="TC500" s="6"/>
      <c r="TD500" s="6"/>
      <c r="TE500" s="6"/>
      <c r="TF500" s="6"/>
      <c r="TG500" s="6"/>
      <c r="TH500" s="6"/>
      <c r="TI500" s="6"/>
      <c r="TJ500" s="6"/>
      <c r="TK500" s="6"/>
      <c r="TL500" s="6"/>
      <c r="TM500" s="6"/>
      <c r="TN500" s="6"/>
      <c r="TO500" s="6"/>
      <c r="TP500" s="6"/>
      <c r="TQ500" s="6"/>
      <c r="TR500" s="6"/>
      <c r="TS500" s="6"/>
      <c r="TT500" s="6"/>
      <c r="TU500" s="6"/>
      <c r="TV500" s="6"/>
      <c r="TW500" s="6"/>
      <c r="TX500" s="6"/>
      <c r="TY500" s="6"/>
      <c r="TZ500" s="6"/>
      <c r="UA500" s="6"/>
      <c r="UB500" s="6"/>
      <c r="UC500" s="6"/>
      <c r="UD500" s="6"/>
      <c r="UE500" s="6"/>
      <c r="UF500" s="6"/>
      <c r="UG500" s="6"/>
      <c r="UH500" s="6"/>
      <c r="UI500" s="6"/>
      <c r="UJ500" s="6"/>
      <c r="UK500" s="6"/>
      <c r="UL500" s="6"/>
      <c r="UM500" s="6"/>
      <c r="UN500" s="6"/>
      <c r="UO500" s="6"/>
      <c r="UP500" s="6"/>
      <c r="UQ500" s="6"/>
      <c r="UR500" s="6"/>
      <c r="US500" s="6"/>
      <c r="UT500" s="6"/>
      <c r="UU500" s="6"/>
      <c r="UV500" s="6"/>
      <c r="UW500" s="6"/>
      <c r="UX500" s="6"/>
      <c r="UY500" s="6"/>
      <c r="UZ500" s="6"/>
      <c r="VA500" s="6"/>
      <c r="VB500" s="6"/>
      <c r="VC500" s="6"/>
      <c r="VD500" s="6"/>
      <c r="VE500" s="6"/>
      <c r="VF500" s="6"/>
      <c r="VG500" s="6"/>
      <c r="VH500" s="6"/>
      <c r="VI500" s="6"/>
      <c r="VJ500" s="6"/>
      <c r="VK500" s="6"/>
      <c r="VL500" s="6"/>
      <c r="VM500" s="6"/>
      <c r="VN500" s="6"/>
      <c r="VO500" s="6"/>
      <c r="VP500" s="6"/>
      <c r="VQ500" s="6"/>
      <c r="VR500" s="6"/>
      <c r="VS500" s="6"/>
      <c r="VT500" s="6"/>
      <c r="VU500" s="6"/>
      <c r="VV500" s="6"/>
      <c r="VW500" s="6"/>
      <c r="VX500" s="6"/>
      <c r="VY500" s="6"/>
      <c r="VZ500" s="6"/>
      <c r="WA500" s="6"/>
      <c r="WB500" s="6"/>
      <c r="WC500" s="6"/>
      <c r="WD500" s="6"/>
      <c r="WE500" s="6"/>
      <c r="WF500" s="6"/>
      <c r="WG500" s="6"/>
      <c r="WH500" s="6"/>
      <c r="WI500" s="6"/>
      <c r="WJ500" s="6"/>
      <c r="WK500" s="6"/>
      <c r="WL500" s="6"/>
      <c r="WM500" s="6"/>
      <c r="WN500" s="6"/>
      <c r="WO500" s="6"/>
      <c r="WP500" s="6"/>
      <c r="WQ500" s="6"/>
      <c r="WR500" s="6"/>
      <c r="WS500" s="6"/>
      <c r="WT500" s="6"/>
      <c r="WU500" s="6"/>
      <c r="WV500" s="6"/>
      <c r="WW500" s="6"/>
      <c r="WX500" s="6"/>
      <c r="WY500" s="6"/>
      <c r="WZ500" s="6"/>
      <c r="XA500" s="6"/>
      <c r="XB500" s="6"/>
      <c r="XC500" s="6"/>
      <c r="XD500" s="6"/>
      <c r="XE500" s="6"/>
      <c r="XF500" s="6"/>
      <c r="XG500" s="6"/>
      <c r="XH500" s="6"/>
      <c r="XI500" s="6"/>
      <c r="XJ500" s="6"/>
      <c r="XK500" s="6"/>
      <c r="XL500" s="6"/>
      <c r="XM500" s="6"/>
      <c r="XN500" s="6"/>
      <c r="XO500" s="6"/>
      <c r="XP500" s="6"/>
    </row>
    <row r="501" spans="2:640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/>
      <c r="OP501" s="6"/>
      <c r="OQ501" s="6"/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/>
      <c r="PD501" s="6"/>
      <c r="PE501" s="6"/>
      <c r="PF501" s="6"/>
      <c r="PG501" s="6"/>
      <c r="PH501" s="6"/>
      <c r="PI501" s="6"/>
      <c r="PJ501" s="6"/>
      <c r="PK501" s="6"/>
      <c r="PL501" s="6"/>
      <c r="PM501" s="6"/>
      <c r="PN501" s="6"/>
      <c r="PO501" s="6"/>
      <c r="PP501" s="6"/>
      <c r="PQ501" s="6"/>
      <c r="PR501" s="6"/>
      <c r="PS501" s="6"/>
      <c r="PT501" s="6"/>
      <c r="PU501" s="6"/>
      <c r="PV501" s="6"/>
      <c r="PW501" s="6"/>
      <c r="PX501" s="6"/>
      <c r="PY501" s="6"/>
      <c r="PZ501" s="6"/>
      <c r="QA501" s="6"/>
      <c r="QB501" s="6"/>
      <c r="QC501" s="6"/>
      <c r="QD501" s="6"/>
      <c r="QE501" s="6"/>
      <c r="QF501" s="6"/>
      <c r="QG501" s="6"/>
      <c r="QH501" s="6"/>
      <c r="QI501" s="6"/>
      <c r="QJ501" s="6"/>
      <c r="QK501" s="6"/>
      <c r="QL501" s="6"/>
      <c r="QM501" s="6"/>
      <c r="QN501" s="6"/>
      <c r="QO501" s="6"/>
      <c r="QP501" s="6"/>
      <c r="QQ501" s="6"/>
      <c r="QR501" s="6"/>
      <c r="QS501" s="6"/>
      <c r="QT501" s="6"/>
      <c r="QU501" s="6"/>
      <c r="QV501" s="6"/>
      <c r="QW501" s="6"/>
      <c r="QX501" s="6"/>
      <c r="QY501" s="6"/>
      <c r="QZ501" s="6"/>
      <c r="RA501" s="6"/>
      <c r="RB501" s="6"/>
      <c r="RC501" s="6"/>
      <c r="RD501" s="6"/>
      <c r="RE501" s="6"/>
      <c r="RF501" s="6"/>
      <c r="RG501" s="6"/>
      <c r="RH501" s="6"/>
      <c r="RI501" s="6"/>
      <c r="RJ501" s="6"/>
      <c r="RK501" s="6"/>
      <c r="RL501" s="6"/>
      <c r="RM501" s="6"/>
      <c r="RN501" s="6"/>
      <c r="RO501" s="6"/>
      <c r="RP501" s="6"/>
      <c r="RQ501" s="6"/>
      <c r="RR501" s="6"/>
      <c r="RS501" s="6"/>
      <c r="RT501" s="6"/>
      <c r="RU501" s="6"/>
      <c r="RV501" s="6"/>
      <c r="RW501" s="6"/>
      <c r="RX501" s="6"/>
      <c r="RY501" s="6"/>
      <c r="RZ501" s="6"/>
      <c r="SA501" s="6"/>
      <c r="SB501" s="6"/>
      <c r="SC501" s="6"/>
      <c r="SD501" s="6"/>
      <c r="SE501" s="6"/>
      <c r="SF501" s="6"/>
      <c r="SG501" s="6"/>
      <c r="SH501" s="6"/>
      <c r="SI501" s="6"/>
      <c r="SJ501" s="6"/>
      <c r="SK501" s="6"/>
      <c r="SL501" s="6"/>
      <c r="SM501" s="6"/>
      <c r="SN501" s="6"/>
      <c r="SO501" s="6"/>
      <c r="SP501" s="6"/>
      <c r="SQ501" s="6"/>
      <c r="SR501" s="6"/>
      <c r="SS501" s="6"/>
      <c r="ST501" s="6"/>
      <c r="SU501" s="6"/>
      <c r="SV501" s="6"/>
      <c r="SW501" s="6"/>
      <c r="SX501" s="6"/>
      <c r="SY501" s="6"/>
      <c r="SZ501" s="6"/>
      <c r="TA501" s="6"/>
      <c r="TB501" s="6"/>
      <c r="TC501" s="6"/>
      <c r="TD501" s="6"/>
      <c r="TE501" s="6"/>
      <c r="TF501" s="6"/>
      <c r="TG501" s="6"/>
      <c r="TH501" s="6"/>
      <c r="TI501" s="6"/>
      <c r="TJ501" s="6"/>
      <c r="TK501" s="6"/>
      <c r="TL501" s="6"/>
      <c r="TM501" s="6"/>
      <c r="TN501" s="6"/>
      <c r="TO501" s="6"/>
      <c r="TP501" s="6"/>
      <c r="TQ501" s="6"/>
      <c r="TR501" s="6"/>
      <c r="TS501" s="6"/>
      <c r="TT501" s="6"/>
      <c r="TU501" s="6"/>
      <c r="TV501" s="6"/>
      <c r="TW501" s="6"/>
      <c r="TX501" s="6"/>
      <c r="TY501" s="6"/>
      <c r="TZ501" s="6"/>
      <c r="UA501" s="6"/>
      <c r="UB501" s="6"/>
      <c r="UC501" s="6"/>
      <c r="UD501" s="6"/>
      <c r="UE501" s="6"/>
      <c r="UF501" s="6"/>
      <c r="UG501" s="6"/>
      <c r="UH501" s="6"/>
      <c r="UI501" s="6"/>
      <c r="UJ501" s="6"/>
      <c r="UK501" s="6"/>
      <c r="UL501" s="6"/>
      <c r="UM501" s="6"/>
      <c r="UN501" s="6"/>
      <c r="UO501" s="6"/>
      <c r="UP501" s="6"/>
      <c r="UQ501" s="6"/>
      <c r="UR501" s="6"/>
      <c r="US501" s="6"/>
      <c r="UT501" s="6"/>
      <c r="UU501" s="6"/>
      <c r="UV501" s="6"/>
      <c r="UW501" s="6"/>
      <c r="UX501" s="6"/>
      <c r="UY501" s="6"/>
      <c r="UZ501" s="6"/>
      <c r="VA501" s="6"/>
      <c r="VB501" s="6"/>
      <c r="VC501" s="6"/>
      <c r="VD501" s="6"/>
      <c r="VE501" s="6"/>
      <c r="VF501" s="6"/>
      <c r="VG501" s="6"/>
      <c r="VH501" s="6"/>
      <c r="VI501" s="6"/>
      <c r="VJ501" s="6"/>
      <c r="VK501" s="6"/>
      <c r="VL501" s="6"/>
      <c r="VM501" s="6"/>
      <c r="VN501" s="6"/>
      <c r="VO501" s="6"/>
      <c r="VP501" s="6"/>
      <c r="VQ501" s="6"/>
      <c r="VR501" s="6"/>
      <c r="VS501" s="6"/>
      <c r="VT501" s="6"/>
      <c r="VU501" s="6"/>
      <c r="VV501" s="6"/>
      <c r="VW501" s="6"/>
      <c r="VX501" s="6"/>
      <c r="VY501" s="6"/>
      <c r="VZ501" s="6"/>
      <c r="WA501" s="6"/>
      <c r="WB501" s="6"/>
      <c r="WC501" s="6"/>
      <c r="WD501" s="6"/>
      <c r="WE501" s="6"/>
      <c r="WF501" s="6"/>
      <c r="WG501" s="6"/>
      <c r="WH501" s="6"/>
      <c r="WI501" s="6"/>
      <c r="WJ501" s="6"/>
      <c r="WK501" s="6"/>
      <c r="WL501" s="6"/>
      <c r="WM501" s="6"/>
      <c r="WN501" s="6"/>
      <c r="WO501" s="6"/>
      <c r="WP501" s="6"/>
      <c r="WQ501" s="6"/>
      <c r="WR501" s="6"/>
      <c r="WS501" s="6"/>
      <c r="WT501" s="6"/>
      <c r="WU501" s="6"/>
      <c r="WV501" s="6"/>
      <c r="WW501" s="6"/>
      <c r="WX501" s="6"/>
      <c r="WY501" s="6"/>
      <c r="WZ501" s="6"/>
      <c r="XA501" s="6"/>
      <c r="XB501" s="6"/>
      <c r="XC501" s="6"/>
      <c r="XD501" s="6"/>
      <c r="XE501" s="6"/>
      <c r="XF501" s="6"/>
      <c r="XG501" s="6"/>
      <c r="XH501" s="6"/>
      <c r="XI501" s="6"/>
      <c r="XJ501" s="6"/>
      <c r="XK501" s="6"/>
      <c r="XL501" s="6"/>
      <c r="XM501" s="6"/>
      <c r="XN501" s="6"/>
      <c r="XO501" s="6"/>
      <c r="XP501" s="6"/>
    </row>
    <row r="502" spans="2:640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/>
      <c r="OP502" s="6"/>
      <c r="OQ502" s="6"/>
      <c r="OR502" s="6"/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6"/>
      <c r="PE502" s="6"/>
      <c r="PF502" s="6"/>
      <c r="PG502" s="6"/>
      <c r="PH502" s="6"/>
      <c r="PI502" s="6"/>
      <c r="PJ502" s="6"/>
      <c r="PK502" s="6"/>
      <c r="PL502" s="6"/>
      <c r="PM502" s="6"/>
      <c r="PN502" s="6"/>
      <c r="PO502" s="6"/>
      <c r="PP502" s="6"/>
      <c r="PQ502" s="6"/>
      <c r="PR502" s="6"/>
      <c r="PS502" s="6"/>
      <c r="PT502" s="6"/>
      <c r="PU502" s="6"/>
      <c r="PV502" s="6"/>
      <c r="PW502" s="6"/>
      <c r="PX502" s="6"/>
      <c r="PY502" s="6"/>
      <c r="PZ502" s="6"/>
      <c r="QA502" s="6"/>
      <c r="QB502" s="6"/>
      <c r="QC502" s="6"/>
      <c r="QD502" s="6"/>
      <c r="QE502" s="6"/>
      <c r="QF502" s="6"/>
      <c r="QG502" s="6"/>
      <c r="QH502" s="6"/>
      <c r="QI502" s="6"/>
      <c r="QJ502" s="6"/>
      <c r="QK502" s="6"/>
      <c r="QL502" s="6"/>
      <c r="QM502" s="6"/>
      <c r="QN502" s="6"/>
      <c r="QO502" s="6"/>
      <c r="QP502" s="6"/>
      <c r="QQ502" s="6"/>
      <c r="QR502" s="6"/>
      <c r="QS502" s="6"/>
      <c r="QT502" s="6"/>
      <c r="QU502" s="6"/>
      <c r="QV502" s="6"/>
      <c r="QW502" s="6"/>
      <c r="QX502" s="6"/>
      <c r="QY502" s="6"/>
      <c r="QZ502" s="6"/>
      <c r="RA502" s="6"/>
      <c r="RB502" s="6"/>
      <c r="RC502" s="6"/>
      <c r="RD502" s="6"/>
      <c r="RE502" s="6"/>
      <c r="RF502" s="6"/>
      <c r="RG502" s="6"/>
      <c r="RH502" s="6"/>
      <c r="RI502" s="6"/>
      <c r="RJ502" s="6"/>
      <c r="RK502" s="6"/>
      <c r="RL502" s="6"/>
      <c r="RM502" s="6"/>
      <c r="RN502" s="6"/>
      <c r="RO502" s="6"/>
      <c r="RP502" s="6"/>
      <c r="RQ502" s="6"/>
      <c r="RR502" s="6"/>
      <c r="RS502" s="6"/>
      <c r="RT502" s="6"/>
      <c r="RU502" s="6"/>
      <c r="RV502" s="6"/>
      <c r="RW502" s="6"/>
      <c r="RX502" s="6"/>
      <c r="RY502" s="6"/>
      <c r="RZ502" s="6"/>
      <c r="SA502" s="6"/>
      <c r="SB502" s="6"/>
      <c r="SC502" s="6"/>
      <c r="SD502" s="6"/>
      <c r="SE502" s="6"/>
      <c r="SF502" s="6"/>
      <c r="SG502" s="6"/>
      <c r="SH502" s="6"/>
      <c r="SI502" s="6"/>
      <c r="SJ502" s="6"/>
      <c r="SK502" s="6"/>
      <c r="SL502" s="6"/>
      <c r="SM502" s="6"/>
      <c r="SN502" s="6"/>
      <c r="SO502" s="6"/>
      <c r="SP502" s="6"/>
      <c r="SQ502" s="6"/>
      <c r="SR502" s="6"/>
      <c r="SS502" s="6"/>
      <c r="ST502" s="6"/>
      <c r="SU502" s="6"/>
      <c r="SV502" s="6"/>
      <c r="SW502" s="6"/>
      <c r="SX502" s="6"/>
      <c r="SY502" s="6"/>
      <c r="SZ502" s="6"/>
      <c r="TA502" s="6"/>
      <c r="TB502" s="6"/>
      <c r="TC502" s="6"/>
      <c r="TD502" s="6"/>
      <c r="TE502" s="6"/>
      <c r="TF502" s="6"/>
      <c r="TG502" s="6"/>
      <c r="TH502" s="6"/>
      <c r="TI502" s="6"/>
      <c r="TJ502" s="6"/>
      <c r="TK502" s="6"/>
      <c r="TL502" s="6"/>
      <c r="TM502" s="6"/>
      <c r="TN502" s="6"/>
      <c r="TO502" s="6"/>
      <c r="TP502" s="6"/>
      <c r="TQ502" s="6"/>
      <c r="TR502" s="6"/>
      <c r="TS502" s="6"/>
      <c r="TT502" s="6"/>
      <c r="TU502" s="6"/>
      <c r="TV502" s="6"/>
      <c r="TW502" s="6"/>
      <c r="TX502" s="6"/>
      <c r="TY502" s="6"/>
      <c r="TZ502" s="6"/>
      <c r="UA502" s="6"/>
      <c r="UB502" s="6"/>
      <c r="UC502" s="6"/>
      <c r="UD502" s="6"/>
      <c r="UE502" s="6"/>
      <c r="UF502" s="6"/>
      <c r="UG502" s="6"/>
      <c r="UH502" s="6"/>
      <c r="UI502" s="6"/>
      <c r="UJ502" s="6"/>
      <c r="UK502" s="6"/>
      <c r="UL502" s="6"/>
      <c r="UM502" s="6"/>
      <c r="UN502" s="6"/>
      <c r="UO502" s="6"/>
      <c r="UP502" s="6"/>
      <c r="UQ502" s="6"/>
      <c r="UR502" s="6"/>
      <c r="US502" s="6"/>
      <c r="UT502" s="6"/>
      <c r="UU502" s="6"/>
      <c r="UV502" s="6"/>
      <c r="UW502" s="6"/>
      <c r="UX502" s="6"/>
      <c r="UY502" s="6"/>
      <c r="UZ502" s="6"/>
      <c r="VA502" s="6"/>
      <c r="VB502" s="6"/>
      <c r="VC502" s="6"/>
      <c r="VD502" s="6"/>
      <c r="VE502" s="6"/>
      <c r="VF502" s="6"/>
      <c r="VG502" s="6"/>
      <c r="VH502" s="6"/>
      <c r="VI502" s="6"/>
      <c r="VJ502" s="6"/>
      <c r="VK502" s="6"/>
      <c r="VL502" s="6"/>
      <c r="VM502" s="6"/>
      <c r="VN502" s="6"/>
      <c r="VO502" s="6"/>
      <c r="VP502" s="6"/>
      <c r="VQ502" s="6"/>
      <c r="VR502" s="6"/>
      <c r="VS502" s="6"/>
      <c r="VT502" s="6"/>
      <c r="VU502" s="6"/>
      <c r="VV502" s="6"/>
      <c r="VW502" s="6"/>
      <c r="VX502" s="6"/>
      <c r="VY502" s="6"/>
      <c r="VZ502" s="6"/>
      <c r="WA502" s="6"/>
      <c r="WB502" s="6"/>
      <c r="WC502" s="6"/>
      <c r="WD502" s="6"/>
      <c r="WE502" s="6"/>
      <c r="WF502" s="6"/>
      <c r="WG502" s="6"/>
      <c r="WH502" s="6"/>
      <c r="WI502" s="6"/>
      <c r="WJ502" s="6"/>
      <c r="WK502" s="6"/>
      <c r="WL502" s="6"/>
      <c r="WM502" s="6"/>
      <c r="WN502" s="6"/>
      <c r="WO502" s="6"/>
      <c r="WP502" s="6"/>
      <c r="WQ502" s="6"/>
      <c r="WR502" s="6"/>
      <c r="WS502" s="6"/>
      <c r="WT502" s="6"/>
      <c r="WU502" s="6"/>
      <c r="WV502" s="6"/>
      <c r="WW502" s="6"/>
      <c r="WX502" s="6"/>
      <c r="WY502" s="6"/>
      <c r="WZ502" s="6"/>
      <c r="XA502" s="6"/>
      <c r="XB502" s="6"/>
      <c r="XC502" s="6"/>
      <c r="XD502" s="6"/>
      <c r="XE502" s="6"/>
      <c r="XF502" s="6"/>
      <c r="XG502" s="6"/>
      <c r="XH502" s="6"/>
      <c r="XI502" s="6"/>
      <c r="XJ502" s="6"/>
      <c r="XK502" s="6"/>
      <c r="XL502" s="6"/>
      <c r="XM502" s="6"/>
      <c r="XN502" s="6"/>
      <c r="XO502" s="6"/>
      <c r="XP502" s="6"/>
    </row>
    <row r="503" spans="2:640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/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/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/>
      <c r="OP503" s="6"/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6"/>
      <c r="PF503" s="6"/>
      <c r="PG503" s="6"/>
      <c r="PH503" s="6"/>
      <c r="PI503" s="6"/>
      <c r="PJ503" s="6"/>
      <c r="PK503" s="6"/>
      <c r="PL503" s="6"/>
      <c r="PM503" s="6"/>
      <c r="PN503" s="6"/>
      <c r="PO503" s="6"/>
      <c r="PP503" s="6"/>
      <c r="PQ503" s="6"/>
      <c r="PR503" s="6"/>
      <c r="PS503" s="6"/>
      <c r="PT503" s="6"/>
      <c r="PU503" s="6"/>
      <c r="PV503" s="6"/>
      <c r="PW503" s="6"/>
      <c r="PX503" s="6"/>
      <c r="PY503" s="6"/>
      <c r="PZ503" s="6"/>
      <c r="QA503" s="6"/>
      <c r="QB503" s="6"/>
      <c r="QC503" s="6"/>
      <c r="QD503" s="6"/>
      <c r="QE503" s="6"/>
      <c r="QF503" s="6"/>
      <c r="QG503" s="6"/>
      <c r="QH503" s="6"/>
      <c r="QI503" s="6"/>
      <c r="QJ503" s="6"/>
      <c r="QK503" s="6"/>
      <c r="QL503" s="6"/>
      <c r="QM503" s="6"/>
      <c r="QN503" s="6"/>
      <c r="QO503" s="6"/>
      <c r="QP503" s="6"/>
      <c r="QQ503" s="6"/>
      <c r="QR503" s="6"/>
      <c r="QS503" s="6"/>
      <c r="QT503" s="6"/>
      <c r="QU503" s="6"/>
      <c r="QV503" s="6"/>
      <c r="QW503" s="6"/>
      <c r="QX503" s="6"/>
      <c r="QY503" s="6"/>
      <c r="QZ503" s="6"/>
      <c r="RA503" s="6"/>
      <c r="RB503" s="6"/>
      <c r="RC503" s="6"/>
      <c r="RD503" s="6"/>
      <c r="RE503" s="6"/>
      <c r="RF503" s="6"/>
      <c r="RG503" s="6"/>
      <c r="RH503" s="6"/>
      <c r="RI503" s="6"/>
      <c r="RJ503" s="6"/>
      <c r="RK503" s="6"/>
      <c r="RL503" s="6"/>
      <c r="RM503" s="6"/>
      <c r="RN503" s="6"/>
      <c r="RO503" s="6"/>
      <c r="RP503" s="6"/>
      <c r="RQ503" s="6"/>
      <c r="RR503" s="6"/>
      <c r="RS503" s="6"/>
      <c r="RT503" s="6"/>
      <c r="RU503" s="6"/>
      <c r="RV503" s="6"/>
      <c r="RW503" s="6"/>
      <c r="RX503" s="6"/>
      <c r="RY503" s="6"/>
      <c r="RZ503" s="6"/>
      <c r="SA503" s="6"/>
      <c r="SB503" s="6"/>
      <c r="SC503" s="6"/>
      <c r="SD503" s="6"/>
      <c r="SE503" s="6"/>
      <c r="SF503" s="6"/>
      <c r="SG503" s="6"/>
      <c r="SH503" s="6"/>
      <c r="SI503" s="6"/>
      <c r="SJ503" s="6"/>
      <c r="SK503" s="6"/>
      <c r="SL503" s="6"/>
      <c r="SM503" s="6"/>
      <c r="SN503" s="6"/>
      <c r="SO503" s="6"/>
      <c r="SP503" s="6"/>
      <c r="SQ503" s="6"/>
      <c r="SR503" s="6"/>
      <c r="SS503" s="6"/>
      <c r="ST503" s="6"/>
      <c r="SU503" s="6"/>
      <c r="SV503" s="6"/>
      <c r="SW503" s="6"/>
      <c r="SX503" s="6"/>
      <c r="SY503" s="6"/>
      <c r="SZ503" s="6"/>
      <c r="TA503" s="6"/>
      <c r="TB503" s="6"/>
      <c r="TC503" s="6"/>
      <c r="TD503" s="6"/>
      <c r="TE503" s="6"/>
      <c r="TF503" s="6"/>
      <c r="TG503" s="6"/>
      <c r="TH503" s="6"/>
      <c r="TI503" s="6"/>
      <c r="TJ503" s="6"/>
      <c r="TK503" s="6"/>
      <c r="TL503" s="6"/>
      <c r="TM503" s="6"/>
      <c r="TN503" s="6"/>
      <c r="TO503" s="6"/>
      <c r="TP503" s="6"/>
      <c r="TQ503" s="6"/>
      <c r="TR503" s="6"/>
      <c r="TS503" s="6"/>
      <c r="TT503" s="6"/>
      <c r="TU503" s="6"/>
      <c r="TV503" s="6"/>
      <c r="TW503" s="6"/>
      <c r="TX503" s="6"/>
      <c r="TY503" s="6"/>
      <c r="TZ503" s="6"/>
      <c r="UA503" s="6"/>
      <c r="UB503" s="6"/>
      <c r="UC503" s="6"/>
      <c r="UD503" s="6"/>
      <c r="UE503" s="6"/>
      <c r="UF503" s="6"/>
      <c r="UG503" s="6"/>
      <c r="UH503" s="6"/>
      <c r="UI503" s="6"/>
      <c r="UJ503" s="6"/>
      <c r="UK503" s="6"/>
      <c r="UL503" s="6"/>
      <c r="UM503" s="6"/>
      <c r="UN503" s="6"/>
      <c r="UO503" s="6"/>
      <c r="UP503" s="6"/>
      <c r="UQ503" s="6"/>
      <c r="UR503" s="6"/>
      <c r="US503" s="6"/>
      <c r="UT503" s="6"/>
      <c r="UU503" s="6"/>
      <c r="UV503" s="6"/>
      <c r="UW503" s="6"/>
      <c r="UX503" s="6"/>
      <c r="UY503" s="6"/>
      <c r="UZ503" s="6"/>
      <c r="VA503" s="6"/>
      <c r="VB503" s="6"/>
      <c r="VC503" s="6"/>
      <c r="VD503" s="6"/>
      <c r="VE503" s="6"/>
      <c r="VF503" s="6"/>
      <c r="VG503" s="6"/>
      <c r="VH503" s="6"/>
      <c r="VI503" s="6"/>
      <c r="VJ503" s="6"/>
      <c r="VK503" s="6"/>
      <c r="VL503" s="6"/>
      <c r="VM503" s="6"/>
      <c r="VN503" s="6"/>
      <c r="VO503" s="6"/>
      <c r="VP503" s="6"/>
      <c r="VQ503" s="6"/>
      <c r="VR503" s="6"/>
      <c r="VS503" s="6"/>
      <c r="VT503" s="6"/>
      <c r="VU503" s="6"/>
      <c r="VV503" s="6"/>
      <c r="VW503" s="6"/>
      <c r="VX503" s="6"/>
      <c r="VY503" s="6"/>
      <c r="VZ503" s="6"/>
      <c r="WA503" s="6"/>
      <c r="WB503" s="6"/>
      <c r="WC503" s="6"/>
      <c r="WD503" s="6"/>
      <c r="WE503" s="6"/>
      <c r="WF503" s="6"/>
      <c r="WG503" s="6"/>
      <c r="WH503" s="6"/>
      <c r="WI503" s="6"/>
      <c r="WJ503" s="6"/>
      <c r="WK503" s="6"/>
      <c r="WL503" s="6"/>
      <c r="WM503" s="6"/>
      <c r="WN503" s="6"/>
      <c r="WO503" s="6"/>
      <c r="WP503" s="6"/>
      <c r="WQ503" s="6"/>
      <c r="WR503" s="6"/>
      <c r="WS503" s="6"/>
      <c r="WT503" s="6"/>
      <c r="WU503" s="6"/>
      <c r="WV503" s="6"/>
      <c r="WW503" s="6"/>
      <c r="WX503" s="6"/>
      <c r="WY503" s="6"/>
      <c r="WZ503" s="6"/>
      <c r="XA503" s="6"/>
      <c r="XB503" s="6"/>
      <c r="XC503" s="6"/>
      <c r="XD503" s="6"/>
      <c r="XE503" s="6"/>
      <c r="XF503" s="6"/>
      <c r="XG503" s="6"/>
      <c r="XH503" s="6"/>
      <c r="XI503" s="6"/>
      <c r="XJ503" s="6"/>
      <c r="XK503" s="6"/>
      <c r="XL503" s="6"/>
      <c r="XM503" s="6"/>
      <c r="XN503" s="6"/>
      <c r="XO503" s="6"/>
      <c r="XP503" s="6"/>
    </row>
    <row r="504" spans="2:640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/>
      <c r="OP504" s="6"/>
      <c r="OQ504" s="6"/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/>
      <c r="PD504" s="6"/>
      <c r="PE504" s="6"/>
      <c r="PF504" s="6"/>
      <c r="PG504" s="6"/>
      <c r="PH504" s="6"/>
      <c r="PI504" s="6"/>
      <c r="PJ504" s="6"/>
      <c r="PK504" s="6"/>
      <c r="PL504" s="6"/>
      <c r="PM504" s="6"/>
      <c r="PN504" s="6"/>
      <c r="PO504" s="6"/>
      <c r="PP504" s="6"/>
      <c r="PQ504" s="6"/>
      <c r="PR504" s="6"/>
      <c r="PS504" s="6"/>
      <c r="PT504" s="6"/>
      <c r="PU504" s="6"/>
      <c r="PV504" s="6"/>
      <c r="PW504" s="6"/>
      <c r="PX504" s="6"/>
      <c r="PY504" s="6"/>
      <c r="PZ504" s="6"/>
      <c r="QA504" s="6"/>
      <c r="QB504" s="6"/>
      <c r="QC504" s="6"/>
      <c r="QD504" s="6"/>
      <c r="QE504" s="6"/>
      <c r="QF504" s="6"/>
      <c r="QG504" s="6"/>
      <c r="QH504" s="6"/>
      <c r="QI504" s="6"/>
      <c r="QJ504" s="6"/>
      <c r="QK504" s="6"/>
      <c r="QL504" s="6"/>
      <c r="QM504" s="6"/>
      <c r="QN504" s="6"/>
      <c r="QO504" s="6"/>
      <c r="QP504" s="6"/>
      <c r="QQ504" s="6"/>
      <c r="QR504" s="6"/>
      <c r="QS504" s="6"/>
      <c r="QT504" s="6"/>
      <c r="QU504" s="6"/>
      <c r="QV504" s="6"/>
      <c r="QW504" s="6"/>
      <c r="QX504" s="6"/>
      <c r="QY504" s="6"/>
      <c r="QZ504" s="6"/>
      <c r="RA504" s="6"/>
      <c r="RB504" s="6"/>
      <c r="RC504" s="6"/>
      <c r="RD504" s="6"/>
      <c r="RE504" s="6"/>
      <c r="RF504" s="6"/>
      <c r="RG504" s="6"/>
      <c r="RH504" s="6"/>
      <c r="RI504" s="6"/>
      <c r="RJ504" s="6"/>
      <c r="RK504" s="6"/>
      <c r="RL504" s="6"/>
      <c r="RM504" s="6"/>
      <c r="RN504" s="6"/>
      <c r="RO504" s="6"/>
      <c r="RP504" s="6"/>
      <c r="RQ504" s="6"/>
      <c r="RR504" s="6"/>
      <c r="RS504" s="6"/>
      <c r="RT504" s="6"/>
      <c r="RU504" s="6"/>
      <c r="RV504" s="6"/>
      <c r="RW504" s="6"/>
      <c r="RX504" s="6"/>
      <c r="RY504" s="6"/>
      <c r="RZ504" s="6"/>
      <c r="SA504" s="6"/>
      <c r="SB504" s="6"/>
      <c r="SC504" s="6"/>
      <c r="SD504" s="6"/>
      <c r="SE504" s="6"/>
      <c r="SF504" s="6"/>
      <c r="SG504" s="6"/>
      <c r="SH504" s="6"/>
      <c r="SI504" s="6"/>
      <c r="SJ504" s="6"/>
      <c r="SK504" s="6"/>
      <c r="SL504" s="6"/>
      <c r="SM504" s="6"/>
      <c r="SN504" s="6"/>
      <c r="SO504" s="6"/>
      <c r="SP504" s="6"/>
      <c r="SQ504" s="6"/>
      <c r="SR504" s="6"/>
      <c r="SS504" s="6"/>
      <c r="ST504" s="6"/>
      <c r="SU504" s="6"/>
      <c r="SV504" s="6"/>
      <c r="SW504" s="6"/>
      <c r="SX504" s="6"/>
      <c r="SY504" s="6"/>
      <c r="SZ504" s="6"/>
      <c r="TA504" s="6"/>
      <c r="TB504" s="6"/>
      <c r="TC504" s="6"/>
      <c r="TD504" s="6"/>
      <c r="TE504" s="6"/>
      <c r="TF504" s="6"/>
      <c r="TG504" s="6"/>
      <c r="TH504" s="6"/>
      <c r="TI504" s="6"/>
      <c r="TJ504" s="6"/>
      <c r="TK504" s="6"/>
      <c r="TL504" s="6"/>
      <c r="TM504" s="6"/>
      <c r="TN504" s="6"/>
      <c r="TO504" s="6"/>
      <c r="TP504" s="6"/>
      <c r="TQ504" s="6"/>
      <c r="TR504" s="6"/>
      <c r="TS504" s="6"/>
      <c r="TT504" s="6"/>
      <c r="TU504" s="6"/>
      <c r="TV504" s="6"/>
      <c r="TW504" s="6"/>
      <c r="TX504" s="6"/>
      <c r="TY504" s="6"/>
      <c r="TZ504" s="6"/>
      <c r="UA504" s="6"/>
      <c r="UB504" s="6"/>
      <c r="UC504" s="6"/>
      <c r="UD504" s="6"/>
      <c r="UE504" s="6"/>
      <c r="UF504" s="6"/>
      <c r="UG504" s="6"/>
      <c r="UH504" s="6"/>
      <c r="UI504" s="6"/>
      <c r="UJ504" s="6"/>
      <c r="UK504" s="6"/>
      <c r="UL504" s="6"/>
      <c r="UM504" s="6"/>
      <c r="UN504" s="6"/>
      <c r="UO504" s="6"/>
      <c r="UP504" s="6"/>
      <c r="UQ504" s="6"/>
      <c r="UR504" s="6"/>
      <c r="US504" s="6"/>
      <c r="UT504" s="6"/>
      <c r="UU504" s="6"/>
      <c r="UV504" s="6"/>
      <c r="UW504" s="6"/>
      <c r="UX504" s="6"/>
      <c r="UY504" s="6"/>
      <c r="UZ504" s="6"/>
      <c r="VA504" s="6"/>
      <c r="VB504" s="6"/>
      <c r="VC504" s="6"/>
      <c r="VD504" s="6"/>
      <c r="VE504" s="6"/>
      <c r="VF504" s="6"/>
      <c r="VG504" s="6"/>
      <c r="VH504" s="6"/>
      <c r="VI504" s="6"/>
      <c r="VJ504" s="6"/>
      <c r="VK504" s="6"/>
      <c r="VL504" s="6"/>
      <c r="VM504" s="6"/>
      <c r="VN504" s="6"/>
      <c r="VO504" s="6"/>
      <c r="VP504" s="6"/>
      <c r="VQ504" s="6"/>
      <c r="VR504" s="6"/>
      <c r="VS504" s="6"/>
      <c r="VT504" s="6"/>
      <c r="VU504" s="6"/>
      <c r="VV504" s="6"/>
      <c r="VW504" s="6"/>
      <c r="VX504" s="6"/>
      <c r="VY504" s="6"/>
      <c r="VZ504" s="6"/>
      <c r="WA504" s="6"/>
      <c r="WB504" s="6"/>
      <c r="WC504" s="6"/>
      <c r="WD504" s="6"/>
      <c r="WE504" s="6"/>
      <c r="WF504" s="6"/>
      <c r="WG504" s="6"/>
      <c r="WH504" s="6"/>
      <c r="WI504" s="6"/>
      <c r="WJ504" s="6"/>
      <c r="WK504" s="6"/>
      <c r="WL504" s="6"/>
      <c r="WM504" s="6"/>
      <c r="WN504" s="6"/>
      <c r="WO504" s="6"/>
      <c r="WP504" s="6"/>
      <c r="WQ504" s="6"/>
      <c r="WR504" s="6"/>
      <c r="WS504" s="6"/>
      <c r="WT504" s="6"/>
      <c r="WU504" s="6"/>
      <c r="WV504" s="6"/>
      <c r="WW504" s="6"/>
      <c r="WX504" s="6"/>
      <c r="WY504" s="6"/>
      <c r="WZ504" s="6"/>
      <c r="XA504" s="6"/>
      <c r="XB504" s="6"/>
      <c r="XC504" s="6"/>
      <c r="XD504" s="6"/>
      <c r="XE504" s="6"/>
      <c r="XF504" s="6"/>
      <c r="XG504" s="6"/>
      <c r="XH504" s="6"/>
      <c r="XI504" s="6"/>
      <c r="XJ504" s="6"/>
      <c r="XK504" s="6"/>
      <c r="XL504" s="6"/>
      <c r="XM504" s="6"/>
      <c r="XN504" s="6"/>
      <c r="XO504" s="6"/>
      <c r="XP504" s="6"/>
    </row>
    <row r="505" spans="2:640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/>
      <c r="OP505" s="6"/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6"/>
      <c r="PF505" s="6"/>
      <c r="PG505" s="6"/>
      <c r="PH505" s="6"/>
      <c r="PI505" s="6"/>
      <c r="PJ505" s="6"/>
      <c r="PK505" s="6"/>
      <c r="PL505" s="6"/>
      <c r="PM505" s="6"/>
      <c r="PN505" s="6"/>
      <c r="PO505" s="6"/>
      <c r="PP505" s="6"/>
      <c r="PQ505" s="6"/>
      <c r="PR505" s="6"/>
      <c r="PS505" s="6"/>
      <c r="PT505" s="6"/>
      <c r="PU505" s="6"/>
      <c r="PV505" s="6"/>
      <c r="PW505" s="6"/>
      <c r="PX505" s="6"/>
      <c r="PY505" s="6"/>
      <c r="PZ505" s="6"/>
      <c r="QA505" s="6"/>
      <c r="QB505" s="6"/>
      <c r="QC505" s="6"/>
      <c r="QD505" s="6"/>
      <c r="QE505" s="6"/>
      <c r="QF505" s="6"/>
      <c r="QG505" s="6"/>
      <c r="QH505" s="6"/>
      <c r="QI505" s="6"/>
      <c r="QJ505" s="6"/>
      <c r="QK505" s="6"/>
      <c r="QL505" s="6"/>
      <c r="QM505" s="6"/>
      <c r="QN505" s="6"/>
      <c r="QO505" s="6"/>
      <c r="QP505" s="6"/>
      <c r="QQ505" s="6"/>
      <c r="QR505" s="6"/>
      <c r="QS505" s="6"/>
      <c r="QT505" s="6"/>
      <c r="QU505" s="6"/>
      <c r="QV505" s="6"/>
      <c r="QW505" s="6"/>
      <c r="QX505" s="6"/>
      <c r="QY505" s="6"/>
      <c r="QZ505" s="6"/>
      <c r="RA505" s="6"/>
      <c r="RB505" s="6"/>
      <c r="RC505" s="6"/>
      <c r="RD505" s="6"/>
      <c r="RE505" s="6"/>
      <c r="RF505" s="6"/>
      <c r="RG505" s="6"/>
      <c r="RH505" s="6"/>
      <c r="RI505" s="6"/>
      <c r="RJ505" s="6"/>
      <c r="RK505" s="6"/>
      <c r="RL505" s="6"/>
      <c r="RM505" s="6"/>
      <c r="RN505" s="6"/>
      <c r="RO505" s="6"/>
      <c r="RP505" s="6"/>
      <c r="RQ505" s="6"/>
      <c r="RR505" s="6"/>
      <c r="RS505" s="6"/>
      <c r="RT505" s="6"/>
      <c r="RU505" s="6"/>
      <c r="RV505" s="6"/>
      <c r="RW505" s="6"/>
      <c r="RX505" s="6"/>
      <c r="RY505" s="6"/>
      <c r="RZ505" s="6"/>
      <c r="SA505" s="6"/>
      <c r="SB505" s="6"/>
      <c r="SC505" s="6"/>
      <c r="SD505" s="6"/>
      <c r="SE505" s="6"/>
      <c r="SF505" s="6"/>
      <c r="SG505" s="6"/>
      <c r="SH505" s="6"/>
      <c r="SI505" s="6"/>
      <c r="SJ505" s="6"/>
      <c r="SK505" s="6"/>
      <c r="SL505" s="6"/>
      <c r="SM505" s="6"/>
      <c r="SN505" s="6"/>
      <c r="SO505" s="6"/>
      <c r="SP505" s="6"/>
      <c r="SQ505" s="6"/>
      <c r="SR505" s="6"/>
      <c r="SS505" s="6"/>
      <c r="ST505" s="6"/>
      <c r="SU505" s="6"/>
      <c r="SV505" s="6"/>
      <c r="SW505" s="6"/>
      <c r="SX505" s="6"/>
      <c r="SY505" s="6"/>
      <c r="SZ505" s="6"/>
      <c r="TA505" s="6"/>
      <c r="TB505" s="6"/>
      <c r="TC505" s="6"/>
      <c r="TD505" s="6"/>
      <c r="TE505" s="6"/>
      <c r="TF505" s="6"/>
      <c r="TG505" s="6"/>
      <c r="TH505" s="6"/>
      <c r="TI505" s="6"/>
      <c r="TJ505" s="6"/>
      <c r="TK505" s="6"/>
      <c r="TL505" s="6"/>
      <c r="TM505" s="6"/>
      <c r="TN505" s="6"/>
      <c r="TO505" s="6"/>
      <c r="TP505" s="6"/>
      <c r="TQ505" s="6"/>
      <c r="TR505" s="6"/>
      <c r="TS505" s="6"/>
      <c r="TT505" s="6"/>
      <c r="TU505" s="6"/>
      <c r="TV505" s="6"/>
      <c r="TW505" s="6"/>
      <c r="TX505" s="6"/>
      <c r="TY505" s="6"/>
      <c r="TZ505" s="6"/>
      <c r="UA505" s="6"/>
      <c r="UB505" s="6"/>
      <c r="UC505" s="6"/>
      <c r="UD505" s="6"/>
      <c r="UE505" s="6"/>
      <c r="UF505" s="6"/>
      <c r="UG505" s="6"/>
      <c r="UH505" s="6"/>
      <c r="UI505" s="6"/>
      <c r="UJ505" s="6"/>
      <c r="UK505" s="6"/>
      <c r="UL505" s="6"/>
      <c r="UM505" s="6"/>
      <c r="UN505" s="6"/>
      <c r="UO505" s="6"/>
      <c r="UP505" s="6"/>
      <c r="UQ505" s="6"/>
      <c r="UR505" s="6"/>
      <c r="US505" s="6"/>
      <c r="UT505" s="6"/>
      <c r="UU505" s="6"/>
      <c r="UV505" s="6"/>
      <c r="UW505" s="6"/>
      <c r="UX505" s="6"/>
      <c r="UY505" s="6"/>
      <c r="UZ505" s="6"/>
      <c r="VA505" s="6"/>
      <c r="VB505" s="6"/>
      <c r="VC505" s="6"/>
      <c r="VD505" s="6"/>
      <c r="VE505" s="6"/>
      <c r="VF505" s="6"/>
      <c r="VG505" s="6"/>
      <c r="VH505" s="6"/>
      <c r="VI505" s="6"/>
      <c r="VJ505" s="6"/>
      <c r="VK505" s="6"/>
      <c r="VL505" s="6"/>
      <c r="VM505" s="6"/>
      <c r="VN505" s="6"/>
      <c r="VO505" s="6"/>
      <c r="VP505" s="6"/>
      <c r="VQ505" s="6"/>
      <c r="VR505" s="6"/>
      <c r="VS505" s="6"/>
      <c r="VT505" s="6"/>
      <c r="VU505" s="6"/>
      <c r="VV505" s="6"/>
      <c r="VW505" s="6"/>
      <c r="VX505" s="6"/>
      <c r="VY505" s="6"/>
      <c r="VZ505" s="6"/>
      <c r="WA505" s="6"/>
      <c r="WB505" s="6"/>
      <c r="WC505" s="6"/>
      <c r="WD505" s="6"/>
      <c r="WE505" s="6"/>
      <c r="WF505" s="6"/>
      <c r="WG505" s="6"/>
      <c r="WH505" s="6"/>
      <c r="WI505" s="6"/>
      <c r="WJ505" s="6"/>
      <c r="WK505" s="6"/>
      <c r="WL505" s="6"/>
      <c r="WM505" s="6"/>
      <c r="WN505" s="6"/>
      <c r="WO505" s="6"/>
      <c r="WP505" s="6"/>
      <c r="WQ505" s="6"/>
      <c r="WR505" s="6"/>
      <c r="WS505" s="6"/>
      <c r="WT505" s="6"/>
      <c r="WU505" s="6"/>
      <c r="WV505" s="6"/>
      <c r="WW505" s="6"/>
      <c r="WX505" s="6"/>
      <c r="WY505" s="6"/>
      <c r="WZ505" s="6"/>
      <c r="XA505" s="6"/>
      <c r="XB505" s="6"/>
      <c r="XC505" s="6"/>
      <c r="XD505" s="6"/>
      <c r="XE505" s="6"/>
      <c r="XF505" s="6"/>
      <c r="XG505" s="6"/>
      <c r="XH505" s="6"/>
      <c r="XI505" s="6"/>
      <c r="XJ505" s="6"/>
      <c r="XK505" s="6"/>
      <c r="XL505" s="6"/>
      <c r="XM505" s="6"/>
      <c r="XN505" s="6"/>
      <c r="XO505" s="6"/>
      <c r="XP505" s="6"/>
    </row>
    <row r="506" spans="2:640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6"/>
      <c r="OQ506" s="6"/>
      <c r="OR506" s="6"/>
      <c r="OS506" s="6"/>
      <c r="OT506" s="6"/>
      <c r="OU506" s="6"/>
      <c r="OV506" s="6"/>
      <c r="OW506" s="6"/>
      <c r="OX506" s="6"/>
      <c r="OY506" s="6"/>
      <c r="OZ506" s="6"/>
      <c r="PA506" s="6"/>
      <c r="PB506" s="6"/>
      <c r="PC506" s="6"/>
      <c r="PD506" s="6"/>
      <c r="PE506" s="6"/>
      <c r="PF506" s="6"/>
      <c r="PG506" s="6"/>
      <c r="PH506" s="6"/>
      <c r="PI506" s="6"/>
      <c r="PJ506" s="6"/>
      <c r="PK506" s="6"/>
      <c r="PL506" s="6"/>
      <c r="PM506" s="6"/>
      <c r="PN506" s="6"/>
      <c r="PO506" s="6"/>
      <c r="PP506" s="6"/>
      <c r="PQ506" s="6"/>
      <c r="PR506" s="6"/>
      <c r="PS506" s="6"/>
      <c r="PT506" s="6"/>
      <c r="PU506" s="6"/>
      <c r="PV506" s="6"/>
      <c r="PW506" s="6"/>
      <c r="PX506" s="6"/>
      <c r="PY506" s="6"/>
      <c r="PZ506" s="6"/>
      <c r="QA506" s="6"/>
      <c r="QB506" s="6"/>
      <c r="QC506" s="6"/>
      <c r="QD506" s="6"/>
      <c r="QE506" s="6"/>
      <c r="QF506" s="6"/>
      <c r="QG506" s="6"/>
      <c r="QH506" s="6"/>
      <c r="QI506" s="6"/>
      <c r="QJ506" s="6"/>
      <c r="QK506" s="6"/>
      <c r="QL506" s="6"/>
      <c r="QM506" s="6"/>
      <c r="QN506" s="6"/>
      <c r="QO506" s="6"/>
      <c r="QP506" s="6"/>
      <c r="QQ506" s="6"/>
      <c r="QR506" s="6"/>
      <c r="QS506" s="6"/>
      <c r="QT506" s="6"/>
      <c r="QU506" s="6"/>
      <c r="QV506" s="6"/>
      <c r="QW506" s="6"/>
      <c r="QX506" s="6"/>
      <c r="QY506" s="6"/>
      <c r="QZ506" s="6"/>
      <c r="RA506" s="6"/>
      <c r="RB506" s="6"/>
      <c r="RC506" s="6"/>
      <c r="RD506" s="6"/>
      <c r="RE506" s="6"/>
      <c r="RF506" s="6"/>
      <c r="RG506" s="6"/>
      <c r="RH506" s="6"/>
      <c r="RI506" s="6"/>
      <c r="RJ506" s="6"/>
      <c r="RK506" s="6"/>
      <c r="RL506" s="6"/>
      <c r="RM506" s="6"/>
      <c r="RN506" s="6"/>
      <c r="RO506" s="6"/>
      <c r="RP506" s="6"/>
      <c r="RQ506" s="6"/>
      <c r="RR506" s="6"/>
      <c r="RS506" s="6"/>
      <c r="RT506" s="6"/>
      <c r="RU506" s="6"/>
      <c r="RV506" s="6"/>
      <c r="RW506" s="6"/>
      <c r="RX506" s="6"/>
      <c r="RY506" s="6"/>
      <c r="RZ506" s="6"/>
      <c r="SA506" s="6"/>
      <c r="SB506" s="6"/>
      <c r="SC506" s="6"/>
      <c r="SD506" s="6"/>
      <c r="SE506" s="6"/>
      <c r="SF506" s="6"/>
      <c r="SG506" s="6"/>
      <c r="SH506" s="6"/>
      <c r="SI506" s="6"/>
      <c r="SJ506" s="6"/>
      <c r="SK506" s="6"/>
      <c r="SL506" s="6"/>
      <c r="SM506" s="6"/>
      <c r="SN506" s="6"/>
      <c r="SO506" s="6"/>
      <c r="SP506" s="6"/>
      <c r="SQ506" s="6"/>
      <c r="SR506" s="6"/>
      <c r="SS506" s="6"/>
      <c r="ST506" s="6"/>
      <c r="SU506" s="6"/>
      <c r="SV506" s="6"/>
      <c r="SW506" s="6"/>
      <c r="SX506" s="6"/>
      <c r="SY506" s="6"/>
      <c r="SZ506" s="6"/>
      <c r="TA506" s="6"/>
      <c r="TB506" s="6"/>
      <c r="TC506" s="6"/>
      <c r="TD506" s="6"/>
      <c r="TE506" s="6"/>
      <c r="TF506" s="6"/>
      <c r="TG506" s="6"/>
      <c r="TH506" s="6"/>
      <c r="TI506" s="6"/>
      <c r="TJ506" s="6"/>
      <c r="TK506" s="6"/>
      <c r="TL506" s="6"/>
      <c r="TM506" s="6"/>
      <c r="TN506" s="6"/>
      <c r="TO506" s="6"/>
      <c r="TP506" s="6"/>
      <c r="TQ506" s="6"/>
      <c r="TR506" s="6"/>
      <c r="TS506" s="6"/>
      <c r="TT506" s="6"/>
      <c r="TU506" s="6"/>
      <c r="TV506" s="6"/>
      <c r="TW506" s="6"/>
      <c r="TX506" s="6"/>
      <c r="TY506" s="6"/>
      <c r="TZ506" s="6"/>
      <c r="UA506" s="6"/>
      <c r="UB506" s="6"/>
      <c r="UC506" s="6"/>
      <c r="UD506" s="6"/>
      <c r="UE506" s="6"/>
      <c r="UF506" s="6"/>
      <c r="UG506" s="6"/>
      <c r="UH506" s="6"/>
      <c r="UI506" s="6"/>
      <c r="UJ506" s="6"/>
      <c r="UK506" s="6"/>
      <c r="UL506" s="6"/>
      <c r="UM506" s="6"/>
      <c r="UN506" s="6"/>
      <c r="UO506" s="6"/>
      <c r="UP506" s="6"/>
      <c r="UQ506" s="6"/>
      <c r="UR506" s="6"/>
      <c r="US506" s="6"/>
      <c r="UT506" s="6"/>
      <c r="UU506" s="6"/>
      <c r="UV506" s="6"/>
      <c r="UW506" s="6"/>
      <c r="UX506" s="6"/>
      <c r="UY506" s="6"/>
      <c r="UZ506" s="6"/>
      <c r="VA506" s="6"/>
      <c r="VB506" s="6"/>
      <c r="VC506" s="6"/>
      <c r="VD506" s="6"/>
      <c r="VE506" s="6"/>
      <c r="VF506" s="6"/>
      <c r="VG506" s="6"/>
      <c r="VH506" s="6"/>
      <c r="VI506" s="6"/>
      <c r="VJ506" s="6"/>
      <c r="VK506" s="6"/>
      <c r="VL506" s="6"/>
      <c r="VM506" s="6"/>
      <c r="VN506" s="6"/>
      <c r="VO506" s="6"/>
      <c r="VP506" s="6"/>
      <c r="VQ506" s="6"/>
      <c r="VR506" s="6"/>
      <c r="VS506" s="6"/>
      <c r="VT506" s="6"/>
      <c r="VU506" s="6"/>
      <c r="VV506" s="6"/>
      <c r="VW506" s="6"/>
      <c r="VX506" s="6"/>
      <c r="VY506" s="6"/>
      <c r="VZ506" s="6"/>
      <c r="WA506" s="6"/>
      <c r="WB506" s="6"/>
      <c r="WC506" s="6"/>
      <c r="WD506" s="6"/>
      <c r="WE506" s="6"/>
      <c r="WF506" s="6"/>
      <c r="WG506" s="6"/>
      <c r="WH506" s="6"/>
      <c r="WI506" s="6"/>
      <c r="WJ506" s="6"/>
      <c r="WK506" s="6"/>
      <c r="WL506" s="6"/>
      <c r="WM506" s="6"/>
      <c r="WN506" s="6"/>
      <c r="WO506" s="6"/>
      <c r="WP506" s="6"/>
      <c r="WQ506" s="6"/>
      <c r="WR506" s="6"/>
      <c r="WS506" s="6"/>
      <c r="WT506" s="6"/>
      <c r="WU506" s="6"/>
      <c r="WV506" s="6"/>
      <c r="WW506" s="6"/>
      <c r="WX506" s="6"/>
      <c r="WY506" s="6"/>
      <c r="WZ506" s="6"/>
      <c r="XA506" s="6"/>
      <c r="XB506" s="6"/>
      <c r="XC506" s="6"/>
      <c r="XD506" s="6"/>
      <c r="XE506" s="6"/>
      <c r="XF506" s="6"/>
      <c r="XG506" s="6"/>
      <c r="XH506" s="6"/>
      <c r="XI506" s="6"/>
      <c r="XJ506" s="6"/>
      <c r="XK506" s="6"/>
      <c r="XL506" s="6"/>
      <c r="XM506" s="6"/>
      <c r="XN506" s="6"/>
      <c r="XO506" s="6"/>
      <c r="XP506" s="6"/>
    </row>
    <row r="507" spans="2:640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6"/>
      <c r="OQ507" s="6"/>
      <c r="OR507" s="6"/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6"/>
      <c r="PF507" s="6"/>
      <c r="PG507" s="6"/>
      <c r="PH507" s="6"/>
      <c r="PI507" s="6"/>
      <c r="PJ507" s="6"/>
      <c r="PK507" s="6"/>
      <c r="PL507" s="6"/>
      <c r="PM507" s="6"/>
      <c r="PN507" s="6"/>
      <c r="PO507" s="6"/>
      <c r="PP507" s="6"/>
      <c r="PQ507" s="6"/>
      <c r="PR507" s="6"/>
      <c r="PS507" s="6"/>
      <c r="PT507" s="6"/>
      <c r="PU507" s="6"/>
      <c r="PV507" s="6"/>
      <c r="PW507" s="6"/>
      <c r="PX507" s="6"/>
      <c r="PY507" s="6"/>
      <c r="PZ507" s="6"/>
      <c r="QA507" s="6"/>
      <c r="QB507" s="6"/>
      <c r="QC507" s="6"/>
      <c r="QD507" s="6"/>
      <c r="QE507" s="6"/>
      <c r="QF507" s="6"/>
      <c r="QG507" s="6"/>
      <c r="QH507" s="6"/>
      <c r="QI507" s="6"/>
      <c r="QJ507" s="6"/>
      <c r="QK507" s="6"/>
      <c r="QL507" s="6"/>
      <c r="QM507" s="6"/>
      <c r="QN507" s="6"/>
      <c r="QO507" s="6"/>
      <c r="QP507" s="6"/>
      <c r="QQ507" s="6"/>
      <c r="QR507" s="6"/>
      <c r="QS507" s="6"/>
      <c r="QT507" s="6"/>
      <c r="QU507" s="6"/>
      <c r="QV507" s="6"/>
      <c r="QW507" s="6"/>
      <c r="QX507" s="6"/>
      <c r="QY507" s="6"/>
      <c r="QZ507" s="6"/>
      <c r="RA507" s="6"/>
      <c r="RB507" s="6"/>
      <c r="RC507" s="6"/>
      <c r="RD507" s="6"/>
      <c r="RE507" s="6"/>
      <c r="RF507" s="6"/>
      <c r="RG507" s="6"/>
      <c r="RH507" s="6"/>
      <c r="RI507" s="6"/>
      <c r="RJ507" s="6"/>
      <c r="RK507" s="6"/>
      <c r="RL507" s="6"/>
      <c r="RM507" s="6"/>
      <c r="RN507" s="6"/>
      <c r="RO507" s="6"/>
      <c r="RP507" s="6"/>
      <c r="RQ507" s="6"/>
      <c r="RR507" s="6"/>
      <c r="RS507" s="6"/>
      <c r="RT507" s="6"/>
      <c r="RU507" s="6"/>
      <c r="RV507" s="6"/>
      <c r="RW507" s="6"/>
      <c r="RX507" s="6"/>
      <c r="RY507" s="6"/>
      <c r="RZ507" s="6"/>
      <c r="SA507" s="6"/>
      <c r="SB507" s="6"/>
      <c r="SC507" s="6"/>
      <c r="SD507" s="6"/>
      <c r="SE507" s="6"/>
      <c r="SF507" s="6"/>
      <c r="SG507" s="6"/>
      <c r="SH507" s="6"/>
      <c r="SI507" s="6"/>
      <c r="SJ507" s="6"/>
      <c r="SK507" s="6"/>
      <c r="SL507" s="6"/>
      <c r="SM507" s="6"/>
      <c r="SN507" s="6"/>
      <c r="SO507" s="6"/>
      <c r="SP507" s="6"/>
      <c r="SQ507" s="6"/>
      <c r="SR507" s="6"/>
      <c r="SS507" s="6"/>
      <c r="ST507" s="6"/>
      <c r="SU507" s="6"/>
      <c r="SV507" s="6"/>
      <c r="SW507" s="6"/>
      <c r="SX507" s="6"/>
      <c r="SY507" s="6"/>
      <c r="SZ507" s="6"/>
      <c r="TA507" s="6"/>
      <c r="TB507" s="6"/>
      <c r="TC507" s="6"/>
      <c r="TD507" s="6"/>
      <c r="TE507" s="6"/>
      <c r="TF507" s="6"/>
      <c r="TG507" s="6"/>
      <c r="TH507" s="6"/>
      <c r="TI507" s="6"/>
      <c r="TJ507" s="6"/>
      <c r="TK507" s="6"/>
      <c r="TL507" s="6"/>
      <c r="TM507" s="6"/>
      <c r="TN507" s="6"/>
      <c r="TO507" s="6"/>
      <c r="TP507" s="6"/>
      <c r="TQ507" s="6"/>
      <c r="TR507" s="6"/>
      <c r="TS507" s="6"/>
      <c r="TT507" s="6"/>
      <c r="TU507" s="6"/>
      <c r="TV507" s="6"/>
      <c r="TW507" s="6"/>
      <c r="TX507" s="6"/>
      <c r="TY507" s="6"/>
      <c r="TZ507" s="6"/>
      <c r="UA507" s="6"/>
      <c r="UB507" s="6"/>
      <c r="UC507" s="6"/>
      <c r="UD507" s="6"/>
      <c r="UE507" s="6"/>
      <c r="UF507" s="6"/>
      <c r="UG507" s="6"/>
      <c r="UH507" s="6"/>
      <c r="UI507" s="6"/>
      <c r="UJ507" s="6"/>
      <c r="UK507" s="6"/>
      <c r="UL507" s="6"/>
      <c r="UM507" s="6"/>
      <c r="UN507" s="6"/>
      <c r="UO507" s="6"/>
      <c r="UP507" s="6"/>
      <c r="UQ507" s="6"/>
      <c r="UR507" s="6"/>
      <c r="US507" s="6"/>
      <c r="UT507" s="6"/>
      <c r="UU507" s="6"/>
      <c r="UV507" s="6"/>
      <c r="UW507" s="6"/>
      <c r="UX507" s="6"/>
      <c r="UY507" s="6"/>
      <c r="UZ507" s="6"/>
      <c r="VA507" s="6"/>
      <c r="VB507" s="6"/>
      <c r="VC507" s="6"/>
      <c r="VD507" s="6"/>
      <c r="VE507" s="6"/>
      <c r="VF507" s="6"/>
      <c r="VG507" s="6"/>
      <c r="VH507" s="6"/>
      <c r="VI507" s="6"/>
      <c r="VJ507" s="6"/>
      <c r="VK507" s="6"/>
      <c r="VL507" s="6"/>
      <c r="VM507" s="6"/>
      <c r="VN507" s="6"/>
      <c r="VO507" s="6"/>
      <c r="VP507" s="6"/>
      <c r="VQ507" s="6"/>
      <c r="VR507" s="6"/>
      <c r="VS507" s="6"/>
      <c r="VT507" s="6"/>
      <c r="VU507" s="6"/>
      <c r="VV507" s="6"/>
      <c r="VW507" s="6"/>
      <c r="VX507" s="6"/>
      <c r="VY507" s="6"/>
      <c r="VZ507" s="6"/>
      <c r="WA507" s="6"/>
      <c r="WB507" s="6"/>
      <c r="WC507" s="6"/>
      <c r="WD507" s="6"/>
      <c r="WE507" s="6"/>
      <c r="WF507" s="6"/>
      <c r="WG507" s="6"/>
      <c r="WH507" s="6"/>
      <c r="WI507" s="6"/>
      <c r="WJ507" s="6"/>
      <c r="WK507" s="6"/>
      <c r="WL507" s="6"/>
      <c r="WM507" s="6"/>
      <c r="WN507" s="6"/>
      <c r="WO507" s="6"/>
      <c r="WP507" s="6"/>
      <c r="WQ507" s="6"/>
      <c r="WR507" s="6"/>
      <c r="WS507" s="6"/>
      <c r="WT507" s="6"/>
      <c r="WU507" s="6"/>
      <c r="WV507" s="6"/>
      <c r="WW507" s="6"/>
      <c r="WX507" s="6"/>
      <c r="WY507" s="6"/>
      <c r="WZ507" s="6"/>
      <c r="XA507" s="6"/>
      <c r="XB507" s="6"/>
      <c r="XC507" s="6"/>
      <c r="XD507" s="6"/>
      <c r="XE507" s="6"/>
      <c r="XF507" s="6"/>
      <c r="XG507" s="6"/>
      <c r="XH507" s="6"/>
      <c r="XI507" s="6"/>
      <c r="XJ507" s="6"/>
      <c r="XK507" s="6"/>
      <c r="XL507" s="6"/>
      <c r="XM507" s="6"/>
      <c r="XN507" s="6"/>
      <c r="XO507" s="6"/>
      <c r="XP507" s="6"/>
    </row>
    <row r="508" spans="2:640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6"/>
      <c r="PE508" s="6"/>
      <c r="PF508" s="6"/>
      <c r="PG508" s="6"/>
      <c r="PH508" s="6"/>
      <c r="PI508" s="6"/>
      <c r="PJ508" s="6"/>
      <c r="PK508" s="6"/>
      <c r="PL508" s="6"/>
      <c r="PM508" s="6"/>
      <c r="PN508" s="6"/>
      <c r="PO508" s="6"/>
      <c r="PP508" s="6"/>
      <c r="PQ508" s="6"/>
      <c r="PR508" s="6"/>
      <c r="PS508" s="6"/>
      <c r="PT508" s="6"/>
      <c r="PU508" s="6"/>
      <c r="PV508" s="6"/>
      <c r="PW508" s="6"/>
      <c r="PX508" s="6"/>
      <c r="PY508" s="6"/>
      <c r="PZ508" s="6"/>
      <c r="QA508" s="6"/>
      <c r="QB508" s="6"/>
      <c r="QC508" s="6"/>
      <c r="QD508" s="6"/>
      <c r="QE508" s="6"/>
      <c r="QF508" s="6"/>
      <c r="QG508" s="6"/>
      <c r="QH508" s="6"/>
      <c r="QI508" s="6"/>
      <c r="QJ508" s="6"/>
      <c r="QK508" s="6"/>
      <c r="QL508" s="6"/>
      <c r="QM508" s="6"/>
      <c r="QN508" s="6"/>
      <c r="QO508" s="6"/>
      <c r="QP508" s="6"/>
      <c r="QQ508" s="6"/>
      <c r="QR508" s="6"/>
      <c r="QS508" s="6"/>
      <c r="QT508" s="6"/>
      <c r="QU508" s="6"/>
      <c r="QV508" s="6"/>
      <c r="QW508" s="6"/>
      <c r="QX508" s="6"/>
      <c r="QY508" s="6"/>
      <c r="QZ508" s="6"/>
      <c r="RA508" s="6"/>
      <c r="RB508" s="6"/>
      <c r="RC508" s="6"/>
      <c r="RD508" s="6"/>
      <c r="RE508" s="6"/>
      <c r="RF508" s="6"/>
      <c r="RG508" s="6"/>
      <c r="RH508" s="6"/>
      <c r="RI508" s="6"/>
      <c r="RJ508" s="6"/>
      <c r="RK508" s="6"/>
      <c r="RL508" s="6"/>
      <c r="RM508" s="6"/>
      <c r="RN508" s="6"/>
      <c r="RO508" s="6"/>
      <c r="RP508" s="6"/>
      <c r="RQ508" s="6"/>
      <c r="RR508" s="6"/>
      <c r="RS508" s="6"/>
      <c r="RT508" s="6"/>
      <c r="RU508" s="6"/>
      <c r="RV508" s="6"/>
      <c r="RW508" s="6"/>
      <c r="RX508" s="6"/>
      <c r="RY508" s="6"/>
      <c r="RZ508" s="6"/>
      <c r="SA508" s="6"/>
      <c r="SB508" s="6"/>
      <c r="SC508" s="6"/>
      <c r="SD508" s="6"/>
      <c r="SE508" s="6"/>
      <c r="SF508" s="6"/>
      <c r="SG508" s="6"/>
      <c r="SH508" s="6"/>
      <c r="SI508" s="6"/>
      <c r="SJ508" s="6"/>
      <c r="SK508" s="6"/>
      <c r="SL508" s="6"/>
      <c r="SM508" s="6"/>
      <c r="SN508" s="6"/>
      <c r="SO508" s="6"/>
      <c r="SP508" s="6"/>
      <c r="SQ508" s="6"/>
      <c r="SR508" s="6"/>
      <c r="SS508" s="6"/>
      <c r="ST508" s="6"/>
      <c r="SU508" s="6"/>
      <c r="SV508" s="6"/>
      <c r="SW508" s="6"/>
      <c r="SX508" s="6"/>
      <c r="SY508" s="6"/>
      <c r="SZ508" s="6"/>
      <c r="TA508" s="6"/>
      <c r="TB508" s="6"/>
      <c r="TC508" s="6"/>
      <c r="TD508" s="6"/>
      <c r="TE508" s="6"/>
      <c r="TF508" s="6"/>
      <c r="TG508" s="6"/>
      <c r="TH508" s="6"/>
      <c r="TI508" s="6"/>
      <c r="TJ508" s="6"/>
      <c r="TK508" s="6"/>
      <c r="TL508" s="6"/>
      <c r="TM508" s="6"/>
      <c r="TN508" s="6"/>
      <c r="TO508" s="6"/>
      <c r="TP508" s="6"/>
      <c r="TQ508" s="6"/>
      <c r="TR508" s="6"/>
      <c r="TS508" s="6"/>
      <c r="TT508" s="6"/>
      <c r="TU508" s="6"/>
      <c r="TV508" s="6"/>
      <c r="TW508" s="6"/>
      <c r="TX508" s="6"/>
      <c r="TY508" s="6"/>
      <c r="TZ508" s="6"/>
      <c r="UA508" s="6"/>
      <c r="UB508" s="6"/>
      <c r="UC508" s="6"/>
      <c r="UD508" s="6"/>
      <c r="UE508" s="6"/>
      <c r="UF508" s="6"/>
      <c r="UG508" s="6"/>
      <c r="UH508" s="6"/>
      <c r="UI508" s="6"/>
      <c r="UJ508" s="6"/>
      <c r="UK508" s="6"/>
      <c r="UL508" s="6"/>
      <c r="UM508" s="6"/>
      <c r="UN508" s="6"/>
      <c r="UO508" s="6"/>
      <c r="UP508" s="6"/>
      <c r="UQ508" s="6"/>
      <c r="UR508" s="6"/>
      <c r="US508" s="6"/>
      <c r="UT508" s="6"/>
      <c r="UU508" s="6"/>
      <c r="UV508" s="6"/>
      <c r="UW508" s="6"/>
      <c r="UX508" s="6"/>
      <c r="UY508" s="6"/>
      <c r="UZ508" s="6"/>
      <c r="VA508" s="6"/>
      <c r="VB508" s="6"/>
      <c r="VC508" s="6"/>
      <c r="VD508" s="6"/>
      <c r="VE508" s="6"/>
      <c r="VF508" s="6"/>
      <c r="VG508" s="6"/>
      <c r="VH508" s="6"/>
      <c r="VI508" s="6"/>
      <c r="VJ508" s="6"/>
      <c r="VK508" s="6"/>
      <c r="VL508" s="6"/>
      <c r="VM508" s="6"/>
      <c r="VN508" s="6"/>
      <c r="VO508" s="6"/>
      <c r="VP508" s="6"/>
      <c r="VQ508" s="6"/>
      <c r="VR508" s="6"/>
      <c r="VS508" s="6"/>
      <c r="VT508" s="6"/>
      <c r="VU508" s="6"/>
      <c r="VV508" s="6"/>
      <c r="VW508" s="6"/>
      <c r="VX508" s="6"/>
      <c r="VY508" s="6"/>
      <c r="VZ508" s="6"/>
      <c r="WA508" s="6"/>
      <c r="WB508" s="6"/>
      <c r="WC508" s="6"/>
      <c r="WD508" s="6"/>
      <c r="WE508" s="6"/>
      <c r="WF508" s="6"/>
      <c r="WG508" s="6"/>
      <c r="WH508" s="6"/>
      <c r="WI508" s="6"/>
      <c r="WJ508" s="6"/>
      <c r="WK508" s="6"/>
      <c r="WL508" s="6"/>
      <c r="WM508" s="6"/>
      <c r="WN508" s="6"/>
      <c r="WO508" s="6"/>
      <c r="WP508" s="6"/>
      <c r="WQ508" s="6"/>
      <c r="WR508" s="6"/>
      <c r="WS508" s="6"/>
      <c r="WT508" s="6"/>
      <c r="WU508" s="6"/>
      <c r="WV508" s="6"/>
      <c r="WW508" s="6"/>
      <c r="WX508" s="6"/>
      <c r="WY508" s="6"/>
      <c r="WZ508" s="6"/>
      <c r="XA508" s="6"/>
      <c r="XB508" s="6"/>
      <c r="XC508" s="6"/>
      <c r="XD508" s="6"/>
      <c r="XE508" s="6"/>
      <c r="XF508" s="6"/>
      <c r="XG508" s="6"/>
      <c r="XH508" s="6"/>
      <c r="XI508" s="6"/>
      <c r="XJ508" s="6"/>
      <c r="XK508" s="6"/>
      <c r="XL508" s="6"/>
      <c r="XM508" s="6"/>
      <c r="XN508" s="6"/>
      <c r="XO508" s="6"/>
      <c r="XP508" s="6"/>
    </row>
    <row r="509" spans="2:640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/>
      <c r="OP509" s="6"/>
      <c r="OQ509" s="6"/>
      <c r="OR509" s="6"/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6"/>
      <c r="PF509" s="6"/>
      <c r="PG509" s="6"/>
      <c r="PH509" s="6"/>
      <c r="PI509" s="6"/>
      <c r="PJ509" s="6"/>
      <c r="PK509" s="6"/>
      <c r="PL509" s="6"/>
      <c r="PM509" s="6"/>
      <c r="PN509" s="6"/>
      <c r="PO509" s="6"/>
      <c r="PP509" s="6"/>
      <c r="PQ509" s="6"/>
      <c r="PR509" s="6"/>
      <c r="PS509" s="6"/>
      <c r="PT509" s="6"/>
      <c r="PU509" s="6"/>
      <c r="PV509" s="6"/>
      <c r="PW509" s="6"/>
      <c r="PX509" s="6"/>
      <c r="PY509" s="6"/>
      <c r="PZ509" s="6"/>
      <c r="QA509" s="6"/>
      <c r="QB509" s="6"/>
      <c r="QC509" s="6"/>
      <c r="QD509" s="6"/>
      <c r="QE509" s="6"/>
      <c r="QF509" s="6"/>
      <c r="QG509" s="6"/>
      <c r="QH509" s="6"/>
      <c r="QI509" s="6"/>
      <c r="QJ509" s="6"/>
      <c r="QK509" s="6"/>
      <c r="QL509" s="6"/>
      <c r="QM509" s="6"/>
      <c r="QN509" s="6"/>
      <c r="QO509" s="6"/>
      <c r="QP509" s="6"/>
      <c r="QQ509" s="6"/>
      <c r="QR509" s="6"/>
      <c r="QS509" s="6"/>
      <c r="QT509" s="6"/>
      <c r="QU509" s="6"/>
      <c r="QV509" s="6"/>
      <c r="QW509" s="6"/>
      <c r="QX509" s="6"/>
      <c r="QY509" s="6"/>
      <c r="QZ509" s="6"/>
      <c r="RA509" s="6"/>
      <c r="RB509" s="6"/>
      <c r="RC509" s="6"/>
      <c r="RD509" s="6"/>
      <c r="RE509" s="6"/>
      <c r="RF509" s="6"/>
      <c r="RG509" s="6"/>
      <c r="RH509" s="6"/>
      <c r="RI509" s="6"/>
      <c r="RJ509" s="6"/>
      <c r="RK509" s="6"/>
      <c r="RL509" s="6"/>
      <c r="RM509" s="6"/>
      <c r="RN509" s="6"/>
      <c r="RO509" s="6"/>
      <c r="RP509" s="6"/>
      <c r="RQ509" s="6"/>
      <c r="RR509" s="6"/>
      <c r="RS509" s="6"/>
      <c r="RT509" s="6"/>
      <c r="RU509" s="6"/>
      <c r="RV509" s="6"/>
      <c r="RW509" s="6"/>
      <c r="RX509" s="6"/>
      <c r="RY509" s="6"/>
      <c r="RZ509" s="6"/>
      <c r="SA509" s="6"/>
      <c r="SB509" s="6"/>
      <c r="SC509" s="6"/>
      <c r="SD509" s="6"/>
      <c r="SE509" s="6"/>
      <c r="SF509" s="6"/>
      <c r="SG509" s="6"/>
      <c r="SH509" s="6"/>
      <c r="SI509" s="6"/>
      <c r="SJ509" s="6"/>
      <c r="SK509" s="6"/>
      <c r="SL509" s="6"/>
      <c r="SM509" s="6"/>
      <c r="SN509" s="6"/>
      <c r="SO509" s="6"/>
      <c r="SP509" s="6"/>
      <c r="SQ509" s="6"/>
      <c r="SR509" s="6"/>
      <c r="SS509" s="6"/>
      <c r="ST509" s="6"/>
      <c r="SU509" s="6"/>
      <c r="SV509" s="6"/>
      <c r="SW509" s="6"/>
      <c r="SX509" s="6"/>
      <c r="SY509" s="6"/>
      <c r="SZ509" s="6"/>
      <c r="TA509" s="6"/>
      <c r="TB509" s="6"/>
      <c r="TC509" s="6"/>
      <c r="TD509" s="6"/>
      <c r="TE509" s="6"/>
      <c r="TF509" s="6"/>
      <c r="TG509" s="6"/>
      <c r="TH509" s="6"/>
      <c r="TI509" s="6"/>
      <c r="TJ509" s="6"/>
      <c r="TK509" s="6"/>
      <c r="TL509" s="6"/>
      <c r="TM509" s="6"/>
      <c r="TN509" s="6"/>
      <c r="TO509" s="6"/>
      <c r="TP509" s="6"/>
      <c r="TQ509" s="6"/>
      <c r="TR509" s="6"/>
      <c r="TS509" s="6"/>
      <c r="TT509" s="6"/>
      <c r="TU509" s="6"/>
      <c r="TV509" s="6"/>
      <c r="TW509" s="6"/>
      <c r="TX509" s="6"/>
      <c r="TY509" s="6"/>
      <c r="TZ509" s="6"/>
      <c r="UA509" s="6"/>
      <c r="UB509" s="6"/>
      <c r="UC509" s="6"/>
      <c r="UD509" s="6"/>
      <c r="UE509" s="6"/>
      <c r="UF509" s="6"/>
      <c r="UG509" s="6"/>
      <c r="UH509" s="6"/>
      <c r="UI509" s="6"/>
      <c r="UJ509" s="6"/>
      <c r="UK509" s="6"/>
      <c r="UL509" s="6"/>
      <c r="UM509" s="6"/>
      <c r="UN509" s="6"/>
      <c r="UO509" s="6"/>
      <c r="UP509" s="6"/>
      <c r="UQ509" s="6"/>
      <c r="UR509" s="6"/>
      <c r="US509" s="6"/>
      <c r="UT509" s="6"/>
      <c r="UU509" s="6"/>
      <c r="UV509" s="6"/>
      <c r="UW509" s="6"/>
      <c r="UX509" s="6"/>
      <c r="UY509" s="6"/>
      <c r="UZ509" s="6"/>
      <c r="VA509" s="6"/>
      <c r="VB509" s="6"/>
      <c r="VC509" s="6"/>
      <c r="VD509" s="6"/>
      <c r="VE509" s="6"/>
      <c r="VF509" s="6"/>
      <c r="VG509" s="6"/>
      <c r="VH509" s="6"/>
      <c r="VI509" s="6"/>
      <c r="VJ509" s="6"/>
      <c r="VK509" s="6"/>
      <c r="VL509" s="6"/>
      <c r="VM509" s="6"/>
      <c r="VN509" s="6"/>
      <c r="VO509" s="6"/>
      <c r="VP509" s="6"/>
      <c r="VQ509" s="6"/>
      <c r="VR509" s="6"/>
      <c r="VS509" s="6"/>
      <c r="VT509" s="6"/>
      <c r="VU509" s="6"/>
      <c r="VV509" s="6"/>
      <c r="VW509" s="6"/>
      <c r="VX509" s="6"/>
      <c r="VY509" s="6"/>
      <c r="VZ509" s="6"/>
      <c r="WA509" s="6"/>
      <c r="WB509" s="6"/>
      <c r="WC509" s="6"/>
      <c r="WD509" s="6"/>
      <c r="WE509" s="6"/>
      <c r="WF509" s="6"/>
      <c r="WG509" s="6"/>
      <c r="WH509" s="6"/>
      <c r="WI509" s="6"/>
      <c r="WJ509" s="6"/>
      <c r="WK509" s="6"/>
      <c r="WL509" s="6"/>
      <c r="WM509" s="6"/>
      <c r="WN509" s="6"/>
      <c r="WO509" s="6"/>
      <c r="WP509" s="6"/>
      <c r="WQ509" s="6"/>
      <c r="WR509" s="6"/>
      <c r="WS509" s="6"/>
      <c r="WT509" s="6"/>
      <c r="WU509" s="6"/>
      <c r="WV509" s="6"/>
      <c r="WW509" s="6"/>
      <c r="WX509" s="6"/>
      <c r="WY509" s="6"/>
      <c r="WZ509" s="6"/>
      <c r="XA509" s="6"/>
      <c r="XB509" s="6"/>
      <c r="XC509" s="6"/>
      <c r="XD509" s="6"/>
      <c r="XE509" s="6"/>
      <c r="XF509" s="6"/>
      <c r="XG509" s="6"/>
      <c r="XH509" s="6"/>
      <c r="XI509" s="6"/>
      <c r="XJ509" s="6"/>
      <c r="XK509" s="6"/>
      <c r="XL509" s="6"/>
      <c r="XM509" s="6"/>
      <c r="XN509" s="6"/>
      <c r="XO509" s="6"/>
      <c r="XP509" s="6"/>
    </row>
    <row r="510" spans="2:640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/>
      <c r="NG510" s="6"/>
      <c r="NH510" s="6"/>
      <c r="NI510" s="6"/>
      <c r="NJ510" s="6"/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/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/>
      <c r="PD510" s="6"/>
      <c r="PE510" s="6"/>
      <c r="PF510" s="6"/>
      <c r="PG510" s="6"/>
      <c r="PH510" s="6"/>
      <c r="PI510" s="6"/>
      <c r="PJ510" s="6"/>
      <c r="PK510" s="6"/>
      <c r="PL510" s="6"/>
      <c r="PM510" s="6"/>
      <c r="PN510" s="6"/>
      <c r="PO510" s="6"/>
      <c r="PP510" s="6"/>
      <c r="PQ510" s="6"/>
      <c r="PR510" s="6"/>
      <c r="PS510" s="6"/>
      <c r="PT510" s="6"/>
      <c r="PU510" s="6"/>
      <c r="PV510" s="6"/>
      <c r="PW510" s="6"/>
      <c r="PX510" s="6"/>
      <c r="PY510" s="6"/>
      <c r="PZ510" s="6"/>
      <c r="QA510" s="6"/>
      <c r="QB510" s="6"/>
      <c r="QC510" s="6"/>
      <c r="QD510" s="6"/>
      <c r="QE510" s="6"/>
      <c r="QF510" s="6"/>
      <c r="QG510" s="6"/>
      <c r="QH510" s="6"/>
      <c r="QI510" s="6"/>
      <c r="QJ510" s="6"/>
      <c r="QK510" s="6"/>
      <c r="QL510" s="6"/>
      <c r="QM510" s="6"/>
      <c r="QN510" s="6"/>
      <c r="QO510" s="6"/>
      <c r="QP510" s="6"/>
      <c r="QQ510" s="6"/>
      <c r="QR510" s="6"/>
      <c r="QS510" s="6"/>
      <c r="QT510" s="6"/>
      <c r="QU510" s="6"/>
      <c r="QV510" s="6"/>
      <c r="QW510" s="6"/>
      <c r="QX510" s="6"/>
      <c r="QY510" s="6"/>
      <c r="QZ510" s="6"/>
      <c r="RA510" s="6"/>
      <c r="RB510" s="6"/>
      <c r="RC510" s="6"/>
      <c r="RD510" s="6"/>
      <c r="RE510" s="6"/>
      <c r="RF510" s="6"/>
      <c r="RG510" s="6"/>
      <c r="RH510" s="6"/>
      <c r="RI510" s="6"/>
      <c r="RJ510" s="6"/>
      <c r="RK510" s="6"/>
      <c r="RL510" s="6"/>
      <c r="RM510" s="6"/>
      <c r="RN510" s="6"/>
      <c r="RO510" s="6"/>
      <c r="RP510" s="6"/>
      <c r="RQ510" s="6"/>
      <c r="RR510" s="6"/>
      <c r="RS510" s="6"/>
      <c r="RT510" s="6"/>
      <c r="RU510" s="6"/>
      <c r="RV510" s="6"/>
      <c r="RW510" s="6"/>
      <c r="RX510" s="6"/>
      <c r="RY510" s="6"/>
      <c r="RZ510" s="6"/>
      <c r="SA510" s="6"/>
      <c r="SB510" s="6"/>
      <c r="SC510" s="6"/>
      <c r="SD510" s="6"/>
      <c r="SE510" s="6"/>
      <c r="SF510" s="6"/>
      <c r="SG510" s="6"/>
      <c r="SH510" s="6"/>
      <c r="SI510" s="6"/>
      <c r="SJ510" s="6"/>
      <c r="SK510" s="6"/>
      <c r="SL510" s="6"/>
      <c r="SM510" s="6"/>
      <c r="SN510" s="6"/>
      <c r="SO510" s="6"/>
      <c r="SP510" s="6"/>
      <c r="SQ510" s="6"/>
      <c r="SR510" s="6"/>
      <c r="SS510" s="6"/>
      <c r="ST510" s="6"/>
      <c r="SU510" s="6"/>
      <c r="SV510" s="6"/>
      <c r="SW510" s="6"/>
      <c r="SX510" s="6"/>
      <c r="SY510" s="6"/>
      <c r="SZ510" s="6"/>
      <c r="TA510" s="6"/>
      <c r="TB510" s="6"/>
      <c r="TC510" s="6"/>
      <c r="TD510" s="6"/>
      <c r="TE510" s="6"/>
      <c r="TF510" s="6"/>
      <c r="TG510" s="6"/>
      <c r="TH510" s="6"/>
      <c r="TI510" s="6"/>
      <c r="TJ510" s="6"/>
      <c r="TK510" s="6"/>
      <c r="TL510" s="6"/>
      <c r="TM510" s="6"/>
      <c r="TN510" s="6"/>
      <c r="TO510" s="6"/>
      <c r="TP510" s="6"/>
      <c r="TQ510" s="6"/>
      <c r="TR510" s="6"/>
      <c r="TS510" s="6"/>
      <c r="TT510" s="6"/>
      <c r="TU510" s="6"/>
      <c r="TV510" s="6"/>
      <c r="TW510" s="6"/>
      <c r="TX510" s="6"/>
      <c r="TY510" s="6"/>
      <c r="TZ510" s="6"/>
      <c r="UA510" s="6"/>
      <c r="UB510" s="6"/>
      <c r="UC510" s="6"/>
      <c r="UD510" s="6"/>
      <c r="UE510" s="6"/>
      <c r="UF510" s="6"/>
      <c r="UG510" s="6"/>
      <c r="UH510" s="6"/>
      <c r="UI510" s="6"/>
      <c r="UJ510" s="6"/>
      <c r="UK510" s="6"/>
      <c r="UL510" s="6"/>
      <c r="UM510" s="6"/>
      <c r="UN510" s="6"/>
      <c r="UO510" s="6"/>
      <c r="UP510" s="6"/>
      <c r="UQ510" s="6"/>
      <c r="UR510" s="6"/>
      <c r="US510" s="6"/>
      <c r="UT510" s="6"/>
      <c r="UU510" s="6"/>
      <c r="UV510" s="6"/>
      <c r="UW510" s="6"/>
      <c r="UX510" s="6"/>
      <c r="UY510" s="6"/>
      <c r="UZ510" s="6"/>
      <c r="VA510" s="6"/>
      <c r="VB510" s="6"/>
      <c r="VC510" s="6"/>
      <c r="VD510" s="6"/>
      <c r="VE510" s="6"/>
      <c r="VF510" s="6"/>
      <c r="VG510" s="6"/>
      <c r="VH510" s="6"/>
      <c r="VI510" s="6"/>
      <c r="VJ510" s="6"/>
      <c r="VK510" s="6"/>
      <c r="VL510" s="6"/>
      <c r="VM510" s="6"/>
      <c r="VN510" s="6"/>
      <c r="VO510" s="6"/>
      <c r="VP510" s="6"/>
      <c r="VQ510" s="6"/>
      <c r="VR510" s="6"/>
      <c r="VS510" s="6"/>
      <c r="VT510" s="6"/>
      <c r="VU510" s="6"/>
      <c r="VV510" s="6"/>
      <c r="VW510" s="6"/>
      <c r="VX510" s="6"/>
      <c r="VY510" s="6"/>
      <c r="VZ510" s="6"/>
      <c r="WA510" s="6"/>
      <c r="WB510" s="6"/>
      <c r="WC510" s="6"/>
      <c r="WD510" s="6"/>
      <c r="WE510" s="6"/>
      <c r="WF510" s="6"/>
      <c r="WG510" s="6"/>
      <c r="WH510" s="6"/>
      <c r="WI510" s="6"/>
      <c r="WJ510" s="6"/>
      <c r="WK510" s="6"/>
      <c r="WL510" s="6"/>
      <c r="WM510" s="6"/>
      <c r="WN510" s="6"/>
      <c r="WO510" s="6"/>
      <c r="WP510" s="6"/>
      <c r="WQ510" s="6"/>
      <c r="WR510" s="6"/>
      <c r="WS510" s="6"/>
      <c r="WT510" s="6"/>
      <c r="WU510" s="6"/>
      <c r="WV510" s="6"/>
      <c r="WW510" s="6"/>
      <c r="WX510" s="6"/>
      <c r="WY510" s="6"/>
      <c r="WZ510" s="6"/>
      <c r="XA510" s="6"/>
      <c r="XB510" s="6"/>
      <c r="XC510" s="6"/>
      <c r="XD510" s="6"/>
      <c r="XE510" s="6"/>
      <c r="XF510" s="6"/>
      <c r="XG510" s="6"/>
      <c r="XH510" s="6"/>
      <c r="XI510" s="6"/>
      <c r="XJ510" s="6"/>
      <c r="XK510" s="6"/>
      <c r="XL510" s="6"/>
      <c r="XM510" s="6"/>
      <c r="XN510" s="6"/>
      <c r="XO510" s="6"/>
      <c r="XP510" s="6"/>
    </row>
    <row r="511" spans="2:640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6"/>
      <c r="PE511" s="6"/>
      <c r="PF511" s="6"/>
      <c r="PG511" s="6"/>
      <c r="PH511" s="6"/>
      <c r="PI511" s="6"/>
      <c r="PJ511" s="6"/>
      <c r="PK511" s="6"/>
      <c r="PL511" s="6"/>
      <c r="PM511" s="6"/>
      <c r="PN511" s="6"/>
      <c r="PO511" s="6"/>
      <c r="PP511" s="6"/>
      <c r="PQ511" s="6"/>
      <c r="PR511" s="6"/>
      <c r="PS511" s="6"/>
      <c r="PT511" s="6"/>
      <c r="PU511" s="6"/>
      <c r="PV511" s="6"/>
      <c r="PW511" s="6"/>
      <c r="PX511" s="6"/>
      <c r="PY511" s="6"/>
      <c r="PZ511" s="6"/>
      <c r="QA511" s="6"/>
      <c r="QB511" s="6"/>
      <c r="QC511" s="6"/>
      <c r="QD511" s="6"/>
      <c r="QE511" s="6"/>
      <c r="QF511" s="6"/>
      <c r="QG511" s="6"/>
      <c r="QH511" s="6"/>
      <c r="QI511" s="6"/>
      <c r="QJ511" s="6"/>
      <c r="QK511" s="6"/>
      <c r="QL511" s="6"/>
      <c r="QM511" s="6"/>
      <c r="QN511" s="6"/>
      <c r="QO511" s="6"/>
      <c r="QP511" s="6"/>
      <c r="QQ511" s="6"/>
      <c r="QR511" s="6"/>
      <c r="QS511" s="6"/>
      <c r="QT511" s="6"/>
      <c r="QU511" s="6"/>
      <c r="QV511" s="6"/>
      <c r="QW511" s="6"/>
      <c r="QX511" s="6"/>
      <c r="QY511" s="6"/>
      <c r="QZ511" s="6"/>
      <c r="RA511" s="6"/>
      <c r="RB511" s="6"/>
      <c r="RC511" s="6"/>
      <c r="RD511" s="6"/>
      <c r="RE511" s="6"/>
      <c r="RF511" s="6"/>
      <c r="RG511" s="6"/>
      <c r="RH511" s="6"/>
      <c r="RI511" s="6"/>
      <c r="RJ511" s="6"/>
      <c r="RK511" s="6"/>
      <c r="RL511" s="6"/>
      <c r="RM511" s="6"/>
      <c r="RN511" s="6"/>
      <c r="RO511" s="6"/>
      <c r="RP511" s="6"/>
      <c r="RQ511" s="6"/>
      <c r="RR511" s="6"/>
      <c r="RS511" s="6"/>
      <c r="RT511" s="6"/>
      <c r="RU511" s="6"/>
      <c r="RV511" s="6"/>
      <c r="RW511" s="6"/>
      <c r="RX511" s="6"/>
      <c r="RY511" s="6"/>
      <c r="RZ511" s="6"/>
      <c r="SA511" s="6"/>
      <c r="SB511" s="6"/>
      <c r="SC511" s="6"/>
      <c r="SD511" s="6"/>
      <c r="SE511" s="6"/>
      <c r="SF511" s="6"/>
      <c r="SG511" s="6"/>
      <c r="SH511" s="6"/>
      <c r="SI511" s="6"/>
      <c r="SJ511" s="6"/>
      <c r="SK511" s="6"/>
      <c r="SL511" s="6"/>
      <c r="SM511" s="6"/>
      <c r="SN511" s="6"/>
      <c r="SO511" s="6"/>
      <c r="SP511" s="6"/>
      <c r="SQ511" s="6"/>
      <c r="SR511" s="6"/>
      <c r="SS511" s="6"/>
      <c r="ST511" s="6"/>
      <c r="SU511" s="6"/>
      <c r="SV511" s="6"/>
      <c r="SW511" s="6"/>
      <c r="SX511" s="6"/>
      <c r="SY511" s="6"/>
      <c r="SZ511" s="6"/>
      <c r="TA511" s="6"/>
      <c r="TB511" s="6"/>
      <c r="TC511" s="6"/>
      <c r="TD511" s="6"/>
      <c r="TE511" s="6"/>
      <c r="TF511" s="6"/>
      <c r="TG511" s="6"/>
      <c r="TH511" s="6"/>
      <c r="TI511" s="6"/>
      <c r="TJ511" s="6"/>
      <c r="TK511" s="6"/>
      <c r="TL511" s="6"/>
      <c r="TM511" s="6"/>
      <c r="TN511" s="6"/>
      <c r="TO511" s="6"/>
      <c r="TP511" s="6"/>
      <c r="TQ511" s="6"/>
      <c r="TR511" s="6"/>
      <c r="TS511" s="6"/>
      <c r="TT511" s="6"/>
      <c r="TU511" s="6"/>
      <c r="TV511" s="6"/>
      <c r="TW511" s="6"/>
      <c r="TX511" s="6"/>
      <c r="TY511" s="6"/>
      <c r="TZ511" s="6"/>
      <c r="UA511" s="6"/>
      <c r="UB511" s="6"/>
      <c r="UC511" s="6"/>
      <c r="UD511" s="6"/>
      <c r="UE511" s="6"/>
      <c r="UF511" s="6"/>
      <c r="UG511" s="6"/>
      <c r="UH511" s="6"/>
      <c r="UI511" s="6"/>
      <c r="UJ511" s="6"/>
      <c r="UK511" s="6"/>
      <c r="UL511" s="6"/>
      <c r="UM511" s="6"/>
      <c r="UN511" s="6"/>
      <c r="UO511" s="6"/>
      <c r="UP511" s="6"/>
      <c r="UQ511" s="6"/>
      <c r="UR511" s="6"/>
      <c r="US511" s="6"/>
      <c r="UT511" s="6"/>
      <c r="UU511" s="6"/>
      <c r="UV511" s="6"/>
      <c r="UW511" s="6"/>
      <c r="UX511" s="6"/>
      <c r="UY511" s="6"/>
      <c r="UZ511" s="6"/>
      <c r="VA511" s="6"/>
      <c r="VB511" s="6"/>
      <c r="VC511" s="6"/>
      <c r="VD511" s="6"/>
      <c r="VE511" s="6"/>
      <c r="VF511" s="6"/>
      <c r="VG511" s="6"/>
      <c r="VH511" s="6"/>
      <c r="VI511" s="6"/>
      <c r="VJ511" s="6"/>
      <c r="VK511" s="6"/>
      <c r="VL511" s="6"/>
      <c r="VM511" s="6"/>
      <c r="VN511" s="6"/>
      <c r="VO511" s="6"/>
      <c r="VP511" s="6"/>
      <c r="VQ511" s="6"/>
      <c r="VR511" s="6"/>
      <c r="VS511" s="6"/>
      <c r="VT511" s="6"/>
      <c r="VU511" s="6"/>
      <c r="VV511" s="6"/>
      <c r="VW511" s="6"/>
      <c r="VX511" s="6"/>
      <c r="VY511" s="6"/>
      <c r="VZ511" s="6"/>
      <c r="WA511" s="6"/>
      <c r="WB511" s="6"/>
      <c r="WC511" s="6"/>
      <c r="WD511" s="6"/>
      <c r="WE511" s="6"/>
      <c r="WF511" s="6"/>
      <c r="WG511" s="6"/>
      <c r="WH511" s="6"/>
      <c r="WI511" s="6"/>
      <c r="WJ511" s="6"/>
      <c r="WK511" s="6"/>
      <c r="WL511" s="6"/>
      <c r="WM511" s="6"/>
      <c r="WN511" s="6"/>
      <c r="WO511" s="6"/>
      <c r="WP511" s="6"/>
      <c r="WQ511" s="6"/>
      <c r="WR511" s="6"/>
      <c r="WS511" s="6"/>
      <c r="WT511" s="6"/>
      <c r="WU511" s="6"/>
      <c r="WV511" s="6"/>
      <c r="WW511" s="6"/>
      <c r="WX511" s="6"/>
      <c r="WY511" s="6"/>
      <c r="WZ511" s="6"/>
      <c r="XA511" s="6"/>
      <c r="XB511" s="6"/>
      <c r="XC511" s="6"/>
      <c r="XD511" s="6"/>
      <c r="XE511" s="6"/>
      <c r="XF511" s="6"/>
      <c r="XG511" s="6"/>
      <c r="XH511" s="6"/>
      <c r="XI511" s="6"/>
      <c r="XJ511" s="6"/>
      <c r="XK511" s="6"/>
      <c r="XL511" s="6"/>
      <c r="XM511" s="6"/>
      <c r="XN511" s="6"/>
      <c r="XO511" s="6"/>
      <c r="XP511" s="6"/>
    </row>
    <row r="512" spans="2:640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6"/>
      <c r="PE512" s="6"/>
      <c r="PF512" s="6"/>
      <c r="PG512" s="6"/>
      <c r="PH512" s="6"/>
      <c r="PI512" s="6"/>
      <c r="PJ512" s="6"/>
      <c r="PK512" s="6"/>
      <c r="PL512" s="6"/>
      <c r="PM512" s="6"/>
      <c r="PN512" s="6"/>
      <c r="PO512" s="6"/>
      <c r="PP512" s="6"/>
      <c r="PQ512" s="6"/>
      <c r="PR512" s="6"/>
      <c r="PS512" s="6"/>
      <c r="PT512" s="6"/>
      <c r="PU512" s="6"/>
      <c r="PV512" s="6"/>
      <c r="PW512" s="6"/>
      <c r="PX512" s="6"/>
      <c r="PY512" s="6"/>
      <c r="PZ512" s="6"/>
      <c r="QA512" s="6"/>
      <c r="QB512" s="6"/>
      <c r="QC512" s="6"/>
      <c r="QD512" s="6"/>
      <c r="QE512" s="6"/>
      <c r="QF512" s="6"/>
      <c r="QG512" s="6"/>
      <c r="QH512" s="6"/>
      <c r="QI512" s="6"/>
      <c r="QJ512" s="6"/>
      <c r="QK512" s="6"/>
      <c r="QL512" s="6"/>
      <c r="QM512" s="6"/>
      <c r="QN512" s="6"/>
      <c r="QO512" s="6"/>
      <c r="QP512" s="6"/>
      <c r="QQ512" s="6"/>
      <c r="QR512" s="6"/>
      <c r="QS512" s="6"/>
      <c r="QT512" s="6"/>
      <c r="QU512" s="6"/>
      <c r="QV512" s="6"/>
      <c r="QW512" s="6"/>
      <c r="QX512" s="6"/>
      <c r="QY512" s="6"/>
      <c r="QZ512" s="6"/>
      <c r="RA512" s="6"/>
      <c r="RB512" s="6"/>
      <c r="RC512" s="6"/>
      <c r="RD512" s="6"/>
      <c r="RE512" s="6"/>
      <c r="RF512" s="6"/>
      <c r="RG512" s="6"/>
      <c r="RH512" s="6"/>
      <c r="RI512" s="6"/>
      <c r="RJ512" s="6"/>
      <c r="RK512" s="6"/>
      <c r="RL512" s="6"/>
      <c r="RM512" s="6"/>
      <c r="RN512" s="6"/>
      <c r="RO512" s="6"/>
      <c r="RP512" s="6"/>
      <c r="RQ512" s="6"/>
      <c r="RR512" s="6"/>
      <c r="RS512" s="6"/>
      <c r="RT512" s="6"/>
      <c r="RU512" s="6"/>
      <c r="RV512" s="6"/>
      <c r="RW512" s="6"/>
      <c r="RX512" s="6"/>
      <c r="RY512" s="6"/>
      <c r="RZ512" s="6"/>
      <c r="SA512" s="6"/>
      <c r="SB512" s="6"/>
      <c r="SC512" s="6"/>
      <c r="SD512" s="6"/>
      <c r="SE512" s="6"/>
      <c r="SF512" s="6"/>
      <c r="SG512" s="6"/>
      <c r="SH512" s="6"/>
      <c r="SI512" s="6"/>
      <c r="SJ512" s="6"/>
      <c r="SK512" s="6"/>
      <c r="SL512" s="6"/>
      <c r="SM512" s="6"/>
      <c r="SN512" s="6"/>
      <c r="SO512" s="6"/>
      <c r="SP512" s="6"/>
      <c r="SQ512" s="6"/>
      <c r="SR512" s="6"/>
      <c r="SS512" s="6"/>
      <c r="ST512" s="6"/>
      <c r="SU512" s="6"/>
      <c r="SV512" s="6"/>
      <c r="SW512" s="6"/>
      <c r="SX512" s="6"/>
      <c r="SY512" s="6"/>
      <c r="SZ512" s="6"/>
      <c r="TA512" s="6"/>
      <c r="TB512" s="6"/>
      <c r="TC512" s="6"/>
      <c r="TD512" s="6"/>
      <c r="TE512" s="6"/>
      <c r="TF512" s="6"/>
      <c r="TG512" s="6"/>
      <c r="TH512" s="6"/>
      <c r="TI512" s="6"/>
      <c r="TJ512" s="6"/>
      <c r="TK512" s="6"/>
      <c r="TL512" s="6"/>
      <c r="TM512" s="6"/>
      <c r="TN512" s="6"/>
      <c r="TO512" s="6"/>
      <c r="TP512" s="6"/>
      <c r="TQ512" s="6"/>
      <c r="TR512" s="6"/>
      <c r="TS512" s="6"/>
      <c r="TT512" s="6"/>
      <c r="TU512" s="6"/>
      <c r="TV512" s="6"/>
      <c r="TW512" s="6"/>
      <c r="TX512" s="6"/>
      <c r="TY512" s="6"/>
      <c r="TZ512" s="6"/>
      <c r="UA512" s="6"/>
      <c r="UB512" s="6"/>
      <c r="UC512" s="6"/>
      <c r="UD512" s="6"/>
      <c r="UE512" s="6"/>
      <c r="UF512" s="6"/>
      <c r="UG512" s="6"/>
      <c r="UH512" s="6"/>
      <c r="UI512" s="6"/>
      <c r="UJ512" s="6"/>
      <c r="UK512" s="6"/>
      <c r="UL512" s="6"/>
      <c r="UM512" s="6"/>
      <c r="UN512" s="6"/>
      <c r="UO512" s="6"/>
      <c r="UP512" s="6"/>
      <c r="UQ512" s="6"/>
      <c r="UR512" s="6"/>
      <c r="US512" s="6"/>
      <c r="UT512" s="6"/>
      <c r="UU512" s="6"/>
      <c r="UV512" s="6"/>
      <c r="UW512" s="6"/>
      <c r="UX512" s="6"/>
      <c r="UY512" s="6"/>
      <c r="UZ512" s="6"/>
      <c r="VA512" s="6"/>
      <c r="VB512" s="6"/>
      <c r="VC512" s="6"/>
      <c r="VD512" s="6"/>
      <c r="VE512" s="6"/>
      <c r="VF512" s="6"/>
      <c r="VG512" s="6"/>
      <c r="VH512" s="6"/>
      <c r="VI512" s="6"/>
      <c r="VJ512" s="6"/>
      <c r="VK512" s="6"/>
      <c r="VL512" s="6"/>
      <c r="VM512" s="6"/>
      <c r="VN512" s="6"/>
      <c r="VO512" s="6"/>
      <c r="VP512" s="6"/>
      <c r="VQ512" s="6"/>
      <c r="VR512" s="6"/>
      <c r="VS512" s="6"/>
      <c r="VT512" s="6"/>
      <c r="VU512" s="6"/>
      <c r="VV512" s="6"/>
      <c r="VW512" s="6"/>
      <c r="VX512" s="6"/>
      <c r="VY512" s="6"/>
      <c r="VZ512" s="6"/>
      <c r="WA512" s="6"/>
      <c r="WB512" s="6"/>
      <c r="WC512" s="6"/>
      <c r="WD512" s="6"/>
      <c r="WE512" s="6"/>
      <c r="WF512" s="6"/>
      <c r="WG512" s="6"/>
      <c r="WH512" s="6"/>
      <c r="WI512" s="6"/>
      <c r="WJ512" s="6"/>
      <c r="WK512" s="6"/>
      <c r="WL512" s="6"/>
      <c r="WM512" s="6"/>
      <c r="WN512" s="6"/>
      <c r="WO512" s="6"/>
      <c r="WP512" s="6"/>
      <c r="WQ512" s="6"/>
      <c r="WR512" s="6"/>
      <c r="WS512" s="6"/>
      <c r="WT512" s="6"/>
      <c r="WU512" s="6"/>
      <c r="WV512" s="6"/>
      <c r="WW512" s="6"/>
      <c r="WX512" s="6"/>
      <c r="WY512" s="6"/>
      <c r="WZ512" s="6"/>
      <c r="XA512" s="6"/>
      <c r="XB512" s="6"/>
      <c r="XC512" s="6"/>
      <c r="XD512" s="6"/>
      <c r="XE512" s="6"/>
      <c r="XF512" s="6"/>
      <c r="XG512" s="6"/>
      <c r="XH512" s="6"/>
      <c r="XI512" s="6"/>
      <c r="XJ512" s="6"/>
      <c r="XK512" s="6"/>
      <c r="XL512" s="6"/>
      <c r="XM512" s="6"/>
      <c r="XN512" s="6"/>
      <c r="XO512" s="6"/>
      <c r="XP512" s="6"/>
    </row>
    <row r="513" spans="2:640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6"/>
      <c r="PE513" s="6"/>
      <c r="PF513" s="6"/>
      <c r="PG513" s="6"/>
      <c r="PH513" s="6"/>
      <c r="PI513" s="6"/>
      <c r="PJ513" s="6"/>
      <c r="PK513" s="6"/>
      <c r="PL513" s="6"/>
      <c r="PM513" s="6"/>
      <c r="PN513" s="6"/>
      <c r="PO513" s="6"/>
      <c r="PP513" s="6"/>
      <c r="PQ513" s="6"/>
      <c r="PR513" s="6"/>
      <c r="PS513" s="6"/>
      <c r="PT513" s="6"/>
      <c r="PU513" s="6"/>
      <c r="PV513" s="6"/>
      <c r="PW513" s="6"/>
      <c r="PX513" s="6"/>
      <c r="PY513" s="6"/>
      <c r="PZ513" s="6"/>
      <c r="QA513" s="6"/>
      <c r="QB513" s="6"/>
      <c r="QC513" s="6"/>
      <c r="QD513" s="6"/>
      <c r="QE513" s="6"/>
      <c r="QF513" s="6"/>
      <c r="QG513" s="6"/>
      <c r="QH513" s="6"/>
      <c r="QI513" s="6"/>
      <c r="QJ513" s="6"/>
      <c r="QK513" s="6"/>
      <c r="QL513" s="6"/>
      <c r="QM513" s="6"/>
      <c r="QN513" s="6"/>
      <c r="QO513" s="6"/>
      <c r="QP513" s="6"/>
      <c r="QQ513" s="6"/>
      <c r="QR513" s="6"/>
      <c r="QS513" s="6"/>
      <c r="QT513" s="6"/>
      <c r="QU513" s="6"/>
      <c r="QV513" s="6"/>
      <c r="QW513" s="6"/>
      <c r="QX513" s="6"/>
      <c r="QY513" s="6"/>
      <c r="QZ513" s="6"/>
      <c r="RA513" s="6"/>
      <c r="RB513" s="6"/>
      <c r="RC513" s="6"/>
      <c r="RD513" s="6"/>
      <c r="RE513" s="6"/>
      <c r="RF513" s="6"/>
      <c r="RG513" s="6"/>
      <c r="RH513" s="6"/>
      <c r="RI513" s="6"/>
      <c r="RJ513" s="6"/>
      <c r="RK513" s="6"/>
      <c r="RL513" s="6"/>
      <c r="RM513" s="6"/>
      <c r="RN513" s="6"/>
      <c r="RO513" s="6"/>
      <c r="RP513" s="6"/>
      <c r="RQ513" s="6"/>
      <c r="RR513" s="6"/>
      <c r="RS513" s="6"/>
      <c r="RT513" s="6"/>
      <c r="RU513" s="6"/>
      <c r="RV513" s="6"/>
      <c r="RW513" s="6"/>
      <c r="RX513" s="6"/>
      <c r="RY513" s="6"/>
      <c r="RZ513" s="6"/>
      <c r="SA513" s="6"/>
      <c r="SB513" s="6"/>
      <c r="SC513" s="6"/>
      <c r="SD513" s="6"/>
      <c r="SE513" s="6"/>
      <c r="SF513" s="6"/>
      <c r="SG513" s="6"/>
      <c r="SH513" s="6"/>
      <c r="SI513" s="6"/>
      <c r="SJ513" s="6"/>
      <c r="SK513" s="6"/>
      <c r="SL513" s="6"/>
      <c r="SM513" s="6"/>
      <c r="SN513" s="6"/>
      <c r="SO513" s="6"/>
      <c r="SP513" s="6"/>
      <c r="SQ513" s="6"/>
      <c r="SR513" s="6"/>
      <c r="SS513" s="6"/>
      <c r="ST513" s="6"/>
      <c r="SU513" s="6"/>
      <c r="SV513" s="6"/>
      <c r="SW513" s="6"/>
      <c r="SX513" s="6"/>
      <c r="SY513" s="6"/>
      <c r="SZ513" s="6"/>
      <c r="TA513" s="6"/>
      <c r="TB513" s="6"/>
      <c r="TC513" s="6"/>
      <c r="TD513" s="6"/>
      <c r="TE513" s="6"/>
      <c r="TF513" s="6"/>
      <c r="TG513" s="6"/>
      <c r="TH513" s="6"/>
      <c r="TI513" s="6"/>
      <c r="TJ513" s="6"/>
      <c r="TK513" s="6"/>
      <c r="TL513" s="6"/>
      <c r="TM513" s="6"/>
      <c r="TN513" s="6"/>
      <c r="TO513" s="6"/>
      <c r="TP513" s="6"/>
      <c r="TQ513" s="6"/>
      <c r="TR513" s="6"/>
      <c r="TS513" s="6"/>
      <c r="TT513" s="6"/>
      <c r="TU513" s="6"/>
      <c r="TV513" s="6"/>
      <c r="TW513" s="6"/>
      <c r="TX513" s="6"/>
      <c r="TY513" s="6"/>
      <c r="TZ513" s="6"/>
      <c r="UA513" s="6"/>
      <c r="UB513" s="6"/>
      <c r="UC513" s="6"/>
      <c r="UD513" s="6"/>
      <c r="UE513" s="6"/>
      <c r="UF513" s="6"/>
      <c r="UG513" s="6"/>
      <c r="UH513" s="6"/>
      <c r="UI513" s="6"/>
      <c r="UJ513" s="6"/>
      <c r="UK513" s="6"/>
      <c r="UL513" s="6"/>
      <c r="UM513" s="6"/>
      <c r="UN513" s="6"/>
      <c r="UO513" s="6"/>
      <c r="UP513" s="6"/>
      <c r="UQ513" s="6"/>
      <c r="UR513" s="6"/>
      <c r="US513" s="6"/>
      <c r="UT513" s="6"/>
      <c r="UU513" s="6"/>
      <c r="UV513" s="6"/>
      <c r="UW513" s="6"/>
      <c r="UX513" s="6"/>
      <c r="UY513" s="6"/>
      <c r="UZ513" s="6"/>
      <c r="VA513" s="6"/>
      <c r="VB513" s="6"/>
      <c r="VC513" s="6"/>
      <c r="VD513" s="6"/>
      <c r="VE513" s="6"/>
      <c r="VF513" s="6"/>
      <c r="VG513" s="6"/>
      <c r="VH513" s="6"/>
      <c r="VI513" s="6"/>
      <c r="VJ513" s="6"/>
      <c r="VK513" s="6"/>
      <c r="VL513" s="6"/>
      <c r="VM513" s="6"/>
      <c r="VN513" s="6"/>
      <c r="VO513" s="6"/>
      <c r="VP513" s="6"/>
      <c r="VQ513" s="6"/>
      <c r="VR513" s="6"/>
      <c r="VS513" s="6"/>
      <c r="VT513" s="6"/>
      <c r="VU513" s="6"/>
      <c r="VV513" s="6"/>
      <c r="VW513" s="6"/>
      <c r="VX513" s="6"/>
      <c r="VY513" s="6"/>
      <c r="VZ513" s="6"/>
      <c r="WA513" s="6"/>
      <c r="WB513" s="6"/>
      <c r="WC513" s="6"/>
      <c r="WD513" s="6"/>
      <c r="WE513" s="6"/>
      <c r="WF513" s="6"/>
      <c r="WG513" s="6"/>
      <c r="WH513" s="6"/>
      <c r="WI513" s="6"/>
      <c r="WJ513" s="6"/>
      <c r="WK513" s="6"/>
      <c r="WL513" s="6"/>
      <c r="WM513" s="6"/>
      <c r="WN513" s="6"/>
      <c r="WO513" s="6"/>
      <c r="WP513" s="6"/>
      <c r="WQ513" s="6"/>
      <c r="WR513" s="6"/>
      <c r="WS513" s="6"/>
      <c r="WT513" s="6"/>
      <c r="WU513" s="6"/>
      <c r="WV513" s="6"/>
      <c r="WW513" s="6"/>
      <c r="WX513" s="6"/>
      <c r="WY513" s="6"/>
      <c r="WZ513" s="6"/>
      <c r="XA513" s="6"/>
      <c r="XB513" s="6"/>
      <c r="XC513" s="6"/>
      <c r="XD513" s="6"/>
      <c r="XE513" s="6"/>
      <c r="XF513" s="6"/>
      <c r="XG513" s="6"/>
      <c r="XH513" s="6"/>
      <c r="XI513" s="6"/>
      <c r="XJ513" s="6"/>
      <c r="XK513" s="6"/>
      <c r="XL513" s="6"/>
      <c r="XM513" s="6"/>
      <c r="XN513" s="6"/>
      <c r="XO513" s="6"/>
      <c r="XP513" s="6"/>
    </row>
    <row r="514" spans="2:640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6"/>
      <c r="PF514" s="6"/>
      <c r="PG514" s="6"/>
      <c r="PH514" s="6"/>
      <c r="PI514" s="6"/>
      <c r="PJ514" s="6"/>
      <c r="PK514" s="6"/>
      <c r="PL514" s="6"/>
      <c r="PM514" s="6"/>
      <c r="PN514" s="6"/>
      <c r="PO514" s="6"/>
      <c r="PP514" s="6"/>
      <c r="PQ514" s="6"/>
      <c r="PR514" s="6"/>
      <c r="PS514" s="6"/>
      <c r="PT514" s="6"/>
      <c r="PU514" s="6"/>
      <c r="PV514" s="6"/>
      <c r="PW514" s="6"/>
      <c r="PX514" s="6"/>
      <c r="PY514" s="6"/>
      <c r="PZ514" s="6"/>
      <c r="QA514" s="6"/>
      <c r="QB514" s="6"/>
      <c r="QC514" s="6"/>
      <c r="QD514" s="6"/>
      <c r="QE514" s="6"/>
      <c r="QF514" s="6"/>
      <c r="QG514" s="6"/>
      <c r="QH514" s="6"/>
      <c r="QI514" s="6"/>
      <c r="QJ514" s="6"/>
      <c r="QK514" s="6"/>
      <c r="QL514" s="6"/>
      <c r="QM514" s="6"/>
      <c r="QN514" s="6"/>
      <c r="QO514" s="6"/>
      <c r="QP514" s="6"/>
      <c r="QQ514" s="6"/>
      <c r="QR514" s="6"/>
      <c r="QS514" s="6"/>
      <c r="QT514" s="6"/>
      <c r="QU514" s="6"/>
      <c r="QV514" s="6"/>
      <c r="QW514" s="6"/>
      <c r="QX514" s="6"/>
      <c r="QY514" s="6"/>
      <c r="QZ514" s="6"/>
      <c r="RA514" s="6"/>
      <c r="RB514" s="6"/>
      <c r="RC514" s="6"/>
      <c r="RD514" s="6"/>
      <c r="RE514" s="6"/>
      <c r="RF514" s="6"/>
      <c r="RG514" s="6"/>
      <c r="RH514" s="6"/>
      <c r="RI514" s="6"/>
      <c r="RJ514" s="6"/>
      <c r="RK514" s="6"/>
      <c r="RL514" s="6"/>
      <c r="RM514" s="6"/>
      <c r="RN514" s="6"/>
      <c r="RO514" s="6"/>
      <c r="RP514" s="6"/>
      <c r="RQ514" s="6"/>
      <c r="RR514" s="6"/>
      <c r="RS514" s="6"/>
      <c r="RT514" s="6"/>
      <c r="RU514" s="6"/>
      <c r="RV514" s="6"/>
      <c r="RW514" s="6"/>
      <c r="RX514" s="6"/>
      <c r="RY514" s="6"/>
      <c r="RZ514" s="6"/>
      <c r="SA514" s="6"/>
      <c r="SB514" s="6"/>
      <c r="SC514" s="6"/>
      <c r="SD514" s="6"/>
      <c r="SE514" s="6"/>
      <c r="SF514" s="6"/>
      <c r="SG514" s="6"/>
      <c r="SH514" s="6"/>
      <c r="SI514" s="6"/>
      <c r="SJ514" s="6"/>
      <c r="SK514" s="6"/>
      <c r="SL514" s="6"/>
      <c r="SM514" s="6"/>
      <c r="SN514" s="6"/>
      <c r="SO514" s="6"/>
      <c r="SP514" s="6"/>
      <c r="SQ514" s="6"/>
      <c r="SR514" s="6"/>
      <c r="SS514" s="6"/>
      <c r="ST514" s="6"/>
      <c r="SU514" s="6"/>
      <c r="SV514" s="6"/>
      <c r="SW514" s="6"/>
      <c r="SX514" s="6"/>
      <c r="SY514" s="6"/>
      <c r="SZ514" s="6"/>
      <c r="TA514" s="6"/>
      <c r="TB514" s="6"/>
      <c r="TC514" s="6"/>
      <c r="TD514" s="6"/>
      <c r="TE514" s="6"/>
      <c r="TF514" s="6"/>
      <c r="TG514" s="6"/>
      <c r="TH514" s="6"/>
      <c r="TI514" s="6"/>
      <c r="TJ514" s="6"/>
      <c r="TK514" s="6"/>
      <c r="TL514" s="6"/>
      <c r="TM514" s="6"/>
      <c r="TN514" s="6"/>
      <c r="TO514" s="6"/>
      <c r="TP514" s="6"/>
      <c r="TQ514" s="6"/>
      <c r="TR514" s="6"/>
      <c r="TS514" s="6"/>
      <c r="TT514" s="6"/>
      <c r="TU514" s="6"/>
      <c r="TV514" s="6"/>
      <c r="TW514" s="6"/>
      <c r="TX514" s="6"/>
      <c r="TY514" s="6"/>
      <c r="TZ514" s="6"/>
      <c r="UA514" s="6"/>
      <c r="UB514" s="6"/>
      <c r="UC514" s="6"/>
      <c r="UD514" s="6"/>
      <c r="UE514" s="6"/>
      <c r="UF514" s="6"/>
      <c r="UG514" s="6"/>
      <c r="UH514" s="6"/>
      <c r="UI514" s="6"/>
      <c r="UJ514" s="6"/>
      <c r="UK514" s="6"/>
      <c r="UL514" s="6"/>
      <c r="UM514" s="6"/>
      <c r="UN514" s="6"/>
      <c r="UO514" s="6"/>
      <c r="UP514" s="6"/>
      <c r="UQ514" s="6"/>
      <c r="UR514" s="6"/>
      <c r="US514" s="6"/>
      <c r="UT514" s="6"/>
      <c r="UU514" s="6"/>
      <c r="UV514" s="6"/>
      <c r="UW514" s="6"/>
      <c r="UX514" s="6"/>
      <c r="UY514" s="6"/>
      <c r="UZ514" s="6"/>
      <c r="VA514" s="6"/>
      <c r="VB514" s="6"/>
      <c r="VC514" s="6"/>
      <c r="VD514" s="6"/>
      <c r="VE514" s="6"/>
      <c r="VF514" s="6"/>
      <c r="VG514" s="6"/>
      <c r="VH514" s="6"/>
      <c r="VI514" s="6"/>
      <c r="VJ514" s="6"/>
      <c r="VK514" s="6"/>
      <c r="VL514" s="6"/>
      <c r="VM514" s="6"/>
      <c r="VN514" s="6"/>
      <c r="VO514" s="6"/>
      <c r="VP514" s="6"/>
      <c r="VQ514" s="6"/>
      <c r="VR514" s="6"/>
      <c r="VS514" s="6"/>
      <c r="VT514" s="6"/>
      <c r="VU514" s="6"/>
      <c r="VV514" s="6"/>
      <c r="VW514" s="6"/>
      <c r="VX514" s="6"/>
      <c r="VY514" s="6"/>
      <c r="VZ514" s="6"/>
      <c r="WA514" s="6"/>
      <c r="WB514" s="6"/>
      <c r="WC514" s="6"/>
      <c r="WD514" s="6"/>
      <c r="WE514" s="6"/>
      <c r="WF514" s="6"/>
      <c r="WG514" s="6"/>
      <c r="WH514" s="6"/>
      <c r="WI514" s="6"/>
      <c r="WJ514" s="6"/>
      <c r="WK514" s="6"/>
      <c r="WL514" s="6"/>
      <c r="WM514" s="6"/>
      <c r="WN514" s="6"/>
      <c r="WO514" s="6"/>
      <c r="WP514" s="6"/>
      <c r="WQ514" s="6"/>
      <c r="WR514" s="6"/>
      <c r="WS514" s="6"/>
      <c r="WT514" s="6"/>
      <c r="WU514" s="6"/>
      <c r="WV514" s="6"/>
      <c r="WW514" s="6"/>
      <c r="WX514" s="6"/>
      <c r="WY514" s="6"/>
      <c r="WZ514" s="6"/>
      <c r="XA514" s="6"/>
      <c r="XB514" s="6"/>
      <c r="XC514" s="6"/>
      <c r="XD514" s="6"/>
      <c r="XE514" s="6"/>
      <c r="XF514" s="6"/>
      <c r="XG514" s="6"/>
      <c r="XH514" s="6"/>
      <c r="XI514" s="6"/>
      <c r="XJ514" s="6"/>
      <c r="XK514" s="6"/>
      <c r="XL514" s="6"/>
      <c r="XM514" s="6"/>
      <c r="XN514" s="6"/>
      <c r="XO514" s="6"/>
      <c r="XP514" s="6"/>
    </row>
    <row r="515" spans="2:640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6"/>
      <c r="PE515" s="6"/>
      <c r="PF515" s="6"/>
      <c r="PG515" s="6"/>
      <c r="PH515" s="6"/>
      <c r="PI515" s="6"/>
      <c r="PJ515" s="6"/>
      <c r="PK515" s="6"/>
      <c r="PL515" s="6"/>
      <c r="PM515" s="6"/>
      <c r="PN515" s="6"/>
      <c r="PO515" s="6"/>
      <c r="PP515" s="6"/>
      <c r="PQ515" s="6"/>
      <c r="PR515" s="6"/>
      <c r="PS515" s="6"/>
      <c r="PT515" s="6"/>
      <c r="PU515" s="6"/>
      <c r="PV515" s="6"/>
      <c r="PW515" s="6"/>
      <c r="PX515" s="6"/>
      <c r="PY515" s="6"/>
      <c r="PZ515" s="6"/>
      <c r="QA515" s="6"/>
      <c r="QB515" s="6"/>
      <c r="QC515" s="6"/>
      <c r="QD515" s="6"/>
      <c r="QE515" s="6"/>
      <c r="QF515" s="6"/>
      <c r="QG515" s="6"/>
      <c r="QH515" s="6"/>
      <c r="QI515" s="6"/>
      <c r="QJ515" s="6"/>
      <c r="QK515" s="6"/>
      <c r="QL515" s="6"/>
      <c r="QM515" s="6"/>
      <c r="QN515" s="6"/>
      <c r="QO515" s="6"/>
      <c r="QP515" s="6"/>
      <c r="QQ515" s="6"/>
      <c r="QR515" s="6"/>
      <c r="QS515" s="6"/>
      <c r="QT515" s="6"/>
      <c r="QU515" s="6"/>
      <c r="QV515" s="6"/>
      <c r="QW515" s="6"/>
      <c r="QX515" s="6"/>
      <c r="QY515" s="6"/>
      <c r="QZ515" s="6"/>
      <c r="RA515" s="6"/>
      <c r="RB515" s="6"/>
      <c r="RC515" s="6"/>
      <c r="RD515" s="6"/>
      <c r="RE515" s="6"/>
      <c r="RF515" s="6"/>
      <c r="RG515" s="6"/>
      <c r="RH515" s="6"/>
      <c r="RI515" s="6"/>
      <c r="RJ515" s="6"/>
      <c r="RK515" s="6"/>
      <c r="RL515" s="6"/>
      <c r="RM515" s="6"/>
      <c r="RN515" s="6"/>
      <c r="RO515" s="6"/>
      <c r="RP515" s="6"/>
      <c r="RQ515" s="6"/>
      <c r="RR515" s="6"/>
      <c r="RS515" s="6"/>
      <c r="RT515" s="6"/>
      <c r="RU515" s="6"/>
      <c r="RV515" s="6"/>
      <c r="RW515" s="6"/>
      <c r="RX515" s="6"/>
      <c r="RY515" s="6"/>
      <c r="RZ515" s="6"/>
      <c r="SA515" s="6"/>
      <c r="SB515" s="6"/>
      <c r="SC515" s="6"/>
      <c r="SD515" s="6"/>
      <c r="SE515" s="6"/>
      <c r="SF515" s="6"/>
      <c r="SG515" s="6"/>
      <c r="SH515" s="6"/>
      <c r="SI515" s="6"/>
      <c r="SJ515" s="6"/>
      <c r="SK515" s="6"/>
      <c r="SL515" s="6"/>
      <c r="SM515" s="6"/>
      <c r="SN515" s="6"/>
      <c r="SO515" s="6"/>
      <c r="SP515" s="6"/>
      <c r="SQ515" s="6"/>
      <c r="SR515" s="6"/>
      <c r="SS515" s="6"/>
      <c r="ST515" s="6"/>
      <c r="SU515" s="6"/>
      <c r="SV515" s="6"/>
      <c r="SW515" s="6"/>
      <c r="SX515" s="6"/>
      <c r="SY515" s="6"/>
      <c r="SZ515" s="6"/>
      <c r="TA515" s="6"/>
      <c r="TB515" s="6"/>
      <c r="TC515" s="6"/>
      <c r="TD515" s="6"/>
      <c r="TE515" s="6"/>
      <c r="TF515" s="6"/>
      <c r="TG515" s="6"/>
      <c r="TH515" s="6"/>
      <c r="TI515" s="6"/>
      <c r="TJ515" s="6"/>
      <c r="TK515" s="6"/>
      <c r="TL515" s="6"/>
      <c r="TM515" s="6"/>
      <c r="TN515" s="6"/>
      <c r="TO515" s="6"/>
      <c r="TP515" s="6"/>
      <c r="TQ515" s="6"/>
      <c r="TR515" s="6"/>
      <c r="TS515" s="6"/>
      <c r="TT515" s="6"/>
      <c r="TU515" s="6"/>
      <c r="TV515" s="6"/>
      <c r="TW515" s="6"/>
      <c r="TX515" s="6"/>
      <c r="TY515" s="6"/>
      <c r="TZ515" s="6"/>
      <c r="UA515" s="6"/>
      <c r="UB515" s="6"/>
      <c r="UC515" s="6"/>
      <c r="UD515" s="6"/>
      <c r="UE515" s="6"/>
      <c r="UF515" s="6"/>
      <c r="UG515" s="6"/>
      <c r="UH515" s="6"/>
      <c r="UI515" s="6"/>
      <c r="UJ515" s="6"/>
      <c r="UK515" s="6"/>
      <c r="UL515" s="6"/>
      <c r="UM515" s="6"/>
      <c r="UN515" s="6"/>
      <c r="UO515" s="6"/>
      <c r="UP515" s="6"/>
      <c r="UQ515" s="6"/>
      <c r="UR515" s="6"/>
      <c r="US515" s="6"/>
      <c r="UT515" s="6"/>
      <c r="UU515" s="6"/>
      <c r="UV515" s="6"/>
      <c r="UW515" s="6"/>
      <c r="UX515" s="6"/>
      <c r="UY515" s="6"/>
      <c r="UZ515" s="6"/>
      <c r="VA515" s="6"/>
      <c r="VB515" s="6"/>
      <c r="VC515" s="6"/>
      <c r="VD515" s="6"/>
      <c r="VE515" s="6"/>
      <c r="VF515" s="6"/>
      <c r="VG515" s="6"/>
      <c r="VH515" s="6"/>
      <c r="VI515" s="6"/>
      <c r="VJ515" s="6"/>
      <c r="VK515" s="6"/>
      <c r="VL515" s="6"/>
      <c r="VM515" s="6"/>
      <c r="VN515" s="6"/>
      <c r="VO515" s="6"/>
      <c r="VP515" s="6"/>
      <c r="VQ515" s="6"/>
      <c r="VR515" s="6"/>
      <c r="VS515" s="6"/>
      <c r="VT515" s="6"/>
      <c r="VU515" s="6"/>
      <c r="VV515" s="6"/>
      <c r="VW515" s="6"/>
      <c r="VX515" s="6"/>
      <c r="VY515" s="6"/>
      <c r="VZ515" s="6"/>
      <c r="WA515" s="6"/>
      <c r="WB515" s="6"/>
      <c r="WC515" s="6"/>
      <c r="WD515" s="6"/>
      <c r="WE515" s="6"/>
      <c r="WF515" s="6"/>
      <c r="WG515" s="6"/>
      <c r="WH515" s="6"/>
      <c r="WI515" s="6"/>
      <c r="WJ515" s="6"/>
      <c r="WK515" s="6"/>
      <c r="WL515" s="6"/>
      <c r="WM515" s="6"/>
      <c r="WN515" s="6"/>
      <c r="WO515" s="6"/>
      <c r="WP515" s="6"/>
      <c r="WQ515" s="6"/>
      <c r="WR515" s="6"/>
      <c r="WS515" s="6"/>
      <c r="WT515" s="6"/>
      <c r="WU515" s="6"/>
      <c r="WV515" s="6"/>
      <c r="WW515" s="6"/>
      <c r="WX515" s="6"/>
      <c r="WY515" s="6"/>
      <c r="WZ515" s="6"/>
      <c r="XA515" s="6"/>
      <c r="XB515" s="6"/>
      <c r="XC515" s="6"/>
      <c r="XD515" s="6"/>
      <c r="XE515" s="6"/>
      <c r="XF515" s="6"/>
      <c r="XG515" s="6"/>
      <c r="XH515" s="6"/>
      <c r="XI515" s="6"/>
      <c r="XJ515" s="6"/>
      <c r="XK515" s="6"/>
      <c r="XL515" s="6"/>
      <c r="XM515" s="6"/>
      <c r="XN515" s="6"/>
      <c r="XO515" s="6"/>
      <c r="XP515" s="6"/>
    </row>
    <row r="516" spans="2:640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6"/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6"/>
      <c r="PE516" s="6"/>
      <c r="PF516" s="6"/>
      <c r="PG516" s="6"/>
      <c r="PH516" s="6"/>
      <c r="PI516" s="6"/>
      <c r="PJ516" s="6"/>
      <c r="PK516" s="6"/>
      <c r="PL516" s="6"/>
      <c r="PM516" s="6"/>
      <c r="PN516" s="6"/>
      <c r="PO516" s="6"/>
      <c r="PP516" s="6"/>
      <c r="PQ516" s="6"/>
      <c r="PR516" s="6"/>
      <c r="PS516" s="6"/>
      <c r="PT516" s="6"/>
      <c r="PU516" s="6"/>
      <c r="PV516" s="6"/>
      <c r="PW516" s="6"/>
      <c r="PX516" s="6"/>
      <c r="PY516" s="6"/>
      <c r="PZ516" s="6"/>
      <c r="QA516" s="6"/>
      <c r="QB516" s="6"/>
      <c r="QC516" s="6"/>
      <c r="QD516" s="6"/>
      <c r="QE516" s="6"/>
      <c r="QF516" s="6"/>
      <c r="QG516" s="6"/>
      <c r="QH516" s="6"/>
      <c r="QI516" s="6"/>
      <c r="QJ516" s="6"/>
      <c r="QK516" s="6"/>
      <c r="QL516" s="6"/>
      <c r="QM516" s="6"/>
      <c r="QN516" s="6"/>
      <c r="QO516" s="6"/>
      <c r="QP516" s="6"/>
      <c r="QQ516" s="6"/>
      <c r="QR516" s="6"/>
      <c r="QS516" s="6"/>
      <c r="QT516" s="6"/>
      <c r="QU516" s="6"/>
      <c r="QV516" s="6"/>
      <c r="QW516" s="6"/>
      <c r="QX516" s="6"/>
      <c r="QY516" s="6"/>
      <c r="QZ516" s="6"/>
      <c r="RA516" s="6"/>
      <c r="RB516" s="6"/>
      <c r="RC516" s="6"/>
      <c r="RD516" s="6"/>
      <c r="RE516" s="6"/>
      <c r="RF516" s="6"/>
      <c r="RG516" s="6"/>
      <c r="RH516" s="6"/>
      <c r="RI516" s="6"/>
      <c r="RJ516" s="6"/>
      <c r="RK516" s="6"/>
      <c r="RL516" s="6"/>
      <c r="RM516" s="6"/>
      <c r="RN516" s="6"/>
      <c r="RO516" s="6"/>
      <c r="RP516" s="6"/>
      <c r="RQ516" s="6"/>
      <c r="RR516" s="6"/>
      <c r="RS516" s="6"/>
      <c r="RT516" s="6"/>
      <c r="RU516" s="6"/>
      <c r="RV516" s="6"/>
      <c r="RW516" s="6"/>
      <c r="RX516" s="6"/>
      <c r="RY516" s="6"/>
      <c r="RZ516" s="6"/>
      <c r="SA516" s="6"/>
      <c r="SB516" s="6"/>
      <c r="SC516" s="6"/>
      <c r="SD516" s="6"/>
      <c r="SE516" s="6"/>
      <c r="SF516" s="6"/>
      <c r="SG516" s="6"/>
      <c r="SH516" s="6"/>
      <c r="SI516" s="6"/>
      <c r="SJ516" s="6"/>
      <c r="SK516" s="6"/>
      <c r="SL516" s="6"/>
      <c r="SM516" s="6"/>
      <c r="SN516" s="6"/>
      <c r="SO516" s="6"/>
      <c r="SP516" s="6"/>
      <c r="SQ516" s="6"/>
      <c r="SR516" s="6"/>
      <c r="SS516" s="6"/>
      <c r="ST516" s="6"/>
      <c r="SU516" s="6"/>
      <c r="SV516" s="6"/>
      <c r="SW516" s="6"/>
      <c r="SX516" s="6"/>
      <c r="SY516" s="6"/>
      <c r="SZ516" s="6"/>
      <c r="TA516" s="6"/>
      <c r="TB516" s="6"/>
      <c r="TC516" s="6"/>
      <c r="TD516" s="6"/>
      <c r="TE516" s="6"/>
      <c r="TF516" s="6"/>
      <c r="TG516" s="6"/>
      <c r="TH516" s="6"/>
      <c r="TI516" s="6"/>
      <c r="TJ516" s="6"/>
      <c r="TK516" s="6"/>
      <c r="TL516" s="6"/>
      <c r="TM516" s="6"/>
      <c r="TN516" s="6"/>
      <c r="TO516" s="6"/>
      <c r="TP516" s="6"/>
      <c r="TQ516" s="6"/>
      <c r="TR516" s="6"/>
      <c r="TS516" s="6"/>
      <c r="TT516" s="6"/>
      <c r="TU516" s="6"/>
      <c r="TV516" s="6"/>
      <c r="TW516" s="6"/>
      <c r="TX516" s="6"/>
      <c r="TY516" s="6"/>
      <c r="TZ516" s="6"/>
      <c r="UA516" s="6"/>
      <c r="UB516" s="6"/>
      <c r="UC516" s="6"/>
      <c r="UD516" s="6"/>
      <c r="UE516" s="6"/>
      <c r="UF516" s="6"/>
      <c r="UG516" s="6"/>
      <c r="UH516" s="6"/>
      <c r="UI516" s="6"/>
      <c r="UJ516" s="6"/>
      <c r="UK516" s="6"/>
      <c r="UL516" s="6"/>
      <c r="UM516" s="6"/>
      <c r="UN516" s="6"/>
      <c r="UO516" s="6"/>
      <c r="UP516" s="6"/>
      <c r="UQ516" s="6"/>
      <c r="UR516" s="6"/>
      <c r="US516" s="6"/>
      <c r="UT516" s="6"/>
      <c r="UU516" s="6"/>
      <c r="UV516" s="6"/>
      <c r="UW516" s="6"/>
      <c r="UX516" s="6"/>
      <c r="UY516" s="6"/>
      <c r="UZ516" s="6"/>
      <c r="VA516" s="6"/>
      <c r="VB516" s="6"/>
      <c r="VC516" s="6"/>
      <c r="VD516" s="6"/>
      <c r="VE516" s="6"/>
      <c r="VF516" s="6"/>
      <c r="VG516" s="6"/>
      <c r="VH516" s="6"/>
      <c r="VI516" s="6"/>
      <c r="VJ516" s="6"/>
      <c r="VK516" s="6"/>
      <c r="VL516" s="6"/>
      <c r="VM516" s="6"/>
      <c r="VN516" s="6"/>
      <c r="VO516" s="6"/>
      <c r="VP516" s="6"/>
      <c r="VQ516" s="6"/>
      <c r="VR516" s="6"/>
      <c r="VS516" s="6"/>
      <c r="VT516" s="6"/>
      <c r="VU516" s="6"/>
      <c r="VV516" s="6"/>
      <c r="VW516" s="6"/>
      <c r="VX516" s="6"/>
      <c r="VY516" s="6"/>
      <c r="VZ516" s="6"/>
      <c r="WA516" s="6"/>
      <c r="WB516" s="6"/>
      <c r="WC516" s="6"/>
      <c r="WD516" s="6"/>
      <c r="WE516" s="6"/>
      <c r="WF516" s="6"/>
      <c r="WG516" s="6"/>
      <c r="WH516" s="6"/>
      <c r="WI516" s="6"/>
      <c r="WJ516" s="6"/>
      <c r="WK516" s="6"/>
      <c r="WL516" s="6"/>
      <c r="WM516" s="6"/>
      <c r="WN516" s="6"/>
      <c r="WO516" s="6"/>
      <c r="WP516" s="6"/>
      <c r="WQ516" s="6"/>
      <c r="WR516" s="6"/>
      <c r="WS516" s="6"/>
      <c r="WT516" s="6"/>
      <c r="WU516" s="6"/>
      <c r="WV516" s="6"/>
      <c r="WW516" s="6"/>
      <c r="WX516" s="6"/>
      <c r="WY516" s="6"/>
      <c r="WZ516" s="6"/>
      <c r="XA516" s="6"/>
      <c r="XB516" s="6"/>
      <c r="XC516" s="6"/>
      <c r="XD516" s="6"/>
      <c r="XE516" s="6"/>
      <c r="XF516" s="6"/>
      <c r="XG516" s="6"/>
      <c r="XH516" s="6"/>
      <c r="XI516" s="6"/>
      <c r="XJ516" s="6"/>
      <c r="XK516" s="6"/>
      <c r="XL516" s="6"/>
      <c r="XM516" s="6"/>
      <c r="XN516" s="6"/>
      <c r="XO516" s="6"/>
      <c r="XP516" s="6"/>
    </row>
    <row r="517" spans="2:640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6"/>
      <c r="PE517" s="6"/>
      <c r="PF517" s="6"/>
      <c r="PG517" s="6"/>
      <c r="PH517" s="6"/>
      <c r="PI517" s="6"/>
      <c r="PJ517" s="6"/>
      <c r="PK517" s="6"/>
      <c r="PL517" s="6"/>
      <c r="PM517" s="6"/>
      <c r="PN517" s="6"/>
      <c r="PO517" s="6"/>
      <c r="PP517" s="6"/>
      <c r="PQ517" s="6"/>
      <c r="PR517" s="6"/>
      <c r="PS517" s="6"/>
      <c r="PT517" s="6"/>
      <c r="PU517" s="6"/>
      <c r="PV517" s="6"/>
      <c r="PW517" s="6"/>
      <c r="PX517" s="6"/>
      <c r="PY517" s="6"/>
      <c r="PZ517" s="6"/>
      <c r="QA517" s="6"/>
      <c r="QB517" s="6"/>
      <c r="QC517" s="6"/>
      <c r="QD517" s="6"/>
      <c r="QE517" s="6"/>
      <c r="QF517" s="6"/>
      <c r="QG517" s="6"/>
      <c r="QH517" s="6"/>
      <c r="QI517" s="6"/>
      <c r="QJ517" s="6"/>
      <c r="QK517" s="6"/>
      <c r="QL517" s="6"/>
      <c r="QM517" s="6"/>
      <c r="QN517" s="6"/>
      <c r="QO517" s="6"/>
      <c r="QP517" s="6"/>
      <c r="QQ517" s="6"/>
      <c r="QR517" s="6"/>
      <c r="QS517" s="6"/>
      <c r="QT517" s="6"/>
      <c r="QU517" s="6"/>
      <c r="QV517" s="6"/>
      <c r="QW517" s="6"/>
      <c r="QX517" s="6"/>
      <c r="QY517" s="6"/>
      <c r="QZ517" s="6"/>
      <c r="RA517" s="6"/>
      <c r="RB517" s="6"/>
      <c r="RC517" s="6"/>
      <c r="RD517" s="6"/>
      <c r="RE517" s="6"/>
      <c r="RF517" s="6"/>
      <c r="RG517" s="6"/>
      <c r="RH517" s="6"/>
      <c r="RI517" s="6"/>
      <c r="RJ517" s="6"/>
      <c r="RK517" s="6"/>
      <c r="RL517" s="6"/>
      <c r="RM517" s="6"/>
      <c r="RN517" s="6"/>
      <c r="RO517" s="6"/>
      <c r="RP517" s="6"/>
      <c r="RQ517" s="6"/>
      <c r="RR517" s="6"/>
      <c r="RS517" s="6"/>
      <c r="RT517" s="6"/>
      <c r="RU517" s="6"/>
      <c r="RV517" s="6"/>
      <c r="RW517" s="6"/>
      <c r="RX517" s="6"/>
      <c r="RY517" s="6"/>
      <c r="RZ517" s="6"/>
      <c r="SA517" s="6"/>
      <c r="SB517" s="6"/>
      <c r="SC517" s="6"/>
      <c r="SD517" s="6"/>
      <c r="SE517" s="6"/>
      <c r="SF517" s="6"/>
      <c r="SG517" s="6"/>
      <c r="SH517" s="6"/>
      <c r="SI517" s="6"/>
      <c r="SJ517" s="6"/>
      <c r="SK517" s="6"/>
      <c r="SL517" s="6"/>
      <c r="SM517" s="6"/>
      <c r="SN517" s="6"/>
      <c r="SO517" s="6"/>
      <c r="SP517" s="6"/>
      <c r="SQ517" s="6"/>
      <c r="SR517" s="6"/>
      <c r="SS517" s="6"/>
      <c r="ST517" s="6"/>
      <c r="SU517" s="6"/>
      <c r="SV517" s="6"/>
      <c r="SW517" s="6"/>
      <c r="SX517" s="6"/>
      <c r="SY517" s="6"/>
      <c r="SZ517" s="6"/>
      <c r="TA517" s="6"/>
      <c r="TB517" s="6"/>
      <c r="TC517" s="6"/>
      <c r="TD517" s="6"/>
      <c r="TE517" s="6"/>
      <c r="TF517" s="6"/>
      <c r="TG517" s="6"/>
      <c r="TH517" s="6"/>
      <c r="TI517" s="6"/>
      <c r="TJ517" s="6"/>
      <c r="TK517" s="6"/>
      <c r="TL517" s="6"/>
      <c r="TM517" s="6"/>
      <c r="TN517" s="6"/>
      <c r="TO517" s="6"/>
      <c r="TP517" s="6"/>
      <c r="TQ517" s="6"/>
      <c r="TR517" s="6"/>
      <c r="TS517" s="6"/>
      <c r="TT517" s="6"/>
      <c r="TU517" s="6"/>
      <c r="TV517" s="6"/>
      <c r="TW517" s="6"/>
      <c r="TX517" s="6"/>
      <c r="TY517" s="6"/>
      <c r="TZ517" s="6"/>
      <c r="UA517" s="6"/>
      <c r="UB517" s="6"/>
      <c r="UC517" s="6"/>
      <c r="UD517" s="6"/>
      <c r="UE517" s="6"/>
      <c r="UF517" s="6"/>
      <c r="UG517" s="6"/>
      <c r="UH517" s="6"/>
      <c r="UI517" s="6"/>
      <c r="UJ517" s="6"/>
      <c r="UK517" s="6"/>
      <c r="UL517" s="6"/>
      <c r="UM517" s="6"/>
      <c r="UN517" s="6"/>
      <c r="UO517" s="6"/>
      <c r="UP517" s="6"/>
      <c r="UQ517" s="6"/>
      <c r="UR517" s="6"/>
      <c r="US517" s="6"/>
      <c r="UT517" s="6"/>
      <c r="UU517" s="6"/>
      <c r="UV517" s="6"/>
      <c r="UW517" s="6"/>
      <c r="UX517" s="6"/>
      <c r="UY517" s="6"/>
      <c r="UZ517" s="6"/>
      <c r="VA517" s="6"/>
      <c r="VB517" s="6"/>
      <c r="VC517" s="6"/>
      <c r="VD517" s="6"/>
      <c r="VE517" s="6"/>
      <c r="VF517" s="6"/>
      <c r="VG517" s="6"/>
      <c r="VH517" s="6"/>
      <c r="VI517" s="6"/>
      <c r="VJ517" s="6"/>
      <c r="VK517" s="6"/>
      <c r="VL517" s="6"/>
      <c r="VM517" s="6"/>
      <c r="VN517" s="6"/>
      <c r="VO517" s="6"/>
      <c r="VP517" s="6"/>
      <c r="VQ517" s="6"/>
      <c r="VR517" s="6"/>
      <c r="VS517" s="6"/>
      <c r="VT517" s="6"/>
      <c r="VU517" s="6"/>
      <c r="VV517" s="6"/>
      <c r="VW517" s="6"/>
      <c r="VX517" s="6"/>
      <c r="VY517" s="6"/>
      <c r="VZ517" s="6"/>
      <c r="WA517" s="6"/>
      <c r="WB517" s="6"/>
      <c r="WC517" s="6"/>
      <c r="WD517" s="6"/>
      <c r="WE517" s="6"/>
      <c r="WF517" s="6"/>
      <c r="WG517" s="6"/>
      <c r="WH517" s="6"/>
      <c r="WI517" s="6"/>
      <c r="WJ517" s="6"/>
      <c r="WK517" s="6"/>
      <c r="WL517" s="6"/>
      <c r="WM517" s="6"/>
      <c r="WN517" s="6"/>
      <c r="WO517" s="6"/>
      <c r="WP517" s="6"/>
      <c r="WQ517" s="6"/>
      <c r="WR517" s="6"/>
      <c r="WS517" s="6"/>
      <c r="WT517" s="6"/>
      <c r="WU517" s="6"/>
      <c r="WV517" s="6"/>
      <c r="WW517" s="6"/>
      <c r="WX517" s="6"/>
      <c r="WY517" s="6"/>
      <c r="WZ517" s="6"/>
      <c r="XA517" s="6"/>
      <c r="XB517" s="6"/>
      <c r="XC517" s="6"/>
      <c r="XD517" s="6"/>
      <c r="XE517" s="6"/>
      <c r="XF517" s="6"/>
      <c r="XG517" s="6"/>
      <c r="XH517" s="6"/>
      <c r="XI517" s="6"/>
      <c r="XJ517" s="6"/>
      <c r="XK517" s="6"/>
      <c r="XL517" s="6"/>
      <c r="XM517" s="6"/>
      <c r="XN517" s="6"/>
      <c r="XO517" s="6"/>
      <c r="XP517" s="6"/>
    </row>
    <row r="518" spans="2:640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6"/>
      <c r="PE518" s="6"/>
      <c r="PF518" s="6"/>
      <c r="PG518" s="6"/>
      <c r="PH518" s="6"/>
      <c r="PI518" s="6"/>
      <c r="PJ518" s="6"/>
      <c r="PK518" s="6"/>
      <c r="PL518" s="6"/>
      <c r="PM518" s="6"/>
      <c r="PN518" s="6"/>
      <c r="PO518" s="6"/>
      <c r="PP518" s="6"/>
      <c r="PQ518" s="6"/>
      <c r="PR518" s="6"/>
      <c r="PS518" s="6"/>
      <c r="PT518" s="6"/>
      <c r="PU518" s="6"/>
      <c r="PV518" s="6"/>
      <c r="PW518" s="6"/>
      <c r="PX518" s="6"/>
      <c r="PY518" s="6"/>
      <c r="PZ518" s="6"/>
      <c r="QA518" s="6"/>
      <c r="QB518" s="6"/>
      <c r="QC518" s="6"/>
      <c r="QD518" s="6"/>
      <c r="QE518" s="6"/>
      <c r="QF518" s="6"/>
      <c r="QG518" s="6"/>
      <c r="QH518" s="6"/>
      <c r="QI518" s="6"/>
      <c r="QJ518" s="6"/>
      <c r="QK518" s="6"/>
      <c r="QL518" s="6"/>
      <c r="QM518" s="6"/>
      <c r="QN518" s="6"/>
      <c r="QO518" s="6"/>
      <c r="QP518" s="6"/>
      <c r="QQ518" s="6"/>
      <c r="QR518" s="6"/>
      <c r="QS518" s="6"/>
      <c r="QT518" s="6"/>
      <c r="QU518" s="6"/>
      <c r="QV518" s="6"/>
      <c r="QW518" s="6"/>
      <c r="QX518" s="6"/>
      <c r="QY518" s="6"/>
      <c r="QZ518" s="6"/>
      <c r="RA518" s="6"/>
      <c r="RB518" s="6"/>
      <c r="RC518" s="6"/>
      <c r="RD518" s="6"/>
      <c r="RE518" s="6"/>
      <c r="RF518" s="6"/>
      <c r="RG518" s="6"/>
      <c r="RH518" s="6"/>
      <c r="RI518" s="6"/>
      <c r="RJ518" s="6"/>
      <c r="RK518" s="6"/>
      <c r="RL518" s="6"/>
      <c r="RM518" s="6"/>
      <c r="RN518" s="6"/>
      <c r="RO518" s="6"/>
      <c r="RP518" s="6"/>
      <c r="RQ518" s="6"/>
      <c r="RR518" s="6"/>
      <c r="RS518" s="6"/>
      <c r="RT518" s="6"/>
      <c r="RU518" s="6"/>
      <c r="RV518" s="6"/>
      <c r="RW518" s="6"/>
      <c r="RX518" s="6"/>
      <c r="RY518" s="6"/>
      <c r="RZ518" s="6"/>
      <c r="SA518" s="6"/>
      <c r="SB518" s="6"/>
      <c r="SC518" s="6"/>
      <c r="SD518" s="6"/>
      <c r="SE518" s="6"/>
      <c r="SF518" s="6"/>
      <c r="SG518" s="6"/>
      <c r="SH518" s="6"/>
      <c r="SI518" s="6"/>
      <c r="SJ518" s="6"/>
      <c r="SK518" s="6"/>
      <c r="SL518" s="6"/>
      <c r="SM518" s="6"/>
      <c r="SN518" s="6"/>
      <c r="SO518" s="6"/>
      <c r="SP518" s="6"/>
      <c r="SQ518" s="6"/>
      <c r="SR518" s="6"/>
      <c r="SS518" s="6"/>
      <c r="ST518" s="6"/>
      <c r="SU518" s="6"/>
      <c r="SV518" s="6"/>
      <c r="SW518" s="6"/>
      <c r="SX518" s="6"/>
      <c r="SY518" s="6"/>
      <c r="SZ518" s="6"/>
      <c r="TA518" s="6"/>
      <c r="TB518" s="6"/>
      <c r="TC518" s="6"/>
      <c r="TD518" s="6"/>
      <c r="TE518" s="6"/>
      <c r="TF518" s="6"/>
      <c r="TG518" s="6"/>
      <c r="TH518" s="6"/>
      <c r="TI518" s="6"/>
      <c r="TJ518" s="6"/>
      <c r="TK518" s="6"/>
      <c r="TL518" s="6"/>
      <c r="TM518" s="6"/>
      <c r="TN518" s="6"/>
      <c r="TO518" s="6"/>
      <c r="TP518" s="6"/>
      <c r="TQ518" s="6"/>
      <c r="TR518" s="6"/>
      <c r="TS518" s="6"/>
      <c r="TT518" s="6"/>
      <c r="TU518" s="6"/>
      <c r="TV518" s="6"/>
      <c r="TW518" s="6"/>
      <c r="TX518" s="6"/>
      <c r="TY518" s="6"/>
      <c r="TZ518" s="6"/>
      <c r="UA518" s="6"/>
      <c r="UB518" s="6"/>
      <c r="UC518" s="6"/>
      <c r="UD518" s="6"/>
      <c r="UE518" s="6"/>
      <c r="UF518" s="6"/>
      <c r="UG518" s="6"/>
      <c r="UH518" s="6"/>
      <c r="UI518" s="6"/>
      <c r="UJ518" s="6"/>
      <c r="UK518" s="6"/>
      <c r="UL518" s="6"/>
      <c r="UM518" s="6"/>
      <c r="UN518" s="6"/>
      <c r="UO518" s="6"/>
      <c r="UP518" s="6"/>
      <c r="UQ518" s="6"/>
      <c r="UR518" s="6"/>
      <c r="US518" s="6"/>
      <c r="UT518" s="6"/>
      <c r="UU518" s="6"/>
      <c r="UV518" s="6"/>
      <c r="UW518" s="6"/>
      <c r="UX518" s="6"/>
      <c r="UY518" s="6"/>
      <c r="UZ518" s="6"/>
      <c r="VA518" s="6"/>
      <c r="VB518" s="6"/>
      <c r="VC518" s="6"/>
      <c r="VD518" s="6"/>
      <c r="VE518" s="6"/>
      <c r="VF518" s="6"/>
      <c r="VG518" s="6"/>
      <c r="VH518" s="6"/>
      <c r="VI518" s="6"/>
      <c r="VJ518" s="6"/>
      <c r="VK518" s="6"/>
      <c r="VL518" s="6"/>
      <c r="VM518" s="6"/>
      <c r="VN518" s="6"/>
      <c r="VO518" s="6"/>
      <c r="VP518" s="6"/>
      <c r="VQ518" s="6"/>
      <c r="VR518" s="6"/>
      <c r="VS518" s="6"/>
      <c r="VT518" s="6"/>
      <c r="VU518" s="6"/>
      <c r="VV518" s="6"/>
      <c r="VW518" s="6"/>
      <c r="VX518" s="6"/>
      <c r="VY518" s="6"/>
      <c r="VZ518" s="6"/>
      <c r="WA518" s="6"/>
      <c r="WB518" s="6"/>
      <c r="WC518" s="6"/>
      <c r="WD518" s="6"/>
      <c r="WE518" s="6"/>
      <c r="WF518" s="6"/>
      <c r="WG518" s="6"/>
      <c r="WH518" s="6"/>
      <c r="WI518" s="6"/>
      <c r="WJ518" s="6"/>
      <c r="WK518" s="6"/>
      <c r="WL518" s="6"/>
      <c r="WM518" s="6"/>
      <c r="WN518" s="6"/>
      <c r="WO518" s="6"/>
      <c r="WP518" s="6"/>
      <c r="WQ518" s="6"/>
      <c r="WR518" s="6"/>
      <c r="WS518" s="6"/>
      <c r="WT518" s="6"/>
      <c r="WU518" s="6"/>
      <c r="WV518" s="6"/>
      <c r="WW518" s="6"/>
      <c r="WX518" s="6"/>
      <c r="WY518" s="6"/>
      <c r="WZ518" s="6"/>
      <c r="XA518" s="6"/>
      <c r="XB518" s="6"/>
      <c r="XC518" s="6"/>
      <c r="XD518" s="6"/>
      <c r="XE518" s="6"/>
      <c r="XF518" s="6"/>
      <c r="XG518" s="6"/>
      <c r="XH518" s="6"/>
      <c r="XI518" s="6"/>
      <c r="XJ518" s="6"/>
      <c r="XK518" s="6"/>
      <c r="XL518" s="6"/>
      <c r="XM518" s="6"/>
      <c r="XN518" s="6"/>
      <c r="XO518" s="6"/>
      <c r="XP518" s="6"/>
    </row>
    <row r="519" spans="2:640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6"/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6"/>
      <c r="PF519" s="6"/>
      <c r="PG519" s="6"/>
      <c r="PH519" s="6"/>
      <c r="PI519" s="6"/>
      <c r="PJ519" s="6"/>
      <c r="PK519" s="6"/>
      <c r="PL519" s="6"/>
      <c r="PM519" s="6"/>
      <c r="PN519" s="6"/>
      <c r="PO519" s="6"/>
      <c r="PP519" s="6"/>
      <c r="PQ519" s="6"/>
      <c r="PR519" s="6"/>
      <c r="PS519" s="6"/>
      <c r="PT519" s="6"/>
      <c r="PU519" s="6"/>
      <c r="PV519" s="6"/>
      <c r="PW519" s="6"/>
      <c r="PX519" s="6"/>
      <c r="PY519" s="6"/>
      <c r="PZ519" s="6"/>
      <c r="QA519" s="6"/>
      <c r="QB519" s="6"/>
      <c r="QC519" s="6"/>
      <c r="QD519" s="6"/>
      <c r="QE519" s="6"/>
      <c r="QF519" s="6"/>
      <c r="QG519" s="6"/>
      <c r="QH519" s="6"/>
      <c r="QI519" s="6"/>
      <c r="QJ519" s="6"/>
      <c r="QK519" s="6"/>
      <c r="QL519" s="6"/>
      <c r="QM519" s="6"/>
      <c r="QN519" s="6"/>
      <c r="QO519" s="6"/>
      <c r="QP519" s="6"/>
      <c r="QQ519" s="6"/>
      <c r="QR519" s="6"/>
      <c r="QS519" s="6"/>
      <c r="QT519" s="6"/>
      <c r="QU519" s="6"/>
      <c r="QV519" s="6"/>
      <c r="QW519" s="6"/>
      <c r="QX519" s="6"/>
      <c r="QY519" s="6"/>
      <c r="QZ519" s="6"/>
      <c r="RA519" s="6"/>
      <c r="RB519" s="6"/>
      <c r="RC519" s="6"/>
      <c r="RD519" s="6"/>
      <c r="RE519" s="6"/>
      <c r="RF519" s="6"/>
      <c r="RG519" s="6"/>
      <c r="RH519" s="6"/>
      <c r="RI519" s="6"/>
      <c r="RJ519" s="6"/>
      <c r="RK519" s="6"/>
      <c r="RL519" s="6"/>
      <c r="RM519" s="6"/>
      <c r="RN519" s="6"/>
      <c r="RO519" s="6"/>
      <c r="RP519" s="6"/>
      <c r="RQ519" s="6"/>
      <c r="RR519" s="6"/>
      <c r="RS519" s="6"/>
      <c r="RT519" s="6"/>
      <c r="RU519" s="6"/>
      <c r="RV519" s="6"/>
      <c r="RW519" s="6"/>
      <c r="RX519" s="6"/>
      <c r="RY519" s="6"/>
      <c r="RZ519" s="6"/>
      <c r="SA519" s="6"/>
      <c r="SB519" s="6"/>
      <c r="SC519" s="6"/>
      <c r="SD519" s="6"/>
      <c r="SE519" s="6"/>
      <c r="SF519" s="6"/>
      <c r="SG519" s="6"/>
      <c r="SH519" s="6"/>
      <c r="SI519" s="6"/>
      <c r="SJ519" s="6"/>
      <c r="SK519" s="6"/>
      <c r="SL519" s="6"/>
      <c r="SM519" s="6"/>
      <c r="SN519" s="6"/>
      <c r="SO519" s="6"/>
      <c r="SP519" s="6"/>
      <c r="SQ519" s="6"/>
      <c r="SR519" s="6"/>
      <c r="SS519" s="6"/>
      <c r="ST519" s="6"/>
      <c r="SU519" s="6"/>
      <c r="SV519" s="6"/>
      <c r="SW519" s="6"/>
      <c r="SX519" s="6"/>
      <c r="SY519" s="6"/>
      <c r="SZ519" s="6"/>
      <c r="TA519" s="6"/>
      <c r="TB519" s="6"/>
      <c r="TC519" s="6"/>
      <c r="TD519" s="6"/>
      <c r="TE519" s="6"/>
      <c r="TF519" s="6"/>
      <c r="TG519" s="6"/>
      <c r="TH519" s="6"/>
      <c r="TI519" s="6"/>
      <c r="TJ519" s="6"/>
      <c r="TK519" s="6"/>
      <c r="TL519" s="6"/>
      <c r="TM519" s="6"/>
      <c r="TN519" s="6"/>
      <c r="TO519" s="6"/>
      <c r="TP519" s="6"/>
      <c r="TQ519" s="6"/>
      <c r="TR519" s="6"/>
      <c r="TS519" s="6"/>
      <c r="TT519" s="6"/>
      <c r="TU519" s="6"/>
      <c r="TV519" s="6"/>
      <c r="TW519" s="6"/>
      <c r="TX519" s="6"/>
      <c r="TY519" s="6"/>
      <c r="TZ519" s="6"/>
      <c r="UA519" s="6"/>
      <c r="UB519" s="6"/>
      <c r="UC519" s="6"/>
      <c r="UD519" s="6"/>
      <c r="UE519" s="6"/>
      <c r="UF519" s="6"/>
      <c r="UG519" s="6"/>
      <c r="UH519" s="6"/>
      <c r="UI519" s="6"/>
      <c r="UJ519" s="6"/>
      <c r="UK519" s="6"/>
      <c r="UL519" s="6"/>
      <c r="UM519" s="6"/>
      <c r="UN519" s="6"/>
      <c r="UO519" s="6"/>
      <c r="UP519" s="6"/>
      <c r="UQ519" s="6"/>
      <c r="UR519" s="6"/>
      <c r="US519" s="6"/>
      <c r="UT519" s="6"/>
      <c r="UU519" s="6"/>
      <c r="UV519" s="6"/>
      <c r="UW519" s="6"/>
      <c r="UX519" s="6"/>
      <c r="UY519" s="6"/>
      <c r="UZ519" s="6"/>
      <c r="VA519" s="6"/>
      <c r="VB519" s="6"/>
      <c r="VC519" s="6"/>
      <c r="VD519" s="6"/>
      <c r="VE519" s="6"/>
      <c r="VF519" s="6"/>
      <c r="VG519" s="6"/>
      <c r="VH519" s="6"/>
      <c r="VI519" s="6"/>
      <c r="VJ519" s="6"/>
      <c r="VK519" s="6"/>
      <c r="VL519" s="6"/>
      <c r="VM519" s="6"/>
      <c r="VN519" s="6"/>
      <c r="VO519" s="6"/>
      <c r="VP519" s="6"/>
      <c r="VQ519" s="6"/>
      <c r="VR519" s="6"/>
      <c r="VS519" s="6"/>
      <c r="VT519" s="6"/>
      <c r="VU519" s="6"/>
      <c r="VV519" s="6"/>
      <c r="VW519" s="6"/>
      <c r="VX519" s="6"/>
      <c r="VY519" s="6"/>
      <c r="VZ519" s="6"/>
      <c r="WA519" s="6"/>
      <c r="WB519" s="6"/>
      <c r="WC519" s="6"/>
      <c r="WD519" s="6"/>
      <c r="WE519" s="6"/>
      <c r="WF519" s="6"/>
      <c r="WG519" s="6"/>
      <c r="WH519" s="6"/>
      <c r="WI519" s="6"/>
      <c r="WJ519" s="6"/>
      <c r="WK519" s="6"/>
      <c r="WL519" s="6"/>
      <c r="WM519" s="6"/>
      <c r="WN519" s="6"/>
      <c r="WO519" s="6"/>
      <c r="WP519" s="6"/>
      <c r="WQ519" s="6"/>
      <c r="WR519" s="6"/>
      <c r="WS519" s="6"/>
      <c r="WT519" s="6"/>
      <c r="WU519" s="6"/>
      <c r="WV519" s="6"/>
      <c r="WW519" s="6"/>
      <c r="WX519" s="6"/>
      <c r="WY519" s="6"/>
      <c r="WZ519" s="6"/>
      <c r="XA519" s="6"/>
      <c r="XB519" s="6"/>
      <c r="XC519" s="6"/>
      <c r="XD519" s="6"/>
      <c r="XE519" s="6"/>
      <c r="XF519" s="6"/>
      <c r="XG519" s="6"/>
      <c r="XH519" s="6"/>
      <c r="XI519" s="6"/>
      <c r="XJ519" s="6"/>
      <c r="XK519" s="6"/>
      <c r="XL519" s="6"/>
      <c r="XM519" s="6"/>
      <c r="XN519" s="6"/>
      <c r="XO519" s="6"/>
      <c r="XP519" s="6"/>
    </row>
    <row r="520" spans="2:640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6"/>
      <c r="PF520" s="6"/>
      <c r="PG520" s="6"/>
      <c r="PH520" s="6"/>
      <c r="PI520" s="6"/>
      <c r="PJ520" s="6"/>
      <c r="PK520" s="6"/>
      <c r="PL520" s="6"/>
      <c r="PM520" s="6"/>
      <c r="PN520" s="6"/>
      <c r="PO520" s="6"/>
      <c r="PP520" s="6"/>
      <c r="PQ520" s="6"/>
      <c r="PR520" s="6"/>
      <c r="PS520" s="6"/>
      <c r="PT520" s="6"/>
      <c r="PU520" s="6"/>
      <c r="PV520" s="6"/>
      <c r="PW520" s="6"/>
      <c r="PX520" s="6"/>
      <c r="PY520" s="6"/>
      <c r="PZ520" s="6"/>
      <c r="QA520" s="6"/>
      <c r="QB520" s="6"/>
      <c r="QC520" s="6"/>
      <c r="QD520" s="6"/>
      <c r="QE520" s="6"/>
      <c r="QF520" s="6"/>
      <c r="QG520" s="6"/>
      <c r="QH520" s="6"/>
      <c r="QI520" s="6"/>
      <c r="QJ520" s="6"/>
      <c r="QK520" s="6"/>
      <c r="QL520" s="6"/>
      <c r="QM520" s="6"/>
      <c r="QN520" s="6"/>
      <c r="QO520" s="6"/>
      <c r="QP520" s="6"/>
      <c r="QQ520" s="6"/>
      <c r="QR520" s="6"/>
      <c r="QS520" s="6"/>
      <c r="QT520" s="6"/>
      <c r="QU520" s="6"/>
      <c r="QV520" s="6"/>
      <c r="QW520" s="6"/>
      <c r="QX520" s="6"/>
      <c r="QY520" s="6"/>
      <c r="QZ520" s="6"/>
      <c r="RA520" s="6"/>
      <c r="RB520" s="6"/>
      <c r="RC520" s="6"/>
      <c r="RD520" s="6"/>
      <c r="RE520" s="6"/>
      <c r="RF520" s="6"/>
      <c r="RG520" s="6"/>
      <c r="RH520" s="6"/>
      <c r="RI520" s="6"/>
      <c r="RJ520" s="6"/>
      <c r="RK520" s="6"/>
      <c r="RL520" s="6"/>
      <c r="RM520" s="6"/>
      <c r="RN520" s="6"/>
      <c r="RO520" s="6"/>
      <c r="RP520" s="6"/>
      <c r="RQ520" s="6"/>
      <c r="RR520" s="6"/>
      <c r="RS520" s="6"/>
      <c r="RT520" s="6"/>
      <c r="RU520" s="6"/>
      <c r="RV520" s="6"/>
      <c r="RW520" s="6"/>
      <c r="RX520" s="6"/>
      <c r="RY520" s="6"/>
      <c r="RZ520" s="6"/>
      <c r="SA520" s="6"/>
      <c r="SB520" s="6"/>
      <c r="SC520" s="6"/>
      <c r="SD520" s="6"/>
      <c r="SE520" s="6"/>
      <c r="SF520" s="6"/>
      <c r="SG520" s="6"/>
      <c r="SH520" s="6"/>
      <c r="SI520" s="6"/>
      <c r="SJ520" s="6"/>
      <c r="SK520" s="6"/>
      <c r="SL520" s="6"/>
      <c r="SM520" s="6"/>
      <c r="SN520" s="6"/>
      <c r="SO520" s="6"/>
      <c r="SP520" s="6"/>
      <c r="SQ520" s="6"/>
      <c r="SR520" s="6"/>
      <c r="SS520" s="6"/>
      <c r="ST520" s="6"/>
      <c r="SU520" s="6"/>
      <c r="SV520" s="6"/>
      <c r="SW520" s="6"/>
      <c r="SX520" s="6"/>
      <c r="SY520" s="6"/>
      <c r="SZ520" s="6"/>
      <c r="TA520" s="6"/>
      <c r="TB520" s="6"/>
      <c r="TC520" s="6"/>
      <c r="TD520" s="6"/>
      <c r="TE520" s="6"/>
      <c r="TF520" s="6"/>
      <c r="TG520" s="6"/>
      <c r="TH520" s="6"/>
      <c r="TI520" s="6"/>
      <c r="TJ520" s="6"/>
      <c r="TK520" s="6"/>
      <c r="TL520" s="6"/>
      <c r="TM520" s="6"/>
      <c r="TN520" s="6"/>
      <c r="TO520" s="6"/>
      <c r="TP520" s="6"/>
      <c r="TQ520" s="6"/>
      <c r="TR520" s="6"/>
      <c r="TS520" s="6"/>
      <c r="TT520" s="6"/>
      <c r="TU520" s="6"/>
      <c r="TV520" s="6"/>
      <c r="TW520" s="6"/>
      <c r="TX520" s="6"/>
      <c r="TY520" s="6"/>
      <c r="TZ520" s="6"/>
      <c r="UA520" s="6"/>
      <c r="UB520" s="6"/>
      <c r="UC520" s="6"/>
      <c r="UD520" s="6"/>
      <c r="UE520" s="6"/>
      <c r="UF520" s="6"/>
      <c r="UG520" s="6"/>
      <c r="UH520" s="6"/>
      <c r="UI520" s="6"/>
      <c r="UJ520" s="6"/>
      <c r="UK520" s="6"/>
      <c r="UL520" s="6"/>
      <c r="UM520" s="6"/>
      <c r="UN520" s="6"/>
      <c r="UO520" s="6"/>
      <c r="UP520" s="6"/>
      <c r="UQ520" s="6"/>
      <c r="UR520" s="6"/>
      <c r="US520" s="6"/>
      <c r="UT520" s="6"/>
      <c r="UU520" s="6"/>
      <c r="UV520" s="6"/>
      <c r="UW520" s="6"/>
      <c r="UX520" s="6"/>
      <c r="UY520" s="6"/>
      <c r="UZ520" s="6"/>
      <c r="VA520" s="6"/>
      <c r="VB520" s="6"/>
      <c r="VC520" s="6"/>
      <c r="VD520" s="6"/>
      <c r="VE520" s="6"/>
      <c r="VF520" s="6"/>
      <c r="VG520" s="6"/>
      <c r="VH520" s="6"/>
      <c r="VI520" s="6"/>
      <c r="VJ520" s="6"/>
      <c r="VK520" s="6"/>
      <c r="VL520" s="6"/>
      <c r="VM520" s="6"/>
      <c r="VN520" s="6"/>
      <c r="VO520" s="6"/>
      <c r="VP520" s="6"/>
      <c r="VQ520" s="6"/>
      <c r="VR520" s="6"/>
      <c r="VS520" s="6"/>
      <c r="VT520" s="6"/>
      <c r="VU520" s="6"/>
      <c r="VV520" s="6"/>
      <c r="VW520" s="6"/>
      <c r="VX520" s="6"/>
      <c r="VY520" s="6"/>
      <c r="VZ520" s="6"/>
      <c r="WA520" s="6"/>
      <c r="WB520" s="6"/>
      <c r="WC520" s="6"/>
      <c r="WD520" s="6"/>
      <c r="WE520" s="6"/>
      <c r="WF520" s="6"/>
      <c r="WG520" s="6"/>
      <c r="WH520" s="6"/>
      <c r="WI520" s="6"/>
      <c r="WJ520" s="6"/>
      <c r="WK520" s="6"/>
      <c r="WL520" s="6"/>
      <c r="WM520" s="6"/>
      <c r="WN520" s="6"/>
      <c r="WO520" s="6"/>
      <c r="WP520" s="6"/>
      <c r="WQ520" s="6"/>
      <c r="WR520" s="6"/>
      <c r="WS520" s="6"/>
      <c r="WT520" s="6"/>
      <c r="WU520" s="6"/>
      <c r="WV520" s="6"/>
      <c r="WW520" s="6"/>
      <c r="WX520" s="6"/>
      <c r="WY520" s="6"/>
      <c r="WZ520" s="6"/>
      <c r="XA520" s="6"/>
      <c r="XB520" s="6"/>
      <c r="XC520" s="6"/>
      <c r="XD520" s="6"/>
      <c r="XE520" s="6"/>
      <c r="XF520" s="6"/>
      <c r="XG520" s="6"/>
      <c r="XH520" s="6"/>
      <c r="XI520" s="6"/>
      <c r="XJ520" s="6"/>
      <c r="XK520" s="6"/>
      <c r="XL520" s="6"/>
      <c r="XM520" s="6"/>
      <c r="XN520" s="6"/>
      <c r="XO520" s="6"/>
      <c r="XP520" s="6"/>
    </row>
    <row r="521" spans="2:640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6"/>
      <c r="OQ521" s="6"/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/>
      <c r="PC521" s="6"/>
      <c r="PD521" s="6"/>
      <c r="PE521" s="6"/>
      <c r="PF521" s="6"/>
      <c r="PG521" s="6"/>
      <c r="PH521" s="6"/>
      <c r="PI521" s="6"/>
      <c r="PJ521" s="6"/>
      <c r="PK521" s="6"/>
      <c r="PL521" s="6"/>
      <c r="PM521" s="6"/>
      <c r="PN521" s="6"/>
      <c r="PO521" s="6"/>
      <c r="PP521" s="6"/>
      <c r="PQ521" s="6"/>
      <c r="PR521" s="6"/>
      <c r="PS521" s="6"/>
      <c r="PT521" s="6"/>
      <c r="PU521" s="6"/>
      <c r="PV521" s="6"/>
      <c r="PW521" s="6"/>
      <c r="PX521" s="6"/>
      <c r="PY521" s="6"/>
      <c r="PZ521" s="6"/>
      <c r="QA521" s="6"/>
      <c r="QB521" s="6"/>
      <c r="QC521" s="6"/>
      <c r="QD521" s="6"/>
      <c r="QE521" s="6"/>
      <c r="QF521" s="6"/>
      <c r="QG521" s="6"/>
      <c r="QH521" s="6"/>
      <c r="QI521" s="6"/>
      <c r="QJ521" s="6"/>
      <c r="QK521" s="6"/>
      <c r="QL521" s="6"/>
      <c r="QM521" s="6"/>
      <c r="QN521" s="6"/>
      <c r="QO521" s="6"/>
      <c r="QP521" s="6"/>
      <c r="QQ521" s="6"/>
      <c r="QR521" s="6"/>
      <c r="QS521" s="6"/>
      <c r="QT521" s="6"/>
      <c r="QU521" s="6"/>
      <c r="QV521" s="6"/>
      <c r="QW521" s="6"/>
      <c r="QX521" s="6"/>
      <c r="QY521" s="6"/>
      <c r="QZ521" s="6"/>
      <c r="RA521" s="6"/>
      <c r="RB521" s="6"/>
      <c r="RC521" s="6"/>
      <c r="RD521" s="6"/>
      <c r="RE521" s="6"/>
      <c r="RF521" s="6"/>
      <c r="RG521" s="6"/>
      <c r="RH521" s="6"/>
      <c r="RI521" s="6"/>
      <c r="RJ521" s="6"/>
      <c r="RK521" s="6"/>
      <c r="RL521" s="6"/>
      <c r="RM521" s="6"/>
      <c r="RN521" s="6"/>
      <c r="RO521" s="6"/>
      <c r="RP521" s="6"/>
      <c r="RQ521" s="6"/>
      <c r="RR521" s="6"/>
      <c r="RS521" s="6"/>
      <c r="RT521" s="6"/>
      <c r="RU521" s="6"/>
      <c r="RV521" s="6"/>
      <c r="RW521" s="6"/>
      <c r="RX521" s="6"/>
      <c r="RY521" s="6"/>
      <c r="RZ521" s="6"/>
      <c r="SA521" s="6"/>
      <c r="SB521" s="6"/>
      <c r="SC521" s="6"/>
      <c r="SD521" s="6"/>
      <c r="SE521" s="6"/>
      <c r="SF521" s="6"/>
      <c r="SG521" s="6"/>
      <c r="SH521" s="6"/>
      <c r="SI521" s="6"/>
      <c r="SJ521" s="6"/>
      <c r="SK521" s="6"/>
      <c r="SL521" s="6"/>
      <c r="SM521" s="6"/>
      <c r="SN521" s="6"/>
      <c r="SO521" s="6"/>
      <c r="SP521" s="6"/>
      <c r="SQ521" s="6"/>
      <c r="SR521" s="6"/>
      <c r="SS521" s="6"/>
      <c r="ST521" s="6"/>
      <c r="SU521" s="6"/>
      <c r="SV521" s="6"/>
      <c r="SW521" s="6"/>
      <c r="SX521" s="6"/>
      <c r="SY521" s="6"/>
      <c r="SZ521" s="6"/>
      <c r="TA521" s="6"/>
      <c r="TB521" s="6"/>
      <c r="TC521" s="6"/>
      <c r="TD521" s="6"/>
      <c r="TE521" s="6"/>
      <c r="TF521" s="6"/>
      <c r="TG521" s="6"/>
      <c r="TH521" s="6"/>
      <c r="TI521" s="6"/>
      <c r="TJ521" s="6"/>
      <c r="TK521" s="6"/>
      <c r="TL521" s="6"/>
      <c r="TM521" s="6"/>
      <c r="TN521" s="6"/>
      <c r="TO521" s="6"/>
      <c r="TP521" s="6"/>
      <c r="TQ521" s="6"/>
      <c r="TR521" s="6"/>
      <c r="TS521" s="6"/>
      <c r="TT521" s="6"/>
      <c r="TU521" s="6"/>
      <c r="TV521" s="6"/>
      <c r="TW521" s="6"/>
      <c r="TX521" s="6"/>
      <c r="TY521" s="6"/>
      <c r="TZ521" s="6"/>
      <c r="UA521" s="6"/>
      <c r="UB521" s="6"/>
      <c r="UC521" s="6"/>
      <c r="UD521" s="6"/>
      <c r="UE521" s="6"/>
      <c r="UF521" s="6"/>
      <c r="UG521" s="6"/>
      <c r="UH521" s="6"/>
      <c r="UI521" s="6"/>
      <c r="UJ521" s="6"/>
      <c r="UK521" s="6"/>
      <c r="UL521" s="6"/>
      <c r="UM521" s="6"/>
      <c r="UN521" s="6"/>
      <c r="UO521" s="6"/>
      <c r="UP521" s="6"/>
      <c r="UQ521" s="6"/>
      <c r="UR521" s="6"/>
      <c r="US521" s="6"/>
      <c r="UT521" s="6"/>
      <c r="UU521" s="6"/>
      <c r="UV521" s="6"/>
      <c r="UW521" s="6"/>
      <c r="UX521" s="6"/>
      <c r="UY521" s="6"/>
      <c r="UZ521" s="6"/>
      <c r="VA521" s="6"/>
      <c r="VB521" s="6"/>
      <c r="VC521" s="6"/>
      <c r="VD521" s="6"/>
      <c r="VE521" s="6"/>
      <c r="VF521" s="6"/>
      <c r="VG521" s="6"/>
      <c r="VH521" s="6"/>
      <c r="VI521" s="6"/>
      <c r="VJ521" s="6"/>
      <c r="VK521" s="6"/>
      <c r="VL521" s="6"/>
      <c r="VM521" s="6"/>
      <c r="VN521" s="6"/>
      <c r="VO521" s="6"/>
      <c r="VP521" s="6"/>
      <c r="VQ521" s="6"/>
      <c r="VR521" s="6"/>
      <c r="VS521" s="6"/>
      <c r="VT521" s="6"/>
      <c r="VU521" s="6"/>
      <c r="VV521" s="6"/>
      <c r="VW521" s="6"/>
      <c r="VX521" s="6"/>
      <c r="VY521" s="6"/>
      <c r="VZ521" s="6"/>
      <c r="WA521" s="6"/>
      <c r="WB521" s="6"/>
      <c r="WC521" s="6"/>
      <c r="WD521" s="6"/>
      <c r="WE521" s="6"/>
      <c r="WF521" s="6"/>
      <c r="WG521" s="6"/>
      <c r="WH521" s="6"/>
      <c r="WI521" s="6"/>
      <c r="WJ521" s="6"/>
      <c r="WK521" s="6"/>
      <c r="WL521" s="6"/>
      <c r="WM521" s="6"/>
      <c r="WN521" s="6"/>
      <c r="WO521" s="6"/>
      <c r="WP521" s="6"/>
      <c r="WQ521" s="6"/>
      <c r="WR521" s="6"/>
      <c r="WS521" s="6"/>
      <c r="WT521" s="6"/>
      <c r="WU521" s="6"/>
      <c r="WV521" s="6"/>
      <c r="WW521" s="6"/>
      <c r="WX521" s="6"/>
      <c r="WY521" s="6"/>
      <c r="WZ521" s="6"/>
      <c r="XA521" s="6"/>
      <c r="XB521" s="6"/>
      <c r="XC521" s="6"/>
      <c r="XD521" s="6"/>
      <c r="XE521" s="6"/>
      <c r="XF521" s="6"/>
      <c r="XG521" s="6"/>
      <c r="XH521" s="6"/>
      <c r="XI521" s="6"/>
      <c r="XJ521" s="6"/>
      <c r="XK521" s="6"/>
      <c r="XL521" s="6"/>
      <c r="XM521" s="6"/>
      <c r="XN521" s="6"/>
      <c r="XO521" s="6"/>
      <c r="XP521" s="6"/>
    </row>
    <row r="522" spans="2:640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6"/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/>
      <c r="PC522" s="6"/>
      <c r="PD522" s="6"/>
      <c r="PE522" s="6"/>
      <c r="PF522" s="6"/>
      <c r="PG522" s="6"/>
      <c r="PH522" s="6"/>
      <c r="PI522" s="6"/>
      <c r="PJ522" s="6"/>
      <c r="PK522" s="6"/>
      <c r="PL522" s="6"/>
      <c r="PM522" s="6"/>
      <c r="PN522" s="6"/>
      <c r="PO522" s="6"/>
      <c r="PP522" s="6"/>
      <c r="PQ522" s="6"/>
      <c r="PR522" s="6"/>
      <c r="PS522" s="6"/>
      <c r="PT522" s="6"/>
      <c r="PU522" s="6"/>
      <c r="PV522" s="6"/>
      <c r="PW522" s="6"/>
      <c r="PX522" s="6"/>
      <c r="PY522" s="6"/>
      <c r="PZ522" s="6"/>
      <c r="QA522" s="6"/>
      <c r="QB522" s="6"/>
      <c r="QC522" s="6"/>
      <c r="QD522" s="6"/>
      <c r="QE522" s="6"/>
      <c r="QF522" s="6"/>
      <c r="QG522" s="6"/>
      <c r="QH522" s="6"/>
      <c r="QI522" s="6"/>
      <c r="QJ522" s="6"/>
      <c r="QK522" s="6"/>
      <c r="QL522" s="6"/>
      <c r="QM522" s="6"/>
      <c r="QN522" s="6"/>
      <c r="QO522" s="6"/>
      <c r="QP522" s="6"/>
      <c r="QQ522" s="6"/>
      <c r="QR522" s="6"/>
      <c r="QS522" s="6"/>
      <c r="QT522" s="6"/>
      <c r="QU522" s="6"/>
      <c r="QV522" s="6"/>
      <c r="QW522" s="6"/>
      <c r="QX522" s="6"/>
      <c r="QY522" s="6"/>
      <c r="QZ522" s="6"/>
      <c r="RA522" s="6"/>
      <c r="RB522" s="6"/>
      <c r="RC522" s="6"/>
      <c r="RD522" s="6"/>
      <c r="RE522" s="6"/>
      <c r="RF522" s="6"/>
      <c r="RG522" s="6"/>
      <c r="RH522" s="6"/>
      <c r="RI522" s="6"/>
      <c r="RJ522" s="6"/>
      <c r="RK522" s="6"/>
      <c r="RL522" s="6"/>
      <c r="RM522" s="6"/>
      <c r="RN522" s="6"/>
      <c r="RO522" s="6"/>
      <c r="RP522" s="6"/>
      <c r="RQ522" s="6"/>
      <c r="RR522" s="6"/>
      <c r="RS522" s="6"/>
      <c r="RT522" s="6"/>
      <c r="RU522" s="6"/>
      <c r="RV522" s="6"/>
      <c r="RW522" s="6"/>
      <c r="RX522" s="6"/>
      <c r="RY522" s="6"/>
      <c r="RZ522" s="6"/>
      <c r="SA522" s="6"/>
      <c r="SB522" s="6"/>
      <c r="SC522" s="6"/>
      <c r="SD522" s="6"/>
      <c r="SE522" s="6"/>
      <c r="SF522" s="6"/>
      <c r="SG522" s="6"/>
      <c r="SH522" s="6"/>
      <c r="SI522" s="6"/>
      <c r="SJ522" s="6"/>
      <c r="SK522" s="6"/>
      <c r="SL522" s="6"/>
      <c r="SM522" s="6"/>
      <c r="SN522" s="6"/>
      <c r="SO522" s="6"/>
      <c r="SP522" s="6"/>
      <c r="SQ522" s="6"/>
      <c r="SR522" s="6"/>
      <c r="SS522" s="6"/>
      <c r="ST522" s="6"/>
      <c r="SU522" s="6"/>
      <c r="SV522" s="6"/>
      <c r="SW522" s="6"/>
      <c r="SX522" s="6"/>
      <c r="SY522" s="6"/>
      <c r="SZ522" s="6"/>
      <c r="TA522" s="6"/>
      <c r="TB522" s="6"/>
      <c r="TC522" s="6"/>
      <c r="TD522" s="6"/>
      <c r="TE522" s="6"/>
      <c r="TF522" s="6"/>
      <c r="TG522" s="6"/>
      <c r="TH522" s="6"/>
      <c r="TI522" s="6"/>
      <c r="TJ522" s="6"/>
      <c r="TK522" s="6"/>
      <c r="TL522" s="6"/>
      <c r="TM522" s="6"/>
      <c r="TN522" s="6"/>
      <c r="TO522" s="6"/>
      <c r="TP522" s="6"/>
      <c r="TQ522" s="6"/>
      <c r="TR522" s="6"/>
      <c r="TS522" s="6"/>
      <c r="TT522" s="6"/>
      <c r="TU522" s="6"/>
      <c r="TV522" s="6"/>
      <c r="TW522" s="6"/>
      <c r="TX522" s="6"/>
      <c r="TY522" s="6"/>
      <c r="TZ522" s="6"/>
      <c r="UA522" s="6"/>
      <c r="UB522" s="6"/>
      <c r="UC522" s="6"/>
      <c r="UD522" s="6"/>
      <c r="UE522" s="6"/>
      <c r="UF522" s="6"/>
      <c r="UG522" s="6"/>
      <c r="UH522" s="6"/>
      <c r="UI522" s="6"/>
      <c r="UJ522" s="6"/>
      <c r="UK522" s="6"/>
      <c r="UL522" s="6"/>
      <c r="UM522" s="6"/>
      <c r="UN522" s="6"/>
      <c r="UO522" s="6"/>
      <c r="UP522" s="6"/>
      <c r="UQ522" s="6"/>
      <c r="UR522" s="6"/>
      <c r="US522" s="6"/>
      <c r="UT522" s="6"/>
      <c r="UU522" s="6"/>
      <c r="UV522" s="6"/>
      <c r="UW522" s="6"/>
      <c r="UX522" s="6"/>
      <c r="UY522" s="6"/>
      <c r="UZ522" s="6"/>
      <c r="VA522" s="6"/>
      <c r="VB522" s="6"/>
      <c r="VC522" s="6"/>
      <c r="VD522" s="6"/>
      <c r="VE522" s="6"/>
      <c r="VF522" s="6"/>
      <c r="VG522" s="6"/>
      <c r="VH522" s="6"/>
      <c r="VI522" s="6"/>
      <c r="VJ522" s="6"/>
      <c r="VK522" s="6"/>
      <c r="VL522" s="6"/>
      <c r="VM522" s="6"/>
      <c r="VN522" s="6"/>
      <c r="VO522" s="6"/>
      <c r="VP522" s="6"/>
      <c r="VQ522" s="6"/>
      <c r="VR522" s="6"/>
      <c r="VS522" s="6"/>
      <c r="VT522" s="6"/>
      <c r="VU522" s="6"/>
      <c r="VV522" s="6"/>
      <c r="VW522" s="6"/>
      <c r="VX522" s="6"/>
      <c r="VY522" s="6"/>
      <c r="VZ522" s="6"/>
      <c r="WA522" s="6"/>
      <c r="WB522" s="6"/>
      <c r="WC522" s="6"/>
      <c r="WD522" s="6"/>
      <c r="WE522" s="6"/>
      <c r="WF522" s="6"/>
      <c r="WG522" s="6"/>
      <c r="WH522" s="6"/>
      <c r="WI522" s="6"/>
      <c r="WJ522" s="6"/>
      <c r="WK522" s="6"/>
      <c r="WL522" s="6"/>
      <c r="WM522" s="6"/>
      <c r="WN522" s="6"/>
      <c r="WO522" s="6"/>
      <c r="WP522" s="6"/>
      <c r="WQ522" s="6"/>
      <c r="WR522" s="6"/>
      <c r="WS522" s="6"/>
      <c r="WT522" s="6"/>
      <c r="WU522" s="6"/>
      <c r="WV522" s="6"/>
      <c r="WW522" s="6"/>
      <c r="WX522" s="6"/>
      <c r="WY522" s="6"/>
      <c r="WZ522" s="6"/>
      <c r="XA522" s="6"/>
      <c r="XB522" s="6"/>
      <c r="XC522" s="6"/>
      <c r="XD522" s="6"/>
      <c r="XE522" s="6"/>
      <c r="XF522" s="6"/>
      <c r="XG522" s="6"/>
      <c r="XH522" s="6"/>
      <c r="XI522" s="6"/>
      <c r="XJ522" s="6"/>
      <c r="XK522" s="6"/>
      <c r="XL522" s="6"/>
      <c r="XM522" s="6"/>
      <c r="XN522" s="6"/>
      <c r="XO522" s="6"/>
      <c r="XP522" s="6"/>
    </row>
    <row r="523" spans="2:640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6"/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6"/>
      <c r="PF523" s="6"/>
      <c r="PG523" s="6"/>
      <c r="PH523" s="6"/>
      <c r="PI523" s="6"/>
      <c r="PJ523" s="6"/>
      <c r="PK523" s="6"/>
      <c r="PL523" s="6"/>
      <c r="PM523" s="6"/>
      <c r="PN523" s="6"/>
      <c r="PO523" s="6"/>
      <c r="PP523" s="6"/>
      <c r="PQ523" s="6"/>
      <c r="PR523" s="6"/>
      <c r="PS523" s="6"/>
      <c r="PT523" s="6"/>
      <c r="PU523" s="6"/>
      <c r="PV523" s="6"/>
      <c r="PW523" s="6"/>
      <c r="PX523" s="6"/>
      <c r="PY523" s="6"/>
      <c r="PZ523" s="6"/>
      <c r="QA523" s="6"/>
      <c r="QB523" s="6"/>
      <c r="QC523" s="6"/>
      <c r="QD523" s="6"/>
      <c r="QE523" s="6"/>
      <c r="QF523" s="6"/>
      <c r="QG523" s="6"/>
      <c r="QH523" s="6"/>
      <c r="QI523" s="6"/>
      <c r="QJ523" s="6"/>
      <c r="QK523" s="6"/>
      <c r="QL523" s="6"/>
      <c r="QM523" s="6"/>
      <c r="QN523" s="6"/>
      <c r="QO523" s="6"/>
      <c r="QP523" s="6"/>
      <c r="QQ523" s="6"/>
      <c r="QR523" s="6"/>
      <c r="QS523" s="6"/>
      <c r="QT523" s="6"/>
      <c r="QU523" s="6"/>
      <c r="QV523" s="6"/>
      <c r="QW523" s="6"/>
      <c r="QX523" s="6"/>
      <c r="QY523" s="6"/>
      <c r="QZ523" s="6"/>
      <c r="RA523" s="6"/>
      <c r="RB523" s="6"/>
      <c r="RC523" s="6"/>
      <c r="RD523" s="6"/>
      <c r="RE523" s="6"/>
      <c r="RF523" s="6"/>
      <c r="RG523" s="6"/>
      <c r="RH523" s="6"/>
      <c r="RI523" s="6"/>
      <c r="RJ523" s="6"/>
      <c r="RK523" s="6"/>
      <c r="RL523" s="6"/>
      <c r="RM523" s="6"/>
      <c r="RN523" s="6"/>
      <c r="RO523" s="6"/>
      <c r="RP523" s="6"/>
      <c r="RQ523" s="6"/>
      <c r="RR523" s="6"/>
      <c r="RS523" s="6"/>
      <c r="RT523" s="6"/>
      <c r="RU523" s="6"/>
      <c r="RV523" s="6"/>
      <c r="RW523" s="6"/>
      <c r="RX523" s="6"/>
      <c r="RY523" s="6"/>
      <c r="RZ523" s="6"/>
      <c r="SA523" s="6"/>
      <c r="SB523" s="6"/>
      <c r="SC523" s="6"/>
      <c r="SD523" s="6"/>
      <c r="SE523" s="6"/>
      <c r="SF523" s="6"/>
      <c r="SG523" s="6"/>
      <c r="SH523" s="6"/>
      <c r="SI523" s="6"/>
      <c r="SJ523" s="6"/>
      <c r="SK523" s="6"/>
      <c r="SL523" s="6"/>
      <c r="SM523" s="6"/>
      <c r="SN523" s="6"/>
      <c r="SO523" s="6"/>
      <c r="SP523" s="6"/>
      <c r="SQ523" s="6"/>
      <c r="SR523" s="6"/>
      <c r="SS523" s="6"/>
      <c r="ST523" s="6"/>
      <c r="SU523" s="6"/>
      <c r="SV523" s="6"/>
      <c r="SW523" s="6"/>
      <c r="SX523" s="6"/>
      <c r="SY523" s="6"/>
      <c r="SZ523" s="6"/>
      <c r="TA523" s="6"/>
      <c r="TB523" s="6"/>
      <c r="TC523" s="6"/>
      <c r="TD523" s="6"/>
      <c r="TE523" s="6"/>
      <c r="TF523" s="6"/>
      <c r="TG523" s="6"/>
      <c r="TH523" s="6"/>
      <c r="TI523" s="6"/>
      <c r="TJ523" s="6"/>
      <c r="TK523" s="6"/>
      <c r="TL523" s="6"/>
      <c r="TM523" s="6"/>
      <c r="TN523" s="6"/>
      <c r="TO523" s="6"/>
      <c r="TP523" s="6"/>
      <c r="TQ523" s="6"/>
      <c r="TR523" s="6"/>
      <c r="TS523" s="6"/>
      <c r="TT523" s="6"/>
      <c r="TU523" s="6"/>
      <c r="TV523" s="6"/>
      <c r="TW523" s="6"/>
      <c r="TX523" s="6"/>
      <c r="TY523" s="6"/>
      <c r="TZ523" s="6"/>
      <c r="UA523" s="6"/>
      <c r="UB523" s="6"/>
      <c r="UC523" s="6"/>
      <c r="UD523" s="6"/>
      <c r="UE523" s="6"/>
      <c r="UF523" s="6"/>
      <c r="UG523" s="6"/>
      <c r="UH523" s="6"/>
      <c r="UI523" s="6"/>
      <c r="UJ523" s="6"/>
      <c r="UK523" s="6"/>
      <c r="UL523" s="6"/>
      <c r="UM523" s="6"/>
      <c r="UN523" s="6"/>
      <c r="UO523" s="6"/>
      <c r="UP523" s="6"/>
      <c r="UQ523" s="6"/>
      <c r="UR523" s="6"/>
      <c r="US523" s="6"/>
      <c r="UT523" s="6"/>
      <c r="UU523" s="6"/>
      <c r="UV523" s="6"/>
      <c r="UW523" s="6"/>
      <c r="UX523" s="6"/>
      <c r="UY523" s="6"/>
      <c r="UZ523" s="6"/>
      <c r="VA523" s="6"/>
      <c r="VB523" s="6"/>
      <c r="VC523" s="6"/>
      <c r="VD523" s="6"/>
      <c r="VE523" s="6"/>
      <c r="VF523" s="6"/>
      <c r="VG523" s="6"/>
      <c r="VH523" s="6"/>
      <c r="VI523" s="6"/>
      <c r="VJ523" s="6"/>
      <c r="VK523" s="6"/>
      <c r="VL523" s="6"/>
      <c r="VM523" s="6"/>
      <c r="VN523" s="6"/>
      <c r="VO523" s="6"/>
      <c r="VP523" s="6"/>
      <c r="VQ523" s="6"/>
      <c r="VR523" s="6"/>
      <c r="VS523" s="6"/>
      <c r="VT523" s="6"/>
      <c r="VU523" s="6"/>
      <c r="VV523" s="6"/>
      <c r="VW523" s="6"/>
      <c r="VX523" s="6"/>
      <c r="VY523" s="6"/>
      <c r="VZ523" s="6"/>
      <c r="WA523" s="6"/>
      <c r="WB523" s="6"/>
      <c r="WC523" s="6"/>
      <c r="WD523" s="6"/>
      <c r="WE523" s="6"/>
      <c r="WF523" s="6"/>
      <c r="WG523" s="6"/>
      <c r="WH523" s="6"/>
      <c r="WI523" s="6"/>
      <c r="WJ523" s="6"/>
      <c r="WK523" s="6"/>
      <c r="WL523" s="6"/>
      <c r="WM523" s="6"/>
      <c r="WN523" s="6"/>
      <c r="WO523" s="6"/>
      <c r="WP523" s="6"/>
      <c r="WQ523" s="6"/>
      <c r="WR523" s="6"/>
      <c r="WS523" s="6"/>
      <c r="WT523" s="6"/>
      <c r="WU523" s="6"/>
      <c r="WV523" s="6"/>
      <c r="WW523" s="6"/>
      <c r="WX523" s="6"/>
      <c r="WY523" s="6"/>
      <c r="WZ523" s="6"/>
      <c r="XA523" s="6"/>
      <c r="XB523" s="6"/>
      <c r="XC523" s="6"/>
      <c r="XD523" s="6"/>
      <c r="XE523" s="6"/>
      <c r="XF523" s="6"/>
      <c r="XG523" s="6"/>
      <c r="XH523" s="6"/>
      <c r="XI523" s="6"/>
      <c r="XJ523" s="6"/>
      <c r="XK523" s="6"/>
      <c r="XL523" s="6"/>
      <c r="XM523" s="6"/>
      <c r="XN523" s="6"/>
      <c r="XO523" s="6"/>
      <c r="XP523" s="6"/>
    </row>
    <row r="524" spans="2:640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6"/>
      <c r="PF524" s="6"/>
      <c r="PG524" s="6"/>
      <c r="PH524" s="6"/>
      <c r="PI524" s="6"/>
      <c r="PJ524" s="6"/>
      <c r="PK524" s="6"/>
      <c r="PL524" s="6"/>
      <c r="PM524" s="6"/>
      <c r="PN524" s="6"/>
      <c r="PO524" s="6"/>
      <c r="PP524" s="6"/>
      <c r="PQ524" s="6"/>
      <c r="PR524" s="6"/>
      <c r="PS524" s="6"/>
      <c r="PT524" s="6"/>
      <c r="PU524" s="6"/>
      <c r="PV524" s="6"/>
      <c r="PW524" s="6"/>
      <c r="PX524" s="6"/>
      <c r="PY524" s="6"/>
      <c r="PZ524" s="6"/>
      <c r="QA524" s="6"/>
      <c r="QB524" s="6"/>
      <c r="QC524" s="6"/>
      <c r="QD524" s="6"/>
      <c r="QE524" s="6"/>
      <c r="QF524" s="6"/>
      <c r="QG524" s="6"/>
      <c r="QH524" s="6"/>
      <c r="QI524" s="6"/>
      <c r="QJ524" s="6"/>
      <c r="QK524" s="6"/>
      <c r="QL524" s="6"/>
      <c r="QM524" s="6"/>
      <c r="QN524" s="6"/>
      <c r="QO524" s="6"/>
      <c r="QP524" s="6"/>
      <c r="QQ524" s="6"/>
      <c r="QR524" s="6"/>
      <c r="QS524" s="6"/>
      <c r="QT524" s="6"/>
      <c r="QU524" s="6"/>
      <c r="QV524" s="6"/>
      <c r="QW524" s="6"/>
      <c r="QX524" s="6"/>
      <c r="QY524" s="6"/>
      <c r="QZ524" s="6"/>
      <c r="RA524" s="6"/>
      <c r="RB524" s="6"/>
      <c r="RC524" s="6"/>
      <c r="RD524" s="6"/>
      <c r="RE524" s="6"/>
      <c r="RF524" s="6"/>
      <c r="RG524" s="6"/>
      <c r="RH524" s="6"/>
      <c r="RI524" s="6"/>
      <c r="RJ524" s="6"/>
      <c r="RK524" s="6"/>
      <c r="RL524" s="6"/>
      <c r="RM524" s="6"/>
      <c r="RN524" s="6"/>
      <c r="RO524" s="6"/>
      <c r="RP524" s="6"/>
      <c r="RQ524" s="6"/>
      <c r="RR524" s="6"/>
      <c r="RS524" s="6"/>
      <c r="RT524" s="6"/>
      <c r="RU524" s="6"/>
      <c r="RV524" s="6"/>
      <c r="RW524" s="6"/>
      <c r="RX524" s="6"/>
      <c r="RY524" s="6"/>
      <c r="RZ524" s="6"/>
      <c r="SA524" s="6"/>
      <c r="SB524" s="6"/>
      <c r="SC524" s="6"/>
      <c r="SD524" s="6"/>
      <c r="SE524" s="6"/>
      <c r="SF524" s="6"/>
      <c r="SG524" s="6"/>
      <c r="SH524" s="6"/>
      <c r="SI524" s="6"/>
      <c r="SJ524" s="6"/>
      <c r="SK524" s="6"/>
      <c r="SL524" s="6"/>
      <c r="SM524" s="6"/>
      <c r="SN524" s="6"/>
      <c r="SO524" s="6"/>
      <c r="SP524" s="6"/>
      <c r="SQ524" s="6"/>
      <c r="SR524" s="6"/>
      <c r="SS524" s="6"/>
      <c r="ST524" s="6"/>
      <c r="SU524" s="6"/>
      <c r="SV524" s="6"/>
      <c r="SW524" s="6"/>
      <c r="SX524" s="6"/>
      <c r="SY524" s="6"/>
      <c r="SZ524" s="6"/>
      <c r="TA524" s="6"/>
      <c r="TB524" s="6"/>
      <c r="TC524" s="6"/>
      <c r="TD524" s="6"/>
      <c r="TE524" s="6"/>
      <c r="TF524" s="6"/>
      <c r="TG524" s="6"/>
      <c r="TH524" s="6"/>
      <c r="TI524" s="6"/>
      <c r="TJ524" s="6"/>
      <c r="TK524" s="6"/>
      <c r="TL524" s="6"/>
      <c r="TM524" s="6"/>
      <c r="TN524" s="6"/>
      <c r="TO524" s="6"/>
      <c r="TP524" s="6"/>
      <c r="TQ524" s="6"/>
      <c r="TR524" s="6"/>
      <c r="TS524" s="6"/>
      <c r="TT524" s="6"/>
      <c r="TU524" s="6"/>
      <c r="TV524" s="6"/>
      <c r="TW524" s="6"/>
      <c r="TX524" s="6"/>
      <c r="TY524" s="6"/>
      <c r="TZ524" s="6"/>
      <c r="UA524" s="6"/>
      <c r="UB524" s="6"/>
      <c r="UC524" s="6"/>
      <c r="UD524" s="6"/>
      <c r="UE524" s="6"/>
      <c r="UF524" s="6"/>
      <c r="UG524" s="6"/>
      <c r="UH524" s="6"/>
      <c r="UI524" s="6"/>
      <c r="UJ524" s="6"/>
      <c r="UK524" s="6"/>
      <c r="UL524" s="6"/>
      <c r="UM524" s="6"/>
      <c r="UN524" s="6"/>
      <c r="UO524" s="6"/>
      <c r="UP524" s="6"/>
      <c r="UQ524" s="6"/>
      <c r="UR524" s="6"/>
      <c r="US524" s="6"/>
      <c r="UT524" s="6"/>
      <c r="UU524" s="6"/>
      <c r="UV524" s="6"/>
      <c r="UW524" s="6"/>
      <c r="UX524" s="6"/>
      <c r="UY524" s="6"/>
      <c r="UZ524" s="6"/>
      <c r="VA524" s="6"/>
      <c r="VB524" s="6"/>
      <c r="VC524" s="6"/>
      <c r="VD524" s="6"/>
      <c r="VE524" s="6"/>
      <c r="VF524" s="6"/>
      <c r="VG524" s="6"/>
      <c r="VH524" s="6"/>
      <c r="VI524" s="6"/>
      <c r="VJ524" s="6"/>
      <c r="VK524" s="6"/>
      <c r="VL524" s="6"/>
      <c r="VM524" s="6"/>
      <c r="VN524" s="6"/>
      <c r="VO524" s="6"/>
      <c r="VP524" s="6"/>
      <c r="VQ524" s="6"/>
      <c r="VR524" s="6"/>
      <c r="VS524" s="6"/>
      <c r="VT524" s="6"/>
      <c r="VU524" s="6"/>
      <c r="VV524" s="6"/>
      <c r="VW524" s="6"/>
      <c r="VX524" s="6"/>
      <c r="VY524" s="6"/>
      <c r="VZ524" s="6"/>
      <c r="WA524" s="6"/>
      <c r="WB524" s="6"/>
      <c r="WC524" s="6"/>
      <c r="WD524" s="6"/>
      <c r="WE524" s="6"/>
      <c r="WF524" s="6"/>
      <c r="WG524" s="6"/>
      <c r="WH524" s="6"/>
      <c r="WI524" s="6"/>
      <c r="WJ524" s="6"/>
      <c r="WK524" s="6"/>
      <c r="WL524" s="6"/>
      <c r="WM524" s="6"/>
      <c r="WN524" s="6"/>
      <c r="WO524" s="6"/>
      <c r="WP524" s="6"/>
      <c r="WQ524" s="6"/>
      <c r="WR524" s="6"/>
      <c r="WS524" s="6"/>
      <c r="WT524" s="6"/>
      <c r="WU524" s="6"/>
      <c r="WV524" s="6"/>
      <c r="WW524" s="6"/>
      <c r="WX524" s="6"/>
      <c r="WY524" s="6"/>
      <c r="WZ524" s="6"/>
      <c r="XA524" s="6"/>
      <c r="XB524" s="6"/>
      <c r="XC524" s="6"/>
      <c r="XD524" s="6"/>
      <c r="XE524" s="6"/>
      <c r="XF524" s="6"/>
      <c r="XG524" s="6"/>
      <c r="XH524" s="6"/>
      <c r="XI524" s="6"/>
      <c r="XJ524" s="6"/>
      <c r="XK524" s="6"/>
      <c r="XL524" s="6"/>
      <c r="XM524" s="6"/>
      <c r="XN524" s="6"/>
      <c r="XO524" s="6"/>
      <c r="XP524" s="6"/>
    </row>
    <row r="525" spans="2:640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6"/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6"/>
      <c r="PF525" s="6"/>
      <c r="PG525" s="6"/>
      <c r="PH525" s="6"/>
      <c r="PI525" s="6"/>
      <c r="PJ525" s="6"/>
      <c r="PK525" s="6"/>
      <c r="PL525" s="6"/>
      <c r="PM525" s="6"/>
      <c r="PN525" s="6"/>
      <c r="PO525" s="6"/>
      <c r="PP525" s="6"/>
      <c r="PQ525" s="6"/>
      <c r="PR525" s="6"/>
      <c r="PS525" s="6"/>
      <c r="PT525" s="6"/>
      <c r="PU525" s="6"/>
      <c r="PV525" s="6"/>
      <c r="PW525" s="6"/>
      <c r="PX525" s="6"/>
      <c r="PY525" s="6"/>
      <c r="PZ525" s="6"/>
      <c r="QA525" s="6"/>
      <c r="QB525" s="6"/>
      <c r="QC525" s="6"/>
      <c r="QD525" s="6"/>
      <c r="QE525" s="6"/>
      <c r="QF525" s="6"/>
      <c r="QG525" s="6"/>
      <c r="QH525" s="6"/>
      <c r="QI525" s="6"/>
      <c r="QJ525" s="6"/>
      <c r="QK525" s="6"/>
      <c r="QL525" s="6"/>
      <c r="QM525" s="6"/>
      <c r="QN525" s="6"/>
      <c r="QO525" s="6"/>
      <c r="QP525" s="6"/>
      <c r="QQ525" s="6"/>
      <c r="QR525" s="6"/>
      <c r="QS525" s="6"/>
      <c r="QT525" s="6"/>
      <c r="QU525" s="6"/>
      <c r="QV525" s="6"/>
      <c r="QW525" s="6"/>
      <c r="QX525" s="6"/>
      <c r="QY525" s="6"/>
      <c r="QZ525" s="6"/>
      <c r="RA525" s="6"/>
      <c r="RB525" s="6"/>
      <c r="RC525" s="6"/>
      <c r="RD525" s="6"/>
      <c r="RE525" s="6"/>
      <c r="RF525" s="6"/>
      <c r="RG525" s="6"/>
      <c r="RH525" s="6"/>
      <c r="RI525" s="6"/>
      <c r="RJ525" s="6"/>
      <c r="RK525" s="6"/>
      <c r="RL525" s="6"/>
      <c r="RM525" s="6"/>
      <c r="RN525" s="6"/>
      <c r="RO525" s="6"/>
      <c r="RP525" s="6"/>
      <c r="RQ525" s="6"/>
      <c r="RR525" s="6"/>
      <c r="RS525" s="6"/>
      <c r="RT525" s="6"/>
      <c r="RU525" s="6"/>
      <c r="RV525" s="6"/>
      <c r="RW525" s="6"/>
      <c r="RX525" s="6"/>
      <c r="RY525" s="6"/>
      <c r="RZ525" s="6"/>
      <c r="SA525" s="6"/>
      <c r="SB525" s="6"/>
      <c r="SC525" s="6"/>
      <c r="SD525" s="6"/>
      <c r="SE525" s="6"/>
      <c r="SF525" s="6"/>
      <c r="SG525" s="6"/>
      <c r="SH525" s="6"/>
      <c r="SI525" s="6"/>
      <c r="SJ525" s="6"/>
      <c r="SK525" s="6"/>
      <c r="SL525" s="6"/>
      <c r="SM525" s="6"/>
      <c r="SN525" s="6"/>
      <c r="SO525" s="6"/>
      <c r="SP525" s="6"/>
      <c r="SQ525" s="6"/>
      <c r="SR525" s="6"/>
      <c r="SS525" s="6"/>
      <c r="ST525" s="6"/>
      <c r="SU525" s="6"/>
      <c r="SV525" s="6"/>
      <c r="SW525" s="6"/>
      <c r="SX525" s="6"/>
      <c r="SY525" s="6"/>
      <c r="SZ525" s="6"/>
      <c r="TA525" s="6"/>
      <c r="TB525" s="6"/>
      <c r="TC525" s="6"/>
      <c r="TD525" s="6"/>
      <c r="TE525" s="6"/>
      <c r="TF525" s="6"/>
      <c r="TG525" s="6"/>
      <c r="TH525" s="6"/>
      <c r="TI525" s="6"/>
      <c r="TJ525" s="6"/>
      <c r="TK525" s="6"/>
      <c r="TL525" s="6"/>
      <c r="TM525" s="6"/>
      <c r="TN525" s="6"/>
      <c r="TO525" s="6"/>
      <c r="TP525" s="6"/>
      <c r="TQ525" s="6"/>
      <c r="TR525" s="6"/>
      <c r="TS525" s="6"/>
      <c r="TT525" s="6"/>
      <c r="TU525" s="6"/>
      <c r="TV525" s="6"/>
      <c r="TW525" s="6"/>
      <c r="TX525" s="6"/>
      <c r="TY525" s="6"/>
      <c r="TZ525" s="6"/>
      <c r="UA525" s="6"/>
      <c r="UB525" s="6"/>
      <c r="UC525" s="6"/>
      <c r="UD525" s="6"/>
      <c r="UE525" s="6"/>
      <c r="UF525" s="6"/>
      <c r="UG525" s="6"/>
      <c r="UH525" s="6"/>
      <c r="UI525" s="6"/>
      <c r="UJ525" s="6"/>
      <c r="UK525" s="6"/>
      <c r="UL525" s="6"/>
      <c r="UM525" s="6"/>
      <c r="UN525" s="6"/>
      <c r="UO525" s="6"/>
      <c r="UP525" s="6"/>
      <c r="UQ525" s="6"/>
      <c r="UR525" s="6"/>
      <c r="US525" s="6"/>
      <c r="UT525" s="6"/>
      <c r="UU525" s="6"/>
      <c r="UV525" s="6"/>
      <c r="UW525" s="6"/>
      <c r="UX525" s="6"/>
      <c r="UY525" s="6"/>
      <c r="UZ525" s="6"/>
      <c r="VA525" s="6"/>
      <c r="VB525" s="6"/>
      <c r="VC525" s="6"/>
      <c r="VD525" s="6"/>
      <c r="VE525" s="6"/>
      <c r="VF525" s="6"/>
      <c r="VG525" s="6"/>
      <c r="VH525" s="6"/>
      <c r="VI525" s="6"/>
      <c r="VJ525" s="6"/>
      <c r="VK525" s="6"/>
      <c r="VL525" s="6"/>
      <c r="VM525" s="6"/>
      <c r="VN525" s="6"/>
      <c r="VO525" s="6"/>
      <c r="VP525" s="6"/>
      <c r="VQ525" s="6"/>
      <c r="VR525" s="6"/>
      <c r="VS525" s="6"/>
      <c r="VT525" s="6"/>
      <c r="VU525" s="6"/>
      <c r="VV525" s="6"/>
      <c r="VW525" s="6"/>
      <c r="VX525" s="6"/>
      <c r="VY525" s="6"/>
      <c r="VZ525" s="6"/>
      <c r="WA525" s="6"/>
      <c r="WB525" s="6"/>
      <c r="WC525" s="6"/>
      <c r="WD525" s="6"/>
      <c r="WE525" s="6"/>
      <c r="WF525" s="6"/>
      <c r="WG525" s="6"/>
      <c r="WH525" s="6"/>
      <c r="WI525" s="6"/>
      <c r="WJ525" s="6"/>
      <c r="WK525" s="6"/>
      <c r="WL525" s="6"/>
      <c r="WM525" s="6"/>
      <c r="WN525" s="6"/>
      <c r="WO525" s="6"/>
      <c r="WP525" s="6"/>
      <c r="WQ525" s="6"/>
      <c r="WR525" s="6"/>
      <c r="WS525" s="6"/>
      <c r="WT525" s="6"/>
      <c r="WU525" s="6"/>
      <c r="WV525" s="6"/>
      <c r="WW525" s="6"/>
      <c r="WX525" s="6"/>
      <c r="WY525" s="6"/>
      <c r="WZ525" s="6"/>
      <c r="XA525" s="6"/>
      <c r="XB525" s="6"/>
      <c r="XC525" s="6"/>
      <c r="XD525" s="6"/>
      <c r="XE525" s="6"/>
      <c r="XF525" s="6"/>
      <c r="XG525" s="6"/>
      <c r="XH525" s="6"/>
      <c r="XI525" s="6"/>
      <c r="XJ525" s="6"/>
      <c r="XK525" s="6"/>
      <c r="XL525" s="6"/>
      <c r="XM525" s="6"/>
      <c r="XN525" s="6"/>
      <c r="XO525" s="6"/>
      <c r="XP525" s="6"/>
    </row>
    <row r="526" spans="2:640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/>
      <c r="PD526" s="6"/>
      <c r="PE526" s="6"/>
      <c r="PF526" s="6"/>
      <c r="PG526" s="6"/>
      <c r="PH526" s="6"/>
      <c r="PI526" s="6"/>
      <c r="PJ526" s="6"/>
      <c r="PK526" s="6"/>
      <c r="PL526" s="6"/>
      <c r="PM526" s="6"/>
      <c r="PN526" s="6"/>
      <c r="PO526" s="6"/>
      <c r="PP526" s="6"/>
      <c r="PQ526" s="6"/>
      <c r="PR526" s="6"/>
      <c r="PS526" s="6"/>
      <c r="PT526" s="6"/>
      <c r="PU526" s="6"/>
      <c r="PV526" s="6"/>
      <c r="PW526" s="6"/>
      <c r="PX526" s="6"/>
      <c r="PY526" s="6"/>
      <c r="PZ526" s="6"/>
      <c r="QA526" s="6"/>
      <c r="QB526" s="6"/>
      <c r="QC526" s="6"/>
      <c r="QD526" s="6"/>
      <c r="QE526" s="6"/>
      <c r="QF526" s="6"/>
      <c r="QG526" s="6"/>
      <c r="QH526" s="6"/>
      <c r="QI526" s="6"/>
      <c r="QJ526" s="6"/>
      <c r="QK526" s="6"/>
      <c r="QL526" s="6"/>
      <c r="QM526" s="6"/>
      <c r="QN526" s="6"/>
      <c r="QO526" s="6"/>
      <c r="QP526" s="6"/>
      <c r="QQ526" s="6"/>
      <c r="QR526" s="6"/>
      <c r="QS526" s="6"/>
      <c r="QT526" s="6"/>
      <c r="QU526" s="6"/>
      <c r="QV526" s="6"/>
      <c r="QW526" s="6"/>
      <c r="QX526" s="6"/>
      <c r="QY526" s="6"/>
      <c r="QZ526" s="6"/>
      <c r="RA526" s="6"/>
      <c r="RB526" s="6"/>
      <c r="RC526" s="6"/>
      <c r="RD526" s="6"/>
      <c r="RE526" s="6"/>
      <c r="RF526" s="6"/>
      <c r="RG526" s="6"/>
      <c r="RH526" s="6"/>
      <c r="RI526" s="6"/>
      <c r="RJ526" s="6"/>
      <c r="RK526" s="6"/>
      <c r="RL526" s="6"/>
      <c r="RM526" s="6"/>
      <c r="RN526" s="6"/>
      <c r="RO526" s="6"/>
      <c r="RP526" s="6"/>
      <c r="RQ526" s="6"/>
      <c r="RR526" s="6"/>
      <c r="RS526" s="6"/>
      <c r="RT526" s="6"/>
      <c r="RU526" s="6"/>
      <c r="RV526" s="6"/>
      <c r="RW526" s="6"/>
      <c r="RX526" s="6"/>
      <c r="RY526" s="6"/>
      <c r="RZ526" s="6"/>
      <c r="SA526" s="6"/>
      <c r="SB526" s="6"/>
      <c r="SC526" s="6"/>
      <c r="SD526" s="6"/>
      <c r="SE526" s="6"/>
      <c r="SF526" s="6"/>
      <c r="SG526" s="6"/>
      <c r="SH526" s="6"/>
      <c r="SI526" s="6"/>
      <c r="SJ526" s="6"/>
      <c r="SK526" s="6"/>
      <c r="SL526" s="6"/>
      <c r="SM526" s="6"/>
      <c r="SN526" s="6"/>
      <c r="SO526" s="6"/>
      <c r="SP526" s="6"/>
      <c r="SQ526" s="6"/>
      <c r="SR526" s="6"/>
      <c r="SS526" s="6"/>
      <c r="ST526" s="6"/>
      <c r="SU526" s="6"/>
      <c r="SV526" s="6"/>
      <c r="SW526" s="6"/>
      <c r="SX526" s="6"/>
      <c r="SY526" s="6"/>
      <c r="SZ526" s="6"/>
      <c r="TA526" s="6"/>
      <c r="TB526" s="6"/>
      <c r="TC526" s="6"/>
      <c r="TD526" s="6"/>
      <c r="TE526" s="6"/>
      <c r="TF526" s="6"/>
      <c r="TG526" s="6"/>
      <c r="TH526" s="6"/>
      <c r="TI526" s="6"/>
      <c r="TJ526" s="6"/>
      <c r="TK526" s="6"/>
      <c r="TL526" s="6"/>
      <c r="TM526" s="6"/>
      <c r="TN526" s="6"/>
      <c r="TO526" s="6"/>
      <c r="TP526" s="6"/>
      <c r="TQ526" s="6"/>
      <c r="TR526" s="6"/>
      <c r="TS526" s="6"/>
      <c r="TT526" s="6"/>
      <c r="TU526" s="6"/>
      <c r="TV526" s="6"/>
      <c r="TW526" s="6"/>
      <c r="TX526" s="6"/>
      <c r="TY526" s="6"/>
      <c r="TZ526" s="6"/>
      <c r="UA526" s="6"/>
      <c r="UB526" s="6"/>
      <c r="UC526" s="6"/>
      <c r="UD526" s="6"/>
      <c r="UE526" s="6"/>
      <c r="UF526" s="6"/>
      <c r="UG526" s="6"/>
      <c r="UH526" s="6"/>
      <c r="UI526" s="6"/>
      <c r="UJ526" s="6"/>
      <c r="UK526" s="6"/>
      <c r="UL526" s="6"/>
      <c r="UM526" s="6"/>
      <c r="UN526" s="6"/>
      <c r="UO526" s="6"/>
      <c r="UP526" s="6"/>
      <c r="UQ526" s="6"/>
      <c r="UR526" s="6"/>
      <c r="US526" s="6"/>
      <c r="UT526" s="6"/>
      <c r="UU526" s="6"/>
      <c r="UV526" s="6"/>
      <c r="UW526" s="6"/>
      <c r="UX526" s="6"/>
      <c r="UY526" s="6"/>
      <c r="UZ526" s="6"/>
      <c r="VA526" s="6"/>
      <c r="VB526" s="6"/>
      <c r="VC526" s="6"/>
      <c r="VD526" s="6"/>
      <c r="VE526" s="6"/>
      <c r="VF526" s="6"/>
      <c r="VG526" s="6"/>
      <c r="VH526" s="6"/>
      <c r="VI526" s="6"/>
      <c r="VJ526" s="6"/>
      <c r="VK526" s="6"/>
      <c r="VL526" s="6"/>
      <c r="VM526" s="6"/>
      <c r="VN526" s="6"/>
      <c r="VO526" s="6"/>
      <c r="VP526" s="6"/>
      <c r="VQ526" s="6"/>
      <c r="VR526" s="6"/>
      <c r="VS526" s="6"/>
      <c r="VT526" s="6"/>
      <c r="VU526" s="6"/>
      <c r="VV526" s="6"/>
      <c r="VW526" s="6"/>
      <c r="VX526" s="6"/>
      <c r="VY526" s="6"/>
      <c r="VZ526" s="6"/>
      <c r="WA526" s="6"/>
      <c r="WB526" s="6"/>
      <c r="WC526" s="6"/>
      <c r="WD526" s="6"/>
      <c r="WE526" s="6"/>
      <c r="WF526" s="6"/>
      <c r="WG526" s="6"/>
      <c r="WH526" s="6"/>
      <c r="WI526" s="6"/>
      <c r="WJ526" s="6"/>
      <c r="WK526" s="6"/>
      <c r="WL526" s="6"/>
      <c r="WM526" s="6"/>
      <c r="WN526" s="6"/>
      <c r="WO526" s="6"/>
      <c r="WP526" s="6"/>
      <c r="WQ526" s="6"/>
      <c r="WR526" s="6"/>
      <c r="WS526" s="6"/>
      <c r="WT526" s="6"/>
      <c r="WU526" s="6"/>
      <c r="WV526" s="6"/>
      <c r="WW526" s="6"/>
      <c r="WX526" s="6"/>
      <c r="WY526" s="6"/>
      <c r="WZ526" s="6"/>
      <c r="XA526" s="6"/>
      <c r="XB526" s="6"/>
      <c r="XC526" s="6"/>
      <c r="XD526" s="6"/>
      <c r="XE526" s="6"/>
      <c r="XF526" s="6"/>
      <c r="XG526" s="6"/>
      <c r="XH526" s="6"/>
      <c r="XI526" s="6"/>
      <c r="XJ526" s="6"/>
      <c r="XK526" s="6"/>
      <c r="XL526" s="6"/>
      <c r="XM526" s="6"/>
      <c r="XN526" s="6"/>
      <c r="XO526" s="6"/>
      <c r="XP526" s="6"/>
    </row>
    <row r="527" spans="2:640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6"/>
      <c r="OP527" s="6"/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6"/>
      <c r="PF527" s="6"/>
      <c r="PG527" s="6"/>
      <c r="PH527" s="6"/>
      <c r="PI527" s="6"/>
      <c r="PJ527" s="6"/>
      <c r="PK527" s="6"/>
      <c r="PL527" s="6"/>
      <c r="PM527" s="6"/>
      <c r="PN527" s="6"/>
      <c r="PO527" s="6"/>
      <c r="PP527" s="6"/>
      <c r="PQ527" s="6"/>
      <c r="PR527" s="6"/>
      <c r="PS527" s="6"/>
      <c r="PT527" s="6"/>
      <c r="PU527" s="6"/>
      <c r="PV527" s="6"/>
      <c r="PW527" s="6"/>
      <c r="PX527" s="6"/>
      <c r="PY527" s="6"/>
      <c r="PZ527" s="6"/>
      <c r="QA527" s="6"/>
      <c r="QB527" s="6"/>
      <c r="QC527" s="6"/>
      <c r="QD527" s="6"/>
      <c r="QE527" s="6"/>
      <c r="QF527" s="6"/>
      <c r="QG527" s="6"/>
      <c r="QH527" s="6"/>
      <c r="QI527" s="6"/>
      <c r="QJ527" s="6"/>
      <c r="QK527" s="6"/>
      <c r="QL527" s="6"/>
      <c r="QM527" s="6"/>
      <c r="QN527" s="6"/>
      <c r="QO527" s="6"/>
      <c r="QP527" s="6"/>
      <c r="QQ527" s="6"/>
      <c r="QR527" s="6"/>
      <c r="QS527" s="6"/>
      <c r="QT527" s="6"/>
      <c r="QU527" s="6"/>
      <c r="QV527" s="6"/>
      <c r="QW527" s="6"/>
      <c r="QX527" s="6"/>
      <c r="QY527" s="6"/>
      <c r="QZ527" s="6"/>
      <c r="RA527" s="6"/>
      <c r="RB527" s="6"/>
      <c r="RC527" s="6"/>
      <c r="RD527" s="6"/>
      <c r="RE527" s="6"/>
      <c r="RF527" s="6"/>
      <c r="RG527" s="6"/>
      <c r="RH527" s="6"/>
      <c r="RI527" s="6"/>
      <c r="RJ527" s="6"/>
      <c r="RK527" s="6"/>
      <c r="RL527" s="6"/>
      <c r="RM527" s="6"/>
      <c r="RN527" s="6"/>
      <c r="RO527" s="6"/>
      <c r="RP527" s="6"/>
      <c r="RQ527" s="6"/>
      <c r="RR527" s="6"/>
      <c r="RS527" s="6"/>
      <c r="RT527" s="6"/>
      <c r="RU527" s="6"/>
      <c r="RV527" s="6"/>
      <c r="RW527" s="6"/>
      <c r="RX527" s="6"/>
      <c r="RY527" s="6"/>
      <c r="RZ527" s="6"/>
      <c r="SA527" s="6"/>
      <c r="SB527" s="6"/>
      <c r="SC527" s="6"/>
      <c r="SD527" s="6"/>
      <c r="SE527" s="6"/>
      <c r="SF527" s="6"/>
      <c r="SG527" s="6"/>
      <c r="SH527" s="6"/>
      <c r="SI527" s="6"/>
      <c r="SJ527" s="6"/>
      <c r="SK527" s="6"/>
      <c r="SL527" s="6"/>
      <c r="SM527" s="6"/>
      <c r="SN527" s="6"/>
      <c r="SO527" s="6"/>
      <c r="SP527" s="6"/>
      <c r="SQ527" s="6"/>
      <c r="SR527" s="6"/>
      <c r="SS527" s="6"/>
      <c r="ST527" s="6"/>
      <c r="SU527" s="6"/>
      <c r="SV527" s="6"/>
      <c r="SW527" s="6"/>
      <c r="SX527" s="6"/>
      <c r="SY527" s="6"/>
      <c r="SZ527" s="6"/>
      <c r="TA527" s="6"/>
      <c r="TB527" s="6"/>
      <c r="TC527" s="6"/>
      <c r="TD527" s="6"/>
      <c r="TE527" s="6"/>
      <c r="TF527" s="6"/>
      <c r="TG527" s="6"/>
      <c r="TH527" s="6"/>
      <c r="TI527" s="6"/>
      <c r="TJ527" s="6"/>
      <c r="TK527" s="6"/>
      <c r="TL527" s="6"/>
      <c r="TM527" s="6"/>
      <c r="TN527" s="6"/>
      <c r="TO527" s="6"/>
      <c r="TP527" s="6"/>
      <c r="TQ527" s="6"/>
      <c r="TR527" s="6"/>
      <c r="TS527" s="6"/>
      <c r="TT527" s="6"/>
      <c r="TU527" s="6"/>
      <c r="TV527" s="6"/>
      <c r="TW527" s="6"/>
      <c r="TX527" s="6"/>
      <c r="TY527" s="6"/>
      <c r="TZ527" s="6"/>
      <c r="UA527" s="6"/>
      <c r="UB527" s="6"/>
      <c r="UC527" s="6"/>
      <c r="UD527" s="6"/>
      <c r="UE527" s="6"/>
      <c r="UF527" s="6"/>
      <c r="UG527" s="6"/>
      <c r="UH527" s="6"/>
      <c r="UI527" s="6"/>
      <c r="UJ527" s="6"/>
      <c r="UK527" s="6"/>
      <c r="UL527" s="6"/>
      <c r="UM527" s="6"/>
      <c r="UN527" s="6"/>
      <c r="UO527" s="6"/>
      <c r="UP527" s="6"/>
      <c r="UQ527" s="6"/>
      <c r="UR527" s="6"/>
      <c r="US527" s="6"/>
      <c r="UT527" s="6"/>
      <c r="UU527" s="6"/>
      <c r="UV527" s="6"/>
      <c r="UW527" s="6"/>
      <c r="UX527" s="6"/>
      <c r="UY527" s="6"/>
      <c r="UZ527" s="6"/>
      <c r="VA527" s="6"/>
      <c r="VB527" s="6"/>
      <c r="VC527" s="6"/>
      <c r="VD527" s="6"/>
      <c r="VE527" s="6"/>
      <c r="VF527" s="6"/>
      <c r="VG527" s="6"/>
      <c r="VH527" s="6"/>
      <c r="VI527" s="6"/>
      <c r="VJ527" s="6"/>
      <c r="VK527" s="6"/>
      <c r="VL527" s="6"/>
      <c r="VM527" s="6"/>
      <c r="VN527" s="6"/>
      <c r="VO527" s="6"/>
      <c r="VP527" s="6"/>
      <c r="VQ527" s="6"/>
      <c r="VR527" s="6"/>
      <c r="VS527" s="6"/>
      <c r="VT527" s="6"/>
      <c r="VU527" s="6"/>
      <c r="VV527" s="6"/>
      <c r="VW527" s="6"/>
      <c r="VX527" s="6"/>
      <c r="VY527" s="6"/>
      <c r="VZ527" s="6"/>
      <c r="WA527" s="6"/>
      <c r="WB527" s="6"/>
      <c r="WC527" s="6"/>
      <c r="WD527" s="6"/>
      <c r="WE527" s="6"/>
      <c r="WF527" s="6"/>
      <c r="WG527" s="6"/>
      <c r="WH527" s="6"/>
      <c r="WI527" s="6"/>
      <c r="WJ527" s="6"/>
      <c r="WK527" s="6"/>
      <c r="WL527" s="6"/>
      <c r="WM527" s="6"/>
      <c r="WN527" s="6"/>
      <c r="WO527" s="6"/>
      <c r="WP527" s="6"/>
      <c r="WQ527" s="6"/>
      <c r="WR527" s="6"/>
      <c r="WS527" s="6"/>
      <c r="WT527" s="6"/>
      <c r="WU527" s="6"/>
      <c r="WV527" s="6"/>
      <c r="WW527" s="6"/>
      <c r="WX527" s="6"/>
      <c r="WY527" s="6"/>
      <c r="WZ527" s="6"/>
      <c r="XA527" s="6"/>
      <c r="XB527" s="6"/>
      <c r="XC527" s="6"/>
      <c r="XD527" s="6"/>
      <c r="XE527" s="6"/>
      <c r="XF527" s="6"/>
      <c r="XG527" s="6"/>
      <c r="XH527" s="6"/>
      <c r="XI527" s="6"/>
      <c r="XJ527" s="6"/>
      <c r="XK527" s="6"/>
      <c r="XL527" s="6"/>
      <c r="XM527" s="6"/>
      <c r="XN527" s="6"/>
      <c r="XO527" s="6"/>
      <c r="XP527" s="6"/>
    </row>
    <row r="528" spans="2:640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6"/>
      <c r="PF528" s="6"/>
      <c r="PG528" s="6"/>
      <c r="PH528" s="6"/>
      <c r="PI528" s="6"/>
      <c r="PJ528" s="6"/>
      <c r="PK528" s="6"/>
      <c r="PL528" s="6"/>
      <c r="PM528" s="6"/>
      <c r="PN528" s="6"/>
      <c r="PO528" s="6"/>
      <c r="PP528" s="6"/>
      <c r="PQ528" s="6"/>
      <c r="PR528" s="6"/>
      <c r="PS528" s="6"/>
      <c r="PT528" s="6"/>
      <c r="PU528" s="6"/>
      <c r="PV528" s="6"/>
      <c r="PW528" s="6"/>
      <c r="PX528" s="6"/>
      <c r="PY528" s="6"/>
      <c r="PZ528" s="6"/>
      <c r="QA528" s="6"/>
      <c r="QB528" s="6"/>
      <c r="QC528" s="6"/>
      <c r="QD528" s="6"/>
      <c r="QE528" s="6"/>
      <c r="QF528" s="6"/>
      <c r="QG528" s="6"/>
      <c r="QH528" s="6"/>
      <c r="QI528" s="6"/>
      <c r="QJ528" s="6"/>
      <c r="QK528" s="6"/>
      <c r="QL528" s="6"/>
      <c r="QM528" s="6"/>
      <c r="QN528" s="6"/>
      <c r="QO528" s="6"/>
      <c r="QP528" s="6"/>
      <c r="QQ528" s="6"/>
      <c r="QR528" s="6"/>
      <c r="QS528" s="6"/>
      <c r="QT528" s="6"/>
      <c r="QU528" s="6"/>
      <c r="QV528" s="6"/>
      <c r="QW528" s="6"/>
      <c r="QX528" s="6"/>
      <c r="QY528" s="6"/>
      <c r="QZ528" s="6"/>
      <c r="RA528" s="6"/>
      <c r="RB528" s="6"/>
      <c r="RC528" s="6"/>
      <c r="RD528" s="6"/>
      <c r="RE528" s="6"/>
      <c r="RF528" s="6"/>
      <c r="RG528" s="6"/>
      <c r="RH528" s="6"/>
      <c r="RI528" s="6"/>
      <c r="RJ528" s="6"/>
      <c r="RK528" s="6"/>
      <c r="RL528" s="6"/>
      <c r="RM528" s="6"/>
      <c r="RN528" s="6"/>
      <c r="RO528" s="6"/>
      <c r="RP528" s="6"/>
      <c r="RQ528" s="6"/>
      <c r="RR528" s="6"/>
      <c r="RS528" s="6"/>
      <c r="RT528" s="6"/>
      <c r="RU528" s="6"/>
      <c r="RV528" s="6"/>
      <c r="RW528" s="6"/>
      <c r="RX528" s="6"/>
      <c r="RY528" s="6"/>
      <c r="RZ528" s="6"/>
      <c r="SA528" s="6"/>
      <c r="SB528" s="6"/>
      <c r="SC528" s="6"/>
      <c r="SD528" s="6"/>
      <c r="SE528" s="6"/>
      <c r="SF528" s="6"/>
      <c r="SG528" s="6"/>
      <c r="SH528" s="6"/>
      <c r="SI528" s="6"/>
      <c r="SJ528" s="6"/>
      <c r="SK528" s="6"/>
      <c r="SL528" s="6"/>
      <c r="SM528" s="6"/>
      <c r="SN528" s="6"/>
      <c r="SO528" s="6"/>
      <c r="SP528" s="6"/>
      <c r="SQ528" s="6"/>
      <c r="SR528" s="6"/>
      <c r="SS528" s="6"/>
      <c r="ST528" s="6"/>
      <c r="SU528" s="6"/>
      <c r="SV528" s="6"/>
      <c r="SW528" s="6"/>
      <c r="SX528" s="6"/>
      <c r="SY528" s="6"/>
      <c r="SZ528" s="6"/>
      <c r="TA528" s="6"/>
      <c r="TB528" s="6"/>
      <c r="TC528" s="6"/>
      <c r="TD528" s="6"/>
      <c r="TE528" s="6"/>
      <c r="TF528" s="6"/>
      <c r="TG528" s="6"/>
      <c r="TH528" s="6"/>
      <c r="TI528" s="6"/>
      <c r="TJ528" s="6"/>
      <c r="TK528" s="6"/>
      <c r="TL528" s="6"/>
      <c r="TM528" s="6"/>
      <c r="TN528" s="6"/>
      <c r="TO528" s="6"/>
      <c r="TP528" s="6"/>
      <c r="TQ528" s="6"/>
      <c r="TR528" s="6"/>
      <c r="TS528" s="6"/>
      <c r="TT528" s="6"/>
      <c r="TU528" s="6"/>
      <c r="TV528" s="6"/>
      <c r="TW528" s="6"/>
      <c r="TX528" s="6"/>
      <c r="TY528" s="6"/>
      <c r="TZ528" s="6"/>
      <c r="UA528" s="6"/>
      <c r="UB528" s="6"/>
      <c r="UC528" s="6"/>
      <c r="UD528" s="6"/>
      <c r="UE528" s="6"/>
      <c r="UF528" s="6"/>
      <c r="UG528" s="6"/>
      <c r="UH528" s="6"/>
      <c r="UI528" s="6"/>
      <c r="UJ528" s="6"/>
      <c r="UK528" s="6"/>
      <c r="UL528" s="6"/>
      <c r="UM528" s="6"/>
      <c r="UN528" s="6"/>
      <c r="UO528" s="6"/>
      <c r="UP528" s="6"/>
      <c r="UQ528" s="6"/>
      <c r="UR528" s="6"/>
      <c r="US528" s="6"/>
      <c r="UT528" s="6"/>
      <c r="UU528" s="6"/>
      <c r="UV528" s="6"/>
      <c r="UW528" s="6"/>
      <c r="UX528" s="6"/>
      <c r="UY528" s="6"/>
      <c r="UZ528" s="6"/>
      <c r="VA528" s="6"/>
      <c r="VB528" s="6"/>
      <c r="VC528" s="6"/>
      <c r="VD528" s="6"/>
      <c r="VE528" s="6"/>
      <c r="VF528" s="6"/>
      <c r="VG528" s="6"/>
      <c r="VH528" s="6"/>
      <c r="VI528" s="6"/>
      <c r="VJ528" s="6"/>
      <c r="VK528" s="6"/>
      <c r="VL528" s="6"/>
      <c r="VM528" s="6"/>
      <c r="VN528" s="6"/>
      <c r="VO528" s="6"/>
      <c r="VP528" s="6"/>
      <c r="VQ528" s="6"/>
      <c r="VR528" s="6"/>
      <c r="VS528" s="6"/>
      <c r="VT528" s="6"/>
      <c r="VU528" s="6"/>
      <c r="VV528" s="6"/>
      <c r="VW528" s="6"/>
      <c r="VX528" s="6"/>
      <c r="VY528" s="6"/>
      <c r="VZ528" s="6"/>
      <c r="WA528" s="6"/>
      <c r="WB528" s="6"/>
      <c r="WC528" s="6"/>
      <c r="WD528" s="6"/>
      <c r="WE528" s="6"/>
      <c r="WF528" s="6"/>
      <c r="WG528" s="6"/>
      <c r="WH528" s="6"/>
      <c r="WI528" s="6"/>
      <c r="WJ528" s="6"/>
      <c r="WK528" s="6"/>
      <c r="WL528" s="6"/>
      <c r="WM528" s="6"/>
      <c r="WN528" s="6"/>
      <c r="WO528" s="6"/>
      <c r="WP528" s="6"/>
      <c r="WQ528" s="6"/>
      <c r="WR528" s="6"/>
      <c r="WS528" s="6"/>
      <c r="WT528" s="6"/>
      <c r="WU528" s="6"/>
      <c r="WV528" s="6"/>
      <c r="WW528" s="6"/>
      <c r="WX528" s="6"/>
      <c r="WY528" s="6"/>
      <c r="WZ528" s="6"/>
      <c r="XA528" s="6"/>
      <c r="XB528" s="6"/>
      <c r="XC528" s="6"/>
      <c r="XD528" s="6"/>
      <c r="XE528" s="6"/>
      <c r="XF528" s="6"/>
      <c r="XG528" s="6"/>
      <c r="XH528" s="6"/>
      <c r="XI528" s="6"/>
      <c r="XJ528" s="6"/>
      <c r="XK528" s="6"/>
      <c r="XL528" s="6"/>
      <c r="XM528" s="6"/>
      <c r="XN528" s="6"/>
      <c r="XO528" s="6"/>
      <c r="XP528" s="6"/>
    </row>
    <row r="529" spans="2:640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/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6"/>
      <c r="OP529" s="6"/>
      <c r="OQ529" s="6"/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6"/>
      <c r="PF529" s="6"/>
      <c r="PG529" s="6"/>
      <c r="PH529" s="6"/>
      <c r="PI529" s="6"/>
      <c r="PJ529" s="6"/>
      <c r="PK529" s="6"/>
      <c r="PL529" s="6"/>
      <c r="PM529" s="6"/>
      <c r="PN529" s="6"/>
      <c r="PO529" s="6"/>
      <c r="PP529" s="6"/>
      <c r="PQ529" s="6"/>
      <c r="PR529" s="6"/>
      <c r="PS529" s="6"/>
      <c r="PT529" s="6"/>
      <c r="PU529" s="6"/>
      <c r="PV529" s="6"/>
      <c r="PW529" s="6"/>
      <c r="PX529" s="6"/>
      <c r="PY529" s="6"/>
      <c r="PZ529" s="6"/>
      <c r="QA529" s="6"/>
      <c r="QB529" s="6"/>
      <c r="QC529" s="6"/>
      <c r="QD529" s="6"/>
      <c r="QE529" s="6"/>
      <c r="QF529" s="6"/>
      <c r="QG529" s="6"/>
      <c r="QH529" s="6"/>
      <c r="QI529" s="6"/>
      <c r="QJ529" s="6"/>
      <c r="QK529" s="6"/>
      <c r="QL529" s="6"/>
      <c r="QM529" s="6"/>
      <c r="QN529" s="6"/>
      <c r="QO529" s="6"/>
      <c r="QP529" s="6"/>
      <c r="QQ529" s="6"/>
      <c r="QR529" s="6"/>
      <c r="QS529" s="6"/>
      <c r="QT529" s="6"/>
      <c r="QU529" s="6"/>
      <c r="QV529" s="6"/>
      <c r="QW529" s="6"/>
      <c r="QX529" s="6"/>
      <c r="QY529" s="6"/>
      <c r="QZ529" s="6"/>
      <c r="RA529" s="6"/>
      <c r="RB529" s="6"/>
      <c r="RC529" s="6"/>
      <c r="RD529" s="6"/>
      <c r="RE529" s="6"/>
      <c r="RF529" s="6"/>
      <c r="RG529" s="6"/>
      <c r="RH529" s="6"/>
      <c r="RI529" s="6"/>
      <c r="RJ529" s="6"/>
      <c r="RK529" s="6"/>
      <c r="RL529" s="6"/>
      <c r="RM529" s="6"/>
      <c r="RN529" s="6"/>
      <c r="RO529" s="6"/>
      <c r="RP529" s="6"/>
      <c r="RQ529" s="6"/>
      <c r="RR529" s="6"/>
      <c r="RS529" s="6"/>
      <c r="RT529" s="6"/>
      <c r="RU529" s="6"/>
      <c r="RV529" s="6"/>
      <c r="RW529" s="6"/>
      <c r="RX529" s="6"/>
      <c r="RY529" s="6"/>
      <c r="RZ529" s="6"/>
      <c r="SA529" s="6"/>
      <c r="SB529" s="6"/>
      <c r="SC529" s="6"/>
      <c r="SD529" s="6"/>
      <c r="SE529" s="6"/>
      <c r="SF529" s="6"/>
      <c r="SG529" s="6"/>
      <c r="SH529" s="6"/>
      <c r="SI529" s="6"/>
      <c r="SJ529" s="6"/>
      <c r="SK529" s="6"/>
      <c r="SL529" s="6"/>
      <c r="SM529" s="6"/>
      <c r="SN529" s="6"/>
      <c r="SO529" s="6"/>
      <c r="SP529" s="6"/>
      <c r="SQ529" s="6"/>
      <c r="SR529" s="6"/>
      <c r="SS529" s="6"/>
      <c r="ST529" s="6"/>
      <c r="SU529" s="6"/>
      <c r="SV529" s="6"/>
      <c r="SW529" s="6"/>
      <c r="SX529" s="6"/>
      <c r="SY529" s="6"/>
      <c r="SZ529" s="6"/>
      <c r="TA529" s="6"/>
      <c r="TB529" s="6"/>
      <c r="TC529" s="6"/>
      <c r="TD529" s="6"/>
      <c r="TE529" s="6"/>
      <c r="TF529" s="6"/>
      <c r="TG529" s="6"/>
      <c r="TH529" s="6"/>
      <c r="TI529" s="6"/>
      <c r="TJ529" s="6"/>
      <c r="TK529" s="6"/>
      <c r="TL529" s="6"/>
      <c r="TM529" s="6"/>
      <c r="TN529" s="6"/>
      <c r="TO529" s="6"/>
      <c r="TP529" s="6"/>
      <c r="TQ529" s="6"/>
      <c r="TR529" s="6"/>
      <c r="TS529" s="6"/>
      <c r="TT529" s="6"/>
      <c r="TU529" s="6"/>
      <c r="TV529" s="6"/>
      <c r="TW529" s="6"/>
      <c r="TX529" s="6"/>
      <c r="TY529" s="6"/>
      <c r="TZ529" s="6"/>
      <c r="UA529" s="6"/>
      <c r="UB529" s="6"/>
      <c r="UC529" s="6"/>
      <c r="UD529" s="6"/>
      <c r="UE529" s="6"/>
      <c r="UF529" s="6"/>
      <c r="UG529" s="6"/>
      <c r="UH529" s="6"/>
      <c r="UI529" s="6"/>
      <c r="UJ529" s="6"/>
      <c r="UK529" s="6"/>
      <c r="UL529" s="6"/>
      <c r="UM529" s="6"/>
      <c r="UN529" s="6"/>
      <c r="UO529" s="6"/>
      <c r="UP529" s="6"/>
      <c r="UQ529" s="6"/>
      <c r="UR529" s="6"/>
      <c r="US529" s="6"/>
      <c r="UT529" s="6"/>
      <c r="UU529" s="6"/>
      <c r="UV529" s="6"/>
      <c r="UW529" s="6"/>
      <c r="UX529" s="6"/>
      <c r="UY529" s="6"/>
      <c r="UZ529" s="6"/>
      <c r="VA529" s="6"/>
      <c r="VB529" s="6"/>
      <c r="VC529" s="6"/>
      <c r="VD529" s="6"/>
      <c r="VE529" s="6"/>
      <c r="VF529" s="6"/>
      <c r="VG529" s="6"/>
      <c r="VH529" s="6"/>
      <c r="VI529" s="6"/>
      <c r="VJ529" s="6"/>
      <c r="VK529" s="6"/>
      <c r="VL529" s="6"/>
      <c r="VM529" s="6"/>
      <c r="VN529" s="6"/>
      <c r="VO529" s="6"/>
      <c r="VP529" s="6"/>
      <c r="VQ529" s="6"/>
      <c r="VR529" s="6"/>
      <c r="VS529" s="6"/>
      <c r="VT529" s="6"/>
      <c r="VU529" s="6"/>
      <c r="VV529" s="6"/>
      <c r="VW529" s="6"/>
      <c r="VX529" s="6"/>
      <c r="VY529" s="6"/>
      <c r="VZ529" s="6"/>
      <c r="WA529" s="6"/>
      <c r="WB529" s="6"/>
      <c r="WC529" s="6"/>
      <c r="WD529" s="6"/>
      <c r="WE529" s="6"/>
      <c r="WF529" s="6"/>
      <c r="WG529" s="6"/>
      <c r="WH529" s="6"/>
      <c r="WI529" s="6"/>
      <c r="WJ529" s="6"/>
      <c r="WK529" s="6"/>
      <c r="WL529" s="6"/>
      <c r="WM529" s="6"/>
      <c r="WN529" s="6"/>
      <c r="WO529" s="6"/>
      <c r="WP529" s="6"/>
      <c r="WQ529" s="6"/>
      <c r="WR529" s="6"/>
      <c r="WS529" s="6"/>
      <c r="WT529" s="6"/>
      <c r="WU529" s="6"/>
      <c r="WV529" s="6"/>
      <c r="WW529" s="6"/>
      <c r="WX529" s="6"/>
      <c r="WY529" s="6"/>
      <c r="WZ529" s="6"/>
      <c r="XA529" s="6"/>
      <c r="XB529" s="6"/>
      <c r="XC529" s="6"/>
      <c r="XD529" s="6"/>
      <c r="XE529" s="6"/>
      <c r="XF529" s="6"/>
      <c r="XG529" s="6"/>
      <c r="XH529" s="6"/>
      <c r="XI529" s="6"/>
      <c r="XJ529" s="6"/>
      <c r="XK529" s="6"/>
      <c r="XL529" s="6"/>
      <c r="XM529" s="6"/>
      <c r="XN529" s="6"/>
      <c r="XO529" s="6"/>
      <c r="XP529" s="6"/>
    </row>
    <row r="530" spans="2:640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6"/>
      <c r="OP530" s="6"/>
      <c r="OQ530" s="6"/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6"/>
      <c r="PF530" s="6"/>
      <c r="PG530" s="6"/>
      <c r="PH530" s="6"/>
      <c r="PI530" s="6"/>
      <c r="PJ530" s="6"/>
      <c r="PK530" s="6"/>
      <c r="PL530" s="6"/>
      <c r="PM530" s="6"/>
      <c r="PN530" s="6"/>
      <c r="PO530" s="6"/>
      <c r="PP530" s="6"/>
      <c r="PQ530" s="6"/>
      <c r="PR530" s="6"/>
      <c r="PS530" s="6"/>
      <c r="PT530" s="6"/>
      <c r="PU530" s="6"/>
      <c r="PV530" s="6"/>
      <c r="PW530" s="6"/>
      <c r="PX530" s="6"/>
      <c r="PY530" s="6"/>
      <c r="PZ530" s="6"/>
      <c r="QA530" s="6"/>
      <c r="QB530" s="6"/>
      <c r="QC530" s="6"/>
      <c r="QD530" s="6"/>
      <c r="QE530" s="6"/>
      <c r="QF530" s="6"/>
      <c r="QG530" s="6"/>
      <c r="QH530" s="6"/>
      <c r="QI530" s="6"/>
      <c r="QJ530" s="6"/>
      <c r="QK530" s="6"/>
      <c r="QL530" s="6"/>
      <c r="QM530" s="6"/>
      <c r="QN530" s="6"/>
      <c r="QO530" s="6"/>
      <c r="QP530" s="6"/>
      <c r="QQ530" s="6"/>
      <c r="QR530" s="6"/>
      <c r="QS530" s="6"/>
      <c r="QT530" s="6"/>
      <c r="QU530" s="6"/>
      <c r="QV530" s="6"/>
      <c r="QW530" s="6"/>
      <c r="QX530" s="6"/>
      <c r="QY530" s="6"/>
      <c r="QZ530" s="6"/>
      <c r="RA530" s="6"/>
      <c r="RB530" s="6"/>
      <c r="RC530" s="6"/>
      <c r="RD530" s="6"/>
      <c r="RE530" s="6"/>
      <c r="RF530" s="6"/>
      <c r="RG530" s="6"/>
      <c r="RH530" s="6"/>
      <c r="RI530" s="6"/>
      <c r="RJ530" s="6"/>
      <c r="RK530" s="6"/>
      <c r="RL530" s="6"/>
      <c r="RM530" s="6"/>
      <c r="RN530" s="6"/>
      <c r="RO530" s="6"/>
      <c r="RP530" s="6"/>
      <c r="RQ530" s="6"/>
      <c r="RR530" s="6"/>
      <c r="RS530" s="6"/>
      <c r="RT530" s="6"/>
      <c r="RU530" s="6"/>
      <c r="RV530" s="6"/>
      <c r="RW530" s="6"/>
      <c r="RX530" s="6"/>
      <c r="RY530" s="6"/>
      <c r="RZ530" s="6"/>
      <c r="SA530" s="6"/>
      <c r="SB530" s="6"/>
      <c r="SC530" s="6"/>
      <c r="SD530" s="6"/>
      <c r="SE530" s="6"/>
      <c r="SF530" s="6"/>
      <c r="SG530" s="6"/>
      <c r="SH530" s="6"/>
      <c r="SI530" s="6"/>
      <c r="SJ530" s="6"/>
      <c r="SK530" s="6"/>
      <c r="SL530" s="6"/>
      <c r="SM530" s="6"/>
      <c r="SN530" s="6"/>
      <c r="SO530" s="6"/>
      <c r="SP530" s="6"/>
      <c r="SQ530" s="6"/>
      <c r="SR530" s="6"/>
      <c r="SS530" s="6"/>
      <c r="ST530" s="6"/>
      <c r="SU530" s="6"/>
      <c r="SV530" s="6"/>
      <c r="SW530" s="6"/>
      <c r="SX530" s="6"/>
      <c r="SY530" s="6"/>
      <c r="SZ530" s="6"/>
      <c r="TA530" s="6"/>
      <c r="TB530" s="6"/>
      <c r="TC530" s="6"/>
      <c r="TD530" s="6"/>
      <c r="TE530" s="6"/>
      <c r="TF530" s="6"/>
      <c r="TG530" s="6"/>
      <c r="TH530" s="6"/>
      <c r="TI530" s="6"/>
      <c r="TJ530" s="6"/>
      <c r="TK530" s="6"/>
      <c r="TL530" s="6"/>
      <c r="TM530" s="6"/>
      <c r="TN530" s="6"/>
      <c r="TO530" s="6"/>
      <c r="TP530" s="6"/>
      <c r="TQ530" s="6"/>
      <c r="TR530" s="6"/>
      <c r="TS530" s="6"/>
      <c r="TT530" s="6"/>
      <c r="TU530" s="6"/>
      <c r="TV530" s="6"/>
      <c r="TW530" s="6"/>
      <c r="TX530" s="6"/>
      <c r="TY530" s="6"/>
      <c r="TZ530" s="6"/>
      <c r="UA530" s="6"/>
      <c r="UB530" s="6"/>
      <c r="UC530" s="6"/>
      <c r="UD530" s="6"/>
      <c r="UE530" s="6"/>
      <c r="UF530" s="6"/>
      <c r="UG530" s="6"/>
      <c r="UH530" s="6"/>
      <c r="UI530" s="6"/>
      <c r="UJ530" s="6"/>
      <c r="UK530" s="6"/>
      <c r="UL530" s="6"/>
      <c r="UM530" s="6"/>
      <c r="UN530" s="6"/>
      <c r="UO530" s="6"/>
      <c r="UP530" s="6"/>
      <c r="UQ530" s="6"/>
      <c r="UR530" s="6"/>
      <c r="US530" s="6"/>
      <c r="UT530" s="6"/>
      <c r="UU530" s="6"/>
      <c r="UV530" s="6"/>
      <c r="UW530" s="6"/>
      <c r="UX530" s="6"/>
      <c r="UY530" s="6"/>
      <c r="UZ530" s="6"/>
      <c r="VA530" s="6"/>
      <c r="VB530" s="6"/>
      <c r="VC530" s="6"/>
      <c r="VD530" s="6"/>
      <c r="VE530" s="6"/>
      <c r="VF530" s="6"/>
      <c r="VG530" s="6"/>
      <c r="VH530" s="6"/>
      <c r="VI530" s="6"/>
      <c r="VJ530" s="6"/>
      <c r="VK530" s="6"/>
      <c r="VL530" s="6"/>
      <c r="VM530" s="6"/>
      <c r="VN530" s="6"/>
      <c r="VO530" s="6"/>
      <c r="VP530" s="6"/>
      <c r="VQ530" s="6"/>
      <c r="VR530" s="6"/>
      <c r="VS530" s="6"/>
      <c r="VT530" s="6"/>
      <c r="VU530" s="6"/>
      <c r="VV530" s="6"/>
      <c r="VW530" s="6"/>
      <c r="VX530" s="6"/>
      <c r="VY530" s="6"/>
      <c r="VZ530" s="6"/>
      <c r="WA530" s="6"/>
      <c r="WB530" s="6"/>
      <c r="WC530" s="6"/>
      <c r="WD530" s="6"/>
      <c r="WE530" s="6"/>
      <c r="WF530" s="6"/>
      <c r="WG530" s="6"/>
      <c r="WH530" s="6"/>
      <c r="WI530" s="6"/>
      <c r="WJ530" s="6"/>
      <c r="WK530" s="6"/>
      <c r="WL530" s="6"/>
      <c r="WM530" s="6"/>
      <c r="WN530" s="6"/>
      <c r="WO530" s="6"/>
      <c r="WP530" s="6"/>
      <c r="WQ530" s="6"/>
      <c r="WR530" s="6"/>
      <c r="WS530" s="6"/>
      <c r="WT530" s="6"/>
      <c r="WU530" s="6"/>
      <c r="WV530" s="6"/>
      <c r="WW530" s="6"/>
      <c r="WX530" s="6"/>
      <c r="WY530" s="6"/>
      <c r="WZ530" s="6"/>
      <c r="XA530" s="6"/>
      <c r="XB530" s="6"/>
      <c r="XC530" s="6"/>
      <c r="XD530" s="6"/>
      <c r="XE530" s="6"/>
      <c r="XF530" s="6"/>
      <c r="XG530" s="6"/>
      <c r="XH530" s="6"/>
      <c r="XI530" s="6"/>
      <c r="XJ530" s="6"/>
      <c r="XK530" s="6"/>
      <c r="XL530" s="6"/>
      <c r="XM530" s="6"/>
      <c r="XN530" s="6"/>
      <c r="XO530" s="6"/>
      <c r="XP530" s="6"/>
    </row>
    <row r="531" spans="2:640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6"/>
      <c r="OP531" s="6"/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6"/>
      <c r="PF531" s="6"/>
      <c r="PG531" s="6"/>
      <c r="PH531" s="6"/>
      <c r="PI531" s="6"/>
      <c r="PJ531" s="6"/>
      <c r="PK531" s="6"/>
      <c r="PL531" s="6"/>
      <c r="PM531" s="6"/>
      <c r="PN531" s="6"/>
      <c r="PO531" s="6"/>
      <c r="PP531" s="6"/>
      <c r="PQ531" s="6"/>
      <c r="PR531" s="6"/>
      <c r="PS531" s="6"/>
      <c r="PT531" s="6"/>
      <c r="PU531" s="6"/>
      <c r="PV531" s="6"/>
      <c r="PW531" s="6"/>
      <c r="PX531" s="6"/>
      <c r="PY531" s="6"/>
      <c r="PZ531" s="6"/>
      <c r="QA531" s="6"/>
      <c r="QB531" s="6"/>
      <c r="QC531" s="6"/>
      <c r="QD531" s="6"/>
      <c r="QE531" s="6"/>
      <c r="QF531" s="6"/>
      <c r="QG531" s="6"/>
      <c r="QH531" s="6"/>
      <c r="QI531" s="6"/>
      <c r="QJ531" s="6"/>
      <c r="QK531" s="6"/>
      <c r="QL531" s="6"/>
      <c r="QM531" s="6"/>
      <c r="QN531" s="6"/>
      <c r="QO531" s="6"/>
      <c r="QP531" s="6"/>
      <c r="QQ531" s="6"/>
      <c r="QR531" s="6"/>
      <c r="QS531" s="6"/>
      <c r="QT531" s="6"/>
      <c r="QU531" s="6"/>
      <c r="QV531" s="6"/>
      <c r="QW531" s="6"/>
      <c r="QX531" s="6"/>
      <c r="QY531" s="6"/>
      <c r="QZ531" s="6"/>
      <c r="RA531" s="6"/>
      <c r="RB531" s="6"/>
      <c r="RC531" s="6"/>
      <c r="RD531" s="6"/>
      <c r="RE531" s="6"/>
      <c r="RF531" s="6"/>
      <c r="RG531" s="6"/>
      <c r="RH531" s="6"/>
      <c r="RI531" s="6"/>
      <c r="RJ531" s="6"/>
      <c r="RK531" s="6"/>
      <c r="RL531" s="6"/>
      <c r="RM531" s="6"/>
      <c r="RN531" s="6"/>
      <c r="RO531" s="6"/>
      <c r="RP531" s="6"/>
      <c r="RQ531" s="6"/>
      <c r="RR531" s="6"/>
      <c r="RS531" s="6"/>
      <c r="RT531" s="6"/>
      <c r="RU531" s="6"/>
      <c r="RV531" s="6"/>
      <c r="RW531" s="6"/>
      <c r="RX531" s="6"/>
      <c r="RY531" s="6"/>
      <c r="RZ531" s="6"/>
      <c r="SA531" s="6"/>
      <c r="SB531" s="6"/>
      <c r="SC531" s="6"/>
      <c r="SD531" s="6"/>
      <c r="SE531" s="6"/>
      <c r="SF531" s="6"/>
      <c r="SG531" s="6"/>
      <c r="SH531" s="6"/>
      <c r="SI531" s="6"/>
      <c r="SJ531" s="6"/>
      <c r="SK531" s="6"/>
      <c r="SL531" s="6"/>
      <c r="SM531" s="6"/>
      <c r="SN531" s="6"/>
      <c r="SO531" s="6"/>
      <c r="SP531" s="6"/>
      <c r="SQ531" s="6"/>
      <c r="SR531" s="6"/>
      <c r="SS531" s="6"/>
      <c r="ST531" s="6"/>
      <c r="SU531" s="6"/>
      <c r="SV531" s="6"/>
      <c r="SW531" s="6"/>
      <c r="SX531" s="6"/>
      <c r="SY531" s="6"/>
      <c r="SZ531" s="6"/>
      <c r="TA531" s="6"/>
      <c r="TB531" s="6"/>
      <c r="TC531" s="6"/>
      <c r="TD531" s="6"/>
      <c r="TE531" s="6"/>
      <c r="TF531" s="6"/>
      <c r="TG531" s="6"/>
      <c r="TH531" s="6"/>
      <c r="TI531" s="6"/>
      <c r="TJ531" s="6"/>
      <c r="TK531" s="6"/>
      <c r="TL531" s="6"/>
      <c r="TM531" s="6"/>
      <c r="TN531" s="6"/>
      <c r="TO531" s="6"/>
      <c r="TP531" s="6"/>
      <c r="TQ531" s="6"/>
      <c r="TR531" s="6"/>
      <c r="TS531" s="6"/>
      <c r="TT531" s="6"/>
      <c r="TU531" s="6"/>
      <c r="TV531" s="6"/>
      <c r="TW531" s="6"/>
      <c r="TX531" s="6"/>
      <c r="TY531" s="6"/>
      <c r="TZ531" s="6"/>
      <c r="UA531" s="6"/>
      <c r="UB531" s="6"/>
      <c r="UC531" s="6"/>
      <c r="UD531" s="6"/>
      <c r="UE531" s="6"/>
      <c r="UF531" s="6"/>
      <c r="UG531" s="6"/>
      <c r="UH531" s="6"/>
      <c r="UI531" s="6"/>
      <c r="UJ531" s="6"/>
      <c r="UK531" s="6"/>
      <c r="UL531" s="6"/>
      <c r="UM531" s="6"/>
      <c r="UN531" s="6"/>
      <c r="UO531" s="6"/>
      <c r="UP531" s="6"/>
      <c r="UQ531" s="6"/>
      <c r="UR531" s="6"/>
      <c r="US531" s="6"/>
      <c r="UT531" s="6"/>
      <c r="UU531" s="6"/>
      <c r="UV531" s="6"/>
      <c r="UW531" s="6"/>
      <c r="UX531" s="6"/>
      <c r="UY531" s="6"/>
      <c r="UZ531" s="6"/>
      <c r="VA531" s="6"/>
      <c r="VB531" s="6"/>
      <c r="VC531" s="6"/>
      <c r="VD531" s="6"/>
      <c r="VE531" s="6"/>
      <c r="VF531" s="6"/>
      <c r="VG531" s="6"/>
      <c r="VH531" s="6"/>
      <c r="VI531" s="6"/>
      <c r="VJ531" s="6"/>
      <c r="VK531" s="6"/>
      <c r="VL531" s="6"/>
      <c r="VM531" s="6"/>
      <c r="VN531" s="6"/>
      <c r="VO531" s="6"/>
      <c r="VP531" s="6"/>
      <c r="VQ531" s="6"/>
      <c r="VR531" s="6"/>
      <c r="VS531" s="6"/>
      <c r="VT531" s="6"/>
      <c r="VU531" s="6"/>
      <c r="VV531" s="6"/>
      <c r="VW531" s="6"/>
      <c r="VX531" s="6"/>
      <c r="VY531" s="6"/>
      <c r="VZ531" s="6"/>
      <c r="WA531" s="6"/>
      <c r="WB531" s="6"/>
      <c r="WC531" s="6"/>
      <c r="WD531" s="6"/>
      <c r="WE531" s="6"/>
      <c r="WF531" s="6"/>
      <c r="WG531" s="6"/>
      <c r="WH531" s="6"/>
      <c r="WI531" s="6"/>
      <c r="WJ531" s="6"/>
      <c r="WK531" s="6"/>
      <c r="WL531" s="6"/>
      <c r="WM531" s="6"/>
      <c r="WN531" s="6"/>
      <c r="WO531" s="6"/>
      <c r="WP531" s="6"/>
      <c r="WQ531" s="6"/>
      <c r="WR531" s="6"/>
      <c r="WS531" s="6"/>
      <c r="WT531" s="6"/>
      <c r="WU531" s="6"/>
      <c r="WV531" s="6"/>
      <c r="WW531" s="6"/>
      <c r="WX531" s="6"/>
      <c r="WY531" s="6"/>
      <c r="WZ531" s="6"/>
      <c r="XA531" s="6"/>
      <c r="XB531" s="6"/>
      <c r="XC531" s="6"/>
      <c r="XD531" s="6"/>
      <c r="XE531" s="6"/>
      <c r="XF531" s="6"/>
      <c r="XG531" s="6"/>
      <c r="XH531" s="6"/>
      <c r="XI531" s="6"/>
      <c r="XJ531" s="6"/>
      <c r="XK531" s="6"/>
      <c r="XL531" s="6"/>
      <c r="XM531" s="6"/>
      <c r="XN531" s="6"/>
      <c r="XO531" s="6"/>
      <c r="XP531" s="6"/>
    </row>
    <row r="532" spans="2:640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6"/>
      <c r="OP532" s="6"/>
      <c r="OQ532" s="6"/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  <c r="PS532" s="6"/>
      <c r="PT532" s="6"/>
      <c r="PU532" s="6"/>
      <c r="PV532" s="6"/>
      <c r="PW532" s="6"/>
      <c r="PX532" s="6"/>
      <c r="PY532" s="6"/>
      <c r="PZ532" s="6"/>
      <c r="QA532" s="6"/>
      <c r="QB532" s="6"/>
      <c r="QC532" s="6"/>
      <c r="QD532" s="6"/>
      <c r="QE532" s="6"/>
      <c r="QF532" s="6"/>
      <c r="QG532" s="6"/>
      <c r="QH532" s="6"/>
      <c r="QI532" s="6"/>
      <c r="QJ532" s="6"/>
      <c r="QK532" s="6"/>
      <c r="QL532" s="6"/>
      <c r="QM532" s="6"/>
      <c r="QN532" s="6"/>
      <c r="QO532" s="6"/>
      <c r="QP532" s="6"/>
      <c r="QQ532" s="6"/>
      <c r="QR532" s="6"/>
      <c r="QS532" s="6"/>
      <c r="QT532" s="6"/>
      <c r="QU532" s="6"/>
      <c r="QV532" s="6"/>
      <c r="QW532" s="6"/>
      <c r="QX532" s="6"/>
      <c r="QY532" s="6"/>
      <c r="QZ532" s="6"/>
      <c r="RA532" s="6"/>
      <c r="RB532" s="6"/>
      <c r="RC532" s="6"/>
      <c r="RD532" s="6"/>
      <c r="RE532" s="6"/>
      <c r="RF532" s="6"/>
      <c r="RG532" s="6"/>
      <c r="RH532" s="6"/>
      <c r="RI532" s="6"/>
      <c r="RJ532" s="6"/>
      <c r="RK532" s="6"/>
      <c r="RL532" s="6"/>
      <c r="RM532" s="6"/>
      <c r="RN532" s="6"/>
      <c r="RO532" s="6"/>
      <c r="RP532" s="6"/>
      <c r="RQ532" s="6"/>
      <c r="RR532" s="6"/>
      <c r="RS532" s="6"/>
      <c r="RT532" s="6"/>
      <c r="RU532" s="6"/>
      <c r="RV532" s="6"/>
      <c r="RW532" s="6"/>
      <c r="RX532" s="6"/>
      <c r="RY532" s="6"/>
      <c r="RZ532" s="6"/>
      <c r="SA532" s="6"/>
      <c r="SB532" s="6"/>
      <c r="SC532" s="6"/>
      <c r="SD532" s="6"/>
      <c r="SE532" s="6"/>
      <c r="SF532" s="6"/>
      <c r="SG532" s="6"/>
      <c r="SH532" s="6"/>
      <c r="SI532" s="6"/>
      <c r="SJ532" s="6"/>
      <c r="SK532" s="6"/>
      <c r="SL532" s="6"/>
      <c r="SM532" s="6"/>
      <c r="SN532" s="6"/>
      <c r="SO532" s="6"/>
      <c r="SP532" s="6"/>
      <c r="SQ532" s="6"/>
      <c r="SR532" s="6"/>
      <c r="SS532" s="6"/>
      <c r="ST532" s="6"/>
      <c r="SU532" s="6"/>
      <c r="SV532" s="6"/>
      <c r="SW532" s="6"/>
      <c r="SX532" s="6"/>
      <c r="SY532" s="6"/>
      <c r="SZ532" s="6"/>
      <c r="TA532" s="6"/>
      <c r="TB532" s="6"/>
      <c r="TC532" s="6"/>
      <c r="TD532" s="6"/>
      <c r="TE532" s="6"/>
      <c r="TF532" s="6"/>
      <c r="TG532" s="6"/>
      <c r="TH532" s="6"/>
      <c r="TI532" s="6"/>
      <c r="TJ532" s="6"/>
      <c r="TK532" s="6"/>
      <c r="TL532" s="6"/>
      <c r="TM532" s="6"/>
      <c r="TN532" s="6"/>
      <c r="TO532" s="6"/>
      <c r="TP532" s="6"/>
      <c r="TQ532" s="6"/>
      <c r="TR532" s="6"/>
      <c r="TS532" s="6"/>
      <c r="TT532" s="6"/>
      <c r="TU532" s="6"/>
      <c r="TV532" s="6"/>
      <c r="TW532" s="6"/>
      <c r="TX532" s="6"/>
      <c r="TY532" s="6"/>
      <c r="TZ532" s="6"/>
      <c r="UA532" s="6"/>
      <c r="UB532" s="6"/>
      <c r="UC532" s="6"/>
      <c r="UD532" s="6"/>
      <c r="UE532" s="6"/>
      <c r="UF532" s="6"/>
      <c r="UG532" s="6"/>
      <c r="UH532" s="6"/>
      <c r="UI532" s="6"/>
      <c r="UJ532" s="6"/>
      <c r="UK532" s="6"/>
      <c r="UL532" s="6"/>
      <c r="UM532" s="6"/>
      <c r="UN532" s="6"/>
      <c r="UO532" s="6"/>
      <c r="UP532" s="6"/>
      <c r="UQ532" s="6"/>
      <c r="UR532" s="6"/>
      <c r="US532" s="6"/>
      <c r="UT532" s="6"/>
      <c r="UU532" s="6"/>
      <c r="UV532" s="6"/>
      <c r="UW532" s="6"/>
      <c r="UX532" s="6"/>
      <c r="UY532" s="6"/>
      <c r="UZ532" s="6"/>
      <c r="VA532" s="6"/>
      <c r="VB532" s="6"/>
      <c r="VC532" s="6"/>
      <c r="VD532" s="6"/>
      <c r="VE532" s="6"/>
      <c r="VF532" s="6"/>
      <c r="VG532" s="6"/>
      <c r="VH532" s="6"/>
      <c r="VI532" s="6"/>
      <c r="VJ532" s="6"/>
      <c r="VK532" s="6"/>
      <c r="VL532" s="6"/>
      <c r="VM532" s="6"/>
      <c r="VN532" s="6"/>
      <c r="VO532" s="6"/>
      <c r="VP532" s="6"/>
      <c r="VQ532" s="6"/>
      <c r="VR532" s="6"/>
      <c r="VS532" s="6"/>
      <c r="VT532" s="6"/>
      <c r="VU532" s="6"/>
      <c r="VV532" s="6"/>
      <c r="VW532" s="6"/>
      <c r="VX532" s="6"/>
      <c r="VY532" s="6"/>
      <c r="VZ532" s="6"/>
      <c r="WA532" s="6"/>
      <c r="WB532" s="6"/>
      <c r="WC532" s="6"/>
      <c r="WD532" s="6"/>
      <c r="WE532" s="6"/>
      <c r="WF532" s="6"/>
      <c r="WG532" s="6"/>
      <c r="WH532" s="6"/>
      <c r="WI532" s="6"/>
      <c r="WJ532" s="6"/>
      <c r="WK532" s="6"/>
      <c r="WL532" s="6"/>
      <c r="WM532" s="6"/>
      <c r="WN532" s="6"/>
      <c r="WO532" s="6"/>
      <c r="WP532" s="6"/>
      <c r="WQ532" s="6"/>
      <c r="WR532" s="6"/>
      <c r="WS532" s="6"/>
      <c r="WT532" s="6"/>
      <c r="WU532" s="6"/>
      <c r="WV532" s="6"/>
      <c r="WW532" s="6"/>
      <c r="WX532" s="6"/>
      <c r="WY532" s="6"/>
      <c r="WZ532" s="6"/>
      <c r="XA532" s="6"/>
      <c r="XB532" s="6"/>
      <c r="XC532" s="6"/>
      <c r="XD532" s="6"/>
      <c r="XE532" s="6"/>
      <c r="XF532" s="6"/>
      <c r="XG532" s="6"/>
      <c r="XH532" s="6"/>
      <c r="XI532" s="6"/>
      <c r="XJ532" s="6"/>
      <c r="XK532" s="6"/>
      <c r="XL532" s="6"/>
      <c r="XM532" s="6"/>
      <c r="XN532" s="6"/>
      <c r="XO532" s="6"/>
      <c r="XP532" s="6"/>
    </row>
    <row r="533" spans="2:640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/>
      <c r="LJ533" s="6"/>
      <c r="LK533" s="6"/>
      <c r="LL533" s="6"/>
      <c r="LM533" s="6"/>
      <c r="LN533" s="6"/>
      <c r="LO533" s="6"/>
      <c r="LP533" s="6"/>
      <c r="LQ533" s="6"/>
      <c r="LR533" s="6"/>
      <c r="LS533" s="6"/>
      <c r="LT533" s="6"/>
      <c r="LU533" s="6"/>
      <c r="LV533" s="6"/>
      <c r="LW533" s="6"/>
      <c r="LX533" s="6"/>
      <c r="LY533" s="6"/>
      <c r="LZ533" s="6"/>
      <c r="MA533" s="6"/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/>
      <c r="MX533" s="6"/>
      <c r="MY533" s="6"/>
      <c r="MZ533" s="6"/>
      <c r="NA533" s="6"/>
      <c r="NB533" s="6"/>
      <c r="NC533" s="6"/>
      <c r="ND533" s="6"/>
      <c r="NE533" s="6"/>
      <c r="NF533" s="6"/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/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/>
      <c r="OP533" s="6"/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  <c r="PS533" s="6"/>
      <c r="PT533" s="6"/>
      <c r="PU533" s="6"/>
      <c r="PV533" s="6"/>
      <c r="PW533" s="6"/>
      <c r="PX533" s="6"/>
      <c r="PY533" s="6"/>
      <c r="PZ533" s="6"/>
      <c r="QA533" s="6"/>
      <c r="QB533" s="6"/>
      <c r="QC533" s="6"/>
      <c r="QD533" s="6"/>
      <c r="QE533" s="6"/>
      <c r="QF533" s="6"/>
      <c r="QG533" s="6"/>
      <c r="QH533" s="6"/>
      <c r="QI533" s="6"/>
      <c r="QJ533" s="6"/>
      <c r="QK533" s="6"/>
      <c r="QL533" s="6"/>
      <c r="QM533" s="6"/>
      <c r="QN533" s="6"/>
      <c r="QO533" s="6"/>
      <c r="QP533" s="6"/>
      <c r="QQ533" s="6"/>
      <c r="QR533" s="6"/>
      <c r="QS533" s="6"/>
      <c r="QT533" s="6"/>
      <c r="QU533" s="6"/>
      <c r="QV533" s="6"/>
      <c r="QW533" s="6"/>
      <c r="QX533" s="6"/>
      <c r="QY533" s="6"/>
      <c r="QZ533" s="6"/>
      <c r="RA533" s="6"/>
      <c r="RB533" s="6"/>
      <c r="RC533" s="6"/>
      <c r="RD533" s="6"/>
      <c r="RE533" s="6"/>
      <c r="RF533" s="6"/>
      <c r="RG533" s="6"/>
      <c r="RH533" s="6"/>
      <c r="RI533" s="6"/>
      <c r="RJ533" s="6"/>
      <c r="RK533" s="6"/>
      <c r="RL533" s="6"/>
      <c r="RM533" s="6"/>
      <c r="RN533" s="6"/>
      <c r="RO533" s="6"/>
      <c r="RP533" s="6"/>
      <c r="RQ533" s="6"/>
      <c r="RR533" s="6"/>
      <c r="RS533" s="6"/>
      <c r="RT533" s="6"/>
      <c r="RU533" s="6"/>
      <c r="RV533" s="6"/>
      <c r="RW533" s="6"/>
      <c r="RX533" s="6"/>
      <c r="RY533" s="6"/>
      <c r="RZ533" s="6"/>
      <c r="SA533" s="6"/>
      <c r="SB533" s="6"/>
      <c r="SC533" s="6"/>
      <c r="SD533" s="6"/>
      <c r="SE533" s="6"/>
      <c r="SF533" s="6"/>
      <c r="SG533" s="6"/>
      <c r="SH533" s="6"/>
      <c r="SI533" s="6"/>
      <c r="SJ533" s="6"/>
      <c r="SK533" s="6"/>
      <c r="SL533" s="6"/>
      <c r="SM533" s="6"/>
      <c r="SN533" s="6"/>
      <c r="SO533" s="6"/>
      <c r="SP533" s="6"/>
      <c r="SQ533" s="6"/>
      <c r="SR533" s="6"/>
      <c r="SS533" s="6"/>
      <c r="ST533" s="6"/>
      <c r="SU533" s="6"/>
      <c r="SV533" s="6"/>
      <c r="SW533" s="6"/>
      <c r="SX533" s="6"/>
      <c r="SY533" s="6"/>
      <c r="SZ533" s="6"/>
      <c r="TA533" s="6"/>
      <c r="TB533" s="6"/>
      <c r="TC533" s="6"/>
      <c r="TD533" s="6"/>
      <c r="TE533" s="6"/>
      <c r="TF533" s="6"/>
      <c r="TG533" s="6"/>
      <c r="TH533" s="6"/>
      <c r="TI533" s="6"/>
      <c r="TJ533" s="6"/>
      <c r="TK533" s="6"/>
      <c r="TL533" s="6"/>
      <c r="TM533" s="6"/>
      <c r="TN533" s="6"/>
      <c r="TO533" s="6"/>
      <c r="TP533" s="6"/>
      <c r="TQ533" s="6"/>
      <c r="TR533" s="6"/>
      <c r="TS533" s="6"/>
      <c r="TT533" s="6"/>
      <c r="TU533" s="6"/>
      <c r="TV533" s="6"/>
      <c r="TW533" s="6"/>
      <c r="TX533" s="6"/>
      <c r="TY533" s="6"/>
      <c r="TZ533" s="6"/>
      <c r="UA533" s="6"/>
      <c r="UB533" s="6"/>
      <c r="UC533" s="6"/>
      <c r="UD533" s="6"/>
      <c r="UE533" s="6"/>
      <c r="UF533" s="6"/>
      <c r="UG533" s="6"/>
      <c r="UH533" s="6"/>
      <c r="UI533" s="6"/>
      <c r="UJ533" s="6"/>
      <c r="UK533" s="6"/>
      <c r="UL533" s="6"/>
      <c r="UM533" s="6"/>
      <c r="UN533" s="6"/>
      <c r="UO533" s="6"/>
      <c r="UP533" s="6"/>
      <c r="UQ533" s="6"/>
      <c r="UR533" s="6"/>
      <c r="US533" s="6"/>
      <c r="UT533" s="6"/>
      <c r="UU533" s="6"/>
      <c r="UV533" s="6"/>
      <c r="UW533" s="6"/>
      <c r="UX533" s="6"/>
      <c r="UY533" s="6"/>
      <c r="UZ533" s="6"/>
      <c r="VA533" s="6"/>
      <c r="VB533" s="6"/>
      <c r="VC533" s="6"/>
      <c r="VD533" s="6"/>
      <c r="VE533" s="6"/>
      <c r="VF533" s="6"/>
      <c r="VG533" s="6"/>
      <c r="VH533" s="6"/>
      <c r="VI533" s="6"/>
      <c r="VJ533" s="6"/>
      <c r="VK533" s="6"/>
      <c r="VL533" s="6"/>
      <c r="VM533" s="6"/>
      <c r="VN533" s="6"/>
      <c r="VO533" s="6"/>
      <c r="VP533" s="6"/>
      <c r="VQ533" s="6"/>
      <c r="VR533" s="6"/>
      <c r="VS533" s="6"/>
      <c r="VT533" s="6"/>
      <c r="VU533" s="6"/>
      <c r="VV533" s="6"/>
      <c r="VW533" s="6"/>
      <c r="VX533" s="6"/>
      <c r="VY533" s="6"/>
      <c r="VZ533" s="6"/>
      <c r="WA533" s="6"/>
      <c r="WB533" s="6"/>
      <c r="WC533" s="6"/>
      <c r="WD533" s="6"/>
      <c r="WE533" s="6"/>
      <c r="WF533" s="6"/>
      <c r="WG533" s="6"/>
      <c r="WH533" s="6"/>
      <c r="WI533" s="6"/>
      <c r="WJ533" s="6"/>
      <c r="WK533" s="6"/>
      <c r="WL533" s="6"/>
      <c r="WM533" s="6"/>
      <c r="WN533" s="6"/>
      <c r="WO533" s="6"/>
      <c r="WP533" s="6"/>
      <c r="WQ533" s="6"/>
      <c r="WR533" s="6"/>
      <c r="WS533" s="6"/>
      <c r="WT533" s="6"/>
      <c r="WU533" s="6"/>
      <c r="WV533" s="6"/>
      <c r="WW533" s="6"/>
      <c r="WX533" s="6"/>
      <c r="WY533" s="6"/>
      <c r="WZ533" s="6"/>
      <c r="XA533" s="6"/>
      <c r="XB533" s="6"/>
      <c r="XC533" s="6"/>
      <c r="XD533" s="6"/>
      <c r="XE533" s="6"/>
      <c r="XF533" s="6"/>
      <c r="XG533" s="6"/>
      <c r="XH533" s="6"/>
      <c r="XI533" s="6"/>
      <c r="XJ533" s="6"/>
      <c r="XK533" s="6"/>
      <c r="XL533" s="6"/>
      <c r="XM533" s="6"/>
      <c r="XN533" s="6"/>
      <c r="XO533" s="6"/>
      <c r="XP533" s="6"/>
    </row>
    <row r="534" spans="2:640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6"/>
      <c r="OP534" s="6"/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  <c r="PS534" s="6"/>
      <c r="PT534" s="6"/>
      <c r="PU534" s="6"/>
      <c r="PV534" s="6"/>
      <c r="PW534" s="6"/>
      <c r="PX534" s="6"/>
      <c r="PY534" s="6"/>
      <c r="PZ534" s="6"/>
      <c r="QA534" s="6"/>
      <c r="QB534" s="6"/>
      <c r="QC534" s="6"/>
      <c r="QD534" s="6"/>
      <c r="QE534" s="6"/>
      <c r="QF534" s="6"/>
      <c r="QG534" s="6"/>
      <c r="QH534" s="6"/>
      <c r="QI534" s="6"/>
      <c r="QJ534" s="6"/>
      <c r="QK534" s="6"/>
      <c r="QL534" s="6"/>
      <c r="QM534" s="6"/>
      <c r="QN534" s="6"/>
      <c r="QO534" s="6"/>
      <c r="QP534" s="6"/>
      <c r="QQ534" s="6"/>
      <c r="QR534" s="6"/>
      <c r="QS534" s="6"/>
      <c r="QT534" s="6"/>
      <c r="QU534" s="6"/>
      <c r="QV534" s="6"/>
      <c r="QW534" s="6"/>
      <c r="QX534" s="6"/>
      <c r="QY534" s="6"/>
      <c r="QZ534" s="6"/>
      <c r="RA534" s="6"/>
      <c r="RB534" s="6"/>
      <c r="RC534" s="6"/>
      <c r="RD534" s="6"/>
      <c r="RE534" s="6"/>
      <c r="RF534" s="6"/>
      <c r="RG534" s="6"/>
      <c r="RH534" s="6"/>
      <c r="RI534" s="6"/>
      <c r="RJ534" s="6"/>
      <c r="RK534" s="6"/>
      <c r="RL534" s="6"/>
      <c r="RM534" s="6"/>
      <c r="RN534" s="6"/>
      <c r="RO534" s="6"/>
      <c r="RP534" s="6"/>
      <c r="RQ534" s="6"/>
      <c r="RR534" s="6"/>
      <c r="RS534" s="6"/>
      <c r="RT534" s="6"/>
      <c r="RU534" s="6"/>
      <c r="RV534" s="6"/>
      <c r="RW534" s="6"/>
      <c r="RX534" s="6"/>
      <c r="RY534" s="6"/>
      <c r="RZ534" s="6"/>
      <c r="SA534" s="6"/>
      <c r="SB534" s="6"/>
      <c r="SC534" s="6"/>
      <c r="SD534" s="6"/>
      <c r="SE534" s="6"/>
      <c r="SF534" s="6"/>
      <c r="SG534" s="6"/>
      <c r="SH534" s="6"/>
      <c r="SI534" s="6"/>
      <c r="SJ534" s="6"/>
      <c r="SK534" s="6"/>
      <c r="SL534" s="6"/>
      <c r="SM534" s="6"/>
      <c r="SN534" s="6"/>
      <c r="SO534" s="6"/>
      <c r="SP534" s="6"/>
      <c r="SQ534" s="6"/>
      <c r="SR534" s="6"/>
      <c r="SS534" s="6"/>
      <c r="ST534" s="6"/>
      <c r="SU534" s="6"/>
      <c r="SV534" s="6"/>
      <c r="SW534" s="6"/>
      <c r="SX534" s="6"/>
      <c r="SY534" s="6"/>
      <c r="SZ534" s="6"/>
      <c r="TA534" s="6"/>
      <c r="TB534" s="6"/>
      <c r="TC534" s="6"/>
      <c r="TD534" s="6"/>
      <c r="TE534" s="6"/>
      <c r="TF534" s="6"/>
      <c r="TG534" s="6"/>
      <c r="TH534" s="6"/>
      <c r="TI534" s="6"/>
      <c r="TJ534" s="6"/>
      <c r="TK534" s="6"/>
      <c r="TL534" s="6"/>
      <c r="TM534" s="6"/>
      <c r="TN534" s="6"/>
      <c r="TO534" s="6"/>
      <c r="TP534" s="6"/>
      <c r="TQ534" s="6"/>
      <c r="TR534" s="6"/>
      <c r="TS534" s="6"/>
      <c r="TT534" s="6"/>
      <c r="TU534" s="6"/>
      <c r="TV534" s="6"/>
      <c r="TW534" s="6"/>
      <c r="TX534" s="6"/>
      <c r="TY534" s="6"/>
      <c r="TZ534" s="6"/>
      <c r="UA534" s="6"/>
      <c r="UB534" s="6"/>
      <c r="UC534" s="6"/>
      <c r="UD534" s="6"/>
      <c r="UE534" s="6"/>
      <c r="UF534" s="6"/>
      <c r="UG534" s="6"/>
      <c r="UH534" s="6"/>
      <c r="UI534" s="6"/>
      <c r="UJ534" s="6"/>
      <c r="UK534" s="6"/>
      <c r="UL534" s="6"/>
      <c r="UM534" s="6"/>
      <c r="UN534" s="6"/>
      <c r="UO534" s="6"/>
      <c r="UP534" s="6"/>
      <c r="UQ534" s="6"/>
      <c r="UR534" s="6"/>
      <c r="US534" s="6"/>
      <c r="UT534" s="6"/>
      <c r="UU534" s="6"/>
      <c r="UV534" s="6"/>
      <c r="UW534" s="6"/>
      <c r="UX534" s="6"/>
      <c r="UY534" s="6"/>
      <c r="UZ534" s="6"/>
      <c r="VA534" s="6"/>
      <c r="VB534" s="6"/>
      <c r="VC534" s="6"/>
      <c r="VD534" s="6"/>
      <c r="VE534" s="6"/>
      <c r="VF534" s="6"/>
      <c r="VG534" s="6"/>
      <c r="VH534" s="6"/>
      <c r="VI534" s="6"/>
      <c r="VJ534" s="6"/>
      <c r="VK534" s="6"/>
      <c r="VL534" s="6"/>
      <c r="VM534" s="6"/>
      <c r="VN534" s="6"/>
      <c r="VO534" s="6"/>
      <c r="VP534" s="6"/>
      <c r="VQ534" s="6"/>
      <c r="VR534" s="6"/>
      <c r="VS534" s="6"/>
      <c r="VT534" s="6"/>
      <c r="VU534" s="6"/>
      <c r="VV534" s="6"/>
      <c r="VW534" s="6"/>
      <c r="VX534" s="6"/>
      <c r="VY534" s="6"/>
      <c r="VZ534" s="6"/>
      <c r="WA534" s="6"/>
      <c r="WB534" s="6"/>
      <c r="WC534" s="6"/>
      <c r="WD534" s="6"/>
      <c r="WE534" s="6"/>
      <c r="WF534" s="6"/>
      <c r="WG534" s="6"/>
      <c r="WH534" s="6"/>
      <c r="WI534" s="6"/>
      <c r="WJ534" s="6"/>
      <c r="WK534" s="6"/>
      <c r="WL534" s="6"/>
      <c r="WM534" s="6"/>
      <c r="WN534" s="6"/>
      <c r="WO534" s="6"/>
      <c r="WP534" s="6"/>
      <c r="WQ534" s="6"/>
      <c r="WR534" s="6"/>
      <c r="WS534" s="6"/>
      <c r="WT534" s="6"/>
      <c r="WU534" s="6"/>
      <c r="WV534" s="6"/>
      <c r="WW534" s="6"/>
      <c r="WX534" s="6"/>
      <c r="WY534" s="6"/>
      <c r="WZ534" s="6"/>
      <c r="XA534" s="6"/>
      <c r="XB534" s="6"/>
      <c r="XC534" s="6"/>
      <c r="XD534" s="6"/>
      <c r="XE534" s="6"/>
      <c r="XF534" s="6"/>
      <c r="XG534" s="6"/>
      <c r="XH534" s="6"/>
      <c r="XI534" s="6"/>
      <c r="XJ534" s="6"/>
      <c r="XK534" s="6"/>
      <c r="XL534" s="6"/>
      <c r="XM534" s="6"/>
      <c r="XN534" s="6"/>
      <c r="XO534" s="6"/>
      <c r="XP534" s="6"/>
    </row>
    <row r="535" spans="2:640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6"/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  <c r="PS535" s="6"/>
      <c r="PT535" s="6"/>
      <c r="PU535" s="6"/>
      <c r="PV535" s="6"/>
      <c r="PW535" s="6"/>
      <c r="PX535" s="6"/>
      <c r="PY535" s="6"/>
      <c r="PZ535" s="6"/>
      <c r="QA535" s="6"/>
      <c r="QB535" s="6"/>
      <c r="QC535" s="6"/>
      <c r="QD535" s="6"/>
      <c r="QE535" s="6"/>
      <c r="QF535" s="6"/>
      <c r="QG535" s="6"/>
      <c r="QH535" s="6"/>
      <c r="QI535" s="6"/>
      <c r="QJ535" s="6"/>
      <c r="QK535" s="6"/>
      <c r="QL535" s="6"/>
      <c r="QM535" s="6"/>
      <c r="QN535" s="6"/>
      <c r="QO535" s="6"/>
      <c r="QP535" s="6"/>
      <c r="QQ535" s="6"/>
      <c r="QR535" s="6"/>
      <c r="QS535" s="6"/>
      <c r="QT535" s="6"/>
      <c r="QU535" s="6"/>
      <c r="QV535" s="6"/>
      <c r="QW535" s="6"/>
      <c r="QX535" s="6"/>
      <c r="QY535" s="6"/>
      <c r="QZ535" s="6"/>
      <c r="RA535" s="6"/>
      <c r="RB535" s="6"/>
      <c r="RC535" s="6"/>
      <c r="RD535" s="6"/>
      <c r="RE535" s="6"/>
      <c r="RF535" s="6"/>
      <c r="RG535" s="6"/>
      <c r="RH535" s="6"/>
      <c r="RI535" s="6"/>
      <c r="RJ535" s="6"/>
      <c r="RK535" s="6"/>
      <c r="RL535" s="6"/>
      <c r="RM535" s="6"/>
      <c r="RN535" s="6"/>
      <c r="RO535" s="6"/>
      <c r="RP535" s="6"/>
      <c r="RQ535" s="6"/>
      <c r="RR535" s="6"/>
      <c r="RS535" s="6"/>
      <c r="RT535" s="6"/>
      <c r="RU535" s="6"/>
      <c r="RV535" s="6"/>
      <c r="RW535" s="6"/>
      <c r="RX535" s="6"/>
      <c r="RY535" s="6"/>
      <c r="RZ535" s="6"/>
      <c r="SA535" s="6"/>
      <c r="SB535" s="6"/>
      <c r="SC535" s="6"/>
      <c r="SD535" s="6"/>
      <c r="SE535" s="6"/>
      <c r="SF535" s="6"/>
      <c r="SG535" s="6"/>
      <c r="SH535" s="6"/>
      <c r="SI535" s="6"/>
      <c r="SJ535" s="6"/>
      <c r="SK535" s="6"/>
      <c r="SL535" s="6"/>
      <c r="SM535" s="6"/>
      <c r="SN535" s="6"/>
      <c r="SO535" s="6"/>
      <c r="SP535" s="6"/>
      <c r="SQ535" s="6"/>
      <c r="SR535" s="6"/>
      <c r="SS535" s="6"/>
      <c r="ST535" s="6"/>
      <c r="SU535" s="6"/>
      <c r="SV535" s="6"/>
      <c r="SW535" s="6"/>
      <c r="SX535" s="6"/>
      <c r="SY535" s="6"/>
      <c r="SZ535" s="6"/>
      <c r="TA535" s="6"/>
      <c r="TB535" s="6"/>
      <c r="TC535" s="6"/>
      <c r="TD535" s="6"/>
      <c r="TE535" s="6"/>
      <c r="TF535" s="6"/>
      <c r="TG535" s="6"/>
      <c r="TH535" s="6"/>
      <c r="TI535" s="6"/>
      <c r="TJ535" s="6"/>
      <c r="TK535" s="6"/>
      <c r="TL535" s="6"/>
      <c r="TM535" s="6"/>
      <c r="TN535" s="6"/>
      <c r="TO535" s="6"/>
      <c r="TP535" s="6"/>
      <c r="TQ535" s="6"/>
      <c r="TR535" s="6"/>
      <c r="TS535" s="6"/>
      <c r="TT535" s="6"/>
      <c r="TU535" s="6"/>
      <c r="TV535" s="6"/>
      <c r="TW535" s="6"/>
      <c r="TX535" s="6"/>
      <c r="TY535" s="6"/>
      <c r="TZ535" s="6"/>
      <c r="UA535" s="6"/>
      <c r="UB535" s="6"/>
      <c r="UC535" s="6"/>
      <c r="UD535" s="6"/>
      <c r="UE535" s="6"/>
      <c r="UF535" s="6"/>
      <c r="UG535" s="6"/>
      <c r="UH535" s="6"/>
      <c r="UI535" s="6"/>
      <c r="UJ535" s="6"/>
      <c r="UK535" s="6"/>
      <c r="UL535" s="6"/>
      <c r="UM535" s="6"/>
      <c r="UN535" s="6"/>
      <c r="UO535" s="6"/>
      <c r="UP535" s="6"/>
      <c r="UQ535" s="6"/>
      <c r="UR535" s="6"/>
      <c r="US535" s="6"/>
      <c r="UT535" s="6"/>
      <c r="UU535" s="6"/>
      <c r="UV535" s="6"/>
      <c r="UW535" s="6"/>
      <c r="UX535" s="6"/>
      <c r="UY535" s="6"/>
      <c r="UZ535" s="6"/>
      <c r="VA535" s="6"/>
      <c r="VB535" s="6"/>
      <c r="VC535" s="6"/>
      <c r="VD535" s="6"/>
      <c r="VE535" s="6"/>
      <c r="VF535" s="6"/>
      <c r="VG535" s="6"/>
      <c r="VH535" s="6"/>
      <c r="VI535" s="6"/>
      <c r="VJ535" s="6"/>
      <c r="VK535" s="6"/>
      <c r="VL535" s="6"/>
      <c r="VM535" s="6"/>
      <c r="VN535" s="6"/>
      <c r="VO535" s="6"/>
      <c r="VP535" s="6"/>
      <c r="VQ535" s="6"/>
      <c r="VR535" s="6"/>
      <c r="VS535" s="6"/>
      <c r="VT535" s="6"/>
      <c r="VU535" s="6"/>
      <c r="VV535" s="6"/>
      <c r="VW535" s="6"/>
      <c r="VX535" s="6"/>
      <c r="VY535" s="6"/>
      <c r="VZ535" s="6"/>
      <c r="WA535" s="6"/>
      <c r="WB535" s="6"/>
      <c r="WC535" s="6"/>
      <c r="WD535" s="6"/>
      <c r="WE535" s="6"/>
      <c r="WF535" s="6"/>
      <c r="WG535" s="6"/>
      <c r="WH535" s="6"/>
      <c r="WI535" s="6"/>
      <c r="WJ535" s="6"/>
      <c r="WK535" s="6"/>
      <c r="WL535" s="6"/>
      <c r="WM535" s="6"/>
      <c r="WN535" s="6"/>
      <c r="WO535" s="6"/>
      <c r="WP535" s="6"/>
      <c r="WQ535" s="6"/>
      <c r="WR535" s="6"/>
      <c r="WS535" s="6"/>
      <c r="WT535" s="6"/>
      <c r="WU535" s="6"/>
      <c r="WV535" s="6"/>
      <c r="WW535" s="6"/>
      <c r="WX535" s="6"/>
      <c r="WY535" s="6"/>
      <c r="WZ535" s="6"/>
      <c r="XA535" s="6"/>
      <c r="XB535" s="6"/>
      <c r="XC535" s="6"/>
      <c r="XD535" s="6"/>
      <c r="XE535" s="6"/>
      <c r="XF535" s="6"/>
      <c r="XG535" s="6"/>
      <c r="XH535" s="6"/>
      <c r="XI535" s="6"/>
      <c r="XJ535" s="6"/>
      <c r="XK535" s="6"/>
      <c r="XL535" s="6"/>
      <c r="XM535" s="6"/>
      <c r="XN535" s="6"/>
      <c r="XO535" s="6"/>
      <c r="XP535" s="6"/>
    </row>
    <row r="536" spans="2:640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6"/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  <c r="PS536" s="6"/>
      <c r="PT536" s="6"/>
      <c r="PU536" s="6"/>
      <c r="PV536" s="6"/>
      <c r="PW536" s="6"/>
      <c r="PX536" s="6"/>
      <c r="PY536" s="6"/>
      <c r="PZ536" s="6"/>
      <c r="QA536" s="6"/>
      <c r="QB536" s="6"/>
      <c r="QC536" s="6"/>
      <c r="QD536" s="6"/>
      <c r="QE536" s="6"/>
      <c r="QF536" s="6"/>
      <c r="QG536" s="6"/>
      <c r="QH536" s="6"/>
      <c r="QI536" s="6"/>
      <c r="QJ536" s="6"/>
      <c r="QK536" s="6"/>
      <c r="QL536" s="6"/>
      <c r="QM536" s="6"/>
      <c r="QN536" s="6"/>
      <c r="QO536" s="6"/>
      <c r="QP536" s="6"/>
      <c r="QQ536" s="6"/>
      <c r="QR536" s="6"/>
      <c r="QS536" s="6"/>
      <c r="QT536" s="6"/>
      <c r="QU536" s="6"/>
      <c r="QV536" s="6"/>
      <c r="QW536" s="6"/>
      <c r="QX536" s="6"/>
      <c r="QY536" s="6"/>
      <c r="QZ536" s="6"/>
      <c r="RA536" s="6"/>
      <c r="RB536" s="6"/>
      <c r="RC536" s="6"/>
      <c r="RD536" s="6"/>
      <c r="RE536" s="6"/>
      <c r="RF536" s="6"/>
      <c r="RG536" s="6"/>
      <c r="RH536" s="6"/>
      <c r="RI536" s="6"/>
      <c r="RJ536" s="6"/>
      <c r="RK536" s="6"/>
      <c r="RL536" s="6"/>
      <c r="RM536" s="6"/>
      <c r="RN536" s="6"/>
      <c r="RO536" s="6"/>
      <c r="RP536" s="6"/>
      <c r="RQ536" s="6"/>
      <c r="RR536" s="6"/>
      <c r="RS536" s="6"/>
      <c r="RT536" s="6"/>
      <c r="RU536" s="6"/>
      <c r="RV536" s="6"/>
      <c r="RW536" s="6"/>
      <c r="RX536" s="6"/>
      <c r="RY536" s="6"/>
      <c r="RZ536" s="6"/>
      <c r="SA536" s="6"/>
      <c r="SB536" s="6"/>
      <c r="SC536" s="6"/>
      <c r="SD536" s="6"/>
      <c r="SE536" s="6"/>
      <c r="SF536" s="6"/>
      <c r="SG536" s="6"/>
      <c r="SH536" s="6"/>
      <c r="SI536" s="6"/>
      <c r="SJ536" s="6"/>
      <c r="SK536" s="6"/>
      <c r="SL536" s="6"/>
      <c r="SM536" s="6"/>
      <c r="SN536" s="6"/>
      <c r="SO536" s="6"/>
      <c r="SP536" s="6"/>
      <c r="SQ536" s="6"/>
      <c r="SR536" s="6"/>
      <c r="SS536" s="6"/>
      <c r="ST536" s="6"/>
      <c r="SU536" s="6"/>
      <c r="SV536" s="6"/>
      <c r="SW536" s="6"/>
      <c r="SX536" s="6"/>
      <c r="SY536" s="6"/>
      <c r="SZ536" s="6"/>
      <c r="TA536" s="6"/>
      <c r="TB536" s="6"/>
      <c r="TC536" s="6"/>
      <c r="TD536" s="6"/>
      <c r="TE536" s="6"/>
      <c r="TF536" s="6"/>
      <c r="TG536" s="6"/>
      <c r="TH536" s="6"/>
      <c r="TI536" s="6"/>
      <c r="TJ536" s="6"/>
      <c r="TK536" s="6"/>
      <c r="TL536" s="6"/>
      <c r="TM536" s="6"/>
      <c r="TN536" s="6"/>
      <c r="TO536" s="6"/>
      <c r="TP536" s="6"/>
      <c r="TQ536" s="6"/>
      <c r="TR536" s="6"/>
      <c r="TS536" s="6"/>
      <c r="TT536" s="6"/>
      <c r="TU536" s="6"/>
      <c r="TV536" s="6"/>
      <c r="TW536" s="6"/>
      <c r="TX536" s="6"/>
      <c r="TY536" s="6"/>
      <c r="TZ536" s="6"/>
      <c r="UA536" s="6"/>
      <c r="UB536" s="6"/>
      <c r="UC536" s="6"/>
      <c r="UD536" s="6"/>
      <c r="UE536" s="6"/>
      <c r="UF536" s="6"/>
      <c r="UG536" s="6"/>
      <c r="UH536" s="6"/>
      <c r="UI536" s="6"/>
      <c r="UJ536" s="6"/>
      <c r="UK536" s="6"/>
      <c r="UL536" s="6"/>
      <c r="UM536" s="6"/>
      <c r="UN536" s="6"/>
      <c r="UO536" s="6"/>
      <c r="UP536" s="6"/>
      <c r="UQ536" s="6"/>
      <c r="UR536" s="6"/>
      <c r="US536" s="6"/>
      <c r="UT536" s="6"/>
      <c r="UU536" s="6"/>
      <c r="UV536" s="6"/>
      <c r="UW536" s="6"/>
      <c r="UX536" s="6"/>
      <c r="UY536" s="6"/>
      <c r="UZ536" s="6"/>
      <c r="VA536" s="6"/>
      <c r="VB536" s="6"/>
      <c r="VC536" s="6"/>
      <c r="VD536" s="6"/>
      <c r="VE536" s="6"/>
      <c r="VF536" s="6"/>
      <c r="VG536" s="6"/>
      <c r="VH536" s="6"/>
      <c r="VI536" s="6"/>
      <c r="VJ536" s="6"/>
      <c r="VK536" s="6"/>
      <c r="VL536" s="6"/>
      <c r="VM536" s="6"/>
      <c r="VN536" s="6"/>
      <c r="VO536" s="6"/>
      <c r="VP536" s="6"/>
      <c r="VQ536" s="6"/>
      <c r="VR536" s="6"/>
      <c r="VS536" s="6"/>
      <c r="VT536" s="6"/>
      <c r="VU536" s="6"/>
      <c r="VV536" s="6"/>
      <c r="VW536" s="6"/>
      <c r="VX536" s="6"/>
      <c r="VY536" s="6"/>
      <c r="VZ536" s="6"/>
      <c r="WA536" s="6"/>
      <c r="WB536" s="6"/>
      <c r="WC536" s="6"/>
      <c r="WD536" s="6"/>
      <c r="WE536" s="6"/>
      <c r="WF536" s="6"/>
      <c r="WG536" s="6"/>
      <c r="WH536" s="6"/>
      <c r="WI536" s="6"/>
      <c r="WJ536" s="6"/>
      <c r="WK536" s="6"/>
      <c r="WL536" s="6"/>
      <c r="WM536" s="6"/>
      <c r="WN536" s="6"/>
      <c r="WO536" s="6"/>
      <c r="WP536" s="6"/>
      <c r="WQ536" s="6"/>
      <c r="WR536" s="6"/>
      <c r="WS536" s="6"/>
      <c r="WT536" s="6"/>
      <c r="WU536" s="6"/>
      <c r="WV536" s="6"/>
      <c r="WW536" s="6"/>
      <c r="WX536" s="6"/>
      <c r="WY536" s="6"/>
      <c r="WZ536" s="6"/>
      <c r="XA536" s="6"/>
      <c r="XB536" s="6"/>
      <c r="XC536" s="6"/>
      <c r="XD536" s="6"/>
      <c r="XE536" s="6"/>
      <c r="XF536" s="6"/>
      <c r="XG536" s="6"/>
      <c r="XH536" s="6"/>
      <c r="XI536" s="6"/>
      <c r="XJ536" s="6"/>
      <c r="XK536" s="6"/>
      <c r="XL536" s="6"/>
      <c r="XM536" s="6"/>
      <c r="XN536" s="6"/>
      <c r="XO536" s="6"/>
      <c r="XP536" s="6"/>
    </row>
    <row r="537" spans="2:640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6"/>
      <c r="OQ537" s="6"/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  <c r="PS537" s="6"/>
      <c r="PT537" s="6"/>
      <c r="PU537" s="6"/>
      <c r="PV537" s="6"/>
      <c r="PW537" s="6"/>
      <c r="PX537" s="6"/>
      <c r="PY537" s="6"/>
      <c r="PZ537" s="6"/>
      <c r="QA537" s="6"/>
      <c r="QB537" s="6"/>
      <c r="QC537" s="6"/>
      <c r="QD537" s="6"/>
      <c r="QE537" s="6"/>
      <c r="QF537" s="6"/>
      <c r="QG537" s="6"/>
      <c r="QH537" s="6"/>
      <c r="QI537" s="6"/>
      <c r="QJ537" s="6"/>
      <c r="QK537" s="6"/>
      <c r="QL537" s="6"/>
      <c r="QM537" s="6"/>
      <c r="QN537" s="6"/>
      <c r="QO537" s="6"/>
      <c r="QP537" s="6"/>
      <c r="QQ537" s="6"/>
      <c r="QR537" s="6"/>
      <c r="QS537" s="6"/>
      <c r="QT537" s="6"/>
      <c r="QU537" s="6"/>
      <c r="QV537" s="6"/>
      <c r="QW537" s="6"/>
      <c r="QX537" s="6"/>
      <c r="QY537" s="6"/>
      <c r="QZ537" s="6"/>
      <c r="RA537" s="6"/>
      <c r="RB537" s="6"/>
      <c r="RC537" s="6"/>
      <c r="RD537" s="6"/>
      <c r="RE537" s="6"/>
      <c r="RF537" s="6"/>
      <c r="RG537" s="6"/>
      <c r="RH537" s="6"/>
      <c r="RI537" s="6"/>
      <c r="RJ537" s="6"/>
      <c r="RK537" s="6"/>
      <c r="RL537" s="6"/>
      <c r="RM537" s="6"/>
      <c r="RN537" s="6"/>
      <c r="RO537" s="6"/>
      <c r="RP537" s="6"/>
      <c r="RQ537" s="6"/>
      <c r="RR537" s="6"/>
      <c r="RS537" s="6"/>
      <c r="RT537" s="6"/>
      <c r="RU537" s="6"/>
      <c r="RV537" s="6"/>
      <c r="RW537" s="6"/>
      <c r="RX537" s="6"/>
      <c r="RY537" s="6"/>
      <c r="RZ537" s="6"/>
      <c r="SA537" s="6"/>
      <c r="SB537" s="6"/>
      <c r="SC537" s="6"/>
      <c r="SD537" s="6"/>
      <c r="SE537" s="6"/>
      <c r="SF537" s="6"/>
      <c r="SG537" s="6"/>
      <c r="SH537" s="6"/>
      <c r="SI537" s="6"/>
      <c r="SJ537" s="6"/>
      <c r="SK537" s="6"/>
      <c r="SL537" s="6"/>
      <c r="SM537" s="6"/>
      <c r="SN537" s="6"/>
      <c r="SO537" s="6"/>
      <c r="SP537" s="6"/>
      <c r="SQ537" s="6"/>
      <c r="SR537" s="6"/>
      <c r="SS537" s="6"/>
      <c r="ST537" s="6"/>
      <c r="SU537" s="6"/>
      <c r="SV537" s="6"/>
      <c r="SW537" s="6"/>
      <c r="SX537" s="6"/>
      <c r="SY537" s="6"/>
      <c r="SZ537" s="6"/>
      <c r="TA537" s="6"/>
      <c r="TB537" s="6"/>
      <c r="TC537" s="6"/>
      <c r="TD537" s="6"/>
      <c r="TE537" s="6"/>
      <c r="TF537" s="6"/>
      <c r="TG537" s="6"/>
      <c r="TH537" s="6"/>
      <c r="TI537" s="6"/>
      <c r="TJ537" s="6"/>
      <c r="TK537" s="6"/>
      <c r="TL537" s="6"/>
      <c r="TM537" s="6"/>
      <c r="TN537" s="6"/>
      <c r="TO537" s="6"/>
      <c r="TP537" s="6"/>
      <c r="TQ537" s="6"/>
      <c r="TR537" s="6"/>
      <c r="TS537" s="6"/>
      <c r="TT537" s="6"/>
      <c r="TU537" s="6"/>
      <c r="TV537" s="6"/>
      <c r="TW537" s="6"/>
      <c r="TX537" s="6"/>
      <c r="TY537" s="6"/>
      <c r="TZ537" s="6"/>
      <c r="UA537" s="6"/>
      <c r="UB537" s="6"/>
      <c r="UC537" s="6"/>
      <c r="UD537" s="6"/>
      <c r="UE537" s="6"/>
      <c r="UF537" s="6"/>
      <c r="UG537" s="6"/>
      <c r="UH537" s="6"/>
      <c r="UI537" s="6"/>
      <c r="UJ537" s="6"/>
      <c r="UK537" s="6"/>
      <c r="UL537" s="6"/>
      <c r="UM537" s="6"/>
      <c r="UN537" s="6"/>
      <c r="UO537" s="6"/>
      <c r="UP537" s="6"/>
      <c r="UQ537" s="6"/>
      <c r="UR537" s="6"/>
      <c r="US537" s="6"/>
      <c r="UT537" s="6"/>
      <c r="UU537" s="6"/>
      <c r="UV537" s="6"/>
      <c r="UW537" s="6"/>
      <c r="UX537" s="6"/>
      <c r="UY537" s="6"/>
      <c r="UZ537" s="6"/>
      <c r="VA537" s="6"/>
      <c r="VB537" s="6"/>
      <c r="VC537" s="6"/>
      <c r="VD537" s="6"/>
      <c r="VE537" s="6"/>
      <c r="VF537" s="6"/>
      <c r="VG537" s="6"/>
      <c r="VH537" s="6"/>
      <c r="VI537" s="6"/>
      <c r="VJ537" s="6"/>
      <c r="VK537" s="6"/>
      <c r="VL537" s="6"/>
      <c r="VM537" s="6"/>
      <c r="VN537" s="6"/>
      <c r="VO537" s="6"/>
      <c r="VP537" s="6"/>
      <c r="VQ537" s="6"/>
      <c r="VR537" s="6"/>
      <c r="VS537" s="6"/>
      <c r="VT537" s="6"/>
      <c r="VU537" s="6"/>
      <c r="VV537" s="6"/>
      <c r="VW537" s="6"/>
      <c r="VX537" s="6"/>
      <c r="VY537" s="6"/>
      <c r="VZ537" s="6"/>
      <c r="WA537" s="6"/>
      <c r="WB537" s="6"/>
      <c r="WC537" s="6"/>
      <c r="WD537" s="6"/>
      <c r="WE537" s="6"/>
      <c r="WF537" s="6"/>
      <c r="WG537" s="6"/>
      <c r="WH537" s="6"/>
      <c r="WI537" s="6"/>
      <c r="WJ537" s="6"/>
      <c r="WK537" s="6"/>
      <c r="WL537" s="6"/>
      <c r="WM537" s="6"/>
      <c r="WN537" s="6"/>
      <c r="WO537" s="6"/>
      <c r="WP537" s="6"/>
      <c r="WQ537" s="6"/>
      <c r="WR537" s="6"/>
      <c r="WS537" s="6"/>
      <c r="WT537" s="6"/>
      <c r="WU537" s="6"/>
      <c r="WV537" s="6"/>
      <c r="WW537" s="6"/>
      <c r="WX537" s="6"/>
      <c r="WY537" s="6"/>
      <c r="WZ537" s="6"/>
      <c r="XA537" s="6"/>
      <c r="XB537" s="6"/>
      <c r="XC537" s="6"/>
      <c r="XD537" s="6"/>
      <c r="XE537" s="6"/>
      <c r="XF537" s="6"/>
      <c r="XG537" s="6"/>
      <c r="XH537" s="6"/>
      <c r="XI537" s="6"/>
      <c r="XJ537" s="6"/>
      <c r="XK537" s="6"/>
      <c r="XL537" s="6"/>
      <c r="XM537" s="6"/>
      <c r="XN537" s="6"/>
      <c r="XO537" s="6"/>
      <c r="XP537" s="6"/>
    </row>
    <row r="538" spans="2:640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6"/>
      <c r="OQ538" s="6"/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  <c r="PS538" s="6"/>
      <c r="PT538" s="6"/>
      <c r="PU538" s="6"/>
      <c r="PV538" s="6"/>
      <c r="PW538" s="6"/>
      <c r="PX538" s="6"/>
      <c r="PY538" s="6"/>
      <c r="PZ538" s="6"/>
      <c r="QA538" s="6"/>
      <c r="QB538" s="6"/>
      <c r="QC538" s="6"/>
      <c r="QD538" s="6"/>
      <c r="QE538" s="6"/>
      <c r="QF538" s="6"/>
      <c r="QG538" s="6"/>
      <c r="QH538" s="6"/>
      <c r="QI538" s="6"/>
      <c r="QJ538" s="6"/>
      <c r="QK538" s="6"/>
      <c r="QL538" s="6"/>
      <c r="QM538" s="6"/>
      <c r="QN538" s="6"/>
      <c r="QO538" s="6"/>
      <c r="QP538" s="6"/>
      <c r="QQ538" s="6"/>
      <c r="QR538" s="6"/>
      <c r="QS538" s="6"/>
      <c r="QT538" s="6"/>
      <c r="QU538" s="6"/>
      <c r="QV538" s="6"/>
      <c r="QW538" s="6"/>
      <c r="QX538" s="6"/>
      <c r="QY538" s="6"/>
      <c r="QZ538" s="6"/>
      <c r="RA538" s="6"/>
      <c r="RB538" s="6"/>
      <c r="RC538" s="6"/>
      <c r="RD538" s="6"/>
      <c r="RE538" s="6"/>
      <c r="RF538" s="6"/>
      <c r="RG538" s="6"/>
      <c r="RH538" s="6"/>
      <c r="RI538" s="6"/>
      <c r="RJ538" s="6"/>
      <c r="RK538" s="6"/>
      <c r="RL538" s="6"/>
      <c r="RM538" s="6"/>
      <c r="RN538" s="6"/>
      <c r="RO538" s="6"/>
      <c r="RP538" s="6"/>
      <c r="RQ538" s="6"/>
      <c r="RR538" s="6"/>
      <c r="RS538" s="6"/>
      <c r="RT538" s="6"/>
      <c r="RU538" s="6"/>
      <c r="RV538" s="6"/>
      <c r="RW538" s="6"/>
      <c r="RX538" s="6"/>
      <c r="RY538" s="6"/>
      <c r="RZ538" s="6"/>
      <c r="SA538" s="6"/>
      <c r="SB538" s="6"/>
      <c r="SC538" s="6"/>
      <c r="SD538" s="6"/>
      <c r="SE538" s="6"/>
      <c r="SF538" s="6"/>
      <c r="SG538" s="6"/>
      <c r="SH538" s="6"/>
      <c r="SI538" s="6"/>
      <c r="SJ538" s="6"/>
      <c r="SK538" s="6"/>
      <c r="SL538" s="6"/>
      <c r="SM538" s="6"/>
      <c r="SN538" s="6"/>
      <c r="SO538" s="6"/>
      <c r="SP538" s="6"/>
      <c r="SQ538" s="6"/>
      <c r="SR538" s="6"/>
      <c r="SS538" s="6"/>
      <c r="ST538" s="6"/>
      <c r="SU538" s="6"/>
      <c r="SV538" s="6"/>
      <c r="SW538" s="6"/>
      <c r="SX538" s="6"/>
      <c r="SY538" s="6"/>
      <c r="SZ538" s="6"/>
      <c r="TA538" s="6"/>
      <c r="TB538" s="6"/>
      <c r="TC538" s="6"/>
      <c r="TD538" s="6"/>
      <c r="TE538" s="6"/>
      <c r="TF538" s="6"/>
      <c r="TG538" s="6"/>
      <c r="TH538" s="6"/>
      <c r="TI538" s="6"/>
      <c r="TJ538" s="6"/>
      <c r="TK538" s="6"/>
      <c r="TL538" s="6"/>
      <c r="TM538" s="6"/>
      <c r="TN538" s="6"/>
      <c r="TO538" s="6"/>
      <c r="TP538" s="6"/>
      <c r="TQ538" s="6"/>
      <c r="TR538" s="6"/>
      <c r="TS538" s="6"/>
      <c r="TT538" s="6"/>
      <c r="TU538" s="6"/>
      <c r="TV538" s="6"/>
      <c r="TW538" s="6"/>
      <c r="TX538" s="6"/>
      <c r="TY538" s="6"/>
      <c r="TZ538" s="6"/>
      <c r="UA538" s="6"/>
      <c r="UB538" s="6"/>
      <c r="UC538" s="6"/>
      <c r="UD538" s="6"/>
      <c r="UE538" s="6"/>
      <c r="UF538" s="6"/>
      <c r="UG538" s="6"/>
      <c r="UH538" s="6"/>
      <c r="UI538" s="6"/>
      <c r="UJ538" s="6"/>
      <c r="UK538" s="6"/>
      <c r="UL538" s="6"/>
      <c r="UM538" s="6"/>
      <c r="UN538" s="6"/>
      <c r="UO538" s="6"/>
      <c r="UP538" s="6"/>
      <c r="UQ538" s="6"/>
      <c r="UR538" s="6"/>
      <c r="US538" s="6"/>
      <c r="UT538" s="6"/>
      <c r="UU538" s="6"/>
      <c r="UV538" s="6"/>
      <c r="UW538" s="6"/>
      <c r="UX538" s="6"/>
      <c r="UY538" s="6"/>
      <c r="UZ538" s="6"/>
      <c r="VA538" s="6"/>
      <c r="VB538" s="6"/>
      <c r="VC538" s="6"/>
      <c r="VD538" s="6"/>
      <c r="VE538" s="6"/>
      <c r="VF538" s="6"/>
      <c r="VG538" s="6"/>
      <c r="VH538" s="6"/>
      <c r="VI538" s="6"/>
      <c r="VJ538" s="6"/>
      <c r="VK538" s="6"/>
      <c r="VL538" s="6"/>
      <c r="VM538" s="6"/>
      <c r="VN538" s="6"/>
      <c r="VO538" s="6"/>
      <c r="VP538" s="6"/>
      <c r="VQ538" s="6"/>
      <c r="VR538" s="6"/>
      <c r="VS538" s="6"/>
      <c r="VT538" s="6"/>
      <c r="VU538" s="6"/>
      <c r="VV538" s="6"/>
      <c r="VW538" s="6"/>
      <c r="VX538" s="6"/>
      <c r="VY538" s="6"/>
      <c r="VZ538" s="6"/>
      <c r="WA538" s="6"/>
      <c r="WB538" s="6"/>
      <c r="WC538" s="6"/>
      <c r="WD538" s="6"/>
      <c r="WE538" s="6"/>
      <c r="WF538" s="6"/>
      <c r="WG538" s="6"/>
      <c r="WH538" s="6"/>
      <c r="WI538" s="6"/>
      <c r="WJ538" s="6"/>
      <c r="WK538" s="6"/>
      <c r="WL538" s="6"/>
      <c r="WM538" s="6"/>
      <c r="WN538" s="6"/>
      <c r="WO538" s="6"/>
      <c r="WP538" s="6"/>
      <c r="WQ538" s="6"/>
      <c r="WR538" s="6"/>
      <c r="WS538" s="6"/>
      <c r="WT538" s="6"/>
      <c r="WU538" s="6"/>
      <c r="WV538" s="6"/>
      <c r="WW538" s="6"/>
      <c r="WX538" s="6"/>
      <c r="WY538" s="6"/>
      <c r="WZ538" s="6"/>
      <c r="XA538" s="6"/>
      <c r="XB538" s="6"/>
      <c r="XC538" s="6"/>
      <c r="XD538" s="6"/>
      <c r="XE538" s="6"/>
      <c r="XF538" s="6"/>
      <c r="XG538" s="6"/>
      <c r="XH538" s="6"/>
      <c r="XI538" s="6"/>
      <c r="XJ538" s="6"/>
      <c r="XK538" s="6"/>
      <c r="XL538" s="6"/>
      <c r="XM538" s="6"/>
      <c r="XN538" s="6"/>
      <c r="XO538" s="6"/>
      <c r="XP538" s="6"/>
    </row>
    <row r="539" spans="2:640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6"/>
      <c r="OQ539" s="6"/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  <c r="PS539" s="6"/>
      <c r="PT539" s="6"/>
      <c r="PU539" s="6"/>
      <c r="PV539" s="6"/>
      <c r="PW539" s="6"/>
      <c r="PX539" s="6"/>
      <c r="PY539" s="6"/>
      <c r="PZ539" s="6"/>
      <c r="QA539" s="6"/>
      <c r="QB539" s="6"/>
      <c r="QC539" s="6"/>
      <c r="QD539" s="6"/>
      <c r="QE539" s="6"/>
      <c r="QF539" s="6"/>
      <c r="QG539" s="6"/>
      <c r="QH539" s="6"/>
      <c r="QI539" s="6"/>
      <c r="QJ539" s="6"/>
      <c r="QK539" s="6"/>
      <c r="QL539" s="6"/>
      <c r="QM539" s="6"/>
      <c r="QN539" s="6"/>
      <c r="QO539" s="6"/>
      <c r="QP539" s="6"/>
      <c r="QQ539" s="6"/>
      <c r="QR539" s="6"/>
      <c r="QS539" s="6"/>
      <c r="QT539" s="6"/>
      <c r="QU539" s="6"/>
      <c r="QV539" s="6"/>
      <c r="QW539" s="6"/>
      <c r="QX539" s="6"/>
      <c r="QY539" s="6"/>
      <c r="QZ539" s="6"/>
      <c r="RA539" s="6"/>
      <c r="RB539" s="6"/>
      <c r="RC539" s="6"/>
      <c r="RD539" s="6"/>
      <c r="RE539" s="6"/>
      <c r="RF539" s="6"/>
      <c r="RG539" s="6"/>
      <c r="RH539" s="6"/>
      <c r="RI539" s="6"/>
      <c r="RJ539" s="6"/>
      <c r="RK539" s="6"/>
      <c r="RL539" s="6"/>
      <c r="RM539" s="6"/>
      <c r="RN539" s="6"/>
      <c r="RO539" s="6"/>
      <c r="RP539" s="6"/>
      <c r="RQ539" s="6"/>
      <c r="RR539" s="6"/>
      <c r="RS539" s="6"/>
      <c r="RT539" s="6"/>
      <c r="RU539" s="6"/>
      <c r="RV539" s="6"/>
      <c r="RW539" s="6"/>
      <c r="RX539" s="6"/>
      <c r="RY539" s="6"/>
      <c r="RZ539" s="6"/>
      <c r="SA539" s="6"/>
      <c r="SB539" s="6"/>
      <c r="SC539" s="6"/>
      <c r="SD539" s="6"/>
      <c r="SE539" s="6"/>
      <c r="SF539" s="6"/>
      <c r="SG539" s="6"/>
      <c r="SH539" s="6"/>
      <c r="SI539" s="6"/>
      <c r="SJ539" s="6"/>
      <c r="SK539" s="6"/>
      <c r="SL539" s="6"/>
      <c r="SM539" s="6"/>
      <c r="SN539" s="6"/>
      <c r="SO539" s="6"/>
      <c r="SP539" s="6"/>
      <c r="SQ539" s="6"/>
      <c r="SR539" s="6"/>
      <c r="SS539" s="6"/>
      <c r="ST539" s="6"/>
      <c r="SU539" s="6"/>
      <c r="SV539" s="6"/>
      <c r="SW539" s="6"/>
      <c r="SX539" s="6"/>
      <c r="SY539" s="6"/>
      <c r="SZ539" s="6"/>
      <c r="TA539" s="6"/>
      <c r="TB539" s="6"/>
      <c r="TC539" s="6"/>
      <c r="TD539" s="6"/>
      <c r="TE539" s="6"/>
      <c r="TF539" s="6"/>
      <c r="TG539" s="6"/>
      <c r="TH539" s="6"/>
      <c r="TI539" s="6"/>
      <c r="TJ539" s="6"/>
      <c r="TK539" s="6"/>
      <c r="TL539" s="6"/>
      <c r="TM539" s="6"/>
      <c r="TN539" s="6"/>
      <c r="TO539" s="6"/>
      <c r="TP539" s="6"/>
      <c r="TQ539" s="6"/>
      <c r="TR539" s="6"/>
      <c r="TS539" s="6"/>
      <c r="TT539" s="6"/>
      <c r="TU539" s="6"/>
      <c r="TV539" s="6"/>
      <c r="TW539" s="6"/>
      <c r="TX539" s="6"/>
      <c r="TY539" s="6"/>
      <c r="TZ539" s="6"/>
      <c r="UA539" s="6"/>
      <c r="UB539" s="6"/>
      <c r="UC539" s="6"/>
      <c r="UD539" s="6"/>
      <c r="UE539" s="6"/>
      <c r="UF539" s="6"/>
      <c r="UG539" s="6"/>
      <c r="UH539" s="6"/>
      <c r="UI539" s="6"/>
      <c r="UJ539" s="6"/>
      <c r="UK539" s="6"/>
      <c r="UL539" s="6"/>
      <c r="UM539" s="6"/>
      <c r="UN539" s="6"/>
      <c r="UO539" s="6"/>
      <c r="UP539" s="6"/>
      <c r="UQ539" s="6"/>
      <c r="UR539" s="6"/>
      <c r="US539" s="6"/>
      <c r="UT539" s="6"/>
      <c r="UU539" s="6"/>
      <c r="UV539" s="6"/>
      <c r="UW539" s="6"/>
      <c r="UX539" s="6"/>
      <c r="UY539" s="6"/>
      <c r="UZ539" s="6"/>
      <c r="VA539" s="6"/>
      <c r="VB539" s="6"/>
      <c r="VC539" s="6"/>
      <c r="VD539" s="6"/>
      <c r="VE539" s="6"/>
      <c r="VF539" s="6"/>
      <c r="VG539" s="6"/>
      <c r="VH539" s="6"/>
      <c r="VI539" s="6"/>
      <c r="VJ539" s="6"/>
      <c r="VK539" s="6"/>
      <c r="VL539" s="6"/>
      <c r="VM539" s="6"/>
      <c r="VN539" s="6"/>
      <c r="VO539" s="6"/>
      <c r="VP539" s="6"/>
      <c r="VQ539" s="6"/>
      <c r="VR539" s="6"/>
      <c r="VS539" s="6"/>
      <c r="VT539" s="6"/>
      <c r="VU539" s="6"/>
      <c r="VV539" s="6"/>
      <c r="VW539" s="6"/>
      <c r="VX539" s="6"/>
      <c r="VY539" s="6"/>
      <c r="VZ539" s="6"/>
      <c r="WA539" s="6"/>
      <c r="WB539" s="6"/>
      <c r="WC539" s="6"/>
      <c r="WD539" s="6"/>
      <c r="WE539" s="6"/>
      <c r="WF539" s="6"/>
      <c r="WG539" s="6"/>
      <c r="WH539" s="6"/>
      <c r="WI539" s="6"/>
      <c r="WJ539" s="6"/>
      <c r="WK539" s="6"/>
      <c r="WL539" s="6"/>
      <c r="WM539" s="6"/>
      <c r="WN539" s="6"/>
      <c r="WO539" s="6"/>
      <c r="WP539" s="6"/>
      <c r="WQ539" s="6"/>
      <c r="WR539" s="6"/>
      <c r="WS539" s="6"/>
      <c r="WT539" s="6"/>
      <c r="WU539" s="6"/>
      <c r="WV539" s="6"/>
      <c r="WW539" s="6"/>
      <c r="WX539" s="6"/>
      <c r="WY539" s="6"/>
      <c r="WZ539" s="6"/>
      <c r="XA539" s="6"/>
      <c r="XB539" s="6"/>
      <c r="XC539" s="6"/>
      <c r="XD539" s="6"/>
      <c r="XE539" s="6"/>
      <c r="XF539" s="6"/>
      <c r="XG539" s="6"/>
      <c r="XH539" s="6"/>
      <c r="XI539" s="6"/>
      <c r="XJ539" s="6"/>
      <c r="XK539" s="6"/>
      <c r="XL539" s="6"/>
      <c r="XM539" s="6"/>
      <c r="XN539" s="6"/>
      <c r="XO539" s="6"/>
      <c r="XP539" s="6"/>
    </row>
    <row r="540" spans="2:640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6"/>
      <c r="OQ540" s="6"/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  <c r="PS540" s="6"/>
      <c r="PT540" s="6"/>
      <c r="PU540" s="6"/>
      <c r="PV540" s="6"/>
      <c r="PW540" s="6"/>
      <c r="PX540" s="6"/>
      <c r="PY540" s="6"/>
      <c r="PZ540" s="6"/>
      <c r="QA540" s="6"/>
      <c r="QB540" s="6"/>
      <c r="QC540" s="6"/>
      <c r="QD540" s="6"/>
      <c r="QE540" s="6"/>
      <c r="QF540" s="6"/>
      <c r="QG540" s="6"/>
      <c r="QH540" s="6"/>
      <c r="QI540" s="6"/>
      <c r="QJ540" s="6"/>
      <c r="QK540" s="6"/>
      <c r="QL540" s="6"/>
      <c r="QM540" s="6"/>
      <c r="QN540" s="6"/>
      <c r="QO540" s="6"/>
      <c r="QP540" s="6"/>
      <c r="QQ540" s="6"/>
      <c r="QR540" s="6"/>
      <c r="QS540" s="6"/>
      <c r="QT540" s="6"/>
      <c r="QU540" s="6"/>
      <c r="QV540" s="6"/>
      <c r="QW540" s="6"/>
      <c r="QX540" s="6"/>
      <c r="QY540" s="6"/>
      <c r="QZ540" s="6"/>
      <c r="RA540" s="6"/>
      <c r="RB540" s="6"/>
      <c r="RC540" s="6"/>
      <c r="RD540" s="6"/>
      <c r="RE540" s="6"/>
      <c r="RF540" s="6"/>
      <c r="RG540" s="6"/>
      <c r="RH540" s="6"/>
      <c r="RI540" s="6"/>
      <c r="RJ540" s="6"/>
      <c r="RK540" s="6"/>
      <c r="RL540" s="6"/>
      <c r="RM540" s="6"/>
      <c r="RN540" s="6"/>
      <c r="RO540" s="6"/>
      <c r="RP540" s="6"/>
      <c r="RQ540" s="6"/>
      <c r="RR540" s="6"/>
      <c r="RS540" s="6"/>
      <c r="RT540" s="6"/>
      <c r="RU540" s="6"/>
      <c r="RV540" s="6"/>
      <c r="RW540" s="6"/>
      <c r="RX540" s="6"/>
      <c r="RY540" s="6"/>
      <c r="RZ540" s="6"/>
      <c r="SA540" s="6"/>
      <c r="SB540" s="6"/>
      <c r="SC540" s="6"/>
      <c r="SD540" s="6"/>
      <c r="SE540" s="6"/>
      <c r="SF540" s="6"/>
      <c r="SG540" s="6"/>
      <c r="SH540" s="6"/>
      <c r="SI540" s="6"/>
      <c r="SJ540" s="6"/>
      <c r="SK540" s="6"/>
      <c r="SL540" s="6"/>
      <c r="SM540" s="6"/>
      <c r="SN540" s="6"/>
      <c r="SO540" s="6"/>
      <c r="SP540" s="6"/>
      <c r="SQ540" s="6"/>
      <c r="SR540" s="6"/>
      <c r="SS540" s="6"/>
      <c r="ST540" s="6"/>
      <c r="SU540" s="6"/>
      <c r="SV540" s="6"/>
      <c r="SW540" s="6"/>
      <c r="SX540" s="6"/>
      <c r="SY540" s="6"/>
      <c r="SZ540" s="6"/>
      <c r="TA540" s="6"/>
      <c r="TB540" s="6"/>
      <c r="TC540" s="6"/>
      <c r="TD540" s="6"/>
      <c r="TE540" s="6"/>
      <c r="TF540" s="6"/>
      <c r="TG540" s="6"/>
      <c r="TH540" s="6"/>
      <c r="TI540" s="6"/>
      <c r="TJ540" s="6"/>
      <c r="TK540" s="6"/>
      <c r="TL540" s="6"/>
      <c r="TM540" s="6"/>
      <c r="TN540" s="6"/>
      <c r="TO540" s="6"/>
      <c r="TP540" s="6"/>
      <c r="TQ540" s="6"/>
      <c r="TR540" s="6"/>
      <c r="TS540" s="6"/>
      <c r="TT540" s="6"/>
      <c r="TU540" s="6"/>
      <c r="TV540" s="6"/>
      <c r="TW540" s="6"/>
      <c r="TX540" s="6"/>
      <c r="TY540" s="6"/>
      <c r="TZ540" s="6"/>
      <c r="UA540" s="6"/>
      <c r="UB540" s="6"/>
      <c r="UC540" s="6"/>
      <c r="UD540" s="6"/>
      <c r="UE540" s="6"/>
      <c r="UF540" s="6"/>
      <c r="UG540" s="6"/>
      <c r="UH540" s="6"/>
      <c r="UI540" s="6"/>
      <c r="UJ540" s="6"/>
      <c r="UK540" s="6"/>
      <c r="UL540" s="6"/>
      <c r="UM540" s="6"/>
      <c r="UN540" s="6"/>
      <c r="UO540" s="6"/>
      <c r="UP540" s="6"/>
      <c r="UQ540" s="6"/>
      <c r="UR540" s="6"/>
      <c r="US540" s="6"/>
      <c r="UT540" s="6"/>
      <c r="UU540" s="6"/>
      <c r="UV540" s="6"/>
      <c r="UW540" s="6"/>
      <c r="UX540" s="6"/>
      <c r="UY540" s="6"/>
      <c r="UZ540" s="6"/>
      <c r="VA540" s="6"/>
      <c r="VB540" s="6"/>
      <c r="VC540" s="6"/>
      <c r="VD540" s="6"/>
      <c r="VE540" s="6"/>
      <c r="VF540" s="6"/>
      <c r="VG540" s="6"/>
      <c r="VH540" s="6"/>
      <c r="VI540" s="6"/>
      <c r="VJ540" s="6"/>
      <c r="VK540" s="6"/>
      <c r="VL540" s="6"/>
      <c r="VM540" s="6"/>
      <c r="VN540" s="6"/>
      <c r="VO540" s="6"/>
      <c r="VP540" s="6"/>
      <c r="VQ540" s="6"/>
      <c r="VR540" s="6"/>
      <c r="VS540" s="6"/>
      <c r="VT540" s="6"/>
      <c r="VU540" s="6"/>
      <c r="VV540" s="6"/>
      <c r="VW540" s="6"/>
      <c r="VX540" s="6"/>
      <c r="VY540" s="6"/>
      <c r="VZ540" s="6"/>
      <c r="WA540" s="6"/>
      <c r="WB540" s="6"/>
      <c r="WC540" s="6"/>
      <c r="WD540" s="6"/>
      <c r="WE540" s="6"/>
      <c r="WF540" s="6"/>
      <c r="WG540" s="6"/>
      <c r="WH540" s="6"/>
      <c r="WI540" s="6"/>
      <c r="WJ540" s="6"/>
      <c r="WK540" s="6"/>
      <c r="WL540" s="6"/>
      <c r="WM540" s="6"/>
      <c r="WN540" s="6"/>
      <c r="WO540" s="6"/>
      <c r="WP540" s="6"/>
      <c r="WQ540" s="6"/>
      <c r="WR540" s="6"/>
      <c r="WS540" s="6"/>
      <c r="WT540" s="6"/>
      <c r="WU540" s="6"/>
      <c r="WV540" s="6"/>
      <c r="WW540" s="6"/>
      <c r="WX540" s="6"/>
      <c r="WY540" s="6"/>
      <c r="WZ540" s="6"/>
      <c r="XA540" s="6"/>
      <c r="XB540" s="6"/>
      <c r="XC540" s="6"/>
      <c r="XD540" s="6"/>
      <c r="XE540" s="6"/>
      <c r="XF540" s="6"/>
      <c r="XG540" s="6"/>
      <c r="XH540" s="6"/>
      <c r="XI540" s="6"/>
      <c r="XJ540" s="6"/>
      <c r="XK540" s="6"/>
      <c r="XL540" s="6"/>
      <c r="XM540" s="6"/>
      <c r="XN540" s="6"/>
      <c r="XO540" s="6"/>
      <c r="XP540" s="6"/>
    </row>
    <row r="541" spans="2:640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/>
      <c r="NK541" s="6"/>
      <c r="NL541" s="6"/>
      <c r="NM541" s="6"/>
      <c r="NN541" s="6"/>
      <c r="NO541" s="6"/>
      <c r="NP541" s="6"/>
      <c r="NQ541" s="6"/>
      <c r="NR541" s="6"/>
      <c r="NS541" s="6"/>
      <c r="NT541" s="6"/>
      <c r="NU541" s="6"/>
      <c r="NV541" s="6"/>
      <c r="NW541" s="6"/>
      <c r="NX541" s="6"/>
      <c r="NY541" s="6"/>
      <c r="NZ541" s="6"/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  <c r="PS541" s="6"/>
      <c r="PT541" s="6"/>
      <c r="PU541" s="6"/>
      <c r="PV541" s="6"/>
      <c r="PW541" s="6"/>
      <c r="PX541" s="6"/>
      <c r="PY541" s="6"/>
      <c r="PZ541" s="6"/>
      <c r="QA541" s="6"/>
      <c r="QB541" s="6"/>
      <c r="QC541" s="6"/>
      <c r="QD541" s="6"/>
      <c r="QE541" s="6"/>
      <c r="QF541" s="6"/>
      <c r="QG541" s="6"/>
      <c r="QH541" s="6"/>
      <c r="QI541" s="6"/>
      <c r="QJ541" s="6"/>
      <c r="QK541" s="6"/>
      <c r="QL541" s="6"/>
      <c r="QM541" s="6"/>
      <c r="QN541" s="6"/>
      <c r="QO541" s="6"/>
      <c r="QP541" s="6"/>
      <c r="QQ541" s="6"/>
      <c r="QR541" s="6"/>
      <c r="QS541" s="6"/>
      <c r="QT541" s="6"/>
      <c r="QU541" s="6"/>
      <c r="QV541" s="6"/>
      <c r="QW541" s="6"/>
      <c r="QX541" s="6"/>
      <c r="QY541" s="6"/>
      <c r="QZ541" s="6"/>
      <c r="RA541" s="6"/>
      <c r="RB541" s="6"/>
      <c r="RC541" s="6"/>
      <c r="RD541" s="6"/>
      <c r="RE541" s="6"/>
      <c r="RF541" s="6"/>
      <c r="RG541" s="6"/>
      <c r="RH541" s="6"/>
      <c r="RI541" s="6"/>
      <c r="RJ541" s="6"/>
      <c r="RK541" s="6"/>
      <c r="RL541" s="6"/>
      <c r="RM541" s="6"/>
      <c r="RN541" s="6"/>
      <c r="RO541" s="6"/>
      <c r="RP541" s="6"/>
      <c r="RQ541" s="6"/>
      <c r="RR541" s="6"/>
      <c r="RS541" s="6"/>
      <c r="RT541" s="6"/>
      <c r="RU541" s="6"/>
      <c r="RV541" s="6"/>
      <c r="RW541" s="6"/>
      <c r="RX541" s="6"/>
      <c r="RY541" s="6"/>
      <c r="RZ541" s="6"/>
      <c r="SA541" s="6"/>
      <c r="SB541" s="6"/>
      <c r="SC541" s="6"/>
      <c r="SD541" s="6"/>
      <c r="SE541" s="6"/>
      <c r="SF541" s="6"/>
      <c r="SG541" s="6"/>
      <c r="SH541" s="6"/>
      <c r="SI541" s="6"/>
      <c r="SJ541" s="6"/>
      <c r="SK541" s="6"/>
      <c r="SL541" s="6"/>
      <c r="SM541" s="6"/>
      <c r="SN541" s="6"/>
      <c r="SO541" s="6"/>
      <c r="SP541" s="6"/>
      <c r="SQ541" s="6"/>
      <c r="SR541" s="6"/>
      <c r="SS541" s="6"/>
      <c r="ST541" s="6"/>
      <c r="SU541" s="6"/>
      <c r="SV541" s="6"/>
      <c r="SW541" s="6"/>
      <c r="SX541" s="6"/>
      <c r="SY541" s="6"/>
      <c r="SZ541" s="6"/>
      <c r="TA541" s="6"/>
      <c r="TB541" s="6"/>
      <c r="TC541" s="6"/>
      <c r="TD541" s="6"/>
      <c r="TE541" s="6"/>
      <c r="TF541" s="6"/>
      <c r="TG541" s="6"/>
      <c r="TH541" s="6"/>
      <c r="TI541" s="6"/>
      <c r="TJ541" s="6"/>
      <c r="TK541" s="6"/>
      <c r="TL541" s="6"/>
      <c r="TM541" s="6"/>
      <c r="TN541" s="6"/>
      <c r="TO541" s="6"/>
      <c r="TP541" s="6"/>
      <c r="TQ541" s="6"/>
      <c r="TR541" s="6"/>
      <c r="TS541" s="6"/>
      <c r="TT541" s="6"/>
      <c r="TU541" s="6"/>
      <c r="TV541" s="6"/>
      <c r="TW541" s="6"/>
      <c r="TX541" s="6"/>
      <c r="TY541" s="6"/>
      <c r="TZ541" s="6"/>
      <c r="UA541" s="6"/>
      <c r="UB541" s="6"/>
      <c r="UC541" s="6"/>
      <c r="UD541" s="6"/>
      <c r="UE541" s="6"/>
      <c r="UF541" s="6"/>
      <c r="UG541" s="6"/>
      <c r="UH541" s="6"/>
      <c r="UI541" s="6"/>
      <c r="UJ541" s="6"/>
      <c r="UK541" s="6"/>
      <c r="UL541" s="6"/>
      <c r="UM541" s="6"/>
      <c r="UN541" s="6"/>
      <c r="UO541" s="6"/>
      <c r="UP541" s="6"/>
      <c r="UQ541" s="6"/>
      <c r="UR541" s="6"/>
      <c r="US541" s="6"/>
      <c r="UT541" s="6"/>
      <c r="UU541" s="6"/>
      <c r="UV541" s="6"/>
      <c r="UW541" s="6"/>
      <c r="UX541" s="6"/>
      <c r="UY541" s="6"/>
      <c r="UZ541" s="6"/>
      <c r="VA541" s="6"/>
      <c r="VB541" s="6"/>
      <c r="VC541" s="6"/>
      <c r="VD541" s="6"/>
      <c r="VE541" s="6"/>
      <c r="VF541" s="6"/>
      <c r="VG541" s="6"/>
      <c r="VH541" s="6"/>
      <c r="VI541" s="6"/>
      <c r="VJ541" s="6"/>
      <c r="VK541" s="6"/>
      <c r="VL541" s="6"/>
      <c r="VM541" s="6"/>
      <c r="VN541" s="6"/>
      <c r="VO541" s="6"/>
      <c r="VP541" s="6"/>
      <c r="VQ541" s="6"/>
      <c r="VR541" s="6"/>
      <c r="VS541" s="6"/>
      <c r="VT541" s="6"/>
      <c r="VU541" s="6"/>
      <c r="VV541" s="6"/>
      <c r="VW541" s="6"/>
      <c r="VX541" s="6"/>
      <c r="VY541" s="6"/>
      <c r="VZ541" s="6"/>
      <c r="WA541" s="6"/>
      <c r="WB541" s="6"/>
      <c r="WC541" s="6"/>
      <c r="WD541" s="6"/>
      <c r="WE541" s="6"/>
      <c r="WF541" s="6"/>
      <c r="WG541" s="6"/>
      <c r="WH541" s="6"/>
      <c r="WI541" s="6"/>
      <c r="WJ541" s="6"/>
      <c r="WK541" s="6"/>
      <c r="WL541" s="6"/>
      <c r="WM541" s="6"/>
      <c r="WN541" s="6"/>
      <c r="WO541" s="6"/>
      <c r="WP541" s="6"/>
      <c r="WQ541" s="6"/>
      <c r="WR541" s="6"/>
      <c r="WS541" s="6"/>
      <c r="WT541" s="6"/>
      <c r="WU541" s="6"/>
      <c r="WV541" s="6"/>
      <c r="WW541" s="6"/>
      <c r="WX541" s="6"/>
      <c r="WY541" s="6"/>
      <c r="WZ541" s="6"/>
      <c r="XA541" s="6"/>
      <c r="XB541" s="6"/>
      <c r="XC541" s="6"/>
      <c r="XD541" s="6"/>
      <c r="XE541" s="6"/>
      <c r="XF541" s="6"/>
      <c r="XG541" s="6"/>
      <c r="XH541" s="6"/>
      <c r="XI541" s="6"/>
      <c r="XJ541" s="6"/>
      <c r="XK541" s="6"/>
      <c r="XL541" s="6"/>
      <c r="XM541" s="6"/>
      <c r="XN541" s="6"/>
      <c r="XO541" s="6"/>
      <c r="XP541" s="6"/>
    </row>
    <row r="542" spans="2:640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6"/>
      <c r="OQ542" s="6"/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  <c r="PS542" s="6"/>
      <c r="PT542" s="6"/>
      <c r="PU542" s="6"/>
      <c r="PV542" s="6"/>
      <c r="PW542" s="6"/>
      <c r="PX542" s="6"/>
      <c r="PY542" s="6"/>
      <c r="PZ542" s="6"/>
      <c r="QA542" s="6"/>
      <c r="QB542" s="6"/>
      <c r="QC542" s="6"/>
      <c r="QD542" s="6"/>
      <c r="QE542" s="6"/>
      <c r="QF542" s="6"/>
      <c r="QG542" s="6"/>
      <c r="QH542" s="6"/>
      <c r="QI542" s="6"/>
      <c r="QJ542" s="6"/>
      <c r="QK542" s="6"/>
      <c r="QL542" s="6"/>
      <c r="QM542" s="6"/>
      <c r="QN542" s="6"/>
      <c r="QO542" s="6"/>
      <c r="QP542" s="6"/>
      <c r="QQ542" s="6"/>
      <c r="QR542" s="6"/>
      <c r="QS542" s="6"/>
      <c r="QT542" s="6"/>
      <c r="QU542" s="6"/>
      <c r="QV542" s="6"/>
      <c r="QW542" s="6"/>
      <c r="QX542" s="6"/>
      <c r="QY542" s="6"/>
      <c r="QZ542" s="6"/>
      <c r="RA542" s="6"/>
      <c r="RB542" s="6"/>
      <c r="RC542" s="6"/>
      <c r="RD542" s="6"/>
      <c r="RE542" s="6"/>
      <c r="RF542" s="6"/>
      <c r="RG542" s="6"/>
      <c r="RH542" s="6"/>
      <c r="RI542" s="6"/>
      <c r="RJ542" s="6"/>
      <c r="RK542" s="6"/>
      <c r="RL542" s="6"/>
      <c r="RM542" s="6"/>
      <c r="RN542" s="6"/>
      <c r="RO542" s="6"/>
      <c r="RP542" s="6"/>
      <c r="RQ542" s="6"/>
      <c r="RR542" s="6"/>
      <c r="RS542" s="6"/>
      <c r="RT542" s="6"/>
      <c r="RU542" s="6"/>
      <c r="RV542" s="6"/>
      <c r="RW542" s="6"/>
      <c r="RX542" s="6"/>
      <c r="RY542" s="6"/>
      <c r="RZ542" s="6"/>
      <c r="SA542" s="6"/>
      <c r="SB542" s="6"/>
      <c r="SC542" s="6"/>
      <c r="SD542" s="6"/>
      <c r="SE542" s="6"/>
      <c r="SF542" s="6"/>
      <c r="SG542" s="6"/>
      <c r="SH542" s="6"/>
      <c r="SI542" s="6"/>
      <c r="SJ542" s="6"/>
      <c r="SK542" s="6"/>
      <c r="SL542" s="6"/>
      <c r="SM542" s="6"/>
      <c r="SN542" s="6"/>
      <c r="SO542" s="6"/>
      <c r="SP542" s="6"/>
      <c r="SQ542" s="6"/>
      <c r="SR542" s="6"/>
      <c r="SS542" s="6"/>
      <c r="ST542" s="6"/>
      <c r="SU542" s="6"/>
      <c r="SV542" s="6"/>
      <c r="SW542" s="6"/>
      <c r="SX542" s="6"/>
      <c r="SY542" s="6"/>
      <c r="SZ542" s="6"/>
      <c r="TA542" s="6"/>
      <c r="TB542" s="6"/>
      <c r="TC542" s="6"/>
      <c r="TD542" s="6"/>
      <c r="TE542" s="6"/>
      <c r="TF542" s="6"/>
      <c r="TG542" s="6"/>
      <c r="TH542" s="6"/>
      <c r="TI542" s="6"/>
      <c r="TJ542" s="6"/>
      <c r="TK542" s="6"/>
      <c r="TL542" s="6"/>
      <c r="TM542" s="6"/>
      <c r="TN542" s="6"/>
      <c r="TO542" s="6"/>
      <c r="TP542" s="6"/>
      <c r="TQ542" s="6"/>
      <c r="TR542" s="6"/>
      <c r="TS542" s="6"/>
      <c r="TT542" s="6"/>
      <c r="TU542" s="6"/>
      <c r="TV542" s="6"/>
      <c r="TW542" s="6"/>
      <c r="TX542" s="6"/>
      <c r="TY542" s="6"/>
      <c r="TZ542" s="6"/>
      <c r="UA542" s="6"/>
      <c r="UB542" s="6"/>
      <c r="UC542" s="6"/>
      <c r="UD542" s="6"/>
      <c r="UE542" s="6"/>
      <c r="UF542" s="6"/>
      <c r="UG542" s="6"/>
      <c r="UH542" s="6"/>
      <c r="UI542" s="6"/>
      <c r="UJ542" s="6"/>
      <c r="UK542" s="6"/>
      <c r="UL542" s="6"/>
      <c r="UM542" s="6"/>
      <c r="UN542" s="6"/>
      <c r="UO542" s="6"/>
      <c r="UP542" s="6"/>
      <c r="UQ542" s="6"/>
      <c r="UR542" s="6"/>
      <c r="US542" s="6"/>
      <c r="UT542" s="6"/>
      <c r="UU542" s="6"/>
      <c r="UV542" s="6"/>
      <c r="UW542" s="6"/>
      <c r="UX542" s="6"/>
      <c r="UY542" s="6"/>
      <c r="UZ542" s="6"/>
      <c r="VA542" s="6"/>
      <c r="VB542" s="6"/>
      <c r="VC542" s="6"/>
      <c r="VD542" s="6"/>
      <c r="VE542" s="6"/>
      <c r="VF542" s="6"/>
      <c r="VG542" s="6"/>
      <c r="VH542" s="6"/>
      <c r="VI542" s="6"/>
      <c r="VJ542" s="6"/>
      <c r="VK542" s="6"/>
      <c r="VL542" s="6"/>
      <c r="VM542" s="6"/>
      <c r="VN542" s="6"/>
      <c r="VO542" s="6"/>
      <c r="VP542" s="6"/>
      <c r="VQ542" s="6"/>
      <c r="VR542" s="6"/>
      <c r="VS542" s="6"/>
      <c r="VT542" s="6"/>
      <c r="VU542" s="6"/>
      <c r="VV542" s="6"/>
      <c r="VW542" s="6"/>
      <c r="VX542" s="6"/>
      <c r="VY542" s="6"/>
      <c r="VZ542" s="6"/>
      <c r="WA542" s="6"/>
      <c r="WB542" s="6"/>
      <c r="WC542" s="6"/>
      <c r="WD542" s="6"/>
      <c r="WE542" s="6"/>
      <c r="WF542" s="6"/>
      <c r="WG542" s="6"/>
      <c r="WH542" s="6"/>
      <c r="WI542" s="6"/>
      <c r="WJ542" s="6"/>
      <c r="WK542" s="6"/>
      <c r="WL542" s="6"/>
      <c r="WM542" s="6"/>
      <c r="WN542" s="6"/>
      <c r="WO542" s="6"/>
      <c r="WP542" s="6"/>
      <c r="WQ542" s="6"/>
      <c r="WR542" s="6"/>
      <c r="WS542" s="6"/>
      <c r="WT542" s="6"/>
      <c r="WU542" s="6"/>
      <c r="WV542" s="6"/>
      <c r="WW542" s="6"/>
      <c r="WX542" s="6"/>
      <c r="WY542" s="6"/>
      <c r="WZ542" s="6"/>
      <c r="XA542" s="6"/>
      <c r="XB542" s="6"/>
      <c r="XC542" s="6"/>
      <c r="XD542" s="6"/>
      <c r="XE542" s="6"/>
      <c r="XF542" s="6"/>
      <c r="XG542" s="6"/>
      <c r="XH542" s="6"/>
      <c r="XI542" s="6"/>
      <c r="XJ542" s="6"/>
      <c r="XK542" s="6"/>
      <c r="XL542" s="6"/>
      <c r="XM542" s="6"/>
      <c r="XN542" s="6"/>
      <c r="XO542" s="6"/>
      <c r="XP542" s="6"/>
    </row>
    <row r="543" spans="2:640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/>
      <c r="MH543" s="6"/>
      <c r="MI543" s="6"/>
      <c r="MJ543" s="6"/>
      <c r="MK543" s="6"/>
      <c r="ML543" s="6"/>
      <c r="MM543" s="6"/>
      <c r="MN543" s="6"/>
      <c r="MO543" s="6"/>
      <c r="MP543" s="6"/>
      <c r="MQ543" s="6"/>
      <c r="MR543" s="6"/>
      <c r="MS543" s="6"/>
      <c r="MT543" s="6"/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6"/>
      <c r="OQ543" s="6"/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  <c r="PS543" s="6"/>
      <c r="PT543" s="6"/>
      <c r="PU543" s="6"/>
      <c r="PV543" s="6"/>
      <c r="PW543" s="6"/>
      <c r="PX543" s="6"/>
      <c r="PY543" s="6"/>
      <c r="PZ543" s="6"/>
      <c r="QA543" s="6"/>
      <c r="QB543" s="6"/>
      <c r="QC543" s="6"/>
      <c r="QD543" s="6"/>
      <c r="QE543" s="6"/>
      <c r="QF543" s="6"/>
      <c r="QG543" s="6"/>
      <c r="QH543" s="6"/>
      <c r="QI543" s="6"/>
      <c r="QJ543" s="6"/>
      <c r="QK543" s="6"/>
      <c r="QL543" s="6"/>
      <c r="QM543" s="6"/>
      <c r="QN543" s="6"/>
      <c r="QO543" s="6"/>
      <c r="QP543" s="6"/>
      <c r="QQ543" s="6"/>
      <c r="QR543" s="6"/>
      <c r="QS543" s="6"/>
      <c r="QT543" s="6"/>
      <c r="QU543" s="6"/>
      <c r="QV543" s="6"/>
      <c r="QW543" s="6"/>
      <c r="QX543" s="6"/>
      <c r="QY543" s="6"/>
      <c r="QZ543" s="6"/>
      <c r="RA543" s="6"/>
      <c r="RB543" s="6"/>
      <c r="RC543" s="6"/>
      <c r="RD543" s="6"/>
      <c r="RE543" s="6"/>
      <c r="RF543" s="6"/>
      <c r="RG543" s="6"/>
      <c r="RH543" s="6"/>
      <c r="RI543" s="6"/>
      <c r="RJ543" s="6"/>
      <c r="RK543" s="6"/>
      <c r="RL543" s="6"/>
      <c r="RM543" s="6"/>
      <c r="RN543" s="6"/>
      <c r="RO543" s="6"/>
      <c r="RP543" s="6"/>
      <c r="RQ543" s="6"/>
      <c r="RR543" s="6"/>
      <c r="RS543" s="6"/>
      <c r="RT543" s="6"/>
      <c r="RU543" s="6"/>
      <c r="RV543" s="6"/>
      <c r="RW543" s="6"/>
      <c r="RX543" s="6"/>
      <c r="RY543" s="6"/>
      <c r="RZ543" s="6"/>
      <c r="SA543" s="6"/>
      <c r="SB543" s="6"/>
      <c r="SC543" s="6"/>
      <c r="SD543" s="6"/>
      <c r="SE543" s="6"/>
      <c r="SF543" s="6"/>
      <c r="SG543" s="6"/>
      <c r="SH543" s="6"/>
      <c r="SI543" s="6"/>
      <c r="SJ543" s="6"/>
      <c r="SK543" s="6"/>
      <c r="SL543" s="6"/>
      <c r="SM543" s="6"/>
      <c r="SN543" s="6"/>
      <c r="SO543" s="6"/>
      <c r="SP543" s="6"/>
      <c r="SQ543" s="6"/>
      <c r="SR543" s="6"/>
      <c r="SS543" s="6"/>
      <c r="ST543" s="6"/>
      <c r="SU543" s="6"/>
      <c r="SV543" s="6"/>
      <c r="SW543" s="6"/>
      <c r="SX543" s="6"/>
      <c r="SY543" s="6"/>
      <c r="SZ543" s="6"/>
      <c r="TA543" s="6"/>
      <c r="TB543" s="6"/>
      <c r="TC543" s="6"/>
      <c r="TD543" s="6"/>
      <c r="TE543" s="6"/>
      <c r="TF543" s="6"/>
      <c r="TG543" s="6"/>
      <c r="TH543" s="6"/>
      <c r="TI543" s="6"/>
      <c r="TJ543" s="6"/>
      <c r="TK543" s="6"/>
      <c r="TL543" s="6"/>
      <c r="TM543" s="6"/>
      <c r="TN543" s="6"/>
      <c r="TO543" s="6"/>
      <c r="TP543" s="6"/>
      <c r="TQ543" s="6"/>
      <c r="TR543" s="6"/>
      <c r="TS543" s="6"/>
      <c r="TT543" s="6"/>
      <c r="TU543" s="6"/>
      <c r="TV543" s="6"/>
      <c r="TW543" s="6"/>
      <c r="TX543" s="6"/>
      <c r="TY543" s="6"/>
      <c r="TZ543" s="6"/>
      <c r="UA543" s="6"/>
      <c r="UB543" s="6"/>
      <c r="UC543" s="6"/>
      <c r="UD543" s="6"/>
      <c r="UE543" s="6"/>
      <c r="UF543" s="6"/>
      <c r="UG543" s="6"/>
      <c r="UH543" s="6"/>
      <c r="UI543" s="6"/>
      <c r="UJ543" s="6"/>
      <c r="UK543" s="6"/>
      <c r="UL543" s="6"/>
      <c r="UM543" s="6"/>
      <c r="UN543" s="6"/>
      <c r="UO543" s="6"/>
      <c r="UP543" s="6"/>
      <c r="UQ543" s="6"/>
      <c r="UR543" s="6"/>
      <c r="US543" s="6"/>
      <c r="UT543" s="6"/>
      <c r="UU543" s="6"/>
      <c r="UV543" s="6"/>
      <c r="UW543" s="6"/>
      <c r="UX543" s="6"/>
      <c r="UY543" s="6"/>
      <c r="UZ543" s="6"/>
      <c r="VA543" s="6"/>
      <c r="VB543" s="6"/>
      <c r="VC543" s="6"/>
      <c r="VD543" s="6"/>
      <c r="VE543" s="6"/>
      <c r="VF543" s="6"/>
      <c r="VG543" s="6"/>
      <c r="VH543" s="6"/>
      <c r="VI543" s="6"/>
      <c r="VJ543" s="6"/>
      <c r="VK543" s="6"/>
      <c r="VL543" s="6"/>
      <c r="VM543" s="6"/>
      <c r="VN543" s="6"/>
      <c r="VO543" s="6"/>
      <c r="VP543" s="6"/>
      <c r="VQ543" s="6"/>
      <c r="VR543" s="6"/>
      <c r="VS543" s="6"/>
      <c r="VT543" s="6"/>
      <c r="VU543" s="6"/>
      <c r="VV543" s="6"/>
      <c r="VW543" s="6"/>
      <c r="VX543" s="6"/>
      <c r="VY543" s="6"/>
      <c r="VZ543" s="6"/>
      <c r="WA543" s="6"/>
      <c r="WB543" s="6"/>
      <c r="WC543" s="6"/>
      <c r="WD543" s="6"/>
      <c r="WE543" s="6"/>
      <c r="WF543" s="6"/>
      <c r="WG543" s="6"/>
      <c r="WH543" s="6"/>
      <c r="WI543" s="6"/>
      <c r="WJ543" s="6"/>
      <c r="WK543" s="6"/>
      <c r="WL543" s="6"/>
      <c r="WM543" s="6"/>
      <c r="WN543" s="6"/>
      <c r="WO543" s="6"/>
      <c r="WP543" s="6"/>
      <c r="WQ543" s="6"/>
      <c r="WR543" s="6"/>
      <c r="WS543" s="6"/>
      <c r="WT543" s="6"/>
      <c r="WU543" s="6"/>
      <c r="WV543" s="6"/>
      <c r="WW543" s="6"/>
      <c r="WX543" s="6"/>
      <c r="WY543" s="6"/>
      <c r="WZ543" s="6"/>
      <c r="XA543" s="6"/>
      <c r="XB543" s="6"/>
      <c r="XC543" s="6"/>
      <c r="XD543" s="6"/>
      <c r="XE543" s="6"/>
      <c r="XF543" s="6"/>
      <c r="XG543" s="6"/>
      <c r="XH543" s="6"/>
      <c r="XI543" s="6"/>
      <c r="XJ543" s="6"/>
      <c r="XK543" s="6"/>
      <c r="XL543" s="6"/>
      <c r="XM543" s="6"/>
      <c r="XN543" s="6"/>
      <c r="XO543" s="6"/>
      <c r="XP543" s="6"/>
    </row>
    <row r="544" spans="2:640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/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6"/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  <c r="PS544" s="6"/>
      <c r="PT544" s="6"/>
      <c r="PU544" s="6"/>
      <c r="PV544" s="6"/>
      <c r="PW544" s="6"/>
      <c r="PX544" s="6"/>
      <c r="PY544" s="6"/>
      <c r="PZ544" s="6"/>
      <c r="QA544" s="6"/>
      <c r="QB544" s="6"/>
      <c r="QC544" s="6"/>
      <c r="QD544" s="6"/>
      <c r="QE544" s="6"/>
      <c r="QF544" s="6"/>
      <c r="QG544" s="6"/>
      <c r="QH544" s="6"/>
      <c r="QI544" s="6"/>
      <c r="QJ544" s="6"/>
      <c r="QK544" s="6"/>
      <c r="QL544" s="6"/>
      <c r="QM544" s="6"/>
      <c r="QN544" s="6"/>
      <c r="QO544" s="6"/>
      <c r="QP544" s="6"/>
      <c r="QQ544" s="6"/>
      <c r="QR544" s="6"/>
      <c r="QS544" s="6"/>
      <c r="QT544" s="6"/>
      <c r="QU544" s="6"/>
      <c r="QV544" s="6"/>
      <c r="QW544" s="6"/>
      <c r="QX544" s="6"/>
      <c r="QY544" s="6"/>
      <c r="QZ544" s="6"/>
      <c r="RA544" s="6"/>
      <c r="RB544" s="6"/>
      <c r="RC544" s="6"/>
      <c r="RD544" s="6"/>
      <c r="RE544" s="6"/>
      <c r="RF544" s="6"/>
      <c r="RG544" s="6"/>
      <c r="RH544" s="6"/>
      <c r="RI544" s="6"/>
      <c r="RJ544" s="6"/>
      <c r="RK544" s="6"/>
      <c r="RL544" s="6"/>
      <c r="RM544" s="6"/>
      <c r="RN544" s="6"/>
      <c r="RO544" s="6"/>
      <c r="RP544" s="6"/>
      <c r="RQ544" s="6"/>
      <c r="RR544" s="6"/>
      <c r="RS544" s="6"/>
      <c r="RT544" s="6"/>
      <c r="RU544" s="6"/>
      <c r="RV544" s="6"/>
      <c r="RW544" s="6"/>
      <c r="RX544" s="6"/>
      <c r="RY544" s="6"/>
      <c r="RZ544" s="6"/>
      <c r="SA544" s="6"/>
      <c r="SB544" s="6"/>
      <c r="SC544" s="6"/>
      <c r="SD544" s="6"/>
      <c r="SE544" s="6"/>
      <c r="SF544" s="6"/>
      <c r="SG544" s="6"/>
      <c r="SH544" s="6"/>
      <c r="SI544" s="6"/>
      <c r="SJ544" s="6"/>
      <c r="SK544" s="6"/>
      <c r="SL544" s="6"/>
      <c r="SM544" s="6"/>
      <c r="SN544" s="6"/>
      <c r="SO544" s="6"/>
      <c r="SP544" s="6"/>
      <c r="SQ544" s="6"/>
      <c r="SR544" s="6"/>
      <c r="SS544" s="6"/>
      <c r="ST544" s="6"/>
      <c r="SU544" s="6"/>
      <c r="SV544" s="6"/>
      <c r="SW544" s="6"/>
      <c r="SX544" s="6"/>
      <c r="SY544" s="6"/>
      <c r="SZ544" s="6"/>
      <c r="TA544" s="6"/>
      <c r="TB544" s="6"/>
      <c r="TC544" s="6"/>
      <c r="TD544" s="6"/>
      <c r="TE544" s="6"/>
      <c r="TF544" s="6"/>
      <c r="TG544" s="6"/>
      <c r="TH544" s="6"/>
      <c r="TI544" s="6"/>
      <c r="TJ544" s="6"/>
      <c r="TK544" s="6"/>
      <c r="TL544" s="6"/>
      <c r="TM544" s="6"/>
      <c r="TN544" s="6"/>
      <c r="TO544" s="6"/>
      <c r="TP544" s="6"/>
      <c r="TQ544" s="6"/>
      <c r="TR544" s="6"/>
      <c r="TS544" s="6"/>
      <c r="TT544" s="6"/>
      <c r="TU544" s="6"/>
      <c r="TV544" s="6"/>
      <c r="TW544" s="6"/>
      <c r="TX544" s="6"/>
      <c r="TY544" s="6"/>
      <c r="TZ544" s="6"/>
      <c r="UA544" s="6"/>
      <c r="UB544" s="6"/>
      <c r="UC544" s="6"/>
      <c r="UD544" s="6"/>
      <c r="UE544" s="6"/>
      <c r="UF544" s="6"/>
      <c r="UG544" s="6"/>
      <c r="UH544" s="6"/>
      <c r="UI544" s="6"/>
      <c r="UJ544" s="6"/>
      <c r="UK544" s="6"/>
      <c r="UL544" s="6"/>
      <c r="UM544" s="6"/>
      <c r="UN544" s="6"/>
      <c r="UO544" s="6"/>
      <c r="UP544" s="6"/>
      <c r="UQ544" s="6"/>
      <c r="UR544" s="6"/>
      <c r="US544" s="6"/>
      <c r="UT544" s="6"/>
      <c r="UU544" s="6"/>
      <c r="UV544" s="6"/>
      <c r="UW544" s="6"/>
      <c r="UX544" s="6"/>
      <c r="UY544" s="6"/>
      <c r="UZ544" s="6"/>
      <c r="VA544" s="6"/>
      <c r="VB544" s="6"/>
      <c r="VC544" s="6"/>
      <c r="VD544" s="6"/>
      <c r="VE544" s="6"/>
      <c r="VF544" s="6"/>
      <c r="VG544" s="6"/>
      <c r="VH544" s="6"/>
      <c r="VI544" s="6"/>
      <c r="VJ544" s="6"/>
      <c r="VK544" s="6"/>
      <c r="VL544" s="6"/>
      <c r="VM544" s="6"/>
      <c r="VN544" s="6"/>
      <c r="VO544" s="6"/>
      <c r="VP544" s="6"/>
      <c r="VQ544" s="6"/>
      <c r="VR544" s="6"/>
      <c r="VS544" s="6"/>
      <c r="VT544" s="6"/>
      <c r="VU544" s="6"/>
      <c r="VV544" s="6"/>
      <c r="VW544" s="6"/>
      <c r="VX544" s="6"/>
      <c r="VY544" s="6"/>
      <c r="VZ544" s="6"/>
      <c r="WA544" s="6"/>
      <c r="WB544" s="6"/>
      <c r="WC544" s="6"/>
      <c r="WD544" s="6"/>
      <c r="WE544" s="6"/>
      <c r="WF544" s="6"/>
      <c r="WG544" s="6"/>
      <c r="WH544" s="6"/>
      <c r="WI544" s="6"/>
      <c r="WJ544" s="6"/>
      <c r="WK544" s="6"/>
      <c r="WL544" s="6"/>
      <c r="WM544" s="6"/>
      <c r="WN544" s="6"/>
      <c r="WO544" s="6"/>
      <c r="WP544" s="6"/>
      <c r="WQ544" s="6"/>
      <c r="WR544" s="6"/>
      <c r="WS544" s="6"/>
      <c r="WT544" s="6"/>
      <c r="WU544" s="6"/>
      <c r="WV544" s="6"/>
      <c r="WW544" s="6"/>
      <c r="WX544" s="6"/>
      <c r="WY544" s="6"/>
      <c r="WZ544" s="6"/>
      <c r="XA544" s="6"/>
      <c r="XB544" s="6"/>
      <c r="XC544" s="6"/>
      <c r="XD544" s="6"/>
      <c r="XE544" s="6"/>
      <c r="XF544" s="6"/>
      <c r="XG544" s="6"/>
      <c r="XH544" s="6"/>
      <c r="XI544" s="6"/>
      <c r="XJ544" s="6"/>
      <c r="XK544" s="6"/>
      <c r="XL544" s="6"/>
      <c r="XM544" s="6"/>
      <c r="XN544" s="6"/>
      <c r="XO544" s="6"/>
      <c r="XP544" s="6"/>
    </row>
    <row r="545" spans="2:640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  <c r="PS545" s="6"/>
      <c r="PT545" s="6"/>
      <c r="PU545" s="6"/>
      <c r="PV545" s="6"/>
      <c r="PW545" s="6"/>
      <c r="PX545" s="6"/>
      <c r="PY545" s="6"/>
      <c r="PZ545" s="6"/>
      <c r="QA545" s="6"/>
      <c r="QB545" s="6"/>
      <c r="QC545" s="6"/>
      <c r="QD545" s="6"/>
      <c r="QE545" s="6"/>
      <c r="QF545" s="6"/>
      <c r="QG545" s="6"/>
      <c r="QH545" s="6"/>
      <c r="QI545" s="6"/>
      <c r="QJ545" s="6"/>
      <c r="QK545" s="6"/>
      <c r="QL545" s="6"/>
      <c r="QM545" s="6"/>
      <c r="QN545" s="6"/>
      <c r="QO545" s="6"/>
      <c r="QP545" s="6"/>
      <c r="QQ545" s="6"/>
      <c r="QR545" s="6"/>
      <c r="QS545" s="6"/>
      <c r="QT545" s="6"/>
      <c r="QU545" s="6"/>
      <c r="QV545" s="6"/>
      <c r="QW545" s="6"/>
      <c r="QX545" s="6"/>
      <c r="QY545" s="6"/>
      <c r="QZ545" s="6"/>
      <c r="RA545" s="6"/>
      <c r="RB545" s="6"/>
      <c r="RC545" s="6"/>
      <c r="RD545" s="6"/>
      <c r="RE545" s="6"/>
      <c r="RF545" s="6"/>
      <c r="RG545" s="6"/>
      <c r="RH545" s="6"/>
      <c r="RI545" s="6"/>
      <c r="RJ545" s="6"/>
      <c r="RK545" s="6"/>
      <c r="RL545" s="6"/>
      <c r="RM545" s="6"/>
      <c r="RN545" s="6"/>
      <c r="RO545" s="6"/>
      <c r="RP545" s="6"/>
      <c r="RQ545" s="6"/>
      <c r="RR545" s="6"/>
      <c r="RS545" s="6"/>
      <c r="RT545" s="6"/>
      <c r="RU545" s="6"/>
      <c r="RV545" s="6"/>
      <c r="RW545" s="6"/>
      <c r="RX545" s="6"/>
      <c r="RY545" s="6"/>
      <c r="RZ545" s="6"/>
      <c r="SA545" s="6"/>
      <c r="SB545" s="6"/>
      <c r="SC545" s="6"/>
      <c r="SD545" s="6"/>
      <c r="SE545" s="6"/>
      <c r="SF545" s="6"/>
      <c r="SG545" s="6"/>
      <c r="SH545" s="6"/>
      <c r="SI545" s="6"/>
      <c r="SJ545" s="6"/>
      <c r="SK545" s="6"/>
      <c r="SL545" s="6"/>
      <c r="SM545" s="6"/>
      <c r="SN545" s="6"/>
      <c r="SO545" s="6"/>
      <c r="SP545" s="6"/>
      <c r="SQ545" s="6"/>
      <c r="SR545" s="6"/>
      <c r="SS545" s="6"/>
      <c r="ST545" s="6"/>
      <c r="SU545" s="6"/>
      <c r="SV545" s="6"/>
      <c r="SW545" s="6"/>
      <c r="SX545" s="6"/>
      <c r="SY545" s="6"/>
      <c r="SZ545" s="6"/>
      <c r="TA545" s="6"/>
      <c r="TB545" s="6"/>
      <c r="TC545" s="6"/>
      <c r="TD545" s="6"/>
      <c r="TE545" s="6"/>
      <c r="TF545" s="6"/>
      <c r="TG545" s="6"/>
      <c r="TH545" s="6"/>
      <c r="TI545" s="6"/>
      <c r="TJ545" s="6"/>
      <c r="TK545" s="6"/>
      <c r="TL545" s="6"/>
      <c r="TM545" s="6"/>
      <c r="TN545" s="6"/>
      <c r="TO545" s="6"/>
      <c r="TP545" s="6"/>
      <c r="TQ545" s="6"/>
      <c r="TR545" s="6"/>
      <c r="TS545" s="6"/>
      <c r="TT545" s="6"/>
      <c r="TU545" s="6"/>
      <c r="TV545" s="6"/>
      <c r="TW545" s="6"/>
      <c r="TX545" s="6"/>
      <c r="TY545" s="6"/>
      <c r="TZ545" s="6"/>
      <c r="UA545" s="6"/>
      <c r="UB545" s="6"/>
      <c r="UC545" s="6"/>
      <c r="UD545" s="6"/>
      <c r="UE545" s="6"/>
      <c r="UF545" s="6"/>
      <c r="UG545" s="6"/>
      <c r="UH545" s="6"/>
      <c r="UI545" s="6"/>
      <c r="UJ545" s="6"/>
      <c r="UK545" s="6"/>
      <c r="UL545" s="6"/>
      <c r="UM545" s="6"/>
      <c r="UN545" s="6"/>
      <c r="UO545" s="6"/>
      <c r="UP545" s="6"/>
      <c r="UQ545" s="6"/>
      <c r="UR545" s="6"/>
      <c r="US545" s="6"/>
      <c r="UT545" s="6"/>
      <c r="UU545" s="6"/>
      <c r="UV545" s="6"/>
      <c r="UW545" s="6"/>
      <c r="UX545" s="6"/>
      <c r="UY545" s="6"/>
      <c r="UZ545" s="6"/>
      <c r="VA545" s="6"/>
      <c r="VB545" s="6"/>
      <c r="VC545" s="6"/>
      <c r="VD545" s="6"/>
      <c r="VE545" s="6"/>
      <c r="VF545" s="6"/>
      <c r="VG545" s="6"/>
      <c r="VH545" s="6"/>
      <c r="VI545" s="6"/>
      <c r="VJ545" s="6"/>
      <c r="VK545" s="6"/>
      <c r="VL545" s="6"/>
      <c r="VM545" s="6"/>
      <c r="VN545" s="6"/>
      <c r="VO545" s="6"/>
      <c r="VP545" s="6"/>
      <c r="VQ545" s="6"/>
      <c r="VR545" s="6"/>
      <c r="VS545" s="6"/>
      <c r="VT545" s="6"/>
      <c r="VU545" s="6"/>
      <c r="VV545" s="6"/>
      <c r="VW545" s="6"/>
      <c r="VX545" s="6"/>
      <c r="VY545" s="6"/>
      <c r="VZ545" s="6"/>
      <c r="WA545" s="6"/>
      <c r="WB545" s="6"/>
      <c r="WC545" s="6"/>
      <c r="WD545" s="6"/>
      <c r="WE545" s="6"/>
      <c r="WF545" s="6"/>
      <c r="WG545" s="6"/>
      <c r="WH545" s="6"/>
      <c r="WI545" s="6"/>
      <c r="WJ545" s="6"/>
      <c r="WK545" s="6"/>
      <c r="WL545" s="6"/>
      <c r="WM545" s="6"/>
      <c r="WN545" s="6"/>
      <c r="WO545" s="6"/>
      <c r="WP545" s="6"/>
      <c r="WQ545" s="6"/>
      <c r="WR545" s="6"/>
      <c r="WS545" s="6"/>
      <c r="WT545" s="6"/>
      <c r="WU545" s="6"/>
      <c r="WV545" s="6"/>
      <c r="WW545" s="6"/>
      <c r="WX545" s="6"/>
      <c r="WY545" s="6"/>
      <c r="WZ545" s="6"/>
      <c r="XA545" s="6"/>
      <c r="XB545" s="6"/>
      <c r="XC545" s="6"/>
      <c r="XD545" s="6"/>
      <c r="XE545" s="6"/>
      <c r="XF545" s="6"/>
      <c r="XG545" s="6"/>
      <c r="XH545" s="6"/>
      <c r="XI545" s="6"/>
      <c r="XJ545" s="6"/>
      <c r="XK545" s="6"/>
      <c r="XL545" s="6"/>
      <c r="XM545" s="6"/>
      <c r="XN545" s="6"/>
      <c r="XO545" s="6"/>
      <c r="XP545" s="6"/>
    </row>
    <row r="546" spans="2:640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  <c r="PO546" s="6"/>
      <c r="PP546" s="6"/>
      <c r="PQ546" s="6"/>
      <c r="PR546" s="6"/>
      <c r="PS546" s="6"/>
      <c r="PT546" s="6"/>
      <c r="PU546" s="6"/>
      <c r="PV546" s="6"/>
      <c r="PW546" s="6"/>
      <c r="PX546" s="6"/>
      <c r="PY546" s="6"/>
      <c r="PZ546" s="6"/>
      <c r="QA546" s="6"/>
      <c r="QB546" s="6"/>
      <c r="QC546" s="6"/>
      <c r="QD546" s="6"/>
      <c r="QE546" s="6"/>
      <c r="QF546" s="6"/>
      <c r="QG546" s="6"/>
      <c r="QH546" s="6"/>
      <c r="QI546" s="6"/>
      <c r="QJ546" s="6"/>
      <c r="QK546" s="6"/>
      <c r="QL546" s="6"/>
      <c r="QM546" s="6"/>
      <c r="QN546" s="6"/>
      <c r="QO546" s="6"/>
      <c r="QP546" s="6"/>
      <c r="QQ546" s="6"/>
      <c r="QR546" s="6"/>
      <c r="QS546" s="6"/>
      <c r="QT546" s="6"/>
      <c r="QU546" s="6"/>
      <c r="QV546" s="6"/>
      <c r="QW546" s="6"/>
      <c r="QX546" s="6"/>
      <c r="QY546" s="6"/>
      <c r="QZ546" s="6"/>
      <c r="RA546" s="6"/>
      <c r="RB546" s="6"/>
      <c r="RC546" s="6"/>
      <c r="RD546" s="6"/>
      <c r="RE546" s="6"/>
      <c r="RF546" s="6"/>
      <c r="RG546" s="6"/>
      <c r="RH546" s="6"/>
      <c r="RI546" s="6"/>
      <c r="RJ546" s="6"/>
      <c r="RK546" s="6"/>
      <c r="RL546" s="6"/>
      <c r="RM546" s="6"/>
      <c r="RN546" s="6"/>
      <c r="RO546" s="6"/>
      <c r="RP546" s="6"/>
      <c r="RQ546" s="6"/>
      <c r="RR546" s="6"/>
      <c r="RS546" s="6"/>
      <c r="RT546" s="6"/>
      <c r="RU546" s="6"/>
      <c r="RV546" s="6"/>
      <c r="RW546" s="6"/>
      <c r="RX546" s="6"/>
      <c r="RY546" s="6"/>
      <c r="RZ546" s="6"/>
      <c r="SA546" s="6"/>
      <c r="SB546" s="6"/>
      <c r="SC546" s="6"/>
      <c r="SD546" s="6"/>
      <c r="SE546" s="6"/>
      <c r="SF546" s="6"/>
      <c r="SG546" s="6"/>
      <c r="SH546" s="6"/>
      <c r="SI546" s="6"/>
      <c r="SJ546" s="6"/>
      <c r="SK546" s="6"/>
      <c r="SL546" s="6"/>
      <c r="SM546" s="6"/>
      <c r="SN546" s="6"/>
      <c r="SO546" s="6"/>
      <c r="SP546" s="6"/>
      <c r="SQ546" s="6"/>
      <c r="SR546" s="6"/>
      <c r="SS546" s="6"/>
      <c r="ST546" s="6"/>
      <c r="SU546" s="6"/>
      <c r="SV546" s="6"/>
      <c r="SW546" s="6"/>
      <c r="SX546" s="6"/>
      <c r="SY546" s="6"/>
      <c r="SZ546" s="6"/>
      <c r="TA546" s="6"/>
      <c r="TB546" s="6"/>
      <c r="TC546" s="6"/>
      <c r="TD546" s="6"/>
      <c r="TE546" s="6"/>
      <c r="TF546" s="6"/>
      <c r="TG546" s="6"/>
      <c r="TH546" s="6"/>
      <c r="TI546" s="6"/>
      <c r="TJ546" s="6"/>
      <c r="TK546" s="6"/>
      <c r="TL546" s="6"/>
      <c r="TM546" s="6"/>
      <c r="TN546" s="6"/>
      <c r="TO546" s="6"/>
      <c r="TP546" s="6"/>
      <c r="TQ546" s="6"/>
      <c r="TR546" s="6"/>
      <c r="TS546" s="6"/>
      <c r="TT546" s="6"/>
      <c r="TU546" s="6"/>
      <c r="TV546" s="6"/>
      <c r="TW546" s="6"/>
      <c r="TX546" s="6"/>
      <c r="TY546" s="6"/>
      <c r="TZ546" s="6"/>
      <c r="UA546" s="6"/>
      <c r="UB546" s="6"/>
      <c r="UC546" s="6"/>
      <c r="UD546" s="6"/>
      <c r="UE546" s="6"/>
      <c r="UF546" s="6"/>
      <c r="UG546" s="6"/>
      <c r="UH546" s="6"/>
      <c r="UI546" s="6"/>
      <c r="UJ546" s="6"/>
      <c r="UK546" s="6"/>
      <c r="UL546" s="6"/>
      <c r="UM546" s="6"/>
      <c r="UN546" s="6"/>
      <c r="UO546" s="6"/>
      <c r="UP546" s="6"/>
      <c r="UQ546" s="6"/>
      <c r="UR546" s="6"/>
      <c r="US546" s="6"/>
      <c r="UT546" s="6"/>
      <c r="UU546" s="6"/>
      <c r="UV546" s="6"/>
      <c r="UW546" s="6"/>
      <c r="UX546" s="6"/>
      <c r="UY546" s="6"/>
      <c r="UZ546" s="6"/>
      <c r="VA546" s="6"/>
      <c r="VB546" s="6"/>
      <c r="VC546" s="6"/>
      <c r="VD546" s="6"/>
      <c r="VE546" s="6"/>
      <c r="VF546" s="6"/>
      <c r="VG546" s="6"/>
      <c r="VH546" s="6"/>
      <c r="VI546" s="6"/>
      <c r="VJ546" s="6"/>
      <c r="VK546" s="6"/>
      <c r="VL546" s="6"/>
      <c r="VM546" s="6"/>
      <c r="VN546" s="6"/>
      <c r="VO546" s="6"/>
      <c r="VP546" s="6"/>
      <c r="VQ546" s="6"/>
      <c r="VR546" s="6"/>
      <c r="VS546" s="6"/>
      <c r="VT546" s="6"/>
      <c r="VU546" s="6"/>
      <c r="VV546" s="6"/>
      <c r="VW546" s="6"/>
      <c r="VX546" s="6"/>
      <c r="VY546" s="6"/>
      <c r="VZ546" s="6"/>
      <c r="WA546" s="6"/>
      <c r="WB546" s="6"/>
      <c r="WC546" s="6"/>
      <c r="WD546" s="6"/>
      <c r="WE546" s="6"/>
      <c r="WF546" s="6"/>
      <c r="WG546" s="6"/>
      <c r="WH546" s="6"/>
      <c r="WI546" s="6"/>
      <c r="WJ546" s="6"/>
      <c r="WK546" s="6"/>
      <c r="WL546" s="6"/>
      <c r="WM546" s="6"/>
      <c r="WN546" s="6"/>
      <c r="WO546" s="6"/>
      <c r="WP546" s="6"/>
      <c r="WQ546" s="6"/>
      <c r="WR546" s="6"/>
      <c r="WS546" s="6"/>
      <c r="WT546" s="6"/>
      <c r="WU546" s="6"/>
      <c r="WV546" s="6"/>
      <c r="WW546" s="6"/>
      <c r="WX546" s="6"/>
      <c r="WY546" s="6"/>
      <c r="WZ546" s="6"/>
      <c r="XA546" s="6"/>
      <c r="XB546" s="6"/>
      <c r="XC546" s="6"/>
      <c r="XD546" s="6"/>
      <c r="XE546" s="6"/>
      <c r="XF546" s="6"/>
      <c r="XG546" s="6"/>
      <c r="XH546" s="6"/>
      <c r="XI546" s="6"/>
      <c r="XJ546" s="6"/>
      <c r="XK546" s="6"/>
      <c r="XL546" s="6"/>
      <c r="XM546" s="6"/>
      <c r="XN546" s="6"/>
      <c r="XO546" s="6"/>
      <c r="XP546" s="6"/>
    </row>
    <row r="547" spans="2:640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  <c r="PO547" s="6"/>
      <c r="PP547" s="6"/>
      <c r="PQ547" s="6"/>
      <c r="PR547" s="6"/>
      <c r="PS547" s="6"/>
      <c r="PT547" s="6"/>
      <c r="PU547" s="6"/>
      <c r="PV547" s="6"/>
      <c r="PW547" s="6"/>
      <c r="PX547" s="6"/>
      <c r="PY547" s="6"/>
      <c r="PZ547" s="6"/>
      <c r="QA547" s="6"/>
      <c r="QB547" s="6"/>
      <c r="QC547" s="6"/>
      <c r="QD547" s="6"/>
      <c r="QE547" s="6"/>
      <c r="QF547" s="6"/>
      <c r="QG547" s="6"/>
      <c r="QH547" s="6"/>
      <c r="QI547" s="6"/>
      <c r="QJ547" s="6"/>
      <c r="QK547" s="6"/>
      <c r="QL547" s="6"/>
      <c r="QM547" s="6"/>
      <c r="QN547" s="6"/>
      <c r="QO547" s="6"/>
      <c r="QP547" s="6"/>
      <c r="QQ547" s="6"/>
      <c r="QR547" s="6"/>
      <c r="QS547" s="6"/>
      <c r="QT547" s="6"/>
      <c r="QU547" s="6"/>
      <c r="QV547" s="6"/>
      <c r="QW547" s="6"/>
      <c r="QX547" s="6"/>
      <c r="QY547" s="6"/>
      <c r="QZ547" s="6"/>
      <c r="RA547" s="6"/>
      <c r="RB547" s="6"/>
      <c r="RC547" s="6"/>
      <c r="RD547" s="6"/>
      <c r="RE547" s="6"/>
      <c r="RF547" s="6"/>
      <c r="RG547" s="6"/>
      <c r="RH547" s="6"/>
      <c r="RI547" s="6"/>
      <c r="RJ547" s="6"/>
      <c r="RK547" s="6"/>
      <c r="RL547" s="6"/>
      <c r="RM547" s="6"/>
      <c r="RN547" s="6"/>
      <c r="RO547" s="6"/>
      <c r="RP547" s="6"/>
      <c r="RQ547" s="6"/>
      <c r="RR547" s="6"/>
      <c r="RS547" s="6"/>
      <c r="RT547" s="6"/>
      <c r="RU547" s="6"/>
      <c r="RV547" s="6"/>
      <c r="RW547" s="6"/>
      <c r="RX547" s="6"/>
      <c r="RY547" s="6"/>
      <c r="RZ547" s="6"/>
      <c r="SA547" s="6"/>
      <c r="SB547" s="6"/>
      <c r="SC547" s="6"/>
      <c r="SD547" s="6"/>
      <c r="SE547" s="6"/>
      <c r="SF547" s="6"/>
      <c r="SG547" s="6"/>
      <c r="SH547" s="6"/>
      <c r="SI547" s="6"/>
      <c r="SJ547" s="6"/>
      <c r="SK547" s="6"/>
      <c r="SL547" s="6"/>
      <c r="SM547" s="6"/>
      <c r="SN547" s="6"/>
      <c r="SO547" s="6"/>
      <c r="SP547" s="6"/>
      <c r="SQ547" s="6"/>
      <c r="SR547" s="6"/>
      <c r="SS547" s="6"/>
      <c r="ST547" s="6"/>
      <c r="SU547" s="6"/>
      <c r="SV547" s="6"/>
      <c r="SW547" s="6"/>
      <c r="SX547" s="6"/>
      <c r="SY547" s="6"/>
      <c r="SZ547" s="6"/>
      <c r="TA547" s="6"/>
      <c r="TB547" s="6"/>
      <c r="TC547" s="6"/>
      <c r="TD547" s="6"/>
      <c r="TE547" s="6"/>
      <c r="TF547" s="6"/>
      <c r="TG547" s="6"/>
      <c r="TH547" s="6"/>
      <c r="TI547" s="6"/>
      <c r="TJ547" s="6"/>
      <c r="TK547" s="6"/>
      <c r="TL547" s="6"/>
      <c r="TM547" s="6"/>
      <c r="TN547" s="6"/>
      <c r="TO547" s="6"/>
      <c r="TP547" s="6"/>
      <c r="TQ547" s="6"/>
      <c r="TR547" s="6"/>
      <c r="TS547" s="6"/>
      <c r="TT547" s="6"/>
      <c r="TU547" s="6"/>
      <c r="TV547" s="6"/>
      <c r="TW547" s="6"/>
      <c r="TX547" s="6"/>
      <c r="TY547" s="6"/>
      <c r="TZ547" s="6"/>
      <c r="UA547" s="6"/>
      <c r="UB547" s="6"/>
      <c r="UC547" s="6"/>
      <c r="UD547" s="6"/>
      <c r="UE547" s="6"/>
      <c r="UF547" s="6"/>
      <c r="UG547" s="6"/>
      <c r="UH547" s="6"/>
      <c r="UI547" s="6"/>
      <c r="UJ547" s="6"/>
      <c r="UK547" s="6"/>
      <c r="UL547" s="6"/>
      <c r="UM547" s="6"/>
      <c r="UN547" s="6"/>
      <c r="UO547" s="6"/>
      <c r="UP547" s="6"/>
      <c r="UQ547" s="6"/>
      <c r="UR547" s="6"/>
      <c r="US547" s="6"/>
      <c r="UT547" s="6"/>
      <c r="UU547" s="6"/>
      <c r="UV547" s="6"/>
      <c r="UW547" s="6"/>
      <c r="UX547" s="6"/>
      <c r="UY547" s="6"/>
      <c r="UZ547" s="6"/>
      <c r="VA547" s="6"/>
      <c r="VB547" s="6"/>
      <c r="VC547" s="6"/>
      <c r="VD547" s="6"/>
      <c r="VE547" s="6"/>
      <c r="VF547" s="6"/>
      <c r="VG547" s="6"/>
      <c r="VH547" s="6"/>
      <c r="VI547" s="6"/>
      <c r="VJ547" s="6"/>
      <c r="VK547" s="6"/>
      <c r="VL547" s="6"/>
      <c r="VM547" s="6"/>
      <c r="VN547" s="6"/>
      <c r="VO547" s="6"/>
      <c r="VP547" s="6"/>
      <c r="VQ547" s="6"/>
      <c r="VR547" s="6"/>
      <c r="VS547" s="6"/>
      <c r="VT547" s="6"/>
      <c r="VU547" s="6"/>
      <c r="VV547" s="6"/>
      <c r="VW547" s="6"/>
      <c r="VX547" s="6"/>
      <c r="VY547" s="6"/>
      <c r="VZ547" s="6"/>
      <c r="WA547" s="6"/>
      <c r="WB547" s="6"/>
      <c r="WC547" s="6"/>
      <c r="WD547" s="6"/>
      <c r="WE547" s="6"/>
      <c r="WF547" s="6"/>
      <c r="WG547" s="6"/>
      <c r="WH547" s="6"/>
      <c r="WI547" s="6"/>
      <c r="WJ547" s="6"/>
      <c r="WK547" s="6"/>
      <c r="WL547" s="6"/>
      <c r="WM547" s="6"/>
      <c r="WN547" s="6"/>
      <c r="WO547" s="6"/>
      <c r="WP547" s="6"/>
      <c r="WQ547" s="6"/>
      <c r="WR547" s="6"/>
      <c r="WS547" s="6"/>
      <c r="WT547" s="6"/>
      <c r="WU547" s="6"/>
      <c r="WV547" s="6"/>
      <c r="WW547" s="6"/>
      <c r="WX547" s="6"/>
      <c r="WY547" s="6"/>
      <c r="WZ547" s="6"/>
      <c r="XA547" s="6"/>
      <c r="XB547" s="6"/>
      <c r="XC547" s="6"/>
      <c r="XD547" s="6"/>
      <c r="XE547" s="6"/>
      <c r="XF547" s="6"/>
      <c r="XG547" s="6"/>
      <c r="XH547" s="6"/>
      <c r="XI547" s="6"/>
      <c r="XJ547" s="6"/>
      <c r="XK547" s="6"/>
      <c r="XL547" s="6"/>
      <c r="XM547" s="6"/>
      <c r="XN547" s="6"/>
      <c r="XO547" s="6"/>
      <c r="XP547" s="6"/>
    </row>
    <row r="548" spans="2:640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/>
      <c r="LK548" s="6"/>
      <c r="LL548" s="6"/>
      <c r="LM548" s="6"/>
      <c r="LN548" s="6"/>
      <c r="LO548" s="6"/>
      <c r="LP548" s="6"/>
      <c r="LQ548" s="6"/>
      <c r="LR548" s="6"/>
      <c r="LS548" s="6"/>
      <c r="LT548" s="6"/>
      <c r="LU548" s="6"/>
      <c r="LV548" s="6"/>
      <c r="LW548" s="6"/>
      <c r="LX548" s="6"/>
      <c r="LY548" s="6"/>
      <c r="LZ548" s="6"/>
      <c r="MA548" s="6"/>
      <c r="MB548" s="6"/>
      <c r="MC548" s="6"/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/>
      <c r="MZ548" s="6"/>
      <c r="NA548" s="6"/>
      <c r="NB548" s="6"/>
      <c r="NC548" s="6"/>
      <c r="ND548" s="6"/>
      <c r="NE548" s="6"/>
      <c r="NF548" s="6"/>
      <c r="NG548" s="6"/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/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  <c r="PO548" s="6"/>
      <c r="PP548" s="6"/>
      <c r="PQ548" s="6"/>
      <c r="PR548" s="6"/>
      <c r="PS548" s="6"/>
      <c r="PT548" s="6"/>
      <c r="PU548" s="6"/>
      <c r="PV548" s="6"/>
      <c r="PW548" s="6"/>
      <c r="PX548" s="6"/>
      <c r="PY548" s="6"/>
      <c r="PZ548" s="6"/>
      <c r="QA548" s="6"/>
      <c r="QB548" s="6"/>
      <c r="QC548" s="6"/>
      <c r="QD548" s="6"/>
      <c r="QE548" s="6"/>
      <c r="QF548" s="6"/>
      <c r="QG548" s="6"/>
      <c r="QH548" s="6"/>
      <c r="QI548" s="6"/>
      <c r="QJ548" s="6"/>
      <c r="QK548" s="6"/>
      <c r="QL548" s="6"/>
      <c r="QM548" s="6"/>
      <c r="QN548" s="6"/>
      <c r="QO548" s="6"/>
      <c r="QP548" s="6"/>
      <c r="QQ548" s="6"/>
      <c r="QR548" s="6"/>
      <c r="QS548" s="6"/>
      <c r="QT548" s="6"/>
      <c r="QU548" s="6"/>
      <c r="QV548" s="6"/>
      <c r="QW548" s="6"/>
      <c r="QX548" s="6"/>
      <c r="QY548" s="6"/>
      <c r="QZ548" s="6"/>
      <c r="RA548" s="6"/>
      <c r="RB548" s="6"/>
      <c r="RC548" s="6"/>
      <c r="RD548" s="6"/>
      <c r="RE548" s="6"/>
      <c r="RF548" s="6"/>
      <c r="RG548" s="6"/>
      <c r="RH548" s="6"/>
      <c r="RI548" s="6"/>
      <c r="RJ548" s="6"/>
      <c r="RK548" s="6"/>
      <c r="RL548" s="6"/>
      <c r="RM548" s="6"/>
      <c r="RN548" s="6"/>
      <c r="RO548" s="6"/>
      <c r="RP548" s="6"/>
      <c r="RQ548" s="6"/>
      <c r="RR548" s="6"/>
      <c r="RS548" s="6"/>
      <c r="RT548" s="6"/>
      <c r="RU548" s="6"/>
      <c r="RV548" s="6"/>
      <c r="RW548" s="6"/>
      <c r="RX548" s="6"/>
      <c r="RY548" s="6"/>
      <c r="RZ548" s="6"/>
      <c r="SA548" s="6"/>
      <c r="SB548" s="6"/>
      <c r="SC548" s="6"/>
      <c r="SD548" s="6"/>
      <c r="SE548" s="6"/>
      <c r="SF548" s="6"/>
      <c r="SG548" s="6"/>
      <c r="SH548" s="6"/>
      <c r="SI548" s="6"/>
      <c r="SJ548" s="6"/>
      <c r="SK548" s="6"/>
      <c r="SL548" s="6"/>
      <c r="SM548" s="6"/>
      <c r="SN548" s="6"/>
      <c r="SO548" s="6"/>
      <c r="SP548" s="6"/>
      <c r="SQ548" s="6"/>
      <c r="SR548" s="6"/>
      <c r="SS548" s="6"/>
      <c r="ST548" s="6"/>
      <c r="SU548" s="6"/>
      <c r="SV548" s="6"/>
      <c r="SW548" s="6"/>
      <c r="SX548" s="6"/>
      <c r="SY548" s="6"/>
      <c r="SZ548" s="6"/>
      <c r="TA548" s="6"/>
      <c r="TB548" s="6"/>
      <c r="TC548" s="6"/>
      <c r="TD548" s="6"/>
      <c r="TE548" s="6"/>
      <c r="TF548" s="6"/>
      <c r="TG548" s="6"/>
      <c r="TH548" s="6"/>
      <c r="TI548" s="6"/>
      <c r="TJ548" s="6"/>
      <c r="TK548" s="6"/>
      <c r="TL548" s="6"/>
      <c r="TM548" s="6"/>
      <c r="TN548" s="6"/>
      <c r="TO548" s="6"/>
      <c r="TP548" s="6"/>
      <c r="TQ548" s="6"/>
      <c r="TR548" s="6"/>
      <c r="TS548" s="6"/>
      <c r="TT548" s="6"/>
      <c r="TU548" s="6"/>
      <c r="TV548" s="6"/>
      <c r="TW548" s="6"/>
      <c r="TX548" s="6"/>
      <c r="TY548" s="6"/>
      <c r="TZ548" s="6"/>
      <c r="UA548" s="6"/>
      <c r="UB548" s="6"/>
      <c r="UC548" s="6"/>
      <c r="UD548" s="6"/>
      <c r="UE548" s="6"/>
      <c r="UF548" s="6"/>
      <c r="UG548" s="6"/>
      <c r="UH548" s="6"/>
      <c r="UI548" s="6"/>
      <c r="UJ548" s="6"/>
      <c r="UK548" s="6"/>
      <c r="UL548" s="6"/>
      <c r="UM548" s="6"/>
      <c r="UN548" s="6"/>
      <c r="UO548" s="6"/>
      <c r="UP548" s="6"/>
      <c r="UQ548" s="6"/>
      <c r="UR548" s="6"/>
      <c r="US548" s="6"/>
      <c r="UT548" s="6"/>
      <c r="UU548" s="6"/>
      <c r="UV548" s="6"/>
      <c r="UW548" s="6"/>
      <c r="UX548" s="6"/>
      <c r="UY548" s="6"/>
      <c r="UZ548" s="6"/>
      <c r="VA548" s="6"/>
      <c r="VB548" s="6"/>
      <c r="VC548" s="6"/>
      <c r="VD548" s="6"/>
      <c r="VE548" s="6"/>
      <c r="VF548" s="6"/>
      <c r="VG548" s="6"/>
      <c r="VH548" s="6"/>
      <c r="VI548" s="6"/>
      <c r="VJ548" s="6"/>
      <c r="VK548" s="6"/>
      <c r="VL548" s="6"/>
      <c r="VM548" s="6"/>
      <c r="VN548" s="6"/>
      <c r="VO548" s="6"/>
      <c r="VP548" s="6"/>
      <c r="VQ548" s="6"/>
      <c r="VR548" s="6"/>
      <c r="VS548" s="6"/>
      <c r="VT548" s="6"/>
      <c r="VU548" s="6"/>
      <c r="VV548" s="6"/>
      <c r="VW548" s="6"/>
      <c r="VX548" s="6"/>
      <c r="VY548" s="6"/>
      <c r="VZ548" s="6"/>
      <c r="WA548" s="6"/>
      <c r="WB548" s="6"/>
      <c r="WC548" s="6"/>
      <c r="WD548" s="6"/>
      <c r="WE548" s="6"/>
      <c r="WF548" s="6"/>
      <c r="WG548" s="6"/>
      <c r="WH548" s="6"/>
      <c r="WI548" s="6"/>
      <c r="WJ548" s="6"/>
      <c r="WK548" s="6"/>
      <c r="WL548" s="6"/>
      <c r="WM548" s="6"/>
      <c r="WN548" s="6"/>
      <c r="WO548" s="6"/>
      <c r="WP548" s="6"/>
      <c r="WQ548" s="6"/>
      <c r="WR548" s="6"/>
      <c r="WS548" s="6"/>
      <c r="WT548" s="6"/>
      <c r="WU548" s="6"/>
      <c r="WV548" s="6"/>
      <c r="WW548" s="6"/>
      <c r="WX548" s="6"/>
      <c r="WY548" s="6"/>
      <c r="WZ548" s="6"/>
      <c r="XA548" s="6"/>
      <c r="XB548" s="6"/>
      <c r="XC548" s="6"/>
      <c r="XD548" s="6"/>
      <c r="XE548" s="6"/>
      <c r="XF548" s="6"/>
      <c r="XG548" s="6"/>
      <c r="XH548" s="6"/>
      <c r="XI548" s="6"/>
      <c r="XJ548" s="6"/>
      <c r="XK548" s="6"/>
      <c r="XL548" s="6"/>
      <c r="XM548" s="6"/>
      <c r="XN548" s="6"/>
      <c r="XO548" s="6"/>
      <c r="XP548" s="6"/>
    </row>
    <row r="549" spans="2:640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  <c r="PO549" s="6"/>
      <c r="PP549" s="6"/>
      <c r="PQ549" s="6"/>
      <c r="PR549" s="6"/>
      <c r="PS549" s="6"/>
      <c r="PT549" s="6"/>
      <c r="PU549" s="6"/>
      <c r="PV549" s="6"/>
      <c r="PW549" s="6"/>
      <c r="PX549" s="6"/>
      <c r="PY549" s="6"/>
      <c r="PZ549" s="6"/>
      <c r="QA549" s="6"/>
      <c r="QB549" s="6"/>
      <c r="QC549" s="6"/>
      <c r="QD549" s="6"/>
      <c r="QE549" s="6"/>
      <c r="QF549" s="6"/>
      <c r="QG549" s="6"/>
      <c r="QH549" s="6"/>
      <c r="QI549" s="6"/>
      <c r="QJ549" s="6"/>
      <c r="QK549" s="6"/>
      <c r="QL549" s="6"/>
      <c r="QM549" s="6"/>
      <c r="QN549" s="6"/>
      <c r="QO549" s="6"/>
      <c r="QP549" s="6"/>
      <c r="QQ549" s="6"/>
      <c r="QR549" s="6"/>
      <c r="QS549" s="6"/>
      <c r="QT549" s="6"/>
      <c r="QU549" s="6"/>
      <c r="QV549" s="6"/>
      <c r="QW549" s="6"/>
      <c r="QX549" s="6"/>
      <c r="QY549" s="6"/>
      <c r="QZ549" s="6"/>
      <c r="RA549" s="6"/>
      <c r="RB549" s="6"/>
      <c r="RC549" s="6"/>
      <c r="RD549" s="6"/>
      <c r="RE549" s="6"/>
      <c r="RF549" s="6"/>
      <c r="RG549" s="6"/>
      <c r="RH549" s="6"/>
      <c r="RI549" s="6"/>
      <c r="RJ549" s="6"/>
      <c r="RK549" s="6"/>
      <c r="RL549" s="6"/>
      <c r="RM549" s="6"/>
      <c r="RN549" s="6"/>
      <c r="RO549" s="6"/>
      <c r="RP549" s="6"/>
      <c r="RQ549" s="6"/>
      <c r="RR549" s="6"/>
      <c r="RS549" s="6"/>
      <c r="RT549" s="6"/>
      <c r="RU549" s="6"/>
      <c r="RV549" s="6"/>
      <c r="RW549" s="6"/>
      <c r="RX549" s="6"/>
      <c r="RY549" s="6"/>
      <c r="RZ549" s="6"/>
      <c r="SA549" s="6"/>
      <c r="SB549" s="6"/>
      <c r="SC549" s="6"/>
      <c r="SD549" s="6"/>
      <c r="SE549" s="6"/>
      <c r="SF549" s="6"/>
      <c r="SG549" s="6"/>
      <c r="SH549" s="6"/>
      <c r="SI549" s="6"/>
      <c r="SJ549" s="6"/>
      <c r="SK549" s="6"/>
      <c r="SL549" s="6"/>
      <c r="SM549" s="6"/>
      <c r="SN549" s="6"/>
      <c r="SO549" s="6"/>
      <c r="SP549" s="6"/>
      <c r="SQ549" s="6"/>
      <c r="SR549" s="6"/>
      <c r="SS549" s="6"/>
      <c r="ST549" s="6"/>
      <c r="SU549" s="6"/>
      <c r="SV549" s="6"/>
      <c r="SW549" s="6"/>
      <c r="SX549" s="6"/>
      <c r="SY549" s="6"/>
      <c r="SZ549" s="6"/>
      <c r="TA549" s="6"/>
      <c r="TB549" s="6"/>
      <c r="TC549" s="6"/>
      <c r="TD549" s="6"/>
      <c r="TE549" s="6"/>
      <c r="TF549" s="6"/>
      <c r="TG549" s="6"/>
      <c r="TH549" s="6"/>
      <c r="TI549" s="6"/>
      <c r="TJ549" s="6"/>
      <c r="TK549" s="6"/>
      <c r="TL549" s="6"/>
      <c r="TM549" s="6"/>
      <c r="TN549" s="6"/>
      <c r="TO549" s="6"/>
      <c r="TP549" s="6"/>
      <c r="TQ549" s="6"/>
      <c r="TR549" s="6"/>
      <c r="TS549" s="6"/>
      <c r="TT549" s="6"/>
      <c r="TU549" s="6"/>
      <c r="TV549" s="6"/>
      <c r="TW549" s="6"/>
      <c r="TX549" s="6"/>
      <c r="TY549" s="6"/>
      <c r="TZ549" s="6"/>
      <c r="UA549" s="6"/>
      <c r="UB549" s="6"/>
      <c r="UC549" s="6"/>
      <c r="UD549" s="6"/>
      <c r="UE549" s="6"/>
      <c r="UF549" s="6"/>
      <c r="UG549" s="6"/>
      <c r="UH549" s="6"/>
      <c r="UI549" s="6"/>
      <c r="UJ549" s="6"/>
      <c r="UK549" s="6"/>
      <c r="UL549" s="6"/>
      <c r="UM549" s="6"/>
      <c r="UN549" s="6"/>
      <c r="UO549" s="6"/>
      <c r="UP549" s="6"/>
      <c r="UQ549" s="6"/>
      <c r="UR549" s="6"/>
      <c r="US549" s="6"/>
      <c r="UT549" s="6"/>
      <c r="UU549" s="6"/>
      <c r="UV549" s="6"/>
      <c r="UW549" s="6"/>
      <c r="UX549" s="6"/>
      <c r="UY549" s="6"/>
      <c r="UZ549" s="6"/>
      <c r="VA549" s="6"/>
      <c r="VB549" s="6"/>
      <c r="VC549" s="6"/>
      <c r="VD549" s="6"/>
      <c r="VE549" s="6"/>
      <c r="VF549" s="6"/>
      <c r="VG549" s="6"/>
      <c r="VH549" s="6"/>
      <c r="VI549" s="6"/>
      <c r="VJ549" s="6"/>
      <c r="VK549" s="6"/>
      <c r="VL549" s="6"/>
      <c r="VM549" s="6"/>
      <c r="VN549" s="6"/>
      <c r="VO549" s="6"/>
      <c r="VP549" s="6"/>
      <c r="VQ549" s="6"/>
      <c r="VR549" s="6"/>
      <c r="VS549" s="6"/>
      <c r="VT549" s="6"/>
      <c r="VU549" s="6"/>
      <c r="VV549" s="6"/>
      <c r="VW549" s="6"/>
      <c r="VX549" s="6"/>
      <c r="VY549" s="6"/>
      <c r="VZ549" s="6"/>
      <c r="WA549" s="6"/>
      <c r="WB549" s="6"/>
      <c r="WC549" s="6"/>
      <c r="WD549" s="6"/>
      <c r="WE549" s="6"/>
      <c r="WF549" s="6"/>
      <c r="WG549" s="6"/>
      <c r="WH549" s="6"/>
      <c r="WI549" s="6"/>
      <c r="WJ549" s="6"/>
      <c r="WK549" s="6"/>
      <c r="WL549" s="6"/>
      <c r="WM549" s="6"/>
      <c r="WN549" s="6"/>
      <c r="WO549" s="6"/>
      <c r="WP549" s="6"/>
      <c r="WQ549" s="6"/>
      <c r="WR549" s="6"/>
      <c r="WS549" s="6"/>
      <c r="WT549" s="6"/>
      <c r="WU549" s="6"/>
      <c r="WV549" s="6"/>
      <c r="WW549" s="6"/>
      <c r="WX549" s="6"/>
      <c r="WY549" s="6"/>
      <c r="WZ549" s="6"/>
      <c r="XA549" s="6"/>
      <c r="XB549" s="6"/>
      <c r="XC549" s="6"/>
      <c r="XD549" s="6"/>
      <c r="XE549" s="6"/>
      <c r="XF549" s="6"/>
      <c r="XG549" s="6"/>
      <c r="XH549" s="6"/>
      <c r="XI549" s="6"/>
      <c r="XJ549" s="6"/>
      <c r="XK549" s="6"/>
      <c r="XL549" s="6"/>
      <c r="XM549" s="6"/>
      <c r="XN549" s="6"/>
      <c r="XO549" s="6"/>
      <c r="XP549" s="6"/>
    </row>
    <row r="550" spans="2:640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  <c r="PO550" s="6"/>
      <c r="PP550" s="6"/>
      <c r="PQ550" s="6"/>
      <c r="PR550" s="6"/>
      <c r="PS550" s="6"/>
      <c r="PT550" s="6"/>
      <c r="PU550" s="6"/>
      <c r="PV550" s="6"/>
      <c r="PW550" s="6"/>
      <c r="PX550" s="6"/>
      <c r="PY550" s="6"/>
      <c r="PZ550" s="6"/>
      <c r="QA550" s="6"/>
      <c r="QB550" s="6"/>
      <c r="QC550" s="6"/>
      <c r="QD550" s="6"/>
      <c r="QE550" s="6"/>
      <c r="QF550" s="6"/>
      <c r="QG550" s="6"/>
      <c r="QH550" s="6"/>
      <c r="QI550" s="6"/>
      <c r="QJ550" s="6"/>
      <c r="QK550" s="6"/>
      <c r="QL550" s="6"/>
      <c r="QM550" s="6"/>
      <c r="QN550" s="6"/>
      <c r="QO550" s="6"/>
      <c r="QP550" s="6"/>
      <c r="QQ550" s="6"/>
      <c r="QR550" s="6"/>
      <c r="QS550" s="6"/>
      <c r="QT550" s="6"/>
      <c r="QU550" s="6"/>
      <c r="QV550" s="6"/>
      <c r="QW550" s="6"/>
      <c r="QX550" s="6"/>
      <c r="QY550" s="6"/>
      <c r="QZ550" s="6"/>
      <c r="RA550" s="6"/>
      <c r="RB550" s="6"/>
      <c r="RC550" s="6"/>
      <c r="RD550" s="6"/>
      <c r="RE550" s="6"/>
      <c r="RF550" s="6"/>
      <c r="RG550" s="6"/>
      <c r="RH550" s="6"/>
      <c r="RI550" s="6"/>
      <c r="RJ550" s="6"/>
      <c r="RK550" s="6"/>
      <c r="RL550" s="6"/>
      <c r="RM550" s="6"/>
      <c r="RN550" s="6"/>
      <c r="RO550" s="6"/>
      <c r="RP550" s="6"/>
      <c r="RQ550" s="6"/>
      <c r="RR550" s="6"/>
      <c r="RS550" s="6"/>
      <c r="RT550" s="6"/>
      <c r="RU550" s="6"/>
      <c r="RV550" s="6"/>
      <c r="RW550" s="6"/>
      <c r="RX550" s="6"/>
      <c r="RY550" s="6"/>
      <c r="RZ550" s="6"/>
      <c r="SA550" s="6"/>
      <c r="SB550" s="6"/>
      <c r="SC550" s="6"/>
      <c r="SD550" s="6"/>
      <c r="SE550" s="6"/>
      <c r="SF550" s="6"/>
      <c r="SG550" s="6"/>
      <c r="SH550" s="6"/>
      <c r="SI550" s="6"/>
      <c r="SJ550" s="6"/>
      <c r="SK550" s="6"/>
      <c r="SL550" s="6"/>
      <c r="SM550" s="6"/>
      <c r="SN550" s="6"/>
      <c r="SO550" s="6"/>
      <c r="SP550" s="6"/>
      <c r="SQ550" s="6"/>
      <c r="SR550" s="6"/>
      <c r="SS550" s="6"/>
      <c r="ST550" s="6"/>
      <c r="SU550" s="6"/>
      <c r="SV550" s="6"/>
      <c r="SW550" s="6"/>
      <c r="SX550" s="6"/>
      <c r="SY550" s="6"/>
      <c r="SZ550" s="6"/>
      <c r="TA550" s="6"/>
      <c r="TB550" s="6"/>
      <c r="TC550" s="6"/>
      <c r="TD550" s="6"/>
      <c r="TE550" s="6"/>
      <c r="TF550" s="6"/>
      <c r="TG550" s="6"/>
      <c r="TH550" s="6"/>
      <c r="TI550" s="6"/>
      <c r="TJ550" s="6"/>
      <c r="TK550" s="6"/>
      <c r="TL550" s="6"/>
      <c r="TM550" s="6"/>
      <c r="TN550" s="6"/>
      <c r="TO550" s="6"/>
      <c r="TP550" s="6"/>
      <c r="TQ550" s="6"/>
      <c r="TR550" s="6"/>
      <c r="TS550" s="6"/>
      <c r="TT550" s="6"/>
      <c r="TU550" s="6"/>
      <c r="TV550" s="6"/>
      <c r="TW550" s="6"/>
      <c r="TX550" s="6"/>
      <c r="TY550" s="6"/>
      <c r="TZ550" s="6"/>
      <c r="UA550" s="6"/>
      <c r="UB550" s="6"/>
      <c r="UC550" s="6"/>
      <c r="UD550" s="6"/>
      <c r="UE550" s="6"/>
      <c r="UF550" s="6"/>
      <c r="UG550" s="6"/>
      <c r="UH550" s="6"/>
      <c r="UI550" s="6"/>
      <c r="UJ550" s="6"/>
      <c r="UK550" s="6"/>
      <c r="UL550" s="6"/>
      <c r="UM550" s="6"/>
      <c r="UN550" s="6"/>
      <c r="UO550" s="6"/>
      <c r="UP550" s="6"/>
      <c r="UQ550" s="6"/>
      <c r="UR550" s="6"/>
      <c r="US550" s="6"/>
      <c r="UT550" s="6"/>
      <c r="UU550" s="6"/>
      <c r="UV550" s="6"/>
      <c r="UW550" s="6"/>
      <c r="UX550" s="6"/>
      <c r="UY550" s="6"/>
      <c r="UZ550" s="6"/>
      <c r="VA550" s="6"/>
      <c r="VB550" s="6"/>
      <c r="VC550" s="6"/>
      <c r="VD550" s="6"/>
      <c r="VE550" s="6"/>
      <c r="VF550" s="6"/>
      <c r="VG550" s="6"/>
      <c r="VH550" s="6"/>
      <c r="VI550" s="6"/>
      <c r="VJ550" s="6"/>
      <c r="VK550" s="6"/>
      <c r="VL550" s="6"/>
      <c r="VM550" s="6"/>
      <c r="VN550" s="6"/>
      <c r="VO550" s="6"/>
      <c r="VP550" s="6"/>
      <c r="VQ550" s="6"/>
      <c r="VR550" s="6"/>
      <c r="VS550" s="6"/>
      <c r="VT550" s="6"/>
      <c r="VU550" s="6"/>
      <c r="VV550" s="6"/>
      <c r="VW550" s="6"/>
      <c r="VX550" s="6"/>
      <c r="VY550" s="6"/>
      <c r="VZ550" s="6"/>
      <c r="WA550" s="6"/>
      <c r="WB550" s="6"/>
      <c r="WC550" s="6"/>
      <c r="WD550" s="6"/>
      <c r="WE550" s="6"/>
      <c r="WF550" s="6"/>
      <c r="WG550" s="6"/>
      <c r="WH550" s="6"/>
      <c r="WI550" s="6"/>
      <c r="WJ550" s="6"/>
      <c r="WK550" s="6"/>
      <c r="WL550" s="6"/>
      <c r="WM550" s="6"/>
      <c r="WN550" s="6"/>
      <c r="WO550" s="6"/>
      <c r="WP550" s="6"/>
      <c r="WQ550" s="6"/>
      <c r="WR550" s="6"/>
      <c r="WS550" s="6"/>
      <c r="WT550" s="6"/>
      <c r="WU550" s="6"/>
      <c r="WV550" s="6"/>
      <c r="WW550" s="6"/>
      <c r="WX550" s="6"/>
      <c r="WY550" s="6"/>
      <c r="WZ550" s="6"/>
      <c r="XA550" s="6"/>
      <c r="XB550" s="6"/>
      <c r="XC550" s="6"/>
      <c r="XD550" s="6"/>
      <c r="XE550" s="6"/>
      <c r="XF550" s="6"/>
      <c r="XG550" s="6"/>
      <c r="XH550" s="6"/>
      <c r="XI550" s="6"/>
      <c r="XJ550" s="6"/>
      <c r="XK550" s="6"/>
      <c r="XL550" s="6"/>
      <c r="XM550" s="6"/>
      <c r="XN550" s="6"/>
      <c r="XO550" s="6"/>
      <c r="XP550" s="6"/>
    </row>
    <row r="551" spans="2:640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  <c r="PO551" s="6"/>
      <c r="PP551" s="6"/>
      <c r="PQ551" s="6"/>
      <c r="PR551" s="6"/>
      <c r="PS551" s="6"/>
      <c r="PT551" s="6"/>
      <c r="PU551" s="6"/>
      <c r="PV551" s="6"/>
      <c r="PW551" s="6"/>
      <c r="PX551" s="6"/>
      <c r="PY551" s="6"/>
      <c r="PZ551" s="6"/>
      <c r="QA551" s="6"/>
      <c r="QB551" s="6"/>
      <c r="QC551" s="6"/>
      <c r="QD551" s="6"/>
      <c r="QE551" s="6"/>
      <c r="QF551" s="6"/>
      <c r="QG551" s="6"/>
      <c r="QH551" s="6"/>
      <c r="QI551" s="6"/>
      <c r="QJ551" s="6"/>
      <c r="QK551" s="6"/>
      <c r="QL551" s="6"/>
      <c r="QM551" s="6"/>
      <c r="QN551" s="6"/>
      <c r="QO551" s="6"/>
      <c r="QP551" s="6"/>
      <c r="QQ551" s="6"/>
      <c r="QR551" s="6"/>
      <c r="QS551" s="6"/>
      <c r="QT551" s="6"/>
      <c r="QU551" s="6"/>
      <c r="QV551" s="6"/>
      <c r="QW551" s="6"/>
      <c r="QX551" s="6"/>
      <c r="QY551" s="6"/>
      <c r="QZ551" s="6"/>
      <c r="RA551" s="6"/>
      <c r="RB551" s="6"/>
      <c r="RC551" s="6"/>
      <c r="RD551" s="6"/>
      <c r="RE551" s="6"/>
      <c r="RF551" s="6"/>
      <c r="RG551" s="6"/>
      <c r="RH551" s="6"/>
      <c r="RI551" s="6"/>
      <c r="RJ551" s="6"/>
      <c r="RK551" s="6"/>
      <c r="RL551" s="6"/>
      <c r="RM551" s="6"/>
      <c r="RN551" s="6"/>
      <c r="RO551" s="6"/>
      <c r="RP551" s="6"/>
      <c r="RQ551" s="6"/>
      <c r="RR551" s="6"/>
      <c r="RS551" s="6"/>
      <c r="RT551" s="6"/>
      <c r="RU551" s="6"/>
      <c r="RV551" s="6"/>
      <c r="RW551" s="6"/>
      <c r="RX551" s="6"/>
      <c r="RY551" s="6"/>
      <c r="RZ551" s="6"/>
      <c r="SA551" s="6"/>
      <c r="SB551" s="6"/>
      <c r="SC551" s="6"/>
      <c r="SD551" s="6"/>
      <c r="SE551" s="6"/>
      <c r="SF551" s="6"/>
      <c r="SG551" s="6"/>
      <c r="SH551" s="6"/>
      <c r="SI551" s="6"/>
      <c r="SJ551" s="6"/>
      <c r="SK551" s="6"/>
      <c r="SL551" s="6"/>
      <c r="SM551" s="6"/>
      <c r="SN551" s="6"/>
      <c r="SO551" s="6"/>
      <c r="SP551" s="6"/>
      <c r="SQ551" s="6"/>
      <c r="SR551" s="6"/>
      <c r="SS551" s="6"/>
      <c r="ST551" s="6"/>
      <c r="SU551" s="6"/>
      <c r="SV551" s="6"/>
      <c r="SW551" s="6"/>
      <c r="SX551" s="6"/>
      <c r="SY551" s="6"/>
      <c r="SZ551" s="6"/>
      <c r="TA551" s="6"/>
      <c r="TB551" s="6"/>
      <c r="TC551" s="6"/>
      <c r="TD551" s="6"/>
      <c r="TE551" s="6"/>
      <c r="TF551" s="6"/>
      <c r="TG551" s="6"/>
      <c r="TH551" s="6"/>
      <c r="TI551" s="6"/>
      <c r="TJ551" s="6"/>
      <c r="TK551" s="6"/>
      <c r="TL551" s="6"/>
      <c r="TM551" s="6"/>
      <c r="TN551" s="6"/>
      <c r="TO551" s="6"/>
      <c r="TP551" s="6"/>
      <c r="TQ551" s="6"/>
      <c r="TR551" s="6"/>
      <c r="TS551" s="6"/>
      <c r="TT551" s="6"/>
      <c r="TU551" s="6"/>
      <c r="TV551" s="6"/>
      <c r="TW551" s="6"/>
      <c r="TX551" s="6"/>
      <c r="TY551" s="6"/>
      <c r="TZ551" s="6"/>
      <c r="UA551" s="6"/>
      <c r="UB551" s="6"/>
      <c r="UC551" s="6"/>
      <c r="UD551" s="6"/>
      <c r="UE551" s="6"/>
      <c r="UF551" s="6"/>
      <c r="UG551" s="6"/>
      <c r="UH551" s="6"/>
      <c r="UI551" s="6"/>
      <c r="UJ551" s="6"/>
      <c r="UK551" s="6"/>
      <c r="UL551" s="6"/>
      <c r="UM551" s="6"/>
      <c r="UN551" s="6"/>
      <c r="UO551" s="6"/>
      <c r="UP551" s="6"/>
      <c r="UQ551" s="6"/>
      <c r="UR551" s="6"/>
      <c r="US551" s="6"/>
      <c r="UT551" s="6"/>
      <c r="UU551" s="6"/>
      <c r="UV551" s="6"/>
      <c r="UW551" s="6"/>
      <c r="UX551" s="6"/>
      <c r="UY551" s="6"/>
      <c r="UZ551" s="6"/>
      <c r="VA551" s="6"/>
      <c r="VB551" s="6"/>
      <c r="VC551" s="6"/>
      <c r="VD551" s="6"/>
      <c r="VE551" s="6"/>
      <c r="VF551" s="6"/>
      <c r="VG551" s="6"/>
      <c r="VH551" s="6"/>
      <c r="VI551" s="6"/>
      <c r="VJ551" s="6"/>
      <c r="VK551" s="6"/>
      <c r="VL551" s="6"/>
      <c r="VM551" s="6"/>
      <c r="VN551" s="6"/>
      <c r="VO551" s="6"/>
      <c r="VP551" s="6"/>
      <c r="VQ551" s="6"/>
      <c r="VR551" s="6"/>
      <c r="VS551" s="6"/>
      <c r="VT551" s="6"/>
      <c r="VU551" s="6"/>
      <c r="VV551" s="6"/>
      <c r="VW551" s="6"/>
      <c r="VX551" s="6"/>
      <c r="VY551" s="6"/>
      <c r="VZ551" s="6"/>
      <c r="WA551" s="6"/>
      <c r="WB551" s="6"/>
      <c r="WC551" s="6"/>
      <c r="WD551" s="6"/>
      <c r="WE551" s="6"/>
      <c r="WF551" s="6"/>
      <c r="WG551" s="6"/>
      <c r="WH551" s="6"/>
      <c r="WI551" s="6"/>
      <c r="WJ551" s="6"/>
      <c r="WK551" s="6"/>
      <c r="WL551" s="6"/>
      <c r="WM551" s="6"/>
      <c r="WN551" s="6"/>
      <c r="WO551" s="6"/>
      <c r="WP551" s="6"/>
      <c r="WQ551" s="6"/>
      <c r="WR551" s="6"/>
      <c r="WS551" s="6"/>
      <c r="WT551" s="6"/>
      <c r="WU551" s="6"/>
      <c r="WV551" s="6"/>
      <c r="WW551" s="6"/>
      <c r="WX551" s="6"/>
      <c r="WY551" s="6"/>
      <c r="WZ551" s="6"/>
      <c r="XA551" s="6"/>
      <c r="XB551" s="6"/>
      <c r="XC551" s="6"/>
      <c r="XD551" s="6"/>
      <c r="XE551" s="6"/>
      <c r="XF551" s="6"/>
      <c r="XG551" s="6"/>
      <c r="XH551" s="6"/>
      <c r="XI551" s="6"/>
      <c r="XJ551" s="6"/>
      <c r="XK551" s="6"/>
      <c r="XL551" s="6"/>
      <c r="XM551" s="6"/>
      <c r="XN551" s="6"/>
      <c r="XO551" s="6"/>
      <c r="XP551" s="6"/>
    </row>
    <row r="552" spans="2:640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  <c r="PO552" s="6"/>
      <c r="PP552" s="6"/>
      <c r="PQ552" s="6"/>
      <c r="PR552" s="6"/>
      <c r="PS552" s="6"/>
      <c r="PT552" s="6"/>
      <c r="PU552" s="6"/>
      <c r="PV552" s="6"/>
      <c r="PW552" s="6"/>
      <c r="PX552" s="6"/>
      <c r="PY552" s="6"/>
      <c r="PZ552" s="6"/>
      <c r="QA552" s="6"/>
      <c r="QB552" s="6"/>
      <c r="QC552" s="6"/>
      <c r="QD552" s="6"/>
      <c r="QE552" s="6"/>
      <c r="QF552" s="6"/>
      <c r="QG552" s="6"/>
      <c r="QH552" s="6"/>
      <c r="QI552" s="6"/>
      <c r="QJ552" s="6"/>
      <c r="QK552" s="6"/>
      <c r="QL552" s="6"/>
      <c r="QM552" s="6"/>
      <c r="QN552" s="6"/>
      <c r="QO552" s="6"/>
      <c r="QP552" s="6"/>
      <c r="QQ552" s="6"/>
      <c r="QR552" s="6"/>
      <c r="QS552" s="6"/>
      <c r="QT552" s="6"/>
      <c r="QU552" s="6"/>
      <c r="QV552" s="6"/>
      <c r="QW552" s="6"/>
      <c r="QX552" s="6"/>
      <c r="QY552" s="6"/>
      <c r="QZ552" s="6"/>
      <c r="RA552" s="6"/>
      <c r="RB552" s="6"/>
      <c r="RC552" s="6"/>
      <c r="RD552" s="6"/>
      <c r="RE552" s="6"/>
      <c r="RF552" s="6"/>
      <c r="RG552" s="6"/>
      <c r="RH552" s="6"/>
      <c r="RI552" s="6"/>
      <c r="RJ552" s="6"/>
      <c r="RK552" s="6"/>
      <c r="RL552" s="6"/>
      <c r="RM552" s="6"/>
      <c r="RN552" s="6"/>
      <c r="RO552" s="6"/>
      <c r="RP552" s="6"/>
      <c r="RQ552" s="6"/>
      <c r="RR552" s="6"/>
      <c r="RS552" s="6"/>
      <c r="RT552" s="6"/>
      <c r="RU552" s="6"/>
      <c r="RV552" s="6"/>
      <c r="RW552" s="6"/>
      <c r="RX552" s="6"/>
      <c r="RY552" s="6"/>
      <c r="RZ552" s="6"/>
      <c r="SA552" s="6"/>
      <c r="SB552" s="6"/>
      <c r="SC552" s="6"/>
      <c r="SD552" s="6"/>
      <c r="SE552" s="6"/>
      <c r="SF552" s="6"/>
      <c r="SG552" s="6"/>
      <c r="SH552" s="6"/>
      <c r="SI552" s="6"/>
      <c r="SJ552" s="6"/>
      <c r="SK552" s="6"/>
      <c r="SL552" s="6"/>
      <c r="SM552" s="6"/>
      <c r="SN552" s="6"/>
      <c r="SO552" s="6"/>
      <c r="SP552" s="6"/>
      <c r="SQ552" s="6"/>
      <c r="SR552" s="6"/>
      <c r="SS552" s="6"/>
      <c r="ST552" s="6"/>
      <c r="SU552" s="6"/>
      <c r="SV552" s="6"/>
      <c r="SW552" s="6"/>
      <c r="SX552" s="6"/>
      <c r="SY552" s="6"/>
      <c r="SZ552" s="6"/>
      <c r="TA552" s="6"/>
      <c r="TB552" s="6"/>
      <c r="TC552" s="6"/>
      <c r="TD552" s="6"/>
      <c r="TE552" s="6"/>
      <c r="TF552" s="6"/>
      <c r="TG552" s="6"/>
      <c r="TH552" s="6"/>
      <c r="TI552" s="6"/>
      <c r="TJ552" s="6"/>
      <c r="TK552" s="6"/>
      <c r="TL552" s="6"/>
      <c r="TM552" s="6"/>
      <c r="TN552" s="6"/>
      <c r="TO552" s="6"/>
      <c r="TP552" s="6"/>
      <c r="TQ552" s="6"/>
      <c r="TR552" s="6"/>
      <c r="TS552" s="6"/>
      <c r="TT552" s="6"/>
      <c r="TU552" s="6"/>
      <c r="TV552" s="6"/>
      <c r="TW552" s="6"/>
      <c r="TX552" s="6"/>
      <c r="TY552" s="6"/>
      <c r="TZ552" s="6"/>
      <c r="UA552" s="6"/>
      <c r="UB552" s="6"/>
      <c r="UC552" s="6"/>
      <c r="UD552" s="6"/>
      <c r="UE552" s="6"/>
      <c r="UF552" s="6"/>
      <c r="UG552" s="6"/>
      <c r="UH552" s="6"/>
      <c r="UI552" s="6"/>
      <c r="UJ552" s="6"/>
      <c r="UK552" s="6"/>
      <c r="UL552" s="6"/>
      <c r="UM552" s="6"/>
      <c r="UN552" s="6"/>
      <c r="UO552" s="6"/>
      <c r="UP552" s="6"/>
      <c r="UQ552" s="6"/>
      <c r="UR552" s="6"/>
      <c r="US552" s="6"/>
      <c r="UT552" s="6"/>
      <c r="UU552" s="6"/>
      <c r="UV552" s="6"/>
      <c r="UW552" s="6"/>
      <c r="UX552" s="6"/>
      <c r="UY552" s="6"/>
      <c r="UZ552" s="6"/>
      <c r="VA552" s="6"/>
      <c r="VB552" s="6"/>
      <c r="VC552" s="6"/>
      <c r="VD552" s="6"/>
      <c r="VE552" s="6"/>
      <c r="VF552" s="6"/>
      <c r="VG552" s="6"/>
      <c r="VH552" s="6"/>
      <c r="VI552" s="6"/>
      <c r="VJ552" s="6"/>
      <c r="VK552" s="6"/>
      <c r="VL552" s="6"/>
      <c r="VM552" s="6"/>
      <c r="VN552" s="6"/>
      <c r="VO552" s="6"/>
      <c r="VP552" s="6"/>
      <c r="VQ552" s="6"/>
      <c r="VR552" s="6"/>
      <c r="VS552" s="6"/>
      <c r="VT552" s="6"/>
      <c r="VU552" s="6"/>
      <c r="VV552" s="6"/>
      <c r="VW552" s="6"/>
      <c r="VX552" s="6"/>
      <c r="VY552" s="6"/>
      <c r="VZ552" s="6"/>
      <c r="WA552" s="6"/>
      <c r="WB552" s="6"/>
      <c r="WC552" s="6"/>
      <c r="WD552" s="6"/>
      <c r="WE552" s="6"/>
      <c r="WF552" s="6"/>
      <c r="WG552" s="6"/>
      <c r="WH552" s="6"/>
      <c r="WI552" s="6"/>
      <c r="WJ552" s="6"/>
      <c r="WK552" s="6"/>
      <c r="WL552" s="6"/>
      <c r="WM552" s="6"/>
      <c r="WN552" s="6"/>
      <c r="WO552" s="6"/>
      <c r="WP552" s="6"/>
      <c r="WQ552" s="6"/>
      <c r="WR552" s="6"/>
      <c r="WS552" s="6"/>
      <c r="WT552" s="6"/>
      <c r="WU552" s="6"/>
      <c r="WV552" s="6"/>
      <c r="WW552" s="6"/>
      <c r="WX552" s="6"/>
      <c r="WY552" s="6"/>
      <c r="WZ552" s="6"/>
      <c r="XA552" s="6"/>
      <c r="XB552" s="6"/>
      <c r="XC552" s="6"/>
      <c r="XD552" s="6"/>
      <c r="XE552" s="6"/>
      <c r="XF552" s="6"/>
      <c r="XG552" s="6"/>
      <c r="XH552" s="6"/>
      <c r="XI552" s="6"/>
      <c r="XJ552" s="6"/>
      <c r="XK552" s="6"/>
      <c r="XL552" s="6"/>
      <c r="XM552" s="6"/>
      <c r="XN552" s="6"/>
      <c r="XO552" s="6"/>
      <c r="XP552" s="6"/>
    </row>
    <row r="553" spans="2:640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  <c r="PO553" s="6"/>
      <c r="PP553" s="6"/>
      <c r="PQ553" s="6"/>
      <c r="PR553" s="6"/>
      <c r="PS553" s="6"/>
      <c r="PT553" s="6"/>
      <c r="PU553" s="6"/>
      <c r="PV553" s="6"/>
      <c r="PW553" s="6"/>
      <c r="PX553" s="6"/>
      <c r="PY553" s="6"/>
      <c r="PZ553" s="6"/>
      <c r="QA553" s="6"/>
      <c r="QB553" s="6"/>
      <c r="QC553" s="6"/>
      <c r="QD553" s="6"/>
      <c r="QE553" s="6"/>
      <c r="QF553" s="6"/>
      <c r="QG553" s="6"/>
      <c r="QH553" s="6"/>
      <c r="QI553" s="6"/>
      <c r="QJ553" s="6"/>
      <c r="QK553" s="6"/>
      <c r="QL553" s="6"/>
      <c r="QM553" s="6"/>
      <c r="QN553" s="6"/>
      <c r="QO553" s="6"/>
      <c r="QP553" s="6"/>
      <c r="QQ553" s="6"/>
      <c r="QR553" s="6"/>
      <c r="QS553" s="6"/>
      <c r="QT553" s="6"/>
      <c r="QU553" s="6"/>
      <c r="QV553" s="6"/>
      <c r="QW553" s="6"/>
      <c r="QX553" s="6"/>
      <c r="QY553" s="6"/>
      <c r="QZ553" s="6"/>
      <c r="RA553" s="6"/>
      <c r="RB553" s="6"/>
      <c r="RC553" s="6"/>
      <c r="RD553" s="6"/>
      <c r="RE553" s="6"/>
      <c r="RF553" s="6"/>
      <c r="RG553" s="6"/>
      <c r="RH553" s="6"/>
      <c r="RI553" s="6"/>
      <c r="RJ553" s="6"/>
      <c r="RK553" s="6"/>
      <c r="RL553" s="6"/>
      <c r="RM553" s="6"/>
      <c r="RN553" s="6"/>
      <c r="RO553" s="6"/>
      <c r="RP553" s="6"/>
      <c r="RQ553" s="6"/>
      <c r="RR553" s="6"/>
      <c r="RS553" s="6"/>
      <c r="RT553" s="6"/>
      <c r="RU553" s="6"/>
      <c r="RV553" s="6"/>
      <c r="RW553" s="6"/>
      <c r="RX553" s="6"/>
      <c r="RY553" s="6"/>
      <c r="RZ553" s="6"/>
      <c r="SA553" s="6"/>
      <c r="SB553" s="6"/>
      <c r="SC553" s="6"/>
      <c r="SD553" s="6"/>
      <c r="SE553" s="6"/>
      <c r="SF553" s="6"/>
      <c r="SG553" s="6"/>
      <c r="SH553" s="6"/>
      <c r="SI553" s="6"/>
      <c r="SJ553" s="6"/>
      <c r="SK553" s="6"/>
      <c r="SL553" s="6"/>
      <c r="SM553" s="6"/>
      <c r="SN553" s="6"/>
      <c r="SO553" s="6"/>
      <c r="SP553" s="6"/>
      <c r="SQ553" s="6"/>
      <c r="SR553" s="6"/>
      <c r="SS553" s="6"/>
      <c r="ST553" s="6"/>
      <c r="SU553" s="6"/>
      <c r="SV553" s="6"/>
      <c r="SW553" s="6"/>
      <c r="SX553" s="6"/>
      <c r="SY553" s="6"/>
      <c r="SZ553" s="6"/>
      <c r="TA553" s="6"/>
      <c r="TB553" s="6"/>
      <c r="TC553" s="6"/>
      <c r="TD553" s="6"/>
      <c r="TE553" s="6"/>
      <c r="TF553" s="6"/>
      <c r="TG553" s="6"/>
      <c r="TH553" s="6"/>
      <c r="TI553" s="6"/>
      <c r="TJ553" s="6"/>
      <c r="TK553" s="6"/>
      <c r="TL553" s="6"/>
      <c r="TM553" s="6"/>
      <c r="TN553" s="6"/>
      <c r="TO553" s="6"/>
      <c r="TP553" s="6"/>
      <c r="TQ553" s="6"/>
      <c r="TR553" s="6"/>
      <c r="TS553" s="6"/>
      <c r="TT553" s="6"/>
      <c r="TU553" s="6"/>
      <c r="TV553" s="6"/>
      <c r="TW553" s="6"/>
      <c r="TX553" s="6"/>
      <c r="TY553" s="6"/>
      <c r="TZ553" s="6"/>
      <c r="UA553" s="6"/>
      <c r="UB553" s="6"/>
      <c r="UC553" s="6"/>
      <c r="UD553" s="6"/>
      <c r="UE553" s="6"/>
      <c r="UF553" s="6"/>
      <c r="UG553" s="6"/>
      <c r="UH553" s="6"/>
      <c r="UI553" s="6"/>
      <c r="UJ553" s="6"/>
      <c r="UK553" s="6"/>
      <c r="UL553" s="6"/>
      <c r="UM553" s="6"/>
      <c r="UN553" s="6"/>
      <c r="UO553" s="6"/>
      <c r="UP553" s="6"/>
      <c r="UQ553" s="6"/>
      <c r="UR553" s="6"/>
      <c r="US553" s="6"/>
      <c r="UT553" s="6"/>
      <c r="UU553" s="6"/>
      <c r="UV553" s="6"/>
      <c r="UW553" s="6"/>
      <c r="UX553" s="6"/>
      <c r="UY553" s="6"/>
      <c r="UZ553" s="6"/>
      <c r="VA553" s="6"/>
      <c r="VB553" s="6"/>
      <c r="VC553" s="6"/>
      <c r="VD553" s="6"/>
      <c r="VE553" s="6"/>
      <c r="VF553" s="6"/>
      <c r="VG553" s="6"/>
      <c r="VH553" s="6"/>
      <c r="VI553" s="6"/>
      <c r="VJ553" s="6"/>
      <c r="VK553" s="6"/>
      <c r="VL553" s="6"/>
      <c r="VM553" s="6"/>
      <c r="VN553" s="6"/>
      <c r="VO553" s="6"/>
      <c r="VP553" s="6"/>
      <c r="VQ553" s="6"/>
      <c r="VR553" s="6"/>
      <c r="VS553" s="6"/>
      <c r="VT553" s="6"/>
      <c r="VU553" s="6"/>
      <c r="VV553" s="6"/>
      <c r="VW553" s="6"/>
      <c r="VX553" s="6"/>
      <c r="VY553" s="6"/>
      <c r="VZ553" s="6"/>
      <c r="WA553" s="6"/>
      <c r="WB553" s="6"/>
      <c r="WC553" s="6"/>
      <c r="WD553" s="6"/>
      <c r="WE553" s="6"/>
      <c r="WF553" s="6"/>
      <c r="WG553" s="6"/>
      <c r="WH553" s="6"/>
      <c r="WI553" s="6"/>
      <c r="WJ553" s="6"/>
      <c r="WK553" s="6"/>
      <c r="WL553" s="6"/>
      <c r="WM553" s="6"/>
      <c r="WN553" s="6"/>
      <c r="WO553" s="6"/>
      <c r="WP553" s="6"/>
      <c r="WQ553" s="6"/>
      <c r="WR553" s="6"/>
      <c r="WS553" s="6"/>
      <c r="WT553" s="6"/>
      <c r="WU553" s="6"/>
      <c r="WV553" s="6"/>
      <c r="WW553" s="6"/>
      <c r="WX553" s="6"/>
      <c r="WY553" s="6"/>
      <c r="WZ553" s="6"/>
      <c r="XA553" s="6"/>
      <c r="XB553" s="6"/>
      <c r="XC553" s="6"/>
      <c r="XD553" s="6"/>
      <c r="XE553" s="6"/>
      <c r="XF553" s="6"/>
      <c r="XG553" s="6"/>
      <c r="XH553" s="6"/>
      <c r="XI553" s="6"/>
      <c r="XJ553" s="6"/>
      <c r="XK553" s="6"/>
      <c r="XL553" s="6"/>
      <c r="XM553" s="6"/>
      <c r="XN553" s="6"/>
      <c r="XO553" s="6"/>
      <c r="XP553" s="6"/>
    </row>
    <row r="554" spans="2:640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/>
      <c r="KV554" s="6"/>
      <c r="KW554" s="6"/>
      <c r="KX554" s="6"/>
      <c r="KY554" s="6"/>
      <c r="KZ554" s="6"/>
      <c r="LA554" s="6"/>
      <c r="LB554" s="6"/>
      <c r="LC554" s="6"/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/>
      <c r="MB554" s="6"/>
      <c r="MC554" s="6"/>
      <c r="MD554" s="6"/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/>
      <c r="OO554" s="6"/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  <c r="PO554" s="6"/>
      <c r="PP554" s="6"/>
      <c r="PQ554" s="6"/>
      <c r="PR554" s="6"/>
      <c r="PS554" s="6"/>
      <c r="PT554" s="6"/>
      <c r="PU554" s="6"/>
      <c r="PV554" s="6"/>
      <c r="PW554" s="6"/>
      <c r="PX554" s="6"/>
      <c r="PY554" s="6"/>
      <c r="PZ554" s="6"/>
      <c r="QA554" s="6"/>
      <c r="QB554" s="6"/>
      <c r="QC554" s="6"/>
      <c r="QD554" s="6"/>
      <c r="QE554" s="6"/>
      <c r="QF554" s="6"/>
      <c r="QG554" s="6"/>
      <c r="QH554" s="6"/>
      <c r="QI554" s="6"/>
      <c r="QJ554" s="6"/>
      <c r="QK554" s="6"/>
      <c r="QL554" s="6"/>
      <c r="QM554" s="6"/>
      <c r="QN554" s="6"/>
      <c r="QO554" s="6"/>
      <c r="QP554" s="6"/>
      <c r="QQ554" s="6"/>
      <c r="QR554" s="6"/>
      <c r="QS554" s="6"/>
      <c r="QT554" s="6"/>
      <c r="QU554" s="6"/>
      <c r="QV554" s="6"/>
      <c r="QW554" s="6"/>
      <c r="QX554" s="6"/>
      <c r="QY554" s="6"/>
      <c r="QZ554" s="6"/>
      <c r="RA554" s="6"/>
      <c r="RB554" s="6"/>
      <c r="RC554" s="6"/>
      <c r="RD554" s="6"/>
      <c r="RE554" s="6"/>
      <c r="RF554" s="6"/>
      <c r="RG554" s="6"/>
      <c r="RH554" s="6"/>
      <c r="RI554" s="6"/>
      <c r="RJ554" s="6"/>
      <c r="RK554" s="6"/>
      <c r="RL554" s="6"/>
      <c r="RM554" s="6"/>
      <c r="RN554" s="6"/>
      <c r="RO554" s="6"/>
      <c r="RP554" s="6"/>
      <c r="RQ554" s="6"/>
      <c r="RR554" s="6"/>
      <c r="RS554" s="6"/>
      <c r="RT554" s="6"/>
      <c r="RU554" s="6"/>
      <c r="RV554" s="6"/>
      <c r="RW554" s="6"/>
      <c r="RX554" s="6"/>
      <c r="RY554" s="6"/>
      <c r="RZ554" s="6"/>
      <c r="SA554" s="6"/>
      <c r="SB554" s="6"/>
      <c r="SC554" s="6"/>
      <c r="SD554" s="6"/>
      <c r="SE554" s="6"/>
      <c r="SF554" s="6"/>
      <c r="SG554" s="6"/>
      <c r="SH554" s="6"/>
      <c r="SI554" s="6"/>
      <c r="SJ554" s="6"/>
      <c r="SK554" s="6"/>
      <c r="SL554" s="6"/>
      <c r="SM554" s="6"/>
      <c r="SN554" s="6"/>
      <c r="SO554" s="6"/>
      <c r="SP554" s="6"/>
      <c r="SQ554" s="6"/>
      <c r="SR554" s="6"/>
      <c r="SS554" s="6"/>
      <c r="ST554" s="6"/>
      <c r="SU554" s="6"/>
      <c r="SV554" s="6"/>
      <c r="SW554" s="6"/>
      <c r="SX554" s="6"/>
      <c r="SY554" s="6"/>
      <c r="SZ554" s="6"/>
      <c r="TA554" s="6"/>
      <c r="TB554" s="6"/>
      <c r="TC554" s="6"/>
      <c r="TD554" s="6"/>
      <c r="TE554" s="6"/>
      <c r="TF554" s="6"/>
      <c r="TG554" s="6"/>
      <c r="TH554" s="6"/>
      <c r="TI554" s="6"/>
      <c r="TJ554" s="6"/>
      <c r="TK554" s="6"/>
      <c r="TL554" s="6"/>
      <c r="TM554" s="6"/>
      <c r="TN554" s="6"/>
      <c r="TO554" s="6"/>
      <c r="TP554" s="6"/>
      <c r="TQ554" s="6"/>
      <c r="TR554" s="6"/>
      <c r="TS554" s="6"/>
      <c r="TT554" s="6"/>
      <c r="TU554" s="6"/>
      <c r="TV554" s="6"/>
      <c r="TW554" s="6"/>
      <c r="TX554" s="6"/>
      <c r="TY554" s="6"/>
      <c r="TZ554" s="6"/>
      <c r="UA554" s="6"/>
      <c r="UB554" s="6"/>
      <c r="UC554" s="6"/>
      <c r="UD554" s="6"/>
      <c r="UE554" s="6"/>
      <c r="UF554" s="6"/>
      <c r="UG554" s="6"/>
      <c r="UH554" s="6"/>
      <c r="UI554" s="6"/>
      <c r="UJ554" s="6"/>
      <c r="UK554" s="6"/>
      <c r="UL554" s="6"/>
      <c r="UM554" s="6"/>
      <c r="UN554" s="6"/>
      <c r="UO554" s="6"/>
      <c r="UP554" s="6"/>
      <c r="UQ554" s="6"/>
      <c r="UR554" s="6"/>
      <c r="US554" s="6"/>
      <c r="UT554" s="6"/>
      <c r="UU554" s="6"/>
      <c r="UV554" s="6"/>
      <c r="UW554" s="6"/>
      <c r="UX554" s="6"/>
      <c r="UY554" s="6"/>
      <c r="UZ554" s="6"/>
      <c r="VA554" s="6"/>
      <c r="VB554" s="6"/>
      <c r="VC554" s="6"/>
      <c r="VD554" s="6"/>
      <c r="VE554" s="6"/>
      <c r="VF554" s="6"/>
      <c r="VG554" s="6"/>
      <c r="VH554" s="6"/>
      <c r="VI554" s="6"/>
      <c r="VJ554" s="6"/>
      <c r="VK554" s="6"/>
      <c r="VL554" s="6"/>
      <c r="VM554" s="6"/>
      <c r="VN554" s="6"/>
      <c r="VO554" s="6"/>
      <c r="VP554" s="6"/>
      <c r="VQ554" s="6"/>
      <c r="VR554" s="6"/>
      <c r="VS554" s="6"/>
      <c r="VT554" s="6"/>
      <c r="VU554" s="6"/>
      <c r="VV554" s="6"/>
      <c r="VW554" s="6"/>
      <c r="VX554" s="6"/>
      <c r="VY554" s="6"/>
      <c r="VZ554" s="6"/>
      <c r="WA554" s="6"/>
      <c r="WB554" s="6"/>
      <c r="WC554" s="6"/>
      <c r="WD554" s="6"/>
      <c r="WE554" s="6"/>
      <c r="WF554" s="6"/>
      <c r="WG554" s="6"/>
      <c r="WH554" s="6"/>
      <c r="WI554" s="6"/>
      <c r="WJ554" s="6"/>
      <c r="WK554" s="6"/>
      <c r="WL554" s="6"/>
      <c r="WM554" s="6"/>
      <c r="WN554" s="6"/>
      <c r="WO554" s="6"/>
      <c r="WP554" s="6"/>
      <c r="WQ554" s="6"/>
      <c r="WR554" s="6"/>
      <c r="WS554" s="6"/>
      <c r="WT554" s="6"/>
      <c r="WU554" s="6"/>
      <c r="WV554" s="6"/>
      <c r="WW554" s="6"/>
      <c r="WX554" s="6"/>
      <c r="WY554" s="6"/>
      <c r="WZ554" s="6"/>
      <c r="XA554" s="6"/>
      <c r="XB554" s="6"/>
      <c r="XC554" s="6"/>
      <c r="XD554" s="6"/>
      <c r="XE554" s="6"/>
      <c r="XF554" s="6"/>
      <c r="XG554" s="6"/>
      <c r="XH554" s="6"/>
      <c r="XI554" s="6"/>
      <c r="XJ554" s="6"/>
      <c r="XK554" s="6"/>
      <c r="XL554" s="6"/>
      <c r="XM554" s="6"/>
      <c r="XN554" s="6"/>
      <c r="XO554" s="6"/>
      <c r="XP554" s="6"/>
    </row>
    <row r="555" spans="2:640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/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  <c r="PO555" s="6"/>
      <c r="PP555" s="6"/>
      <c r="PQ555" s="6"/>
      <c r="PR555" s="6"/>
      <c r="PS555" s="6"/>
      <c r="PT555" s="6"/>
      <c r="PU555" s="6"/>
      <c r="PV555" s="6"/>
      <c r="PW555" s="6"/>
      <c r="PX555" s="6"/>
      <c r="PY555" s="6"/>
      <c r="PZ555" s="6"/>
      <c r="QA555" s="6"/>
      <c r="QB555" s="6"/>
      <c r="QC555" s="6"/>
      <c r="QD555" s="6"/>
      <c r="QE555" s="6"/>
      <c r="QF555" s="6"/>
      <c r="QG555" s="6"/>
      <c r="QH555" s="6"/>
      <c r="QI555" s="6"/>
      <c r="QJ555" s="6"/>
      <c r="QK555" s="6"/>
      <c r="QL555" s="6"/>
      <c r="QM555" s="6"/>
      <c r="QN555" s="6"/>
      <c r="QO555" s="6"/>
      <c r="QP555" s="6"/>
      <c r="QQ555" s="6"/>
      <c r="QR555" s="6"/>
      <c r="QS555" s="6"/>
      <c r="QT555" s="6"/>
      <c r="QU555" s="6"/>
      <c r="QV555" s="6"/>
      <c r="QW555" s="6"/>
      <c r="QX555" s="6"/>
      <c r="QY555" s="6"/>
      <c r="QZ555" s="6"/>
      <c r="RA555" s="6"/>
      <c r="RB555" s="6"/>
      <c r="RC555" s="6"/>
      <c r="RD555" s="6"/>
      <c r="RE555" s="6"/>
      <c r="RF555" s="6"/>
      <c r="RG555" s="6"/>
      <c r="RH555" s="6"/>
      <c r="RI555" s="6"/>
      <c r="RJ555" s="6"/>
      <c r="RK555" s="6"/>
      <c r="RL555" s="6"/>
      <c r="RM555" s="6"/>
      <c r="RN555" s="6"/>
      <c r="RO555" s="6"/>
      <c r="RP555" s="6"/>
      <c r="RQ555" s="6"/>
      <c r="RR555" s="6"/>
      <c r="RS555" s="6"/>
      <c r="RT555" s="6"/>
      <c r="RU555" s="6"/>
      <c r="RV555" s="6"/>
      <c r="RW555" s="6"/>
      <c r="RX555" s="6"/>
      <c r="RY555" s="6"/>
      <c r="RZ555" s="6"/>
      <c r="SA555" s="6"/>
      <c r="SB555" s="6"/>
      <c r="SC555" s="6"/>
      <c r="SD555" s="6"/>
      <c r="SE555" s="6"/>
      <c r="SF555" s="6"/>
      <c r="SG555" s="6"/>
      <c r="SH555" s="6"/>
      <c r="SI555" s="6"/>
      <c r="SJ555" s="6"/>
      <c r="SK555" s="6"/>
      <c r="SL555" s="6"/>
      <c r="SM555" s="6"/>
      <c r="SN555" s="6"/>
      <c r="SO555" s="6"/>
      <c r="SP555" s="6"/>
      <c r="SQ555" s="6"/>
      <c r="SR555" s="6"/>
      <c r="SS555" s="6"/>
      <c r="ST555" s="6"/>
      <c r="SU555" s="6"/>
      <c r="SV555" s="6"/>
      <c r="SW555" s="6"/>
      <c r="SX555" s="6"/>
      <c r="SY555" s="6"/>
      <c r="SZ555" s="6"/>
      <c r="TA555" s="6"/>
      <c r="TB555" s="6"/>
      <c r="TC555" s="6"/>
      <c r="TD555" s="6"/>
      <c r="TE555" s="6"/>
      <c r="TF555" s="6"/>
      <c r="TG555" s="6"/>
      <c r="TH555" s="6"/>
      <c r="TI555" s="6"/>
      <c r="TJ555" s="6"/>
      <c r="TK555" s="6"/>
      <c r="TL555" s="6"/>
      <c r="TM555" s="6"/>
      <c r="TN555" s="6"/>
      <c r="TO555" s="6"/>
      <c r="TP555" s="6"/>
      <c r="TQ555" s="6"/>
      <c r="TR555" s="6"/>
      <c r="TS555" s="6"/>
      <c r="TT555" s="6"/>
      <c r="TU555" s="6"/>
      <c r="TV555" s="6"/>
      <c r="TW555" s="6"/>
      <c r="TX555" s="6"/>
      <c r="TY555" s="6"/>
      <c r="TZ555" s="6"/>
      <c r="UA555" s="6"/>
      <c r="UB555" s="6"/>
      <c r="UC555" s="6"/>
      <c r="UD555" s="6"/>
      <c r="UE555" s="6"/>
      <c r="UF555" s="6"/>
      <c r="UG555" s="6"/>
      <c r="UH555" s="6"/>
      <c r="UI555" s="6"/>
      <c r="UJ555" s="6"/>
      <c r="UK555" s="6"/>
      <c r="UL555" s="6"/>
      <c r="UM555" s="6"/>
      <c r="UN555" s="6"/>
      <c r="UO555" s="6"/>
      <c r="UP555" s="6"/>
      <c r="UQ555" s="6"/>
      <c r="UR555" s="6"/>
      <c r="US555" s="6"/>
      <c r="UT555" s="6"/>
      <c r="UU555" s="6"/>
      <c r="UV555" s="6"/>
      <c r="UW555" s="6"/>
      <c r="UX555" s="6"/>
      <c r="UY555" s="6"/>
      <c r="UZ555" s="6"/>
      <c r="VA555" s="6"/>
      <c r="VB555" s="6"/>
      <c r="VC555" s="6"/>
      <c r="VD555" s="6"/>
      <c r="VE555" s="6"/>
      <c r="VF555" s="6"/>
      <c r="VG555" s="6"/>
      <c r="VH555" s="6"/>
      <c r="VI555" s="6"/>
      <c r="VJ555" s="6"/>
      <c r="VK555" s="6"/>
      <c r="VL555" s="6"/>
      <c r="VM555" s="6"/>
      <c r="VN555" s="6"/>
      <c r="VO555" s="6"/>
      <c r="VP555" s="6"/>
      <c r="VQ555" s="6"/>
      <c r="VR555" s="6"/>
      <c r="VS555" s="6"/>
      <c r="VT555" s="6"/>
      <c r="VU555" s="6"/>
      <c r="VV555" s="6"/>
      <c r="VW555" s="6"/>
      <c r="VX555" s="6"/>
      <c r="VY555" s="6"/>
      <c r="VZ555" s="6"/>
      <c r="WA555" s="6"/>
      <c r="WB555" s="6"/>
      <c r="WC555" s="6"/>
      <c r="WD555" s="6"/>
      <c r="WE555" s="6"/>
      <c r="WF555" s="6"/>
      <c r="WG555" s="6"/>
      <c r="WH555" s="6"/>
      <c r="WI555" s="6"/>
      <c r="WJ555" s="6"/>
      <c r="WK555" s="6"/>
      <c r="WL555" s="6"/>
      <c r="WM555" s="6"/>
      <c r="WN555" s="6"/>
      <c r="WO555" s="6"/>
      <c r="WP555" s="6"/>
      <c r="WQ555" s="6"/>
      <c r="WR555" s="6"/>
      <c r="WS555" s="6"/>
      <c r="WT555" s="6"/>
      <c r="WU555" s="6"/>
      <c r="WV555" s="6"/>
      <c r="WW555" s="6"/>
      <c r="WX555" s="6"/>
      <c r="WY555" s="6"/>
      <c r="WZ555" s="6"/>
      <c r="XA555" s="6"/>
      <c r="XB555" s="6"/>
      <c r="XC555" s="6"/>
      <c r="XD555" s="6"/>
      <c r="XE555" s="6"/>
      <c r="XF555" s="6"/>
      <c r="XG555" s="6"/>
      <c r="XH555" s="6"/>
      <c r="XI555" s="6"/>
      <c r="XJ555" s="6"/>
      <c r="XK555" s="6"/>
      <c r="XL555" s="6"/>
      <c r="XM555" s="6"/>
      <c r="XN555" s="6"/>
      <c r="XO555" s="6"/>
      <c r="XP555" s="6"/>
    </row>
    <row r="556" spans="2:640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  <c r="JV556" s="6"/>
      <c r="JW556" s="6"/>
      <c r="JX556" s="6"/>
      <c r="JY556" s="6"/>
      <c r="JZ556" s="6"/>
      <c r="KA556" s="6"/>
      <c r="KB556" s="6"/>
      <c r="KC556" s="6"/>
      <c r="KD556" s="6"/>
      <c r="KE556" s="6"/>
      <c r="KF556" s="6"/>
      <c r="KG556" s="6"/>
      <c r="KH556" s="6"/>
      <c r="KI556" s="6"/>
      <c r="KJ556" s="6"/>
      <c r="KK556" s="6"/>
      <c r="KL556" s="6"/>
      <c r="KM556" s="6"/>
      <c r="KN556" s="6"/>
      <c r="KO556" s="6"/>
      <c r="KP556" s="6"/>
      <c r="KQ556" s="6"/>
      <c r="KR556" s="6"/>
      <c r="KS556" s="6"/>
      <c r="KT556" s="6"/>
      <c r="KU556" s="6"/>
      <c r="KV556" s="6"/>
      <c r="KW556" s="6"/>
      <c r="KX556" s="6"/>
      <c r="KY556" s="6"/>
      <c r="KZ556" s="6"/>
      <c r="LA556" s="6"/>
      <c r="LB556" s="6"/>
      <c r="LC556" s="6"/>
      <c r="LD556" s="6"/>
      <c r="LE556" s="6"/>
      <c r="LF556" s="6"/>
      <c r="LG556" s="6"/>
      <c r="LH556" s="6"/>
      <c r="LI556" s="6"/>
      <c r="LJ556" s="6"/>
      <c r="LK556" s="6"/>
      <c r="LL556" s="6"/>
      <c r="LM556" s="6"/>
      <c r="LN556" s="6"/>
      <c r="LO556" s="6"/>
      <c r="LP556" s="6"/>
      <c r="LQ556" s="6"/>
      <c r="LR556" s="6"/>
      <c r="LS556" s="6"/>
      <c r="LT556" s="6"/>
      <c r="LU556" s="6"/>
      <c r="LV556" s="6"/>
      <c r="LW556" s="6"/>
      <c r="LX556" s="6"/>
      <c r="LY556" s="6"/>
      <c r="LZ556" s="6"/>
      <c r="MA556" s="6"/>
      <c r="MB556" s="6"/>
      <c r="MC556" s="6"/>
      <c r="MD556" s="6"/>
      <c r="ME556" s="6"/>
      <c r="MF556" s="6"/>
      <c r="MG556" s="6"/>
      <c r="MH556" s="6"/>
      <c r="MI556" s="6"/>
      <c r="MJ556" s="6"/>
      <c r="MK556" s="6"/>
      <c r="ML556" s="6"/>
      <c r="MM556" s="6"/>
      <c r="MN556" s="6"/>
      <c r="MO556" s="6"/>
      <c r="MP556" s="6"/>
      <c r="MQ556" s="6"/>
      <c r="MR556" s="6"/>
      <c r="MS556" s="6"/>
      <c r="MT556" s="6"/>
      <c r="MU556" s="6"/>
      <c r="MV556" s="6"/>
      <c r="MW556" s="6"/>
      <c r="MX556" s="6"/>
      <c r="MY556" s="6"/>
      <c r="MZ556" s="6"/>
      <c r="NA556" s="6"/>
      <c r="NB556" s="6"/>
      <c r="NC556" s="6"/>
      <c r="ND556" s="6"/>
      <c r="NE556" s="6"/>
      <c r="NF556" s="6"/>
      <c r="NG556" s="6"/>
      <c r="NH556" s="6"/>
      <c r="NI556" s="6"/>
      <c r="NJ556" s="6"/>
      <c r="NK556" s="6"/>
      <c r="NL556" s="6"/>
      <c r="NM556" s="6"/>
      <c r="NN556" s="6"/>
      <c r="NO556" s="6"/>
      <c r="NP556" s="6"/>
      <c r="NQ556" s="6"/>
      <c r="NR556" s="6"/>
      <c r="NS556" s="6"/>
      <c r="NT556" s="6"/>
      <c r="NU556" s="6"/>
      <c r="NV556" s="6"/>
      <c r="NW556" s="6"/>
      <c r="NX556" s="6"/>
      <c r="NY556" s="6"/>
      <c r="NZ556" s="6"/>
      <c r="OA556" s="6"/>
      <c r="OB556" s="6"/>
      <c r="OC556" s="6"/>
      <c r="OD556" s="6"/>
      <c r="OE556" s="6"/>
      <c r="OF556" s="6"/>
      <c r="OG556" s="6"/>
      <c r="OH556" s="6"/>
      <c r="OI556" s="6"/>
      <c r="OJ556" s="6"/>
      <c r="OK556" s="6"/>
      <c r="OL556" s="6"/>
      <c r="OM556" s="6"/>
      <c r="ON556" s="6"/>
      <c r="OO556" s="6"/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  <c r="PO556" s="6"/>
      <c r="PP556" s="6"/>
      <c r="PQ556" s="6"/>
      <c r="PR556" s="6"/>
      <c r="PS556" s="6"/>
      <c r="PT556" s="6"/>
      <c r="PU556" s="6"/>
      <c r="PV556" s="6"/>
      <c r="PW556" s="6"/>
      <c r="PX556" s="6"/>
      <c r="PY556" s="6"/>
      <c r="PZ556" s="6"/>
      <c r="QA556" s="6"/>
      <c r="QB556" s="6"/>
      <c r="QC556" s="6"/>
      <c r="QD556" s="6"/>
      <c r="QE556" s="6"/>
      <c r="QF556" s="6"/>
      <c r="QG556" s="6"/>
      <c r="QH556" s="6"/>
      <c r="QI556" s="6"/>
      <c r="QJ556" s="6"/>
      <c r="QK556" s="6"/>
      <c r="QL556" s="6"/>
      <c r="QM556" s="6"/>
      <c r="QN556" s="6"/>
      <c r="QO556" s="6"/>
      <c r="QP556" s="6"/>
      <c r="QQ556" s="6"/>
      <c r="QR556" s="6"/>
      <c r="QS556" s="6"/>
      <c r="QT556" s="6"/>
      <c r="QU556" s="6"/>
      <c r="QV556" s="6"/>
      <c r="QW556" s="6"/>
      <c r="QX556" s="6"/>
      <c r="QY556" s="6"/>
      <c r="QZ556" s="6"/>
      <c r="RA556" s="6"/>
      <c r="RB556" s="6"/>
      <c r="RC556" s="6"/>
      <c r="RD556" s="6"/>
      <c r="RE556" s="6"/>
      <c r="RF556" s="6"/>
      <c r="RG556" s="6"/>
      <c r="RH556" s="6"/>
      <c r="RI556" s="6"/>
      <c r="RJ556" s="6"/>
      <c r="RK556" s="6"/>
      <c r="RL556" s="6"/>
      <c r="RM556" s="6"/>
      <c r="RN556" s="6"/>
      <c r="RO556" s="6"/>
      <c r="RP556" s="6"/>
      <c r="RQ556" s="6"/>
      <c r="RR556" s="6"/>
      <c r="RS556" s="6"/>
      <c r="RT556" s="6"/>
      <c r="RU556" s="6"/>
      <c r="RV556" s="6"/>
      <c r="RW556" s="6"/>
      <c r="RX556" s="6"/>
      <c r="RY556" s="6"/>
      <c r="RZ556" s="6"/>
      <c r="SA556" s="6"/>
      <c r="SB556" s="6"/>
      <c r="SC556" s="6"/>
      <c r="SD556" s="6"/>
      <c r="SE556" s="6"/>
      <c r="SF556" s="6"/>
      <c r="SG556" s="6"/>
      <c r="SH556" s="6"/>
      <c r="SI556" s="6"/>
      <c r="SJ556" s="6"/>
      <c r="SK556" s="6"/>
      <c r="SL556" s="6"/>
      <c r="SM556" s="6"/>
      <c r="SN556" s="6"/>
      <c r="SO556" s="6"/>
      <c r="SP556" s="6"/>
      <c r="SQ556" s="6"/>
      <c r="SR556" s="6"/>
      <c r="SS556" s="6"/>
      <c r="ST556" s="6"/>
      <c r="SU556" s="6"/>
      <c r="SV556" s="6"/>
      <c r="SW556" s="6"/>
      <c r="SX556" s="6"/>
      <c r="SY556" s="6"/>
      <c r="SZ556" s="6"/>
      <c r="TA556" s="6"/>
      <c r="TB556" s="6"/>
      <c r="TC556" s="6"/>
      <c r="TD556" s="6"/>
      <c r="TE556" s="6"/>
      <c r="TF556" s="6"/>
      <c r="TG556" s="6"/>
      <c r="TH556" s="6"/>
      <c r="TI556" s="6"/>
      <c r="TJ556" s="6"/>
      <c r="TK556" s="6"/>
      <c r="TL556" s="6"/>
      <c r="TM556" s="6"/>
      <c r="TN556" s="6"/>
      <c r="TO556" s="6"/>
      <c r="TP556" s="6"/>
      <c r="TQ556" s="6"/>
      <c r="TR556" s="6"/>
      <c r="TS556" s="6"/>
      <c r="TT556" s="6"/>
      <c r="TU556" s="6"/>
      <c r="TV556" s="6"/>
      <c r="TW556" s="6"/>
      <c r="TX556" s="6"/>
      <c r="TY556" s="6"/>
      <c r="TZ556" s="6"/>
      <c r="UA556" s="6"/>
      <c r="UB556" s="6"/>
      <c r="UC556" s="6"/>
      <c r="UD556" s="6"/>
      <c r="UE556" s="6"/>
      <c r="UF556" s="6"/>
      <c r="UG556" s="6"/>
      <c r="UH556" s="6"/>
      <c r="UI556" s="6"/>
      <c r="UJ556" s="6"/>
      <c r="UK556" s="6"/>
      <c r="UL556" s="6"/>
      <c r="UM556" s="6"/>
      <c r="UN556" s="6"/>
      <c r="UO556" s="6"/>
      <c r="UP556" s="6"/>
      <c r="UQ556" s="6"/>
      <c r="UR556" s="6"/>
      <c r="US556" s="6"/>
      <c r="UT556" s="6"/>
      <c r="UU556" s="6"/>
      <c r="UV556" s="6"/>
      <c r="UW556" s="6"/>
      <c r="UX556" s="6"/>
      <c r="UY556" s="6"/>
      <c r="UZ556" s="6"/>
      <c r="VA556" s="6"/>
      <c r="VB556" s="6"/>
      <c r="VC556" s="6"/>
      <c r="VD556" s="6"/>
      <c r="VE556" s="6"/>
      <c r="VF556" s="6"/>
      <c r="VG556" s="6"/>
      <c r="VH556" s="6"/>
      <c r="VI556" s="6"/>
      <c r="VJ556" s="6"/>
      <c r="VK556" s="6"/>
      <c r="VL556" s="6"/>
      <c r="VM556" s="6"/>
      <c r="VN556" s="6"/>
      <c r="VO556" s="6"/>
      <c r="VP556" s="6"/>
      <c r="VQ556" s="6"/>
      <c r="VR556" s="6"/>
      <c r="VS556" s="6"/>
      <c r="VT556" s="6"/>
      <c r="VU556" s="6"/>
      <c r="VV556" s="6"/>
      <c r="VW556" s="6"/>
      <c r="VX556" s="6"/>
      <c r="VY556" s="6"/>
      <c r="VZ556" s="6"/>
      <c r="WA556" s="6"/>
      <c r="WB556" s="6"/>
      <c r="WC556" s="6"/>
      <c r="WD556" s="6"/>
      <c r="WE556" s="6"/>
      <c r="WF556" s="6"/>
      <c r="WG556" s="6"/>
      <c r="WH556" s="6"/>
      <c r="WI556" s="6"/>
      <c r="WJ556" s="6"/>
      <c r="WK556" s="6"/>
      <c r="WL556" s="6"/>
      <c r="WM556" s="6"/>
      <c r="WN556" s="6"/>
      <c r="WO556" s="6"/>
      <c r="WP556" s="6"/>
      <c r="WQ556" s="6"/>
      <c r="WR556" s="6"/>
      <c r="WS556" s="6"/>
      <c r="WT556" s="6"/>
      <c r="WU556" s="6"/>
      <c r="WV556" s="6"/>
      <c r="WW556" s="6"/>
      <c r="WX556" s="6"/>
      <c r="WY556" s="6"/>
      <c r="WZ556" s="6"/>
      <c r="XA556" s="6"/>
      <c r="XB556" s="6"/>
      <c r="XC556" s="6"/>
      <c r="XD556" s="6"/>
      <c r="XE556" s="6"/>
      <c r="XF556" s="6"/>
      <c r="XG556" s="6"/>
      <c r="XH556" s="6"/>
      <c r="XI556" s="6"/>
      <c r="XJ556" s="6"/>
      <c r="XK556" s="6"/>
      <c r="XL556" s="6"/>
      <c r="XM556" s="6"/>
      <c r="XN556" s="6"/>
      <c r="XO556" s="6"/>
      <c r="XP556" s="6"/>
    </row>
    <row r="557" spans="2:640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  <c r="JV557" s="6"/>
      <c r="JW557" s="6"/>
      <c r="JX557" s="6"/>
      <c r="JY557" s="6"/>
      <c r="JZ557" s="6"/>
      <c r="KA557" s="6"/>
      <c r="KB557" s="6"/>
      <c r="KC557" s="6"/>
      <c r="KD557" s="6"/>
      <c r="KE557" s="6"/>
      <c r="KF557" s="6"/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/>
      <c r="LC557" s="6"/>
      <c r="LD557" s="6"/>
      <c r="LE557" s="6"/>
      <c r="LF557" s="6"/>
      <c r="LG557" s="6"/>
      <c r="LH557" s="6"/>
      <c r="LI557" s="6"/>
      <c r="LJ557" s="6"/>
      <c r="LK557" s="6"/>
      <c r="LL557" s="6"/>
      <c r="LM557" s="6"/>
      <c r="LN557" s="6"/>
      <c r="LO557" s="6"/>
      <c r="LP557" s="6"/>
      <c r="LQ557" s="6"/>
      <c r="LR557" s="6"/>
      <c r="LS557" s="6"/>
      <c r="LT557" s="6"/>
      <c r="LU557" s="6"/>
      <c r="LV557" s="6"/>
      <c r="LW557" s="6"/>
      <c r="LX557" s="6"/>
      <c r="LY557" s="6"/>
      <c r="LZ557" s="6"/>
      <c r="MA557" s="6"/>
      <c r="MB557" s="6"/>
      <c r="MC557" s="6"/>
      <c r="MD557" s="6"/>
      <c r="ME557" s="6"/>
      <c r="MF557" s="6"/>
      <c r="MG557" s="6"/>
      <c r="MH557" s="6"/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/>
      <c r="OD557" s="6"/>
      <c r="OE557" s="6"/>
      <c r="OF557" s="6"/>
      <c r="OG557" s="6"/>
      <c r="OH557" s="6"/>
      <c r="OI557" s="6"/>
      <c r="OJ557" s="6"/>
      <c r="OK557" s="6"/>
      <c r="OL557" s="6"/>
      <c r="OM557" s="6"/>
      <c r="ON557" s="6"/>
      <c r="OO557" s="6"/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  <c r="PO557" s="6"/>
      <c r="PP557" s="6"/>
      <c r="PQ557" s="6"/>
      <c r="PR557" s="6"/>
      <c r="PS557" s="6"/>
      <c r="PT557" s="6"/>
      <c r="PU557" s="6"/>
      <c r="PV557" s="6"/>
      <c r="PW557" s="6"/>
      <c r="PX557" s="6"/>
      <c r="PY557" s="6"/>
      <c r="PZ557" s="6"/>
      <c r="QA557" s="6"/>
      <c r="QB557" s="6"/>
      <c r="QC557" s="6"/>
      <c r="QD557" s="6"/>
      <c r="QE557" s="6"/>
      <c r="QF557" s="6"/>
      <c r="QG557" s="6"/>
      <c r="QH557" s="6"/>
      <c r="QI557" s="6"/>
      <c r="QJ557" s="6"/>
      <c r="QK557" s="6"/>
      <c r="QL557" s="6"/>
      <c r="QM557" s="6"/>
      <c r="QN557" s="6"/>
      <c r="QO557" s="6"/>
      <c r="QP557" s="6"/>
      <c r="QQ557" s="6"/>
      <c r="QR557" s="6"/>
      <c r="QS557" s="6"/>
      <c r="QT557" s="6"/>
      <c r="QU557" s="6"/>
      <c r="QV557" s="6"/>
      <c r="QW557" s="6"/>
      <c r="QX557" s="6"/>
      <c r="QY557" s="6"/>
      <c r="QZ557" s="6"/>
      <c r="RA557" s="6"/>
      <c r="RB557" s="6"/>
      <c r="RC557" s="6"/>
      <c r="RD557" s="6"/>
      <c r="RE557" s="6"/>
      <c r="RF557" s="6"/>
      <c r="RG557" s="6"/>
      <c r="RH557" s="6"/>
      <c r="RI557" s="6"/>
      <c r="RJ557" s="6"/>
      <c r="RK557" s="6"/>
      <c r="RL557" s="6"/>
      <c r="RM557" s="6"/>
      <c r="RN557" s="6"/>
      <c r="RO557" s="6"/>
      <c r="RP557" s="6"/>
      <c r="RQ557" s="6"/>
      <c r="RR557" s="6"/>
      <c r="RS557" s="6"/>
      <c r="RT557" s="6"/>
      <c r="RU557" s="6"/>
      <c r="RV557" s="6"/>
      <c r="RW557" s="6"/>
      <c r="RX557" s="6"/>
      <c r="RY557" s="6"/>
      <c r="RZ557" s="6"/>
      <c r="SA557" s="6"/>
      <c r="SB557" s="6"/>
      <c r="SC557" s="6"/>
      <c r="SD557" s="6"/>
      <c r="SE557" s="6"/>
      <c r="SF557" s="6"/>
      <c r="SG557" s="6"/>
      <c r="SH557" s="6"/>
      <c r="SI557" s="6"/>
      <c r="SJ557" s="6"/>
      <c r="SK557" s="6"/>
      <c r="SL557" s="6"/>
      <c r="SM557" s="6"/>
      <c r="SN557" s="6"/>
      <c r="SO557" s="6"/>
      <c r="SP557" s="6"/>
      <c r="SQ557" s="6"/>
      <c r="SR557" s="6"/>
      <c r="SS557" s="6"/>
      <c r="ST557" s="6"/>
      <c r="SU557" s="6"/>
      <c r="SV557" s="6"/>
      <c r="SW557" s="6"/>
      <c r="SX557" s="6"/>
      <c r="SY557" s="6"/>
      <c r="SZ557" s="6"/>
      <c r="TA557" s="6"/>
      <c r="TB557" s="6"/>
      <c r="TC557" s="6"/>
      <c r="TD557" s="6"/>
      <c r="TE557" s="6"/>
      <c r="TF557" s="6"/>
      <c r="TG557" s="6"/>
      <c r="TH557" s="6"/>
      <c r="TI557" s="6"/>
      <c r="TJ557" s="6"/>
      <c r="TK557" s="6"/>
      <c r="TL557" s="6"/>
      <c r="TM557" s="6"/>
      <c r="TN557" s="6"/>
      <c r="TO557" s="6"/>
      <c r="TP557" s="6"/>
      <c r="TQ557" s="6"/>
      <c r="TR557" s="6"/>
      <c r="TS557" s="6"/>
      <c r="TT557" s="6"/>
      <c r="TU557" s="6"/>
      <c r="TV557" s="6"/>
      <c r="TW557" s="6"/>
      <c r="TX557" s="6"/>
      <c r="TY557" s="6"/>
      <c r="TZ557" s="6"/>
      <c r="UA557" s="6"/>
      <c r="UB557" s="6"/>
      <c r="UC557" s="6"/>
      <c r="UD557" s="6"/>
      <c r="UE557" s="6"/>
      <c r="UF557" s="6"/>
      <c r="UG557" s="6"/>
      <c r="UH557" s="6"/>
      <c r="UI557" s="6"/>
      <c r="UJ557" s="6"/>
      <c r="UK557" s="6"/>
      <c r="UL557" s="6"/>
      <c r="UM557" s="6"/>
      <c r="UN557" s="6"/>
      <c r="UO557" s="6"/>
      <c r="UP557" s="6"/>
      <c r="UQ557" s="6"/>
      <c r="UR557" s="6"/>
      <c r="US557" s="6"/>
      <c r="UT557" s="6"/>
      <c r="UU557" s="6"/>
      <c r="UV557" s="6"/>
      <c r="UW557" s="6"/>
      <c r="UX557" s="6"/>
      <c r="UY557" s="6"/>
      <c r="UZ557" s="6"/>
      <c r="VA557" s="6"/>
      <c r="VB557" s="6"/>
      <c r="VC557" s="6"/>
      <c r="VD557" s="6"/>
      <c r="VE557" s="6"/>
      <c r="VF557" s="6"/>
      <c r="VG557" s="6"/>
      <c r="VH557" s="6"/>
      <c r="VI557" s="6"/>
      <c r="VJ557" s="6"/>
      <c r="VK557" s="6"/>
      <c r="VL557" s="6"/>
      <c r="VM557" s="6"/>
      <c r="VN557" s="6"/>
      <c r="VO557" s="6"/>
      <c r="VP557" s="6"/>
      <c r="VQ557" s="6"/>
      <c r="VR557" s="6"/>
      <c r="VS557" s="6"/>
      <c r="VT557" s="6"/>
      <c r="VU557" s="6"/>
      <c r="VV557" s="6"/>
      <c r="VW557" s="6"/>
      <c r="VX557" s="6"/>
      <c r="VY557" s="6"/>
      <c r="VZ557" s="6"/>
      <c r="WA557" s="6"/>
      <c r="WB557" s="6"/>
      <c r="WC557" s="6"/>
      <c r="WD557" s="6"/>
      <c r="WE557" s="6"/>
      <c r="WF557" s="6"/>
      <c r="WG557" s="6"/>
      <c r="WH557" s="6"/>
      <c r="WI557" s="6"/>
      <c r="WJ557" s="6"/>
      <c r="WK557" s="6"/>
      <c r="WL557" s="6"/>
      <c r="WM557" s="6"/>
      <c r="WN557" s="6"/>
      <c r="WO557" s="6"/>
      <c r="WP557" s="6"/>
      <c r="WQ557" s="6"/>
      <c r="WR557" s="6"/>
      <c r="WS557" s="6"/>
      <c r="WT557" s="6"/>
      <c r="WU557" s="6"/>
      <c r="WV557" s="6"/>
      <c r="WW557" s="6"/>
      <c r="WX557" s="6"/>
      <c r="WY557" s="6"/>
      <c r="WZ557" s="6"/>
      <c r="XA557" s="6"/>
      <c r="XB557" s="6"/>
      <c r="XC557" s="6"/>
      <c r="XD557" s="6"/>
      <c r="XE557" s="6"/>
      <c r="XF557" s="6"/>
      <c r="XG557" s="6"/>
      <c r="XH557" s="6"/>
      <c r="XI557" s="6"/>
      <c r="XJ557" s="6"/>
      <c r="XK557" s="6"/>
      <c r="XL557" s="6"/>
      <c r="XM557" s="6"/>
      <c r="XN557" s="6"/>
      <c r="XO557" s="6"/>
      <c r="XP557" s="6"/>
    </row>
    <row r="558" spans="2:640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  <c r="JV558" s="6"/>
      <c r="JW558" s="6"/>
      <c r="JX558" s="6"/>
      <c r="JY558" s="6"/>
      <c r="JZ558" s="6"/>
      <c r="KA558" s="6"/>
      <c r="KB558" s="6"/>
      <c r="KC558" s="6"/>
      <c r="KD558" s="6"/>
      <c r="KE558" s="6"/>
      <c r="KF558" s="6"/>
      <c r="KG558" s="6"/>
      <c r="KH558" s="6"/>
      <c r="KI558" s="6"/>
      <c r="KJ558" s="6"/>
      <c r="KK558" s="6"/>
      <c r="KL558" s="6"/>
      <c r="KM558" s="6"/>
      <c r="KN558" s="6"/>
      <c r="KO558" s="6"/>
      <c r="KP558" s="6"/>
      <c r="KQ558" s="6"/>
      <c r="KR558" s="6"/>
      <c r="KS558" s="6"/>
      <c r="KT558" s="6"/>
      <c r="KU558" s="6"/>
      <c r="KV558" s="6"/>
      <c r="KW558" s="6"/>
      <c r="KX558" s="6"/>
      <c r="KY558" s="6"/>
      <c r="KZ558" s="6"/>
      <c r="LA558" s="6"/>
      <c r="LB558" s="6"/>
      <c r="LC558" s="6"/>
      <c r="LD558" s="6"/>
      <c r="LE558" s="6"/>
      <c r="LF558" s="6"/>
      <c r="LG558" s="6"/>
      <c r="LH558" s="6"/>
      <c r="LI558" s="6"/>
      <c r="LJ558" s="6"/>
      <c r="LK558" s="6"/>
      <c r="LL558" s="6"/>
      <c r="LM558" s="6"/>
      <c r="LN558" s="6"/>
      <c r="LO558" s="6"/>
      <c r="LP558" s="6"/>
      <c r="LQ558" s="6"/>
      <c r="LR558" s="6"/>
      <c r="LS558" s="6"/>
      <c r="LT558" s="6"/>
      <c r="LU558" s="6"/>
      <c r="LV558" s="6"/>
      <c r="LW558" s="6"/>
      <c r="LX558" s="6"/>
      <c r="LY558" s="6"/>
      <c r="LZ558" s="6"/>
      <c r="MA558" s="6"/>
      <c r="MB558" s="6"/>
      <c r="MC558" s="6"/>
      <c r="MD558" s="6"/>
      <c r="ME558" s="6"/>
      <c r="MF558" s="6"/>
      <c r="MG558" s="6"/>
      <c r="MH558" s="6"/>
      <c r="MI558" s="6"/>
      <c r="MJ558" s="6"/>
      <c r="MK558" s="6"/>
      <c r="ML558" s="6"/>
      <c r="MM558" s="6"/>
      <c r="MN558" s="6"/>
      <c r="MO558" s="6"/>
      <c r="MP558" s="6"/>
      <c r="MQ558" s="6"/>
      <c r="MR558" s="6"/>
      <c r="MS558" s="6"/>
      <c r="MT558" s="6"/>
      <c r="MU558" s="6"/>
      <c r="MV558" s="6"/>
      <c r="MW558" s="6"/>
      <c r="MX558" s="6"/>
      <c r="MY558" s="6"/>
      <c r="MZ558" s="6"/>
      <c r="NA558" s="6"/>
      <c r="NB558" s="6"/>
      <c r="NC558" s="6"/>
      <c r="ND558" s="6"/>
      <c r="NE558" s="6"/>
      <c r="NF558" s="6"/>
      <c r="NG558" s="6"/>
      <c r="NH558" s="6"/>
      <c r="NI558" s="6"/>
      <c r="NJ558" s="6"/>
      <c r="NK558" s="6"/>
      <c r="NL558" s="6"/>
      <c r="NM558" s="6"/>
      <c r="NN558" s="6"/>
      <c r="NO558" s="6"/>
      <c r="NP558" s="6"/>
      <c r="NQ558" s="6"/>
      <c r="NR558" s="6"/>
      <c r="NS558" s="6"/>
      <c r="NT558" s="6"/>
      <c r="NU558" s="6"/>
      <c r="NV558" s="6"/>
      <c r="NW558" s="6"/>
      <c r="NX558" s="6"/>
      <c r="NY558" s="6"/>
      <c r="NZ558" s="6"/>
      <c r="OA558" s="6"/>
      <c r="OB558" s="6"/>
      <c r="OC558" s="6"/>
      <c r="OD558" s="6"/>
      <c r="OE558" s="6"/>
      <c r="OF558" s="6"/>
      <c r="OG558" s="6"/>
      <c r="OH558" s="6"/>
      <c r="OI558" s="6"/>
      <c r="OJ558" s="6"/>
      <c r="OK558" s="6"/>
      <c r="OL558" s="6"/>
      <c r="OM558" s="6"/>
      <c r="ON558" s="6"/>
      <c r="OO558" s="6"/>
      <c r="OP558" s="6"/>
      <c r="OQ558" s="6"/>
      <c r="OR558" s="6"/>
      <c r="OS558" s="6"/>
      <c r="OT558" s="6"/>
      <c r="OU558" s="6"/>
      <c r="OV558" s="6"/>
      <c r="OW558" s="6"/>
      <c r="OX558" s="6"/>
      <c r="OY558" s="6"/>
      <c r="OZ558" s="6"/>
      <c r="PA558" s="6"/>
      <c r="PB558" s="6"/>
      <c r="PC558" s="6"/>
      <c r="PD558" s="6"/>
      <c r="PE558" s="6"/>
      <c r="PF558" s="6"/>
      <c r="PG558" s="6"/>
      <c r="PH558" s="6"/>
      <c r="PI558" s="6"/>
      <c r="PJ558" s="6"/>
      <c r="PK558" s="6"/>
      <c r="PL558" s="6"/>
      <c r="PM558" s="6"/>
      <c r="PN558" s="6"/>
      <c r="PO558" s="6"/>
      <c r="PP558" s="6"/>
      <c r="PQ558" s="6"/>
      <c r="PR558" s="6"/>
      <c r="PS558" s="6"/>
      <c r="PT558" s="6"/>
      <c r="PU558" s="6"/>
      <c r="PV558" s="6"/>
      <c r="PW558" s="6"/>
      <c r="PX558" s="6"/>
      <c r="PY558" s="6"/>
      <c r="PZ558" s="6"/>
      <c r="QA558" s="6"/>
      <c r="QB558" s="6"/>
      <c r="QC558" s="6"/>
      <c r="QD558" s="6"/>
      <c r="QE558" s="6"/>
      <c r="QF558" s="6"/>
      <c r="QG558" s="6"/>
      <c r="QH558" s="6"/>
      <c r="QI558" s="6"/>
      <c r="QJ558" s="6"/>
      <c r="QK558" s="6"/>
      <c r="QL558" s="6"/>
      <c r="QM558" s="6"/>
      <c r="QN558" s="6"/>
      <c r="QO558" s="6"/>
      <c r="QP558" s="6"/>
      <c r="QQ558" s="6"/>
      <c r="QR558" s="6"/>
      <c r="QS558" s="6"/>
      <c r="QT558" s="6"/>
      <c r="QU558" s="6"/>
      <c r="QV558" s="6"/>
      <c r="QW558" s="6"/>
      <c r="QX558" s="6"/>
      <c r="QY558" s="6"/>
      <c r="QZ558" s="6"/>
      <c r="RA558" s="6"/>
      <c r="RB558" s="6"/>
      <c r="RC558" s="6"/>
      <c r="RD558" s="6"/>
      <c r="RE558" s="6"/>
      <c r="RF558" s="6"/>
      <c r="RG558" s="6"/>
      <c r="RH558" s="6"/>
      <c r="RI558" s="6"/>
      <c r="RJ558" s="6"/>
      <c r="RK558" s="6"/>
      <c r="RL558" s="6"/>
      <c r="RM558" s="6"/>
      <c r="RN558" s="6"/>
      <c r="RO558" s="6"/>
      <c r="RP558" s="6"/>
      <c r="RQ558" s="6"/>
      <c r="RR558" s="6"/>
      <c r="RS558" s="6"/>
      <c r="RT558" s="6"/>
      <c r="RU558" s="6"/>
      <c r="RV558" s="6"/>
      <c r="RW558" s="6"/>
      <c r="RX558" s="6"/>
      <c r="RY558" s="6"/>
      <c r="RZ558" s="6"/>
      <c r="SA558" s="6"/>
      <c r="SB558" s="6"/>
      <c r="SC558" s="6"/>
      <c r="SD558" s="6"/>
      <c r="SE558" s="6"/>
      <c r="SF558" s="6"/>
      <c r="SG558" s="6"/>
      <c r="SH558" s="6"/>
      <c r="SI558" s="6"/>
      <c r="SJ558" s="6"/>
      <c r="SK558" s="6"/>
      <c r="SL558" s="6"/>
      <c r="SM558" s="6"/>
      <c r="SN558" s="6"/>
      <c r="SO558" s="6"/>
      <c r="SP558" s="6"/>
      <c r="SQ558" s="6"/>
      <c r="SR558" s="6"/>
      <c r="SS558" s="6"/>
      <c r="ST558" s="6"/>
      <c r="SU558" s="6"/>
      <c r="SV558" s="6"/>
      <c r="SW558" s="6"/>
      <c r="SX558" s="6"/>
      <c r="SY558" s="6"/>
      <c r="SZ558" s="6"/>
      <c r="TA558" s="6"/>
      <c r="TB558" s="6"/>
      <c r="TC558" s="6"/>
      <c r="TD558" s="6"/>
      <c r="TE558" s="6"/>
      <c r="TF558" s="6"/>
      <c r="TG558" s="6"/>
      <c r="TH558" s="6"/>
      <c r="TI558" s="6"/>
      <c r="TJ558" s="6"/>
      <c r="TK558" s="6"/>
      <c r="TL558" s="6"/>
      <c r="TM558" s="6"/>
      <c r="TN558" s="6"/>
      <c r="TO558" s="6"/>
      <c r="TP558" s="6"/>
      <c r="TQ558" s="6"/>
      <c r="TR558" s="6"/>
      <c r="TS558" s="6"/>
      <c r="TT558" s="6"/>
      <c r="TU558" s="6"/>
      <c r="TV558" s="6"/>
      <c r="TW558" s="6"/>
      <c r="TX558" s="6"/>
      <c r="TY558" s="6"/>
      <c r="TZ558" s="6"/>
      <c r="UA558" s="6"/>
      <c r="UB558" s="6"/>
      <c r="UC558" s="6"/>
      <c r="UD558" s="6"/>
      <c r="UE558" s="6"/>
      <c r="UF558" s="6"/>
      <c r="UG558" s="6"/>
      <c r="UH558" s="6"/>
      <c r="UI558" s="6"/>
      <c r="UJ558" s="6"/>
      <c r="UK558" s="6"/>
      <c r="UL558" s="6"/>
      <c r="UM558" s="6"/>
      <c r="UN558" s="6"/>
      <c r="UO558" s="6"/>
      <c r="UP558" s="6"/>
      <c r="UQ558" s="6"/>
      <c r="UR558" s="6"/>
      <c r="US558" s="6"/>
      <c r="UT558" s="6"/>
      <c r="UU558" s="6"/>
      <c r="UV558" s="6"/>
      <c r="UW558" s="6"/>
      <c r="UX558" s="6"/>
      <c r="UY558" s="6"/>
      <c r="UZ558" s="6"/>
      <c r="VA558" s="6"/>
      <c r="VB558" s="6"/>
      <c r="VC558" s="6"/>
      <c r="VD558" s="6"/>
      <c r="VE558" s="6"/>
      <c r="VF558" s="6"/>
      <c r="VG558" s="6"/>
      <c r="VH558" s="6"/>
      <c r="VI558" s="6"/>
      <c r="VJ558" s="6"/>
      <c r="VK558" s="6"/>
      <c r="VL558" s="6"/>
      <c r="VM558" s="6"/>
      <c r="VN558" s="6"/>
      <c r="VO558" s="6"/>
      <c r="VP558" s="6"/>
      <c r="VQ558" s="6"/>
      <c r="VR558" s="6"/>
      <c r="VS558" s="6"/>
      <c r="VT558" s="6"/>
      <c r="VU558" s="6"/>
      <c r="VV558" s="6"/>
      <c r="VW558" s="6"/>
      <c r="VX558" s="6"/>
      <c r="VY558" s="6"/>
      <c r="VZ558" s="6"/>
      <c r="WA558" s="6"/>
      <c r="WB558" s="6"/>
      <c r="WC558" s="6"/>
      <c r="WD558" s="6"/>
      <c r="WE558" s="6"/>
      <c r="WF558" s="6"/>
      <c r="WG558" s="6"/>
      <c r="WH558" s="6"/>
      <c r="WI558" s="6"/>
      <c r="WJ558" s="6"/>
      <c r="WK558" s="6"/>
      <c r="WL558" s="6"/>
      <c r="WM558" s="6"/>
      <c r="WN558" s="6"/>
      <c r="WO558" s="6"/>
      <c r="WP558" s="6"/>
      <c r="WQ558" s="6"/>
      <c r="WR558" s="6"/>
      <c r="WS558" s="6"/>
      <c r="WT558" s="6"/>
      <c r="WU558" s="6"/>
      <c r="WV558" s="6"/>
      <c r="WW558" s="6"/>
      <c r="WX558" s="6"/>
      <c r="WY558" s="6"/>
      <c r="WZ558" s="6"/>
      <c r="XA558" s="6"/>
      <c r="XB558" s="6"/>
      <c r="XC558" s="6"/>
      <c r="XD558" s="6"/>
      <c r="XE558" s="6"/>
      <c r="XF558" s="6"/>
      <c r="XG558" s="6"/>
      <c r="XH558" s="6"/>
      <c r="XI558" s="6"/>
      <c r="XJ558" s="6"/>
      <c r="XK558" s="6"/>
      <c r="XL558" s="6"/>
      <c r="XM558" s="6"/>
      <c r="XN558" s="6"/>
      <c r="XO558" s="6"/>
      <c r="XP558" s="6"/>
    </row>
    <row r="559" spans="2:640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  <c r="JV559" s="6"/>
      <c r="JW559" s="6"/>
      <c r="JX559" s="6"/>
      <c r="JY559" s="6"/>
      <c r="JZ559" s="6"/>
      <c r="KA559" s="6"/>
      <c r="KB559" s="6"/>
      <c r="KC559" s="6"/>
      <c r="KD559" s="6"/>
      <c r="KE559" s="6"/>
      <c r="KF559" s="6"/>
      <c r="KG559" s="6"/>
      <c r="KH559" s="6"/>
      <c r="KI559" s="6"/>
      <c r="KJ559" s="6"/>
      <c r="KK559" s="6"/>
      <c r="KL559" s="6"/>
      <c r="KM559" s="6"/>
      <c r="KN559" s="6"/>
      <c r="KO559" s="6"/>
      <c r="KP559" s="6"/>
      <c r="KQ559" s="6"/>
      <c r="KR559" s="6"/>
      <c r="KS559" s="6"/>
      <c r="KT559" s="6"/>
      <c r="KU559" s="6"/>
      <c r="KV559" s="6"/>
      <c r="KW559" s="6"/>
      <c r="KX559" s="6"/>
      <c r="KY559" s="6"/>
      <c r="KZ559" s="6"/>
      <c r="LA559" s="6"/>
      <c r="LB559" s="6"/>
      <c r="LC559" s="6"/>
      <c r="LD559" s="6"/>
      <c r="LE559" s="6"/>
      <c r="LF559" s="6"/>
      <c r="LG559" s="6"/>
      <c r="LH559" s="6"/>
      <c r="LI559" s="6"/>
      <c r="LJ559" s="6"/>
      <c r="LK559" s="6"/>
      <c r="LL559" s="6"/>
      <c r="LM559" s="6"/>
      <c r="LN559" s="6"/>
      <c r="LO559" s="6"/>
      <c r="LP559" s="6"/>
      <c r="LQ559" s="6"/>
      <c r="LR559" s="6"/>
      <c r="LS559" s="6"/>
      <c r="LT559" s="6"/>
      <c r="LU559" s="6"/>
      <c r="LV559" s="6"/>
      <c r="LW559" s="6"/>
      <c r="LX559" s="6"/>
      <c r="LY559" s="6"/>
      <c r="LZ559" s="6"/>
      <c r="MA559" s="6"/>
      <c r="MB559" s="6"/>
      <c r="MC559" s="6"/>
      <c r="MD559" s="6"/>
      <c r="ME559" s="6"/>
      <c r="MF559" s="6"/>
      <c r="MG559" s="6"/>
      <c r="MH559" s="6"/>
      <c r="MI559" s="6"/>
      <c r="MJ559" s="6"/>
      <c r="MK559" s="6"/>
      <c r="ML559" s="6"/>
      <c r="MM559" s="6"/>
      <c r="MN559" s="6"/>
      <c r="MO559" s="6"/>
      <c r="MP559" s="6"/>
      <c r="MQ559" s="6"/>
      <c r="MR559" s="6"/>
      <c r="MS559" s="6"/>
      <c r="MT559" s="6"/>
      <c r="MU559" s="6"/>
      <c r="MV559" s="6"/>
      <c r="MW559" s="6"/>
      <c r="MX559" s="6"/>
      <c r="MY559" s="6"/>
      <c r="MZ559" s="6"/>
      <c r="NA559" s="6"/>
      <c r="NB559" s="6"/>
      <c r="NC559" s="6"/>
      <c r="ND559" s="6"/>
      <c r="NE559" s="6"/>
      <c r="NF559" s="6"/>
      <c r="NG559" s="6"/>
      <c r="NH559" s="6"/>
      <c r="NI559" s="6"/>
      <c r="NJ559" s="6"/>
      <c r="NK559" s="6"/>
      <c r="NL559" s="6"/>
      <c r="NM559" s="6"/>
      <c r="NN559" s="6"/>
      <c r="NO559" s="6"/>
      <c r="NP559" s="6"/>
      <c r="NQ559" s="6"/>
      <c r="NR559" s="6"/>
      <c r="NS559" s="6"/>
      <c r="NT559" s="6"/>
      <c r="NU559" s="6"/>
      <c r="NV559" s="6"/>
      <c r="NW559" s="6"/>
      <c r="NX559" s="6"/>
      <c r="NY559" s="6"/>
      <c r="NZ559" s="6"/>
      <c r="OA559" s="6"/>
      <c r="OB559" s="6"/>
      <c r="OC559" s="6"/>
      <c r="OD559" s="6"/>
      <c r="OE559" s="6"/>
      <c r="OF559" s="6"/>
      <c r="OG559" s="6"/>
      <c r="OH559" s="6"/>
      <c r="OI559" s="6"/>
      <c r="OJ559" s="6"/>
      <c r="OK559" s="6"/>
      <c r="OL559" s="6"/>
      <c r="OM559" s="6"/>
      <c r="ON559" s="6"/>
      <c r="OO559" s="6"/>
      <c r="OP559" s="6"/>
      <c r="OQ559" s="6"/>
      <c r="OR559" s="6"/>
      <c r="OS559" s="6"/>
      <c r="OT559" s="6"/>
      <c r="OU559" s="6"/>
      <c r="OV559" s="6"/>
      <c r="OW559" s="6"/>
      <c r="OX559" s="6"/>
      <c r="OY559" s="6"/>
      <c r="OZ559" s="6"/>
      <c r="PA559" s="6"/>
      <c r="PB559" s="6"/>
      <c r="PC559" s="6"/>
      <c r="PD559" s="6"/>
      <c r="PE559" s="6"/>
      <c r="PF559" s="6"/>
      <c r="PG559" s="6"/>
      <c r="PH559" s="6"/>
      <c r="PI559" s="6"/>
      <c r="PJ559" s="6"/>
      <c r="PK559" s="6"/>
      <c r="PL559" s="6"/>
      <c r="PM559" s="6"/>
      <c r="PN559" s="6"/>
      <c r="PO559" s="6"/>
      <c r="PP559" s="6"/>
      <c r="PQ559" s="6"/>
      <c r="PR559" s="6"/>
      <c r="PS559" s="6"/>
      <c r="PT559" s="6"/>
      <c r="PU559" s="6"/>
      <c r="PV559" s="6"/>
      <c r="PW559" s="6"/>
      <c r="PX559" s="6"/>
      <c r="PY559" s="6"/>
      <c r="PZ559" s="6"/>
      <c r="QA559" s="6"/>
      <c r="QB559" s="6"/>
      <c r="QC559" s="6"/>
      <c r="QD559" s="6"/>
      <c r="QE559" s="6"/>
      <c r="QF559" s="6"/>
      <c r="QG559" s="6"/>
      <c r="QH559" s="6"/>
      <c r="QI559" s="6"/>
      <c r="QJ559" s="6"/>
      <c r="QK559" s="6"/>
      <c r="QL559" s="6"/>
      <c r="QM559" s="6"/>
      <c r="QN559" s="6"/>
      <c r="QO559" s="6"/>
      <c r="QP559" s="6"/>
      <c r="QQ559" s="6"/>
      <c r="QR559" s="6"/>
      <c r="QS559" s="6"/>
      <c r="QT559" s="6"/>
      <c r="QU559" s="6"/>
      <c r="QV559" s="6"/>
      <c r="QW559" s="6"/>
      <c r="QX559" s="6"/>
      <c r="QY559" s="6"/>
      <c r="QZ559" s="6"/>
      <c r="RA559" s="6"/>
      <c r="RB559" s="6"/>
      <c r="RC559" s="6"/>
      <c r="RD559" s="6"/>
      <c r="RE559" s="6"/>
      <c r="RF559" s="6"/>
      <c r="RG559" s="6"/>
      <c r="RH559" s="6"/>
      <c r="RI559" s="6"/>
      <c r="RJ559" s="6"/>
      <c r="RK559" s="6"/>
      <c r="RL559" s="6"/>
      <c r="RM559" s="6"/>
      <c r="RN559" s="6"/>
      <c r="RO559" s="6"/>
      <c r="RP559" s="6"/>
      <c r="RQ559" s="6"/>
      <c r="RR559" s="6"/>
      <c r="RS559" s="6"/>
      <c r="RT559" s="6"/>
      <c r="RU559" s="6"/>
      <c r="RV559" s="6"/>
      <c r="RW559" s="6"/>
      <c r="RX559" s="6"/>
      <c r="RY559" s="6"/>
      <c r="RZ559" s="6"/>
      <c r="SA559" s="6"/>
      <c r="SB559" s="6"/>
      <c r="SC559" s="6"/>
      <c r="SD559" s="6"/>
      <c r="SE559" s="6"/>
      <c r="SF559" s="6"/>
      <c r="SG559" s="6"/>
      <c r="SH559" s="6"/>
      <c r="SI559" s="6"/>
      <c r="SJ559" s="6"/>
      <c r="SK559" s="6"/>
      <c r="SL559" s="6"/>
      <c r="SM559" s="6"/>
      <c r="SN559" s="6"/>
      <c r="SO559" s="6"/>
      <c r="SP559" s="6"/>
      <c r="SQ559" s="6"/>
      <c r="SR559" s="6"/>
      <c r="SS559" s="6"/>
      <c r="ST559" s="6"/>
      <c r="SU559" s="6"/>
      <c r="SV559" s="6"/>
      <c r="SW559" s="6"/>
      <c r="SX559" s="6"/>
      <c r="SY559" s="6"/>
      <c r="SZ559" s="6"/>
      <c r="TA559" s="6"/>
      <c r="TB559" s="6"/>
      <c r="TC559" s="6"/>
      <c r="TD559" s="6"/>
      <c r="TE559" s="6"/>
      <c r="TF559" s="6"/>
      <c r="TG559" s="6"/>
      <c r="TH559" s="6"/>
      <c r="TI559" s="6"/>
      <c r="TJ559" s="6"/>
      <c r="TK559" s="6"/>
      <c r="TL559" s="6"/>
      <c r="TM559" s="6"/>
      <c r="TN559" s="6"/>
      <c r="TO559" s="6"/>
      <c r="TP559" s="6"/>
      <c r="TQ559" s="6"/>
      <c r="TR559" s="6"/>
      <c r="TS559" s="6"/>
      <c r="TT559" s="6"/>
      <c r="TU559" s="6"/>
      <c r="TV559" s="6"/>
      <c r="TW559" s="6"/>
      <c r="TX559" s="6"/>
      <c r="TY559" s="6"/>
      <c r="TZ559" s="6"/>
      <c r="UA559" s="6"/>
      <c r="UB559" s="6"/>
      <c r="UC559" s="6"/>
      <c r="UD559" s="6"/>
      <c r="UE559" s="6"/>
      <c r="UF559" s="6"/>
      <c r="UG559" s="6"/>
      <c r="UH559" s="6"/>
      <c r="UI559" s="6"/>
      <c r="UJ559" s="6"/>
      <c r="UK559" s="6"/>
      <c r="UL559" s="6"/>
      <c r="UM559" s="6"/>
      <c r="UN559" s="6"/>
      <c r="UO559" s="6"/>
      <c r="UP559" s="6"/>
      <c r="UQ559" s="6"/>
      <c r="UR559" s="6"/>
      <c r="US559" s="6"/>
      <c r="UT559" s="6"/>
      <c r="UU559" s="6"/>
      <c r="UV559" s="6"/>
      <c r="UW559" s="6"/>
      <c r="UX559" s="6"/>
      <c r="UY559" s="6"/>
      <c r="UZ559" s="6"/>
      <c r="VA559" s="6"/>
      <c r="VB559" s="6"/>
      <c r="VC559" s="6"/>
      <c r="VD559" s="6"/>
      <c r="VE559" s="6"/>
      <c r="VF559" s="6"/>
      <c r="VG559" s="6"/>
      <c r="VH559" s="6"/>
      <c r="VI559" s="6"/>
      <c r="VJ559" s="6"/>
      <c r="VK559" s="6"/>
      <c r="VL559" s="6"/>
      <c r="VM559" s="6"/>
      <c r="VN559" s="6"/>
      <c r="VO559" s="6"/>
      <c r="VP559" s="6"/>
      <c r="VQ559" s="6"/>
      <c r="VR559" s="6"/>
      <c r="VS559" s="6"/>
      <c r="VT559" s="6"/>
      <c r="VU559" s="6"/>
      <c r="VV559" s="6"/>
      <c r="VW559" s="6"/>
      <c r="VX559" s="6"/>
      <c r="VY559" s="6"/>
      <c r="VZ559" s="6"/>
      <c r="WA559" s="6"/>
      <c r="WB559" s="6"/>
      <c r="WC559" s="6"/>
      <c r="WD559" s="6"/>
      <c r="WE559" s="6"/>
      <c r="WF559" s="6"/>
      <c r="WG559" s="6"/>
      <c r="WH559" s="6"/>
      <c r="WI559" s="6"/>
      <c r="WJ559" s="6"/>
      <c r="WK559" s="6"/>
      <c r="WL559" s="6"/>
      <c r="WM559" s="6"/>
      <c r="WN559" s="6"/>
      <c r="WO559" s="6"/>
      <c r="WP559" s="6"/>
      <c r="WQ559" s="6"/>
      <c r="WR559" s="6"/>
      <c r="WS559" s="6"/>
      <c r="WT559" s="6"/>
      <c r="WU559" s="6"/>
      <c r="WV559" s="6"/>
      <c r="WW559" s="6"/>
      <c r="WX559" s="6"/>
      <c r="WY559" s="6"/>
      <c r="WZ559" s="6"/>
      <c r="XA559" s="6"/>
      <c r="XB559" s="6"/>
      <c r="XC559" s="6"/>
      <c r="XD559" s="6"/>
      <c r="XE559" s="6"/>
      <c r="XF559" s="6"/>
      <c r="XG559" s="6"/>
      <c r="XH559" s="6"/>
      <c r="XI559" s="6"/>
      <c r="XJ559" s="6"/>
      <c r="XK559" s="6"/>
      <c r="XL559" s="6"/>
      <c r="XM559" s="6"/>
      <c r="XN559" s="6"/>
      <c r="XO559" s="6"/>
      <c r="XP559" s="6"/>
    </row>
    <row r="560" spans="2:640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  <c r="JV560" s="6"/>
      <c r="JW560" s="6"/>
      <c r="JX560" s="6"/>
      <c r="JY560" s="6"/>
      <c r="JZ560" s="6"/>
      <c r="KA560" s="6"/>
      <c r="KB560" s="6"/>
      <c r="KC560" s="6"/>
      <c r="KD560" s="6"/>
      <c r="KE560" s="6"/>
      <c r="KF560" s="6"/>
      <c r="KG560" s="6"/>
      <c r="KH560" s="6"/>
      <c r="KI560" s="6"/>
      <c r="KJ560" s="6"/>
      <c r="KK560" s="6"/>
      <c r="KL560" s="6"/>
      <c r="KM560" s="6"/>
      <c r="KN560" s="6"/>
      <c r="KO560" s="6"/>
      <c r="KP560" s="6"/>
      <c r="KQ560" s="6"/>
      <c r="KR560" s="6"/>
      <c r="KS560" s="6"/>
      <c r="KT560" s="6"/>
      <c r="KU560" s="6"/>
      <c r="KV560" s="6"/>
      <c r="KW560" s="6"/>
      <c r="KX560" s="6"/>
      <c r="KY560" s="6"/>
      <c r="KZ560" s="6"/>
      <c r="LA560" s="6"/>
      <c r="LB560" s="6"/>
      <c r="LC560" s="6"/>
      <c r="LD560" s="6"/>
      <c r="LE560" s="6"/>
      <c r="LF560" s="6"/>
      <c r="LG560" s="6"/>
      <c r="LH560" s="6"/>
      <c r="LI560" s="6"/>
      <c r="LJ560" s="6"/>
      <c r="LK560" s="6"/>
      <c r="LL560" s="6"/>
      <c r="LM560" s="6"/>
      <c r="LN560" s="6"/>
      <c r="LO560" s="6"/>
      <c r="LP560" s="6"/>
      <c r="LQ560" s="6"/>
      <c r="LR560" s="6"/>
      <c r="LS560" s="6"/>
      <c r="LT560" s="6"/>
      <c r="LU560" s="6"/>
      <c r="LV560" s="6"/>
      <c r="LW560" s="6"/>
      <c r="LX560" s="6"/>
      <c r="LY560" s="6"/>
      <c r="LZ560" s="6"/>
      <c r="MA560" s="6"/>
      <c r="MB560" s="6"/>
      <c r="MC560" s="6"/>
      <c r="MD560" s="6"/>
      <c r="ME560" s="6"/>
      <c r="MF560" s="6"/>
      <c r="MG560" s="6"/>
      <c r="MH560" s="6"/>
      <c r="MI560" s="6"/>
      <c r="MJ560" s="6"/>
      <c r="MK560" s="6"/>
      <c r="ML560" s="6"/>
      <c r="MM560" s="6"/>
      <c r="MN560" s="6"/>
      <c r="MO560" s="6"/>
      <c r="MP560" s="6"/>
      <c r="MQ560" s="6"/>
      <c r="MR560" s="6"/>
      <c r="MS560" s="6"/>
      <c r="MT560" s="6"/>
      <c r="MU560" s="6"/>
      <c r="MV560" s="6"/>
      <c r="MW560" s="6"/>
      <c r="MX560" s="6"/>
      <c r="MY560" s="6"/>
      <c r="MZ560" s="6"/>
      <c r="NA560" s="6"/>
      <c r="NB560" s="6"/>
      <c r="NC560" s="6"/>
      <c r="ND560" s="6"/>
      <c r="NE560" s="6"/>
      <c r="NF560" s="6"/>
      <c r="NG560" s="6"/>
      <c r="NH560" s="6"/>
      <c r="NI560" s="6"/>
      <c r="NJ560" s="6"/>
      <c r="NK560" s="6"/>
      <c r="NL560" s="6"/>
      <c r="NM560" s="6"/>
      <c r="NN560" s="6"/>
      <c r="NO560" s="6"/>
      <c r="NP560" s="6"/>
      <c r="NQ560" s="6"/>
      <c r="NR560" s="6"/>
      <c r="NS560" s="6"/>
      <c r="NT560" s="6"/>
      <c r="NU560" s="6"/>
      <c r="NV560" s="6"/>
      <c r="NW560" s="6"/>
      <c r="NX560" s="6"/>
      <c r="NY560" s="6"/>
      <c r="NZ560" s="6"/>
      <c r="OA560" s="6"/>
      <c r="OB560" s="6"/>
      <c r="OC560" s="6"/>
      <c r="OD560" s="6"/>
      <c r="OE560" s="6"/>
      <c r="OF560" s="6"/>
      <c r="OG560" s="6"/>
      <c r="OH560" s="6"/>
      <c r="OI560" s="6"/>
      <c r="OJ560" s="6"/>
      <c r="OK560" s="6"/>
      <c r="OL560" s="6"/>
      <c r="OM560" s="6"/>
      <c r="ON560" s="6"/>
      <c r="OO560" s="6"/>
      <c r="OP560" s="6"/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  <c r="PP560" s="6"/>
      <c r="PQ560" s="6"/>
      <c r="PR560" s="6"/>
      <c r="PS560" s="6"/>
      <c r="PT560" s="6"/>
      <c r="PU560" s="6"/>
      <c r="PV560" s="6"/>
      <c r="PW560" s="6"/>
      <c r="PX560" s="6"/>
      <c r="PY560" s="6"/>
      <c r="PZ560" s="6"/>
      <c r="QA560" s="6"/>
      <c r="QB560" s="6"/>
      <c r="QC560" s="6"/>
      <c r="QD560" s="6"/>
      <c r="QE560" s="6"/>
      <c r="QF560" s="6"/>
      <c r="QG560" s="6"/>
      <c r="QH560" s="6"/>
      <c r="QI560" s="6"/>
      <c r="QJ560" s="6"/>
      <c r="QK560" s="6"/>
      <c r="QL560" s="6"/>
      <c r="QM560" s="6"/>
      <c r="QN560" s="6"/>
      <c r="QO560" s="6"/>
      <c r="QP560" s="6"/>
      <c r="QQ560" s="6"/>
      <c r="QR560" s="6"/>
      <c r="QS560" s="6"/>
      <c r="QT560" s="6"/>
      <c r="QU560" s="6"/>
      <c r="QV560" s="6"/>
      <c r="QW560" s="6"/>
      <c r="QX560" s="6"/>
      <c r="QY560" s="6"/>
      <c r="QZ560" s="6"/>
      <c r="RA560" s="6"/>
      <c r="RB560" s="6"/>
      <c r="RC560" s="6"/>
      <c r="RD560" s="6"/>
      <c r="RE560" s="6"/>
      <c r="RF560" s="6"/>
      <c r="RG560" s="6"/>
      <c r="RH560" s="6"/>
      <c r="RI560" s="6"/>
      <c r="RJ560" s="6"/>
      <c r="RK560" s="6"/>
      <c r="RL560" s="6"/>
      <c r="RM560" s="6"/>
      <c r="RN560" s="6"/>
      <c r="RO560" s="6"/>
      <c r="RP560" s="6"/>
      <c r="RQ560" s="6"/>
      <c r="RR560" s="6"/>
      <c r="RS560" s="6"/>
      <c r="RT560" s="6"/>
      <c r="RU560" s="6"/>
      <c r="RV560" s="6"/>
      <c r="RW560" s="6"/>
      <c r="RX560" s="6"/>
      <c r="RY560" s="6"/>
      <c r="RZ560" s="6"/>
      <c r="SA560" s="6"/>
      <c r="SB560" s="6"/>
      <c r="SC560" s="6"/>
      <c r="SD560" s="6"/>
      <c r="SE560" s="6"/>
      <c r="SF560" s="6"/>
      <c r="SG560" s="6"/>
      <c r="SH560" s="6"/>
      <c r="SI560" s="6"/>
      <c r="SJ560" s="6"/>
      <c r="SK560" s="6"/>
      <c r="SL560" s="6"/>
      <c r="SM560" s="6"/>
      <c r="SN560" s="6"/>
      <c r="SO560" s="6"/>
      <c r="SP560" s="6"/>
      <c r="SQ560" s="6"/>
      <c r="SR560" s="6"/>
      <c r="SS560" s="6"/>
      <c r="ST560" s="6"/>
      <c r="SU560" s="6"/>
      <c r="SV560" s="6"/>
      <c r="SW560" s="6"/>
      <c r="SX560" s="6"/>
      <c r="SY560" s="6"/>
      <c r="SZ560" s="6"/>
      <c r="TA560" s="6"/>
      <c r="TB560" s="6"/>
      <c r="TC560" s="6"/>
      <c r="TD560" s="6"/>
      <c r="TE560" s="6"/>
      <c r="TF560" s="6"/>
      <c r="TG560" s="6"/>
      <c r="TH560" s="6"/>
      <c r="TI560" s="6"/>
      <c r="TJ560" s="6"/>
      <c r="TK560" s="6"/>
      <c r="TL560" s="6"/>
      <c r="TM560" s="6"/>
      <c r="TN560" s="6"/>
      <c r="TO560" s="6"/>
      <c r="TP560" s="6"/>
      <c r="TQ560" s="6"/>
      <c r="TR560" s="6"/>
      <c r="TS560" s="6"/>
      <c r="TT560" s="6"/>
      <c r="TU560" s="6"/>
      <c r="TV560" s="6"/>
      <c r="TW560" s="6"/>
      <c r="TX560" s="6"/>
      <c r="TY560" s="6"/>
      <c r="TZ560" s="6"/>
      <c r="UA560" s="6"/>
      <c r="UB560" s="6"/>
      <c r="UC560" s="6"/>
      <c r="UD560" s="6"/>
      <c r="UE560" s="6"/>
      <c r="UF560" s="6"/>
      <c r="UG560" s="6"/>
      <c r="UH560" s="6"/>
      <c r="UI560" s="6"/>
      <c r="UJ560" s="6"/>
      <c r="UK560" s="6"/>
      <c r="UL560" s="6"/>
      <c r="UM560" s="6"/>
      <c r="UN560" s="6"/>
      <c r="UO560" s="6"/>
      <c r="UP560" s="6"/>
      <c r="UQ560" s="6"/>
      <c r="UR560" s="6"/>
      <c r="US560" s="6"/>
      <c r="UT560" s="6"/>
      <c r="UU560" s="6"/>
      <c r="UV560" s="6"/>
      <c r="UW560" s="6"/>
      <c r="UX560" s="6"/>
      <c r="UY560" s="6"/>
      <c r="UZ560" s="6"/>
      <c r="VA560" s="6"/>
      <c r="VB560" s="6"/>
      <c r="VC560" s="6"/>
      <c r="VD560" s="6"/>
      <c r="VE560" s="6"/>
      <c r="VF560" s="6"/>
      <c r="VG560" s="6"/>
      <c r="VH560" s="6"/>
      <c r="VI560" s="6"/>
      <c r="VJ560" s="6"/>
      <c r="VK560" s="6"/>
      <c r="VL560" s="6"/>
      <c r="VM560" s="6"/>
      <c r="VN560" s="6"/>
      <c r="VO560" s="6"/>
      <c r="VP560" s="6"/>
      <c r="VQ560" s="6"/>
      <c r="VR560" s="6"/>
      <c r="VS560" s="6"/>
      <c r="VT560" s="6"/>
      <c r="VU560" s="6"/>
      <c r="VV560" s="6"/>
      <c r="VW560" s="6"/>
      <c r="VX560" s="6"/>
      <c r="VY560" s="6"/>
      <c r="VZ560" s="6"/>
      <c r="WA560" s="6"/>
      <c r="WB560" s="6"/>
      <c r="WC560" s="6"/>
      <c r="WD560" s="6"/>
      <c r="WE560" s="6"/>
      <c r="WF560" s="6"/>
      <c r="WG560" s="6"/>
      <c r="WH560" s="6"/>
      <c r="WI560" s="6"/>
      <c r="WJ560" s="6"/>
      <c r="WK560" s="6"/>
      <c r="WL560" s="6"/>
      <c r="WM560" s="6"/>
      <c r="WN560" s="6"/>
      <c r="WO560" s="6"/>
      <c r="WP560" s="6"/>
      <c r="WQ560" s="6"/>
      <c r="WR560" s="6"/>
      <c r="WS560" s="6"/>
      <c r="WT560" s="6"/>
      <c r="WU560" s="6"/>
      <c r="WV560" s="6"/>
      <c r="WW560" s="6"/>
      <c r="WX560" s="6"/>
      <c r="WY560" s="6"/>
      <c r="WZ560" s="6"/>
      <c r="XA560" s="6"/>
      <c r="XB560" s="6"/>
      <c r="XC560" s="6"/>
      <c r="XD560" s="6"/>
      <c r="XE560" s="6"/>
      <c r="XF560" s="6"/>
      <c r="XG560" s="6"/>
      <c r="XH560" s="6"/>
      <c r="XI560" s="6"/>
      <c r="XJ560" s="6"/>
      <c r="XK560" s="6"/>
      <c r="XL560" s="6"/>
      <c r="XM560" s="6"/>
      <c r="XN560" s="6"/>
      <c r="XO560" s="6"/>
      <c r="XP560" s="6"/>
    </row>
    <row r="561" spans="2:640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/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/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/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/>
      <c r="LR561" s="6"/>
      <c r="LS561" s="6"/>
      <c r="LT561" s="6"/>
      <c r="LU561" s="6"/>
      <c r="LV561" s="6"/>
      <c r="LW561" s="6"/>
      <c r="LX561" s="6"/>
      <c r="LY561" s="6"/>
      <c r="LZ561" s="6"/>
      <c r="MA561" s="6"/>
      <c r="MB561" s="6"/>
      <c r="MC561" s="6"/>
      <c r="MD561" s="6"/>
      <c r="ME561" s="6"/>
      <c r="MF561" s="6"/>
      <c r="MG561" s="6"/>
      <c r="MH561" s="6"/>
      <c r="MI561" s="6"/>
      <c r="MJ561" s="6"/>
      <c r="MK561" s="6"/>
      <c r="ML561" s="6"/>
      <c r="MM561" s="6"/>
      <c r="MN561" s="6"/>
      <c r="MO561" s="6"/>
      <c r="MP561" s="6"/>
      <c r="MQ561" s="6"/>
      <c r="MR561" s="6"/>
      <c r="MS561" s="6"/>
      <c r="MT561" s="6"/>
      <c r="MU561" s="6"/>
      <c r="MV561" s="6"/>
      <c r="MW561" s="6"/>
      <c r="MX561" s="6"/>
      <c r="MY561" s="6"/>
      <c r="MZ561" s="6"/>
      <c r="NA561" s="6"/>
      <c r="NB561" s="6"/>
      <c r="NC561" s="6"/>
      <c r="ND561" s="6"/>
      <c r="NE561" s="6"/>
      <c r="NF561" s="6"/>
      <c r="NG561" s="6"/>
      <c r="NH561" s="6"/>
      <c r="NI561" s="6"/>
      <c r="NJ561" s="6"/>
      <c r="NK561" s="6"/>
      <c r="NL561" s="6"/>
      <c r="NM561" s="6"/>
      <c r="NN561" s="6"/>
      <c r="NO561" s="6"/>
      <c r="NP561" s="6"/>
      <c r="NQ561" s="6"/>
      <c r="NR561" s="6"/>
      <c r="NS561" s="6"/>
      <c r="NT561" s="6"/>
      <c r="NU561" s="6"/>
      <c r="NV561" s="6"/>
      <c r="NW561" s="6"/>
      <c r="NX561" s="6"/>
      <c r="NY561" s="6"/>
      <c r="NZ561" s="6"/>
      <c r="OA561" s="6"/>
      <c r="OB561" s="6"/>
      <c r="OC561" s="6"/>
      <c r="OD561" s="6"/>
      <c r="OE561" s="6"/>
      <c r="OF561" s="6"/>
      <c r="OG561" s="6"/>
      <c r="OH561" s="6"/>
      <c r="OI561" s="6"/>
      <c r="OJ561" s="6"/>
      <c r="OK561" s="6"/>
      <c r="OL561" s="6"/>
      <c r="OM561" s="6"/>
      <c r="ON561" s="6"/>
      <c r="OO561" s="6"/>
      <c r="OP561" s="6"/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  <c r="PP561" s="6"/>
      <c r="PQ561" s="6"/>
      <c r="PR561" s="6"/>
      <c r="PS561" s="6"/>
      <c r="PT561" s="6"/>
      <c r="PU561" s="6"/>
      <c r="PV561" s="6"/>
      <c r="PW561" s="6"/>
      <c r="PX561" s="6"/>
      <c r="PY561" s="6"/>
      <c r="PZ561" s="6"/>
      <c r="QA561" s="6"/>
      <c r="QB561" s="6"/>
      <c r="QC561" s="6"/>
      <c r="QD561" s="6"/>
      <c r="QE561" s="6"/>
      <c r="QF561" s="6"/>
      <c r="QG561" s="6"/>
      <c r="QH561" s="6"/>
      <c r="QI561" s="6"/>
      <c r="QJ561" s="6"/>
      <c r="QK561" s="6"/>
      <c r="QL561" s="6"/>
      <c r="QM561" s="6"/>
      <c r="QN561" s="6"/>
      <c r="QO561" s="6"/>
      <c r="QP561" s="6"/>
      <c r="QQ561" s="6"/>
      <c r="QR561" s="6"/>
      <c r="QS561" s="6"/>
      <c r="QT561" s="6"/>
      <c r="QU561" s="6"/>
      <c r="QV561" s="6"/>
      <c r="QW561" s="6"/>
      <c r="QX561" s="6"/>
      <c r="QY561" s="6"/>
      <c r="QZ561" s="6"/>
      <c r="RA561" s="6"/>
      <c r="RB561" s="6"/>
      <c r="RC561" s="6"/>
      <c r="RD561" s="6"/>
      <c r="RE561" s="6"/>
      <c r="RF561" s="6"/>
      <c r="RG561" s="6"/>
      <c r="RH561" s="6"/>
      <c r="RI561" s="6"/>
      <c r="RJ561" s="6"/>
      <c r="RK561" s="6"/>
      <c r="RL561" s="6"/>
      <c r="RM561" s="6"/>
      <c r="RN561" s="6"/>
      <c r="RO561" s="6"/>
      <c r="RP561" s="6"/>
      <c r="RQ561" s="6"/>
      <c r="RR561" s="6"/>
      <c r="RS561" s="6"/>
      <c r="RT561" s="6"/>
      <c r="RU561" s="6"/>
      <c r="RV561" s="6"/>
      <c r="RW561" s="6"/>
      <c r="RX561" s="6"/>
      <c r="RY561" s="6"/>
      <c r="RZ561" s="6"/>
      <c r="SA561" s="6"/>
      <c r="SB561" s="6"/>
      <c r="SC561" s="6"/>
      <c r="SD561" s="6"/>
      <c r="SE561" s="6"/>
      <c r="SF561" s="6"/>
      <c r="SG561" s="6"/>
      <c r="SH561" s="6"/>
      <c r="SI561" s="6"/>
      <c r="SJ561" s="6"/>
      <c r="SK561" s="6"/>
      <c r="SL561" s="6"/>
      <c r="SM561" s="6"/>
      <c r="SN561" s="6"/>
      <c r="SO561" s="6"/>
      <c r="SP561" s="6"/>
      <c r="SQ561" s="6"/>
      <c r="SR561" s="6"/>
      <c r="SS561" s="6"/>
      <c r="ST561" s="6"/>
      <c r="SU561" s="6"/>
      <c r="SV561" s="6"/>
      <c r="SW561" s="6"/>
      <c r="SX561" s="6"/>
      <c r="SY561" s="6"/>
      <c r="SZ561" s="6"/>
      <c r="TA561" s="6"/>
      <c r="TB561" s="6"/>
      <c r="TC561" s="6"/>
      <c r="TD561" s="6"/>
      <c r="TE561" s="6"/>
      <c r="TF561" s="6"/>
      <c r="TG561" s="6"/>
      <c r="TH561" s="6"/>
      <c r="TI561" s="6"/>
      <c r="TJ561" s="6"/>
      <c r="TK561" s="6"/>
      <c r="TL561" s="6"/>
      <c r="TM561" s="6"/>
      <c r="TN561" s="6"/>
      <c r="TO561" s="6"/>
      <c r="TP561" s="6"/>
      <c r="TQ561" s="6"/>
      <c r="TR561" s="6"/>
      <c r="TS561" s="6"/>
      <c r="TT561" s="6"/>
      <c r="TU561" s="6"/>
      <c r="TV561" s="6"/>
      <c r="TW561" s="6"/>
      <c r="TX561" s="6"/>
      <c r="TY561" s="6"/>
      <c r="TZ561" s="6"/>
      <c r="UA561" s="6"/>
      <c r="UB561" s="6"/>
      <c r="UC561" s="6"/>
      <c r="UD561" s="6"/>
      <c r="UE561" s="6"/>
      <c r="UF561" s="6"/>
      <c r="UG561" s="6"/>
      <c r="UH561" s="6"/>
      <c r="UI561" s="6"/>
      <c r="UJ561" s="6"/>
      <c r="UK561" s="6"/>
      <c r="UL561" s="6"/>
      <c r="UM561" s="6"/>
      <c r="UN561" s="6"/>
      <c r="UO561" s="6"/>
      <c r="UP561" s="6"/>
      <c r="UQ561" s="6"/>
      <c r="UR561" s="6"/>
      <c r="US561" s="6"/>
      <c r="UT561" s="6"/>
      <c r="UU561" s="6"/>
      <c r="UV561" s="6"/>
      <c r="UW561" s="6"/>
      <c r="UX561" s="6"/>
      <c r="UY561" s="6"/>
      <c r="UZ561" s="6"/>
      <c r="VA561" s="6"/>
      <c r="VB561" s="6"/>
      <c r="VC561" s="6"/>
      <c r="VD561" s="6"/>
      <c r="VE561" s="6"/>
      <c r="VF561" s="6"/>
      <c r="VG561" s="6"/>
      <c r="VH561" s="6"/>
      <c r="VI561" s="6"/>
      <c r="VJ561" s="6"/>
      <c r="VK561" s="6"/>
      <c r="VL561" s="6"/>
      <c r="VM561" s="6"/>
      <c r="VN561" s="6"/>
      <c r="VO561" s="6"/>
      <c r="VP561" s="6"/>
      <c r="VQ561" s="6"/>
      <c r="VR561" s="6"/>
      <c r="VS561" s="6"/>
      <c r="VT561" s="6"/>
      <c r="VU561" s="6"/>
      <c r="VV561" s="6"/>
      <c r="VW561" s="6"/>
      <c r="VX561" s="6"/>
      <c r="VY561" s="6"/>
      <c r="VZ561" s="6"/>
      <c r="WA561" s="6"/>
      <c r="WB561" s="6"/>
      <c r="WC561" s="6"/>
      <c r="WD561" s="6"/>
      <c r="WE561" s="6"/>
      <c r="WF561" s="6"/>
      <c r="WG561" s="6"/>
      <c r="WH561" s="6"/>
      <c r="WI561" s="6"/>
      <c r="WJ561" s="6"/>
      <c r="WK561" s="6"/>
      <c r="WL561" s="6"/>
      <c r="WM561" s="6"/>
      <c r="WN561" s="6"/>
      <c r="WO561" s="6"/>
      <c r="WP561" s="6"/>
      <c r="WQ561" s="6"/>
      <c r="WR561" s="6"/>
      <c r="WS561" s="6"/>
      <c r="WT561" s="6"/>
      <c r="WU561" s="6"/>
      <c r="WV561" s="6"/>
      <c r="WW561" s="6"/>
      <c r="WX561" s="6"/>
      <c r="WY561" s="6"/>
      <c r="WZ561" s="6"/>
      <c r="XA561" s="6"/>
      <c r="XB561" s="6"/>
      <c r="XC561" s="6"/>
      <c r="XD561" s="6"/>
      <c r="XE561" s="6"/>
      <c r="XF561" s="6"/>
      <c r="XG561" s="6"/>
      <c r="XH561" s="6"/>
      <c r="XI561" s="6"/>
      <c r="XJ561" s="6"/>
      <c r="XK561" s="6"/>
      <c r="XL561" s="6"/>
      <c r="XM561" s="6"/>
      <c r="XN561" s="6"/>
      <c r="XO561" s="6"/>
      <c r="XP561" s="6"/>
    </row>
    <row r="562" spans="2:640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  <c r="JV562" s="6"/>
      <c r="JW562" s="6"/>
      <c r="JX562" s="6"/>
      <c r="JY562" s="6"/>
      <c r="JZ562" s="6"/>
      <c r="KA562" s="6"/>
      <c r="KB562" s="6"/>
      <c r="KC562" s="6"/>
      <c r="KD562" s="6"/>
      <c r="KE562" s="6"/>
      <c r="KF562" s="6"/>
      <c r="KG562" s="6"/>
      <c r="KH562" s="6"/>
      <c r="KI562" s="6"/>
      <c r="KJ562" s="6"/>
      <c r="KK562" s="6"/>
      <c r="KL562" s="6"/>
      <c r="KM562" s="6"/>
      <c r="KN562" s="6"/>
      <c r="KO562" s="6"/>
      <c r="KP562" s="6"/>
      <c r="KQ562" s="6"/>
      <c r="KR562" s="6"/>
      <c r="KS562" s="6"/>
      <c r="KT562" s="6"/>
      <c r="KU562" s="6"/>
      <c r="KV562" s="6"/>
      <c r="KW562" s="6"/>
      <c r="KX562" s="6"/>
      <c r="KY562" s="6"/>
      <c r="KZ562" s="6"/>
      <c r="LA562" s="6"/>
      <c r="LB562" s="6"/>
      <c r="LC562" s="6"/>
      <c r="LD562" s="6"/>
      <c r="LE562" s="6"/>
      <c r="LF562" s="6"/>
      <c r="LG562" s="6"/>
      <c r="LH562" s="6"/>
      <c r="LI562" s="6"/>
      <c r="LJ562" s="6"/>
      <c r="LK562" s="6"/>
      <c r="LL562" s="6"/>
      <c r="LM562" s="6"/>
      <c r="LN562" s="6"/>
      <c r="LO562" s="6"/>
      <c r="LP562" s="6"/>
      <c r="LQ562" s="6"/>
      <c r="LR562" s="6"/>
      <c r="LS562" s="6"/>
      <c r="LT562" s="6"/>
      <c r="LU562" s="6"/>
      <c r="LV562" s="6"/>
      <c r="LW562" s="6"/>
      <c r="LX562" s="6"/>
      <c r="LY562" s="6"/>
      <c r="LZ562" s="6"/>
      <c r="MA562" s="6"/>
      <c r="MB562" s="6"/>
      <c r="MC562" s="6"/>
      <c r="MD562" s="6"/>
      <c r="ME562" s="6"/>
      <c r="MF562" s="6"/>
      <c r="MG562" s="6"/>
      <c r="MH562" s="6"/>
      <c r="MI562" s="6"/>
      <c r="MJ562" s="6"/>
      <c r="MK562" s="6"/>
      <c r="ML562" s="6"/>
      <c r="MM562" s="6"/>
      <c r="MN562" s="6"/>
      <c r="MO562" s="6"/>
      <c r="MP562" s="6"/>
      <c r="MQ562" s="6"/>
      <c r="MR562" s="6"/>
      <c r="MS562" s="6"/>
      <c r="MT562" s="6"/>
      <c r="MU562" s="6"/>
      <c r="MV562" s="6"/>
      <c r="MW562" s="6"/>
      <c r="MX562" s="6"/>
      <c r="MY562" s="6"/>
      <c r="MZ562" s="6"/>
      <c r="NA562" s="6"/>
      <c r="NB562" s="6"/>
      <c r="NC562" s="6"/>
      <c r="ND562" s="6"/>
      <c r="NE562" s="6"/>
      <c r="NF562" s="6"/>
      <c r="NG562" s="6"/>
      <c r="NH562" s="6"/>
      <c r="NI562" s="6"/>
      <c r="NJ562" s="6"/>
      <c r="NK562" s="6"/>
      <c r="NL562" s="6"/>
      <c r="NM562" s="6"/>
      <c r="NN562" s="6"/>
      <c r="NO562" s="6"/>
      <c r="NP562" s="6"/>
      <c r="NQ562" s="6"/>
      <c r="NR562" s="6"/>
      <c r="NS562" s="6"/>
      <c r="NT562" s="6"/>
      <c r="NU562" s="6"/>
      <c r="NV562" s="6"/>
      <c r="NW562" s="6"/>
      <c r="NX562" s="6"/>
      <c r="NY562" s="6"/>
      <c r="NZ562" s="6"/>
      <c r="OA562" s="6"/>
      <c r="OB562" s="6"/>
      <c r="OC562" s="6"/>
      <c r="OD562" s="6"/>
      <c r="OE562" s="6"/>
      <c r="OF562" s="6"/>
      <c r="OG562" s="6"/>
      <c r="OH562" s="6"/>
      <c r="OI562" s="6"/>
      <c r="OJ562" s="6"/>
      <c r="OK562" s="6"/>
      <c r="OL562" s="6"/>
      <c r="OM562" s="6"/>
      <c r="ON562" s="6"/>
      <c r="OO562" s="6"/>
      <c r="OP562" s="6"/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  <c r="PP562" s="6"/>
      <c r="PQ562" s="6"/>
      <c r="PR562" s="6"/>
      <c r="PS562" s="6"/>
      <c r="PT562" s="6"/>
      <c r="PU562" s="6"/>
      <c r="PV562" s="6"/>
      <c r="PW562" s="6"/>
      <c r="PX562" s="6"/>
      <c r="PY562" s="6"/>
      <c r="PZ562" s="6"/>
      <c r="QA562" s="6"/>
      <c r="QB562" s="6"/>
      <c r="QC562" s="6"/>
      <c r="QD562" s="6"/>
      <c r="QE562" s="6"/>
      <c r="QF562" s="6"/>
      <c r="QG562" s="6"/>
      <c r="QH562" s="6"/>
      <c r="QI562" s="6"/>
      <c r="QJ562" s="6"/>
      <c r="QK562" s="6"/>
      <c r="QL562" s="6"/>
      <c r="QM562" s="6"/>
      <c r="QN562" s="6"/>
      <c r="QO562" s="6"/>
      <c r="QP562" s="6"/>
      <c r="QQ562" s="6"/>
      <c r="QR562" s="6"/>
      <c r="QS562" s="6"/>
      <c r="QT562" s="6"/>
      <c r="QU562" s="6"/>
      <c r="QV562" s="6"/>
      <c r="QW562" s="6"/>
      <c r="QX562" s="6"/>
      <c r="QY562" s="6"/>
      <c r="QZ562" s="6"/>
      <c r="RA562" s="6"/>
      <c r="RB562" s="6"/>
      <c r="RC562" s="6"/>
      <c r="RD562" s="6"/>
      <c r="RE562" s="6"/>
      <c r="RF562" s="6"/>
      <c r="RG562" s="6"/>
      <c r="RH562" s="6"/>
      <c r="RI562" s="6"/>
      <c r="RJ562" s="6"/>
      <c r="RK562" s="6"/>
      <c r="RL562" s="6"/>
      <c r="RM562" s="6"/>
      <c r="RN562" s="6"/>
      <c r="RO562" s="6"/>
      <c r="RP562" s="6"/>
      <c r="RQ562" s="6"/>
      <c r="RR562" s="6"/>
      <c r="RS562" s="6"/>
      <c r="RT562" s="6"/>
      <c r="RU562" s="6"/>
      <c r="RV562" s="6"/>
      <c r="RW562" s="6"/>
      <c r="RX562" s="6"/>
      <c r="RY562" s="6"/>
      <c r="RZ562" s="6"/>
      <c r="SA562" s="6"/>
      <c r="SB562" s="6"/>
      <c r="SC562" s="6"/>
      <c r="SD562" s="6"/>
      <c r="SE562" s="6"/>
      <c r="SF562" s="6"/>
      <c r="SG562" s="6"/>
      <c r="SH562" s="6"/>
      <c r="SI562" s="6"/>
      <c r="SJ562" s="6"/>
      <c r="SK562" s="6"/>
      <c r="SL562" s="6"/>
      <c r="SM562" s="6"/>
      <c r="SN562" s="6"/>
      <c r="SO562" s="6"/>
      <c r="SP562" s="6"/>
      <c r="SQ562" s="6"/>
      <c r="SR562" s="6"/>
      <c r="SS562" s="6"/>
      <c r="ST562" s="6"/>
      <c r="SU562" s="6"/>
      <c r="SV562" s="6"/>
      <c r="SW562" s="6"/>
      <c r="SX562" s="6"/>
      <c r="SY562" s="6"/>
      <c r="SZ562" s="6"/>
      <c r="TA562" s="6"/>
      <c r="TB562" s="6"/>
      <c r="TC562" s="6"/>
      <c r="TD562" s="6"/>
      <c r="TE562" s="6"/>
      <c r="TF562" s="6"/>
      <c r="TG562" s="6"/>
      <c r="TH562" s="6"/>
      <c r="TI562" s="6"/>
      <c r="TJ562" s="6"/>
      <c r="TK562" s="6"/>
      <c r="TL562" s="6"/>
      <c r="TM562" s="6"/>
      <c r="TN562" s="6"/>
      <c r="TO562" s="6"/>
      <c r="TP562" s="6"/>
      <c r="TQ562" s="6"/>
      <c r="TR562" s="6"/>
      <c r="TS562" s="6"/>
      <c r="TT562" s="6"/>
      <c r="TU562" s="6"/>
      <c r="TV562" s="6"/>
      <c r="TW562" s="6"/>
      <c r="TX562" s="6"/>
      <c r="TY562" s="6"/>
      <c r="TZ562" s="6"/>
      <c r="UA562" s="6"/>
      <c r="UB562" s="6"/>
      <c r="UC562" s="6"/>
      <c r="UD562" s="6"/>
      <c r="UE562" s="6"/>
      <c r="UF562" s="6"/>
      <c r="UG562" s="6"/>
      <c r="UH562" s="6"/>
      <c r="UI562" s="6"/>
      <c r="UJ562" s="6"/>
      <c r="UK562" s="6"/>
      <c r="UL562" s="6"/>
      <c r="UM562" s="6"/>
      <c r="UN562" s="6"/>
      <c r="UO562" s="6"/>
      <c r="UP562" s="6"/>
      <c r="UQ562" s="6"/>
      <c r="UR562" s="6"/>
      <c r="US562" s="6"/>
      <c r="UT562" s="6"/>
      <c r="UU562" s="6"/>
      <c r="UV562" s="6"/>
      <c r="UW562" s="6"/>
      <c r="UX562" s="6"/>
      <c r="UY562" s="6"/>
      <c r="UZ562" s="6"/>
      <c r="VA562" s="6"/>
      <c r="VB562" s="6"/>
      <c r="VC562" s="6"/>
      <c r="VD562" s="6"/>
      <c r="VE562" s="6"/>
      <c r="VF562" s="6"/>
      <c r="VG562" s="6"/>
      <c r="VH562" s="6"/>
      <c r="VI562" s="6"/>
      <c r="VJ562" s="6"/>
      <c r="VK562" s="6"/>
      <c r="VL562" s="6"/>
      <c r="VM562" s="6"/>
      <c r="VN562" s="6"/>
      <c r="VO562" s="6"/>
      <c r="VP562" s="6"/>
      <c r="VQ562" s="6"/>
      <c r="VR562" s="6"/>
      <c r="VS562" s="6"/>
      <c r="VT562" s="6"/>
      <c r="VU562" s="6"/>
      <c r="VV562" s="6"/>
      <c r="VW562" s="6"/>
      <c r="VX562" s="6"/>
      <c r="VY562" s="6"/>
      <c r="VZ562" s="6"/>
      <c r="WA562" s="6"/>
      <c r="WB562" s="6"/>
      <c r="WC562" s="6"/>
      <c r="WD562" s="6"/>
      <c r="WE562" s="6"/>
      <c r="WF562" s="6"/>
      <c r="WG562" s="6"/>
      <c r="WH562" s="6"/>
      <c r="WI562" s="6"/>
      <c r="WJ562" s="6"/>
      <c r="WK562" s="6"/>
      <c r="WL562" s="6"/>
      <c r="WM562" s="6"/>
      <c r="WN562" s="6"/>
      <c r="WO562" s="6"/>
      <c r="WP562" s="6"/>
      <c r="WQ562" s="6"/>
      <c r="WR562" s="6"/>
      <c r="WS562" s="6"/>
      <c r="WT562" s="6"/>
      <c r="WU562" s="6"/>
      <c r="WV562" s="6"/>
      <c r="WW562" s="6"/>
      <c r="WX562" s="6"/>
      <c r="WY562" s="6"/>
      <c r="WZ562" s="6"/>
      <c r="XA562" s="6"/>
      <c r="XB562" s="6"/>
      <c r="XC562" s="6"/>
      <c r="XD562" s="6"/>
      <c r="XE562" s="6"/>
      <c r="XF562" s="6"/>
      <c r="XG562" s="6"/>
      <c r="XH562" s="6"/>
      <c r="XI562" s="6"/>
      <c r="XJ562" s="6"/>
      <c r="XK562" s="6"/>
      <c r="XL562" s="6"/>
      <c r="XM562" s="6"/>
      <c r="XN562" s="6"/>
      <c r="XO562" s="6"/>
      <c r="XP562" s="6"/>
    </row>
    <row r="563" spans="2:640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  <c r="JV563" s="6"/>
      <c r="JW563" s="6"/>
      <c r="JX563" s="6"/>
      <c r="JY563" s="6"/>
      <c r="JZ563" s="6"/>
      <c r="KA563" s="6"/>
      <c r="KB563" s="6"/>
      <c r="KC563" s="6"/>
      <c r="KD563" s="6"/>
      <c r="KE563" s="6"/>
      <c r="KF563" s="6"/>
      <c r="KG563" s="6"/>
      <c r="KH563" s="6"/>
      <c r="KI563" s="6"/>
      <c r="KJ563" s="6"/>
      <c r="KK563" s="6"/>
      <c r="KL563" s="6"/>
      <c r="KM563" s="6"/>
      <c r="KN563" s="6"/>
      <c r="KO563" s="6"/>
      <c r="KP563" s="6"/>
      <c r="KQ563" s="6"/>
      <c r="KR563" s="6"/>
      <c r="KS563" s="6"/>
      <c r="KT563" s="6"/>
      <c r="KU563" s="6"/>
      <c r="KV563" s="6"/>
      <c r="KW563" s="6"/>
      <c r="KX563" s="6"/>
      <c r="KY563" s="6"/>
      <c r="KZ563" s="6"/>
      <c r="LA563" s="6"/>
      <c r="LB563" s="6"/>
      <c r="LC563" s="6"/>
      <c r="LD563" s="6"/>
      <c r="LE563" s="6"/>
      <c r="LF563" s="6"/>
      <c r="LG563" s="6"/>
      <c r="LH563" s="6"/>
      <c r="LI563" s="6"/>
      <c r="LJ563" s="6"/>
      <c r="LK563" s="6"/>
      <c r="LL563" s="6"/>
      <c r="LM563" s="6"/>
      <c r="LN563" s="6"/>
      <c r="LO563" s="6"/>
      <c r="LP563" s="6"/>
      <c r="LQ563" s="6"/>
      <c r="LR563" s="6"/>
      <c r="LS563" s="6"/>
      <c r="LT563" s="6"/>
      <c r="LU563" s="6"/>
      <c r="LV563" s="6"/>
      <c r="LW563" s="6"/>
      <c r="LX563" s="6"/>
      <c r="LY563" s="6"/>
      <c r="LZ563" s="6"/>
      <c r="MA563" s="6"/>
      <c r="MB563" s="6"/>
      <c r="MC563" s="6"/>
      <c r="MD563" s="6"/>
      <c r="ME563" s="6"/>
      <c r="MF563" s="6"/>
      <c r="MG563" s="6"/>
      <c r="MH563" s="6"/>
      <c r="MI563" s="6"/>
      <c r="MJ563" s="6"/>
      <c r="MK563" s="6"/>
      <c r="ML563" s="6"/>
      <c r="MM563" s="6"/>
      <c r="MN563" s="6"/>
      <c r="MO563" s="6"/>
      <c r="MP563" s="6"/>
      <c r="MQ563" s="6"/>
      <c r="MR563" s="6"/>
      <c r="MS563" s="6"/>
      <c r="MT563" s="6"/>
      <c r="MU563" s="6"/>
      <c r="MV563" s="6"/>
      <c r="MW563" s="6"/>
      <c r="MX563" s="6"/>
      <c r="MY563" s="6"/>
      <c r="MZ563" s="6"/>
      <c r="NA563" s="6"/>
      <c r="NB563" s="6"/>
      <c r="NC563" s="6"/>
      <c r="ND563" s="6"/>
      <c r="NE563" s="6"/>
      <c r="NF563" s="6"/>
      <c r="NG563" s="6"/>
      <c r="NH563" s="6"/>
      <c r="NI563" s="6"/>
      <c r="NJ563" s="6"/>
      <c r="NK563" s="6"/>
      <c r="NL563" s="6"/>
      <c r="NM563" s="6"/>
      <c r="NN563" s="6"/>
      <c r="NO563" s="6"/>
      <c r="NP563" s="6"/>
      <c r="NQ563" s="6"/>
      <c r="NR563" s="6"/>
      <c r="NS563" s="6"/>
      <c r="NT563" s="6"/>
      <c r="NU563" s="6"/>
      <c r="NV563" s="6"/>
      <c r="NW563" s="6"/>
      <c r="NX563" s="6"/>
      <c r="NY563" s="6"/>
      <c r="NZ563" s="6"/>
      <c r="OA563" s="6"/>
      <c r="OB563" s="6"/>
      <c r="OC563" s="6"/>
      <c r="OD563" s="6"/>
      <c r="OE563" s="6"/>
      <c r="OF563" s="6"/>
      <c r="OG563" s="6"/>
      <c r="OH563" s="6"/>
      <c r="OI563" s="6"/>
      <c r="OJ563" s="6"/>
      <c r="OK563" s="6"/>
      <c r="OL563" s="6"/>
      <c r="OM563" s="6"/>
      <c r="ON563" s="6"/>
      <c r="OO563" s="6"/>
      <c r="OP563" s="6"/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  <c r="PP563" s="6"/>
      <c r="PQ563" s="6"/>
      <c r="PR563" s="6"/>
      <c r="PS563" s="6"/>
      <c r="PT563" s="6"/>
      <c r="PU563" s="6"/>
      <c r="PV563" s="6"/>
      <c r="PW563" s="6"/>
      <c r="PX563" s="6"/>
      <c r="PY563" s="6"/>
      <c r="PZ563" s="6"/>
      <c r="QA563" s="6"/>
      <c r="QB563" s="6"/>
      <c r="QC563" s="6"/>
      <c r="QD563" s="6"/>
      <c r="QE563" s="6"/>
      <c r="QF563" s="6"/>
      <c r="QG563" s="6"/>
      <c r="QH563" s="6"/>
      <c r="QI563" s="6"/>
      <c r="QJ563" s="6"/>
      <c r="QK563" s="6"/>
      <c r="QL563" s="6"/>
      <c r="QM563" s="6"/>
      <c r="QN563" s="6"/>
      <c r="QO563" s="6"/>
      <c r="QP563" s="6"/>
      <c r="QQ563" s="6"/>
      <c r="QR563" s="6"/>
      <c r="QS563" s="6"/>
      <c r="QT563" s="6"/>
      <c r="QU563" s="6"/>
      <c r="QV563" s="6"/>
      <c r="QW563" s="6"/>
      <c r="QX563" s="6"/>
      <c r="QY563" s="6"/>
      <c r="QZ563" s="6"/>
      <c r="RA563" s="6"/>
      <c r="RB563" s="6"/>
      <c r="RC563" s="6"/>
      <c r="RD563" s="6"/>
      <c r="RE563" s="6"/>
      <c r="RF563" s="6"/>
      <c r="RG563" s="6"/>
      <c r="RH563" s="6"/>
      <c r="RI563" s="6"/>
      <c r="RJ563" s="6"/>
      <c r="RK563" s="6"/>
      <c r="RL563" s="6"/>
      <c r="RM563" s="6"/>
      <c r="RN563" s="6"/>
      <c r="RO563" s="6"/>
      <c r="RP563" s="6"/>
      <c r="RQ563" s="6"/>
      <c r="RR563" s="6"/>
      <c r="RS563" s="6"/>
      <c r="RT563" s="6"/>
      <c r="RU563" s="6"/>
      <c r="RV563" s="6"/>
      <c r="RW563" s="6"/>
      <c r="RX563" s="6"/>
      <c r="RY563" s="6"/>
      <c r="RZ563" s="6"/>
      <c r="SA563" s="6"/>
      <c r="SB563" s="6"/>
      <c r="SC563" s="6"/>
      <c r="SD563" s="6"/>
      <c r="SE563" s="6"/>
      <c r="SF563" s="6"/>
      <c r="SG563" s="6"/>
      <c r="SH563" s="6"/>
      <c r="SI563" s="6"/>
      <c r="SJ563" s="6"/>
      <c r="SK563" s="6"/>
      <c r="SL563" s="6"/>
      <c r="SM563" s="6"/>
      <c r="SN563" s="6"/>
      <c r="SO563" s="6"/>
      <c r="SP563" s="6"/>
      <c r="SQ563" s="6"/>
      <c r="SR563" s="6"/>
      <c r="SS563" s="6"/>
      <c r="ST563" s="6"/>
      <c r="SU563" s="6"/>
      <c r="SV563" s="6"/>
      <c r="SW563" s="6"/>
      <c r="SX563" s="6"/>
      <c r="SY563" s="6"/>
      <c r="SZ563" s="6"/>
      <c r="TA563" s="6"/>
      <c r="TB563" s="6"/>
      <c r="TC563" s="6"/>
      <c r="TD563" s="6"/>
      <c r="TE563" s="6"/>
      <c r="TF563" s="6"/>
      <c r="TG563" s="6"/>
      <c r="TH563" s="6"/>
      <c r="TI563" s="6"/>
      <c r="TJ563" s="6"/>
      <c r="TK563" s="6"/>
      <c r="TL563" s="6"/>
      <c r="TM563" s="6"/>
      <c r="TN563" s="6"/>
      <c r="TO563" s="6"/>
      <c r="TP563" s="6"/>
      <c r="TQ563" s="6"/>
      <c r="TR563" s="6"/>
      <c r="TS563" s="6"/>
      <c r="TT563" s="6"/>
      <c r="TU563" s="6"/>
      <c r="TV563" s="6"/>
      <c r="TW563" s="6"/>
      <c r="TX563" s="6"/>
      <c r="TY563" s="6"/>
      <c r="TZ563" s="6"/>
      <c r="UA563" s="6"/>
      <c r="UB563" s="6"/>
      <c r="UC563" s="6"/>
      <c r="UD563" s="6"/>
      <c r="UE563" s="6"/>
      <c r="UF563" s="6"/>
      <c r="UG563" s="6"/>
      <c r="UH563" s="6"/>
      <c r="UI563" s="6"/>
      <c r="UJ563" s="6"/>
      <c r="UK563" s="6"/>
      <c r="UL563" s="6"/>
      <c r="UM563" s="6"/>
      <c r="UN563" s="6"/>
      <c r="UO563" s="6"/>
      <c r="UP563" s="6"/>
      <c r="UQ563" s="6"/>
      <c r="UR563" s="6"/>
      <c r="US563" s="6"/>
      <c r="UT563" s="6"/>
      <c r="UU563" s="6"/>
      <c r="UV563" s="6"/>
      <c r="UW563" s="6"/>
      <c r="UX563" s="6"/>
      <c r="UY563" s="6"/>
      <c r="UZ563" s="6"/>
      <c r="VA563" s="6"/>
      <c r="VB563" s="6"/>
      <c r="VC563" s="6"/>
      <c r="VD563" s="6"/>
      <c r="VE563" s="6"/>
      <c r="VF563" s="6"/>
      <c r="VG563" s="6"/>
      <c r="VH563" s="6"/>
      <c r="VI563" s="6"/>
      <c r="VJ563" s="6"/>
      <c r="VK563" s="6"/>
      <c r="VL563" s="6"/>
      <c r="VM563" s="6"/>
      <c r="VN563" s="6"/>
      <c r="VO563" s="6"/>
      <c r="VP563" s="6"/>
      <c r="VQ563" s="6"/>
      <c r="VR563" s="6"/>
      <c r="VS563" s="6"/>
      <c r="VT563" s="6"/>
      <c r="VU563" s="6"/>
      <c r="VV563" s="6"/>
      <c r="VW563" s="6"/>
      <c r="VX563" s="6"/>
      <c r="VY563" s="6"/>
      <c r="VZ563" s="6"/>
      <c r="WA563" s="6"/>
      <c r="WB563" s="6"/>
      <c r="WC563" s="6"/>
      <c r="WD563" s="6"/>
      <c r="WE563" s="6"/>
      <c r="WF563" s="6"/>
      <c r="WG563" s="6"/>
      <c r="WH563" s="6"/>
      <c r="WI563" s="6"/>
      <c r="WJ563" s="6"/>
      <c r="WK563" s="6"/>
      <c r="WL563" s="6"/>
      <c r="WM563" s="6"/>
      <c r="WN563" s="6"/>
      <c r="WO563" s="6"/>
      <c r="WP563" s="6"/>
      <c r="WQ563" s="6"/>
      <c r="WR563" s="6"/>
      <c r="WS563" s="6"/>
      <c r="WT563" s="6"/>
      <c r="WU563" s="6"/>
      <c r="WV563" s="6"/>
      <c r="WW563" s="6"/>
      <c r="WX563" s="6"/>
      <c r="WY563" s="6"/>
      <c r="WZ563" s="6"/>
      <c r="XA563" s="6"/>
      <c r="XB563" s="6"/>
      <c r="XC563" s="6"/>
      <c r="XD563" s="6"/>
      <c r="XE563" s="6"/>
      <c r="XF563" s="6"/>
      <c r="XG563" s="6"/>
      <c r="XH563" s="6"/>
      <c r="XI563" s="6"/>
      <c r="XJ563" s="6"/>
      <c r="XK563" s="6"/>
      <c r="XL563" s="6"/>
      <c r="XM563" s="6"/>
      <c r="XN563" s="6"/>
      <c r="XO563" s="6"/>
      <c r="XP563" s="6"/>
    </row>
    <row r="564" spans="2:640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  <c r="JV564" s="6"/>
      <c r="JW564" s="6"/>
      <c r="JX564" s="6"/>
      <c r="JY564" s="6"/>
      <c r="JZ564" s="6"/>
      <c r="KA564" s="6"/>
      <c r="KB564" s="6"/>
      <c r="KC564" s="6"/>
      <c r="KD564" s="6"/>
      <c r="KE564" s="6"/>
      <c r="KF564" s="6"/>
      <c r="KG564" s="6"/>
      <c r="KH564" s="6"/>
      <c r="KI564" s="6"/>
      <c r="KJ564" s="6"/>
      <c r="KK564" s="6"/>
      <c r="KL564" s="6"/>
      <c r="KM564" s="6"/>
      <c r="KN564" s="6"/>
      <c r="KO564" s="6"/>
      <c r="KP564" s="6"/>
      <c r="KQ564" s="6"/>
      <c r="KR564" s="6"/>
      <c r="KS564" s="6"/>
      <c r="KT564" s="6"/>
      <c r="KU564" s="6"/>
      <c r="KV564" s="6"/>
      <c r="KW564" s="6"/>
      <c r="KX564" s="6"/>
      <c r="KY564" s="6"/>
      <c r="KZ564" s="6"/>
      <c r="LA564" s="6"/>
      <c r="LB564" s="6"/>
      <c r="LC564" s="6"/>
      <c r="LD564" s="6"/>
      <c r="LE564" s="6"/>
      <c r="LF564" s="6"/>
      <c r="LG564" s="6"/>
      <c r="LH564" s="6"/>
      <c r="LI564" s="6"/>
      <c r="LJ564" s="6"/>
      <c r="LK564" s="6"/>
      <c r="LL564" s="6"/>
      <c r="LM564" s="6"/>
      <c r="LN564" s="6"/>
      <c r="LO564" s="6"/>
      <c r="LP564" s="6"/>
      <c r="LQ564" s="6"/>
      <c r="LR564" s="6"/>
      <c r="LS564" s="6"/>
      <c r="LT564" s="6"/>
      <c r="LU564" s="6"/>
      <c r="LV564" s="6"/>
      <c r="LW564" s="6"/>
      <c r="LX564" s="6"/>
      <c r="LY564" s="6"/>
      <c r="LZ564" s="6"/>
      <c r="MA564" s="6"/>
      <c r="MB564" s="6"/>
      <c r="MC564" s="6"/>
      <c r="MD564" s="6"/>
      <c r="ME564" s="6"/>
      <c r="MF564" s="6"/>
      <c r="MG564" s="6"/>
      <c r="MH564" s="6"/>
      <c r="MI564" s="6"/>
      <c r="MJ564" s="6"/>
      <c r="MK564" s="6"/>
      <c r="ML564" s="6"/>
      <c r="MM564" s="6"/>
      <c r="MN564" s="6"/>
      <c r="MO564" s="6"/>
      <c r="MP564" s="6"/>
      <c r="MQ564" s="6"/>
      <c r="MR564" s="6"/>
      <c r="MS564" s="6"/>
      <c r="MT564" s="6"/>
      <c r="MU564" s="6"/>
      <c r="MV564" s="6"/>
      <c r="MW564" s="6"/>
      <c r="MX564" s="6"/>
      <c r="MY564" s="6"/>
      <c r="MZ564" s="6"/>
      <c r="NA564" s="6"/>
      <c r="NB564" s="6"/>
      <c r="NC564" s="6"/>
      <c r="ND564" s="6"/>
      <c r="NE564" s="6"/>
      <c r="NF564" s="6"/>
      <c r="NG564" s="6"/>
      <c r="NH564" s="6"/>
      <c r="NI564" s="6"/>
      <c r="NJ564" s="6"/>
      <c r="NK564" s="6"/>
      <c r="NL564" s="6"/>
      <c r="NM564" s="6"/>
      <c r="NN564" s="6"/>
      <c r="NO564" s="6"/>
      <c r="NP564" s="6"/>
      <c r="NQ564" s="6"/>
      <c r="NR564" s="6"/>
      <c r="NS564" s="6"/>
      <c r="NT564" s="6"/>
      <c r="NU564" s="6"/>
      <c r="NV564" s="6"/>
      <c r="NW564" s="6"/>
      <c r="NX564" s="6"/>
      <c r="NY564" s="6"/>
      <c r="NZ564" s="6"/>
      <c r="OA564" s="6"/>
      <c r="OB564" s="6"/>
      <c r="OC564" s="6"/>
      <c r="OD564" s="6"/>
      <c r="OE564" s="6"/>
      <c r="OF564" s="6"/>
      <c r="OG564" s="6"/>
      <c r="OH564" s="6"/>
      <c r="OI564" s="6"/>
      <c r="OJ564" s="6"/>
      <c r="OK564" s="6"/>
      <c r="OL564" s="6"/>
      <c r="OM564" s="6"/>
      <c r="ON564" s="6"/>
      <c r="OO564" s="6"/>
      <c r="OP564" s="6"/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  <c r="PP564" s="6"/>
      <c r="PQ564" s="6"/>
      <c r="PR564" s="6"/>
      <c r="PS564" s="6"/>
      <c r="PT564" s="6"/>
      <c r="PU564" s="6"/>
      <c r="PV564" s="6"/>
      <c r="PW564" s="6"/>
      <c r="PX564" s="6"/>
      <c r="PY564" s="6"/>
      <c r="PZ564" s="6"/>
      <c r="QA564" s="6"/>
      <c r="QB564" s="6"/>
      <c r="QC564" s="6"/>
      <c r="QD564" s="6"/>
      <c r="QE564" s="6"/>
      <c r="QF564" s="6"/>
      <c r="QG564" s="6"/>
      <c r="QH564" s="6"/>
      <c r="QI564" s="6"/>
      <c r="QJ564" s="6"/>
      <c r="QK564" s="6"/>
      <c r="QL564" s="6"/>
      <c r="QM564" s="6"/>
      <c r="QN564" s="6"/>
      <c r="QO564" s="6"/>
      <c r="QP564" s="6"/>
      <c r="QQ564" s="6"/>
      <c r="QR564" s="6"/>
      <c r="QS564" s="6"/>
      <c r="QT564" s="6"/>
      <c r="QU564" s="6"/>
      <c r="QV564" s="6"/>
      <c r="QW564" s="6"/>
      <c r="QX564" s="6"/>
      <c r="QY564" s="6"/>
      <c r="QZ564" s="6"/>
      <c r="RA564" s="6"/>
      <c r="RB564" s="6"/>
      <c r="RC564" s="6"/>
      <c r="RD564" s="6"/>
      <c r="RE564" s="6"/>
      <c r="RF564" s="6"/>
      <c r="RG564" s="6"/>
      <c r="RH564" s="6"/>
      <c r="RI564" s="6"/>
      <c r="RJ564" s="6"/>
      <c r="RK564" s="6"/>
      <c r="RL564" s="6"/>
      <c r="RM564" s="6"/>
      <c r="RN564" s="6"/>
      <c r="RO564" s="6"/>
      <c r="RP564" s="6"/>
      <c r="RQ564" s="6"/>
      <c r="RR564" s="6"/>
      <c r="RS564" s="6"/>
      <c r="RT564" s="6"/>
      <c r="RU564" s="6"/>
      <c r="RV564" s="6"/>
      <c r="RW564" s="6"/>
      <c r="RX564" s="6"/>
      <c r="RY564" s="6"/>
      <c r="RZ564" s="6"/>
      <c r="SA564" s="6"/>
      <c r="SB564" s="6"/>
      <c r="SC564" s="6"/>
      <c r="SD564" s="6"/>
      <c r="SE564" s="6"/>
      <c r="SF564" s="6"/>
      <c r="SG564" s="6"/>
      <c r="SH564" s="6"/>
      <c r="SI564" s="6"/>
      <c r="SJ564" s="6"/>
      <c r="SK564" s="6"/>
      <c r="SL564" s="6"/>
      <c r="SM564" s="6"/>
      <c r="SN564" s="6"/>
      <c r="SO564" s="6"/>
      <c r="SP564" s="6"/>
      <c r="SQ564" s="6"/>
      <c r="SR564" s="6"/>
      <c r="SS564" s="6"/>
      <c r="ST564" s="6"/>
      <c r="SU564" s="6"/>
      <c r="SV564" s="6"/>
      <c r="SW564" s="6"/>
      <c r="SX564" s="6"/>
      <c r="SY564" s="6"/>
      <c r="SZ564" s="6"/>
      <c r="TA564" s="6"/>
      <c r="TB564" s="6"/>
      <c r="TC564" s="6"/>
      <c r="TD564" s="6"/>
      <c r="TE564" s="6"/>
      <c r="TF564" s="6"/>
      <c r="TG564" s="6"/>
      <c r="TH564" s="6"/>
      <c r="TI564" s="6"/>
      <c r="TJ564" s="6"/>
      <c r="TK564" s="6"/>
      <c r="TL564" s="6"/>
      <c r="TM564" s="6"/>
      <c r="TN564" s="6"/>
      <c r="TO564" s="6"/>
      <c r="TP564" s="6"/>
      <c r="TQ564" s="6"/>
      <c r="TR564" s="6"/>
      <c r="TS564" s="6"/>
      <c r="TT564" s="6"/>
      <c r="TU564" s="6"/>
      <c r="TV564" s="6"/>
      <c r="TW564" s="6"/>
      <c r="TX564" s="6"/>
      <c r="TY564" s="6"/>
      <c r="TZ564" s="6"/>
      <c r="UA564" s="6"/>
      <c r="UB564" s="6"/>
      <c r="UC564" s="6"/>
      <c r="UD564" s="6"/>
      <c r="UE564" s="6"/>
      <c r="UF564" s="6"/>
      <c r="UG564" s="6"/>
      <c r="UH564" s="6"/>
      <c r="UI564" s="6"/>
      <c r="UJ564" s="6"/>
      <c r="UK564" s="6"/>
      <c r="UL564" s="6"/>
      <c r="UM564" s="6"/>
      <c r="UN564" s="6"/>
      <c r="UO564" s="6"/>
      <c r="UP564" s="6"/>
      <c r="UQ564" s="6"/>
      <c r="UR564" s="6"/>
      <c r="US564" s="6"/>
      <c r="UT564" s="6"/>
      <c r="UU564" s="6"/>
      <c r="UV564" s="6"/>
      <c r="UW564" s="6"/>
      <c r="UX564" s="6"/>
      <c r="UY564" s="6"/>
      <c r="UZ564" s="6"/>
      <c r="VA564" s="6"/>
      <c r="VB564" s="6"/>
      <c r="VC564" s="6"/>
      <c r="VD564" s="6"/>
      <c r="VE564" s="6"/>
      <c r="VF564" s="6"/>
      <c r="VG564" s="6"/>
      <c r="VH564" s="6"/>
      <c r="VI564" s="6"/>
      <c r="VJ564" s="6"/>
      <c r="VK564" s="6"/>
      <c r="VL564" s="6"/>
      <c r="VM564" s="6"/>
      <c r="VN564" s="6"/>
      <c r="VO564" s="6"/>
      <c r="VP564" s="6"/>
      <c r="VQ564" s="6"/>
      <c r="VR564" s="6"/>
      <c r="VS564" s="6"/>
      <c r="VT564" s="6"/>
      <c r="VU564" s="6"/>
      <c r="VV564" s="6"/>
      <c r="VW564" s="6"/>
      <c r="VX564" s="6"/>
      <c r="VY564" s="6"/>
      <c r="VZ564" s="6"/>
      <c r="WA564" s="6"/>
      <c r="WB564" s="6"/>
      <c r="WC564" s="6"/>
      <c r="WD564" s="6"/>
      <c r="WE564" s="6"/>
      <c r="WF564" s="6"/>
      <c r="WG564" s="6"/>
      <c r="WH564" s="6"/>
      <c r="WI564" s="6"/>
      <c r="WJ564" s="6"/>
      <c r="WK564" s="6"/>
      <c r="WL564" s="6"/>
      <c r="WM564" s="6"/>
      <c r="WN564" s="6"/>
      <c r="WO564" s="6"/>
      <c r="WP564" s="6"/>
      <c r="WQ564" s="6"/>
      <c r="WR564" s="6"/>
      <c r="WS564" s="6"/>
      <c r="WT564" s="6"/>
      <c r="WU564" s="6"/>
      <c r="WV564" s="6"/>
      <c r="WW564" s="6"/>
      <c r="WX564" s="6"/>
      <c r="WY564" s="6"/>
      <c r="WZ564" s="6"/>
      <c r="XA564" s="6"/>
      <c r="XB564" s="6"/>
      <c r="XC564" s="6"/>
      <c r="XD564" s="6"/>
      <c r="XE564" s="6"/>
      <c r="XF564" s="6"/>
      <c r="XG564" s="6"/>
      <c r="XH564" s="6"/>
      <c r="XI564" s="6"/>
      <c r="XJ564" s="6"/>
      <c r="XK564" s="6"/>
      <c r="XL564" s="6"/>
      <c r="XM564" s="6"/>
      <c r="XN564" s="6"/>
      <c r="XO564" s="6"/>
      <c r="XP564" s="6"/>
    </row>
    <row r="565" spans="2:640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  <c r="JV565" s="6"/>
      <c r="JW565" s="6"/>
      <c r="JX565" s="6"/>
      <c r="JY565" s="6"/>
      <c r="JZ565" s="6"/>
      <c r="KA565" s="6"/>
      <c r="KB565" s="6"/>
      <c r="KC565" s="6"/>
      <c r="KD565" s="6"/>
      <c r="KE565" s="6"/>
      <c r="KF565" s="6"/>
      <c r="KG565" s="6"/>
      <c r="KH565" s="6"/>
      <c r="KI565" s="6"/>
      <c r="KJ565" s="6"/>
      <c r="KK565" s="6"/>
      <c r="KL565" s="6"/>
      <c r="KM565" s="6"/>
      <c r="KN565" s="6"/>
      <c r="KO565" s="6"/>
      <c r="KP565" s="6"/>
      <c r="KQ565" s="6"/>
      <c r="KR565" s="6"/>
      <c r="KS565" s="6"/>
      <c r="KT565" s="6"/>
      <c r="KU565" s="6"/>
      <c r="KV565" s="6"/>
      <c r="KW565" s="6"/>
      <c r="KX565" s="6"/>
      <c r="KY565" s="6"/>
      <c r="KZ565" s="6"/>
      <c r="LA565" s="6"/>
      <c r="LB565" s="6"/>
      <c r="LC565" s="6"/>
      <c r="LD565" s="6"/>
      <c r="LE565" s="6"/>
      <c r="LF565" s="6"/>
      <c r="LG565" s="6"/>
      <c r="LH565" s="6"/>
      <c r="LI565" s="6"/>
      <c r="LJ565" s="6"/>
      <c r="LK565" s="6"/>
      <c r="LL565" s="6"/>
      <c r="LM565" s="6"/>
      <c r="LN565" s="6"/>
      <c r="LO565" s="6"/>
      <c r="LP565" s="6"/>
      <c r="LQ565" s="6"/>
      <c r="LR565" s="6"/>
      <c r="LS565" s="6"/>
      <c r="LT565" s="6"/>
      <c r="LU565" s="6"/>
      <c r="LV565" s="6"/>
      <c r="LW565" s="6"/>
      <c r="LX565" s="6"/>
      <c r="LY565" s="6"/>
      <c r="LZ565" s="6"/>
      <c r="MA565" s="6"/>
      <c r="MB565" s="6"/>
      <c r="MC565" s="6"/>
      <c r="MD565" s="6"/>
      <c r="ME565" s="6"/>
      <c r="MF565" s="6"/>
      <c r="MG565" s="6"/>
      <c r="MH565" s="6"/>
      <c r="MI565" s="6"/>
      <c r="MJ565" s="6"/>
      <c r="MK565" s="6"/>
      <c r="ML565" s="6"/>
      <c r="MM565" s="6"/>
      <c r="MN565" s="6"/>
      <c r="MO565" s="6"/>
      <c r="MP565" s="6"/>
      <c r="MQ565" s="6"/>
      <c r="MR565" s="6"/>
      <c r="MS565" s="6"/>
      <c r="MT565" s="6"/>
      <c r="MU565" s="6"/>
      <c r="MV565" s="6"/>
      <c r="MW565" s="6"/>
      <c r="MX565" s="6"/>
      <c r="MY565" s="6"/>
      <c r="MZ565" s="6"/>
      <c r="NA565" s="6"/>
      <c r="NB565" s="6"/>
      <c r="NC565" s="6"/>
      <c r="ND565" s="6"/>
      <c r="NE565" s="6"/>
      <c r="NF565" s="6"/>
      <c r="NG565" s="6"/>
      <c r="NH565" s="6"/>
      <c r="NI565" s="6"/>
      <c r="NJ565" s="6"/>
      <c r="NK565" s="6"/>
      <c r="NL565" s="6"/>
      <c r="NM565" s="6"/>
      <c r="NN565" s="6"/>
      <c r="NO565" s="6"/>
      <c r="NP565" s="6"/>
      <c r="NQ565" s="6"/>
      <c r="NR565" s="6"/>
      <c r="NS565" s="6"/>
      <c r="NT565" s="6"/>
      <c r="NU565" s="6"/>
      <c r="NV565" s="6"/>
      <c r="NW565" s="6"/>
      <c r="NX565" s="6"/>
      <c r="NY565" s="6"/>
      <c r="NZ565" s="6"/>
      <c r="OA565" s="6"/>
      <c r="OB565" s="6"/>
      <c r="OC565" s="6"/>
      <c r="OD565" s="6"/>
      <c r="OE565" s="6"/>
      <c r="OF565" s="6"/>
      <c r="OG565" s="6"/>
      <c r="OH565" s="6"/>
      <c r="OI565" s="6"/>
      <c r="OJ565" s="6"/>
      <c r="OK565" s="6"/>
      <c r="OL565" s="6"/>
      <c r="OM565" s="6"/>
      <c r="ON565" s="6"/>
      <c r="OO565" s="6"/>
      <c r="OP565" s="6"/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  <c r="PP565" s="6"/>
      <c r="PQ565" s="6"/>
      <c r="PR565" s="6"/>
      <c r="PS565" s="6"/>
      <c r="PT565" s="6"/>
      <c r="PU565" s="6"/>
      <c r="PV565" s="6"/>
      <c r="PW565" s="6"/>
      <c r="PX565" s="6"/>
      <c r="PY565" s="6"/>
      <c r="PZ565" s="6"/>
      <c r="QA565" s="6"/>
      <c r="QB565" s="6"/>
      <c r="QC565" s="6"/>
      <c r="QD565" s="6"/>
      <c r="QE565" s="6"/>
      <c r="QF565" s="6"/>
      <c r="QG565" s="6"/>
      <c r="QH565" s="6"/>
      <c r="QI565" s="6"/>
      <c r="QJ565" s="6"/>
      <c r="QK565" s="6"/>
      <c r="QL565" s="6"/>
      <c r="QM565" s="6"/>
      <c r="QN565" s="6"/>
      <c r="QO565" s="6"/>
      <c r="QP565" s="6"/>
      <c r="QQ565" s="6"/>
      <c r="QR565" s="6"/>
      <c r="QS565" s="6"/>
      <c r="QT565" s="6"/>
      <c r="QU565" s="6"/>
      <c r="QV565" s="6"/>
      <c r="QW565" s="6"/>
      <c r="QX565" s="6"/>
      <c r="QY565" s="6"/>
      <c r="QZ565" s="6"/>
      <c r="RA565" s="6"/>
      <c r="RB565" s="6"/>
      <c r="RC565" s="6"/>
      <c r="RD565" s="6"/>
      <c r="RE565" s="6"/>
      <c r="RF565" s="6"/>
      <c r="RG565" s="6"/>
      <c r="RH565" s="6"/>
      <c r="RI565" s="6"/>
      <c r="RJ565" s="6"/>
      <c r="RK565" s="6"/>
      <c r="RL565" s="6"/>
      <c r="RM565" s="6"/>
      <c r="RN565" s="6"/>
      <c r="RO565" s="6"/>
      <c r="RP565" s="6"/>
      <c r="RQ565" s="6"/>
      <c r="RR565" s="6"/>
      <c r="RS565" s="6"/>
      <c r="RT565" s="6"/>
      <c r="RU565" s="6"/>
      <c r="RV565" s="6"/>
      <c r="RW565" s="6"/>
      <c r="RX565" s="6"/>
      <c r="RY565" s="6"/>
      <c r="RZ565" s="6"/>
      <c r="SA565" s="6"/>
      <c r="SB565" s="6"/>
      <c r="SC565" s="6"/>
      <c r="SD565" s="6"/>
      <c r="SE565" s="6"/>
      <c r="SF565" s="6"/>
      <c r="SG565" s="6"/>
      <c r="SH565" s="6"/>
      <c r="SI565" s="6"/>
      <c r="SJ565" s="6"/>
      <c r="SK565" s="6"/>
      <c r="SL565" s="6"/>
      <c r="SM565" s="6"/>
      <c r="SN565" s="6"/>
      <c r="SO565" s="6"/>
      <c r="SP565" s="6"/>
      <c r="SQ565" s="6"/>
      <c r="SR565" s="6"/>
      <c r="SS565" s="6"/>
      <c r="ST565" s="6"/>
      <c r="SU565" s="6"/>
      <c r="SV565" s="6"/>
      <c r="SW565" s="6"/>
      <c r="SX565" s="6"/>
      <c r="SY565" s="6"/>
      <c r="SZ565" s="6"/>
      <c r="TA565" s="6"/>
      <c r="TB565" s="6"/>
      <c r="TC565" s="6"/>
      <c r="TD565" s="6"/>
      <c r="TE565" s="6"/>
      <c r="TF565" s="6"/>
      <c r="TG565" s="6"/>
      <c r="TH565" s="6"/>
      <c r="TI565" s="6"/>
      <c r="TJ565" s="6"/>
      <c r="TK565" s="6"/>
      <c r="TL565" s="6"/>
      <c r="TM565" s="6"/>
      <c r="TN565" s="6"/>
      <c r="TO565" s="6"/>
      <c r="TP565" s="6"/>
      <c r="TQ565" s="6"/>
      <c r="TR565" s="6"/>
      <c r="TS565" s="6"/>
      <c r="TT565" s="6"/>
      <c r="TU565" s="6"/>
      <c r="TV565" s="6"/>
      <c r="TW565" s="6"/>
      <c r="TX565" s="6"/>
      <c r="TY565" s="6"/>
      <c r="TZ565" s="6"/>
      <c r="UA565" s="6"/>
      <c r="UB565" s="6"/>
      <c r="UC565" s="6"/>
      <c r="UD565" s="6"/>
      <c r="UE565" s="6"/>
      <c r="UF565" s="6"/>
      <c r="UG565" s="6"/>
      <c r="UH565" s="6"/>
      <c r="UI565" s="6"/>
      <c r="UJ565" s="6"/>
      <c r="UK565" s="6"/>
      <c r="UL565" s="6"/>
      <c r="UM565" s="6"/>
      <c r="UN565" s="6"/>
      <c r="UO565" s="6"/>
      <c r="UP565" s="6"/>
      <c r="UQ565" s="6"/>
      <c r="UR565" s="6"/>
      <c r="US565" s="6"/>
      <c r="UT565" s="6"/>
      <c r="UU565" s="6"/>
      <c r="UV565" s="6"/>
      <c r="UW565" s="6"/>
      <c r="UX565" s="6"/>
      <c r="UY565" s="6"/>
      <c r="UZ565" s="6"/>
      <c r="VA565" s="6"/>
      <c r="VB565" s="6"/>
      <c r="VC565" s="6"/>
      <c r="VD565" s="6"/>
      <c r="VE565" s="6"/>
      <c r="VF565" s="6"/>
      <c r="VG565" s="6"/>
      <c r="VH565" s="6"/>
      <c r="VI565" s="6"/>
      <c r="VJ565" s="6"/>
      <c r="VK565" s="6"/>
      <c r="VL565" s="6"/>
      <c r="VM565" s="6"/>
      <c r="VN565" s="6"/>
      <c r="VO565" s="6"/>
      <c r="VP565" s="6"/>
      <c r="VQ565" s="6"/>
      <c r="VR565" s="6"/>
      <c r="VS565" s="6"/>
      <c r="VT565" s="6"/>
      <c r="VU565" s="6"/>
      <c r="VV565" s="6"/>
      <c r="VW565" s="6"/>
      <c r="VX565" s="6"/>
      <c r="VY565" s="6"/>
      <c r="VZ565" s="6"/>
      <c r="WA565" s="6"/>
      <c r="WB565" s="6"/>
      <c r="WC565" s="6"/>
      <c r="WD565" s="6"/>
      <c r="WE565" s="6"/>
      <c r="WF565" s="6"/>
      <c r="WG565" s="6"/>
      <c r="WH565" s="6"/>
      <c r="WI565" s="6"/>
      <c r="WJ565" s="6"/>
      <c r="WK565" s="6"/>
      <c r="WL565" s="6"/>
      <c r="WM565" s="6"/>
      <c r="WN565" s="6"/>
      <c r="WO565" s="6"/>
      <c r="WP565" s="6"/>
      <c r="WQ565" s="6"/>
      <c r="WR565" s="6"/>
      <c r="WS565" s="6"/>
      <c r="WT565" s="6"/>
      <c r="WU565" s="6"/>
      <c r="WV565" s="6"/>
      <c r="WW565" s="6"/>
      <c r="WX565" s="6"/>
      <c r="WY565" s="6"/>
      <c r="WZ565" s="6"/>
      <c r="XA565" s="6"/>
      <c r="XB565" s="6"/>
      <c r="XC565" s="6"/>
      <c r="XD565" s="6"/>
      <c r="XE565" s="6"/>
      <c r="XF565" s="6"/>
      <c r="XG565" s="6"/>
      <c r="XH565" s="6"/>
      <c r="XI565" s="6"/>
      <c r="XJ565" s="6"/>
      <c r="XK565" s="6"/>
      <c r="XL565" s="6"/>
      <c r="XM565" s="6"/>
      <c r="XN565" s="6"/>
      <c r="XO565" s="6"/>
      <c r="XP565" s="6"/>
    </row>
    <row r="566" spans="2:640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  <c r="JV566" s="6"/>
      <c r="JW566" s="6"/>
      <c r="JX566" s="6"/>
      <c r="JY566" s="6"/>
      <c r="JZ566" s="6"/>
      <c r="KA566" s="6"/>
      <c r="KB566" s="6"/>
      <c r="KC566" s="6"/>
      <c r="KD566" s="6"/>
      <c r="KE566" s="6"/>
      <c r="KF566" s="6"/>
      <c r="KG566" s="6"/>
      <c r="KH566" s="6"/>
      <c r="KI566" s="6"/>
      <c r="KJ566" s="6"/>
      <c r="KK566" s="6"/>
      <c r="KL566" s="6"/>
      <c r="KM566" s="6"/>
      <c r="KN566" s="6"/>
      <c r="KO566" s="6"/>
      <c r="KP566" s="6"/>
      <c r="KQ566" s="6"/>
      <c r="KR566" s="6"/>
      <c r="KS566" s="6"/>
      <c r="KT566" s="6"/>
      <c r="KU566" s="6"/>
      <c r="KV566" s="6"/>
      <c r="KW566" s="6"/>
      <c r="KX566" s="6"/>
      <c r="KY566" s="6"/>
      <c r="KZ566" s="6"/>
      <c r="LA566" s="6"/>
      <c r="LB566" s="6"/>
      <c r="LC566" s="6"/>
      <c r="LD566" s="6"/>
      <c r="LE566" s="6"/>
      <c r="LF566" s="6"/>
      <c r="LG566" s="6"/>
      <c r="LH566" s="6"/>
      <c r="LI566" s="6"/>
      <c r="LJ566" s="6"/>
      <c r="LK566" s="6"/>
      <c r="LL566" s="6"/>
      <c r="LM566" s="6"/>
      <c r="LN566" s="6"/>
      <c r="LO566" s="6"/>
      <c r="LP566" s="6"/>
      <c r="LQ566" s="6"/>
      <c r="LR566" s="6"/>
      <c r="LS566" s="6"/>
      <c r="LT566" s="6"/>
      <c r="LU566" s="6"/>
      <c r="LV566" s="6"/>
      <c r="LW566" s="6"/>
      <c r="LX566" s="6"/>
      <c r="LY566" s="6"/>
      <c r="LZ566" s="6"/>
      <c r="MA566" s="6"/>
      <c r="MB566" s="6"/>
      <c r="MC566" s="6"/>
      <c r="MD566" s="6"/>
      <c r="ME566" s="6"/>
      <c r="MF566" s="6"/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/>
      <c r="MT566" s="6"/>
      <c r="MU566" s="6"/>
      <c r="MV566" s="6"/>
      <c r="MW566" s="6"/>
      <c r="MX566" s="6"/>
      <c r="MY566" s="6"/>
      <c r="MZ566" s="6"/>
      <c r="NA566" s="6"/>
      <c r="NB566" s="6"/>
      <c r="NC566" s="6"/>
      <c r="ND566" s="6"/>
      <c r="NE566" s="6"/>
      <c r="NF566" s="6"/>
      <c r="NG566" s="6"/>
      <c r="NH566" s="6"/>
      <c r="NI566" s="6"/>
      <c r="NJ566" s="6"/>
      <c r="NK566" s="6"/>
      <c r="NL566" s="6"/>
      <c r="NM566" s="6"/>
      <c r="NN566" s="6"/>
      <c r="NO566" s="6"/>
      <c r="NP566" s="6"/>
      <c r="NQ566" s="6"/>
      <c r="NR566" s="6"/>
      <c r="NS566" s="6"/>
      <c r="NT566" s="6"/>
      <c r="NU566" s="6"/>
      <c r="NV566" s="6"/>
      <c r="NW566" s="6"/>
      <c r="NX566" s="6"/>
      <c r="NY566" s="6"/>
      <c r="NZ566" s="6"/>
      <c r="OA566" s="6"/>
      <c r="OB566" s="6"/>
      <c r="OC566" s="6"/>
      <c r="OD566" s="6"/>
      <c r="OE566" s="6"/>
      <c r="OF566" s="6"/>
      <c r="OG566" s="6"/>
      <c r="OH566" s="6"/>
      <c r="OI566" s="6"/>
      <c r="OJ566" s="6"/>
      <c r="OK566" s="6"/>
      <c r="OL566" s="6"/>
      <c r="OM566" s="6"/>
      <c r="ON566" s="6"/>
      <c r="OO566" s="6"/>
      <c r="OP566" s="6"/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  <c r="PP566" s="6"/>
      <c r="PQ566" s="6"/>
      <c r="PR566" s="6"/>
      <c r="PS566" s="6"/>
      <c r="PT566" s="6"/>
      <c r="PU566" s="6"/>
      <c r="PV566" s="6"/>
      <c r="PW566" s="6"/>
      <c r="PX566" s="6"/>
      <c r="PY566" s="6"/>
      <c r="PZ566" s="6"/>
      <c r="QA566" s="6"/>
      <c r="QB566" s="6"/>
      <c r="QC566" s="6"/>
      <c r="QD566" s="6"/>
      <c r="QE566" s="6"/>
      <c r="QF566" s="6"/>
      <c r="QG566" s="6"/>
      <c r="QH566" s="6"/>
      <c r="QI566" s="6"/>
      <c r="QJ566" s="6"/>
      <c r="QK566" s="6"/>
      <c r="QL566" s="6"/>
      <c r="QM566" s="6"/>
      <c r="QN566" s="6"/>
      <c r="QO566" s="6"/>
      <c r="QP566" s="6"/>
      <c r="QQ566" s="6"/>
      <c r="QR566" s="6"/>
      <c r="QS566" s="6"/>
      <c r="QT566" s="6"/>
      <c r="QU566" s="6"/>
      <c r="QV566" s="6"/>
      <c r="QW566" s="6"/>
      <c r="QX566" s="6"/>
      <c r="QY566" s="6"/>
      <c r="QZ566" s="6"/>
      <c r="RA566" s="6"/>
      <c r="RB566" s="6"/>
      <c r="RC566" s="6"/>
      <c r="RD566" s="6"/>
      <c r="RE566" s="6"/>
      <c r="RF566" s="6"/>
      <c r="RG566" s="6"/>
      <c r="RH566" s="6"/>
      <c r="RI566" s="6"/>
      <c r="RJ566" s="6"/>
      <c r="RK566" s="6"/>
      <c r="RL566" s="6"/>
      <c r="RM566" s="6"/>
      <c r="RN566" s="6"/>
      <c r="RO566" s="6"/>
      <c r="RP566" s="6"/>
      <c r="RQ566" s="6"/>
      <c r="RR566" s="6"/>
      <c r="RS566" s="6"/>
      <c r="RT566" s="6"/>
      <c r="RU566" s="6"/>
      <c r="RV566" s="6"/>
      <c r="RW566" s="6"/>
      <c r="RX566" s="6"/>
      <c r="RY566" s="6"/>
      <c r="RZ566" s="6"/>
      <c r="SA566" s="6"/>
      <c r="SB566" s="6"/>
      <c r="SC566" s="6"/>
      <c r="SD566" s="6"/>
      <c r="SE566" s="6"/>
      <c r="SF566" s="6"/>
      <c r="SG566" s="6"/>
      <c r="SH566" s="6"/>
      <c r="SI566" s="6"/>
      <c r="SJ566" s="6"/>
      <c r="SK566" s="6"/>
      <c r="SL566" s="6"/>
      <c r="SM566" s="6"/>
      <c r="SN566" s="6"/>
      <c r="SO566" s="6"/>
      <c r="SP566" s="6"/>
      <c r="SQ566" s="6"/>
      <c r="SR566" s="6"/>
      <c r="SS566" s="6"/>
      <c r="ST566" s="6"/>
      <c r="SU566" s="6"/>
      <c r="SV566" s="6"/>
      <c r="SW566" s="6"/>
      <c r="SX566" s="6"/>
      <c r="SY566" s="6"/>
      <c r="SZ566" s="6"/>
      <c r="TA566" s="6"/>
      <c r="TB566" s="6"/>
      <c r="TC566" s="6"/>
      <c r="TD566" s="6"/>
      <c r="TE566" s="6"/>
      <c r="TF566" s="6"/>
      <c r="TG566" s="6"/>
      <c r="TH566" s="6"/>
      <c r="TI566" s="6"/>
      <c r="TJ566" s="6"/>
      <c r="TK566" s="6"/>
      <c r="TL566" s="6"/>
      <c r="TM566" s="6"/>
      <c r="TN566" s="6"/>
      <c r="TO566" s="6"/>
      <c r="TP566" s="6"/>
      <c r="TQ566" s="6"/>
      <c r="TR566" s="6"/>
      <c r="TS566" s="6"/>
      <c r="TT566" s="6"/>
      <c r="TU566" s="6"/>
      <c r="TV566" s="6"/>
      <c r="TW566" s="6"/>
      <c r="TX566" s="6"/>
      <c r="TY566" s="6"/>
      <c r="TZ566" s="6"/>
      <c r="UA566" s="6"/>
      <c r="UB566" s="6"/>
      <c r="UC566" s="6"/>
      <c r="UD566" s="6"/>
      <c r="UE566" s="6"/>
      <c r="UF566" s="6"/>
      <c r="UG566" s="6"/>
      <c r="UH566" s="6"/>
      <c r="UI566" s="6"/>
      <c r="UJ566" s="6"/>
      <c r="UK566" s="6"/>
      <c r="UL566" s="6"/>
      <c r="UM566" s="6"/>
      <c r="UN566" s="6"/>
      <c r="UO566" s="6"/>
      <c r="UP566" s="6"/>
      <c r="UQ566" s="6"/>
      <c r="UR566" s="6"/>
      <c r="US566" s="6"/>
      <c r="UT566" s="6"/>
      <c r="UU566" s="6"/>
      <c r="UV566" s="6"/>
      <c r="UW566" s="6"/>
      <c r="UX566" s="6"/>
      <c r="UY566" s="6"/>
      <c r="UZ566" s="6"/>
      <c r="VA566" s="6"/>
      <c r="VB566" s="6"/>
      <c r="VC566" s="6"/>
      <c r="VD566" s="6"/>
      <c r="VE566" s="6"/>
      <c r="VF566" s="6"/>
      <c r="VG566" s="6"/>
      <c r="VH566" s="6"/>
      <c r="VI566" s="6"/>
      <c r="VJ566" s="6"/>
      <c r="VK566" s="6"/>
      <c r="VL566" s="6"/>
      <c r="VM566" s="6"/>
      <c r="VN566" s="6"/>
      <c r="VO566" s="6"/>
      <c r="VP566" s="6"/>
      <c r="VQ566" s="6"/>
      <c r="VR566" s="6"/>
      <c r="VS566" s="6"/>
      <c r="VT566" s="6"/>
      <c r="VU566" s="6"/>
      <c r="VV566" s="6"/>
      <c r="VW566" s="6"/>
      <c r="VX566" s="6"/>
      <c r="VY566" s="6"/>
      <c r="VZ566" s="6"/>
      <c r="WA566" s="6"/>
      <c r="WB566" s="6"/>
      <c r="WC566" s="6"/>
      <c r="WD566" s="6"/>
      <c r="WE566" s="6"/>
      <c r="WF566" s="6"/>
      <c r="WG566" s="6"/>
      <c r="WH566" s="6"/>
      <c r="WI566" s="6"/>
      <c r="WJ566" s="6"/>
      <c r="WK566" s="6"/>
      <c r="WL566" s="6"/>
      <c r="WM566" s="6"/>
      <c r="WN566" s="6"/>
      <c r="WO566" s="6"/>
      <c r="WP566" s="6"/>
      <c r="WQ566" s="6"/>
      <c r="WR566" s="6"/>
      <c r="WS566" s="6"/>
      <c r="WT566" s="6"/>
      <c r="WU566" s="6"/>
      <c r="WV566" s="6"/>
      <c r="WW566" s="6"/>
      <c r="WX566" s="6"/>
      <c r="WY566" s="6"/>
      <c r="WZ566" s="6"/>
      <c r="XA566" s="6"/>
      <c r="XB566" s="6"/>
      <c r="XC566" s="6"/>
      <c r="XD566" s="6"/>
      <c r="XE566" s="6"/>
      <c r="XF566" s="6"/>
      <c r="XG566" s="6"/>
      <c r="XH566" s="6"/>
      <c r="XI566" s="6"/>
      <c r="XJ566" s="6"/>
      <c r="XK566" s="6"/>
      <c r="XL566" s="6"/>
      <c r="XM566" s="6"/>
      <c r="XN566" s="6"/>
      <c r="XO566" s="6"/>
      <c r="XP566" s="6"/>
    </row>
    <row r="567" spans="2:640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/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/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/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/>
      <c r="LR567" s="6"/>
      <c r="LS567" s="6"/>
      <c r="LT567" s="6"/>
      <c r="LU567" s="6"/>
      <c r="LV567" s="6"/>
      <c r="LW567" s="6"/>
      <c r="LX567" s="6"/>
      <c r="LY567" s="6"/>
      <c r="LZ567" s="6"/>
      <c r="MA567" s="6"/>
      <c r="MB567" s="6"/>
      <c r="MC567" s="6"/>
      <c r="MD567" s="6"/>
      <c r="ME567" s="6"/>
      <c r="MF567" s="6"/>
      <c r="MG567" s="6"/>
      <c r="MH567" s="6"/>
      <c r="MI567" s="6"/>
      <c r="MJ567" s="6"/>
      <c r="MK567" s="6"/>
      <c r="ML567" s="6"/>
      <c r="MM567" s="6"/>
      <c r="MN567" s="6"/>
      <c r="MO567" s="6"/>
      <c r="MP567" s="6"/>
      <c r="MQ567" s="6"/>
      <c r="MR567" s="6"/>
      <c r="MS567" s="6"/>
      <c r="MT567" s="6"/>
      <c r="MU567" s="6"/>
      <c r="MV567" s="6"/>
      <c r="MW567" s="6"/>
      <c r="MX567" s="6"/>
      <c r="MY567" s="6"/>
      <c r="MZ567" s="6"/>
      <c r="NA567" s="6"/>
      <c r="NB567" s="6"/>
      <c r="NC567" s="6"/>
      <c r="ND567" s="6"/>
      <c r="NE567" s="6"/>
      <c r="NF567" s="6"/>
      <c r="NG567" s="6"/>
      <c r="NH567" s="6"/>
      <c r="NI567" s="6"/>
      <c r="NJ567" s="6"/>
      <c r="NK567" s="6"/>
      <c r="NL567" s="6"/>
      <c r="NM567" s="6"/>
      <c r="NN567" s="6"/>
      <c r="NO567" s="6"/>
      <c r="NP567" s="6"/>
      <c r="NQ567" s="6"/>
      <c r="NR567" s="6"/>
      <c r="NS567" s="6"/>
      <c r="NT567" s="6"/>
      <c r="NU567" s="6"/>
      <c r="NV567" s="6"/>
      <c r="NW567" s="6"/>
      <c r="NX567" s="6"/>
      <c r="NY567" s="6"/>
      <c r="NZ567" s="6"/>
      <c r="OA567" s="6"/>
      <c r="OB567" s="6"/>
      <c r="OC567" s="6"/>
      <c r="OD567" s="6"/>
      <c r="OE567" s="6"/>
      <c r="OF567" s="6"/>
      <c r="OG567" s="6"/>
      <c r="OH567" s="6"/>
      <c r="OI567" s="6"/>
      <c r="OJ567" s="6"/>
      <c r="OK567" s="6"/>
      <c r="OL567" s="6"/>
      <c r="OM567" s="6"/>
      <c r="ON567" s="6"/>
      <c r="OO567" s="6"/>
      <c r="OP567" s="6"/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  <c r="PP567" s="6"/>
      <c r="PQ567" s="6"/>
      <c r="PR567" s="6"/>
      <c r="PS567" s="6"/>
      <c r="PT567" s="6"/>
      <c r="PU567" s="6"/>
      <c r="PV567" s="6"/>
      <c r="PW567" s="6"/>
      <c r="PX567" s="6"/>
      <c r="PY567" s="6"/>
      <c r="PZ567" s="6"/>
      <c r="QA567" s="6"/>
      <c r="QB567" s="6"/>
      <c r="QC567" s="6"/>
      <c r="QD567" s="6"/>
      <c r="QE567" s="6"/>
      <c r="QF567" s="6"/>
      <c r="QG567" s="6"/>
      <c r="QH567" s="6"/>
      <c r="QI567" s="6"/>
      <c r="QJ567" s="6"/>
      <c r="QK567" s="6"/>
      <c r="QL567" s="6"/>
      <c r="QM567" s="6"/>
      <c r="QN567" s="6"/>
      <c r="QO567" s="6"/>
      <c r="QP567" s="6"/>
      <c r="QQ567" s="6"/>
      <c r="QR567" s="6"/>
      <c r="QS567" s="6"/>
      <c r="QT567" s="6"/>
      <c r="QU567" s="6"/>
      <c r="QV567" s="6"/>
      <c r="QW567" s="6"/>
      <c r="QX567" s="6"/>
      <c r="QY567" s="6"/>
      <c r="QZ567" s="6"/>
      <c r="RA567" s="6"/>
      <c r="RB567" s="6"/>
      <c r="RC567" s="6"/>
      <c r="RD567" s="6"/>
      <c r="RE567" s="6"/>
      <c r="RF567" s="6"/>
      <c r="RG567" s="6"/>
      <c r="RH567" s="6"/>
      <c r="RI567" s="6"/>
      <c r="RJ567" s="6"/>
      <c r="RK567" s="6"/>
      <c r="RL567" s="6"/>
      <c r="RM567" s="6"/>
      <c r="RN567" s="6"/>
      <c r="RO567" s="6"/>
      <c r="RP567" s="6"/>
      <c r="RQ567" s="6"/>
      <c r="RR567" s="6"/>
      <c r="RS567" s="6"/>
      <c r="RT567" s="6"/>
      <c r="RU567" s="6"/>
      <c r="RV567" s="6"/>
      <c r="RW567" s="6"/>
      <c r="RX567" s="6"/>
      <c r="RY567" s="6"/>
      <c r="RZ567" s="6"/>
      <c r="SA567" s="6"/>
      <c r="SB567" s="6"/>
      <c r="SC567" s="6"/>
      <c r="SD567" s="6"/>
      <c r="SE567" s="6"/>
      <c r="SF567" s="6"/>
      <c r="SG567" s="6"/>
      <c r="SH567" s="6"/>
      <c r="SI567" s="6"/>
      <c r="SJ567" s="6"/>
      <c r="SK567" s="6"/>
      <c r="SL567" s="6"/>
      <c r="SM567" s="6"/>
      <c r="SN567" s="6"/>
      <c r="SO567" s="6"/>
      <c r="SP567" s="6"/>
      <c r="SQ567" s="6"/>
      <c r="SR567" s="6"/>
      <c r="SS567" s="6"/>
      <c r="ST567" s="6"/>
      <c r="SU567" s="6"/>
      <c r="SV567" s="6"/>
      <c r="SW567" s="6"/>
      <c r="SX567" s="6"/>
      <c r="SY567" s="6"/>
      <c r="SZ567" s="6"/>
      <c r="TA567" s="6"/>
      <c r="TB567" s="6"/>
      <c r="TC567" s="6"/>
      <c r="TD567" s="6"/>
      <c r="TE567" s="6"/>
      <c r="TF567" s="6"/>
      <c r="TG567" s="6"/>
      <c r="TH567" s="6"/>
      <c r="TI567" s="6"/>
      <c r="TJ567" s="6"/>
      <c r="TK567" s="6"/>
      <c r="TL567" s="6"/>
      <c r="TM567" s="6"/>
      <c r="TN567" s="6"/>
      <c r="TO567" s="6"/>
      <c r="TP567" s="6"/>
      <c r="TQ567" s="6"/>
      <c r="TR567" s="6"/>
      <c r="TS567" s="6"/>
      <c r="TT567" s="6"/>
      <c r="TU567" s="6"/>
      <c r="TV567" s="6"/>
      <c r="TW567" s="6"/>
      <c r="TX567" s="6"/>
      <c r="TY567" s="6"/>
      <c r="TZ567" s="6"/>
      <c r="UA567" s="6"/>
      <c r="UB567" s="6"/>
      <c r="UC567" s="6"/>
      <c r="UD567" s="6"/>
      <c r="UE567" s="6"/>
      <c r="UF567" s="6"/>
      <c r="UG567" s="6"/>
      <c r="UH567" s="6"/>
      <c r="UI567" s="6"/>
      <c r="UJ567" s="6"/>
      <c r="UK567" s="6"/>
      <c r="UL567" s="6"/>
      <c r="UM567" s="6"/>
      <c r="UN567" s="6"/>
      <c r="UO567" s="6"/>
      <c r="UP567" s="6"/>
      <c r="UQ567" s="6"/>
      <c r="UR567" s="6"/>
      <c r="US567" s="6"/>
      <c r="UT567" s="6"/>
      <c r="UU567" s="6"/>
      <c r="UV567" s="6"/>
      <c r="UW567" s="6"/>
      <c r="UX567" s="6"/>
      <c r="UY567" s="6"/>
      <c r="UZ567" s="6"/>
      <c r="VA567" s="6"/>
      <c r="VB567" s="6"/>
      <c r="VC567" s="6"/>
      <c r="VD567" s="6"/>
      <c r="VE567" s="6"/>
      <c r="VF567" s="6"/>
      <c r="VG567" s="6"/>
      <c r="VH567" s="6"/>
      <c r="VI567" s="6"/>
      <c r="VJ567" s="6"/>
      <c r="VK567" s="6"/>
      <c r="VL567" s="6"/>
      <c r="VM567" s="6"/>
      <c r="VN567" s="6"/>
      <c r="VO567" s="6"/>
      <c r="VP567" s="6"/>
      <c r="VQ567" s="6"/>
      <c r="VR567" s="6"/>
      <c r="VS567" s="6"/>
      <c r="VT567" s="6"/>
      <c r="VU567" s="6"/>
      <c r="VV567" s="6"/>
      <c r="VW567" s="6"/>
      <c r="VX567" s="6"/>
      <c r="VY567" s="6"/>
      <c r="VZ567" s="6"/>
      <c r="WA567" s="6"/>
      <c r="WB567" s="6"/>
      <c r="WC567" s="6"/>
      <c r="WD567" s="6"/>
      <c r="WE567" s="6"/>
      <c r="WF567" s="6"/>
      <c r="WG567" s="6"/>
      <c r="WH567" s="6"/>
      <c r="WI567" s="6"/>
      <c r="WJ567" s="6"/>
      <c r="WK567" s="6"/>
      <c r="WL567" s="6"/>
      <c r="WM567" s="6"/>
      <c r="WN567" s="6"/>
      <c r="WO567" s="6"/>
      <c r="WP567" s="6"/>
      <c r="WQ567" s="6"/>
      <c r="WR567" s="6"/>
      <c r="WS567" s="6"/>
      <c r="WT567" s="6"/>
      <c r="WU567" s="6"/>
      <c r="WV567" s="6"/>
      <c r="WW567" s="6"/>
      <c r="WX567" s="6"/>
      <c r="WY567" s="6"/>
      <c r="WZ567" s="6"/>
      <c r="XA567" s="6"/>
      <c r="XB567" s="6"/>
      <c r="XC567" s="6"/>
      <c r="XD567" s="6"/>
      <c r="XE567" s="6"/>
      <c r="XF567" s="6"/>
      <c r="XG567" s="6"/>
      <c r="XH567" s="6"/>
      <c r="XI567" s="6"/>
      <c r="XJ567" s="6"/>
      <c r="XK567" s="6"/>
      <c r="XL567" s="6"/>
      <c r="XM567" s="6"/>
      <c r="XN567" s="6"/>
      <c r="XO567" s="6"/>
      <c r="XP567" s="6"/>
    </row>
    <row r="568" spans="2:640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/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/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/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/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/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6"/>
      <c r="MR568" s="6"/>
      <c r="MS568" s="6"/>
      <c r="MT568" s="6"/>
      <c r="MU568" s="6"/>
      <c r="MV568" s="6"/>
      <c r="MW568" s="6"/>
      <c r="MX568" s="6"/>
      <c r="MY568" s="6"/>
      <c r="MZ568" s="6"/>
      <c r="NA568" s="6"/>
      <c r="NB568" s="6"/>
      <c r="NC568" s="6"/>
      <c r="ND568" s="6"/>
      <c r="NE568" s="6"/>
      <c r="NF568" s="6"/>
      <c r="NG568" s="6"/>
      <c r="NH568" s="6"/>
      <c r="NI568" s="6"/>
      <c r="NJ568" s="6"/>
      <c r="NK568" s="6"/>
      <c r="NL568" s="6"/>
      <c r="NM568" s="6"/>
      <c r="NN568" s="6"/>
      <c r="NO568" s="6"/>
      <c r="NP568" s="6"/>
      <c r="NQ568" s="6"/>
      <c r="NR568" s="6"/>
      <c r="NS568" s="6"/>
      <c r="NT568" s="6"/>
      <c r="NU568" s="6"/>
      <c r="NV568" s="6"/>
      <c r="NW568" s="6"/>
      <c r="NX568" s="6"/>
      <c r="NY568" s="6"/>
      <c r="NZ568" s="6"/>
      <c r="OA568" s="6"/>
      <c r="OB568" s="6"/>
      <c r="OC568" s="6"/>
      <c r="OD568" s="6"/>
      <c r="OE568" s="6"/>
      <c r="OF568" s="6"/>
      <c r="OG568" s="6"/>
      <c r="OH568" s="6"/>
      <c r="OI568" s="6"/>
      <c r="OJ568" s="6"/>
      <c r="OK568" s="6"/>
      <c r="OL568" s="6"/>
      <c r="OM568" s="6"/>
      <c r="ON568" s="6"/>
      <c r="OO568" s="6"/>
      <c r="OP568" s="6"/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  <c r="PP568" s="6"/>
      <c r="PQ568" s="6"/>
      <c r="PR568" s="6"/>
      <c r="PS568" s="6"/>
      <c r="PT568" s="6"/>
      <c r="PU568" s="6"/>
      <c r="PV568" s="6"/>
      <c r="PW568" s="6"/>
      <c r="PX568" s="6"/>
      <c r="PY568" s="6"/>
      <c r="PZ568" s="6"/>
      <c r="QA568" s="6"/>
      <c r="QB568" s="6"/>
      <c r="QC568" s="6"/>
      <c r="QD568" s="6"/>
      <c r="QE568" s="6"/>
      <c r="QF568" s="6"/>
      <c r="QG568" s="6"/>
      <c r="QH568" s="6"/>
      <c r="QI568" s="6"/>
      <c r="QJ568" s="6"/>
      <c r="QK568" s="6"/>
      <c r="QL568" s="6"/>
      <c r="QM568" s="6"/>
      <c r="QN568" s="6"/>
      <c r="QO568" s="6"/>
      <c r="QP568" s="6"/>
      <c r="QQ568" s="6"/>
      <c r="QR568" s="6"/>
      <c r="QS568" s="6"/>
      <c r="QT568" s="6"/>
      <c r="QU568" s="6"/>
      <c r="QV568" s="6"/>
      <c r="QW568" s="6"/>
      <c r="QX568" s="6"/>
      <c r="QY568" s="6"/>
      <c r="QZ568" s="6"/>
      <c r="RA568" s="6"/>
      <c r="RB568" s="6"/>
      <c r="RC568" s="6"/>
      <c r="RD568" s="6"/>
      <c r="RE568" s="6"/>
      <c r="RF568" s="6"/>
      <c r="RG568" s="6"/>
      <c r="RH568" s="6"/>
      <c r="RI568" s="6"/>
      <c r="RJ568" s="6"/>
      <c r="RK568" s="6"/>
      <c r="RL568" s="6"/>
      <c r="RM568" s="6"/>
      <c r="RN568" s="6"/>
      <c r="RO568" s="6"/>
      <c r="RP568" s="6"/>
      <c r="RQ568" s="6"/>
      <c r="RR568" s="6"/>
      <c r="RS568" s="6"/>
      <c r="RT568" s="6"/>
      <c r="RU568" s="6"/>
      <c r="RV568" s="6"/>
      <c r="RW568" s="6"/>
      <c r="RX568" s="6"/>
      <c r="RY568" s="6"/>
      <c r="RZ568" s="6"/>
      <c r="SA568" s="6"/>
      <c r="SB568" s="6"/>
      <c r="SC568" s="6"/>
      <c r="SD568" s="6"/>
      <c r="SE568" s="6"/>
      <c r="SF568" s="6"/>
      <c r="SG568" s="6"/>
      <c r="SH568" s="6"/>
      <c r="SI568" s="6"/>
      <c r="SJ568" s="6"/>
      <c r="SK568" s="6"/>
      <c r="SL568" s="6"/>
      <c r="SM568" s="6"/>
      <c r="SN568" s="6"/>
      <c r="SO568" s="6"/>
      <c r="SP568" s="6"/>
      <c r="SQ568" s="6"/>
      <c r="SR568" s="6"/>
      <c r="SS568" s="6"/>
      <c r="ST568" s="6"/>
      <c r="SU568" s="6"/>
      <c r="SV568" s="6"/>
      <c r="SW568" s="6"/>
      <c r="SX568" s="6"/>
      <c r="SY568" s="6"/>
      <c r="SZ568" s="6"/>
      <c r="TA568" s="6"/>
      <c r="TB568" s="6"/>
      <c r="TC568" s="6"/>
      <c r="TD568" s="6"/>
      <c r="TE568" s="6"/>
      <c r="TF568" s="6"/>
      <c r="TG568" s="6"/>
      <c r="TH568" s="6"/>
      <c r="TI568" s="6"/>
      <c r="TJ568" s="6"/>
      <c r="TK568" s="6"/>
      <c r="TL568" s="6"/>
      <c r="TM568" s="6"/>
      <c r="TN568" s="6"/>
      <c r="TO568" s="6"/>
      <c r="TP568" s="6"/>
      <c r="TQ568" s="6"/>
      <c r="TR568" s="6"/>
      <c r="TS568" s="6"/>
      <c r="TT568" s="6"/>
      <c r="TU568" s="6"/>
      <c r="TV568" s="6"/>
      <c r="TW568" s="6"/>
      <c r="TX568" s="6"/>
      <c r="TY568" s="6"/>
      <c r="TZ568" s="6"/>
      <c r="UA568" s="6"/>
      <c r="UB568" s="6"/>
      <c r="UC568" s="6"/>
      <c r="UD568" s="6"/>
      <c r="UE568" s="6"/>
      <c r="UF568" s="6"/>
      <c r="UG568" s="6"/>
      <c r="UH568" s="6"/>
      <c r="UI568" s="6"/>
      <c r="UJ568" s="6"/>
      <c r="UK568" s="6"/>
      <c r="UL568" s="6"/>
      <c r="UM568" s="6"/>
      <c r="UN568" s="6"/>
      <c r="UO568" s="6"/>
      <c r="UP568" s="6"/>
      <c r="UQ568" s="6"/>
      <c r="UR568" s="6"/>
      <c r="US568" s="6"/>
      <c r="UT568" s="6"/>
      <c r="UU568" s="6"/>
      <c r="UV568" s="6"/>
      <c r="UW568" s="6"/>
      <c r="UX568" s="6"/>
      <c r="UY568" s="6"/>
      <c r="UZ568" s="6"/>
      <c r="VA568" s="6"/>
      <c r="VB568" s="6"/>
      <c r="VC568" s="6"/>
      <c r="VD568" s="6"/>
      <c r="VE568" s="6"/>
      <c r="VF568" s="6"/>
      <c r="VG568" s="6"/>
      <c r="VH568" s="6"/>
      <c r="VI568" s="6"/>
      <c r="VJ568" s="6"/>
      <c r="VK568" s="6"/>
      <c r="VL568" s="6"/>
      <c r="VM568" s="6"/>
      <c r="VN568" s="6"/>
      <c r="VO568" s="6"/>
      <c r="VP568" s="6"/>
      <c r="VQ568" s="6"/>
      <c r="VR568" s="6"/>
      <c r="VS568" s="6"/>
      <c r="VT568" s="6"/>
      <c r="VU568" s="6"/>
      <c r="VV568" s="6"/>
      <c r="VW568" s="6"/>
      <c r="VX568" s="6"/>
      <c r="VY568" s="6"/>
      <c r="VZ568" s="6"/>
      <c r="WA568" s="6"/>
      <c r="WB568" s="6"/>
      <c r="WC568" s="6"/>
      <c r="WD568" s="6"/>
      <c r="WE568" s="6"/>
      <c r="WF568" s="6"/>
      <c r="WG568" s="6"/>
      <c r="WH568" s="6"/>
      <c r="WI568" s="6"/>
      <c r="WJ568" s="6"/>
      <c r="WK568" s="6"/>
      <c r="WL568" s="6"/>
      <c r="WM568" s="6"/>
      <c r="WN568" s="6"/>
      <c r="WO568" s="6"/>
      <c r="WP568" s="6"/>
      <c r="WQ568" s="6"/>
      <c r="WR568" s="6"/>
      <c r="WS568" s="6"/>
      <c r="WT568" s="6"/>
      <c r="WU568" s="6"/>
      <c r="WV568" s="6"/>
      <c r="WW568" s="6"/>
      <c r="WX568" s="6"/>
      <c r="WY568" s="6"/>
      <c r="WZ568" s="6"/>
      <c r="XA568" s="6"/>
      <c r="XB568" s="6"/>
      <c r="XC568" s="6"/>
      <c r="XD568" s="6"/>
      <c r="XE568" s="6"/>
      <c r="XF568" s="6"/>
      <c r="XG568" s="6"/>
      <c r="XH568" s="6"/>
      <c r="XI568" s="6"/>
      <c r="XJ568" s="6"/>
      <c r="XK568" s="6"/>
      <c r="XL568" s="6"/>
      <c r="XM568" s="6"/>
      <c r="XN568" s="6"/>
      <c r="XO568" s="6"/>
      <c r="XP568" s="6"/>
    </row>
    <row r="569" spans="2:640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/>
      <c r="KN569" s="6"/>
      <c r="KO569" s="6"/>
      <c r="KP569" s="6"/>
      <c r="KQ569" s="6"/>
      <c r="KR569" s="6"/>
      <c r="KS569" s="6"/>
      <c r="KT569" s="6"/>
      <c r="KU569" s="6"/>
      <c r="KV569" s="6"/>
      <c r="KW569" s="6"/>
      <c r="KX569" s="6"/>
      <c r="KY569" s="6"/>
      <c r="KZ569" s="6"/>
      <c r="LA569" s="6"/>
      <c r="LB569" s="6"/>
      <c r="LC569" s="6"/>
      <c r="LD569" s="6"/>
      <c r="LE569" s="6"/>
      <c r="LF569" s="6"/>
      <c r="LG569" s="6"/>
      <c r="LH569" s="6"/>
      <c r="LI569" s="6"/>
      <c r="LJ569" s="6"/>
      <c r="LK569" s="6"/>
      <c r="LL569" s="6"/>
      <c r="LM569" s="6"/>
      <c r="LN569" s="6"/>
      <c r="LO569" s="6"/>
      <c r="LP569" s="6"/>
      <c r="LQ569" s="6"/>
      <c r="LR569" s="6"/>
      <c r="LS569" s="6"/>
      <c r="LT569" s="6"/>
      <c r="LU569" s="6"/>
      <c r="LV569" s="6"/>
      <c r="LW569" s="6"/>
      <c r="LX569" s="6"/>
      <c r="LY569" s="6"/>
      <c r="LZ569" s="6"/>
      <c r="MA569" s="6"/>
      <c r="MB569" s="6"/>
      <c r="MC569" s="6"/>
      <c r="MD569" s="6"/>
      <c r="ME569" s="6"/>
      <c r="MF569" s="6"/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/>
      <c r="MW569" s="6"/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/>
      <c r="NI569" s="6"/>
      <c r="NJ569" s="6"/>
      <c r="NK569" s="6"/>
      <c r="NL569" s="6"/>
      <c r="NM569" s="6"/>
      <c r="NN569" s="6"/>
      <c r="NO569" s="6"/>
      <c r="NP569" s="6"/>
      <c r="NQ569" s="6"/>
      <c r="NR569" s="6"/>
      <c r="NS569" s="6"/>
      <c r="NT569" s="6"/>
      <c r="NU569" s="6"/>
      <c r="NV569" s="6"/>
      <c r="NW569" s="6"/>
      <c r="NX569" s="6"/>
      <c r="NY569" s="6"/>
      <c r="NZ569" s="6"/>
      <c r="OA569" s="6"/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/>
      <c r="OM569" s="6"/>
      <c r="ON569" s="6"/>
      <c r="OO569" s="6"/>
      <c r="OP569" s="6"/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  <c r="PP569" s="6"/>
      <c r="PQ569" s="6"/>
      <c r="PR569" s="6"/>
      <c r="PS569" s="6"/>
      <c r="PT569" s="6"/>
      <c r="PU569" s="6"/>
      <c r="PV569" s="6"/>
      <c r="PW569" s="6"/>
      <c r="PX569" s="6"/>
      <c r="PY569" s="6"/>
      <c r="PZ569" s="6"/>
      <c r="QA569" s="6"/>
      <c r="QB569" s="6"/>
      <c r="QC569" s="6"/>
      <c r="QD569" s="6"/>
      <c r="QE569" s="6"/>
      <c r="QF569" s="6"/>
      <c r="QG569" s="6"/>
      <c r="QH569" s="6"/>
      <c r="QI569" s="6"/>
      <c r="QJ569" s="6"/>
      <c r="QK569" s="6"/>
      <c r="QL569" s="6"/>
      <c r="QM569" s="6"/>
      <c r="QN569" s="6"/>
      <c r="QO569" s="6"/>
      <c r="QP569" s="6"/>
      <c r="QQ569" s="6"/>
      <c r="QR569" s="6"/>
      <c r="QS569" s="6"/>
      <c r="QT569" s="6"/>
      <c r="QU569" s="6"/>
      <c r="QV569" s="6"/>
      <c r="QW569" s="6"/>
      <c r="QX569" s="6"/>
      <c r="QY569" s="6"/>
      <c r="QZ569" s="6"/>
      <c r="RA569" s="6"/>
      <c r="RB569" s="6"/>
      <c r="RC569" s="6"/>
      <c r="RD569" s="6"/>
      <c r="RE569" s="6"/>
      <c r="RF569" s="6"/>
      <c r="RG569" s="6"/>
      <c r="RH569" s="6"/>
      <c r="RI569" s="6"/>
      <c r="RJ569" s="6"/>
      <c r="RK569" s="6"/>
      <c r="RL569" s="6"/>
      <c r="RM569" s="6"/>
      <c r="RN569" s="6"/>
      <c r="RO569" s="6"/>
      <c r="RP569" s="6"/>
      <c r="RQ569" s="6"/>
      <c r="RR569" s="6"/>
      <c r="RS569" s="6"/>
      <c r="RT569" s="6"/>
      <c r="RU569" s="6"/>
      <c r="RV569" s="6"/>
      <c r="RW569" s="6"/>
      <c r="RX569" s="6"/>
      <c r="RY569" s="6"/>
      <c r="RZ569" s="6"/>
      <c r="SA569" s="6"/>
      <c r="SB569" s="6"/>
      <c r="SC569" s="6"/>
      <c r="SD569" s="6"/>
      <c r="SE569" s="6"/>
      <c r="SF569" s="6"/>
      <c r="SG569" s="6"/>
      <c r="SH569" s="6"/>
      <c r="SI569" s="6"/>
      <c r="SJ569" s="6"/>
      <c r="SK569" s="6"/>
      <c r="SL569" s="6"/>
      <c r="SM569" s="6"/>
      <c r="SN569" s="6"/>
      <c r="SO569" s="6"/>
      <c r="SP569" s="6"/>
      <c r="SQ569" s="6"/>
      <c r="SR569" s="6"/>
      <c r="SS569" s="6"/>
      <c r="ST569" s="6"/>
      <c r="SU569" s="6"/>
      <c r="SV569" s="6"/>
      <c r="SW569" s="6"/>
      <c r="SX569" s="6"/>
      <c r="SY569" s="6"/>
      <c r="SZ569" s="6"/>
      <c r="TA569" s="6"/>
      <c r="TB569" s="6"/>
      <c r="TC569" s="6"/>
      <c r="TD569" s="6"/>
      <c r="TE569" s="6"/>
      <c r="TF569" s="6"/>
      <c r="TG569" s="6"/>
      <c r="TH569" s="6"/>
      <c r="TI569" s="6"/>
      <c r="TJ569" s="6"/>
      <c r="TK569" s="6"/>
      <c r="TL569" s="6"/>
      <c r="TM569" s="6"/>
      <c r="TN569" s="6"/>
      <c r="TO569" s="6"/>
      <c r="TP569" s="6"/>
      <c r="TQ569" s="6"/>
      <c r="TR569" s="6"/>
      <c r="TS569" s="6"/>
      <c r="TT569" s="6"/>
      <c r="TU569" s="6"/>
      <c r="TV569" s="6"/>
      <c r="TW569" s="6"/>
      <c r="TX569" s="6"/>
      <c r="TY569" s="6"/>
      <c r="TZ569" s="6"/>
      <c r="UA569" s="6"/>
      <c r="UB569" s="6"/>
      <c r="UC569" s="6"/>
      <c r="UD569" s="6"/>
      <c r="UE569" s="6"/>
      <c r="UF569" s="6"/>
      <c r="UG569" s="6"/>
      <c r="UH569" s="6"/>
      <c r="UI569" s="6"/>
      <c r="UJ569" s="6"/>
      <c r="UK569" s="6"/>
      <c r="UL569" s="6"/>
      <c r="UM569" s="6"/>
      <c r="UN569" s="6"/>
      <c r="UO569" s="6"/>
      <c r="UP569" s="6"/>
      <c r="UQ569" s="6"/>
      <c r="UR569" s="6"/>
      <c r="US569" s="6"/>
      <c r="UT569" s="6"/>
      <c r="UU569" s="6"/>
      <c r="UV569" s="6"/>
      <c r="UW569" s="6"/>
      <c r="UX569" s="6"/>
      <c r="UY569" s="6"/>
      <c r="UZ569" s="6"/>
      <c r="VA569" s="6"/>
      <c r="VB569" s="6"/>
      <c r="VC569" s="6"/>
      <c r="VD569" s="6"/>
      <c r="VE569" s="6"/>
      <c r="VF569" s="6"/>
      <c r="VG569" s="6"/>
      <c r="VH569" s="6"/>
      <c r="VI569" s="6"/>
      <c r="VJ569" s="6"/>
      <c r="VK569" s="6"/>
      <c r="VL569" s="6"/>
      <c r="VM569" s="6"/>
      <c r="VN569" s="6"/>
      <c r="VO569" s="6"/>
      <c r="VP569" s="6"/>
      <c r="VQ569" s="6"/>
      <c r="VR569" s="6"/>
      <c r="VS569" s="6"/>
      <c r="VT569" s="6"/>
      <c r="VU569" s="6"/>
      <c r="VV569" s="6"/>
      <c r="VW569" s="6"/>
      <c r="VX569" s="6"/>
      <c r="VY569" s="6"/>
      <c r="VZ569" s="6"/>
      <c r="WA569" s="6"/>
      <c r="WB569" s="6"/>
      <c r="WC569" s="6"/>
      <c r="WD569" s="6"/>
      <c r="WE569" s="6"/>
      <c r="WF569" s="6"/>
      <c r="WG569" s="6"/>
      <c r="WH569" s="6"/>
      <c r="WI569" s="6"/>
      <c r="WJ569" s="6"/>
      <c r="WK569" s="6"/>
      <c r="WL569" s="6"/>
      <c r="WM569" s="6"/>
      <c r="WN569" s="6"/>
      <c r="WO569" s="6"/>
      <c r="WP569" s="6"/>
      <c r="WQ569" s="6"/>
      <c r="WR569" s="6"/>
      <c r="WS569" s="6"/>
      <c r="WT569" s="6"/>
      <c r="WU569" s="6"/>
      <c r="WV569" s="6"/>
      <c r="WW569" s="6"/>
      <c r="WX569" s="6"/>
      <c r="WY569" s="6"/>
      <c r="WZ569" s="6"/>
      <c r="XA569" s="6"/>
      <c r="XB569" s="6"/>
      <c r="XC569" s="6"/>
      <c r="XD569" s="6"/>
      <c r="XE569" s="6"/>
      <c r="XF569" s="6"/>
      <c r="XG569" s="6"/>
      <c r="XH569" s="6"/>
      <c r="XI569" s="6"/>
      <c r="XJ569" s="6"/>
      <c r="XK569" s="6"/>
      <c r="XL569" s="6"/>
      <c r="XM569" s="6"/>
      <c r="XN569" s="6"/>
      <c r="XO569" s="6"/>
      <c r="XP569" s="6"/>
    </row>
    <row r="570" spans="2:640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  <c r="JV570" s="6"/>
      <c r="JW570" s="6"/>
      <c r="JX570" s="6"/>
      <c r="JY570" s="6"/>
      <c r="JZ570" s="6"/>
      <c r="KA570" s="6"/>
      <c r="KB570" s="6"/>
      <c r="KC570" s="6"/>
      <c r="KD570" s="6"/>
      <c r="KE570" s="6"/>
      <c r="KF570" s="6"/>
      <c r="KG570" s="6"/>
      <c r="KH570" s="6"/>
      <c r="KI570" s="6"/>
      <c r="KJ570" s="6"/>
      <c r="KK570" s="6"/>
      <c r="KL570" s="6"/>
      <c r="KM570" s="6"/>
      <c r="KN570" s="6"/>
      <c r="KO570" s="6"/>
      <c r="KP570" s="6"/>
      <c r="KQ570" s="6"/>
      <c r="KR570" s="6"/>
      <c r="KS570" s="6"/>
      <c r="KT570" s="6"/>
      <c r="KU570" s="6"/>
      <c r="KV570" s="6"/>
      <c r="KW570" s="6"/>
      <c r="KX570" s="6"/>
      <c r="KY570" s="6"/>
      <c r="KZ570" s="6"/>
      <c r="LA570" s="6"/>
      <c r="LB570" s="6"/>
      <c r="LC570" s="6"/>
      <c r="LD570" s="6"/>
      <c r="LE570" s="6"/>
      <c r="LF570" s="6"/>
      <c r="LG570" s="6"/>
      <c r="LH570" s="6"/>
      <c r="LI570" s="6"/>
      <c r="LJ570" s="6"/>
      <c r="LK570" s="6"/>
      <c r="LL570" s="6"/>
      <c r="LM570" s="6"/>
      <c r="LN570" s="6"/>
      <c r="LO570" s="6"/>
      <c r="LP570" s="6"/>
      <c r="LQ570" s="6"/>
      <c r="LR570" s="6"/>
      <c r="LS570" s="6"/>
      <c r="LT570" s="6"/>
      <c r="LU570" s="6"/>
      <c r="LV570" s="6"/>
      <c r="LW570" s="6"/>
      <c r="LX570" s="6"/>
      <c r="LY570" s="6"/>
      <c r="LZ570" s="6"/>
      <c r="MA570" s="6"/>
      <c r="MB570" s="6"/>
      <c r="MC570" s="6"/>
      <c r="MD570" s="6"/>
      <c r="ME570" s="6"/>
      <c r="MF570" s="6"/>
      <c r="MG570" s="6"/>
      <c r="MH570" s="6"/>
      <c r="MI570" s="6"/>
      <c r="MJ570" s="6"/>
      <c r="MK570" s="6"/>
      <c r="ML570" s="6"/>
      <c r="MM570" s="6"/>
      <c r="MN570" s="6"/>
      <c r="MO570" s="6"/>
      <c r="MP570" s="6"/>
      <c r="MQ570" s="6"/>
      <c r="MR570" s="6"/>
      <c r="MS570" s="6"/>
      <c r="MT570" s="6"/>
      <c r="MU570" s="6"/>
      <c r="MV570" s="6"/>
      <c r="MW570" s="6"/>
      <c r="MX570" s="6"/>
      <c r="MY570" s="6"/>
      <c r="MZ570" s="6"/>
      <c r="NA570" s="6"/>
      <c r="NB570" s="6"/>
      <c r="NC570" s="6"/>
      <c r="ND570" s="6"/>
      <c r="NE570" s="6"/>
      <c r="NF570" s="6"/>
      <c r="NG570" s="6"/>
      <c r="NH570" s="6"/>
      <c r="NI570" s="6"/>
      <c r="NJ570" s="6"/>
      <c r="NK570" s="6"/>
      <c r="NL570" s="6"/>
      <c r="NM570" s="6"/>
      <c r="NN570" s="6"/>
      <c r="NO570" s="6"/>
      <c r="NP570" s="6"/>
      <c r="NQ570" s="6"/>
      <c r="NR570" s="6"/>
      <c r="NS570" s="6"/>
      <c r="NT570" s="6"/>
      <c r="NU570" s="6"/>
      <c r="NV570" s="6"/>
      <c r="NW570" s="6"/>
      <c r="NX570" s="6"/>
      <c r="NY570" s="6"/>
      <c r="NZ570" s="6"/>
      <c r="OA570" s="6"/>
      <c r="OB570" s="6"/>
      <c r="OC570" s="6"/>
      <c r="OD570" s="6"/>
      <c r="OE570" s="6"/>
      <c r="OF570" s="6"/>
      <c r="OG570" s="6"/>
      <c r="OH570" s="6"/>
      <c r="OI570" s="6"/>
      <c r="OJ570" s="6"/>
      <c r="OK570" s="6"/>
      <c r="OL570" s="6"/>
      <c r="OM570" s="6"/>
      <c r="ON570" s="6"/>
      <c r="OO570" s="6"/>
      <c r="OP570" s="6"/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  <c r="PP570" s="6"/>
      <c r="PQ570" s="6"/>
      <c r="PR570" s="6"/>
      <c r="PS570" s="6"/>
      <c r="PT570" s="6"/>
      <c r="PU570" s="6"/>
      <c r="PV570" s="6"/>
      <c r="PW570" s="6"/>
      <c r="PX570" s="6"/>
      <c r="PY570" s="6"/>
      <c r="PZ570" s="6"/>
      <c r="QA570" s="6"/>
      <c r="QB570" s="6"/>
      <c r="QC570" s="6"/>
      <c r="QD570" s="6"/>
      <c r="QE570" s="6"/>
      <c r="QF570" s="6"/>
      <c r="QG570" s="6"/>
      <c r="QH570" s="6"/>
      <c r="QI570" s="6"/>
      <c r="QJ570" s="6"/>
      <c r="QK570" s="6"/>
      <c r="QL570" s="6"/>
      <c r="QM570" s="6"/>
      <c r="QN570" s="6"/>
      <c r="QO570" s="6"/>
      <c r="QP570" s="6"/>
      <c r="QQ570" s="6"/>
      <c r="QR570" s="6"/>
      <c r="QS570" s="6"/>
      <c r="QT570" s="6"/>
      <c r="QU570" s="6"/>
      <c r="QV570" s="6"/>
      <c r="QW570" s="6"/>
      <c r="QX570" s="6"/>
      <c r="QY570" s="6"/>
      <c r="QZ570" s="6"/>
      <c r="RA570" s="6"/>
      <c r="RB570" s="6"/>
      <c r="RC570" s="6"/>
      <c r="RD570" s="6"/>
      <c r="RE570" s="6"/>
      <c r="RF570" s="6"/>
      <c r="RG570" s="6"/>
      <c r="RH570" s="6"/>
      <c r="RI570" s="6"/>
      <c r="RJ570" s="6"/>
      <c r="RK570" s="6"/>
      <c r="RL570" s="6"/>
      <c r="RM570" s="6"/>
      <c r="RN570" s="6"/>
      <c r="RO570" s="6"/>
      <c r="RP570" s="6"/>
      <c r="RQ570" s="6"/>
      <c r="RR570" s="6"/>
      <c r="RS570" s="6"/>
      <c r="RT570" s="6"/>
      <c r="RU570" s="6"/>
      <c r="RV570" s="6"/>
      <c r="RW570" s="6"/>
      <c r="RX570" s="6"/>
      <c r="RY570" s="6"/>
      <c r="RZ570" s="6"/>
      <c r="SA570" s="6"/>
      <c r="SB570" s="6"/>
      <c r="SC570" s="6"/>
      <c r="SD570" s="6"/>
      <c r="SE570" s="6"/>
      <c r="SF570" s="6"/>
      <c r="SG570" s="6"/>
      <c r="SH570" s="6"/>
      <c r="SI570" s="6"/>
      <c r="SJ570" s="6"/>
      <c r="SK570" s="6"/>
      <c r="SL570" s="6"/>
      <c r="SM570" s="6"/>
      <c r="SN570" s="6"/>
      <c r="SO570" s="6"/>
      <c r="SP570" s="6"/>
      <c r="SQ570" s="6"/>
      <c r="SR570" s="6"/>
      <c r="SS570" s="6"/>
      <c r="ST570" s="6"/>
      <c r="SU570" s="6"/>
      <c r="SV570" s="6"/>
      <c r="SW570" s="6"/>
      <c r="SX570" s="6"/>
      <c r="SY570" s="6"/>
      <c r="SZ570" s="6"/>
      <c r="TA570" s="6"/>
      <c r="TB570" s="6"/>
      <c r="TC570" s="6"/>
      <c r="TD570" s="6"/>
      <c r="TE570" s="6"/>
      <c r="TF570" s="6"/>
      <c r="TG570" s="6"/>
      <c r="TH570" s="6"/>
      <c r="TI570" s="6"/>
      <c r="TJ570" s="6"/>
      <c r="TK570" s="6"/>
      <c r="TL570" s="6"/>
      <c r="TM570" s="6"/>
      <c r="TN570" s="6"/>
      <c r="TO570" s="6"/>
      <c r="TP570" s="6"/>
      <c r="TQ570" s="6"/>
      <c r="TR570" s="6"/>
      <c r="TS570" s="6"/>
      <c r="TT570" s="6"/>
      <c r="TU570" s="6"/>
      <c r="TV570" s="6"/>
      <c r="TW570" s="6"/>
      <c r="TX570" s="6"/>
      <c r="TY570" s="6"/>
      <c r="TZ570" s="6"/>
      <c r="UA570" s="6"/>
      <c r="UB570" s="6"/>
      <c r="UC570" s="6"/>
      <c r="UD570" s="6"/>
      <c r="UE570" s="6"/>
      <c r="UF570" s="6"/>
      <c r="UG570" s="6"/>
      <c r="UH570" s="6"/>
      <c r="UI570" s="6"/>
      <c r="UJ570" s="6"/>
      <c r="UK570" s="6"/>
      <c r="UL570" s="6"/>
      <c r="UM570" s="6"/>
      <c r="UN570" s="6"/>
      <c r="UO570" s="6"/>
      <c r="UP570" s="6"/>
      <c r="UQ570" s="6"/>
      <c r="UR570" s="6"/>
      <c r="US570" s="6"/>
      <c r="UT570" s="6"/>
      <c r="UU570" s="6"/>
      <c r="UV570" s="6"/>
      <c r="UW570" s="6"/>
      <c r="UX570" s="6"/>
      <c r="UY570" s="6"/>
      <c r="UZ570" s="6"/>
      <c r="VA570" s="6"/>
      <c r="VB570" s="6"/>
      <c r="VC570" s="6"/>
      <c r="VD570" s="6"/>
      <c r="VE570" s="6"/>
      <c r="VF570" s="6"/>
      <c r="VG570" s="6"/>
      <c r="VH570" s="6"/>
      <c r="VI570" s="6"/>
      <c r="VJ570" s="6"/>
      <c r="VK570" s="6"/>
      <c r="VL570" s="6"/>
      <c r="VM570" s="6"/>
      <c r="VN570" s="6"/>
      <c r="VO570" s="6"/>
      <c r="VP570" s="6"/>
      <c r="VQ570" s="6"/>
      <c r="VR570" s="6"/>
      <c r="VS570" s="6"/>
      <c r="VT570" s="6"/>
      <c r="VU570" s="6"/>
      <c r="VV570" s="6"/>
      <c r="VW570" s="6"/>
      <c r="VX570" s="6"/>
      <c r="VY570" s="6"/>
      <c r="VZ570" s="6"/>
      <c r="WA570" s="6"/>
      <c r="WB570" s="6"/>
      <c r="WC570" s="6"/>
      <c r="WD570" s="6"/>
      <c r="WE570" s="6"/>
      <c r="WF570" s="6"/>
      <c r="WG570" s="6"/>
      <c r="WH570" s="6"/>
      <c r="WI570" s="6"/>
      <c r="WJ570" s="6"/>
      <c r="WK570" s="6"/>
      <c r="WL570" s="6"/>
      <c r="WM570" s="6"/>
      <c r="WN570" s="6"/>
      <c r="WO570" s="6"/>
      <c r="WP570" s="6"/>
      <c r="WQ570" s="6"/>
      <c r="WR570" s="6"/>
      <c r="WS570" s="6"/>
      <c r="WT570" s="6"/>
      <c r="WU570" s="6"/>
      <c r="WV570" s="6"/>
      <c r="WW570" s="6"/>
      <c r="WX570" s="6"/>
      <c r="WY570" s="6"/>
      <c r="WZ570" s="6"/>
      <c r="XA570" s="6"/>
      <c r="XB570" s="6"/>
      <c r="XC570" s="6"/>
      <c r="XD570" s="6"/>
      <c r="XE570" s="6"/>
      <c r="XF570" s="6"/>
      <c r="XG570" s="6"/>
      <c r="XH570" s="6"/>
      <c r="XI570" s="6"/>
      <c r="XJ570" s="6"/>
      <c r="XK570" s="6"/>
      <c r="XL570" s="6"/>
      <c r="XM570" s="6"/>
      <c r="XN570" s="6"/>
      <c r="XO570" s="6"/>
      <c r="XP570" s="6"/>
    </row>
    <row r="571" spans="2:640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  <c r="JV571" s="6"/>
      <c r="JW571" s="6"/>
      <c r="JX571" s="6"/>
      <c r="JY571" s="6"/>
      <c r="JZ571" s="6"/>
      <c r="KA571" s="6"/>
      <c r="KB571" s="6"/>
      <c r="KC571" s="6"/>
      <c r="KD571" s="6"/>
      <c r="KE571" s="6"/>
      <c r="KF571" s="6"/>
      <c r="KG571" s="6"/>
      <c r="KH571" s="6"/>
      <c r="KI571" s="6"/>
      <c r="KJ571" s="6"/>
      <c r="KK571" s="6"/>
      <c r="KL571" s="6"/>
      <c r="KM571" s="6"/>
      <c r="KN571" s="6"/>
      <c r="KO571" s="6"/>
      <c r="KP571" s="6"/>
      <c r="KQ571" s="6"/>
      <c r="KR571" s="6"/>
      <c r="KS571" s="6"/>
      <c r="KT571" s="6"/>
      <c r="KU571" s="6"/>
      <c r="KV571" s="6"/>
      <c r="KW571" s="6"/>
      <c r="KX571" s="6"/>
      <c r="KY571" s="6"/>
      <c r="KZ571" s="6"/>
      <c r="LA571" s="6"/>
      <c r="LB571" s="6"/>
      <c r="LC571" s="6"/>
      <c r="LD571" s="6"/>
      <c r="LE571" s="6"/>
      <c r="LF571" s="6"/>
      <c r="LG571" s="6"/>
      <c r="LH571" s="6"/>
      <c r="LI571" s="6"/>
      <c r="LJ571" s="6"/>
      <c r="LK571" s="6"/>
      <c r="LL571" s="6"/>
      <c r="LM571" s="6"/>
      <c r="LN571" s="6"/>
      <c r="LO571" s="6"/>
      <c r="LP571" s="6"/>
      <c r="LQ571" s="6"/>
      <c r="LR571" s="6"/>
      <c r="LS571" s="6"/>
      <c r="LT571" s="6"/>
      <c r="LU571" s="6"/>
      <c r="LV571" s="6"/>
      <c r="LW571" s="6"/>
      <c r="LX571" s="6"/>
      <c r="LY571" s="6"/>
      <c r="LZ571" s="6"/>
      <c r="MA571" s="6"/>
      <c r="MB571" s="6"/>
      <c r="MC571" s="6"/>
      <c r="MD571" s="6"/>
      <c r="ME571" s="6"/>
      <c r="MF571" s="6"/>
      <c r="MG571" s="6"/>
      <c r="MH571" s="6"/>
      <c r="MI571" s="6"/>
      <c r="MJ571" s="6"/>
      <c r="MK571" s="6"/>
      <c r="ML571" s="6"/>
      <c r="MM571" s="6"/>
      <c r="MN571" s="6"/>
      <c r="MO571" s="6"/>
      <c r="MP571" s="6"/>
      <c r="MQ571" s="6"/>
      <c r="MR571" s="6"/>
      <c r="MS571" s="6"/>
      <c r="MT571" s="6"/>
      <c r="MU571" s="6"/>
      <c r="MV571" s="6"/>
      <c r="MW571" s="6"/>
      <c r="MX571" s="6"/>
      <c r="MY571" s="6"/>
      <c r="MZ571" s="6"/>
      <c r="NA571" s="6"/>
      <c r="NB571" s="6"/>
      <c r="NC571" s="6"/>
      <c r="ND571" s="6"/>
      <c r="NE571" s="6"/>
      <c r="NF571" s="6"/>
      <c r="NG571" s="6"/>
      <c r="NH571" s="6"/>
      <c r="NI571" s="6"/>
      <c r="NJ571" s="6"/>
      <c r="NK571" s="6"/>
      <c r="NL571" s="6"/>
      <c r="NM571" s="6"/>
      <c r="NN571" s="6"/>
      <c r="NO571" s="6"/>
      <c r="NP571" s="6"/>
      <c r="NQ571" s="6"/>
      <c r="NR571" s="6"/>
      <c r="NS571" s="6"/>
      <c r="NT571" s="6"/>
      <c r="NU571" s="6"/>
      <c r="NV571" s="6"/>
      <c r="NW571" s="6"/>
      <c r="NX571" s="6"/>
      <c r="NY571" s="6"/>
      <c r="NZ571" s="6"/>
      <c r="OA571" s="6"/>
      <c r="OB571" s="6"/>
      <c r="OC571" s="6"/>
      <c r="OD571" s="6"/>
      <c r="OE571" s="6"/>
      <c r="OF571" s="6"/>
      <c r="OG571" s="6"/>
      <c r="OH571" s="6"/>
      <c r="OI571" s="6"/>
      <c r="OJ571" s="6"/>
      <c r="OK571" s="6"/>
      <c r="OL571" s="6"/>
      <c r="OM571" s="6"/>
      <c r="ON571" s="6"/>
      <c r="OO571" s="6"/>
      <c r="OP571" s="6"/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  <c r="PP571" s="6"/>
      <c r="PQ571" s="6"/>
      <c r="PR571" s="6"/>
      <c r="PS571" s="6"/>
      <c r="PT571" s="6"/>
      <c r="PU571" s="6"/>
      <c r="PV571" s="6"/>
      <c r="PW571" s="6"/>
      <c r="PX571" s="6"/>
      <c r="PY571" s="6"/>
      <c r="PZ571" s="6"/>
      <c r="QA571" s="6"/>
      <c r="QB571" s="6"/>
      <c r="QC571" s="6"/>
      <c r="QD571" s="6"/>
      <c r="QE571" s="6"/>
      <c r="QF571" s="6"/>
      <c r="QG571" s="6"/>
      <c r="QH571" s="6"/>
      <c r="QI571" s="6"/>
      <c r="QJ571" s="6"/>
      <c r="QK571" s="6"/>
      <c r="QL571" s="6"/>
      <c r="QM571" s="6"/>
      <c r="QN571" s="6"/>
      <c r="QO571" s="6"/>
      <c r="QP571" s="6"/>
      <c r="QQ571" s="6"/>
      <c r="QR571" s="6"/>
      <c r="QS571" s="6"/>
      <c r="QT571" s="6"/>
      <c r="QU571" s="6"/>
      <c r="QV571" s="6"/>
      <c r="QW571" s="6"/>
      <c r="QX571" s="6"/>
      <c r="QY571" s="6"/>
      <c r="QZ571" s="6"/>
      <c r="RA571" s="6"/>
      <c r="RB571" s="6"/>
      <c r="RC571" s="6"/>
      <c r="RD571" s="6"/>
      <c r="RE571" s="6"/>
      <c r="RF571" s="6"/>
      <c r="RG571" s="6"/>
      <c r="RH571" s="6"/>
      <c r="RI571" s="6"/>
      <c r="RJ571" s="6"/>
      <c r="RK571" s="6"/>
      <c r="RL571" s="6"/>
      <c r="RM571" s="6"/>
      <c r="RN571" s="6"/>
      <c r="RO571" s="6"/>
      <c r="RP571" s="6"/>
      <c r="RQ571" s="6"/>
      <c r="RR571" s="6"/>
      <c r="RS571" s="6"/>
      <c r="RT571" s="6"/>
      <c r="RU571" s="6"/>
      <c r="RV571" s="6"/>
      <c r="RW571" s="6"/>
      <c r="RX571" s="6"/>
      <c r="RY571" s="6"/>
      <c r="RZ571" s="6"/>
      <c r="SA571" s="6"/>
      <c r="SB571" s="6"/>
      <c r="SC571" s="6"/>
      <c r="SD571" s="6"/>
      <c r="SE571" s="6"/>
      <c r="SF571" s="6"/>
      <c r="SG571" s="6"/>
      <c r="SH571" s="6"/>
      <c r="SI571" s="6"/>
      <c r="SJ571" s="6"/>
      <c r="SK571" s="6"/>
      <c r="SL571" s="6"/>
      <c r="SM571" s="6"/>
      <c r="SN571" s="6"/>
      <c r="SO571" s="6"/>
      <c r="SP571" s="6"/>
      <c r="SQ571" s="6"/>
      <c r="SR571" s="6"/>
      <c r="SS571" s="6"/>
      <c r="ST571" s="6"/>
      <c r="SU571" s="6"/>
      <c r="SV571" s="6"/>
      <c r="SW571" s="6"/>
      <c r="SX571" s="6"/>
      <c r="SY571" s="6"/>
      <c r="SZ571" s="6"/>
      <c r="TA571" s="6"/>
      <c r="TB571" s="6"/>
      <c r="TC571" s="6"/>
      <c r="TD571" s="6"/>
      <c r="TE571" s="6"/>
      <c r="TF571" s="6"/>
      <c r="TG571" s="6"/>
      <c r="TH571" s="6"/>
      <c r="TI571" s="6"/>
      <c r="TJ571" s="6"/>
      <c r="TK571" s="6"/>
      <c r="TL571" s="6"/>
      <c r="TM571" s="6"/>
      <c r="TN571" s="6"/>
      <c r="TO571" s="6"/>
      <c r="TP571" s="6"/>
      <c r="TQ571" s="6"/>
      <c r="TR571" s="6"/>
      <c r="TS571" s="6"/>
      <c r="TT571" s="6"/>
      <c r="TU571" s="6"/>
      <c r="TV571" s="6"/>
      <c r="TW571" s="6"/>
      <c r="TX571" s="6"/>
      <c r="TY571" s="6"/>
      <c r="TZ571" s="6"/>
      <c r="UA571" s="6"/>
      <c r="UB571" s="6"/>
      <c r="UC571" s="6"/>
      <c r="UD571" s="6"/>
      <c r="UE571" s="6"/>
      <c r="UF571" s="6"/>
      <c r="UG571" s="6"/>
      <c r="UH571" s="6"/>
      <c r="UI571" s="6"/>
      <c r="UJ571" s="6"/>
      <c r="UK571" s="6"/>
      <c r="UL571" s="6"/>
      <c r="UM571" s="6"/>
      <c r="UN571" s="6"/>
      <c r="UO571" s="6"/>
      <c r="UP571" s="6"/>
      <c r="UQ571" s="6"/>
      <c r="UR571" s="6"/>
      <c r="US571" s="6"/>
      <c r="UT571" s="6"/>
      <c r="UU571" s="6"/>
      <c r="UV571" s="6"/>
      <c r="UW571" s="6"/>
      <c r="UX571" s="6"/>
      <c r="UY571" s="6"/>
      <c r="UZ571" s="6"/>
      <c r="VA571" s="6"/>
      <c r="VB571" s="6"/>
      <c r="VC571" s="6"/>
      <c r="VD571" s="6"/>
      <c r="VE571" s="6"/>
      <c r="VF571" s="6"/>
      <c r="VG571" s="6"/>
      <c r="VH571" s="6"/>
      <c r="VI571" s="6"/>
      <c r="VJ571" s="6"/>
      <c r="VK571" s="6"/>
      <c r="VL571" s="6"/>
      <c r="VM571" s="6"/>
      <c r="VN571" s="6"/>
      <c r="VO571" s="6"/>
      <c r="VP571" s="6"/>
      <c r="VQ571" s="6"/>
      <c r="VR571" s="6"/>
      <c r="VS571" s="6"/>
      <c r="VT571" s="6"/>
      <c r="VU571" s="6"/>
      <c r="VV571" s="6"/>
      <c r="VW571" s="6"/>
      <c r="VX571" s="6"/>
      <c r="VY571" s="6"/>
      <c r="VZ571" s="6"/>
      <c r="WA571" s="6"/>
      <c r="WB571" s="6"/>
      <c r="WC571" s="6"/>
      <c r="WD571" s="6"/>
      <c r="WE571" s="6"/>
      <c r="WF571" s="6"/>
      <c r="WG571" s="6"/>
      <c r="WH571" s="6"/>
      <c r="WI571" s="6"/>
      <c r="WJ571" s="6"/>
      <c r="WK571" s="6"/>
      <c r="WL571" s="6"/>
      <c r="WM571" s="6"/>
      <c r="WN571" s="6"/>
      <c r="WO571" s="6"/>
      <c r="WP571" s="6"/>
      <c r="WQ571" s="6"/>
      <c r="WR571" s="6"/>
      <c r="WS571" s="6"/>
      <c r="WT571" s="6"/>
      <c r="WU571" s="6"/>
      <c r="WV571" s="6"/>
      <c r="WW571" s="6"/>
      <c r="WX571" s="6"/>
      <c r="WY571" s="6"/>
      <c r="WZ571" s="6"/>
      <c r="XA571" s="6"/>
      <c r="XB571" s="6"/>
      <c r="XC571" s="6"/>
      <c r="XD571" s="6"/>
      <c r="XE571" s="6"/>
      <c r="XF571" s="6"/>
      <c r="XG571" s="6"/>
      <c r="XH571" s="6"/>
      <c r="XI571" s="6"/>
      <c r="XJ571" s="6"/>
      <c r="XK571" s="6"/>
      <c r="XL571" s="6"/>
      <c r="XM571" s="6"/>
      <c r="XN571" s="6"/>
      <c r="XO571" s="6"/>
      <c r="XP571" s="6"/>
    </row>
    <row r="572" spans="2:640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  <c r="JV572" s="6"/>
      <c r="JW572" s="6"/>
      <c r="JX572" s="6"/>
      <c r="JY572" s="6"/>
      <c r="JZ572" s="6"/>
      <c r="KA572" s="6"/>
      <c r="KB572" s="6"/>
      <c r="KC572" s="6"/>
      <c r="KD572" s="6"/>
      <c r="KE572" s="6"/>
      <c r="KF572" s="6"/>
      <c r="KG572" s="6"/>
      <c r="KH572" s="6"/>
      <c r="KI572" s="6"/>
      <c r="KJ572" s="6"/>
      <c r="KK572" s="6"/>
      <c r="KL572" s="6"/>
      <c r="KM572" s="6"/>
      <c r="KN572" s="6"/>
      <c r="KO572" s="6"/>
      <c r="KP572" s="6"/>
      <c r="KQ572" s="6"/>
      <c r="KR572" s="6"/>
      <c r="KS572" s="6"/>
      <c r="KT572" s="6"/>
      <c r="KU572" s="6"/>
      <c r="KV572" s="6"/>
      <c r="KW572" s="6"/>
      <c r="KX572" s="6"/>
      <c r="KY572" s="6"/>
      <c r="KZ572" s="6"/>
      <c r="LA572" s="6"/>
      <c r="LB572" s="6"/>
      <c r="LC572" s="6"/>
      <c r="LD572" s="6"/>
      <c r="LE572" s="6"/>
      <c r="LF572" s="6"/>
      <c r="LG572" s="6"/>
      <c r="LH572" s="6"/>
      <c r="LI572" s="6"/>
      <c r="LJ572" s="6"/>
      <c r="LK572" s="6"/>
      <c r="LL572" s="6"/>
      <c r="LM572" s="6"/>
      <c r="LN572" s="6"/>
      <c r="LO572" s="6"/>
      <c r="LP572" s="6"/>
      <c r="LQ572" s="6"/>
      <c r="LR572" s="6"/>
      <c r="LS572" s="6"/>
      <c r="LT572" s="6"/>
      <c r="LU572" s="6"/>
      <c r="LV572" s="6"/>
      <c r="LW572" s="6"/>
      <c r="LX572" s="6"/>
      <c r="LY572" s="6"/>
      <c r="LZ572" s="6"/>
      <c r="MA572" s="6"/>
      <c r="MB572" s="6"/>
      <c r="MC572" s="6"/>
      <c r="MD572" s="6"/>
      <c r="ME572" s="6"/>
      <c r="MF572" s="6"/>
      <c r="MG572" s="6"/>
      <c r="MH572" s="6"/>
      <c r="MI572" s="6"/>
      <c r="MJ572" s="6"/>
      <c r="MK572" s="6"/>
      <c r="ML572" s="6"/>
      <c r="MM572" s="6"/>
      <c r="MN572" s="6"/>
      <c r="MO572" s="6"/>
      <c r="MP572" s="6"/>
      <c r="MQ572" s="6"/>
      <c r="MR572" s="6"/>
      <c r="MS572" s="6"/>
      <c r="MT572" s="6"/>
      <c r="MU572" s="6"/>
      <c r="MV572" s="6"/>
      <c r="MW572" s="6"/>
      <c r="MX572" s="6"/>
      <c r="MY572" s="6"/>
      <c r="MZ572" s="6"/>
      <c r="NA572" s="6"/>
      <c r="NB572" s="6"/>
      <c r="NC572" s="6"/>
      <c r="ND572" s="6"/>
      <c r="NE572" s="6"/>
      <c r="NF572" s="6"/>
      <c r="NG572" s="6"/>
      <c r="NH572" s="6"/>
      <c r="NI572" s="6"/>
      <c r="NJ572" s="6"/>
      <c r="NK572" s="6"/>
      <c r="NL572" s="6"/>
      <c r="NM572" s="6"/>
      <c r="NN572" s="6"/>
      <c r="NO572" s="6"/>
      <c r="NP572" s="6"/>
      <c r="NQ572" s="6"/>
      <c r="NR572" s="6"/>
      <c r="NS572" s="6"/>
      <c r="NT572" s="6"/>
      <c r="NU572" s="6"/>
      <c r="NV572" s="6"/>
      <c r="NW572" s="6"/>
      <c r="NX572" s="6"/>
      <c r="NY572" s="6"/>
      <c r="NZ572" s="6"/>
      <c r="OA572" s="6"/>
      <c r="OB572" s="6"/>
      <c r="OC572" s="6"/>
      <c r="OD572" s="6"/>
      <c r="OE572" s="6"/>
      <c r="OF572" s="6"/>
      <c r="OG572" s="6"/>
      <c r="OH572" s="6"/>
      <c r="OI572" s="6"/>
      <c r="OJ572" s="6"/>
      <c r="OK572" s="6"/>
      <c r="OL572" s="6"/>
      <c r="OM572" s="6"/>
      <c r="ON572" s="6"/>
      <c r="OO572" s="6"/>
      <c r="OP572" s="6"/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  <c r="PP572" s="6"/>
      <c r="PQ572" s="6"/>
      <c r="PR572" s="6"/>
      <c r="PS572" s="6"/>
      <c r="PT572" s="6"/>
      <c r="PU572" s="6"/>
      <c r="PV572" s="6"/>
      <c r="PW572" s="6"/>
      <c r="PX572" s="6"/>
      <c r="PY572" s="6"/>
      <c r="PZ572" s="6"/>
      <c r="QA572" s="6"/>
      <c r="QB572" s="6"/>
      <c r="QC572" s="6"/>
      <c r="QD572" s="6"/>
      <c r="QE572" s="6"/>
      <c r="QF572" s="6"/>
      <c r="QG572" s="6"/>
      <c r="QH572" s="6"/>
      <c r="QI572" s="6"/>
      <c r="QJ572" s="6"/>
      <c r="QK572" s="6"/>
      <c r="QL572" s="6"/>
      <c r="QM572" s="6"/>
      <c r="QN572" s="6"/>
      <c r="QO572" s="6"/>
      <c r="QP572" s="6"/>
      <c r="QQ572" s="6"/>
      <c r="QR572" s="6"/>
      <c r="QS572" s="6"/>
      <c r="QT572" s="6"/>
      <c r="QU572" s="6"/>
      <c r="QV572" s="6"/>
      <c r="QW572" s="6"/>
      <c r="QX572" s="6"/>
      <c r="QY572" s="6"/>
      <c r="QZ572" s="6"/>
      <c r="RA572" s="6"/>
      <c r="RB572" s="6"/>
      <c r="RC572" s="6"/>
      <c r="RD572" s="6"/>
      <c r="RE572" s="6"/>
      <c r="RF572" s="6"/>
      <c r="RG572" s="6"/>
      <c r="RH572" s="6"/>
      <c r="RI572" s="6"/>
      <c r="RJ572" s="6"/>
      <c r="RK572" s="6"/>
      <c r="RL572" s="6"/>
      <c r="RM572" s="6"/>
      <c r="RN572" s="6"/>
      <c r="RO572" s="6"/>
      <c r="RP572" s="6"/>
      <c r="RQ572" s="6"/>
      <c r="RR572" s="6"/>
      <c r="RS572" s="6"/>
      <c r="RT572" s="6"/>
      <c r="RU572" s="6"/>
      <c r="RV572" s="6"/>
      <c r="RW572" s="6"/>
      <c r="RX572" s="6"/>
      <c r="RY572" s="6"/>
      <c r="RZ572" s="6"/>
      <c r="SA572" s="6"/>
      <c r="SB572" s="6"/>
      <c r="SC572" s="6"/>
      <c r="SD572" s="6"/>
      <c r="SE572" s="6"/>
      <c r="SF572" s="6"/>
      <c r="SG572" s="6"/>
      <c r="SH572" s="6"/>
      <c r="SI572" s="6"/>
      <c r="SJ572" s="6"/>
      <c r="SK572" s="6"/>
      <c r="SL572" s="6"/>
      <c r="SM572" s="6"/>
      <c r="SN572" s="6"/>
      <c r="SO572" s="6"/>
      <c r="SP572" s="6"/>
      <c r="SQ572" s="6"/>
      <c r="SR572" s="6"/>
      <c r="SS572" s="6"/>
      <c r="ST572" s="6"/>
      <c r="SU572" s="6"/>
      <c r="SV572" s="6"/>
      <c r="SW572" s="6"/>
      <c r="SX572" s="6"/>
      <c r="SY572" s="6"/>
      <c r="SZ572" s="6"/>
      <c r="TA572" s="6"/>
      <c r="TB572" s="6"/>
      <c r="TC572" s="6"/>
      <c r="TD572" s="6"/>
      <c r="TE572" s="6"/>
      <c r="TF572" s="6"/>
      <c r="TG572" s="6"/>
      <c r="TH572" s="6"/>
      <c r="TI572" s="6"/>
      <c r="TJ572" s="6"/>
      <c r="TK572" s="6"/>
      <c r="TL572" s="6"/>
      <c r="TM572" s="6"/>
      <c r="TN572" s="6"/>
      <c r="TO572" s="6"/>
      <c r="TP572" s="6"/>
      <c r="TQ572" s="6"/>
      <c r="TR572" s="6"/>
      <c r="TS572" s="6"/>
      <c r="TT572" s="6"/>
      <c r="TU572" s="6"/>
      <c r="TV572" s="6"/>
      <c r="TW572" s="6"/>
      <c r="TX572" s="6"/>
      <c r="TY572" s="6"/>
      <c r="TZ572" s="6"/>
      <c r="UA572" s="6"/>
      <c r="UB572" s="6"/>
      <c r="UC572" s="6"/>
      <c r="UD572" s="6"/>
      <c r="UE572" s="6"/>
      <c r="UF572" s="6"/>
      <c r="UG572" s="6"/>
      <c r="UH572" s="6"/>
      <c r="UI572" s="6"/>
      <c r="UJ572" s="6"/>
      <c r="UK572" s="6"/>
      <c r="UL572" s="6"/>
      <c r="UM572" s="6"/>
      <c r="UN572" s="6"/>
      <c r="UO572" s="6"/>
      <c r="UP572" s="6"/>
      <c r="UQ572" s="6"/>
      <c r="UR572" s="6"/>
      <c r="US572" s="6"/>
      <c r="UT572" s="6"/>
      <c r="UU572" s="6"/>
      <c r="UV572" s="6"/>
      <c r="UW572" s="6"/>
      <c r="UX572" s="6"/>
      <c r="UY572" s="6"/>
      <c r="UZ572" s="6"/>
      <c r="VA572" s="6"/>
      <c r="VB572" s="6"/>
      <c r="VC572" s="6"/>
      <c r="VD572" s="6"/>
      <c r="VE572" s="6"/>
      <c r="VF572" s="6"/>
      <c r="VG572" s="6"/>
      <c r="VH572" s="6"/>
      <c r="VI572" s="6"/>
      <c r="VJ572" s="6"/>
      <c r="VK572" s="6"/>
      <c r="VL572" s="6"/>
      <c r="VM572" s="6"/>
      <c r="VN572" s="6"/>
      <c r="VO572" s="6"/>
      <c r="VP572" s="6"/>
      <c r="VQ572" s="6"/>
      <c r="VR572" s="6"/>
      <c r="VS572" s="6"/>
      <c r="VT572" s="6"/>
      <c r="VU572" s="6"/>
      <c r="VV572" s="6"/>
      <c r="VW572" s="6"/>
      <c r="VX572" s="6"/>
      <c r="VY572" s="6"/>
      <c r="VZ572" s="6"/>
      <c r="WA572" s="6"/>
      <c r="WB572" s="6"/>
      <c r="WC572" s="6"/>
      <c r="WD572" s="6"/>
      <c r="WE572" s="6"/>
      <c r="WF572" s="6"/>
      <c r="WG572" s="6"/>
      <c r="WH572" s="6"/>
      <c r="WI572" s="6"/>
      <c r="WJ572" s="6"/>
      <c r="WK572" s="6"/>
      <c r="WL572" s="6"/>
      <c r="WM572" s="6"/>
      <c r="WN572" s="6"/>
      <c r="WO572" s="6"/>
      <c r="WP572" s="6"/>
      <c r="WQ572" s="6"/>
      <c r="WR572" s="6"/>
      <c r="WS572" s="6"/>
      <c r="WT572" s="6"/>
      <c r="WU572" s="6"/>
      <c r="WV572" s="6"/>
      <c r="WW572" s="6"/>
      <c r="WX572" s="6"/>
      <c r="WY572" s="6"/>
      <c r="WZ572" s="6"/>
      <c r="XA572" s="6"/>
      <c r="XB572" s="6"/>
      <c r="XC572" s="6"/>
      <c r="XD572" s="6"/>
      <c r="XE572" s="6"/>
      <c r="XF572" s="6"/>
      <c r="XG572" s="6"/>
      <c r="XH572" s="6"/>
      <c r="XI572" s="6"/>
      <c r="XJ572" s="6"/>
      <c r="XK572" s="6"/>
      <c r="XL572" s="6"/>
      <c r="XM572" s="6"/>
      <c r="XN572" s="6"/>
      <c r="XO572" s="6"/>
      <c r="XP572" s="6"/>
    </row>
    <row r="573" spans="2:640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  <c r="JV573" s="6"/>
      <c r="JW573" s="6"/>
      <c r="JX573" s="6"/>
      <c r="JY573" s="6"/>
      <c r="JZ573" s="6"/>
      <c r="KA573" s="6"/>
      <c r="KB573" s="6"/>
      <c r="KC573" s="6"/>
      <c r="KD573" s="6"/>
      <c r="KE573" s="6"/>
      <c r="KF573" s="6"/>
      <c r="KG573" s="6"/>
      <c r="KH573" s="6"/>
      <c r="KI573" s="6"/>
      <c r="KJ573" s="6"/>
      <c r="KK573" s="6"/>
      <c r="KL573" s="6"/>
      <c r="KM573" s="6"/>
      <c r="KN573" s="6"/>
      <c r="KO573" s="6"/>
      <c r="KP573" s="6"/>
      <c r="KQ573" s="6"/>
      <c r="KR573" s="6"/>
      <c r="KS573" s="6"/>
      <c r="KT573" s="6"/>
      <c r="KU573" s="6"/>
      <c r="KV573" s="6"/>
      <c r="KW573" s="6"/>
      <c r="KX573" s="6"/>
      <c r="KY573" s="6"/>
      <c r="KZ573" s="6"/>
      <c r="LA573" s="6"/>
      <c r="LB573" s="6"/>
      <c r="LC573" s="6"/>
      <c r="LD573" s="6"/>
      <c r="LE573" s="6"/>
      <c r="LF573" s="6"/>
      <c r="LG573" s="6"/>
      <c r="LH573" s="6"/>
      <c r="LI573" s="6"/>
      <c r="LJ573" s="6"/>
      <c r="LK573" s="6"/>
      <c r="LL573" s="6"/>
      <c r="LM573" s="6"/>
      <c r="LN573" s="6"/>
      <c r="LO573" s="6"/>
      <c r="LP573" s="6"/>
      <c r="LQ573" s="6"/>
      <c r="LR573" s="6"/>
      <c r="LS573" s="6"/>
      <c r="LT573" s="6"/>
      <c r="LU573" s="6"/>
      <c r="LV573" s="6"/>
      <c r="LW573" s="6"/>
      <c r="LX573" s="6"/>
      <c r="LY573" s="6"/>
      <c r="LZ573" s="6"/>
      <c r="MA573" s="6"/>
      <c r="MB573" s="6"/>
      <c r="MC573" s="6"/>
      <c r="MD573" s="6"/>
      <c r="ME573" s="6"/>
      <c r="MF573" s="6"/>
      <c r="MG573" s="6"/>
      <c r="MH573" s="6"/>
      <c r="MI573" s="6"/>
      <c r="MJ573" s="6"/>
      <c r="MK573" s="6"/>
      <c r="ML573" s="6"/>
      <c r="MM573" s="6"/>
      <c r="MN573" s="6"/>
      <c r="MO573" s="6"/>
      <c r="MP573" s="6"/>
      <c r="MQ573" s="6"/>
      <c r="MR573" s="6"/>
      <c r="MS573" s="6"/>
      <c r="MT573" s="6"/>
      <c r="MU573" s="6"/>
      <c r="MV573" s="6"/>
      <c r="MW573" s="6"/>
      <c r="MX573" s="6"/>
      <c r="MY573" s="6"/>
      <c r="MZ573" s="6"/>
      <c r="NA573" s="6"/>
      <c r="NB573" s="6"/>
      <c r="NC573" s="6"/>
      <c r="ND573" s="6"/>
      <c r="NE573" s="6"/>
      <c r="NF573" s="6"/>
      <c r="NG573" s="6"/>
      <c r="NH573" s="6"/>
      <c r="NI573" s="6"/>
      <c r="NJ573" s="6"/>
      <c r="NK573" s="6"/>
      <c r="NL573" s="6"/>
      <c r="NM573" s="6"/>
      <c r="NN573" s="6"/>
      <c r="NO573" s="6"/>
      <c r="NP573" s="6"/>
      <c r="NQ573" s="6"/>
      <c r="NR573" s="6"/>
      <c r="NS573" s="6"/>
      <c r="NT573" s="6"/>
      <c r="NU573" s="6"/>
      <c r="NV573" s="6"/>
      <c r="NW573" s="6"/>
      <c r="NX573" s="6"/>
      <c r="NY573" s="6"/>
      <c r="NZ573" s="6"/>
      <c r="OA573" s="6"/>
      <c r="OB573" s="6"/>
      <c r="OC573" s="6"/>
      <c r="OD573" s="6"/>
      <c r="OE573" s="6"/>
      <c r="OF573" s="6"/>
      <c r="OG573" s="6"/>
      <c r="OH573" s="6"/>
      <c r="OI573" s="6"/>
      <c r="OJ573" s="6"/>
      <c r="OK573" s="6"/>
      <c r="OL573" s="6"/>
      <c r="OM573" s="6"/>
      <c r="ON573" s="6"/>
      <c r="OO573" s="6"/>
      <c r="OP573" s="6"/>
      <c r="OQ573" s="6"/>
      <c r="OR573" s="6"/>
      <c r="OS573" s="6"/>
      <c r="OT573" s="6"/>
      <c r="OU573" s="6"/>
      <c r="OV573" s="6"/>
      <c r="OW573" s="6"/>
      <c r="OX573" s="6"/>
      <c r="OY573" s="6"/>
      <c r="OZ573" s="6"/>
      <c r="PA573" s="6"/>
      <c r="PB573" s="6"/>
      <c r="PC573" s="6"/>
      <c r="PD573" s="6"/>
      <c r="PE573" s="6"/>
      <c r="PF573" s="6"/>
      <c r="PG573" s="6"/>
      <c r="PH573" s="6"/>
      <c r="PI573" s="6"/>
      <c r="PJ573" s="6"/>
      <c r="PK573" s="6"/>
      <c r="PL573" s="6"/>
      <c r="PM573" s="6"/>
      <c r="PN573" s="6"/>
      <c r="PO573" s="6"/>
      <c r="PP573" s="6"/>
      <c r="PQ573" s="6"/>
      <c r="PR573" s="6"/>
      <c r="PS573" s="6"/>
      <c r="PT573" s="6"/>
      <c r="PU573" s="6"/>
      <c r="PV573" s="6"/>
      <c r="PW573" s="6"/>
      <c r="PX573" s="6"/>
      <c r="PY573" s="6"/>
      <c r="PZ573" s="6"/>
      <c r="QA573" s="6"/>
      <c r="QB573" s="6"/>
      <c r="QC573" s="6"/>
      <c r="QD573" s="6"/>
      <c r="QE573" s="6"/>
      <c r="QF573" s="6"/>
      <c r="QG573" s="6"/>
      <c r="QH573" s="6"/>
      <c r="QI573" s="6"/>
      <c r="QJ573" s="6"/>
      <c r="QK573" s="6"/>
      <c r="QL573" s="6"/>
      <c r="QM573" s="6"/>
      <c r="QN573" s="6"/>
      <c r="QO573" s="6"/>
      <c r="QP573" s="6"/>
      <c r="QQ573" s="6"/>
      <c r="QR573" s="6"/>
      <c r="QS573" s="6"/>
      <c r="QT573" s="6"/>
      <c r="QU573" s="6"/>
      <c r="QV573" s="6"/>
      <c r="QW573" s="6"/>
      <c r="QX573" s="6"/>
      <c r="QY573" s="6"/>
      <c r="QZ573" s="6"/>
      <c r="RA573" s="6"/>
      <c r="RB573" s="6"/>
      <c r="RC573" s="6"/>
      <c r="RD573" s="6"/>
      <c r="RE573" s="6"/>
      <c r="RF573" s="6"/>
      <c r="RG573" s="6"/>
      <c r="RH573" s="6"/>
      <c r="RI573" s="6"/>
      <c r="RJ573" s="6"/>
      <c r="RK573" s="6"/>
      <c r="RL573" s="6"/>
      <c r="RM573" s="6"/>
      <c r="RN573" s="6"/>
      <c r="RO573" s="6"/>
      <c r="RP573" s="6"/>
      <c r="RQ573" s="6"/>
      <c r="RR573" s="6"/>
      <c r="RS573" s="6"/>
      <c r="RT573" s="6"/>
      <c r="RU573" s="6"/>
      <c r="RV573" s="6"/>
      <c r="RW573" s="6"/>
      <c r="RX573" s="6"/>
      <c r="RY573" s="6"/>
      <c r="RZ573" s="6"/>
      <c r="SA573" s="6"/>
      <c r="SB573" s="6"/>
      <c r="SC573" s="6"/>
      <c r="SD573" s="6"/>
      <c r="SE573" s="6"/>
      <c r="SF573" s="6"/>
      <c r="SG573" s="6"/>
      <c r="SH573" s="6"/>
      <c r="SI573" s="6"/>
      <c r="SJ573" s="6"/>
      <c r="SK573" s="6"/>
      <c r="SL573" s="6"/>
      <c r="SM573" s="6"/>
      <c r="SN573" s="6"/>
      <c r="SO573" s="6"/>
      <c r="SP573" s="6"/>
      <c r="SQ573" s="6"/>
      <c r="SR573" s="6"/>
      <c r="SS573" s="6"/>
      <c r="ST573" s="6"/>
      <c r="SU573" s="6"/>
      <c r="SV573" s="6"/>
      <c r="SW573" s="6"/>
      <c r="SX573" s="6"/>
      <c r="SY573" s="6"/>
      <c r="SZ573" s="6"/>
      <c r="TA573" s="6"/>
      <c r="TB573" s="6"/>
      <c r="TC573" s="6"/>
      <c r="TD573" s="6"/>
      <c r="TE573" s="6"/>
      <c r="TF573" s="6"/>
      <c r="TG573" s="6"/>
      <c r="TH573" s="6"/>
      <c r="TI573" s="6"/>
      <c r="TJ573" s="6"/>
      <c r="TK573" s="6"/>
      <c r="TL573" s="6"/>
      <c r="TM573" s="6"/>
      <c r="TN573" s="6"/>
      <c r="TO573" s="6"/>
      <c r="TP573" s="6"/>
      <c r="TQ573" s="6"/>
      <c r="TR573" s="6"/>
      <c r="TS573" s="6"/>
      <c r="TT573" s="6"/>
      <c r="TU573" s="6"/>
      <c r="TV573" s="6"/>
      <c r="TW573" s="6"/>
      <c r="TX573" s="6"/>
      <c r="TY573" s="6"/>
      <c r="TZ573" s="6"/>
      <c r="UA573" s="6"/>
      <c r="UB573" s="6"/>
      <c r="UC573" s="6"/>
      <c r="UD573" s="6"/>
      <c r="UE573" s="6"/>
      <c r="UF573" s="6"/>
      <c r="UG573" s="6"/>
      <c r="UH573" s="6"/>
      <c r="UI573" s="6"/>
      <c r="UJ573" s="6"/>
      <c r="UK573" s="6"/>
      <c r="UL573" s="6"/>
      <c r="UM573" s="6"/>
      <c r="UN573" s="6"/>
      <c r="UO573" s="6"/>
      <c r="UP573" s="6"/>
      <c r="UQ573" s="6"/>
      <c r="UR573" s="6"/>
      <c r="US573" s="6"/>
      <c r="UT573" s="6"/>
      <c r="UU573" s="6"/>
      <c r="UV573" s="6"/>
      <c r="UW573" s="6"/>
      <c r="UX573" s="6"/>
      <c r="UY573" s="6"/>
      <c r="UZ573" s="6"/>
      <c r="VA573" s="6"/>
      <c r="VB573" s="6"/>
      <c r="VC573" s="6"/>
      <c r="VD573" s="6"/>
      <c r="VE573" s="6"/>
      <c r="VF573" s="6"/>
      <c r="VG573" s="6"/>
      <c r="VH573" s="6"/>
      <c r="VI573" s="6"/>
      <c r="VJ573" s="6"/>
      <c r="VK573" s="6"/>
      <c r="VL573" s="6"/>
      <c r="VM573" s="6"/>
      <c r="VN573" s="6"/>
      <c r="VO573" s="6"/>
      <c r="VP573" s="6"/>
      <c r="VQ573" s="6"/>
      <c r="VR573" s="6"/>
      <c r="VS573" s="6"/>
      <c r="VT573" s="6"/>
      <c r="VU573" s="6"/>
      <c r="VV573" s="6"/>
      <c r="VW573" s="6"/>
      <c r="VX573" s="6"/>
      <c r="VY573" s="6"/>
      <c r="VZ573" s="6"/>
      <c r="WA573" s="6"/>
      <c r="WB573" s="6"/>
      <c r="WC573" s="6"/>
      <c r="WD573" s="6"/>
      <c r="WE573" s="6"/>
      <c r="WF573" s="6"/>
      <c r="WG573" s="6"/>
      <c r="WH573" s="6"/>
      <c r="WI573" s="6"/>
      <c r="WJ573" s="6"/>
      <c r="WK573" s="6"/>
      <c r="WL573" s="6"/>
      <c r="WM573" s="6"/>
      <c r="WN573" s="6"/>
      <c r="WO573" s="6"/>
      <c r="WP573" s="6"/>
      <c r="WQ573" s="6"/>
      <c r="WR573" s="6"/>
      <c r="WS573" s="6"/>
      <c r="WT573" s="6"/>
      <c r="WU573" s="6"/>
      <c r="WV573" s="6"/>
      <c r="WW573" s="6"/>
      <c r="WX573" s="6"/>
      <c r="WY573" s="6"/>
      <c r="WZ573" s="6"/>
      <c r="XA573" s="6"/>
      <c r="XB573" s="6"/>
      <c r="XC573" s="6"/>
      <c r="XD573" s="6"/>
      <c r="XE573" s="6"/>
      <c r="XF573" s="6"/>
      <c r="XG573" s="6"/>
      <c r="XH573" s="6"/>
      <c r="XI573" s="6"/>
      <c r="XJ573" s="6"/>
      <c r="XK573" s="6"/>
      <c r="XL573" s="6"/>
      <c r="XM573" s="6"/>
      <c r="XN573" s="6"/>
      <c r="XO573" s="6"/>
      <c r="XP573" s="6"/>
    </row>
    <row r="574" spans="2:640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  <c r="JV574" s="6"/>
      <c r="JW574" s="6"/>
      <c r="JX574" s="6"/>
      <c r="JY574" s="6"/>
      <c r="JZ574" s="6"/>
      <c r="KA574" s="6"/>
      <c r="KB574" s="6"/>
      <c r="KC574" s="6"/>
      <c r="KD574" s="6"/>
      <c r="KE574" s="6"/>
      <c r="KF574" s="6"/>
      <c r="KG574" s="6"/>
      <c r="KH574" s="6"/>
      <c r="KI574" s="6"/>
      <c r="KJ574" s="6"/>
      <c r="KK574" s="6"/>
      <c r="KL574" s="6"/>
      <c r="KM574" s="6"/>
      <c r="KN574" s="6"/>
      <c r="KO574" s="6"/>
      <c r="KP574" s="6"/>
      <c r="KQ574" s="6"/>
      <c r="KR574" s="6"/>
      <c r="KS574" s="6"/>
      <c r="KT574" s="6"/>
      <c r="KU574" s="6"/>
      <c r="KV574" s="6"/>
      <c r="KW574" s="6"/>
      <c r="KX574" s="6"/>
      <c r="KY574" s="6"/>
      <c r="KZ574" s="6"/>
      <c r="LA574" s="6"/>
      <c r="LB574" s="6"/>
      <c r="LC574" s="6"/>
      <c r="LD574" s="6"/>
      <c r="LE574" s="6"/>
      <c r="LF574" s="6"/>
      <c r="LG574" s="6"/>
      <c r="LH574" s="6"/>
      <c r="LI574" s="6"/>
      <c r="LJ574" s="6"/>
      <c r="LK574" s="6"/>
      <c r="LL574" s="6"/>
      <c r="LM574" s="6"/>
      <c r="LN574" s="6"/>
      <c r="LO574" s="6"/>
      <c r="LP574" s="6"/>
      <c r="LQ574" s="6"/>
      <c r="LR574" s="6"/>
      <c r="LS574" s="6"/>
      <c r="LT574" s="6"/>
      <c r="LU574" s="6"/>
      <c r="LV574" s="6"/>
      <c r="LW574" s="6"/>
      <c r="LX574" s="6"/>
      <c r="LY574" s="6"/>
      <c r="LZ574" s="6"/>
      <c r="MA574" s="6"/>
      <c r="MB574" s="6"/>
      <c r="MC574" s="6"/>
      <c r="MD574" s="6"/>
      <c r="ME574" s="6"/>
      <c r="MF574" s="6"/>
      <c r="MG574" s="6"/>
      <c r="MH574" s="6"/>
      <c r="MI574" s="6"/>
      <c r="MJ574" s="6"/>
      <c r="MK574" s="6"/>
      <c r="ML574" s="6"/>
      <c r="MM574" s="6"/>
      <c r="MN574" s="6"/>
      <c r="MO574" s="6"/>
      <c r="MP574" s="6"/>
      <c r="MQ574" s="6"/>
      <c r="MR574" s="6"/>
      <c r="MS574" s="6"/>
      <c r="MT574" s="6"/>
      <c r="MU574" s="6"/>
      <c r="MV574" s="6"/>
      <c r="MW574" s="6"/>
      <c r="MX574" s="6"/>
      <c r="MY574" s="6"/>
      <c r="MZ574" s="6"/>
      <c r="NA574" s="6"/>
      <c r="NB574" s="6"/>
      <c r="NC574" s="6"/>
      <c r="ND574" s="6"/>
      <c r="NE574" s="6"/>
      <c r="NF574" s="6"/>
      <c r="NG574" s="6"/>
      <c r="NH574" s="6"/>
      <c r="NI574" s="6"/>
      <c r="NJ574" s="6"/>
      <c r="NK574" s="6"/>
      <c r="NL574" s="6"/>
      <c r="NM574" s="6"/>
      <c r="NN574" s="6"/>
      <c r="NO574" s="6"/>
      <c r="NP574" s="6"/>
      <c r="NQ574" s="6"/>
      <c r="NR574" s="6"/>
      <c r="NS574" s="6"/>
      <c r="NT574" s="6"/>
      <c r="NU574" s="6"/>
      <c r="NV574" s="6"/>
      <c r="NW574" s="6"/>
      <c r="NX574" s="6"/>
      <c r="NY574" s="6"/>
      <c r="NZ574" s="6"/>
      <c r="OA574" s="6"/>
      <c r="OB574" s="6"/>
      <c r="OC574" s="6"/>
      <c r="OD574" s="6"/>
      <c r="OE574" s="6"/>
      <c r="OF574" s="6"/>
      <c r="OG574" s="6"/>
      <c r="OH574" s="6"/>
      <c r="OI574" s="6"/>
      <c r="OJ574" s="6"/>
      <c r="OK574" s="6"/>
      <c r="OL574" s="6"/>
      <c r="OM574" s="6"/>
      <c r="ON574" s="6"/>
      <c r="OO574" s="6"/>
      <c r="OP574" s="6"/>
      <c r="OQ574" s="6"/>
      <c r="OR574" s="6"/>
      <c r="OS574" s="6"/>
      <c r="OT574" s="6"/>
      <c r="OU574" s="6"/>
      <c r="OV574" s="6"/>
      <c r="OW574" s="6"/>
      <c r="OX574" s="6"/>
      <c r="OY574" s="6"/>
      <c r="OZ574" s="6"/>
      <c r="PA574" s="6"/>
      <c r="PB574" s="6"/>
      <c r="PC574" s="6"/>
      <c r="PD574" s="6"/>
      <c r="PE574" s="6"/>
      <c r="PF574" s="6"/>
      <c r="PG574" s="6"/>
      <c r="PH574" s="6"/>
      <c r="PI574" s="6"/>
      <c r="PJ574" s="6"/>
      <c r="PK574" s="6"/>
      <c r="PL574" s="6"/>
      <c r="PM574" s="6"/>
      <c r="PN574" s="6"/>
      <c r="PO574" s="6"/>
      <c r="PP574" s="6"/>
      <c r="PQ574" s="6"/>
      <c r="PR574" s="6"/>
      <c r="PS574" s="6"/>
      <c r="PT574" s="6"/>
      <c r="PU574" s="6"/>
      <c r="PV574" s="6"/>
      <c r="PW574" s="6"/>
      <c r="PX574" s="6"/>
      <c r="PY574" s="6"/>
      <c r="PZ574" s="6"/>
      <c r="QA574" s="6"/>
      <c r="QB574" s="6"/>
      <c r="QC574" s="6"/>
      <c r="QD574" s="6"/>
      <c r="QE574" s="6"/>
      <c r="QF574" s="6"/>
      <c r="QG574" s="6"/>
      <c r="QH574" s="6"/>
      <c r="QI574" s="6"/>
      <c r="QJ574" s="6"/>
      <c r="QK574" s="6"/>
      <c r="QL574" s="6"/>
      <c r="QM574" s="6"/>
      <c r="QN574" s="6"/>
      <c r="QO574" s="6"/>
      <c r="QP574" s="6"/>
      <c r="QQ574" s="6"/>
      <c r="QR574" s="6"/>
      <c r="QS574" s="6"/>
      <c r="QT574" s="6"/>
      <c r="QU574" s="6"/>
      <c r="QV574" s="6"/>
      <c r="QW574" s="6"/>
      <c r="QX574" s="6"/>
      <c r="QY574" s="6"/>
      <c r="QZ574" s="6"/>
      <c r="RA574" s="6"/>
      <c r="RB574" s="6"/>
      <c r="RC574" s="6"/>
      <c r="RD574" s="6"/>
      <c r="RE574" s="6"/>
      <c r="RF574" s="6"/>
      <c r="RG574" s="6"/>
      <c r="RH574" s="6"/>
      <c r="RI574" s="6"/>
      <c r="RJ574" s="6"/>
      <c r="RK574" s="6"/>
      <c r="RL574" s="6"/>
      <c r="RM574" s="6"/>
      <c r="RN574" s="6"/>
      <c r="RO574" s="6"/>
      <c r="RP574" s="6"/>
      <c r="RQ574" s="6"/>
      <c r="RR574" s="6"/>
      <c r="RS574" s="6"/>
      <c r="RT574" s="6"/>
      <c r="RU574" s="6"/>
      <c r="RV574" s="6"/>
      <c r="RW574" s="6"/>
      <c r="RX574" s="6"/>
      <c r="RY574" s="6"/>
      <c r="RZ574" s="6"/>
      <c r="SA574" s="6"/>
      <c r="SB574" s="6"/>
      <c r="SC574" s="6"/>
      <c r="SD574" s="6"/>
      <c r="SE574" s="6"/>
      <c r="SF574" s="6"/>
      <c r="SG574" s="6"/>
      <c r="SH574" s="6"/>
      <c r="SI574" s="6"/>
      <c r="SJ574" s="6"/>
      <c r="SK574" s="6"/>
      <c r="SL574" s="6"/>
      <c r="SM574" s="6"/>
      <c r="SN574" s="6"/>
      <c r="SO574" s="6"/>
      <c r="SP574" s="6"/>
      <c r="SQ574" s="6"/>
      <c r="SR574" s="6"/>
      <c r="SS574" s="6"/>
      <c r="ST574" s="6"/>
      <c r="SU574" s="6"/>
      <c r="SV574" s="6"/>
      <c r="SW574" s="6"/>
      <c r="SX574" s="6"/>
      <c r="SY574" s="6"/>
      <c r="SZ574" s="6"/>
      <c r="TA574" s="6"/>
      <c r="TB574" s="6"/>
      <c r="TC574" s="6"/>
      <c r="TD574" s="6"/>
      <c r="TE574" s="6"/>
      <c r="TF574" s="6"/>
      <c r="TG574" s="6"/>
      <c r="TH574" s="6"/>
      <c r="TI574" s="6"/>
      <c r="TJ574" s="6"/>
      <c r="TK574" s="6"/>
      <c r="TL574" s="6"/>
      <c r="TM574" s="6"/>
      <c r="TN574" s="6"/>
      <c r="TO574" s="6"/>
      <c r="TP574" s="6"/>
      <c r="TQ574" s="6"/>
      <c r="TR574" s="6"/>
      <c r="TS574" s="6"/>
      <c r="TT574" s="6"/>
      <c r="TU574" s="6"/>
      <c r="TV574" s="6"/>
      <c r="TW574" s="6"/>
      <c r="TX574" s="6"/>
      <c r="TY574" s="6"/>
      <c r="TZ574" s="6"/>
      <c r="UA574" s="6"/>
      <c r="UB574" s="6"/>
      <c r="UC574" s="6"/>
      <c r="UD574" s="6"/>
      <c r="UE574" s="6"/>
      <c r="UF574" s="6"/>
      <c r="UG574" s="6"/>
      <c r="UH574" s="6"/>
      <c r="UI574" s="6"/>
      <c r="UJ574" s="6"/>
      <c r="UK574" s="6"/>
      <c r="UL574" s="6"/>
      <c r="UM574" s="6"/>
      <c r="UN574" s="6"/>
      <c r="UO574" s="6"/>
      <c r="UP574" s="6"/>
      <c r="UQ574" s="6"/>
      <c r="UR574" s="6"/>
      <c r="US574" s="6"/>
      <c r="UT574" s="6"/>
      <c r="UU574" s="6"/>
      <c r="UV574" s="6"/>
      <c r="UW574" s="6"/>
      <c r="UX574" s="6"/>
      <c r="UY574" s="6"/>
      <c r="UZ574" s="6"/>
      <c r="VA574" s="6"/>
      <c r="VB574" s="6"/>
      <c r="VC574" s="6"/>
      <c r="VD574" s="6"/>
      <c r="VE574" s="6"/>
      <c r="VF574" s="6"/>
      <c r="VG574" s="6"/>
      <c r="VH574" s="6"/>
      <c r="VI574" s="6"/>
      <c r="VJ574" s="6"/>
      <c r="VK574" s="6"/>
      <c r="VL574" s="6"/>
      <c r="VM574" s="6"/>
      <c r="VN574" s="6"/>
      <c r="VO574" s="6"/>
      <c r="VP574" s="6"/>
      <c r="VQ574" s="6"/>
      <c r="VR574" s="6"/>
      <c r="VS574" s="6"/>
      <c r="VT574" s="6"/>
      <c r="VU574" s="6"/>
      <c r="VV574" s="6"/>
      <c r="VW574" s="6"/>
      <c r="VX574" s="6"/>
      <c r="VY574" s="6"/>
      <c r="VZ574" s="6"/>
      <c r="WA574" s="6"/>
      <c r="WB574" s="6"/>
      <c r="WC574" s="6"/>
      <c r="WD574" s="6"/>
      <c r="WE574" s="6"/>
      <c r="WF574" s="6"/>
      <c r="WG574" s="6"/>
      <c r="WH574" s="6"/>
      <c r="WI574" s="6"/>
      <c r="WJ574" s="6"/>
      <c r="WK574" s="6"/>
      <c r="WL574" s="6"/>
      <c r="WM574" s="6"/>
      <c r="WN574" s="6"/>
      <c r="WO574" s="6"/>
      <c r="WP574" s="6"/>
      <c r="WQ574" s="6"/>
      <c r="WR574" s="6"/>
      <c r="WS574" s="6"/>
      <c r="WT574" s="6"/>
      <c r="WU574" s="6"/>
      <c r="WV574" s="6"/>
      <c r="WW574" s="6"/>
      <c r="WX574" s="6"/>
      <c r="WY574" s="6"/>
      <c r="WZ574" s="6"/>
      <c r="XA574" s="6"/>
      <c r="XB574" s="6"/>
      <c r="XC574" s="6"/>
      <c r="XD574" s="6"/>
      <c r="XE574" s="6"/>
      <c r="XF574" s="6"/>
      <c r="XG574" s="6"/>
      <c r="XH574" s="6"/>
      <c r="XI574" s="6"/>
      <c r="XJ574" s="6"/>
      <c r="XK574" s="6"/>
      <c r="XL574" s="6"/>
      <c r="XM574" s="6"/>
      <c r="XN574" s="6"/>
      <c r="XO574" s="6"/>
      <c r="XP574" s="6"/>
    </row>
    <row r="575" spans="2:640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  <c r="JV575" s="6"/>
      <c r="JW575" s="6"/>
      <c r="JX575" s="6"/>
      <c r="JY575" s="6"/>
      <c r="JZ575" s="6"/>
      <c r="KA575" s="6"/>
      <c r="KB575" s="6"/>
      <c r="KC575" s="6"/>
      <c r="KD575" s="6"/>
      <c r="KE575" s="6"/>
      <c r="KF575" s="6"/>
      <c r="KG575" s="6"/>
      <c r="KH575" s="6"/>
      <c r="KI575" s="6"/>
      <c r="KJ575" s="6"/>
      <c r="KK575" s="6"/>
      <c r="KL575" s="6"/>
      <c r="KM575" s="6"/>
      <c r="KN575" s="6"/>
      <c r="KO575" s="6"/>
      <c r="KP575" s="6"/>
      <c r="KQ575" s="6"/>
      <c r="KR575" s="6"/>
      <c r="KS575" s="6"/>
      <c r="KT575" s="6"/>
      <c r="KU575" s="6"/>
      <c r="KV575" s="6"/>
      <c r="KW575" s="6"/>
      <c r="KX575" s="6"/>
      <c r="KY575" s="6"/>
      <c r="KZ575" s="6"/>
      <c r="LA575" s="6"/>
      <c r="LB575" s="6"/>
      <c r="LC575" s="6"/>
      <c r="LD575" s="6"/>
      <c r="LE575" s="6"/>
      <c r="LF575" s="6"/>
      <c r="LG575" s="6"/>
      <c r="LH575" s="6"/>
      <c r="LI575" s="6"/>
      <c r="LJ575" s="6"/>
      <c r="LK575" s="6"/>
      <c r="LL575" s="6"/>
      <c r="LM575" s="6"/>
      <c r="LN575" s="6"/>
      <c r="LO575" s="6"/>
      <c r="LP575" s="6"/>
      <c r="LQ575" s="6"/>
      <c r="LR575" s="6"/>
      <c r="LS575" s="6"/>
      <c r="LT575" s="6"/>
      <c r="LU575" s="6"/>
      <c r="LV575" s="6"/>
      <c r="LW575" s="6"/>
      <c r="LX575" s="6"/>
      <c r="LY575" s="6"/>
      <c r="LZ575" s="6"/>
      <c r="MA575" s="6"/>
      <c r="MB575" s="6"/>
      <c r="MC575" s="6"/>
      <c r="MD575" s="6"/>
      <c r="ME575" s="6"/>
      <c r="MF575" s="6"/>
      <c r="MG575" s="6"/>
      <c r="MH575" s="6"/>
      <c r="MI575" s="6"/>
      <c r="MJ575" s="6"/>
      <c r="MK575" s="6"/>
      <c r="ML575" s="6"/>
      <c r="MM575" s="6"/>
      <c r="MN575" s="6"/>
      <c r="MO575" s="6"/>
      <c r="MP575" s="6"/>
      <c r="MQ575" s="6"/>
      <c r="MR575" s="6"/>
      <c r="MS575" s="6"/>
      <c r="MT575" s="6"/>
      <c r="MU575" s="6"/>
      <c r="MV575" s="6"/>
      <c r="MW575" s="6"/>
      <c r="MX575" s="6"/>
      <c r="MY575" s="6"/>
      <c r="MZ575" s="6"/>
      <c r="NA575" s="6"/>
      <c r="NB575" s="6"/>
      <c r="NC575" s="6"/>
      <c r="ND575" s="6"/>
      <c r="NE575" s="6"/>
      <c r="NF575" s="6"/>
      <c r="NG575" s="6"/>
      <c r="NH575" s="6"/>
      <c r="NI575" s="6"/>
      <c r="NJ575" s="6"/>
      <c r="NK575" s="6"/>
      <c r="NL575" s="6"/>
      <c r="NM575" s="6"/>
      <c r="NN575" s="6"/>
      <c r="NO575" s="6"/>
      <c r="NP575" s="6"/>
      <c r="NQ575" s="6"/>
      <c r="NR575" s="6"/>
      <c r="NS575" s="6"/>
      <c r="NT575" s="6"/>
      <c r="NU575" s="6"/>
      <c r="NV575" s="6"/>
      <c r="NW575" s="6"/>
      <c r="NX575" s="6"/>
      <c r="NY575" s="6"/>
      <c r="NZ575" s="6"/>
      <c r="OA575" s="6"/>
      <c r="OB575" s="6"/>
      <c r="OC575" s="6"/>
      <c r="OD575" s="6"/>
      <c r="OE575" s="6"/>
      <c r="OF575" s="6"/>
      <c r="OG575" s="6"/>
      <c r="OH575" s="6"/>
      <c r="OI575" s="6"/>
      <c r="OJ575" s="6"/>
      <c r="OK575" s="6"/>
      <c r="OL575" s="6"/>
      <c r="OM575" s="6"/>
      <c r="ON575" s="6"/>
      <c r="OO575" s="6"/>
      <c r="OP575" s="6"/>
      <c r="OQ575" s="6"/>
      <c r="OR575" s="6"/>
      <c r="OS575" s="6"/>
      <c r="OT575" s="6"/>
      <c r="OU575" s="6"/>
      <c r="OV575" s="6"/>
      <c r="OW575" s="6"/>
      <c r="OX575" s="6"/>
      <c r="OY575" s="6"/>
      <c r="OZ575" s="6"/>
      <c r="PA575" s="6"/>
      <c r="PB575" s="6"/>
      <c r="PC575" s="6"/>
      <c r="PD575" s="6"/>
      <c r="PE575" s="6"/>
      <c r="PF575" s="6"/>
      <c r="PG575" s="6"/>
      <c r="PH575" s="6"/>
      <c r="PI575" s="6"/>
      <c r="PJ575" s="6"/>
      <c r="PK575" s="6"/>
      <c r="PL575" s="6"/>
      <c r="PM575" s="6"/>
      <c r="PN575" s="6"/>
      <c r="PO575" s="6"/>
      <c r="PP575" s="6"/>
      <c r="PQ575" s="6"/>
      <c r="PR575" s="6"/>
      <c r="PS575" s="6"/>
      <c r="PT575" s="6"/>
      <c r="PU575" s="6"/>
      <c r="PV575" s="6"/>
      <c r="PW575" s="6"/>
      <c r="PX575" s="6"/>
      <c r="PY575" s="6"/>
      <c r="PZ575" s="6"/>
      <c r="QA575" s="6"/>
      <c r="QB575" s="6"/>
      <c r="QC575" s="6"/>
      <c r="QD575" s="6"/>
      <c r="QE575" s="6"/>
      <c r="QF575" s="6"/>
      <c r="QG575" s="6"/>
      <c r="QH575" s="6"/>
      <c r="QI575" s="6"/>
      <c r="QJ575" s="6"/>
      <c r="QK575" s="6"/>
      <c r="QL575" s="6"/>
      <c r="QM575" s="6"/>
      <c r="QN575" s="6"/>
      <c r="QO575" s="6"/>
      <c r="QP575" s="6"/>
      <c r="QQ575" s="6"/>
      <c r="QR575" s="6"/>
      <c r="QS575" s="6"/>
      <c r="QT575" s="6"/>
      <c r="QU575" s="6"/>
      <c r="QV575" s="6"/>
      <c r="QW575" s="6"/>
      <c r="QX575" s="6"/>
      <c r="QY575" s="6"/>
      <c r="QZ575" s="6"/>
      <c r="RA575" s="6"/>
      <c r="RB575" s="6"/>
      <c r="RC575" s="6"/>
      <c r="RD575" s="6"/>
      <c r="RE575" s="6"/>
      <c r="RF575" s="6"/>
      <c r="RG575" s="6"/>
      <c r="RH575" s="6"/>
      <c r="RI575" s="6"/>
      <c r="RJ575" s="6"/>
      <c r="RK575" s="6"/>
      <c r="RL575" s="6"/>
      <c r="RM575" s="6"/>
      <c r="RN575" s="6"/>
      <c r="RO575" s="6"/>
      <c r="RP575" s="6"/>
      <c r="RQ575" s="6"/>
      <c r="RR575" s="6"/>
      <c r="RS575" s="6"/>
      <c r="RT575" s="6"/>
      <c r="RU575" s="6"/>
      <c r="RV575" s="6"/>
      <c r="RW575" s="6"/>
      <c r="RX575" s="6"/>
      <c r="RY575" s="6"/>
      <c r="RZ575" s="6"/>
      <c r="SA575" s="6"/>
      <c r="SB575" s="6"/>
      <c r="SC575" s="6"/>
      <c r="SD575" s="6"/>
      <c r="SE575" s="6"/>
      <c r="SF575" s="6"/>
      <c r="SG575" s="6"/>
      <c r="SH575" s="6"/>
      <c r="SI575" s="6"/>
      <c r="SJ575" s="6"/>
      <c r="SK575" s="6"/>
      <c r="SL575" s="6"/>
      <c r="SM575" s="6"/>
      <c r="SN575" s="6"/>
      <c r="SO575" s="6"/>
      <c r="SP575" s="6"/>
      <c r="SQ575" s="6"/>
      <c r="SR575" s="6"/>
      <c r="SS575" s="6"/>
      <c r="ST575" s="6"/>
      <c r="SU575" s="6"/>
      <c r="SV575" s="6"/>
      <c r="SW575" s="6"/>
      <c r="SX575" s="6"/>
      <c r="SY575" s="6"/>
      <c r="SZ575" s="6"/>
      <c r="TA575" s="6"/>
      <c r="TB575" s="6"/>
      <c r="TC575" s="6"/>
      <c r="TD575" s="6"/>
      <c r="TE575" s="6"/>
      <c r="TF575" s="6"/>
      <c r="TG575" s="6"/>
      <c r="TH575" s="6"/>
      <c r="TI575" s="6"/>
      <c r="TJ575" s="6"/>
      <c r="TK575" s="6"/>
      <c r="TL575" s="6"/>
      <c r="TM575" s="6"/>
      <c r="TN575" s="6"/>
      <c r="TO575" s="6"/>
      <c r="TP575" s="6"/>
      <c r="TQ575" s="6"/>
      <c r="TR575" s="6"/>
      <c r="TS575" s="6"/>
      <c r="TT575" s="6"/>
      <c r="TU575" s="6"/>
      <c r="TV575" s="6"/>
      <c r="TW575" s="6"/>
      <c r="TX575" s="6"/>
      <c r="TY575" s="6"/>
      <c r="TZ575" s="6"/>
      <c r="UA575" s="6"/>
      <c r="UB575" s="6"/>
      <c r="UC575" s="6"/>
      <c r="UD575" s="6"/>
      <c r="UE575" s="6"/>
      <c r="UF575" s="6"/>
      <c r="UG575" s="6"/>
      <c r="UH575" s="6"/>
      <c r="UI575" s="6"/>
      <c r="UJ575" s="6"/>
      <c r="UK575" s="6"/>
      <c r="UL575" s="6"/>
      <c r="UM575" s="6"/>
      <c r="UN575" s="6"/>
      <c r="UO575" s="6"/>
      <c r="UP575" s="6"/>
      <c r="UQ575" s="6"/>
      <c r="UR575" s="6"/>
      <c r="US575" s="6"/>
      <c r="UT575" s="6"/>
      <c r="UU575" s="6"/>
      <c r="UV575" s="6"/>
      <c r="UW575" s="6"/>
      <c r="UX575" s="6"/>
      <c r="UY575" s="6"/>
      <c r="UZ575" s="6"/>
      <c r="VA575" s="6"/>
      <c r="VB575" s="6"/>
      <c r="VC575" s="6"/>
      <c r="VD575" s="6"/>
      <c r="VE575" s="6"/>
      <c r="VF575" s="6"/>
      <c r="VG575" s="6"/>
      <c r="VH575" s="6"/>
      <c r="VI575" s="6"/>
      <c r="VJ575" s="6"/>
      <c r="VK575" s="6"/>
      <c r="VL575" s="6"/>
      <c r="VM575" s="6"/>
      <c r="VN575" s="6"/>
      <c r="VO575" s="6"/>
      <c r="VP575" s="6"/>
      <c r="VQ575" s="6"/>
      <c r="VR575" s="6"/>
      <c r="VS575" s="6"/>
      <c r="VT575" s="6"/>
      <c r="VU575" s="6"/>
      <c r="VV575" s="6"/>
      <c r="VW575" s="6"/>
      <c r="VX575" s="6"/>
      <c r="VY575" s="6"/>
      <c r="VZ575" s="6"/>
      <c r="WA575" s="6"/>
      <c r="WB575" s="6"/>
      <c r="WC575" s="6"/>
      <c r="WD575" s="6"/>
      <c r="WE575" s="6"/>
      <c r="WF575" s="6"/>
      <c r="WG575" s="6"/>
      <c r="WH575" s="6"/>
      <c r="WI575" s="6"/>
      <c r="WJ575" s="6"/>
      <c r="WK575" s="6"/>
      <c r="WL575" s="6"/>
      <c r="WM575" s="6"/>
      <c r="WN575" s="6"/>
      <c r="WO575" s="6"/>
      <c r="WP575" s="6"/>
      <c r="WQ575" s="6"/>
      <c r="WR575" s="6"/>
      <c r="WS575" s="6"/>
      <c r="WT575" s="6"/>
      <c r="WU575" s="6"/>
      <c r="WV575" s="6"/>
      <c r="WW575" s="6"/>
      <c r="WX575" s="6"/>
      <c r="WY575" s="6"/>
      <c r="WZ575" s="6"/>
      <c r="XA575" s="6"/>
      <c r="XB575" s="6"/>
      <c r="XC575" s="6"/>
      <c r="XD575" s="6"/>
      <c r="XE575" s="6"/>
      <c r="XF575" s="6"/>
      <c r="XG575" s="6"/>
      <c r="XH575" s="6"/>
      <c r="XI575" s="6"/>
      <c r="XJ575" s="6"/>
      <c r="XK575" s="6"/>
      <c r="XL575" s="6"/>
      <c r="XM575" s="6"/>
      <c r="XN575" s="6"/>
      <c r="XO575" s="6"/>
      <c r="XP575" s="6"/>
    </row>
    <row r="576" spans="2:640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  <c r="JV576" s="6"/>
      <c r="JW576" s="6"/>
      <c r="JX576" s="6"/>
      <c r="JY576" s="6"/>
      <c r="JZ576" s="6"/>
      <c r="KA576" s="6"/>
      <c r="KB576" s="6"/>
      <c r="KC576" s="6"/>
      <c r="KD576" s="6"/>
      <c r="KE576" s="6"/>
      <c r="KF576" s="6"/>
      <c r="KG576" s="6"/>
      <c r="KH576" s="6"/>
      <c r="KI576" s="6"/>
      <c r="KJ576" s="6"/>
      <c r="KK576" s="6"/>
      <c r="KL576" s="6"/>
      <c r="KM576" s="6"/>
      <c r="KN576" s="6"/>
      <c r="KO576" s="6"/>
      <c r="KP576" s="6"/>
      <c r="KQ576" s="6"/>
      <c r="KR576" s="6"/>
      <c r="KS576" s="6"/>
      <c r="KT576" s="6"/>
      <c r="KU576" s="6"/>
      <c r="KV576" s="6"/>
      <c r="KW576" s="6"/>
      <c r="KX576" s="6"/>
      <c r="KY576" s="6"/>
      <c r="KZ576" s="6"/>
      <c r="LA576" s="6"/>
      <c r="LB576" s="6"/>
      <c r="LC576" s="6"/>
      <c r="LD576" s="6"/>
      <c r="LE576" s="6"/>
      <c r="LF576" s="6"/>
      <c r="LG576" s="6"/>
      <c r="LH576" s="6"/>
      <c r="LI576" s="6"/>
      <c r="LJ576" s="6"/>
      <c r="LK576" s="6"/>
      <c r="LL576" s="6"/>
      <c r="LM576" s="6"/>
      <c r="LN576" s="6"/>
      <c r="LO576" s="6"/>
      <c r="LP576" s="6"/>
      <c r="LQ576" s="6"/>
      <c r="LR576" s="6"/>
      <c r="LS576" s="6"/>
      <c r="LT576" s="6"/>
      <c r="LU576" s="6"/>
      <c r="LV576" s="6"/>
      <c r="LW576" s="6"/>
      <c r="LX576" s="6"/>
      <c r="LY576" s="6"/>
      <c r="LZ576" s="6"/>
      <c r="MA576" s="6"/>
      <c r="MB576" s="6"/>
      <c r="MC576" s="6"/>
      <c r="MD576" s="6"/>
      <c r="ME576" s="6"/>
      <c r="MF576" s="6"/>
      <c r="MG576" s="6"/>
      <c r="MH576" s="6"/>
      <c r="MI576" s="6"/>
      <c r="MJ576" s="6"/>
      <c r="MK576" s="6"/>
      <c r="ML576" s="6"/>
      <c r="MM576" s="6"/>
      <c r="MN576" s="6"/>
      <c r="MO576" s="6"/>
      <c r="MP576" s="6"/>
      <c r="MQ576" s="6"/>
      <c r="MR576" s="6"/>
      <c r="MS576" s="6"/>
      <c r="MT576" s="6"/>
      <c r="MU576" s="6"/>
      <c r="MV576" s="6"/>
      <c r="MW576" s="6"/>
      <c r="MX576" s="6"/>
      <c r="MY576" s="6"/>
      <c r="MZ576" s="6"/>
      <c r="NA576" s="6"/>
      <c r="NB576" s="6"/>
      <c r="NC576" s="6"/>
      <c r="ND576" s="6"/>
      <c r="NE576" s="6"/>
      <c r="NF576" s="6"/>
      <c r="NG576" s="6"/>
      <c r="NH576" s="6"/>
      <c r="NI576" s="6"/>
      <c r="NJ576" s="6"/>
      <c r="NK576" s="6"/>
      <c r="NL576" s="6"/>
      <c r="NM576" s="6"/>
      <c r="NN576" s="6"/>
      <c r="NO576" s="6"/>
      <c r="NP576" s="6"/>
      <c r="NQ576" s="6"/>
      <c r="NR576" s="6"/>
      <c r="NS576" s="6"/>
      <c r="NT576" s="6"/>
      <c r="NU576" s="6"/>
      <c r="NV576" s="6"/>
      <c r="NW576" s="6"/>
      <c r="NX576" s="6"/>
      <c r="NY576" s="6"/>
      <c r="NZ576" s="6"/>
      <c r="OA576" s="6"/>
      <c r="OB576" s="6"/>
      <c r="OC576" s="6"/>
      <c r="OD576" s="6"/>
      <c r="OE576" s="6"/>
      <c r="OF576" s="6"/>
      <c r="OG576" s="6"/>
      <c r="OH576" s="6"/>
      <c r="OI576" s="6"/>
      <c r="OJ576" s="6"/>
      <c r="OK576" s="6"/>
      <c r="OL576" s="6"/>
      <c r="OM576" s="6"/>
      <c r="ON576" s="6"/>
      <c r="OO576" s="6"/>
      <c r="OP576" s="6"/>
      <c r="OQ576" s="6"/>
      <c r="OR576" s="6"/>
      <c r="OS576" s="6"/>
      <c r="OT576" s="6"/>
      <c r="OU576" s="6"/>
      <c r="OV576" s="6"/>
      <c r="OW576" s="6"/>
      <c r="OX576" s="6"/>
      <c r="OY576" s="6"/>
      <c r="OZ576" s="6"/>
      <c r="PA576" s="6"/>
      <c r="PB576" s="6"/>
      <c r="PC576" s="6"/>
      <c r="PD576" s="6"/>
      <c r="PE576" s="6"/>
      <c r="PF576" s="6"/>
      <c r="PG576" s="6"/>
      <c r="PH576" s="6"/>
      <c r="PI576" s="6"/>
      <c r="PJ576" s="6"/>
      <c r="PK576" s="6"/>
      <c r="PL576" s="6"/>
      <c r="PM576" s="6"/>
      <c r="PN576" s="6"/>
      <c r="PO576" s="6"/>
      <c r="PP576" s="6"/>
      <c r="PQ576" s="6"/>
      <c r="PR576" s="6"/>
      <c r="PS576" s="6"/>
      <c r="PT576" s="6"/>
      <c r="PU576" s="6"/>
      <c r="PV576" s="6"/>
      <c r="PW576" s="6"/>
      <c r="PX576" s="6"/>
      <c r="PY576" s="6"/>
      <c r="PZ576" s="6"/>
      <c r="QA576" s="6"/>
      <c r="QB576" s="6"/>
      <c r="QC576" s="6"/>
      <c r="QD576" s="6"/>
      <c r="QE576" s="6"/>
      <c r="QF576" s="6"/>
      <c r="QG576" s="6"/>
      <c r="QH576" s="6"/>
      <c r="QI576" s="6"/>
      <c r="QJ576" s="6"/>
      <c r="QK576" s="6"/>
      <c r="QL576" s="6"/>
      <c r="QM576" s="6"/>
      <c r="QN576" s="6"/>
      <c r="QO576" s="6"/>
      <c r="QP576" s="6"/>
      <c r="QQ576" s="6"/>
      <c r="QR576" s="6"/>
      <c r="QS576" s="6"/>
      <c r="QT576" s="6"/>
      <c r="QU576" s="6"/>
      <c r="QV576" s="6"/>
      <c r="QW576" s="6"/>
      <c r="QX576" s="6"/>
      <c r="QY576" s="6"/>
      <c r="QZ576" s="6"/>
      <c r="RA576" s="6"/>
      <c r="RB576" s="6"/>
      <c r="RC576" s="6"/>
      <c r="RD576" s="6"/>
      <c r="RE576" s="6"/>
      <c r="RF576" s="6"/>
      <c r="RG576" s="6"/>
      <c r="RH576" s="6"/>
      <c r="RI576" s="6"/>
      <c r="RJ576" s="6"/>
      <c r="RK576" s="6"/>
      <c r="RL576" s="6"/>
      <c r="RM576" s="6"/>
      <c r="RN576" s="6"/>
      <c r="RO576" s="6"/>
      <c r="RP576" s="6"/>
      <c r="RQ576" s="6"/>
      <c r="RR576" s="6"/>
      <c r="RS576" s="6"/>
      <c r="RT576" s="6"/>
      <c r="RU576" s="6"/>
      <c r="RV576" s="6"/>
      <c r="RW576" s="6"/>
      <c r="RX576" s="6"/>
      <c r="RY576" s="6"/>
      <c r="RZ576" s="6"/>
      <c r="SA576" s="6"/>
      <c r="SB576" s="6"/>
      <c r="SC576" s="6"/>
      <c r="SD576" s="6"/>
      <c r="SE576" s="6"/>
      <c r="SF576" s="6"/>
      <c r="SG576" s="6"/>
      <c r="SH576" s="6"/>
      <c r="SI576" s="6"/>
      <c r="SJ576" s="6"/>
      <c r="SK576" s="6"/>
      <c r="SL576" s="6"/>
      <c r="SM576" s="6"/>
      <c r="SN576" s="6"/>
      <c r="SO576" s="6"/>
      <c r="SP576" s="6"/>
      <c r="SQ576" s="6"/>
      <c r="SR576" s="6"/>
      <c r="SS576" s="6"/>
      <c r="ST576" s="6"/>
      <c r="SU576" s="6"/>
      <c r="SV576" s="6"/>
      <c r="SW576" s="6"/>
      <c r="SX576" s="6"/>
      <c r="SY576" s="6"/>
      <c r="SZ576" s="6"/>
      <c r="TA576" s="6"/>
      <c r="TB576" s="6"/>
      <c r="TC576" s="6"/>
      <c r="TD576" s="6"/>
      <c r="TE576" s="6"/>
      <c r="TF576" s="6"/>
      <c r="TG576" s="6"/>
      <c r="TH576" s="6"/>
      <c r="TI576" s="6"/>
      <c r="TJ576" s="6"/>
      <c r="TK576" s="6"/>
      <c r="TL576" s="6"/>
      <c r="TM576" s="6"/>
      <c r="TN576" s="6"/>
      <c r="TO576" s="6"/>
      <c r="TP576" s="6"/>
      <c r="TQ576" s="6"/>
      <c r="TR576" s="6"/>
      <c r="TS576" s="6"/>
      <c r="TT576" s="6"/>
      <c r="TU576" s="6"/>
      <c r="TV576" s="6"/>
      <c r="TW576" s="6"/>
      <c r="TX576" s="6"/>
      <c r="TY576" s="6"/>
      <c r="TZ576" s="6"/>
      <c r="UA576" s="6"/>
      <c r="UB576" s="6"/>
      <c r="UC576" s="6"/>
      <c r="UD576" s="6"/>
      <c r="UE576" s="6"/>
      <c r="UF576" s="6"/>
      <c r="UG576" s="6"/>
      <c r="UH576" s="6"/>
      <c r="UI576" s="6"/>
      <c r="UJ576" s="6"/>
      <c r="UK576" s="6"/>
      <c r="UL576" s="6"/>
      <c r="UM576" s="6"/>
      <c r="UN576" s="6"/>
      <c r="UO576" s="6"/>
      <c r="UP576" s="6"/>
      <c r="UQ576" s="6"/>
      <c r="UR576" s="6"/>
      <c r="US576" s="6"/>
      <c r="UT576" s="6"/>
      <c r="UU576" s="6"/>
      <c r="UV576" s="6"/>
      <c r="UW576" s="6"/>
      <c r="UX576" s="6"/>
      <c r="UY576" s="6"/>
      <c r="UZ576" s="6"/>
      <c r="VA576" s="6"/>
      <c r="VB576" s="6"/>
      <c r="VC576" s="6"/>
      <c r="VD576" s="6"/>
      <c r="VE576" s="6"/>
      <c r="VF576" s="6"/>
      <c r="VG576" s="6"/>
      <c r="VH576" s="6"/>
      <c r="VI576" s="6"/>
      <c r="VJ576" s="6"/>
      <c r="VK576" s="6"/>
      <c r="VL576" s="6"/>
      <c r="VM576" s="6"/>
      <c r="VN576" s="6"/>
      <c r="VO576" s="6"/>
      <c r="VP576" s="6"/>
      <c r="VQ576" s="6"/>
      <c r="VR576" s="6"/>
      <c r="VS576" s="6"/>
      <c r="VT576" s="6"/>
      <c r="VU576" s="6"/>
      <c r="VV576" s="6"/>
      <c r="VW576" s="6"/>
      <c r="VX576" s="6"/>
      <c r="VY576" s="6"/>
      <c r="VZ576" s="6"/>
      <c r="WA576" s="6"/>
      <c r="WB576" s="6"/>
      <c r="WC576" s="6"/>
      <c r="WD576" s="6"/>
      <c r="WE576" s="6"/>
      <c r="WF576" s="6"/>
      <c r="WG576" s="6"/>
      <c r="WH576" s="6"/>
      <c r="WI576" s="6"/>
      <c r="WJ576" s="6"/>
      <c r="WK576" s="6"/>
      <c r="WL576" s="6"/>
      <c r="WM576" s="6"/>
      <c r="WN576" s="6"/>
      <c r="WO576" s="6"/>
      <c r="WP576" s="6"/>
      <c r="WQ576" s="6"/>
      <c r="WR576" s="6"/>
      <c r="WS576" s="6"/>
      <c r="WT576" s="6"/>
      <c r="WU576" s="6"/>
      <c r="WV576" s="6"/>
      <c r="WW576" s="6"/>
      <c r="WX576" s="6"/>
      <c r="WY576" s="6"/>
      <c r="WZ576" s="6"/>
      <c r="XA576" s="6"/>
      <c r="XB576" s="6"/>
      <c r="XC576" s="6"/>
      <c r="XD576" s="6"/>
      <c r="XE576" s="6"/>
      <c r="XF576" s="6"/>
      <c r="XG576" s="6"/>
      <c r="XH576" s="6"/>
      <c r="XI576" s="6"/>
      <c r="XJ576" s="6"/>
      <c r="XK576" s="6"/>
      <c r="XL576" s="6"/>
      <c r="XM576" s="6"/>
      <c r="XN576" s="6"/>
      <c r="XO576" s="6"/>
      <c r="XP576" s="6"/>
    </row>
    <row r="577" spans="2:640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  <c r="JV577" s="6"/>
      <c r="JW577" s="6"/>
      <c r="JX577" s="6"/>
      <c r="JY577" s="6"/>
      <c r="JZ577" s="6"/>
      <c r="KA577" s="6"/>
      <c r="KB577" s="6"/>
      <c r="KC577" s="6"/>
      <c r="KD577" s="6"/>
      <c r="KE577" s="6"/>
      <c r="KF577" s="6"/>
      <c r="KG577" s="6"/>
      <c r="KH577" s="6"/>
      <c r="KI577" s="6"/>
      <c r="KJ577" s="6"/>
      <c r="KK577" s="6"/>
      <c r="KL577" s="6"/>
      <c r="KM577" s="6"/>
      <c r="KN577" s="6"/>
      <c r="KO577" s="6"/>
      <c r="KP577" s="6"/>
      <c r="KQ577" s="6"/>
      <c r="KR577" s="6"/>
      <c r="KS577" s="6"/>
      <c r="KT577" s="6"/>
      <c r="KU577" s="6"/>
      <c r="KV577" s="6"/>
      <c r="KW577" s="6"/>
      <c r="KX577" s="6"/>
      <c r="KY577" s="6"/>
      <c r="KZ577" s="6"/>
      <c r="LA577" s="6"/>
      <c r="LB577" s="6"/>
      <c r="LC577" s="6"/>
      <c r="LD577" s="6"/>
      <c r="LE577" s="6"/>
      <c r="LF577" s="6"/>
      <c r="LG577" s="6"/>
      <c r="LH577" s="6"/>
      <c r="LI577" s="6"/>
      <c r="LJ577" s="6"/>
      <c r="LK577" s="6"/>
      <c r="LL577" s="6"/>
      <c r="LM577" s="6"/>
      <c r="LN577" s="6"/>
      <c r="LO577" s="6"/>
      <c r="LP577" s="6"/>
      <c r="LQ577" s="6"/>
      <c r="LR577" s="6"/>
      <c r="LS577" s="6"/>
      <c r="LT577" s="6"/>
      <c r="LU577" s="6"/>
      <c r="LV577" s="6"/>
      <c r="LW577" s="6"/>
      <c r="LX577" s="6"/>
      <c r="LY577" s="6"/>
      <c r="LZ577" s="6"/>
      <c r="MA577" s="6"/>
      <c r="MB577" s="6"/>
      <c r="MC577" s="6"/>
      <c r="MD577" s="6"/>
      <c r="ME577" s="6"/>
      <c r="MF577" s="6"/>
      <c r="MG577" s="6"/>
      <c r="MH577" s="6"/>
      <c r="MI577" s="6"/>
      <c r="MJ577" s="6"/>
      <c r="MK577" s="6"/>
      <c r="ML577" s="6"/>
      <c r="MM577" s="6"/>
      <c r="MN577" s="6"/>
      <c r="MO577" s="6"/>
      <c r="MP577" s="6"/>
      <c r="MQ577" s="6"/>
      <c r="MR577" s="6"/>
      <c r="MS577" s="6"/>
      <c r="MT577" s="6"/>
      <c r="MU577" s="6"/>
      <c r="MV577" s="6"/>
      <c r="MW577" s="6"/>
      <c r="MX577" s="6"/>
      <c r="MY577" s="6"/>
      <c r="MZ577" s="6"/>
      <c r="NA577" s="6"/>
      <c r="NB577" s="6"/>
      <c r="NC577" s="6"/>
      <c r="ND577" s="6"/>
      <c r="NE577" s="6"/>
      <c r="NF577" s="6"/>
      <c r="NG577" s="6"/>
      <c r="NH577" s="6"/>
      <c r="NI577" s="6"/>
      <c r="NJ577" s="6"/>
      <c r="NK577" s="6"/>
      <c r="NL577" s="6"/>
      <c r="NM577" s="6"/>
      <c r="NN577" s="6"/>
      <c r="NO577" s="6"/>
      <c r="NP577" s="6"/>
      <c r="NQ577" s="6"/>
      <c r="NR577" s="6"/>
      <c r="NS577" s="6"/>
      <c r="NT577" s="6"/>
      <c r="NU577" s="6"/>
      <c r="NV577" s="6"/>
      <c r="NW577" s="6"/>
      <c r="NX577" s="6"/>
      <c r="NY577" s="6"/>
      <c r="NZ577" s="6"/>
      <c r="OA577" s="6"/>
      <c r="OB577" s="6"/>
      <c r="OC577" s="6"/>
      <c r="OD577" s="6"/>
      <c r="OE577" s="6"/>
      <c r="OF577" s="6"/>
      <c r="OG577" s="6"/>
      <c r="OH577" s="6"/>
      <c r="OI577" s="6"/>
      <c r="OJ577" s="6"/>
      <c r="OK577" s="6"/>
      <c r="OL577" s="6"/>
      <c r="OM577" s="6"/>
      <c r="ON577" s="6"/>
      <c r="OO577" s="6"/>
      <c r="OP577" s="6"/>
      <c r="OQ577" s="6"/>
      <c r="OR577" s="6"/>
      <c r="OS577" s="6"/>
      <c r="OT577" s="6"/>
      <c r="OU577" s="6"/>
      <c r="OV577" s="6"/>
      <c r="OW577" s="6"/>
      <c r="OX577" s="6"/>
      <c r="OY577" s="6"/>
      <c r="OZ577" s="6"/>
      <c r="PA577" s="6"/>
      <c r="PB577" s="6"/>
      <c r="PC577" s="6"/>
      <c r="PD577" s="6"/>
      <c r="PE577" s="6"/>
      <c r="PF577" s="6"/>
      <c r="PG577" s="6"/>
      <c r="PH577" s="6"/>
      <c r="PI577" s="6"/>
      <c r="PJ577" s="6"/>
      <c r="PK577" s="6"/>
      <c r="PL577" s="6"/>
      <c r="PM577" s="6"/>
      <c r="PN577" s="6"/>
      <c r="PO577" s="6"/>
      <c r="PP577" s="6"/>
      <c r="PQ577" s="6"/>
      <c r="PR577" s="6"/>
      <c r="PS577" s="6"/>
      <c r="PT577" s="6"/>
      <c r="PU577" s="6"/>
      <c r="PV577" s="6"/>
      <c r="PW577" s="6"/>
      <c r="PX577" s="6"/>
      <c r="PY577" s="6"/>
      <c r="PZ577" s="6"/>
      <c r="QA577" s="6"/>
      <c r="QB577" s="6"/>
      <c r="QC577" s="6"/>
      <c r="QD577" s="6"/>
      <c r="QE577" s="6"/>
      <c r="QF577" s="6"/>
      <c r="QG577" s="6"/>
      <c r="QH577" s="6"/>
      <c r="QI577" s="6"/>
      <c r="QJ577" s="6"/>
      <c r="QK577" s="6"/>
      <c r="QL577" s="6"/>
      <c r="QM577" s="6"/>
      <c r="QN577" s="6"/>
      <c r="QO577" s="6"/>
      <c r="QP577" s="6"/>
      <c r="QQ577" s="6"/>
      <c r="QR577" s="6"/>
      <c r="QS577" s="6"/>
      <c r="QT577" s="6"/>
      <c r="QU577" s="6"/>
      <c r="QV577" s="6"/>
      <c r="QW577" s="6"/>
      <c r="QX577" s="6"/>
      <c r="QY577" s="6"/>
      <c r="QZ577" s="6"/>
      <c r="RA577" s="6"/>
      <c r="RB577" s="6"/>
      <c r="RC577" s="6"/>
      <c r="RD577" s="6"/>
      <c r="RE577" s="6"/>
      <c r="RF577" s="6"/>
      <c r="RG577" s="6"/>
      <c r="RH577" s="6"/>
      <c r="RI577" s="6"/>
      <c r="RJ577" s="6"/>
      <c r="RK577" s="6"/>
      <c r="RL577" s="6"/>
      <c r="RM577" s="6"/>
      <c r="RN577" s="6"/>
      <c r="RO577" s="6"/>
      <c r="RP577" s="6"/>
      <c r="RQ577" s="6"/>
      <c r="RR577" s="6"/>
      <c r="RS577" s="6"/>
      <c r="RT577" s="6"/>
      <c r="RU577" s="6"/>
      <c r="RV577" s="6"/>
      <c r="RW577" s="6"/>
      <c r="RX577" s="6"/>
      <c r="RY577" s="6"/>
      <c r="RZ577" s="6"/>
      <c r="SA577" s="6"/>
      <c r="SB577" s="6"/>
      <c r="SC577" s="6"/>
      <c r="SD577" s="6"/>
      <c r="SE577" s="6"/>
      <c r="SF577" s="6"/>
      <c r="SG577" s="6"/>
      <c r="SH577" s="6"/>
      <c r="SI577" s="6"/>
      <c r="SJ577" s="6"/>
      <c r="SK577" s="6"/>
      <c r="SL577" s="6"/>
      <c r="SM577" s="6"/>
      <c r="SN577" s="6"/>
      <c r="SO577" s="6"/>
      <c r="SP577" s="6"/>
      <c r="SQ577" s="6"/>
      <c r="SR577" s="6"/>
      <c r="SS577" s="6"/>
      <c r="ST577" s="6"/>
      <c r="SU577" s="6"/>
      <c r="SV577" s="6"/>
      <c r="SW577" s="6"/>
      <c r="SX577" s="6"/>
      <c r="SY577" s="6"/>
      <c r="SZ577" s="6"/>
      <c r="TA577" s="6"/>
      <c r="TB577" s="6"/>
      <c r="TC577" s="6"/>
      <c r="TD577" s="6"/>
      <c r="TE577" s="6"/>
      <c r="TF577" s="6"/>
      <c r="TG577" s="6"/>
      <c r="TH577" s="6"/>
      <c r="TI577" s="6"/>
      <c r="TJ577" s="6"/>
      <c r="TK577" s="6"/>
      <c r="TL577" s="6"/>
      <c r="TM577" s="6"/>
      <c r="TN577" s="6"/>
      <c r="TO577" s="6"/>
      <c r="TP577" s="6"/>
      <c r="TQ577" s="6"/>
      <c r="TR577" s="6"/>
      <c r="TS577" s="6"/>
      <c r="TT577" s="6"/>
      <c r="TU577" s="6"/>
      <c r="TV577" s="6"/>
      <c r="TW577" s="6"/>
      <c r="TX577" s="6"/>
      <c r="TY577" s="6"/>
      <c r="TZ577" s="6"/>
      <c r="UA577" s="6"/>
      <c r="UB577" s="6"/>
      <c r="UC577" s="6"/>
      <c r="UD577" s="6"/>
      <c r="UE577" s="6"/>
      <c r="UF577" s="6"/>
      <c r="UG577" s="6"/>
      <c r="UH577" s="6"/>
      <c r="UI577" s="6"/>
      <c r="UJ577" s="6"/>
      <c r="UK577" s="6"/>
      <c r="UL577" s="6"/>
      <c r="UM577" s="6"/>
      <c r="UN577" s="6"/>
      <c r="UO577" s="6"/>
      <c r="UP577" s="6"/>
      <c r="UQ577" s="6"/>
      <c r="UR577" s="6"/>
      <c r="US577" s="6"/>
      <c r="UT577" s="6"/>
      <c r="UU577" s="6"/>
      <c r="UV577" s="6"/>
      <c r="UW577" s="6"/>
      <c r="UX577" s="6"/>
      <c r="UY577" s="6"/>
      <c r="UZ577" s="6"/>
      <c r="VA577" s="6"/>
      <c r="VB577" s="6"/>
      <c r="VC577" s="6"/>
      <c r="VD577" s="6"/>
      <c r="VE577" s="6"/>
      <c r="VF577" s="6"/>
      <c r="VG577" s="6"/>
      <c r="VH577" s="6"/>
      <c r="VI577" s="6"/>
      <c r="VJ577" s="6"/>
      <c r="VK577" s="6"/>
      <c r="VL577" s="6"/>
      <c r="VM577" s="6"/>
      <c r="VN577" s="6"/>
      <c r="VO577" s="6"/>
      <c r="VP577" s="6"/>
      <c r="VQ577" s="6"/>
      <c r="VR577" s="6"/>
      <c r="VS577" s="6"/>
      <c r="VT577" s="6"/>
      <c r="VU577" s="6"/>
      <c r="VV577" s="6"/>
      <c r="VW577" s="6"/>
      <c r="VX577" s="6"/>
      <c r="VY577" s="6"/>
      <c r="VZ577" s="6"/>
      <c r="WA577" s="6"/>
      <c r="WB577" s="6"/>
      <c r="WC577" s="6"/>
      <c r="WD577" s="6"/>
      <c r="WE577" s="6"/>
      <c r="WF577" s="6"/>
      <c r="WG577" s="6"/>
      <c r="WH577" s="6"/>
      <c r="WI577" s="6"/>
      <c r="WJ577" s="6"/>
      <c r="WK577" s="6"/>
      <c r="WL577" s="6"/>
      <c r="WM577" s="6"/>
      <c r="WN577" s="6"/>
      <c r="WO577" s="6"/>
      <c r="WP577" s="6"/>
      <c r="WQ577" s="6"/>
      <c r="WR577" s="6"/>
      <c r="WS577" s="6"/>
      <c r="WT577" s="6"/>
      <c r="WU577" s="6"/>
      <c r="WV577" s="6"/>
      <c r="WW577" s="6"/>
      <c r="WX577" s="6"/>
      <c r="WY577" s="6"/>
      <c r="WZ577" s="6"/>
      <c r="XA577" s="6"/>
      <c r="XB577" s="6"/>
      <c r="XC577" s="6"/>
      <c r="XD577" s="6"/>
      <c r="XE577" s="6"/>
      <c r="XF577" s="6"/>
      <c r="XG577" s="6"/>
      <c r="XH577" s="6"/>
      <c r="XI577" s="6"/>
      <c r="XJ577" s="6"/>
      <c r="XK577" s="6"/>
      <c r="XL577" s="6"/>
      <c r="XM577" s="6"/>
      <c r="XN577" s="6"/>
      <c r="XO577" s="6"/>
      <c r="XP577" s="6"/>
    </row>
    <row r="578" spans="2:640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/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6"/>
      <c r="MR578" s="6"/>
      <c r="MS578" s="6"/>
      <c r="MT578" s="6"/>
      <c r="MU578" s="6"/>
      <c r="MV578" s="6"/>
      <c r="MW578" s="6"/>
      <c r="MX578" s="6"/>
      <c r="MY578" s="6"/>
      <c r="MZ578" s="6"/>
      <c r="NA578" s="6"/>
      <c r="NB578" s="6"/>
      <c r="NC578" s="6"/>
      <c r="ND578" s="6"/>
      <c r="NE578" s="6"/>
      <c r="NF578" s="6"/>
      <c r="NG578" s="6"/>
      <c r="NH578" s="6"/>
      <c r="NI578" s="6"/>
      <c r="NJ578" s="6"/>
      <c r="NK578" s="6"/>
      <c r="NL578" s="6"/>
      <c r="NM578" s="6"/>
      <c r="NN578" s="6"/>
      <c r="NO578" s="6"/>
      <c r="NP578" s="6"/>
      <c r="NQ578" s="6"/>
      <c r="NR578" s="6"/>
      <c r="NS578" s="6"/>
      <c r="NT578" s="6"/>
      <c r="NU578" s="6"/>
      <c r="NV578" s="6"/>
      <c r="NW578" s="6"/>
      <c r="NX578" s="6"/>
      <c r="NY578" s="6"/>
      <c r="NZ578" s="6"/>
      <c r="OA578" s="6"/>
      <c r="OB578" s="6"/>
      <c r="OC578" s="6"/>
      <c r="OD578" s="6"/>
      <c r="OE578" s="6"/>
      <c r="OF578" s="6"/>
      <c r="OG578" s="6"/>
      <c r="OH578" s="6"/>
      <c r="OI578" s="6"/>
      <c r="OJ578" s="6"/>
      <c r="OK578" s="6"/>
      <c r="OL578" s="6"/>
      <c r="OM578" s="6"/>
      <c r="ON578" s="6"/>
      <c r="OO578" s="6"/>
      <c r="OP578" s="6"/>
      <c r="OQ578" s="6"/>
      <c r="OR578" s="6"/>
      <c r="OS578" s="6"/>
      <c r="OT578" s="6"/>
      <c r="OU578" s="6"/>
      <c r="OV578" s="6"/>
      <c r="OW578" s="6"/>
      <c r="OX578" s="6"/>
      <c r="OY578" s="6"/>
      <c r="OZ578" s="6"/>
      <c r="PA578" s="6"/>
      <c r="PB578" s="6"/>
      <c r="PC578" s="6"/>
      <c r="PD578" s="6"/>
      <c r="PE578" s="6"/>
      <c r="PF578" s="6"/>
      <c r="PG578" s="6"/>
      <c r="PH578" s="6"/>
      <c r="PI578" s="6"/>
      <c r="PJ578" s="6"/>
      <c r="PK578" s="6"/>
      <c r="PL578" s="6"/>
      <c r="PM578" s="6"/>
      <c r="PN578" s="6"/>
      <c r="PO578" s="6"/>
      <c r="PP578" s="6"/>
      <c r="PQ578" s="6"/>
      <c r="PR578" s="6"/>
      <c r="PS578" s="6"/>
      <c r="PT578" s="6"/>
      <c r="PU578" s="6"/>
      <c r="PV578" s="6"/>
      <c r="PW578" s="6"/>
      <c r="PX578" s="6"/>
      <c r="PY578" s="6"/>
      <c r="PZ578" s="6"/>
      <c r="QA578" s="6"/>
      <c r="QB578" s="6"/>
      <c r="QC578" s="6"/>
      <c r="QD578" s="6"/>
      <c r="QE578" s="6"/>
      <c r="QF578" s="6"/>
      <c r="QG578" s="6"/>
      <c r="QH578" s="6"/>
      <c r="QI578" s="6"/>
      <c r="QJ578" s="6"/>
      <c r="QK578" s="6"/>
      <c r="QL578" s="6"/>
      <c r="QM578" s="6"/>
      <c r="QN578" s="6"/>
      <c r="QO578" s="6"/>
      <c r="QP578" s="6"/>
      <c r="QQ578" s="6"/>
      <c r="QR578" s="6"/>
      <c r="QS578" s="6"/>
      <c r="QT578" s="6"/>
      <c r="QU578" s="6"/>
      <c r="QV578" s="6"/>
      <c r="QW578" s="6"/>
      <c r="QX578" s="6"/>
      <c r="QY578" s="6"/>
      <c r="QZ578" s="6"/>
      <c r="RA578" s="6"/>
      <c r="RB578" s="6"/>
      <c r="RC578" s="6"/>
      <c r="RD578" s="6"/>
      <c r="RE578" s="6"/>
      <c r="RF578" s="6"/>
      <c r="RG578" s="6"/>
      <c r="RH578" s="6"/>
      <c r="RI578" s="6"/>
      <c r="RJ578" s="6"/>
      <c r="RK578" s="6"/>
      <c r="RL578" s="6"/>
      <c r="RM578" s="6"/>
      <c r="RN578" s="6"/>
      <c r="RO578" s="6"/>
      <c r="RP578" s="6"/>
      <c r="RQ578" s="6"/>
      <c r="RR578" s="6"/>
      <c r="RS578" s="6"/>
      <c r="RT578" s="6"/>
      <c r="RU578" s="6"/>
      <c r="RV578" s="6"/>
      <c r="RW578" s="6"/>
      <c r="RX578" s="6"/>
      <c r="RY578" s="6"/>
      <c r="RZ578" s="6"/>
      <c r="SA578" s="6"/>
      <c r="SB578" s="6"/>
      <c r="SC578" s="6"/>
      <c r="SD578" s="6"/>
      <c r="SE578" s="6"/>
      <c r="SF578" s="6"/>
      <c r="SG578" s="6"/>
      <c r="SH578" s="6"/>
      <c r="SI578" s="6"/>
      <c r="SJ578" s="6"/>
      <c r="SK578" s="6"/>
      <c r="SL578" s="6"/>
      <c r="SM578" s="6"/>
      <c r="SN578" s="6"/>
      <c r="SO578" s="6"/>
      <c r="SP578" s="6"/>
      <c r="SQ578" s="6"/>
      <c r="SR578" s="6"/>
      <c r="SS578" s="6"/>
      <c r="ST578" s="6"/>
      <c r="SU578" s="6"/>
      <c r="SV578" s="6"/>
      <c r="SW578" s="6"/>
      <c r="SX578" s="6"/>
      <c r="SY578" s="6"/>
      <c r="SZ578" s="6"/>
      <c r="TA578" s="6"/>
      <c r="TB578" s="6"/>
      <c r="TC578" s="6"/>
      <c r="TD578" s="6"/>
      <c r="TE578" s="6"/>
      <c r="TF578" s="6"/>
      <c r="TG578" s="6"/>
      <c r="TH578" s="6"/>
      <c r="TI578" s="6"/>
      <c r="TJ578" s="6"/>
      <c r="TK578" s="6"/>
      <c r="TL578" s="6"/>
      <c r="TM578" s="6"/>
      <c r="TN578" s="6"/>
      <c r="TO578" s="6"/>
      <c r="TP578" s="6"/>
      <c r="TQ578" s="6"/>
      <c r="TR578" s="6"/>
      <c r="TS578" s="6"/>
      <c r="TT578" s="6"/>
      <c r="TU578" s="6"/>
      <c r="TV578" s="6"/>
      <c r="TW578" s="6"/>
      <c r="TX578" s="6"/>
      <c r="TY578" s="6"/>
      <c r="TZ578" s="6"/>
      <c r="UA578" s="6"/>
      <c r="UB578" s="6"/>
      <c r="UC578" s="6"/>
      <c r="UD578" s="6"/>
      <c r="UE578" s="6"/>
      <c r="UF578" s="6"/>
      <c r="UG578" s="6"/>
      <c r="UH578" s="6"/>
      <c r="UI578" s="6"/>
      <c r="UJ578" s="6"/>
      <c r="UK578" s="6"/>
      <c r="UL578" s="6"/>
      <c r="UM578" s="6"/>
      <c r="UN578" s="6"/>
      <c r="UO578" s="6"/>
      <c r="UP578" s="6"/>
      <c r="UQ578" s="6"/>
      <c r="UR578" s="6"/>
      <c r="US578" s="6"/>
      <c r="UT578" s="6"/>
      <c r="UU578" s="6"/>
      <c r="UV578" s="6"/>
      <c r="UW578" s="6"/>
      <c r="UX578" s="6"/>
      <c r="UY578" s="6"/>
      <c r="UZ578" s="6"/>
      <c r="VA578" s="6"/>
      <c r="VB578" s="6"/>
      <c r="VC578" s="6"/>
      <c r="VD578" s="6"/>
      <c r="VE578" s="6"/>
      <c r="VF578" s="6"/>
      <c r="VG578" s="6"/>
      <c r="VH578" s="6"/>
      <c r="VI578" s="6"/>
      <c r="VJ578" s="6"/>
      <c r="VK578" s="6"/>
      <c r="VL578" s="6"/>
      <c r="VM578" s="6"/>
      <c r="VN578" s="6"/>
      <c r="VO578" s="6"/>
      <c r="VP578" s="6"/>
      <c r="VQ578" s="6"/>
      <c r="VR578" s="6"/>
      <c r="VS578" s="6"/>
      <c r="VT578" s="6"/>
      <c r="VU578" s="6"/>
      <c r="VV578" s="6"/>
      <c r="VW578" s="6"/>
      <c r="VX578" s="6"/>
      <c r="VY578" s="6"/>
      <c r="VZ578" s="6"/>
      <c r="WA578" s="6"/>
      <c r="WB578" s="6"/>
      <c r="WC578" s="6"/>
      <c r="WD578" s="6"/>
      <c r="WE578" s="6"/>
      <c r="WF578" s="6"/>
      <c r="WG578" s="6"/>
      <c r="WH578" s="6"/>
      <c r="WI578" s="6"/>
      <c r="WJ578" s="6"/>
      <c r="WK578" s="6"/>
      <c r="WL578" s="6"/>
      <c r="WM578" s="6"/>
      <c r="WN578" s="6"/>
      <c r="WO578" s="6"/>
      <c r="WP578" s="6"/>
      <c r="WQ578" s="6"/>
      <c r="WR578" s="6"/>
      <c r="WS578" s="6"/>
      <c r="WT578" s="6"/>
      <c r="WU578" s="6"/>
      <c r="WV578" s="6"/>
      <c r="WW578" s="6"/>
      <c r="WX578" s="6"/>
      <c r="WY578" s="6"/>
      <c r="WZ578" s="6"/>
      <c r="XA578" s="6"/>
      <c r="XB578" s="6"/>
      <c r="XC578" s="6"/>
      <c r="XD578" s="6"/>
      <c r="XE578" s="6"/>
      <c r="XF578" s="6"/>
      <c r="XG578" s="6"/>
      <c r="XH578" s="6"/>
      <c r="XI578" s="6"/>
      <c r="XJ578" s="6"/>
      <c r="XK578" s="6"/>
      <c r="XL578" s="6"/>
      <c r="XM578" s="6"/>
      <c r="XN578" s="6"/>
      <c r="XO578" s="6"/>
      <c r="XP578" s="6"/>
    </row>
    <row r="579" spans="2:640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/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/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/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/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/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6"/>
      <c r="MR579" s="6"/>
      <c r="MS579" s="6"/>
      <c r="MT579" s="6"/>
      <c r="MU579" s="6"/>
      <c r="MV579" s="6"/>
      <c r="MW579" s="6"/>
      <c r="MX579" s="6"/>
      <c r="MY579" s="6"/>
      <c r="MZ579" s="6"/>
      <c r="NA579" s="6"/>
      <c r="NB579" s="6"/>
      <c r="NC579" s="6"/>
      <c r="ND579" s="6"/>
      <c r="NE579" s="6"/>
      <c r="NF579" s="6"/>
      <c r="NG579" s="6"/>
      <c r="NH579" s="6"/>
      <c r="NI579" s="6"/>
      <c r="NJ579" s="6"/>
      <c r="NK579" s="6"/>
      <c r="NL579" s="6"/>
      <c r="NM579" s="6"/>
      <c r="NN579" s="6"/>
      <c r="NO579" s="6"/>
      <c r="NP579" s="6"/>
      <c r="NQ579" s="6"/>
      <c r="NR579" s="6"/>
      <c r="NS579" s="6"/>
      <c r="NT579" s="6"/>
      <c r="NU579" s="6"/>
      <c r="NV579" s="6"/>
      <c r="NW579" s="6"/>
      <c r="NX579" s="6"/>
      <c r="NY579" s="6"/>
      <c r="NZ579" s="6"/>
      <c r="OA579" s="6"/>
      <c r="OB579" s="6"/>
      <c r="OC579" s="6"/>
      <c r="OD579" s="6"/>
      <c r="OE579" s="6"/>
      <c r="OF579" s="6"/>
      <c r="OG579" s="6"/>
      <c r="OH579" s="6"/>
      <c r="OI579" s="6"/>
      <c r="OJ579" s="6"/>
      <c r="OK579" s="6"/>
      <c r="OL579" s="6"/>
      <c r="OM579" s="6"/>
      <c r="ON579" s="6"/>
      <c r="OO579" s="6"/>
      <c r="OP579" s="6"/>
      <c r="OQ579" s="6"/>
      <c r="OR579" s="6"/>
      <c r="OS579" s="6"/>
      <c r="OT579" s="6"/>
      <c r="OU579" s="6"/>
      <c r="OV579" s="6"/>
      <c r="OW579" s="6"/>
      <c r="OX579" s="6"/>
      <c r="OY579" s="6"/>
      <c r="OZ579" s="6"/>
      <c r="PA579" s="6"/>
      <c r="PB579" s="6"/>
      <c r="PC579" s="6"/>
      <c r="PD579" s="6"/>
      <c r="PE579" s="6"/>
      <c r="PF579" s="6"/>
      <c r="PG579" s="6"/>
      <c r="PH579" s="6"/>
      <c r="PI579" s="6"/>
      <c r="PJ579" s="6"/>
      <c r="PK579" s="6"/>
      <c r="PL579" s="6"/>
      <c r="PM579" s="6"/>
      <c r="PN579" s="6"/>
      <c r="PO579" s="6"/>
      <c r="PP579" s="6"/>
      <c r="PQ579" s="6"/>
      <c r="PR579" s="6"/>
      <c r="PS579" s="6"/>
      <c r="PT579" s="6"/>
      <c r="PU579" s="6"/>
      <c r="PV579" s="6"/>
      <c r="PW579" s="6"/>
      <c r="PX579" s="6"/>
      <c r="PY579" s="6"/>
      <c r="PZ579" s="6"/>
      <c r="QA579" s="6"/>
      <c r="QB579" s="6"/>
      <c r="QC579" s="6"/>
      <c r="QD579" s="6"/>
      <c r="QE579" s="6"/>
      <c r="QF579" s="6"/>
      <c r="QG579" s="6"/>
      <c r="QH579" s="6"/>
      <c r="QI579" s="6"/>
      <c r="QJ579" s="6"/>
      <c r="QK579" s="6"/>
      <c r="QL579" s="6"/>
      <c r="QM579" s="6"/>
      <c r="QN579" s="6"/>
      <c r="QO579" s="6"/>
      <c r="QP579" s="6"/>
      <c r="QQ579" s="6"/>
      <c r="QR579" s="6"/>
      <c r="QS579" s="6"/>
      <c r="QT579" s="6"/>
      <c r="QU579" s="6"/>
      <c r="QV579" s="6"/>
      <c r="QW579" s="6"/>
      <c r="QX579" s="6"/>
      <c r="QY579" s="6"/>
      <c r="QZ579" s="6"/>
      <c r="RA579" s="6"/>
      <c r="RB579" s="6"/>
      <c r="RC579" s="6"/>
      <c r="RD579" s="6"/>
      <c r="RE579" s="6"/>
      <c r="RF579" s="6"/>
      <c r="RG579" s="6"/>
      <c r="RH579" s="6"/>
      <c r="RI579" s="6"/>
      <c r="RJ579" s="6"/>
      <c r="RK579" s="6"/>
      <c r="RL579" s="6"/>
      <c r="RM579" s="6"/>
      <c r="RN579" s="6"/>
      <c r="RO579" s="6"/>
      <c r="RP579" s="6"/>
      <c r="RQ579" s="6"/>
      <c r="RR579" s="6"/>
      <c r="RS579" s="6"/>
      <c r="RT579" s="6"/>
      <c r="RU579" s="6"/>
      <c r="RV579" s="6"/>
      <c r="RW579" s="6"/>
      <c r="RX579" s="6"/>
      <c r="RY579" s="6"/>
      <c r="RZ579" s="6"/>
      <c r="SA579" s="6"/>
      <c r="SB579" s="6"/>
      <c r="SC579" s="6"/>
      <c r="SD579" s="6"/>
      <c r="SE579" s="6"/>
      <c r="SF579" s="6"/>
      <c r="SG579" s="6"/>
      <c r="SH579" s="6"/>
      <c r="SI579" s="6"/>
      <c r="SJ579" s="6"/>
      <c r="SK579" s="6"/>
      <c r="SL579" s="6"/>
      <c r="SM579" s="6"/>
      <c r="SN579" s="6"/>
      <c r="SO579" s="6"/>
      <c r="SP579" s="6"/>
      <c r="SQ579" s="6"/>
      <c r="SR579" s="6"/>
      <c r="SS579" s="6"/>
      <c r="ST579" s="6"/>
      <c r="SU579" s="6"/>
      <c r="SV579" s="6"/>
      <c r="SW579" s="6"/>
      <c r="SX579" s="6"/>
      <c r="SY579" s="6"/>
      <c r="SZ579" s="6"/>
      <c r="TA579" s="6"/>
      <c r="TB579" s="6"/>
      <c r="TC579" s="6"/>
      <c r="TD579" s="6"/>
      <c r="TE579" s="6"/>
      <c r="TF579" s="6"/>
      <c r="TG579" s="6"/>
      <c r="TH579" s="6"/>
      <c r="TI579" s="6"/>
      <c r="TJ579" s="6"/>
      <c r="TK579" s="6"/>
      <c r="TL579" s="6"/>
      <c r="TM579" s="6"/>
      <c r="TN579" s="6"/>
      <c r="TO579" s="6"/>
      <c r="TP579" s="6"/>
      <c r="TQ579" s="6"/>
      <c r="TR579" s="6"/>
      <c r="TS579" s="6"/>
      <c r="TT579" s="6"/>
      <c r="TU579" s="6"/>
      <c r="TV579" s="6"/>
      <c r="TW579" s="6"/>
      <c r="TX579" s="6"/>
      <c r="TY579" s="6"/>
      <c r="TZ579" s="6"/>
      <c r="UA579" s="6"/>
      <c r="UB579" s="6"/>
      <c r="UC579" s="6"/>
      <c r="UD579" s="6"/>
      <c r="UE579" s="6"/>
      <c r="UF579" s="6"/>
      <c r="UG579" s="6"/>
      <c r="UH579" s="6"/>
      <c r="UI579" s="6"/>
      <c r="UJ579" s="6"/>
      <c r="UK579" s="6"/>
      <c r="UL579" s="6"/>
      <c r="UM579" s="6"/>
      <c r="UN579" s="6"/>
      <c r="UO579" s="6"/>
      <c r="UP579" s="6"/>
      <c r="UQ579" s="6"/>
      <c r="UR579" s="6"/>
      <c r="US579" s="6"/>
      <c r="UT579" s="6"/>
      <c r="UU579" s="6"/>
      <c r="UV579" s="6"/>
      <c r="UW579" s="6"/>
      <c r="UX579" s="6"/>
      <c r="UY579" s="6"/>
      <c r="UZ579" s="6"/>
      <c r="VA579" s="6"/>
      <c r="VB579" s="6"/>
      <c r="VC579" s="6"/>
      <c r="VD579" s="6"/>
      <c r="VE579" s="6"/>
      <c r="VF579" s="6"/>
      <c r="VG579" s="6"/>
      <c r="VH579" s="6"/>
      <c r="VI579" s="6"/>
      <c r="VJ579" s="6"/>
      <c r="VK579" s="6"/>
      <c r="VL579" s="6"/>
      <c r="VM579" s="6"/>
      <c r="VN579" s="6"/>
      <c r="VO579" s="6"/>
      <c r="VP579" s="6"/>
      <c r="VQ579" s="6"/>
      <c r="VR579" s="6"/>
      <c r="VS579" s="6"/>
      <c r="VT579" s="6"/>
      <c r="VU579" s="6"/>
      <c r="VV579" s="6"/>
      <c r="VW579" s="6"/>
      <c r="VX579" s="6"/>
      <c r="VY579" s="6"/>
      <c r="VZ579" s="6"/>
      <c r="WA579" s="6"/>
      <c r="WB579" s="6"/>
      <c r="WC579" s="6"/>
      <c r="WD579" s="6"/>
      <c r="WE579" s="6"/>
      <c r="WF579" s="6"/>
      <c r="WG579" s="6"/>
      <c r="WH579" s="6"/>
      <c r="WI579" s="6"/>
      <c r="WJ579" s="6"/>
      <c r="WK579" s="6"/>
      <c r="WL579" s="6"/>
      <c r="WM579" s="6"/>
      <c r="WN579" s="6"/>
      <c r="WO579" s="6"/>
      <c r="WP579" s="6"/>
      <c r="WQ579" s="6"/>
      <c r="WR579" s="6"/>
      <c r="WS579" s="6"/>
      <c r="WT579" s="6"/>
      <c r="WU579" s="6"/>
      <c r="WV579" s="6"/>
      <c r="WW579" s="6"/>
      <c r="WX579" s="6"/>
      <c r="WY579" s="6"/>
      <c r="WZ579" s="6"/>
      <c r="XA579" s="6"/>
      <c r="XB579" s="6"/>
      <c r="XC579" s="6"/>
      <c r="XD579" s="6"/>
      <c r="XE579" s="6"/>
      <c r="XF579" s="6"/>
      <c r="XG579" s="6"/>
      <c r="XH579" s="6"/>
      <c r="XI579" s="6"/>
      <c r="XJ579" s="6"/>
      <c r="XK579" s="6"/>
      <c r="XL579" s="6"/>
      <c r="XM579" s="6"/>
      <c r="XN579" s="6"/>
      <c r="XO579" s="6"/>
      <c r="XP579" s="6"/>
    </row>
    <row r="580" spans="2:640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  <c r="JV580" s="6"/>
      <c r="JW580" s="6"/>
      <c r="JX580" s="6"/>
      <c r="JY580" s="6"/>
      <c r="JZ580" s="6"/>
      <c r="KA580" s="6"/>
      <c r="KB580" s="6"/>
      <c r="KC580" s="6"/>
      <c r="KD580" s="6"/>
      <c r="KE580" s="6"/>
      <c r="KF580" s="6"/>
      <c r="KG580" s="6"/>
      <c r="KH580" s="6"/>
      <c r="KI580" s="6"/>
      <c r="KJ580" s="6"/>
      <c r="KK580" s="6"/>
      <c r="KL580" s="6"/>
      <c r="KM580" s="6"/>
      <c r="KN580" s="6"/>
      <c r="KO580" s="6"/>
      <c r="KP580" s="6"/>
      <c r="KQ580" s="6"/>
      <c r="KR580" s="6"/>
      <c r="KS580" s="6"/>
      <c r="KT580" s="6"/>
      <c r="KU580" s="6"/>
      <c r="KV580" s="6"/>
      <c r="KW580" s="6"/>
      <c r="KX580" s="6"/>
      <c r="KY580" s="6"/>
      <c r="KZ580" s="6"/>
      <c r="LA580" s="6"/>
      <c r="LB580" s="6"/>
      <c r="LC580" s="6"/>
      <c r="LD580" s="6"/>
      <c r="LE580" s="6"/>
      <c r="LF580" s="6"/>
      <c r="LG580" s="6"/>
      <c r="LH580" s="6"/>
      <c r="LI580" s="6"/>
      <c r="LJ580" s="6"/>
      <c r="LK580" s="6"/>
      <c r="LL580" s="6"/>
      <c r="LM580" s="6"/>
      <c r="LN580" s="6"/>
      <c r="LO580" s="6"/>
      <c r="LP580" s="6"/>
      <c r="LQ580" s="6"/>
      <c r="LR580" s="6"/>
      <c r="LS580" s="6"/>
      <c r="LT580" s="6"/>
      <c r="LU580" s="6"/>
      <c r="LV580" s="6"/>
      <c r="LW580" s="6"/>
      <c r="LX580" s="6"/>
      <c r="LY580" s="6"/>
      <c r="LZ580" s="6"/>
      <c r="MA580" s="6"/>
      <c r="MB580" s="6"/>
      <c r="MC580" s="6"/>
      <c r="MD580" s="6"/>
      <c r="ME580" s="6"/>
      <c r="MF580" s="6"/>
      <c r="MG580" s="6"/>
      <c r="MH580" s="6"/>
      <c r="MI580" s="6"/>
      <c r="MJ580" s="6"/>
      <c r="MK580" s="6"/>
      <c r="ML580" s="6"/>
      <c r="MM580" s="6"/>
      <c r="MN580" s="6"/>
      <c r="MO580" s="6"/>
      <c r="MP580" s="6"/>
      <c r="MQ580" s="6"/>
      <c r="MR580" s="6"/>
      <c r="MS580" s="6"/>
      <c r="MT580" s="6"/>
      <c r="MU580" s="6"/>
      <c r="MV580" s="6"/>
      <c r="MW580" s="6"/>
      <c r="MX580" s="6"/>
      <c r="MY580" s="6"/>
      <c r="MZ580" s="6"/>
      <c r="NA580" s="6"/>
      <c r="NB580" s="6"/>
      <c r="NC580" s="6"/>
      <c r="ND580" s="6"/>
      <c r="NE580" s="6"/>
      <c r="NF580" s="6"/>
      <c r="NG580" s="6"/>
      <c r="NH580" s="6"/>
      <c r="NI580" s="6"/>
      <c r="NJ580" s="6"/>
      <c r="NK580" s="6"/>
      <c r="NL580" s="6"/>
      <c r="NM580" s="6"/>
      <c r="NN580" s="6"/>
      <c r="NO580" s="6"/>
      <c r="NP580" s="6"/>
      <c r="NQ580" s="6"/>
      <c r="NR580" s="6"/>
      <c r="NS580" s="6"/>
      <c r="NT580" s="6"/>
      <c r="NU580" s="6"/>
      <c r="NV580" s="6"/>
      <c r="NW580" s="6"/>
      <c r="NX580" s="6"/>
      <c r="NY580" s="6"/>
      <c r="NZ580" s="6"/>
      <c r="OA580" s="6"/>
      <c r="OB580" s="6"/>
      <c r="OC580" s="6"/>
      <c r="OD580" s="6"/>
      <c r="OE580" s="6"/>
      <c r="OF580" s="6"/>
      <c r="OG580" s="6"/>
      <c r="OH580" s="6"/>
      <c r="OI580" s="6"/>
      <c r="OJ580" s="6"/>
      <c r="OK580" s="6"/>
      <c r="OL580" s="6"/>
      <c r="OM580" s="6"/>
      <c r="ON580" s="6"/>
      <c r="OO580" s="6"/>
      <c r="OP580" s="6"/>
      <c r="OQ580" s="6"/>
      <c r="OR580" s="6"/>
      <c r="OS580" s="6"/>
      <c r="OT580" s="6"/>
      <c r="OU580" s="6"/>
      <c r="OV580" s="6"/>
      <c r="OW580" s="6"/>
      <c r="OX580" s="6"/>
      <c r="OY580" s="6"/>
      <c r="OZ580" s="6"/>
      <c r="PA580" s="6"/>
      <c r="PB580" s="6"/>
      <c r="PC580" s="6"/>
      <c r="PD580" s="6"/>
      <c r="PE580" s="6"/>
      <c r="PF580" s="6"/>
      <c r="PG580" s="6"/>
      <c r="PH580" s="6"/>
      <c r="PI580" s="6"/>
      <c r="PJ580" s="6"/>
      <c r="PK580" s="6"/>
      <c r="PL580" s="6"/>
      <c r="PM580" s="6"/>
      <c r="PN580" s="6"/>
      <c r="PO580" s="6"/>
      <c r="PP580" s="6"/>
      <c r="PQ580" s="6"/>
      <c r="PR580" s="6"/>
      <c r="PS580" s="6"/>
      <c r="PT580" s="6"/>
      <c r="PU580" s="6"/>
      <c r="PV580" s="6"/>
      <c r="PW580" s="6"/>
      <c r="PX580" s="6"/>
      <c r="PY580" s="6"/>
      <c r="PZ580" s="6"/>
      <c r="QA580" s="6"/>
      <c r="QB580" s="6"/>
      <c r="QC580" s="6"/>
      <c r="QD580" s="6"/>
      <c r="QE580" s="6"/>
      <c r="QF580" s="6"/>
      <c r="QG580" s="6"/>
      <c r="QH580" s="6"/>
      <c r="QI580" s="6"/>
      <c r="QJ580" s="6"/>
      <c r="QK580" s="6"/>
      <c r="QL580" s="6"/>
      <c r="QM580" s="6"/>
      <c r="QN580" s="6"/>
      <c r="QO580" s="6"/>
      <c r="QP580" s="6"/>
      <c r="QQ580" s="6"/>
      <c r="QR580" s="6"/>
      <c r="QS580" s="6"/>
      <c r="QT580" s="6"/>
      <c r="QU580" s="6"/>
      <c r="QV580" s="6"/>
      <c r="QW580" s="6"/>
      <c r="QX580" s="6"/>
      <c r="QY580" s="6"/>
      <c r="QZ580" s="6"/>
      <c r="RA580" s="6"/>
      <c r="RB580" s="6"/>
      <c r="RC580" s="6"/>
      <c r="RD580" s="6"/>
      <c r="RE580" s="6"/>
      <c r="RF580" s="6"/>
      <c r="RG580" s="6"/>
      <c r="RH580" s="6"/>
      <c r="RI580" s="6"/>
      <c r="RJ580" s="6"/>
      <c r="RK580" s="6"/>
      <c r="RL580" s="6"/>
      <c r="RM580" s="6"/>
      <c r="RN580" s="6"/>
      <c r="RO580" s="6"/>
      <c r="RP580" s="6"/>
      <c r="RQ580" s="6"/>
      <c r="RR580" s="6"/>
      <c r="RS580" s="6"/>
      <c r="RT580" s="6"/>
      <c r="RU580" s="6"/>
      <c r="RV580" s="6"/>
      <c r="RW580" s="6"/>
      <c r="RX580" s="6"/>
      <c r="RY580" s="6"/>
      <c r="RZ580" s="6"/>
      <c r="SA580" s="6"/>
      <c r="SB580" s="6"/>
      <c r="SC580" s="6"/>
      <c r="SD580" s="6"/>
      <c r="SE580" s="6"/>
      <c r="SF580" s="6"/>
      <c r="SG580" s="6"/>
      <c r="SH580" s="6"/>
      <c r="SI580" s="6"/>
      <c r="SJ580" s="6"/>
      <c r="SK580" s="6"/>
      <c r="SL580" s="6"/>
      <c r="SM580" s="6"/>
      <c r="SN580" s="6"/>
      <c r="SO580" s="6"/>
      <c r="SP580" s="6"/>
      <c r="SQ580" s="6"/>
      <c r="SR580" s="6"/>
      <c r="SS580" s="6"/>
      <c r="ST580" s="6"/>
      <c r="SU580" s="6"/>
      <c r="SV580" s="6"/>
      <c r="SW580" s="6"/>
      <c r="SX580" s="6"/>
      <c r="SY580" s="6"/>
      <c r="SZ580" s="6"/>
      <c r="TA580" s="6"/>
      <c r="TB580" s="6"/>
      <c r="TC580" s="6"/>
      <c r="TD580" s="6"/>
      <c r="TE580" s="6"/>
      <c r="TF580" s="6"/>
      <c r="TG580" s="6"/>
      <c r="TH580" s="6"/>
      <c r="TI580" s="6"/>
      <c r="TJ580" s="6"/>
      <c r="TK580" s="6"/>
      <c r="TL580" s="6"/>
      <c r="TM580" s="6"/>
      <c r="TN580" s="6"/>
      <c r="TO580" s="6"/>
      <c r="TP580" s="6"/>
      <c r="TQ580" s="6"/>
      <c r="TR580" s="6"/>
      <c r="TS580" s="6"/>
      <c r="TT580" s="6"/>
      <c r="TU580" s="6"/>
      <c r="TV580" s="6"/>
      <c r="TW580" s="6"/>
      <c r="TX580" s="6"/>
      <c r="TY580" s="6"/>
      <c r="TZ580" s="6"/>
      <c r="UA580" s="6"/>
      <c r="UB580" s="6"/>
      <c r="UC580" s="6"/>
      <c r="UD580" s="6"/>
      <c r="UE580" s="6"/>
      <c r="UF580" s="6"/>
      <c r="UG580" s="6"/>
      <c r="UH580" s="6"/>
      <c r="UI580" s="6"/>
      <c r="UJ580" s="6"/>
      <c r="UK580" s="6"/>
      <c r="UL580" s="6"/>
      <c r="UM580" s="6"/>
      <c r="UN580" s="6"/>
      <c r="UO580" s="6"/>
      <c r="UP580" s="6"/>
      <c r="UQ580" s="6"/>
      <c r="UR580" s="6"/>
      <c r="US580" s="6"/>
      <c r="UT580" s="6"/>
      <c r="UU580" s="6"/>
      <c r="UV580" s="6"/>
      <c r="UW580" s="6"/>
      <c r="UX580" s="6"/>
      <c r="UY580" s="6"/>
      <c r="UZ580" s="6"/>
      <c r="VA580" s="6"/>
      <c r="VB580" s="6"/>
      <c r="VC580" s="6"/>
      <c r="VD580" s="6"/>
      <c r="VE580" s="6"/>
      <c r="VF580" s="6"/>
      <c r="VG580" s="6"/>
      <c r="VH580" s="6"/>
      <c r="VI580" s="6"/>
      <c r="VJ580" s="6"/>
      <c r="VK580" s="6"/>
      <c r="VL580" s="6"/>
      <c r="VM580" s="6"/>
      <c r="VN580" s="6"/>
      <c r="VO580" s="6"/>
      <c r="VP580" s="6"/>
      <c r="VQ580" s="6"/>
      <c r="VR580" s="6"/>
      <c r="VS580" s="6"/>
      <c r="VT580" s="6"/>
      <c r="VU580" s="6"/>
      <c r="VV580" s="6"/>
      <c r="VW580" s="6"/>
      <c r="VX580" s="6"/>
      <c r="VY580" s="6"/>
      <c r="VZ580" s="6"/>
      <c r="WA580" s="6"/>
      <c r="WB580" s="6"/>
      <c r="WC580" s="6"/>
      <c r="WD580" s="6"/>
      <c r="WE580" s="6"/>
      <c r="WF580" s="6"/>
      <c r="WG580" s="6"/>
      <c r="WH580" s="6"/>
      <c r="WI580" s="6"/>
      <c r="WJ580" s="6"/>
      <c r="WK580" s="6"/>
      <c r="WL580" s="6"/>
      <c r="WM580" s="6"/>
      <c r="WN580" s="6"/>
      <c r="WO580" s="6"/>
      <c r="WP580" s="6"/>
      <c r="WQ580" s="6"/>
      <c r="WR580" s="6"/>
      <c r="WS580" s="6"/>
      <c r="WT580" s="6"/>
      <c r="WU580" s="6"/>
      <c r="WV580" s="6"/>
      <c r="WW580" s="6"/>
      <c r="WX580" s="6"/>
      <c r="WY580" s="6"/>
      <c r="WZ580" s="6"/>
      <c r="XA580" s="6"/>
      <c r="XB580" s="6"/>
      <c r="XC580" s="6"/>
      <c r="XD580" s="6"/>
      <c r="XE580" s="6"/>
      <c r="XF580" s="6"/>
      <c r="XG580" s="6"/>
      <c r="XH580" s="6"/>
      <c r="XI580" s="6"/>
      <c r="XJ580" s="6"/>
      <c r="XK580" s="6"/>
      <c r="XL580" s="6"/>
      <c r="XM580" s="6"/>
      <c r="XN580" s="6"/>
      <c r="XO580" s="6"/>
      <c r="XP580" s="6"/>
    </row>
    <row r="581" spans="2:640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  <c r="JV581" s="6"/>
      <c r="JW581" s="6"/>
      <c r="JX581" s="6"/>
      <c r="JY581" s="6"/>
      <c r="JZ581" s="6"/>
      <c r="KA581" s="6"/>
      <c r="KB581" s="6"/>
      <c r="KC581" s="6"/>
      <c r="KD581" s="6"/>
      <c r="KE581" s="6"/>
      <c r="KF581" s="6"/>
      <c r="KG581" s="6"/>
      <c r="KH581" s="6"/>
      <c r="KI581" s="6"/>
      <c r="KJ581" s="6"/>
      <c r="KK581" s="6"/>
      <c r="KL581" s="6"/>
      <c r="KM581" s="6"/>
      <c r="KN581" s="6"/>
      <c r="KO581" s="6"/>
      <c r="KP581" s="6"/>
      <c r="KQ581" s="6"/>
      <c r="KR581" s="6"/>
      <c r="KS581" s="6"/>
      <c r="KT581" s="6"/>
      <c r="KU581" s="6"/>
      <c r="KV581" s="6"/>
      <c r="KW581" s="6"/>
      <c r="KX581" s="6"/>
      <c r="KY581" s="6"/>
      <c r="KZ581" s="6"/>
      <c r="LA581" s="6"/>
      <c r="LB581" s="6"/>
      <c r="LC581" s="6"/>
      <c r="LD581" s="6"/>
      <c r="LE581" s="6"/>
      <c r="LF581" s="6"/>
      <c r="LG581" s="6"/>
      <c r="LH581" s="6"/>
      <c r="LI581" s="6"/>
      <c r="LJ581" s="6"/>
      <c r="LK581" s="6"/>
      <c r="LL581" s="6"/>
      <c r="LM581" s="6"/>
      <c r="LN581" s="6"/>
      <c r="LO581" s="6"/>
      <c r="LP581" s="6"/>
      <c r="LQ581" s="6"/>
      <c r="LR581" s="6"/>
      <c r="LS581" s="6"/>
      <c r="LT581" s="6"/>
      <c r="LU581" s="6"/>
      <c r="LV581" s="6"/>
      <c r="LW581" s="6"/>
      <c r="LX581" s="6"/>
      <c r="LY581" s="6"/>
      <c r="LZ581" s="6"/>
      <c r="MA581" s="6"/>
      <c r="MB581" s="6"/>
      <c r="MC581" s="6"/>
      <c r="MD581" s="6"/>
      <c r="ME581" s="6"/>
      <c r="MF581" s="6"/>
      <c r="MG581" s="6"/>
      <c r="MH581" s="6"/>
      <c r="MI581" s="6"/>
      <c r="MJ581" s="6"/>
      <c r="MK581" s="6"/>
      <c r="ML581" s="6"/>
      <c r="MM581" s="6"/>
      <c r="MN581" s="6"/>
      <c r="MO581" s="6"/>
      <c r="MP581" s="6"/>
      <c r="MQ581" s="6"/>
      <c r="MR581" s="6"/>
      <c r="MS581" s="6"/>
      <c r="MT581" s="6"/>
      <c r="MU581" s="6"/>
      <c r="MV581" s="6"/>
      <c r="MW581" s="6"/>
      <c r="MX581" s="6"/>
      <c r="MY581" s="6"/>
      <c r="MZ581" s="6"/>
      <c r="NA581" s="6"/>
      <c r="NB581" s="6"/>
      <c r="NC581" s="6"/>
      <c r="ND581" s="6"/>
      <c r="NE581" s="6"/>
      <c r="NF581" s="6"/>
      <c r="NG581" s="6"/>
      <c r="NH581" s="6"/>
      <c r="NI581" s="6"/>
      <c r="NJ581" s="6"/>
      <c r="NK581" s="6"/>
      <c r="NL581" s="6"/>
      <c r="NM581" s="6"/>
      <c r="NN581" s="6"/>
      <c r="NO581" s="6"/>
      <c r="NP581" s="6"/>
      <c r="NQ581" s="6"/>
      <c r="NR581" s="6"/>
      <c r="NS581" s="6"/>
      <c r="NT581" s="6"/>
      <c r="NU581" s="6"/>
      <c r="NV581" s="6"/>
      <c r="NW581" s="6"/>
      <c r="NX581" s="6"/>
      <c r="NY581" s="6"/>
      <c r="NZ581" s="6"/>
      <c r="OA581" s="6"/>
      <c r="OB581" s="6"/>
      <c r="OC581" s="6"/>
      <c r="OD581" s="6"/>
      <c r="OE581" s="6"/>
      <c r="OF581" s="6"/>
      <c r="OG581" s="6"/>
      <c r="OH581" s="6"/>
      <c r="OI581" s="6"/>
      <c r="OJ581" s="6"/>
      <c r="OK581" s="6"/>
      <c r="OL581" s="6"/>
      <c r="OM581" s="6"/>
      <c r="ON581" s="6"/>
      <c r="OO581" s="6"/>
      <c r="OP581" s="6"/>
      <c r="OQ581" s="6"/>
      <c r="OR581" s="6"/>
      <c r="OS581" s="6"/>
      <c r="OT581" s="6"/>
      <c r="OU581" s="6"/>
      <c r="OV581" s="6"/>
      <c r="OW581" s="6"/>
      <c r="OX581" s="6"/>
      <c r="OY581" s="6"/>
      <c r="OZ581" s="6"/>
      <c r="PA581" s="6"/>
      <c r="PB581" s="6"/>
      <c r="PC581" s="6"/>
      <c r="PD581" s="6"/>
      <c r="PE581" s="6"/>
      <c r="PF581" s="6"/>
      <c r="PG581" s="6"/>
      <c r="PH581" s="6"/>
      <c r="PI581" s="6"/>
      <c r="PJ581" s="6"/>
      <c r="PK581" s="6"/>
      <c r="PL581" s="6"/>
      <c r="PM581" s="6"/>
      <c r="PN581" s="6"/>
      <c r="PO581" s="6"/>
      <c r="PP581" s="6"/>
      <c r="PQ581" s="6"/>
      <c r="PR581" s="6"/>
      <c r="PS581" s="6"/>
      <c r="PT581" s="6"/>
      <c r="PU581" s="6"/>
      <c r="PV581" s="6"/>
      <c r="PW581" s="6"/>
      <c r="PX581" s="6"/>
      <c r="PY581" s="6"/>
      <c r="PZ581" s="6"/>
      <c r="QA581" s="6"/>
      <c r="QB581" s="6"/>
      <c r="QC581" s="6"/>
      <c r="QD581" s="6"/>
      <c r="QE581" s="6"/>
      <c r="QF581" s="6"/>
      <c r="QG581" s="6"/>
      <c r="QH581" s="6"/>
      <c r="QI581" s="6"/>
      <c r="QJ581" s="6"/>
      <c r="QK581" s="6"/>
      <c r="QL581" s="6"/>
      <c r="QM581" s="6"/>
      <c r="QN581" s="6"/>
      <c r="QO581" s="6"/>
      <c r="QP581" s="6"/>
      <c r="QQ581" s="6"/>
      <c r="QR581" s="6"/>
      <c r="QS581" s="6"/>
      <c r="QT581" s="6"/>
      <c r="QU581" s="6"/>
      <c r="QV581" s="6"/>
      <c r="QW581" s="6"/>
      <c r="QX581" s="6"/>
      <c r="QY581" s="6"/>
      <c r="QZ581" s="6"/>
      <c r="RA581" s="6"/>
      <c r="RB581" s="6"/>
      <c r="RC581" s="6"/>
      <c r="RD581" s="6"/>
      <c r="RE581" s="6"/>
      <c r="RF581" s="6"/>
      <c r="RG581" s="6"/>
      <c r="RH581" s="6"/>
      <c r="RI581" s="6"/>
      <c r="RJ581" s="6"/>
      <c r="RK581" s="6"/>
      <c r="RL581" s="6"/>
      <c r="RM581" s="6"/>
      <c r="RN581" s="6"/>
      <c r="RO581" s="6"/>
      <c r="RP581" s="6"/>
      <c r="RQ581" s="6"/>
      <c r="RR581" s="6"/>
      <c r="RS581" s="6"/>
      <c r="RT581" s="6"/>
      <c r="RU581" s="6"/>
      <c r="RV581" s="6"/>
      <c r="RW581" s="6"/>
      <c r="RX581" s="6"/>
      <c r="RY581" s="6"/>
      <c r="RZ581" s="6"/>
      <c r="SA581" s="6"/>
      <c r="SB581" s="6"/>
      <c r="SC581" s="6"/>
      <c r="SD581" s="6"/>
      <c r="SE581" s="6"/>
      <c r="SF581" s="6"/>
      <c r="SG581" s="6"/>
      <c r="SH581" s="6"/>
      <c r="SI581" s="6"/>
      <c r="SJ581" s="6"/>
      <c r="SK581" s="6"/>
      <c r="SL581" s="6"/>
      <c r="SM581" s="6"/>
      <c r="SN581" s="6"/>
      <c r="SO581" s="6"/>
      <c r="SP581" s="6"/>
      <c r="SQ581" s="6"/>
      <c r="SR581" s="6"/>
      <c r="SS581" s="6"/>
      <c r="ST581" s="6"/>
      <c r="SU581" s="6"/>
      <c r="SV581" s="6"/>
      <c r="SW581" s="6"/>
      <c r="SX581" s="6"/>
      <c r="SY581" s="6"/>
      <c r="SZ581" s="6"/>
      <c r="TA581" s="6"/>
      <c r="TB581" s="6"/>
      <c r="TC581" s="6"/>
      <c r="TD581" s="6"/>
      <c r="TE581" s="6"/>
      <c r="TF581" s="6"/>
      <c r="TG581" s="6"/>
      <c r="TH581" s="6"/>
      <c r="TI581" s="6"/>
      <c r="TJ581" s="6"/>
      <c r="TK581" s="6"/>
      <c r="TL581" s="6"/>
      <c r="TM581" s="6"/>
      <c r="TN581" s="6"/>
      <c r="TO581" s="6"/>
      <c r="TP581" s="6"/>
      <c r="TQ581" s="6"/>
      <c r="TR581" s="6"/>
      <c r="TS581" s="6"/>
      <c r="TT581" s="6"/>
      <c r="TU581" s="6"/>
      <c r="TV581" s="6"/>
      <c r="TW581" s="6"/>
      <c r="TX581" s="6"/>
      <c r="TY581" s="6"/>
      <c r="TZ581" s="6"/>
      <c r="UA581" s="6"/>
      <c r="UB581" s="6"/>
      <c r="UC581" s="6"/>
      <c r="UD581" s="6"/>
      <c r="UE581" s="6"/>
      <c r="UF581" s="6"/>
      <c r="UG581" s="6"/>
      <c r="UH581" s="6"/>
      <c r="UI581" s="6"/>
      <c r="UJ581" s="6"/>
      <c r="UK581" s="6"/>
      <c r="UL581" s="6"/>
      <c r="UM581" s="6"/>
      <c r="UN581" s="6"/>
      <c r="UO581" s="6"/>
      <c r="UP581" s="6"/>
      <c r="UQ581" s="6"/>
      <c r="UR581" s="6"/>
      <c r="US581" s="6"/>
      <c r="UT581" s="6"/>
      <c r="UU581" s="6"/>
      <c r="UV581" s="6"/>
      <c r="UW581" s="6"/>
      <c r="UX581" s="6"/>
      <c r="UY581" s="6"/>
      <c r="UZ581" s="6"/>
      <c r="VA581" s="6"/>
      <c r="VB581" s="6"/>
      <c r="VC581" s="6"/>
      <c r="VD581" s="6"/>
      <c r="VE581" s="6"/>
      <c r="VF581" s="6"/>
      <c r="VG581" s="6"/>
      <c r="VH581" s="6"/>
      <c r="VI581" s="6"/>
      <c r="VJ581" s="6"/>
      <c r="VK581" s="6"/>
      <c r="VL581" s="6"/>
      <c r="VM581" s="6"/>
      <c r="VN581" s="6"/>
      <c r="VO581" s="6"/>
      <c r="VP581" s="6"/>
      <c r="VQ581" s="6"/>
      <c r="VR581" s="6"/>
      <c r="VS581" s="6"/>
      <c r="VT581" s="6"/>
      <c r="VU581" s="6"/>
      <c r="VV581" s="6"/>
      <c r="VW581" s="6"/>
      <c r="VX581" s="6"/>
      <c r="VY581" s="6"/>
      <c r="VZ581" s="6"/>
      <c r="WA581" s="6"/>
      <c r="WB581" s="6"/>
      <c r="WC581" s="6"/>
      <c r="WD581" s="6"/>
      <c r="WE581" s="6"/>
      <c r="WF581" s="6"/>
      <c r="WG581" s="6"/>
      <c r="WH581" s="6"/>
      <c r="WI581" s="6"/>
      <c r="WJ581" s="6"/>
      <c r="WK581" s="6"/>
      <c r="WL581" s="6"/>
      <c r="WM581" s="6"/>
      <c r="WN581" s="6"/>
      <c r="WO581" s="6"/>
      <c r="WP581" s="6"/>
      <c r="WQ581" s="6"/>
      <c r="WR581" s="6"/>
      <c r="WS581" s="6"/>
      <c r="WT581" s="6"/>
      <c r="WU581" s="6"/>
      <c r="WV581" s="6"/>
      <c r="WW581" s="6"/>
      <c r="WX581" s="6"/>
      <c r="WY581" s="6"/>
      <c r="WZ581" s="6"/>
      <c r="XA581" s="6"/>
      <c r="XB581" s="6"/>
      <c r="XC581" s="6"/>
      <c r="XD581" s="6"/>
      <c r="XE581" s="6"/>
      <c r="XF581" s="6"/>
      <c r="XG581" s="6"/>
      <c r="XH581" s="6"/>
      <c r="XI581" s="6"/>
      <c r="XJ581" s="6"/>
      <c r="XK581" s="6"/>
      <c r="XL581" s="6"/>
      <c r="XM581" s="6"/>
      <c r="XN581" s="6"/>
      <c r="XO581" s="6"/>
      <c r="XP581" s="6"/>
    </row>
    <row r="582" spans="2:640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  <c r="JV582" s="6"/>
      <c r="JW582" s="6"/>
      <c r="JX582" s="6"/>
      <c r="JY582" s="6"/>
      <c r="JZ582" s="6"/>
      <c r="KA582" s="6"/>
      <c r="KB582" s="6"/>
      <c r="KC582" s="6"/>
      <c r="KD582" s="6"/>
      <c r="KE582" s="6"/>
      <c r="KF582" s="6"/>
      <c r="KG582" s="6"/>
      <c r="KH582" s="6"/>
      <c r="KI582" s="6"/>
      <c r="KJ582" s="6"/>
      <c r="KK582" s="6"/>
      <c r="KL582" s="6"/>
      <c r="KM582" s="6"/>
      <c r="KN582" s="6"/>
      <c r="KO582" s="6"/>
      <c r="KP582" s="6"/>
      <c r="KQ582" s="6"/>
      <c r="KR582" s="6"/>
      <c r="KS582" s="6"/>
      <c r="KT582" s="6"/>
      <c r="KU582" s="6"/>
      <c r="KV582" s="6"/>
      <c r="KW582" s="6"/>
      <c r="KX582" s="6"/>
      <c r="KY582" s="6"/>
      <c r="KZ582" s="6"/>
      <c r="LA582" s="6"/>
      <c r="LB582" s="6"/>
      <c r="LC582" s="6"/>
      <c r="LD582" s="6"/>
      <c r="LE582" s="6"/>
      <c r="LF582" s="6"/>
      <c r="LG582" s="6"/>
      <c r="LH582" s="6"/>
      <c r="LI582" s="6"/>
      <c r="LJ582" s="6"/>
      <c r="LK582" s="6"/>
      <c r="LL582" s="6"/>
      <c r="LM582" s="6"/>
      <c r="LN582" s="6"/>
      <c r="LO582" s="6"/>
      <c r="LP582" s="6"/>
      <c r="LQ582" s="6"/>
      <c r="LR582" s="6"/>
      <c r="LS582" s="6"/>
      <c r="LT582" s="6"/>
      <c r="LU582" s="6"/>
      <c r="LV582" s="6"/>
      <c r="LW582" s="6"/>
      <c r="LX582" s="6"/>
      <c r="LY582" s="6"/>
      <c r="LZ582" s="6"/>
      <c r="MA582" s="6"/>
      <c r="MB582" s="6"/>
      <c r="MC582" s="6"/>
      <c r="MD582" s="6"/>
      <c r="ME582" s="6"/>
      <c r="MF582" s="6"/>
      <c r="MG582" s="6"/>
      <c r="MH582" s="6"/>
      <c r="MI582" s="6"/>
      <c r="MJ582" s="6"/>
      <c r="MK582" s="6"/>
      <c r="ML582" s="6"/>
      <c r="MM582" s="6"/>
      <c r="MN582" s="6"/>
      <c r="MO582" s="6"/>
      <c r="MP582" s="6"/>
      <c r="MQ582" s="6"/>
      <c r="MR582" s="6"/>
      <c r="MS582" s="6"/>
      <c r="MT582" s="6"/>
      <c r="MU582" s="6"/>
      <c r="MV582" s="6"/>
      <c r="MW582" s="6"/>
      <c r="MX582" s="6"/>
      <c r="MY582" s="6"/>
      <c r="MZ582" s="6"/>
      <c r="NA582" s="6"/>
      <c r="NB582" s="6"/>
      <c r="NC582" s="6"/>
      <c r="ND582" s="6"/>
      <c r="NE582" s="6"/>
      <c r="NF582" s="6"/>
      <c r="NG582" s="6"/>
      <c r="NH582" s="6"/>
      <c r="NI582" s="6"/>
      <c r="NJ582" s="6"/>
      <c r="NK582" s="6"/>
      <c r="NL582" s="6"/>
      <c r="NM582" s="6"/>
      <c r="NN582" s="6"/>
      <c r="NO582" s="6"/>
      <c r="NP582" s="6"/>
      <c r="NQ582" s="6"/>
      <c r="NR582" s="6"/>
      <c r="NS582" s="6"/>
      <c r="NT582" s="6"/>
      <c r="NU582" s="6"/>
      <c r="NV582" s="6"/>
      <c r="NW582" s="6"/>
      <c r="NX582" s="6"/>
      <c r="NY582" s="6"/>
      <c r="NZ582" s="6"/>
      <c r="OA582" s="6"/>
      <c r="OB582" s="6"/>
      <c r="OC582" s="6"/>
      <c r="OD582" s="6"/>
      <c r="OE582" s="6"/>
      <c r="OF582" s="6"/>
      <c r="OG582" s="6"/>
      <c r="OH582" s="6"/>
      <c r="OI582" s="6"/>
      <c r="OJ582" s="6"/>
      <c r="OK582" s="6"/>
      <c r="OL582" s="6"/>
      <c r="OM582" s="6"/>
      <c r="ON582" s="6"/>
      <c r="OO582" s="6"/>
      <c r="OP582" s="6"/>
      <c r="OQ582" s="6"/>
      <c r="OR582" s="6"/>
      <c r="OS582" s="6"/>
      <c r="OT582" s="6"/>
      <c r="OU582" s="6"/>
      <c r="OV582" s="6"/>
      <c r="OW582" s="6"/>
      <c r="OX582" s="6"/>
      <c r="OY582" s="6"/>
      <c r="OZ582" s="6"/>
      <c r="PA582" s="6"/>
      <c r="PB582" s="6"/>
      <c r="PC582" s="6"/>
      <c r="PD582" s="6"/>
      <c r="PE582" s="6"/>
      <c r="PF582" s="6"/>
      <c r="PG582" s="6"/>
      <c r="PH582" s="6"/>
      <c r="PI582" s="6"/>
      <c r="PJ582" s="6"/>
      <c r="PK582" s="6"/>
      <c r="PL582" s="6"/>
      <c r="PM582" s="6"/>
      <c r="PN582" s="6"/>
      <c r="PO582" s="6"/>
      <c r="PP582" s="6"/>
      <c r="PQ582" s="6"/>
      <c r="PR582" s="6"/>
      <c r="PS582" s="6"/>
      <c r="PT582" s="6"/>
      <c r="PU582" s="6"/>
      <c r="PV582" s="6"/>
      <c r="PW582" s="6"/>
      <c r="PX582" s="6"/>
      <c r="PY582" s="6"/>
      <c r="PZ582" s="6"/>
      <c r="QA582" s="6"/>
      <c r="QB582" s="6"/>
      <c r="QC582" s="6"/>
      <c r="QD582" s="6"/>
      <c r="QE582" s="6"/>
      <c r="QF582" s="6"/>
      <c r="QG582" s="6"/>
      <c r="QH582" s="6"/>
      <c r="QI582" s="6"/>
      <c r="QJ582" s="6"/>
      <c r="QK582" s="6"/>
      <c r="QL582" s="6"/>
      <c r="QM582" s="6"/>
      <c r="QN582" s="6"/>
      <c r="QO582" s="6"/>
      <c r="QP582" s="6"/>
      <c r="QQ582" s="6"/>
      <c r="QR582" s="6"/>
      <c r="QS582" s="6"/>
      <c r="QT582" s="6"/>
      <c r="QU582" s="6"/>
      <c r="QV582" s="6"/>
      <c r="QW582" s="6"/>
      <c r="QX582" s="6"/>
      <c r="QY582" s="6"/>
      <c r="QZ582" s="6"/>
      <c r="RA582" s="6"/>
      <c r="RB582" s="6"/>
      <c r="RC582" s="6"/>
      <c r="RD582" s="6"/>
      <c r="RE582" s="6"/>
      <c r="RF582" s="6"/>
      <c r="RG582" s="6"/>
      <c r="RH582" s="6"/>
      <c r="RI582" s="6"/>
      <c r="RJ582" s="6"/>
      <c r="RK582" s="6"/>
      <c r="RL582" s="6"/>
      <c r="RM582" s="6"/>
      <c r="RN582" s="6"/>
      <c r="RO582" s="6"/>
      <c r="RP582" s="6"/>
      <c r="RQ582" s="6"/>
      <c r="RR582" s="6"/>
      <c r="RS582" s="6"/>
      <c r="RT582" s="6"/>
      <c r="RU582" s="6"/>
      <c r="RV582" s="6"/>
      <c r="RW582" s="6"/>
      <c r="RX582" s="6"/>
      <c r="RY582" s="6"/>
      <c r="RZ582" s="6"/>
      <c r="SA582" s="6"/>
      <c r="SB582" s="6"/>
      <c r="SC582" s="6"/>
      <c r="SD582" s="6"/>
      <c r="SE582" s="6"/>
      <c r="SF582" s="6"/>
      <c r="SG582" s="6"/>
      <c r="SH582" s="6"/>
      <c r="SI582" s="6"/>
      <c r="SJ582" s="6"/>
      <c r="SK582" s="6"/>
      <c r="SL582" s="6"/>
      <c r="SM582" s="6"/>
      <c r="SN582" s="6"/>
      <c r="SO582" s="6"/>
      <c r="SP582" s="6"/>
      <c r="SQ582" s="6"/>
      <c r="SR582" s="6"/>
      <c r="SS582" s="6"/>
      <c r="ST582" s="6"/>
      <c r="SU582" s="6"/>
      <c r="SV582" s="6"/>
      <c r="SW582" s="6"/>
      <c r="SX582" s="6"/>
      <c r="SY582" s="6"/>
      <c r="SZ582" s="6"/>
      <c r="TA582" s="6"/>
      <c r="TB582" s="6"/>
      <c r="TC582" s="6"/>
      <c r="TD582" s="6"/>
      <c r="TE582" s="6"/>
      <c r="TF582" s="6"/>
      <c r="TG582" s="6"/>
      <c r="TH582" s="6"/>
      <c r="TI582" s="6"/>
      <c r="TJ582" s="6"/>
      <c r="TK582" s="6"/>
      <c r="TL582" s="6"/>
      <c r="TM582" s="6"/>
      <c r="TN582" s="6"/>
      <c r="TO582" s="6"/>
      <c r="TP582" s="6"/>
      <c r="TQ582" s="6"/>
      <c r="TR582" s="6"/>
      <c r="TS582" s="6"/>
      <c r="TT582" s="6"/>
      <c r="TU582" s="6"/>
      <c r="TV582" s="6"/>
      <c r="TW582" s="6"/>
      <c r="TX582" s="6"/>
      <c r="TY582" s="6"/>
      <c r="TZ582" s="6"/>
      <c r="UA582" s="6"/>
      <c r="UB582" s="6"/>
      <c r="UC582" s="6"/>
      <c r="UD582" s="6"/>
      <c r="UE582" s="6"/>
      <c r="UF582" s="6"/>
      <c r="UG582" s="6"/>
      <c r="UH582" s="6"/>
      <c r="UI582" s="6"/>
      <c r="UJ582" s="6"/>
      <c r="UK582" s="6"/>
      <c r="UL582" s="6"/>
      <c r="UM582" s="6"/>
      <c r="UN582" s="6"/>
      <c r="UO582" s="6"/>
      <c r="UP582" s="6"/>
      <c r="UQ582" s="6"/>
      <c r="UR582" s="6"/>
      <c r="US582" s="6"/>
      <c r="UT582" s="6"/>
      <c r="UU582" s="6"/>
      <c r="UV582" s="6"/>
      <c r="UW582" s="6"/>
      <c r="UX582" s="6"/>
      <c r="UY582" s="6"/>
      <c r="UZ582" s="6"/>
      <c r="VA582" s="6"/>
      <c r="VB582" s="6"/>
      <c r="VC582" s="6"/>
      <c r="VD582" s="6"/>
      <c r="VE582" s="6"/>
      <c r="VF582" s="6"/>
      <c r="VG582" s="6"/>
      <c r="VH582" s="6"/>
      <c r="VI582" s="6"/>
      <c r="VJ582" s="6"/>
      <c r="VK582" s="6"/>
      <c r="VL582" s="6"/>
      <c r="VM582" s="6"/>
      <c r="VN582" s="6"/>
      <c r="VO582" s="6"/>
      <c r="VP582" s="6"/>
      <c r="VQ582" s="6"/>
      <c r="VR582" s="6"/>
      <c r="VS582" s="6"/>
      <c r="VT582" s="6"/>
      <c r="VU582" s="6"/>
      <c r="VV582" s="6"/>
      <c r="VW582" s="6"/>
      <c r="VX582" s="6"/>
      <c r="VY582" s="6"/>
      <c r="VZ582" s="6"/>
      <c r="WA582" s="6"/>
      <c r="WB582" s="6"/>
      <c r="WC582" s="6"/>
      <c r="WD582" s="6"/>
      <c r="WE582" s="6"/>
      <c r="WF582" s="6"/>
      <c r="WG582" s="6"/>
      <c r="WH582" s="6"/>
      <c r="WI582" s="6"/>
      <c r="WJ582" s="6"/>
      <c r="WK582" s="6"/>
      <c r="WL582" s="6"/>
      <c r="WM582" s="6"/>
      <c r="WN582" s="6"/>
      <c r="WO582" s="6"/>
      <c r="WP582" s="6"/>
      <c r="WQ582" s="6"/>
      <c r="WR582" s="6"/>
      <c r="WS582" s="6"/>
      <c r="WT582" s="6"/>
      <c r="WU582" s="6"/>
      <c r="WV582" s="6"/>
      <c r="WW582" s="6"/>
      <c r="WX582" s="6"/>
      <c r="WY582" s="6"/>
      <c r="WZ582" s="6"/>
      <c r="XA582" s="6"/>
      <c r="XB582" s="6"/>
      <c r="XC582" s="6"/>
      <c r="XD582" s="6"/>
      <c r="XE582" s="6"/>
      <c r="XF582" s="6"/>
      <c r="XG582" s="6"/>
      <c r="XH582" s="6"/>
      <c r="XI582" s="6"/>
      <c r="XJ582" s="6"/>
      <c r="XK582" s="6"/>
      <c r="XL582" s="6"/>
      <c r="XM582" s="6"/>
      <c r="XN582" s="6"/>
      <c r="XO582" s="6"/>
      <c r="XP582" s="6"/>
    </row>
    <row r="583" spans="2:640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  <c r="JV583" s="6"/>
      <c r="JW583" s="6"/>
      <c r="JX583" s="6"/>
      <c r="JY583" s="6"/>
      <c r="JZ583" s="6"/>
      <c r="KA583" s="6"/>
      <c r="KB583" s="6"/>
      <c r="KC583" s="6"/>
      <c r="KD583" s="6"/>
      <c r="KE583" s="6"/>
      <c r="KF583" s="6"/>
      <c r="KG583" s="6"/>
      <c r="KH583" s="6"/>
      <c r="KI583" s="6"/>
      <c r="KJ583" s="6"/>
      <c r="KK583" s="6"/>
      <c r="KL583" s="6"/>
      <c r="KM583" s="6"/>
      <c r="KN583" s="6"/>
      <c r="KO583" s="6"/>
      <c r="KP583" s="6"/>
      <c r="KQ583" s="6"/>
      <c r="KR583" s="6"/>
      <c r="KS583" s="6"/>
      <c r="KT583" s="6"/>
      <c r="KU583" s="6"/>
      <c r="KV583" s="6"/>
      <c r="KW583" s="6"/>
      <c r="KX583" s="6"/>
      <c r="KY583" s="6"/>
      <c r="KZ583" s="6"/>
      <c r="LA583" s="6"/>
      <c r="LB583" s="6"/>
      <c r="LC583" s="6"/>
      <c r="LD583" s="6"/>
      <c r="LE583" s="6"/>
      <c r="LF583" s="6"/>
      <c r="LG583" s="6"/>
      <c r="LH583" s="6"/>
      <c r="LI583" s="6"/>
      <c r="LJ583" s="6"/>
      <c r="LK583" s="6"/>
      <c r="LL583" s="6"/>
      <c r="LM583" s="6"/>
      <c r="LN583" s="6"/>
      <c r="LO583" s="6"/>
      <c r="LP583" s="6"/>
      <c r="LQ583" s="6"/>
      <c r="LR583" s="6"/>
      <c r="LS583" s="6"/>
      <c r="LT583" s="6"/>
      <c r="LU583" s="6"/>
      <c r="LV583" s="6"/>
      <c r="LW583" s="6"/>
      <c r="LX583" s="6"/>
      <c r="LY583" s="6"/>
      <c r="LZ583" s="6"/>
      <c r="MA583" s="6"/>
      <c r="MB583" s="6"/>
      <c r="MC583" s="6"/>
      <c r="MD583" s="6"/>
      <c r="ME583" s="6"/>
      <c r="MF583" s="6"/>
      <c r="MG583" s="6"/>
      <c r="MH583" s="6"/>
      <c r="MI583" s="6"/>
      <c r="MJ583" s="6"/>
      <c r="MK583" s="6"/>
      <c r="ML583" s="6"/>
      <c r="MM583" s="6"/>
      <c r="MN583" s="6"/>
      <c r="MO583" s="6"/>
      <c r="MP583" s="6"/>
      <c r="MQ583" s="6"/>
      <c r="MR583" s="6"/>
      <c r="MS583" s="6"/>
      <c r="MT583" s="6"/>
      <c r="MU583" s="6"/>
      <c r="MV583" s="6"/>
      <c r="MW583" s="6"/>
      <c r="MX583" s="6"/>
      <c r="MY583" s="6"/>
      <c r="MZ583" s="6"/>
      <c r="NA583" s="6"/>
      <c r="NB583" s="6"/>
      <c r="NC583" s="6"/>
      <c r="ND583" s="6"/>
      <c r="NE583" s="6"/>
      <c r="NF583" s="6"/>
      <c r="NG583" s="6"/>
      <c r="NH583" s="6"/>
      <c r="NI583" s="6"/>
      <c r="NJ583" s="6"/>
      <c r="NK583" s="6"/>
      <c r="NL583" s="6"/>
      <c r="NM583" s="6"/>
      <c r="NN583" s="6"/>
      <c r="NO583" s="6"/>
      <c r="NP583" s="6"/>
      <c r="NQ583" s="6"/>
      <c r="NR583" s="6"/>
      <c r="NS583" s="6"/>
      <c r="NT583" s="6"/>
      <c r="NU583" s="6"/>
      <c r="NV583" s="6"/>
      <c r="NW583" s="6"/>
      <c r="NX583" s="6"/>
      <c r="NY583" s="6"/>
      <c r="NZ583" s="6"/>
      <c r="OA583" s="6"/>
      <c r="OB583" s="6"/>
      <c r="OC583" s="6"/>
      <c r="OD583" s="6"/>
      <c r="OE583" s="6"/>
      <c r="OF583" s="6"/>
      <c r="OG583" s="6"/>
      <c r="OH583" s="6"/>
      <c r="OI583" s="6"/>
      <c r="OJ583" s="6"/>
      <c r="OK583" s="6"/>
      <c r="OL583" s="6"/>
      <c r="OM583" s="6"/>
      <c r="ON583" s="6"/>
      <c r="OO583" s="6"/>
      <c r="OP583" s="6"/>
      <c r="OQ583" s="6"/>
      <c r="OR583" s="6"/>
      <c r="OS583" s="6"/>
      <c r="OT583" s="6"/>
      <c r="OU583" s="6"/>
      <c r="OV583" s="6"/>
      <c r="OW583" s="6"/>
      <c r="OX583" s="6"/>
      <c r="OY583" s="6"/>
      <c r="OZ583" s="6"/>
      <c r="PA583" s="6"/>
      <c r="PB583" s="6"/>
      <c r="PC583" s="6"/>
      <c r="PD583" s="6"/>
      <c r="PE583" s="6"/>
      <c r="PF583" s="6"/>
      <c r="PG583" s="6"/>
      <c r="PH583" s="6"/>
      <c r="PI583" s="6"/>
      <c r="PJ583" s="6"/>
      <c r="PK583" s="6"/>
      <c r="PL583" s="6"/>
      <c r="PM583" s="6"/>
      <c r="PN583" s="6"/>
      <c r="PO583" s="6"/>
      <c r="PP583" s="6"/>
      <c r="PQ583" s="6"/>
      <c r="PR583" s="6"/>
      <c r="PS583" s="6"/>
      <c r="PT583" s="6"/>
      <c r="PU583" s="6"/>
      <c r="PV583" s="6"/>
      <c r="PW583" s="6"/>
      <c r="PX583" s="6"/>
      <c r="PY583" s="6"/>
      <c r="PZ583" s="6"/>
      <c r="QA583" s="6"/>
      <c r="QB583" s="6"/>
      <c r="QC583" s="6"/>
      <c r="QD583" s="6"/>
      <c r="QE583" s="6"/>
      <c r="QF583" s="6"/>
      <c r="QG583" s="6"/>
      <c r="QH583" s="6"/>
      <c r="QI583" s="6"/>
      <c r="QJ583" s="6"/>
      <c r="QK583" s="6"/>
      <c r="QL583" s="6"/>
      <c r="QM583" s="6"/>
      <c r="QN583" s="6"/>
      <c r="QO583" s="6"/>
      <c r="QP583" s="6"/>
      <c r="QQ583" s="6"/>
      <c r="QR583" s="6"/>
      <c r="QS583" s="6"/>
      <c r="QT583" s="6"/>
      <c r="QU583" s="6"/>
      <c r="QV583" s="6"/>
      <c r="QW583" s="6"/>
      <c r="QX583" s="6"/>
      <c r="QY583" s="6"/>
      <c r="QZ583" s="6"/>
      <c r="RA583" s="6"/>
      <c r="RB583" s="6"/>
      <c r="RC583" s="6"/>
      <c r="RD583" s="6"/>
      <c r="RE583" s="6"/>
      <c r="RF583" s="6"/>
      <c r="RG583" s="6"/>
      <c r="RH583" s="6"/>
      <c r="RI583" s="6"/>
      <c r="RJ583" s="6"/>
      <c r="RK583" s="6"/>
      <c r="RL583" s="6"/>
      <c r="RM583" s="6"/>
      <c r="RN583" s="6"/>
      <c r="RO583" s="6"/>
      <c r="RP583" s="6"/>
      <c r="RQ583" s="6"/>
      <c r="RR583" s="6"/>
      <c r="RS583" s="6"/>
      <c r="RT583" s="6"/>
      <c r="RU583" s="6"/>
      <c r="RV583" s="6"/>
      <c r="RW583" s="6"/>
      <c r="RX583" s="6"/>
      <c r="RY583" s="6"/>
      <c r="RZ583" s="6"/>
      <c r="SA583" s="6"/>
      <c r="SB583" s="6"/>
      <c r="SC583" s="6"/>
      <c r="SD583" s="6"/>
      <c r="SE583" s="6"/>
      <c r="SF583" s="6"/>
      <c r="SG583" s="6"/>
      <c r="SH583" s="6"/>
      <c r="SI583" s="6"/>
      <c r="SJ583" s="6"/>
      <c r="SK583" s="6"/>
      <c r="SL583" s="6"/>
      <c r="SM583" s="6"/>
      <c r="SN583" s="6"/>
      <c r="SO583" s="6"/>
      <c r="SP583" s="6"/>
      <c r="SQ583" s="6"/>
      <c r="SR583" s="6"/>
      <c r="SS583" s="6"/>
      <c r="ST583" s="6"/>
      <c r="SU583" s="6"/>
      <c r="SV583" s="6"/>
      <c r="SW583" s="6"/>
      <c r="SX583" s="6"/>
      <c r="SY583" s="6"/>
      <c r="SZ583" s="6"/>
      <c r="TA583" s="6"/>
      <c r="TB583" s="6"/>
      <c r="TC583" s="6"/>
      <c r="TD583" s="6"/>
      <c r="TE583" s="6"/>
      <c r="TF583" s="6"/>
      <c r="TG583" s="6"/>
      <c r="TH583" s="6"/>
      <c r="TI583" s="6"/>
      <c r="TJ583" s="6"/>
      <c r="TK583" s="6"/>
      <c r="TL583" s="6"/>
      <c r="TM583" s="6"/>
      <c r="TN583" s="6"/>
      <c r="TO583" s="6"/>
      <c r="TP583" s="6"/>
      <c r="TQ583" s="6"/>
      <c r="TR583" s="6"/>
      <c r="TS583" s="6"/>
      <c r="TT583" s="6"/>
      <c r="TU583" s="6"/>
      <c r="TV583" s="6"/>
      <c r="TW583" s="6"/>
      <c r="TX583" s="6"/>
      <c r="TY583" s="6"/>
      <c r="TZ583" s="6"/>
      <c r="UA583" s="6"/>
      <c r="UB583" s="6"/>
      <c r="UC583" s="6"/>
      <c r="UD583" s="6"/>
      <c r="UE583" s="6"/>
      <c r="UF583" s="6"/>
      <c r="UG583" s="6"/>
      <c r="UH583" s="6"/>
      <c r="UI583" s="6"/>
      <c r="UJ583" s="6"/>
      <c r="UK583" s="6"/>
      <c r="UL583" s="6"/>
      <c r="UM583" s="6"/>
      <c r="UN583" s="6"/>
      <c r="UO583" s="6"/>
      <c r="UP583" s="6"/>
      <c r="UQ583" s="6"/>
      <c r="UR583" s="6"/>
      <c r="US583" s="6"/>
      <c r="UT583" s="6"/>
      <c r="UU583" s="6"/>
      <c r="UV583" s="6"/>
      <c r="UW583" s="6"/>
      <c r="UX583" s="6"/>
      <c r="UY583" s="6"/>
      <c r="UZ583" s="6"/>
      <c r="VA583" s="6"/>
      <c r="VB583" s="6"/>
      <c r="VC583" s="6"/>
      <c r="VD583" s="6"/>
      <c r="VE583" s="6"/>
      <c r="VF583" s="6"/>
      <c r="VG583" s="6"/>
      <c r="VH583" s="6"/>
      <c r="VI583" s="6"/>
      <c r="VJ583" s="6"/>
      <c r="VK583" s="6"/>
      <c r="VL583" s="6"/>
      <c r="VM583" s="6"/>
      <c r="VN583" s="6"/>
      <c r="VO583" s="6"/>
      <c r="VP583" s="6"/>
      <c r="VQ583" s="6"/>
      <c r="VR583" s="6"/>
      <c r="VS583" s="6"/>
      <c r="VT583" s="6"/>
      <c r="VU583" s="6"/>
      <c r="VV583" s="6"/>
      <c r="VW583" s="6"/>
      <c r="VX583" s="6"/>
      <c r="VY583" s="6"/>
      <c r="VZ583" s="6"/>
      <c r="WA583" s="6"/>
      <c r="WB583" s="6"/>
      <c r="WC583" s="6"/>
      <c r="WD583" s="6"/>
      <c r="WE583" s="6"/>
      <c r="WF583" s="6"/>
      <c r="WG583" s="6"/>
      <c r="WH583" s="6"/>
      <c r="WI583" s="6"/>
      <c r="WJ583" s="6"/>
      <c r="WK583" s="6"/>
      <c r="WL583" s="6"/>
      <c r="WM583" s="6"/>
      <c r="WN583" s="6"/>
      <c r="WO583" s="6"/>
      <c r="WP583" s="6"/>
      <c r="WQ583" s="6"/>
      <c r="WR583" s="6"/>
      <c r="WS583" s="6"/>
      <c r="WT583" s="6"/>
      <c r="WU583" s="6"/>
      <c r="WV583" s="6"/>
      <c r="WW583" s="6"/>
      <c r="WX583" s="6"/>
      <c r="WY583" s="6"/>
      <c r="WZ583" s="6"/>
      <c r="XA583" s="6"/>
      <c r="XB583" s="6"/>
      <c r="XC583" s="6"/>
      <c r="XD583" s="6"/>
      <c r="XE583" s="6"/>
      <c r="XF583" s="6"/>
      <c r="XG583" s="6"/>
      <c r="XH583" s="6"/>
      <c r="XI583" s="6"/>
      <c r="XJ583" s="6"/>
      <c r="XK583" s="6"/>
      <c r="XL583" s="6"/>
      <c r="XM583" s="6"/>
      <c r="XN583" s="6"/>
      <c r="XO583" s="6"/>
      <c r="XP583" s="6"/>
    </row>
    <row r="584" spans="2:640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  <c r="JV584" s="6"/>
      <c r="JW584" s="6"/>
      <c r="JX584" s="6"/>
      <c r="JY584" s="6"/>
      <c r="JZ584" s="6"/>
      <c r="KA584" s="6"/>
      <c r="KB584" s="6"/>
      <c r="KC584" s="6"/>
      <c r="KD584" s="6"/>
      <c r="KE584" s="6"/>
      <c r="KF584" s="6"/>
      <c r="KG584" s="6"/>
      <c r="KH584" s="6"/>
      <c r="KI584" s="6"/>
      <c r="KJ584" s="6"/>
      <c r="KK584" s="6"/>
      <c r="KL584" s="6"/>
      <c r="KM584" s="6"/>
      <c r="KN584" s="6"/>
      <c r="KO584" s="6"/>
      <c r="KP584" s="6"/>
      <c r="KQ584" s="6"/>
      <c r="KR584" s="6"/>
      <c r="KS584" s="6"/>
      <c r="KT584" s="6"/>
      <c r="KU584" s="6"/>
      <c r="KV584" s="6"/>
      <c r="KW584" s="6"/>
      <c r="KX584" s="6"/>
      <c r="KY584" s="6"/>
      <c r="KZ584" s="6"/>
      <c r="LA584" s="6"/>
      <c r="LB584" s="6"/>
      <c r="LC584" s="6"/>
      <c r="LD584" s="6"/>
      <c r="LE584" s="6"/>
      <c r="LF584" s="6"/>
      <c r="LG584" s="6"/>
      <c r="LH584" s="6"/>
      <c r="LI584" s="6"/>
      <c r="LJ584" s="6"/>
      <c r="LK584" s="6"/>
      <c r="LL584" s="6"/>
      <c r="LM584" s="6"/>
      <c r="LN584" s="6"/>
      <c r="LO584" s="6"/>
      <c r="LP584" s="6"/>
      <c r="LQ584" s="6"/>
      <c r="LR584" s="6"/>
      <c r="LS584" s="6"/>
      <c r="LT584" s="6"/>
      <c r="LU584" s="6"/>
      <c r="LV584" s="6"/>
      <c r="LW584" s="6"/>
      <c r="LX584" s="6"/>
      <c r="LY584" s="6"/>
      <c r="LZ584" s="6"/>
      <c r="MA584" s="6"/>
      <c r="MB584" s="6"/>
      <c r="MC584" s="6"/>
      <c r="MD584" s="6"/>
      <c r="ME584" s="6"/>
      <c r="MF584" s="6"/>
      <c r="MG584" s="6"/>
      <c r="MH584" s="6"/>
      <c r="MI584" s="6"/>
      <c r="MJ584" s="6"/>
      <c r="MK584" s="6"/>
      <c r="ML584" s="6"/>
      <c r="MM584" s="6"/>
      <c r="MN584" s="6"/>
      <c r="MO584" s="6"/>
      <c r="MP584" s="6"/>
      <c r="MQ584" s="6"/>
      <c r="MR584" s="6"/>
      <c r="MS584" s="6"/>
      <c r="MT584" s="6"/>
      <c r="MU584" s="6"/>
      <c r="MV584" s="6"/>
      <c r="MW584" s="6"/>
      <c r="MX584" s="6"/>
      <c r="MY584" s="6"/>
      <c r="MZ584" s="6"/>
      <c r="NA584" s="6"/>
      <c r="NB584" s="6"/>
      <c r="NC584" s="6"/>
      <c r="ND584" s="6"/>
      <c r="NE584" s="6"/>
      <c r="NF584" s="6"/>
      <c r="NG584" s="6"/>
      <c r="NH584" s="6"/>
      <c r="NI584" s="6"/>
      <c r="NJ584" s="6"/>
      <c r="NK584" s="6"/>
      <c r="NL584" s="6"/>
      <c r="NM584" s="6"/>
      <c r="NN584" s="6"/>
      <c r="NO584" s="6"/>
      <c r="NP584" s="6"/>
      <c r="NQ584" s="6"/>
      <c r="NR584" s="6"/>
      <c r="NS584" s="6"/>
      <c r="NT584" s="6"/>
      <c r="NU584" s="6"/>
      <c r="NV584" s="6"/>
      <c r="NW584" s="6"/>
      <c r="NX584" s="6"/>
      <c r="NY584" s="6"/>
      <c r="NZ584" s="6"/>
      <c r="OA584" s="6"/>
      <c r="OB584" s="6"/>
      <c r="OC584" s="6"/>
      <c r="OD584" s="6"/>
      <c r="OE584" s="6"/>
      <c r="OF584" s="6"/>
      <c r="OG584" s="6"/>
      <c r="OH584" s="6"/>
      <c r="OI584" s="6"/>
      <c r="OJ584" s="6"/>
      <c r="OK584" s="6"/>
      <c r="OL584" s="6"/>
      <c r="OM584" s="6"/>
      <c r="ON584" s="6"/>
      <c r="OO584" s="6"/>
      <c r="OP584" s="6"/>
      <c r="OQ584" s="6"/>
      <c r="OR584" s="6"/>
      <c r="OS584" s="6"/>
      <c r="OT584" s="6"/>
      <c r="OU584" s="6"/>
      <c r="OV584" s="6"/>
      <c r="OW584" s="6"/>
      <c r="OX584" s="6"/>
      <c r="OY584" s="6"/>
      <c r="OZ584" s="6"/>
      <c r="PA584" s="6"/>
      <c r="PB584" s="6"/>
      <c r="PC584" s="6"/>
      <c r="PD584" s="6"/>
      <c r="PE584" s="6"/>
      <c r="PF584" s="6"/>
      <c r="PG584" s="6"/>
      <c r="PH584" s="6"/>
      <c r="PI584" s="6"/>
      <c r="PJ584" s="6"/>
      <c r="PK584" s="6"/>
      <c r="PL584" s="6"/>
      <c r="PM584" s="6"/>
      <c r="PN584" s="6"/>
      <c r="PO584" s="6"/>
      <c r="PP584" s="6"/>
      <c r="PQ584" s="6"/>
      <c r="PR584" s="6"/>
      <c r="PS584" s="6"/>
      <c r="PT584" s="6"/>
      <c r="PU584" s="6"/>
      <c r="PV584" s="6"/>
      <c r="PW584" s="6"/>
      <c r="PX584" s="6"/>
      <c r="PY584" s="6"/>
      <c r="PZ584" s="6"/>
      <c r="QA584" s="6"/>
      <c r="QB584" s="6"/>
      <c r="QC584" s="6"/>
      <c r="QD584" s="6"/>
      <c r="QE584" s="6"/>
      <c r="QF584" s="6"/>
      <c r="QG584" s="6"/>
      <c r="QH584" s="6"/>
      <c r="QI584" s="6"/>
      <c r="QJ584" s="6"/>
      <c r="QK584" s="6"/>
      <c r="QL584" s="6"/>
      <c r="QM584" s="6"/>
      <c r="QN584" s="6"/>
      <c r="QO584" s="6"/>
      <c r="QP584" s="6"/>
      <c r="QQ584" s="6"/>
      <c r="QR584" s="6"/>
      <c r="QS584" s="6"/>
      <c r="QT584" s="6"/>
      <c r="QU584" s="6"/>
      <c r="QV584" s="6"/>
      <c r="QW584" s="6"/>
      <c r="QX584" s="6"/>
      <c r="QY584" s="6"/>
      <c r="QZ584" s="6"/>
      <c r="RA584" s="6"/>
      <c r="RB584" s="6"/>
      <c r="RC584" s="6"/>
      <c r="RD584" s="6"/>
      <c r="RE584" s="6"/>
      <c r="RF584" s="6"/>
      <c r="RG584" s="6"/>
      <c r="RH584" s="6"/>
      <c r="RI584" s="6"/>
      <c r="RJ584" s="6"/>
      <c r="RK584" s="6"/>
      <c r="RL584" s="6"/>
      <c r="RM584" s="6"/>
      <c r="RN584" s="6"/>
      <c r="RO584" s="6"/>
      <c r="RP584" s="6"/>
      <c r="RQ584" s="6"/>
      <c r="RR584" s="6"/>
      <c r="RS584" s="6"/>
      <c r="RT584" s="6"/>
      <c r="RU584" s="6"/>
      <c r="RV584" s="6"/>
      <c r="RW584" s="6"/>
      <c r="RX584" s="6"/>
      <c r="RY584" s="6"/>
      <c r="RZ584" s="6"/>
      <c r="SA584" s="6"/>
      <c r="SB584" s="6"/>
      <c r="SC584" s="6"/>
      <c r="SD584" s="6"/>
      <c r="SE584" s="6"/>
      <c r="SF584" s="6"/>
      <c r="SG584" s="6"/>
      <c r="SH584" s="6"/>
      <c r="SI584" s="6"/>
      <c r="SJ584" s="6"/>
      <c r="SK584" s="6"/>
      <c r="SL584" s="6"/>
      <c r="SM584" s="6"/>
      <c r="SN584" s="6"/>
      <c r="SO584" s="6"/>
      <c r="SP584" s="6"/>
      <c r="SQ584" s="6"/>
      <c r="SR584" s="6"/>
      <c r="SS584" s="6"/>
      <c r="ST584" s="6"/>
      <c r="SU584" s="6"/>
      <c r="SV584" s="6"/>
      <c r="SW584" s="6"/>
      <c r="SX584" s="6"/>
      <c r="SY584" s="6"/>
      <c r="SZ584" s="6"/>
      <c r="TA584" s="6"/>
      <c r="TB584" s="6"/>
      <c r="TC584" s="6"/>
      <c r="TD584" s="6"/>
      <c r="TE584" s="6"/>
      <c r="TF584" s="6"/>
      <c r="TG584" s="6"/>
      <c r="TH584" s="6"/>
      <c r="TI584" s="6"/>
      <c r="TJ584" s="6"/>
      <c r="TK584" s="6"/>
      <c r="TL584" s="6"/>
      <c r="TM584" s="6"/>
      <c r="TN584" s="6"/>
      <c r="TO584" s="6"/>
      <c r="TP584" s="6"/>
      <c r="TQ584" s="6"/>
      <c r="TR584" s="6"/>
      <c r="TS584" s="6"/>
      <c r="TT584" s="6"/>
      <c r="TU584" s="6"/>
      <c r="TV584" s="6"/>
      <c r="TW584" s="6"/>
      <c r="TX584" s="6"/>
      <c r="TY584" s="6"/>
      <c r="TZ584" s="6"/>
      <c r="UA584" s="6"/>
      <c r="UB584" s="6"/>
      <c r="UC584" s="6"/>
      <c r="UD584" s="6"/>
      <c r="UE584" s="6"/>
      <c r="UF584" s="6"/>
      <c r="UG584" s="6"/>
      <c r="UH584" s="6"/>
      <c r="UI584" s="6"/>
      <c r="UJ584" s="6"/>
      <c r="UK584" s="6"/>
      <c r="UL584" s="6"/>
      <c r="UM584" s="6"/>
      <c r="UN584" s="6"/>
      <c r="UO584" s="6"/>
      <c r="UP584" s="6"/>
      <c r="UQ584" s="6"/>
      <c r="UR584" s="6"/>
      <c r="US584" s="6"/>
      <c r="UT584" s="6"/>
      <c r="UU584" s="6"/>
      <c r="UV584" s="6"/>
      <c r="UW584" s="6"/>
      <c r="UX584" s="6"/>
      <c r="UY584" s="6"/>
      <c r="UZ584" s="6"/>
      <c r="VA584" s="6"/>
      <c r="VB584" s="6"/>
      <c r="VC584" s="6"/>
      <c r="VD584" s="6"/>
      <c r="VE584" s="6"/>
      <c r="VF584" s="6"/>
      <c r="VG584" s="6"/>
      <c r="VH584" s="6"/>
      <c r="VI584" s="6"/>
      <c r="VJ584" s="6"/>
      <c r="VK584" s="6"/>
      <c r="VL584" s="6"/>
      <c r="VM584" s="6"/>
      <c r="VN584" s="6"/>
      <c r="VO584" s="6"/>
      <c r="VP584" s="6"/>
      <c r="VQ584" s="6"/>
      <c r="VR584" s="6"/>
      <c r="VS584" s="6"/>
      <c r="VT584" s="6"/>
      <c r="VU584" s="6"/>
      <c r="VV584" s="6"/>
      <c r="VW584" s="6"/>
      <c r="VX584" s="6"/>
      <c r="VY584" s="6"/>
      <c r="VZ584" s="6"/>
      <c r="WA584" s="6"/>
      <c r="WB584" s="6"/>
      <c r="WC584" s="6"/>
      <c r="WD584" s="6"/>
      <c r="WE584" s="6"/>
      <c r="WF584" s="6"/>
      <c r="WG584" s="6"/>
      <c r="WH584" s="6"/>
      <c r="WI584" s="6"/>
      <c r="WJ584" s="6"/>
      <c r="WK584" s="6"/>
      <c r="WL584" s="6"/>
      <c r="WM584" s="6"/>
      <c r="WN584" s="6"/>
      <c r="WO584" s="6"/>
      <c r="WP584" s="6"/>
      <c r="WQ584" s="6"/>
      <c r="WR584" s="6"/>
      <c r="WS584" s="6"/>
      <c r="WT584" s="6"/>
      <c r="WU584" s="6"/>
      <c r="WV584" s="6"/>
      <c r="WW584" s="6"/>
      <c r="WX584" s="6"/>
      <c r="WY584" s="6"/>
      <c r="WZ584" s="6"/>
      <c r="XA584" s="6"/>
      <c r="XB584" s="6"/>
      <c r="XC584" s="6"/>
      <c r="XD584" s="6"/>
      <c r="XE584" s="6"/>
      <c r="XF584" s="6"/>
      <c r="XG584" s="6"/>
      <c r="XH584" s="6"/>
      <c r="XI584" s="6"/>
      <c r="XJ584" s="6"/>
      <c r="XK584" s="6"/>
      <c r="XL584" s="6"/>
      <c r="XM584" s="6"/>
      <c r="XN584" s="6"/>
      <c r="XO584" s="6"/>
      <c r="XP584" s="6"/>
    </row>
    <row r="585" spans="2:640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  <c r="JV585" s="6"/>
      <c r="JW585" s="6"/>
      <c r="JX585" s="6"/>
      <c r="JY585" s="6"/>
      <c r="JZ585" s="6"/>
      <c r="KA585" s="6"/>
      <c r="KB585" s="6"/>
      <c r="KC585" s="6"/>
      <c r="KD585" s="6"/>
      <c r="KE585" s="6"/>
      <c r="KF585" s="6"/>
      <c r="KG585" s="6"/>
      <c r="KH585" s="6"/>
      <c r="KI585" s="6"/>
      <c r="KJ585" s="6"/>
      <c r="KK585" s="6"/>
      <c r="KL585" s="6"/>
      <c r="KM585" s="6"/>
      <c r="KN585" s="6"/>
      <c r="KO585" s="6"/>
      <c r="KP585" s="6"/>
      <c r="KQ585" s="6"/>
      <c r="KR585" s="6"/>
      <c r="KS585" s="6"/>
      <c r="KT585" s="6"/>
      <c r="KU585" s="6"/>
      <c r="KV585" s="6"/>
      <c r="KW585" s="6"/>
      <c r="KX585" s="6"/>
      <c r="KY585" s="6"/>
      <c r="KZ585" s="6"/>
      <c r="LA585" s="6"/>
      <c r="LB585" s="6"/>
      <c r="LC585" s="6"/>
      <c r="LD585" s="6"/>
      <c r="LE585" s="6"/>
      <c r="LF585" s="6"/>
      <c r="LG585" s="6"/>
      <c r="LH585" s="6"/>
      <c r="LI585" s="6"/>
      <c r="LJ585" s="6"/>
      <c r="LK585" s="6"/>
      <c r="LL585" s="6"/>
      <c r="LM585" s="6"/>
      <c r="LN585" s="6"/>
      <c r="LO585" s="6"/>
      <c r="LP585" s="6"/>
      <c r="LQ585" s="6"/>
      <c r="LR585" s="6"/>
      <c r="LS585" s="6"/>
      <c r="LT585" s="6"/>
      <c r="LU585" s="6"/>
      <c r="LV585" s="6"/>
      <c r="LW585" s="6"/>
      <c r="LX585" s="6"/>
      <c r="LY585" s="6"/>
      <c r="LZ585" s="6"/>
      <c r="MA585" s="6"/>
      <c r="MB585" s="6"/>
      <c r="MC585" s="6"/>
      <c r="MD585" s="6"/>
      <c r="ME585" s="6"/>
      <c r="MF585" s="6"/>
      <c r="MG585" s="6"/>
      <c r="MH585" s="6"/>
      <c r="MI585" s="6"/>
      <c r="MJ585" s="6"/>
      <c r="MK585" s="6"/>
      <c r="ML585" s="6"/>
      <c r="MM585" s="6"/>
      <c r="MN585" s="6"/>
      <c r="MO585" s="6"/>
      <c r="MP585" s="6"/>
      <c r="MQ585" s="6"/>
      <c r="MR585" s="6"/>
      <c r="MS585" s="6"/>
      <c r="MT585" s="6"/>
      <c r="MU585" s="6"/>
      <c r="MV585" s="6"/>
      <c r="MW585" s="6"/>
      <c r="MX585" s="6"/>
      <c r="MY585" s="6"/>
      <c r="MZ585" s="6"/>
      <c r="NA585" s="6"/>
      <c r="NB585" s="6"/>
      <c r="NC585" s="6"/>
      <c r="ND585" s="6"/>
      <c r="NE585" s="6"/>
      <c r="NF585" s="6"/>
      <c r="NG585" s="6"/>
      <c r="NH585" s="6"/>
      <c r="NI585" s="6"/>
      <c r="NJ585" s="6"/>
      <c r="NK585" s="6"/>
      <c r="NL585" s="6"/>
      <c r="NM585" s="6"/>
      <c r="NN585" s="6"/>
      <c r="NO585" s="6"/>
      <c r="NP585" s="6"/>
      <c r="NQ585" s="6"/>
      <c r="NR585" s="6"/>
      <c r="NS585" s="6"/>
      <c r="NT585" s="6"/>
      <c r="NU585" s="6"/>
      <c r="NV585" s="6"/>
      <c r="NW585" s="6"/>
      <c r="NX585" s="6"/>
      <c r="NY585" s="6"/>
      <c r="NZ585" s="6"/>
      <c r="OA585" s="6"/>
      <c r="OB585" s="6"/>
      <c r="OC585" s="6"/>
      <c r="OD585" s="6"/>
      <c r="OE585" s="6"/>
      <c r="OF585" s="6"/>
      <c r="OG585" s="6"/>
      <c r="OH585" s="6"/>
      <c r="OI585" s="6"/>
      <c r="OJ585" s="6"/>
      <c r="OK585" s="6"/>
      <c r="OL585" s="6"/>
      <c r="OM585" s="6"/>
      <c r="ON585" s="6"/>
      <c r="OO585" s="6"/>
      <c r="OP585" s="6"/>
      <c r="OQ585" s="6"/>
      <c r="OR585" s="6"/>
      <c r="OS585" s="6"/>
      <c r="OT585" s="6"/>
      <c r="OU585" s="6"/>
      <c r="OV585" s="6"/>
      <c r="OW585" s="6"/>
      <c r="OX585" s="6"/>
      <c r="OY585" s="6"/>
      <c r="OZ585" s="6"/>
      <c r="PA585" s="6"/>
      <c r="PB585" s="6"/>
      <c r="PC585" s="6"/>
      <c r="PD585" s="6"/>
      <c r="PE585" s="6"/>
      <c r="PF585" s="6"/>
      <c r="PG585" s="6"/>
      <c r="PH585" s="6"/>
      <c r="PI585" s="6"/>
      <c r="PJ585" s="6"/>
      <c r="PK585" s="6"/>
      <c r="PL585" s="6"/>
      <c r="PM585" s="6"/>
      <c r="PN585" s="6"/>
      <c r="PO585" s="6"/>
      <c r="PP585" s="6"/>
      <c r="PQ585" s="6"/>
      <c r="PR585" s="6"/>
      <c r="PS585" s="6"/>
      <c r="PT585" s="6"/>
      <c r="PU585" s="6"/>
      <c r="PV585" s="6"/>
      <c r="PW585" s="6"/>
      <c r="PX585" s="6"/>
      <c r="PY585" s="6"/>
      <c r="PZ585" s="6"/>
      <c r="QA585" s="6"/>
      <c r="QB585" s="6"/>
      <c r="QC585" s="6"/>
      <c r="QD585" s="6"/>
      <c r="QE585" s="6"/>
      <c r="QF585" s="6"/>
      <c r="QG585" s="6"/>
      <c r="QH585" s="6"/>
      <c r="QI585" s="6"/>
      <c r="QJ585" s="6"/>
      <c r="QK585" s="6"/>
      <c r="QL585" s="6"/>
      <c r="QM585" s="6"/>
      <c r="QN585" s="6"/>
      <c r="QO585" s="6"/>
      <c r="QP585" s="6"/>
      <c r="QQ585" s="6"/>
      <c r="QR585" s="6"/>
      <c r="QS585" s="6"/>
      <c r="QT585" s="6"/>
      <c r="QU585" s="6"/>
      <c r="QV585" s="6"/>
      <c r="QW585" s="6"/>
      <c r="QX585" s="6"/>
      <c r="QY585" s="6"/>
      <c r="QZ585" s="6"/>
      <c r="RA585" s="6"/>
      <c r="RB585" s="6"/>
      <c r="RC585" s="6"/>
      <c r="RD585" s="6"/>
      <c r="RE585" s="6"/>
      <c r="RF585" s="6"/>
      <c r="RG585" s="6"/>
      <c r="RH585" s="6"/>
      <c r="RI585" s="6"/>
      <c r="RJ585" s="6"/>
      <c r="RK585" s="6"/>
      <c r="RL585" s="6"/>
      <c r="RM585" s="6"/>
      <c r="RN585" s="6"/>
      <c r="RO585" s="6"/>
      <c r="RP585" s="6"/>
      <c r="RQ585" s="6"/>
      <c r="RR585" s="6"/>
      <c r="RS585" s="6"/>
      <c r="RT585" s="6"/>
      <c r="RU585" s="6"/>
      <c r="RV585" s="6"/>
      <c r="RW585" s="6"/>
      <c r="RX585" s="6"/>
      <c r="RY585" s="6"/>
      <c r="RZ585" s="6"/>
      <c r="SA585" s="6"/>
      <c r="SB585" s="6"/>
      <c r="SC585" s="6"/>
      <c r="SD585" s="6"/>
      <c r="SE585" s="6"/>
      <c r="SF585" s="6"/>
      <c r="SG585" s="6"/>
      <c r="SH585" s="6"/>
      <c r="SI585" s="6"/>
      <c r="SJ585" s="6"/>
      <c r="SK585" s="6"/>
      <c r="SL585" s="6"/>
      <c r="SM585" s="6"/>
      <c r="SN585" s="6"/>
      <c r="SO585" s="6"/>
      <c r="SP585" s="6"/>
      <c r="SQ585" s="6"/>
      <c r="SR585" s="6"/>
      <c r="SS585" s="6"/>
      <c r="ST585" s="6"/>
      <c r="SU585" s="6"/>
      <c r="SV585" s="6"/>
      <c r="SW585" s="6"/>
      <c r="SX585" s="6"/>
      <c r="SY585" s="6"/>
      <c r="SZ585" s="6"/>
      <c r="TA585" s="6"/>
      <c r="TB585" s="6"/>
      <c r="TC585" s="6"/>
      <c r="TD585" s="6"/>
      <c r="TE585" s="6"/>
      <c r="TF585" s="6"/>
      <c r="TG585" s="6"/>
      <c r="TH585" s="6"/>
      <c r="TI585" s="6"/>
      <c r="TJ585" s="6"/>
      <c r="TK585" s="6"/>
      <c r="TL585" s="6"/>
      <c r="TM585" s="6"/>
      <c r="TN585" s="6"/>
      <c r="TO585" s="6"/>
      <c r="TP585" s="6"/>
      <c r="TQ585" s="6"/>
      <c r="TR585" s="6"/>
      <c r="TS585" s="6"/>
      <c r="TT585" s="6"/>
      <c r="TU585" s="6"/>
      <c r="TV585" s="6"/>
      <c r="TW585" s="6"/>
      <c r="TX585" s="6"/>
      <c r="TY585" s="6"/>
      <c r="TZ585" s="6"/>
      <c r="UA585" s="6"/>
      <c r="UB585" s="6"/>
      <c r="UC585" s="6"/>
      <c r="UD585" s="6"/>
      <c r="UE585" s="6"/>
      <c r="UF585" s="6"/>
      <c r="UG585" s="6"/>
      <c r="UH585" s="6"/>
      <c r="UI585" s="6"/>
      <c r="UJ585" s="6"/>
      <c r="UK585" s="6"/>
      <c r="UL585" s="6"/>
      <c r="UM585" s="6"/>
      <c r="UN585" s="6"/>
      <c r="UO585" s="6"/>
      <c r="UP585" s="6"/>
      <c r="UQ585" s="6"/>
      <c r="UR585" s="6"/>
      <c r="US585" s="6"/>
      <c r="UT585" s="6"/>
      <c r="UU585" s="6"/>
      <c r="UV585" s="6"/>
      <c r="UW585" s="6"/>
      <c r="UX585" s="6"/>
      <c r="UY585" s="6"/>
      <c r="UZ585" s="6"/>
      <c r="VA585" s="6"/>
      <c r="VB585" s="6"/>
      <c r="VC585" s="6"/>
      <c r="VD585" s="6"/>
      <c r="VE585" s="6"/>
      <c r="VF585" s="6"/>
      <c r="VG585" s="6"/>
      <c r="VH585" s="6"/>
      <c r="VI585" s="6"/>
      <c r="VJ585" s="6"/>
      <c r="VK585" s="6"/>
      <c r="VL585" s="6"/>
      <c r="VM585" s="6"/>
      <c r="VN585" s="6"/>
      <c r="VO585" s="6"/>
      <c r="VP585" s="6"/>
      <c r="VQ585" s="6"/>
      <c r="VR585" s="6"/>
      <c r="VS585" s="6"/>
      <c r="VT585" s="6"/>
      <c r="VU585" s="6"/>
      <c r="VV585" s="6"/>
      <c r="VW585" s="6"/>
      <c r="VX585" s="6"/>
      <c r="VY585" s="6"/>
      <c r="VZ585" s="6"/>
      <c r="WA585" s="6"/>
      <c r="WB585" s="6"/>
      <c r="WC585" s="6"/>
      <c r="WD585" s="6"/>
      <c r="WE585" s="6"/>
      <c r="WF585" s="6"/>
      <c r="WG585" s="6"/>
      <c r="WH585" s="6"/>
      <c r="WI585" s="6"/>
      <c r="WJ585" s="6"/>
      <c r="WK585" s="6"/>
      <c r="WL585" s="6"/>
      <c r="WM585" s="6"/>
      <c r="WN585" s="6"/>
      <c r="WO585" s="6"/>
      <c r="WP585" s="6"/>
      <c r="WQ585" s="6"/>
      <c r="WR585" s="6"/>
      <c r="WS585" s="6"/>
      <c r="WT585" s="6"/>
      <c r="WU585" s="6"/>
      <c r="WV585" s="6"/>
      <c r="WW585" s="6"/>
      <c r="WX585" s="6"/>
      <c r="WY585" s="6"/>
      <c r="WZ585" s="6"/>
      <c r="XA585" s="6"/>
      <c r="XB585" s="6"/>
      <c r="XC585" s="6"/>
      <c r="XD585" s="6"/>
      <c r="XE585" s="6"/>
      <c r="XF585" s="6"/>
      <c r="XG585" s="6"/>
      <c r="XH585" s="6"/>
      <c r="XI585" s="6"/>
      <c r="XJ585" s="6"/>
      <c r="XK585" s="6"/>
      <c r="XL585" s="6"/>
      <c r="XM585" s="6"/>
      <c r="XN585" s="6"/>
      <c r="XO585" s="6"/>
      <c r="XP585" s="6"/>
    </row>
    <row r="586" spans="2:640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  <c r="JV586" s="6"/>
      <c r="JW586" s="6"/>
      <c r="JX586" s="6"/>
      <c r="JY586" s="6"/>
      <c r="JZ586" s="6"/>
      <c r="KA586" s="6"/>
      <c r="KB586" s="6"/>
      <c r="KC586" s="6"/>
      <c r="KD586" s="6"/>
      <c r="KE586" s="6"/>
      <c r="KF586" s="6"/>
      <c r="KG586" s="6"/>
      <c r="KH586" s="6"/>
      <c r="KI586" s="6"/>
      <c r="KJ586" s="6"/>
      <c r="KK586" s="6"/>
      <c r="KL586" s="6"/>
      <c r="KM586" s="6"/>
      <c r="KN586" s="6"/>
      <c r="KO586" s="6"/>
      <c r="KP586" s="6"/>
      <c r="KQ586" s="6"/>
      <c r="KR586" s="6"/>
      <c r="KS586" s="6"/>
      <c r="KT586" s="6"/>
      <c r="KU586" s="6"/>
      <c r="KV586" s="6"/>
      <c r="KW586" s="6"/>
      <c r="KX586" s="6"/>
      <c r="KY586" s="6"/>
      <c r="KZ586" s="6"/>
      <c r="LA586" s="6"/>
      <c r="LB586" s="6"/>
      <c r="LC586" s="6"/>
      <c r="LD586" s="6"/>
      <c r="LE586" s="6"/>
      <c r="LF586" s="6"/>
      <c r="LG586" s="6"/>
      <c r="LH586" s="6"/>
      <c r="LI586" s="6"/>
      <c r="LJ586" s="6"/>
      <c r="LK586" s="6"/>
      <c r="LL586" s="6"/>
      <c r="LM586" s="6"/>
      <c r="LN586" s="6"/>
      <c r="LO586" s="6"/>
      <c r="LP586" s="6"/>
      <c r="LQ586" s="6"/>
      <c r="LR586" s="6"/>
      <c r="LS586" s="6"/>
      <c r="LT586" s="6"/>
      <c r="LU586" s="6"/>
      <c r="LV586" s="6"/>
      <c r="LW586" s="6"/>
      <c r="LX586" s="6"/>
      <c r="LY586" s="6"/>
      <c r="LZ586" s="6"/>
      <c r="MA586" s="6"/>
      <c r="MB586" s="6"/>
      <c r="MC586" s="6"/>
      <c r="MD586" s="6"/>
      <c r="ME586" s="6"/>
      <c r="MF586" s="6"/>
      <c r="MG586" s="6"/>
      <c r="MH586" s="6"/>
      <c r="MI586" s="6"/>
      <c r="MJ586" s="6"/>
      <c r="MK586" s="6"/>
      <c r="ML586" s="6"/>
      <c r="MM586" s="6"/>
      <c r="MN586" s="6"/>
      <c r="MO586" s="6"/>
      <c r="MP586" s="6"/>
      <c r="MQ586" s="6"/>
      <c r="MR586" s="6"/>
      <c r="MS586" s="6"/>
      <c r="MT586" s="6"/>
      <c r="MU586" s="6"/>
      <c r="MV586" s="6"/>
      <c r="MW586" s="6"/>
      <c r="MX586" s="6"/>
      <c r="MY586" s="6"/>
      <c r="MZ586" s="6"/>
      <c r="NA586" s="6"/>
      <c r="NB586" s="6"/>
      <c r="NC586" s="6"/>
      <c r="ND586" s="6"/>
      <c r="NE586" s="6"/>
      <c r="NF586" s="6"/>
      <c r="NG586" s="6"/>
      <c r="NH586" s="6"/>
      <c r="NI586" s="6"/>
      <c r="NJ586" s="6"/>
      <c r="NK586" s="6"/>
      <c r="NL586" s="6"/>
      <c r="NM586" s="6"/>
      <c r="NN586" s="6"/>
      <c r="NO586" s="6"/>
      <c r="NP586" s="6"/>
      <c r="NQ586" s="6"/>
      <c r="NR586" s="6"/>
      <c r="NS586" s="6"/>
      <c r="NT586" s="6"/>
      <c r="NU586" s="6"/>
      <c r="NV586" s="6"/>
      <c r="NW586" s="6"/>
      <c r="NX586" s="6"/>
      <c r="NY586" s="6"/>
      <c r="NZ586" s="6"/>
      <c r="OA586" s="6"/>
      <c r="OB586" s="6"/>
      <c r="OC586" s="6"/>
      <c r="OD586" s="6"/>
      <c r="OE586" s="6"/>
      <c r="OF586" s="6"/>
      <c r="OG586" s="6"/>
      <c r="OH586" s="6"/>
      <c r="OI586" s="6"/>
      <c r="OJ586" s="6"/>
      <c r="OK586" s="6"/>
      <c r="OL586" s="6"/>
      <c r="OM586" s="6"/>
      <c r="ON586" s="6"/>
      <c r="OO586" s="6"/>
      <c r="OP586" s="6"/>
      <c r="OQ586" s="6"/>
      <c r="OR586" s="6"/>
      <c r="OS586" s="6"/>
      <c r="OT586" s="6"/>
      <c r="OU586" s="6"/>
      <c r="OV586" s="6"/>
      <c r="OW586" s="6"/>
      <c r="OX586" s="6"/>
      <c r="OY586" s="6"/>
      <c r="OZ586" s="6"/>
      <c r="PA586" s="6"/>
      <c r="PB586" s="6"/>
      <c r="PC586" s="6"/>
      <c r="PD586" s="6"/>
      <c r="PE586" s="6"/>
      <c r="PF586" s="6"/>
      <c r="PG586" s="6"/>
      <c r="PH586" s="6"/>
      <c r="PI586" s="6"/>
      <c r="PJ586" s="6"/>
      <c r="PK586" s="6"/>
      <c r="PL586" s="6"/>
      <c r="PM586" s="6"/>
      <c r="PN586" s="6"/>
      <c r="PO586" s="6"/>
      <c r="PP586" s="6"/>
      <c r="PQ586" s="6"/>
      <c r="PR586" s="6"/>
      <c r="PS586" s="6"/>
      <c r="PT586" s="6"/>
      <c r="PU586" s="6"/>
      <c r="PV586" s="6"/>
      <c r="PW586" s="6"/>
      <c r="PX586" s="6"/>
      <c r="PY586" s="6"/>
      <c r="PZ586" s="6"/>
      <c r="QA586" s="6"/>
      <c r="QB586" s="6"/>
      <c r="QC586" s="6"/>
      <c r="QD586" s="6"/>
      <c r="QE586" s="6"/>
      <c r="QF586" s="6"/>
      <c r="QG586" s="6"/>
      <c r="QH586" s="6"/>
      <c r="QI586" s="6"/>
      <c r="QJ586" s="6"/>
      <c r="QK586" s="6"/>
      <c r="QL586" s="6"/>
      <c r="QM586" s="6"/>
      <c r="QN586" s="6"/>
      <c r="QO586" s="6"/>
      <c r="QP586" s="6"/>
      <c r="QQ586" s="6"/>
      <c r="QR586" s="6"/>
      <c r="QS586" s="6"/>
      <c r="QT586" s="6"/>
      <c r="QU586" s="6"/>
      <c r="QV586" s="6"/>
      <c r="QW586" s="6"/>
      <c r="QX586" s="6"/>
      <c r="QY586" s="6"/>
      <c r="QZ586" s="6"/>
      <c r="RA586" s="6"/>
      <c r="RB586" s="6"/>
      <c r="RC586" s="6"/>
      <c r="RD586" s="6"/>
      <c r="RE586" s="6"/>
      <c r="RF586" s="6"/>
      <c r="RG586" s="6"/>
      <c r="RH586" s="6"/>
      <c r="RI586" s="6"/>
      <c r="RJ586" s="6"/>
      <c r="RK586" s="6"/>
      <c r="RL586" s="6"/>
      <c r="RM586" s="6"/>
      <c r="RN586" s="6"/>
      <c r="RO586" s="6"/>
      <c r="RP586" s="6"/>
      <c r="RQ586" s="6"/>
      <c r="RR586" s="6"/>
      <c r="RS586" s="6"/>
      <c r="RT586" s="6"/>
      <c r="RU586" s="6"/>
      <c r="RV586" s="6"/>
      <c r="RW586" s="6"/>
      <c r="RX586" s="6"/>
      <c r="RY586" s="6"/>
      <c r="RZ586" s="6"/>
      <c r="SA586" s="6"/>
      <c r="SB586" s="6"/>
      <c r="SC586" s="6"/>
      <c r="SD586" s="6"/>
      <c r="SE586" s="6"/>
      <c r="SF586" s="6"/>
      <c r="SG586" s="6"/>
      <c r="SH586" s="6"/>
      <c r="SI586" s="6"/>
      <c r="SJ586" s="6"/>
      <c r="SK586" s="6"/>
      <c r="SL586" s="6"/>
      <c r="SM586" s="6"/>
      <c r="SN586" s="6"/>
      <c r="SO586" s="6"/>
      <c r="SP586" s="6"/>
      <c r="SQ586" s="6"/>
      <c r="SR586" s="6"/>
      <c r="SS586" s="6"/>
      <c r="ST586" s="6"/>
      <c r="SU586" s="6"/>
      <c r="SV586" s="6"/>
      <c r="SW586" s="6"/>
      <c r="SX586" s="6"/>
      <c r="SY586" s="6"/>
      <c r="SZ586" s="6"/>
      <c r="TA586" s="6"/>
      <c r="TB586" s="6"/>
      <c r="TC586" s="6"/>
      <c r="TD586" s="6"/>
      <c r="TE586" s="6"/>
      <c r="TF586" s="6"/>
      <c r="TG586" s="6"/>
      <c r="TH586" s="6"/>
      <c r="TI586" s="6"/>
      <c r="TJ586" s="6"/>
      <c r="TK586" s="6"/>
      <c r="TL586" s="6"/>
      <c r="TM586" s="6"/>
      <c r="TN586" s="6"/>
      <c r="TO586" s="6"/>
      <c r="TP586" s="6"/>
      <c r="TQ586" s="6"/>
      <c r="TR586" s="6"/>
      <c r="TS586" s="6"/>
      <c r="TT586" s="6"/>
      <c r="TU586" s="6"/>
      <c r="TV586" s="6"/>
      <c r="TW586" s="6"/>
      <c r="TX586" s="6"/>
      <c r="TY586" s="6"/>
      <c r="TZ586" s="6"/>
      <c r="UA586" s="6"/>
      <c r="UB586" s="6"/>
      <c r="UC586" s="6"/>
      <c r="UD586" s="6"/>
      <c r="UE586" s="6"/>
      <c r="UF586" s="6"/>
      <c r="UG586" s="6"/>
      <c r="UH586" s="6"/>
      <c r="UI586" s="6"/>
      <c r="UJ586" s="6"/>
      <c r="UK586" s="6"/>
      <c r="UL586" s="6"/>
      <c r="UM586" s="6"/>
      <c r="UN586" s="6"/>
      <c r="UO586" s="6"/>
      <c r="UP586" s="6"/>
      <c r="UQ586" s="6"/>
      <c r="UR586" s="6"/>
      <c r="US586" s="6"/>
      <c r="UT586" s="6"/>
      <c r="UU586" s="6"/>
      <c r="UV586" s="6"/>
      <c r="UW586" s="6"/>
      <c r="UX586" s="6"/>
      <c r="UY586" s="6"/>
      <c r="UZ586" s="6"/>
      <c r="VA586" s="6"/>
      <c r="VB586" s="6"/>
      <c r="VC586" s="6"/>
      <c r="VD586" s="6"/>
      <c r="VE586" s="6"/>
      <c r="VF586" s="6"/>
      <c r="VG586" s="6"/>
      <c r="VH586" s="6"/>
      <c r="VI586" s="6"/>
      <c r="VJ586" s="6"/>
      <c r="VK586" s="6"/>
      <c r="VL586" s="6"/>
      <c r="VM586" s="6"/>
      <c r="VN586" s="6"/>
      <c r="VO586" s="6"/>
      <c r="VP586" s="6"/>
      <c r="VQ586" s="6"/>
      <c r="VR586" s="6"/>
      <c r="VS586" s="6"/>
      <c r="VT586" s="6"/>
      <c r="VU586" s="6"/>
      <c r="VV586" s="6"/>
      <c r="VW586" s="6"/>
      <c r="VX586" s="6"/>
      <c r="VY586" s="6"/>
      <c r="VZ586" s="6"/>
      <c r="WA586" s="6"/>
      <c r="WB586" s="6"/>
      <c r="WC586" s="6"/>
      <c r="WD586" s="6"/>
      <c r="WE586" s="6"/>
      <c r="WF586" s="6"/>
      <c r="WG586" s="6"/>
      <c r="WH586" s="6"/>
      <c r="WI586" s="6"/>
      <c r="WJ586" s="6"/>
      <c r="WK586" s="6"/>
      <c r="WL586" s="6"/>
      <c r="WM586" s="6"/>
      <c r="WN586" s="6"/>
      <c r="WO586" s="6"/>
      <c r="WP586" s="6"/>
      <c r="WQ586" s="6"/>
      <c r="WR586" s="6"/>
      <c r="WS586" s="6"/>
      <c r="WT586" s="6"/>
      <c r="WU586" s="6"/>
      <c r="WV586" s="6"/>
      <c r="WW586" s="6"/>
      <c r="WX586" s="6"/>
      <c r="WY586" s="6"/>
      <c r="WZ586" s="6"/>
      <c r="XA586" s="6"/>
      <c r="XB586" s="6"/>
      <c r="XC586" s="6"/>
      <c r="XD586" s="6"/>
      <c r="XE586" s="6"/>
      <c r="XF586" s="6"/>
      <c r="XG586" s="6"/>
      <c r="XH586" s="6"/>
      <c r="XI586" s="6"/>
      <c r="XJ586" s="6"/>
      <c r="XK586" s="6"/>
      <c r="XL586" s="6"/>
      <c r="XM586" s="6"/>
      <c r="XN586" s="6"/>
      <c r="XO586" s="6"/>
      <c r="XP586" s="6"/>
    </row>
    <row r="587" spans="2:640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  <c r="JV587" s="6"/>
      <c r="JW587" s="6"/>
      <c r="JX587" s="6"/>
      <c r="JY587" s="6"/>
      <c r="JZ587" s="6"/>
      <c r="KA587" s="6"/>
      <c r="KB587" s="6"/>
      <c r="KC587" s="6"/>
      <c r="KD587" s="6"/>
      <c r="KE587" s="6"/>
      <c r="KF587" s="6"/>
      <c r="KG587" s="6"/>
      <c r="KH587" s="6"/>
      <c r="KI587" s="6"/>
      <c r="KJ587" s="6"/>
      <c r="KK587" s="6"/>
      <c r="KL587" s="6"/>
      <c r="KM587" s="6"/>
      <c r="KN587" s="6"/>
      <c r="KO587" s="6"/>
      <c r="KP587" s="6"/>
      <c r="KQ587" s="6"/>
      <c r="KR587" s="6"/>
      <c r="KS587" s="6"/>
      <c r="KT587" s="6"/>
      <c r="KU587" s="6"/>
      <c r="KV587" s="6"/>
      <c r="KW587" s="6"/>
      <c r="KX587" s="6"/>
      <c r="KY587" s="6"/>
      <c r="KZ587" s="6"/>
      <c r="LA587" s="6"/>
      <c r="LB587" s="6"/>
      <c r="LC587" s="6"/>
      <c r="LD587" s="6"/>
      <c r="LE587" s="6"/>
      <c r="LF587" s="6"/>
      <c r="LG587" s="6"/>
      <c r="LH587" s="6"/>
      <c r="LI587" s="6"/>
      <c r="LJ587" s="6"/>
      <c r="LK587" s="6"/>
      <c r="LL587" s="6"/>
      <c r="LM587" s="6"/>
      <c r="LN587" s="6"/>
      <c r="LO587" s="6"/>
      <c r="LP587" s="6"/>
      <c r="LQ587" s="6"/>
      <c r="LR587" s="6"/>
      <c r="LS587" s="6"/>
      <c r="LT587" s="6"/>
      <c r="LU587" s="6"/>
      <c r="LV587" s="6"/>
      <c r="LW587" s="6"/>
      <c r="LX587" s="6"/>
      <c r="LY587" s="6"/>
      <c r="LZ587" s="6"/>
      <c r="MA587" s="6"/>
      <c r="MB587" s="6"/>
      <c r="MC587" s="6"/>
      <c r="MD587" s="6"/>
      <c r="ME587" s="6"/>
      <c r="MF587" s="6"/>
      <c r="MG587" s="6"/>
      <c r="MH587" s="6"/>
      <c r="MI587" s="6"/>
      <c r="MJ587" s="6"/>
      <c r="MK587" s="6"/>
      <c r="ML587" s="6"/>
      <c r="MM587" s="6"/>
      <c r="MN587" s="6"/>
      <c r="MO587" s="6"/>
      <c r="MP587" s="6"/>
      <c r="MQ587" s="6"/>
      <c r="MR587" s="6"/>
      <c r="MS587" s="6"/>
      <c r="MT587" s="6"/>
      <c r="MU587" s="6"/>
      <c r="MV587" s="6"/>
      <c r="MW587" s="6"/>
      <c r="MX587" s="6"/>
      <c r="MY587" s="6"/>
      <c r="MZ587" s="6"/>
      <c r="NA587" s="6"/>
      <c r="NB587" s="6"/>
      <c r="NC587" s="6"/>
      <c r="ND587" s="6"/>
      <c r="NE587" s="6"/>
      <c r="NF587" s="6"/>
      <c r="NG587" s="6"/>
      <c r="NH587" s="6"/>
      <c r="NI587" s="6"/>
      <c r="NJ587" s="6"/>
      <c r="NK587" s="6"/>
      <c r="NL587" s="6"/>
      <c r="NM587" s="6"/>
      <c r="NN587" s="6"/>
      <c r="NO587" s="6"/>
      <c r="NP587" s="6"/>
      <c r="NQ587" s="6"/>
      <c r="NR587" s="6"/>
      <c r="NS587" s="6"/>
      <c r="NT587" s="6"/>
      <c r="NU587" s="6"/>
      <c r="NV587" s="6"/>
      <c r="NW587" s="6"/>
      <c r="NX587" s="6"/>
      <c r="NY587" s="6"/>
      <c r="NZ587" s="6"/>
      <c r="OA587" s="6"/>
      <c r="OB587" s="6"/>
      <c r="OC587" s="6"/>
      <c r="OD587" s="6"/>
      <c r="OE587" s="6"/>
      <c r="OF587" s="6"/>
      <c r="OG587" s="6"/>
      <c r="OH587" s="6"/>
      <c r="OI587" s="6"/>
      <c r="OJ587" s="6"/>
      <c r="OK587" s="6"/>
      <c r="OL587" s="6"/>
      <c r="OM587" s="6"/>
      <c r="ON587" s="6"/>
      <c r="OO587" s="6"/>
      <c r="OP587" s="6"/>
      <c r="OQ587" s="6"/>
      <c r="OR587" s="6"/>
      <c r="OS587" s="6"/>
      <c r="OT587" s="6"/>
      <c r="OU587" s="6"/>
      <c r="OV587" s="6"/>
      <c r="OW587" s="6"/>
      <c r="OX587" s="6"/>
      <c r="OY587" s="6"/>
      <c r="OZ587" s="6"/>
      <c r="PA587" s="6"/>
      <c r="PB587" s="6"/>
      <c r="PC587" s="6"/>
      <c r="PD587" s="6"/>
      <c r="PE587" s="6"/>
      <c r="PF587" s="6"/>
      <c r="PG587" s="6"/>
      <c r="PH587" s="6"/>
      <c r="PI587" s="6"/>
      <c r="PJ587" s="6"/>
      <c r="PK587" s="6"/>
      <c r="PL587" s="6"/>
      <c r="PM587" s="6"/>
      <c r="PN587" s="6"/>
      <c r="PO587" s="6"/>
      <c r="PP587" s="6"/>
      <c r="PQ587" s="6"/>
      <c r="PR587" s="6"/>
      <c r="PS587" s="6"/>
      <c r="PT587" s="6"/>
      <c r="PU587" s="6"/>
      <c r="PV587" s="6"/>
      <c r="PW587" s="6"/>
      <c r="PX587" s="6"/>
      <c r="PY587" s="6"/>
      <c r="PZ587" s="6"/>
      <c r="QA587" s="6"/>
      <c r="QB587" s="6"/>
      <c r="QC587" s="6"/>
      <c r="QD587" s="6"/>
      <c r="QE587" s="6"/>
      <c r="QF587" s="6"/>
      <c r="QG587" s="6"/>
      <c r="QH587" s="6"/>
      <c r="QI587" s="6"/>
      <c r="QJ587" s="6"/>
      <c r="QK587" s="6"/>
      <c r="QL587" s="6"/>
      <c r="QM587" s="6"/>
      <c r="QN587" s="6"/>
      <c r="QO587" s="6"/>
      <c r="QP587" s="6"/>
      <c r="QQ587" s="6"/>
      <c r="QR587" s="6"/>
      <c r="QS587" s="6"/>
      <c r="QT587" s="6"/>
      <c r="QU587" s="6"/>
      <c r="QV587" s="6"/>
      <c r="QW587" s="6"/>
      <c r="QX587" s="6"/>
      <c r="QY587" s="6"/>
      <c r="QZ587" s="6"/>
      <c r="RA587" s="6"/>
      <c r="RB587" s="6"/>
      <c r="RC587" s="6"/>
      <c r="RD587" s="6"/>
      <c r="RE587" s="6"/>
      <c r="RF587" s="6"/>
      <c r="RG587" s="6"/>
      <c r="RH587" s="6"/>
      <c r="RI587" s="6"/>
      <c r="RJ587" s="6"/>
      <c r="RK587" s="6"/>
      <c r="RL587" s="6"/>
      <c r="RM587" s="6"/>
      <c r="RN587" s="6"/>
      <c r="RO587" s="6"/>
      <c r="RP587" s="6"/>
      <c r="RQ587" s="6"/>
      <c r="RR587" s="6"/>
      <c r="RS587" s="6"/>
      <c r="RT587" s="6"/>
      <c r="RU587" s="6"/>
      <c r="RV587" s="6"/>
      <c r="RW587" s="6"/>
      <c r="RX587" s="6"/>
      <c r="RY587" s="6"/>
      <c r="RZ587" s="6"/>
      <c r="SA587" s="6"/>
      <c r="SB587" s="6"/>
      <c r="SC587" s="6"/>
      <c r="SD587" s="6"/>
      <c r="SE587" s="6"/>
      <c r="SF587" s="6"/>
      <c r="SG587" s="6"/>
      <c r="SH587" s="6"/>
      <c r="SI587" s="6"/>
      <c r="SJ587" s="6"/>
      <c r="SK587" s="6"/>
      <c r="SL587" s="6"/>
      <c r="SM587" s="6"/>
      <c r="SN587" s="6"/>
      <c r="SO587" s="6"/>
      <c r="SP587" s="6"/>
      <c r="SQ587" s="6"/>
      <c r="SR587" s="6"/>
      <c r="SS587" s="6"/>
      <c r="ST587" s="6"/>
      <c r="SU587" s="6"/>
      <c r="SV587" s="6"/>
      <c r="SW587" s="6"/>
      <c r="SX587" s="6"/>
      <c r="SY587" s="6"/>
      <c r="SZ587" s="6"/>
      <c r="TA587" s="6"/>
      <c r="TB587" s="6"/>
      <c r="TC587" s="6"/>
      <c r="TD587" s="6"/>
      <c r="TE587" s="6"/>
      <c r="TF587" s="6"/>
      <c r="TG587" s="6"/>
      <c r="TH587" s="6"/>
      <c r="TI587" s="6"/>
      <c r="TJ587" s="6"/>
      <c r="TK587" s="6"/>
      <c r="TL587" s="6"/>
      <c r="TM587" s="6"/>
      <c r="TN587" s="6"/>
      <c r="TO587" s="6"/>
      <c r="TP587" s="6"/>
      <c r="TQ587" s="6"/>
      <c r="TR587" s="6"/>
      <c r="TS587" s="6"/>
      <c r="TT587" s="6"/>
      <c r="TU587" s="6"/>
      <c r="TV587" s="6"/>
      <c r="TW587" s="6"/>
      <c r="TX587" s="6"/>
      <c r="TY587" s="6"/>
      <c r="TZ587" s="6"/>
      <c r="UA587" s="6"/>
      <c r="UB587" s="6"/>
      <c r="UC587" s="6"/>
      <c r="UD587" s="6"/>
      <c r="UE587" s="6"/>
      <c r="UF587" s="6"/>
      <c r="UG587" s="6"/>
      <c r="UH587" s="6"/>
      <c r="UI587" s="6"/>
      <c r="UJ587" s="6"/>
      <c r="UK587" s="6"/>
      <c r="UL587" s="6"/>
      <c r="UM587" s="6"/>
      <c r="UN587" s="6"/>
      <c r="UO587" s="6"/>
      <c r="UP587" s="6"/>
      <c r="UQ587" s="6"/>
      <c r="UR587" s="6"/>
      <c r="US587" s="6"/>
      <c r="UT587" s="6"/>
      <c r="UU587" s="6"/>
      <c r="UV587" s="6"/>
      <c r="UW587" s="6"/>
      <c r="UX587" s="6"/>
      <c r="UY587" s="6"/>
      <c r="UZ587" s="6"/>
      <c r="VA587" s="6"/>
      <c r="VB587" s="6"/>
      <c r="VC587" s="6"/>
      <c r="VD587" s="6"/>
      <c r="VE587" s="6"/>
      <c r="VF587" s="6"/>
      <c r="VG587" s="6"/>
      <c r="VH587" s="6"/>
      <c r="VI587" s="6"/>
      <c r="VJ587" s="6"/>
      <c r="VK587" s="6"/>
      <c r="VL587" s="6"/>
      <c r="VM587" s="6"/>
      <c r="VN587" s="6"/>
      <c r="VO587" s="6"/>
      <c r="VP587" s="6"/>
      <c r="VQ587" s="6"/>
      <c r="VR587" s="6"/>
      <c r="VS587" s="6"/>
      <c r="VT587" s="6"/>
      <c r="VU587" s="6"/>
      <c r="VV587" s="6"/>
      <c r="VW587" s="6"/>
      <c r="VX587" s="6"/>
      <c r="VY587" s="6"/>
      <c r="VZ587" s="6"/>
      <c r="WA587" s="6"/>
      <c r="WB587" s="6"/>
      <c r="WC587" s="6"/>
      <c r="WD587" s="6"/>
      <c r="WE587" s="6"/>
      <c r="WF587" s="6"/>
      <c r="WG587" s="6"/>
      <c r="WH587" s="6"/>
      <c r="WI587" s="6"/>
      <c r="WJ587" s="6"/>
      <c r="WK587" s="6"/>
      <c r="WL587" s="6"/>
      <c r="WM587" s="6"/>
      <c r="WN587" s="6"/>
      <c r="WO587" s="6"/>
      <c r="WP587" s="6"/>
      <c r="WQ587" s="6"/>
      <c r="WR587" s="6"/>
      <c r="WS587" s="6"/>
      <c r="WT587" s="6"/>
      <c r="WU587" s="6"/>
      <c r="WV587" s="6"/>
      <c r="WW587" s="6"/>
      <c r="WX587" s="6"/>
      <c r="WY587" s="6"/>
      <c r="WZ587" s="6"/>
      <c r="XA587" s="6"/>
      <c r="XB587" s="6"/>
      <c r="XC587" s="6"/>
      <c r="XD587" s="6"/>
      <c r="XE587" s="6"/>
      <c r="XF587" s="6"/>
      <c r="XG587" s="6"/>
      <c r="XH587" s="6"/>
      <c r="XI587" s="6"/>
      <c r="XJ587" s="6"/>
      <c r="XK587" s="6"/>
      <c r="XL587" s="6"/>
      <c r="XM587" s="6"/>
      <c r="XN587" s="6"/>
      <c r="XO587" s="6"/>
      <c r="XP587" s="6"/>
    </row>
    <row r="588" spans="2:640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  <c r="JV588" s="6"/>
      <c r="JW588" s="6"/>
      <c r="JX588" s="6"/>
      <c r="JY588" s="6"/>
      <c r="JZ588" s="6"/>
      <c r="KA588" s="6"/>
      <c r="KB588" s="6"/>
      <c r="KC588" s="6"/>
      <c r="KD588" s="6"/>
      <c r="KE588" s="6"/>
      <c r="KF588" s="6"/>
      <c r="KG588" s="6"/>
      <c r="KH588" s="6"/>
      <c r="KI588" s="6"/>
      <c r="KJ588" s="6"/>
      <c r="KK588" s="6"/>
      <c r="KL588" s="6"/>
      <c r="KM588" s="6"/>
      <c r="KN588" s="6"/>
      <c r="KO588" s="6"/>
      <c r="KP588" s="6"/>
      <c r="KQ588" s="6"/>
      <c r="KR588" s="6"/>
      <c r="KS588" s="6"/>
      <c r="KT588" s="6"/>
      <c r="KU588" s="6"/>
      <c r="KV588" s="6"/>
      <c r="KW588" s="6"/>
      <c r="KX588" s="6"/>
      <c r="KY588" s="6"/>
      <c r="KZ588" s="6"/>
      <c r="LA588" s="6"/>
      <c r="LB588" s="6"/>
      <c r="LC588" s="6"/>
      <c r="LD588" s="6"/>
      <c r="LE588" s="6"/>
      <c r="LF588" s="6"/>
      <c r="LG588" s="6"/>
      <c r="LH588" s="6"/>
      <c r="LI588" s="6"/>
      <c r="LJ588" s="6"/>
      <c r="LK588" s="6"/>
      <c r="LL588" s="6"/>
      <c r="LM588" s="6"/>
      <c r="LN588" s="6"/>
      <c r="LO588" s="6"/>
      <c r="LP588" s="6"/>
      <c r="LQ588" s="6"/>
      <c r="LR588" s="6"/>
      <c r="LS588" s="6"/>
      <c r="LT588" s="6"/>
      <c r="LU588" s="6"/>
      <c r="LV588" s="6"/>
      <c r="LW588" s="6"/>
      <c r="LX588" s="6"/>
      <c r="LY588" s="6"/>
      <c r="LZ588" s="6"/>
      <c r="MA588" s="6"/>
      <c r="MB588" s="6"/>
      <c r="MC588" s="6"/>
      <c r="MD588" s="6"/>
      <c r="ME588" s="6"/>
      <c r="MF588" s="6"/>
      <c r="MG588" s="6"/>
      <c r="MH588" s="6"/>
      <c r="MI588" s="6"/>
      <c r="MJ588" s="6"/>
      <c r="MK588" s="6"/>
      <c r="ML588" s="6"/>
      <c r="MM588" s="6"/>
      <c r="MN588" s="6"/>
      <c r="MO588" s="6"/>
      <c r="MP588" s="6"/>
      <c r="MQ588" s="6"/>
      <c r="MR588" s="6"/>
      <c r="MS588" s="6"/>
      <c r="MT588" s="6"/>
      <c r="MU588" s="6"/>
      <c r="MV588" s="6"/>
      <c r="MW588" s="6"/>
      <c r="MX588" s="6"/>
      <c r="MY588" s="6"/>
      <c r="MZ588" s="6"/>
      <c r="NA588" s="6"/>
      <c r="NB588" s="6"/>
      <c r="NC588" s="6"/>
      <c r="ND588" s="6"/>
      <c r="NE588" s="6"/>
      <c r="NF588" s="6"/>
      <c r="NG588" s="6"/>
      <c r="NH588" s="6"/>
      <c r="NI588" s="6"/>
      <c r="NJ588" s="6"/>
      <c r="NK588" s="6"/>
      <c r="NL588" s="6"/>
      <c r="NM588" s="6"/>
      <c r="NN588" s="6"/>
      <c r="NO588" s="6"/>
      <c r="NP588" s="6"/>
      <c r="NQ588" s="6"/>
      <c r="NR588" s="6"/>
      <c r="NS588" s="6"/>
      <c r="NT588" s="6"/>
      <c r="NU588" s="6"/>
      <c r="NV588" s="6"/>
      <c r="NW588" s="6"/>
      <c r="NX588" s="6"/>
      <c r="NY588" s="6"/>
      <c r="NZ588" s="6"/>
      <c r="OA588" s="6"/>
      <c r="OB588" s="6"/>
      <c r="OC588" s="6"/>
      <c r="OD588" s="6"/>
      <c r="OE588" s="6"/>
      <c r="OF588" s="6"/>
      <c r="OG588" s="6"/>
      <c r="OH588" s="6"/>
      <c r="OI588" s="6"/>
      <c r="OJ588" s="6"/>
      <c r="OK588" s="6"/>
      <c r="OL588" s="6"/>
      <c r="OM588" s="6"/>
      <c r="ON588" s="6"/>
      <c r="OO588" s="6"/>
      <c r="OP588" s="6"/>
      <c r="OQ588" s="6"/>
      <c r="OR588" s="6"/>
      <c r="OS588" s="6"/>
      <c r="OT588" s="6"/>
      <c r="OU588" s="6"/>
      <c r="OV588" s="6"/>
      <c r="OW588" s="6"/>
      <c r="OX588" s="6"/>
      <c r="OY588" s="6"/>
      <c r="OZ588" s="6"/>
      <c r="PA588" s="6"/>
      <c r="PB588" s="6"/>
      <c r="PC588" s="6"/>
      <c r="PD588" s="6"/>
      <c r="PE588" s="6"/>
      <c r="PF588" s="6"/>
      <c r="PG588" s="6"/>
      <c r="PH588" s="6"/>
      <c r="PI588" s="6"/>
      <c r="PJ588" s="6"/>
      <c r="PK588" s="6"/>
      <c r="PL588" s="6"/>
      <c r="PM588" s="6"/>
      <c r="PN588" s="6"/>
      <c r="PO588" s="6"/>
      <c r="PP588" s="6"/>
      <c r="PQ588" s="6"/>
      <c r="PR588" s="6"/>
      <c r="PS588" s="6"/>
      <c r="PT588" s="6"/>
      <c r="PU588" s="6"/>
      <c r="PV588" s="6"/>
      <c r="PW588" s="6"/>
      <c r="PX588" s="6"/>
      <c r="PY588" s="6"/>
      <c r="PZ588" s="6"/>
      <c r="QA588" s="6"/>
      <c r="QB588" s="6"/>
      <c r="QC588" s="6"/>
      <c r="QD588" s="6"/>
      <c r="QE588" s="6"/>
      <c r="QF588" s="6"/>
      <c r="QG588" s="6"/>
      <c r="QH588" s="6"/>
      <c r="QI588" s="6"/>
      <c r="QJ588" s="6"/>
      <c r="QK588" s="6"/>
      <c r="QL588" s="6"/>
      <c r="QM588" s="6"/>
      <c r="QN588" s="6"/>
      <c r="QO588" s="6"/>
      <c r="QP588" s="6"/>
      <c r="QQ588" s="6"/>
      <c r="QR588" s="6"/>
      <c r="QS588" s="6"/>
      <c r="QT588" s="6"/>
      <c r="QU588" s="6"/>
      <c r="QV588" s="6"/>
      <c r="QW588" s="6"/>
      <c r="QX588" s="6"/>
      <c r="QY588" s="6"/>
      <c r="QZ588" s="6"/>
      <c r="RA588" s="6"/>
      <c r="RB588" s="6"/>
      <c r="RC588" s="6"/>
      <c r="RD588" s="6"/>
      <c r="RE588" s="6"/>
      <c r="RF588" s="6"/>
      <c r="RG588" s="6"/>
      <c r="RH588" s="6"/>
      <c r="RI588" s="6"/>
      <c r="RJ588" s="6"/>
      <c r="RK588" s="6"/>
      <c r="RL588" s="6"/>
      <c r="RM588" s="6"/>
      <c r="RN588" s="6"/>
      <c r="RO588" s="6"/>
      <c r="RP588" s="6"/>
      <c r="RQ588" s="6"/>
      <c r="RR588" s="6"/>
      <c r="RS588" s="6"/>
      <c r="RT588" s="6"/>
      <c r="RU588" s="6"/>
      <c r="RV588" s="6"/>
      <c r="RW588" s="6"/>
      <c r="RX588" s="6"/>
      <c r="RY588" s="6"/>
      <c r="RZ588" s="6"/>
      <c r="SA588" s="6"/>
      <c r="SB588" s="6"/>
      <c r="SC588" s="6"/>
      <c r="SD588" s="6"/>
      <c r="SE588" s="6"/>
      <c r="SF588" s="6"/>
      <c r="SG588" s="6"/>
      <c r="SH588" s="6"/>
      <c r="SI588" s="6"/>
      <c r="SJ588" s="6"/>
      <c r="SK588" s="6"/>
      <c r="SL588" s="6"/>
      <c r="SM588" s="6"/>
      <c r="SN588" s="6"/>
      <c r="SO588" s="6"/>
      <c r="SP588" s="6"/>
      <c r="SQ588" s="6"/>
      <c r="SR588" s="6"/>
      <c r="SS588" s="6"/>
      <c r="ST588" s="6"/>
      <c r="SU588" s="6"/>
      <c r="SV588" s="6"/>
      <c r="SW588" s="6"/>
      <c r="SX588" s="6"/>
      <c r="SY588" s="6"/>
      <c r="SZ588" s="6"/>
      <c r="TA588" s="6"/>
      <c r="TB588" s="6"/>
      <c r="TC588" s="6"/>
      <c r="TD588" s="6"/>
      <c r="TE588" s="6"/>
      <c r="TF588" s="6"/>
      <c r="TG588" s="6"/>
      <c r="TH588" s="6"/>
      <c r="TI588" s="6"/>
      <c r="TJ588" s="6"/>
      <c r="TK588" s="6"/>
      <c r="TL588" s="6"/>
      <c r="TM588" s="6"/>
      <c r="TN588" s="6"/>
      <c r="TO588" s="6"/>
      <c r="TP588" s="6"/>
      <c r="TQ588" s="6"/>
      <c r="TR588" s="6"/>
      <c r="TS588" s="6"/>
      <c r="TT588" s="6"/>
      <c r="TU588" s="6"/>
      <c r="TV588" s="6"/>
      <c r="TW588" s="6"/>
      <c r="TX588" s="6"/>
      <c r="TY588" s="6"/>
      <c r="TZ588" s="6"/>
      <c r="UA588" s="6"/>
      <c r="UB588" s="6"/>
      <c r="UC588" s="6"/>
      <c r="UD588" s="6"/>
      <c r="UE588" s="6"/>
      <c r="UF588" s="6"/>
      <c r="UG588" s="6"/>
      <c r="UH588" s="6"/>
      <c r="UI588" s="6"/>
      <c r="UJ588" s="6"/>
      <c r="UK588" s="6"/>
      <c r="UL588" s="6"/>
      <c r="UM588" s="6"/>
      <c r="UN588" s="6"/>
      <c r="UO588" s="6"/>
      <c r="UP588" s="6"/>
      <c r="UQ588" s="6"/>
      <c r="UR588" s="6"/>
      <c r="US588" s="6"/>
      <c r="UT588" s="6"/>
      <c r="UU588" s="6"/>
      <c r="UV588" s="6"/>
      <c r="UW588" s="6"/>
      <c r="UX588" s="6"/>
      <c r="UY588" s="6"/>
      <c r="UZ588" s="6"/>
      <c r="VA588" s="6"/>
      <c r="VB588" s="6"/>
      <c r="VC588" s="6"/>
      <c r="VD588" s="6"/>
      <c r="VE588" s="6"/>
      <c r="VF588" s="6"/>
      <c r="VG588" s="6"/>
      <c r="VH588" s="6"/>
      <c r="VI588" s="6"/>
      <c r="VJ588" s="6"/>
      <c r="VK588" s="6"/>
      <c r="VL588" s="6"/>
      <c r="VM588" s="6"/>
      <c r="VN588" s="6"/>
      <c r="VO588" s="6"/>
      <c r="VP588" s="6"/>
      <c r="VQ588" s="6"/>
      <c r="VR588" s="6"/>
      <c r="VS588" s="6"/>
      <c r="VT588" s="6"/>
      <c r="VU588" s="6"/>
      <c r="VV588" s="6"/>
      <c r="VW588" s="6"/>
      <c r="VX588" s="6"/>
      <c r="VY588" s="6"/>
      <c r="VZ588" s="6"/>
      <c r="WA588" s="6"/>
      <c r="WB588" s="6"/>
      <c r="WC588" s="6"/>
      <c r="WD588" s="6"/>
      <c r="WE588" s="6"/>
      <c r="WF588" s="6"/>
      <c r="WG588" s="6"/>
      <c r="WH588" s="6"/>
      <c r="WI588" s="6"/>
      <c r="WJ588" s="6"/>
      <c r="WK588" s="6"/>
      <c r="WL588" s="6"/>
      <c r="WM588" s="6"/>
      <c r="WN588" s="6"/>
      <c r="WO588" s="6"/>
      <c r="WP588" s="6"/>
      <c r="WQ588" s="6"/>
      <c r="WR588" s="6"/>
      <c r="WS588" s="6"/>
      <c r="WT588" s="6"/>
      <c r="WU588" s="6"/>
      <c r="WV588" s="6"/>
      <c r="WW588" s="6"/>
      <c r="WX588" s="6"/>
      <c r="WY588" s="6"/>
      <c r="WZ588" s="6"/>
      <c r="XA588" s="6"/>
      <c r="XB588" s="6"/>
      <c r="XC588" s="6"/>
      <c r="XD588" s="6"/>
      <c r="XE588" s="6"/>
      <c r="XF588" s="6"/>
      <c r="XG588" s="6"/>
      <c r="XH588" s="6"/>
      <c r="XI588" s="6"/>
      <c r="XJ588" s="6"/>
      <c r="XK588" s="6"/>
      <c r="XL588" s="6"/>
      <c r="XM588" s="6"/>
      <c r="XN588" s="6"/>
      <c r="XO588" s="6"/>
      <c r="XP588" s="6"/>
    </row>
    <row r="589" spans="2:640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  <c r="JV589" s="6"/>
      <c r="JW589" s="6"/>
      <c r="JX589" s="6"/>
      <c r="JY589" s="6"/>
      <c r="JZ589" s="6"/>
      <c r="KA589" s="6"/>
      <c r="KB589" s="6"/>
      <c r="KC589" s="6"/>
      <c r="KD589" s="6"/>
      <c r="KE589" s="6"/>
      <c r="KF589" s="6"/>
      <c r="KG589" s="6"/>
      <c r="KH589" s="6"/>
      <c r="KI589" s="6"/>
      <c r="KJ589" s="6"/>
      <c r="KK589" s="6"/>
      <c r="KL589" s="6"/>
      <c r="KM589" s="6"/>
      <c r="KN589" s="6"/>
      <c r="KO589" s="6"/>
      <c r="KP589" s="6"/>
      <c r="KQ589" s="6"/>
      <c r="KR589" s="6"/>
      <c r="KS589" s="6"/>
      <c r="KT589" s="6"/>
      <c r="KU589" s="6"/>
      <c r="KV589" s="6"/>
      <c r="KW589" s="6"/>
      <c r="KX589" s="6"/>
      <c r="KY589" s="6"/>
      <c r="KZ589" s="6"/>
      <c r="LA589" s="6"/>
      <c r="LB589" s="6"/>
      <c r="LC589" s="6"/>
      <c r="LD589" s="6"/>
      <c r="LE589" s="6"/>
      <c r="LF589" s="6"/>
      <c r="LG589" s="6"/>
      <c r="LH589" s="6"/>
      <c r="LI589" s="6"/>
      <c r="LJ589" s="6"/>
      <c r="LK589" s="6"/>
      <c r="LL589" s="6"/>
      <c r="LM589" s="6"/>
      <c r="LN589" s="6"/>
      <c r="LO589" s="6"/>
      <c r="LP589" s="6"/>
      <c r="LQ589" s="6"/>
      <c r="LR589" s="6"/>
      <c r="LS589" s="6"/>
      <c r="LT589" s="6"/>
      <c r="LU589" s="6"/>
      <c r="LV589" s="6"/>
      <c r="LW589" s="6"/>
      <c r="LX589" s="6"/>
      <c r="LY589" s="6"/>
      <c r="LZ589" s="6"/>
      <c r="MA589" s="6"/>
      <c r="MB589" s="6"/>
      <c r="MC589" s="6"/>
      <c r="MD589" s="6"/>
      <c r="ME589" s="6"/>
      <c r="MF589" s="6"/>
      <c r="MG589" s="6"/>
      <c r="MH589" s="6"/>
      <c r="MI589" s="6"/>
      <c r="MJ589" s="6"/>
      <c r="MK589" s="6"/>
      <c r="ML589" s="6"/>
      <c r="MM589" s="6"/>
      <c r="MN589" s="6"/>
      <c r="MO589" s="6"/>
      <c r="MP589" s="6"/>
      <c r="MQ589" s="6"/>
      <c r="MR589" s="6"/>
      <c r="MS589" s="6"/>
      <c r="MT589" s="6"/>
      <c r="MU589" s="6"/>
      <c r="MV589" s="6"/>
      <c r="MW589" s="6"/>
      <c r="MX589" s="6"/>
      <c r="MY589" s="6"/>
      <c r="MZ589" s="6"/>
      <c r="NA589" s="6"/>
      <c r="NB589" s="6"/>
      <c r="NC589" s="6"/>
      <c r="ND589" s="6"/>
      <c r="NE589" s="6"/>
      <c r="NF589" s="6"/>
      <c r="NG589" s="6"/>
      <c r="NH589" s="6"/>
      <c r="NI589" s="6"/>
      <c r="NJ589" s="6"/>
      <c r="NK589" s="6"/>
      <c r="NL589" s="6"/>
      <c r="NM589" s="6"/>
      <c r="NN589" s="6"/>
      <c r="NO589" s="6"/>
      <c r="NP589" s="6"/>
      <c r="NQ589" s="6"/>
      <c r="NR589" s="6"/>
      <c r="NS589" s="6"/>
      <c r="NT589" s="6"/>
      <c r="NU589" s="6"/>
      <c r="NV589" s="6"/>
      <c r="NW589" s="6"/>
      <c r="NX589" s="6"/>
      <c r="NY589" s="6"/>
      <c r="NZ589" s="6"/>
      <c r="OA589" s="6"/>
      <c r="OB589" s="6"/>
      <c r="OC589" s="6"/>
      <c r="OD589" s="6"/>
      <c r="OE589" s="6"/>
      <c r="OF589" s="6"/>
      <c r="OG589" s="6"/>
      <c r="OH589" s="6"/>
      <c r="OI589" s="6"/>
      <c r="OJ589" s="6"/>
      <c r="OK589" s="6"/>
      <c r="OL589" s="6"/>
      <c r="OM589" s="6"/>
      <c r="ON589" s="6"/>
      <c r="OO589" s="6"/>
      <c r="OP589" s="6"/>
      <c r="OQ589" s="6"/>
      <c r="OR589" s="6"/>
      <c r="OS589" s="6"/>
      <c r="OT589" s="6"/>
      <c r="OU589" s="6"/>
      <c r="OV589" s="6"/>
      <c r="OW589" s="6"/>
      <c r="OX589" s="6"/>
      <c r="OY589" s="6"/>
      <c r="OZ589" s="6"/>
      <c r="PA589" s="6"/>
      <c r="PB589" s="6"/>
      <c r="PC589" s="6"/>
      <c r="PD589" s="6"/>
      <c r="PE589" s="6"/>
      <c r="PF589" s="6"/>
      <c r="PG589" s="6"/>
      <c r="PH589" s="6"/>
      <c r="PI589" s="6"/>
      <c r="PJ589" s="6"/>
      <c r="PK589" s="6"/>
      <c r="PL589" s="6"/>
      <c r="PM589" s="6"/>
      <c r="PN589" s="6"/>
      <c r="PO589" s="6"/>
      <c r="PP589" s="6"/>
      <c r="PQ589" s="6"/>
      <c r="PR589" s="6"/>
      <c r="PS589" s="6"/>
      <c r="PT589" s="6"/>
      <c r="PU589" s="6"/>
      <c r="PV589" s="6"/>
      <c r="PW589" s="6"/>
      <c r="PX589" s="6"/>
      <c r="PY589" s="6"/>
      <c r="PZ589" s="6"/>
      <c r="QA589" s="6"/>
      <c r="QB589" s="6"/>
      <c r="QC589" s="6"/>
      <c r="QD589" s="6"/>
      <c r="QE589" s="6"/>
      <c r="QF589" s="6"/>
      <c r="QG589" s="6"/>
      <c r="QH589" s="6"/>
      <c r="QI589" s="6"/>
      <c r="QJ589" s="6"/>
      <c r="QK589" s="6"/>
      <c r="QL589" s="6"/>
      <c r="QM589" s="6"/>
      <c r="QN589" s="6"/>
      <c r="QO589" s="6"/>
      <c r="QP589" s="6"/>
      <c r="QQ589" s="6"/>
      <c r="QR589" s="6"/>
      <c r="QS589" s="6"/>
      <c r="QT589" s="6"/>
      <c r="QU589" s="6"/>
      <c r="QV589" s="6"/>
      <c r="QW589" s="6"/>
      <c r="QX589" s="6"/>
      <c r="QY589" s="6"/>
      <c r="QZ589" s="6"/>
      <c r="RA589" s="6"/>
      <c r="RB589" s="6"/>
      <c r="RC589" s="6"/>
      <c r="RD589" s="6"/>
      <c r="RE589" s="6"/>
      <c r="RF589" s="6"/>
      <c r="RG589" s="6"/>
      <c r="RH589" s="6"/>
      <c r="RI589" s="6"/>
      <c r="RJ589" s="6"/>
      <c r="RK589" s="6"/>
      <c r="RL589" s="6"/>
      <c r="RM589" s="6"/>
      <c r="RN589" s="6"/>
      <c r="RO589" s="6"/>
      <c r="RP589" s="6"/>
      <c r="RQ589" s="6"/>
      <c r="RR589" s="6"/>
      <c r="RS589" s="6"/>
      <c r="RT589" s="6"/>
      <c r="RU589" s="6"/>
      <c r="RV589" s="6"/>
      <c r="RW589" s="6"/>
      <c r="RX589" s="6"/>
      <c r="RY589" s="6"/>
      <c r="RZ589" s="6"/>
      <c r="SA589" s="6"/>
      <c r="SB589" s="6"/>
      <c r="SC589" s="6"/>
      <c r="SD589" s="6"/>
      <c r="SE589" s="6"/>
      <c r="SF589" s="6"/>
      <c r="SG589" s="6"/>
      <c r="SH589" s="6"/>
      <c r="SI589" s="6"/>
      <c r="SJ589" s="6"/>
      <c r="SK589" s="6"/>
      <c r="SL589" s="6"/>
      <c r="SM589" s="6"/>
      <c r="SN589" s="6"/>
      <c r="SO589" s="6"/>
      <c r="SP589" s="6"/>
      <c r="SQ589" s="6"/>
      <c r="SR589" s="6"/>
      <c r="SS589" s="6"/>
      <c r="ST589" s="6"/>
      <c r="SU589" s="6"/>
      <c r="SV589" s="6"/>
      <c r="SW589" s="6"/>
      <c r="SX589" s="6"/>
      <c r="SY589" s="6"/>
      <c r="SZ589" s="6"/>
      <c r="TA589" s="6"/>
      <c r="TB589" s="6"/>
      <c r="TC589" s="6"/>
      <c r="TD589" s="6"/>
      <c r="TE589" s="6"/>
      <c r="TF589" s="6"/>
      <c r="TG589" s="6"/>
      <c r="TH589" s="6"/>
      <c r="TI589" s="6"/>
      <c r="TJ589" s="6"/>
      <c r="TK589" s="6"/>
      <c r="TL589" s="6"/>
      <c r="TM589" s="6"/>
      <c r="TN589" s="6"/>
      <c r="TO589" s="6"/>
      <c r="TP589" s="6"/>
      <c r="TQ589" s="6"/>
      <c r="TR589" s="6"/>
      <c r="TS589" s="6"/>
      <c r="TT589" s="6"/>
      <c r="TU589" s="6"/>
      <c r="TV589" s="6"/>
      <c r="TW589" s="6"/>
      <c r="TX589" s="6"/>
      <c r="TY589" s="6"/>
      <c r="TZ589" s="6"/>
      <c r="UA589" s="6"/>
      <c r="UB589" s="6"/>
      <c r="UC589" s="6"/>
      <c r="UD589" s="6"/>
      <c r="UE589" s="6"/>
      <c r="UF589" s="6"/>
      <c r="UG589" s="6"/>
      <c r="UH589" s="6"/>
      <c r="UI589" s="6"/>
      <c r="UJ589" s="6"/>
      <c r="UK589" s="6"/>
      <c r="UL589" s="6"/>
      <c r="UM589" s="6"/>
      <c r="UN589" s="6"/>
      <c r="UO589" s="6"/>
      <c r="UP589" s="6"/>
      <c r="UQ589" s="6"/>
      <c r="UR589" s="6"/>
      <c r="US589" s="6"/>
      <c r="UT589" s="6"/>
      <c r="UU589" s="6"/>
      <c r="UV589" s="6"/>
      <c r="UW589" s="6"/>
      <c r="UX589" s="6"/>
      <c r="UY589" s="6"/>
      <c r="UZ589" s="6"/>
      <c r="VA589" s="6"/>
      <c r="VB589" s="6"/>
      <c r="VC589" s="6"/>
      <c r="VD589" s="6"/>
      <c r="VE589" s="6"/>
      <c r="VF589" s="6"/>
      <c r="VG589" s="6"/>
      <c r="VH589" s="6"/>
      <c r="VI589" s="6"/>
      <c r="VJ589" s="6"/>
      <c r="VK589" s="6"/>
      <c r="VL589" s="6"/>
      <c r="VM589" s="6"/>
      <c r="VN589" s="6"/>
      <c r="VO589" s="6"/>
      <c r="VP589" s="6"/>
      <c r="VQ589" s="6"/>
      <c r="VR589" s="6"/>
      <c r="VS589" s="6"/>
      <c r="VT589" s="6"/>
      <c r="VU589" s="6"/>
      <c r="VV589" s="6"/>
      <c r="VW589" s="6"/>
      <c r="VX589" s="6"/>
      <c r="VY589" s="6"/>
      <c r="VZ589" s="6"/>
      <c r="WA589" s="6"/>
      <c r="WB589" s="6"/>
      <c r="WC589" s="6"/>
      <c r="WD589" s="6"/>
      <c r="WE589" s="6"/>
      <c r="WF589" s="6"/>
      <c r="WG589" s="6"/>
      <c r="WH589" s="6"/>
      <c r="WI589" s="6"/>
      <c r="WJ589" s="6"/>
      <c r="WK589" s="6"/>
      <c r="WL589" s="6"/>
      <c r="WM589" s="6"/>
      <c r="WN589" s="6"/>
      <c r="WO589" s="6"/>
      <c r="WP589" s="6"/>
      <c r="WQ589" s="6"/>
      <c r="WR589" s="6"/>
      <c r="WS589" s="6"/>
      <c r="WT589" s="6"/>
      <c r="WU589" s="6"/>
      <c r="WV589" s="6"/>
      <c r="WW589" s="6"/>
      <c r="WX589" s="6"/>
      <c r="WY589" s="6"/>
      <c r="WZ589" s="6"/>
      <c r="XA589" s="6"/>
      <c r="XB589" s="6"/>
      <c r="XC589" s="6"/>
      <c r="XD589" s="6"/>
      <c r="XE589" s="6"/>
      <c r="XF589" s="6"/>
      <c r="XG589" s="6"/>
      <c r="XH589" s="6"/>
      <c r="XI589" s="6"/>
      <c r="XJ589" s="6"/>
      <c r="XK589" s="6"/>
      <c r="XL589" s="6"/>
      <c r="XM589" s="6"/>
      <c r="XN589" s="6"/>
      <c r="XO589" s="6"/>
      <c r="XP589" s="6"/>
    </row>
    <row r="590" spans="2:640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  <c r="JV590" s="6"/>
      <c r="JW590" s="6"/>
      <c r="JX590" s="6"/>
      <c r="JY590" s="6"/>
      <c r="JZ590" s="6"/>
      <c r="KA590" s="6"/>
      <c r="KB590" s="6"/>
      <c r="KC590" s="6"/>
      <c r="KD590" s="6"/>
      <c r="KE590" s="6"/>
      <c r="KF590" s="6"/>
      <c r="KG590" s="6"/>
      <c r="KH590" s="6"/>
      <c r="KI590" s="6"/>
      <c r="KJ590" s="6"/>
      <c r="KK590" s="6"/>
      <c r="KL590" s="6"/>
      <c r="KM590" s="6"/>
      <c r="KN590" s="6"/>
      <c r="KO590" s="6"/>
      <c r="KP590" s="6"/>
      <c r="KQ590" s="6"/>
      <c r="KR590" s="6"/>
      <c r="KS590" s="6"/>
      <c r="KT590" s="6"/>
      <c r="KU590" s="6"/>
      <c r="KV590" s="6"/>
      <c r="KW590" s="6"/>
      <c r="KX590" s="6"/>
      <c r="KY590" s="6"/>
      <c r="KZ590" s="6"/>
      <c r="LA590" s="6"/>
      <c r="LB590" s="6"/>
      <c r="LC590" s="6"/>
      <c r="LD590" s="6"/>
      <c r="LE590" s="6"/>
      <c r="LF590" s="6"/>
      <c r="LG590" s="6"/>
      <c r="LH590" s="6"/>
      <c r="LI590" s="6"/>
      <c r="LJ590" s="6"/>
      <c r="LK590" s="6"/>
      <c r="LL590" s="6"/>
      <c r="LM590" s="6"/>
      <c r="LN590" s="6"/>
      <c r="LO590" s="6"/>
      <c r="LP590" s="6"/>
      <c r="LQ590" s="6"/>
      <c r="LR590" s="6"/>
      <c r="LS590" s="6"/>
      <c r="LT590" s="6"/>
      <c r="LU590" s="6"/>
      <c r="LV590" s="6"/>
      <c r="LW590" s="6"/>
      <c r="LX590" s="6"/>
      <c r="LY590" s="6"/>
      <c r="LZ590" s="6"/>
      <c r="MA590" s="6"/>
      <c r="MB590" s="6"/>
      <c r="MC590" s="6"/>
      <c r="MD590" s="6"/>
      <c r="ME590" s="6"/>
      <c r="MF590" s="6"/>
      <c r="MG590" s="6"/>
      <c r="MH590" s="6"/>
      <c r="MI590" s="6"/>
      <c r="MJ590" s="6"/>
      <c r="MK590" s="6"/>
      <c r="ML590" s="6"/>
      <c r="MM590" s="6"/>
      <c r="MN590" s="6"/>
      <c r="MO590" s="6"/>
      <c r="MP590" s="6"/>
      <c r="MQ590" s="6"/>
      <c r="MR590" s="6"/>
      <c r="MS590" s="6"/>
      <c r="MT590" s="6"/>
      <c r="MU590" s="6"/>
      <c r="MV590" s="6"/>
      <c r="MW590" s="6"/>
      <c r="MX590" s="6"/>
      <c r="MY590" s="6"/>
      <c r="MZ590" s="6"/>
      <c r="NA590" s="6"/>
      <c r="NB590" s="6"/>
      <c r="NC590" s="6"/>
      <c r="ND590" s="6"/>
      <c r="NE590" s="6"/>
      <c r="NF590" s="6"/>
      <c r="NG590" s="6"/>
      <c r="NH590" s="6"/>
      <c r="NI590" s="6"/>
      <c r="NJ590" s="6"/>
      <c r="NK590" s="6"/>
      <c r="NL590" s="6"/>
      <c r="NM590" s="6"/>
      <c r="NN590" s="6"/>
      <c r="NO590" s="6"/>
      <c r="NP590" s="6"/>
      <c r="NQ590" s="6"/>
      <c r="NR590" s="6"/>
      <c r="NS590" s="6"/>
      <c r="NT590" s="6"/>
      <c r="NU590" s="6"/>
      <c r="NV590" s="6"/>
      <c r="NW590" s="6"/>
      <c r="NX590" s="6"/>
      <c r="NY590" s="6"/>
      <c r="NZ590" s="6"/>
      <c r="OA590" s="6"/>
      <c r="OB590" s="6"/>
      <c r="OC590" s="6"/>
      <c r="OD590" s="6"/>
      <c r="OE590" s="6"/>
      <c r="OF590" s="6"/>
      <c r="OG590" s="6"/>
      <c r="OH590" s="6"/>
      <c r="OI590" s="6"/>
      <c r="OJ590" s="6"/>
      <c r="OK590" s="6"/>
      <c r="OL590" s="6"/>
      <c r="OM590" s="6"/>
      <c r="ON590" s="6"/>
      <c r="OO590" s="6"/>
      <c r="OP590" s="6"/>
      <c r="OQ590" s="6"/>
      <c r="OR590" s="6"/>
      <c r="OS590" s="6"/>
      <c r="OT590" s="6"/>
      <c r="OU590" s="6"/>
      <c r="OV590" s="6"/>
      <c r="OW590" s="6"/>
      <c r="OX590" s="6"/>
      <c r="OY590" s="6"/>
      <c r="OZ590" s="6"/>
      <c r="PA590" s="6"/>
      <c r="PB590" s="6"/>
      <c r="PC590" s="6"/>
      <c r="PD590" s="6"/>
      <c r="PE590" s="6"/>
      <c r="PF590" s="6"/>
      <c r="PG590" s="6"/>
      <c r="PH590" s="6"/>
      <c r="PI590" s="6"/>
      <c r="PJ590" s="6"/>
      <c r="PK590" s="6"/>
      <c r="PL590" s="6"/>
      <c r="PM590" s="6"/>
      <c r="PN590" s="6"/>
      <c r="PO590" s="6"/>
      <c r="PP590" s="6"/>
      <c r="PQ590" s="6"/>
      <c r="PR590" s="6"/>
      <c r="PS590" s="6"/>
      <c r="PT590" s="6"/>
      <c r="PU590" s="6"/>
      <c r="PV590" s="6"/>
      <c r="PW590" s="6"/>
      <c r="PX590" s="6"/>
      <c r="PY590" s="6"/>
      <c r="PZ590" s="6"/>
      <c r="QA590" s="6"/>
      <c r="QB590" s="6"/>
      <c r="QC590" s="6"/>
      <c r="QD590" s="6"/>
      <c r="QE590" s="6"/>
      <c r="QF590" s="6"/>
      <c r="QG590" s="6"/>
      <c r="QH590" s="6"/>
      <c r="QI590" s="6"/>
      <c r="QJ590" s="6"/>
      <c r="QK590" s="6"/>
      <c r="QL590" s="6"/>
      <c r="QM590" s="6"/>
      <c r="QN590" s="6"/>
      <c r="QO590" s="6"/>
      <c r="QP590" s="6"/>
      <c r="QQ590" s="6"/>
      <c r="QR590" s="6"/>
      <c r="QS590" s="6"/>
      <c r="QT590" s="6"/>
      <c r="QU590" s="6"/>
      <c r="QV590" s="6"/>
      <c r="QW590" s="6"/>
      <c r="QX590" s="6"/>
      <c r="QY590" s="6"/>
      <c r="QZ590" s="6"/>
      <c r="RA590" s="6"/>
      <c r="RB590" s="6"/>
      <c r="RC590" s="6"/>
      <c r="RD590" s="6"/>
      <c r="RE590" s="6"/>
      <c r="RF590" s="6"/>
      <c r="RG590" s="6"/>
      <c r="RH590" s="6"/>
      <c r="RI590" s="6"/>
      <c r="RJ590" s="6"/>
      <c r="RK590" s="6"/>
      <c r="RL590" s="6"/>
      <c r="RM590" s="6"/>
      <c r="RN590" s="6"/>
      <c r="RO590" s="6"/>
      <c r="RP590" s="6"/>
      <c r="RQ590" s="6"/>
      <c r="RR590" s="6"/>
      <c r="RS590" s="6"/>
      <c r="RT590" s="6"/>
      <c r="RU590" s="6"/>
      <c r="RV590" s="6"/>
      <c r="RW590" s="6"/>
      <c r="RX590" s="6"/>
      <c r="RY590" s="6"/>
      <c r="RZ590" s="6"/>
      <c r="SA590" s="6"/>
      <c r="SB590" s="6"/>
      <c r="SC590" s="6"/>
      <c r="SD590" s="6"/>
      <c r="SE590" s="6"/>
      <c r="SF590" s="6"/>
      <c r="SG590" s="6"/>
      <c r="SH590" s="6"/>
      <c r="SI590" s="6"/>
      <c r="SJ590" s="6"/>
      <c r="SK590" s="6"/>
      <c r="SL590" s="6"/>
      <c r="SM590" s="6"/>
      <c r="SN590" s="6"/>
      <c r="SO590" s="6"/>
      <c r="SP590" s="6"/>
      <c r="SQ590" s="6"/>
      <c r="SR590" s="6"/>
      <c r="SS590" s="6"/>
      <c r="ST590" s="6"/>
      <c r="SU590" s="6"/>
      <c r="SV590" s="6"/>
      <c r="SW590" s="6"/>
      <c r="SX590" s="6"/>
      <c r="SY590" s="6"/>
      <c r="SZ590" s="6"/>
      <c r="TA590" s="6"/>
      <c r="TB590" s="6"/>
      <c r="TC590" s="6"/>
      <c r="TD590" s="6"/>
      <c r="TE590" s="6"/>
      <c r="TF590" s="6"/>
      <c r="TG590" s="6"/>
      <c r="TH590" s="6"/>
      <c r="TI590" s="6"/>
      <c r="TJ590" s="6"/>
      <c r="TK590" s="6"/>
      <c r="TL590" s="6"/>
      <c r="TM590" s="6"/>
      <c r="TN590" s="6"/>
      <c r="TO590" s="6"/>
      <c r="TP590" s="6"/>
      <c r="TQ590" s="6"/>
      <c r="TR590" s="6"/>
      <c r="TS590" s="6"/>
      <c r="TT590" s="6"/>
      <c r="TU590" s="6"/>
      <c r="TV590" s="6"/>
      <c r="TW590" s="6"/>
      <c r="TX590" s="6"/>
      <c r="TY590" s="6"/>
      <c r="TZ590" s="6"/>
      <c r="UA590" s="6"/>
      <c r="UB590" s="6"/>
      <c r="UC590" s="6"/>
      <c r="UD590" s="6"/>
      <c r="UE590" s="6"/>
      <c r="UF590" s="6"/>
      <c r="UG590" s="6"/>
      <c r="UH590" s="6"/>
      <c r="UI590" s="6"/>
      <c r="UJ590" s="6"/>
      <c r="UK590" s="6"/>
      <c r="UL590" s="6"/>
      <c r="UM590" s="6"/>
      <c r="UN590" s="6"/>
      <c r="UO590" s="6"/>
      <c r="UP590" s="6"/>
      <c r="UQ590" s="6"/>
      <c r="UR590" s="6"/>
      <c r="US590" s="6"/>
      <c r="UT590" s="6"/>
      <c r="UU590" s="6"/>
      <c r="UV590" s="6"/>
      <c r="UW590" s="6"/>
      <c r="UX590" s="6"/>
      <c r="UY590" s="6"/>
      <c r="UZ590" s="6"/>
      <c r="VA590" s="6"/>
      <c r="VB590" s="6"/>
      <c r="VC590" s="6"/>
      <c r="VD590" s="6"/>
      <c r="VE590" s="6"/>
      <c r="VF590" s="6"/>
      <c r="VG590" s="6"/>
      <c r="VH590" s="6"/>
      <c r="VI590" s="6"/>
      <c r="VJ590" s="6"/>
      <c r="VK590" s="6"/>
      <c r="VL590" s="6"/>
      <c r="VM590" s="6"/>
      <c r="VN590" s="6"/>
      <c r="VO590" s="6"/>
      <c r="VP590" s="6"/>
      <c r="VQ590" s="6"/>
      <c r="VR590" s="6"/>
      <c r="VS590" s="6"/>
      <c r="VT590" s="6"/>
      <c r="VU590" s="6"/>
      <c r="VV590" s="6"/>
      <c r="VW590" s="6"/>
      <c r="VX590" s="6"/>
      <c r="VY590" s="6"/>
      <c r="VZ590" s="6"/>
      <c r="WA590" s="6"/>
      <c r="WB590" s="6"/>
      <c r="WC590" s="6"/>
      <c r="WD590" s="6"/>
      <c r="WE590" s="6"/>
      <c r="WF590" s="6"/>
      <c r="WG590" s="6"/>
      <c r="WH590" s="6"/>
      <c r="WI590" s="6"/>
      <c r="WJ590" s="6"/>
      <c r="WK590" s="6"/>
      <c r="WL590" s="6"/>
      <c r="WM590" s="6"/>
      <c r="WN590" s="6"/>
      <c r="WO590" s="6"/>
      <c r="WP590" s="6"/>
      <c r="WQ590" s="6"/>
      <c r="WR590" s="6"/>
      <c r="WS590" s="6"/>
      <c r="WT590" s="6"/>
      <c r="WU590" s="6"/>
      <c r="WV590" s="6"/>
      <c r="WW590" s="6"/>
      <c r="WX590" s="6"/>
      <c r="WY590" s="6"/>
      <c r="WZ590" s="6"/>
      <c r="XA590" s="6"/>
      <c r="XB590" s="6"/>
      <c r="XC590" s="6"/>
      <c r="XD590" s="6"/>
      <c r="XE590" s="6"/>
      <c r="XF590" s="6"/>
      <c r="XG590" s="6"/>
      <c r="XH590" s="6"/>
      <c r="XI590" s="6"/>
      <c r="XJ590" s="6"/>
      <c r="XK590" s="6"/>
      <c r="XL590" s="6"/>
      <c r="XM590" s="6"/>
      <c r="XN590" s="6"/>
      <c r="XO590" s="6"/>
      <c r="XP590" s="6"/>
    </row>
    <row r="591" spans="2:640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  <c r="JV591" s="6"/>
      <c r="JW591" s="6"/>
      <c r="JX591" s="6"/>
      <c r="JY591" s="6"/>
      <c r="JZ591" s="6"/>
      <c r="KA591" s="6"/>
      <c r="KB591" s="6"/>
      <c r="KC591" s="6"/>
      <c r="KD591" s="6"/>
      <c r="KE591" s="6"/>
      <c r="KF591" s="6"/>
      <c r="KG591" s="6"/>
      <c r="KH591" s="6"/>
      <c r="KI591" s="6"/>
      <c r="KJ591" s="6"/>
      <c r="KK591" s="6"/>
      <c r="KL591" s="6"/>
      <c r="KM591" s="6"/>
      <c r="KN591" s="6"/>
      <c r="KO591" s="6"/>
      <c r="KP591" s="6"/>
      <c r="KQ591" s="6"/>
      <c r="KR591" s="6"/>
      <c r="KS591" s="6"/>
      <c r="KT591" s="6"/>
      <c r="KU591" s="6"/>
      <c r="KV591" s="6"/>
      <c r="KW591" s="6"/>
      <c r="KX591" s="6"/>
      <c r="KY591" s="6"/>
      <c r="KZ591" s="6"/>
      <c r="LA591" s="6"/>
      <c r="LB591" s="6"/>
      <c r="LC591" s="6"/>
      <c r="LD591" s="6"/>
      <c r="LE591" s="6"/>
      <c r="LF591" s="6"/>
      <c r="LG591" s="6"/>
      <c r="LH591" s="6"/>
      <c r="LI591" s="6"/>
      <c r="LJ591" s="6"/>
      <c r="LK591" s="6"/>
      <c r="LL591" s="6"/>
      <c r="LM591" s="6"/>
      <c r="LN591" s="6"/>
      <c r="LO591" s="6"/>
      <c r="LP591" s="6"/>
      <c r="LQ591" s="6"/>
      <c r="LR591" s="6"/>
      <c r="LS591" s="6"/>
      <c r="LT591" s="6"/>
      <c r="LU591" s="6"/>
      <c r="LV591" s="6"/>
      <c r="LW591" s="6"/>
      <c r="LX591" s="6"/>
      <c r="LY591" s="6"/>
      <c r="LZ591" s="6"/>
      <c r="MA591" s="6"/>
      <c r="MB591" s="6"/>
      <c r="MC591" s="6"/>
      <c r="MD591" s="6"/>
      <c r="ME591" s="6"/>
      <c r="MF591" s="6"/>
      <c r="MG591" s="6"/>
      <c r="MH591" s="6"/>
      <c r="MI591" s="6"/>
      <c r="MJ591" s="6"/>
      <c r="MK591" s="6"/>
      <c r="ML591" s="6"/>
      <c r="MM591" s="6"/>
      <c r="MN591" s="6"/>
      <c r="MO591" s="6"/>
      <c r="MP591" s="6"/>
      <c r="MQ591" s="6"/>
      <c r="MR591" s="6"/>
      <c r="MS591" s="6"/>
      <c r="MT591" s="6"/>
      <c r="MU591" s="6"/>
      <c r="MV591" s="6"/>
      <c r="MW591" s="6"/>
      <c r="MX591" s="6"/>
      <c r="MY591" s="6"/>
      <c r="MZ591" s="6"/>
      <c r="NA591" s="6"/>
      <c r="NB591" s="6"/>
      <c r="NC591" s="6"/>
      <c r="ND591" s="6"/>
      <c r="NE591" s="6"/>
      <c r="NF591" s="6"/>
      <c r="NG591" s="6"/>
      <c r="NH591" s="6"/>
      <c r="NI591" s="6"/>
      <c r="NJ591" s="6"/>
      <c r="NK591" s="6"/>
      <c r="NL591" s="6"/>
      <c r="NM591" s="6"/>
      <c r="NN591" s="6"/>
      <c r="NO591" s="6"/>
      <c r="NP591" s="6"/>
      <c r="NQ591" s="6"/>
      <c r="NR591" s="6"/>
      <c r="NS591" s="6"/>
      <c r="NT591" s="6"/>
      <c r="NU591" s="6"/>
      <c r="NV591" s="6"/>
      <c r="NW591" s="6"/>
      <c r="NX591" s="6"/>
      <c r="NY591" s="6"/>
      <c r="NZ591" s="6"/>
      <c r="OA591" s="6"/>
      <c r="OB591" s="6"/>
      <c r="OC591" s="6"/>
      <c r="OD591" s="6"/>
      <c r="OE591" s="6"/>
      <c r="OF591" s="6"/>
      <c r="OG591" s="6"/>
      <c r="OH591" s="6"/>
      <c r="OI591" s="6"/>
      <c r="OJ591" s="6"/>
      <c r="OK591" s="6"/>
      <c r="OL591" s="6"/>
      <c r="OM591" s="6"/>
      <c r="ON591" s="6"/>
      <c r="OO591" s="6"/>
      <c r="OP591" s="6"/>
      <c r="OQ591" s="6"/>
      <c r="OR591" s="6"/>
      <c r="OS591" s="6"/>
      <c r="OT591" s="6"/>
      <c r="OU591" s="6"/>
      <c r="OV591" s="6"/>
      <c r="OW591" s="6"/>
      <c r="OX591" s="6"/>
      <c r="OY591" s="6"/>
      <c r="OZ591" s="6"/>
      <c r="PA591" s="6"/>
      <c r="PB591" s="6"/>
      <c r="PC591" s="6"/>
      <c r="PD591" s="6"/>
      <c r="PE591" s="6"/>
      <c r="PF591" s="6"/>
      <c r="PG591" s="6"/>
      <c r="PH591" s="6"/>
      <c r="PI591" s="6"/>
      <c r="PJ591" s="6"/>
      <c r="PK591" s="6"/>
      <c r="PL591" s="6"/>
      <c r="PM591" s="6"/>
      <c r="PN591" s="6"/>
      <c r="PO591" s="6"/>
      <c r="PP591" s="6"/>
      <c r="PQ591" s="6"/>
      <c r="PR591" s="6"/>
      <c r="PS591" s="6"/>
      <c r="PT591" s="6"/>
      <c r="PU591" s="6"/>
      <c r="PV591" s="6"/>
      <c r="PW591" s="6"/>
      <c r="PX591" s="6"/>
      <c r="PY591" s="6"/>
      <c r="PZ591" s="6"/>
      <c r="QA591" s="6"/>
      <c r="QB591" s="6"/>
      <c r="QC591" s="6"/>
      <c r="QD591" s="6"/>
      <c r="QE591" s="6"/>
      <c r="QF591" s="6"/>
      <c r="QG591" s="6"/>
      <c r="QH591" s="6"/>
      <c r="QI591" s="6"/>
      <c r="QJ591" s="6"/>
      <c r="QK591" s="6"/>
      <c r="QL591" s="6"/>
      <c r="QM591" s="6"/>
      <c r="QN591" s="6"/>
      <c r="QO591" s="6"/>
      <c r="QP591" s="6"/>
      <c r="QQ591" s="6"/>
      <c r="QR591" s="6"/>
      <c r="QS591" s="6"/>
      <c r="QT591" s="6"/>
      <c r="QU591" s="6"/>
      <c r="QV591" s="6"/>
      <c r="QW591" s="6"/>
      <c r="QX591" s="6"/>
      <c r="QY591" s="6"/>
      <c r="QZ591" s="6"/>
      <c r="RA591" s="6"/>
      <c r="RB591" s="6"/>
      <c r="RC591" s="6"/>
      <c r="RD591" s="6"/>
      <c r="RE591" s="6"/>
      <c r="RF591" s="6"/>
      <c r="RG591" s="6"/>
      <c r="RH591" s="6"/>
      <c r="RI591" s="6"/>
      <c r="RJ591" s="6"/>
      <c r="RK591" s="6"/>
      <c r="RL591" s="6"/>
      <c r="RM591" s="6"/>
      <c r="RN591" s="6"/>
      <c r="RO591" s="6"/>
      <c r="RP591" s="6"/>
      <c r="RQ591" s="6"/>
      <c r="RR591" s="6"/>
      <c r="RS591" s="6"/>
      <c r="RT591" s="6"/>
      <c r="RU591" s="6"/>
      <c r="RV591" s="6"/>
      <c r="RW591" s="6"/>
      <c r="RX591" s="6"/>
      <c r="RY591" s="6"/>
      <c r="RZ591" s="6"/>
      <c r="SA591" s="6"/>
      <c r="SB591" s="6"/>
      <c r="SC591" s="6"/>
      <c r="SD591" s="6"/>
      <c r="SE591" s="6"/>
      <c r="SF591" s="6"/>
      <c r="SG591" s="6"/>
      <c r="SH591" s="6"/>
      <c r="SI591" s="6"/>
      <c r="SJ591" s="6"/>
      <c r="SK591" s="6"/>
      <c r="SL591" s="6"/>
      <c r="SM591" s="6"/>
      <c r="SN591" s="6"/>
      <c r="SO591" s="6"/>
      <c r="SP591" s="6"/>
      <c r="SQ591" s="6"/>
      <c r="SR591" s="6"/>
      <c r="SS591" s="6"/>
      <c r="ST591" s="6"/>
      <c r="SU591" s="6"/>
      <c r="SV591" s="6"/>
      <c r="SW591" s="6"/>
      <c r="SX591" s="6"/>
      <c r="SY591" s="6"/>
      <c r="SZ591" s="6"/>
      <c r="TA591" s="6"/>
      <c r="TB591" s="6"/>
      <c r="TC591" s="6"/>
      <c r="TD591" s="6"/>
      <c r="TE591" s="6"/>
      <c r="TF591" s="6"/>
      <c r="TG591" s="6"/>
      <c r="TH591" s="6"/>
      <c r="TI591" s="6"/>
      <c r="TJ591" s="6"/>
      <c r="TK591" s="6"/>
      <c r="TL591" s="6"/>
      <c r="TM591" s="6"/>
      <c r="TN591" s="6"/>
      <c r="TO591" s="6"/>
      <c r="TP591" s="6"/>
      <c r="TQ591" s="6"/>
      <c r="TR591" s="6"/>
      <c r="TS591" s="6"/>
      <c r="TT591" s="6"/>
      <c r="TU591" s="6"/>
      <c r="TV591" s="6"/>
      <c r="TW591" s="6"/>
      <c r="TX591" s="6"/>
      <c r="TY591" s="6"/>
      <c r="TZ591" s="6"/>
      <c r="UA591" s="6"/>
      <c r="UB591" s="6"/>
      <c r="UC591" s="6"/>
      <c r="UD591" s="6"/>
      <c r="UE591" s="6"/>
      <c r="UF591" s="6"/>
      <c r="UG591" s="6"/>
      <c r="UH591" s="6"/>
      <c r="UI591" s="6"/>
      <c r="UJ591" s="6"/>
      <c r="UK591" s="6"/>
      <c r="UL591" s="6"/>
      <c r="UM591" s="6"/>
      <c r="UN591" s="6"/>
      <c r="UO591" s="6"/>
      <c r="UP591" s="6"/>
      <c r="UQ591" s="6"/>
      <c r="UR591" s="6"/>
      <c r="US591" s="6"/>
      <c r="UT591" s="6"/>
      <c r="UU591" s="6"/>
      <c r="UV591" s="6"/>
      <c r="UW591" s="6"/>
      <c r="UX591" s="6"/>
      <c r="UY591" s="6"/>
      <c r="UZ591" s="6"/>
      <c r="VA591" s="6"/>
      <c r="VB591" s="6"/>
      <c r="VC591" s="6"/>
      <c r="VD591" s="6"/>
      <c r="VE591" s="6"/>
      <c r="VF591" s="6"/>
      <c r="VG591" s="6"/>
      <c r="VH591" s="6"/>
      <c r="VI591" s="6"/>
      <c r="VJ591" s="6"/>
      <c r="VK591" s="6"/>
      <c r="VL591" s="6"/>
      <c r="VM591" s="6"/>
      <c r="VN591" s="6"/>
      <c r="VO591" s="6"/>
      <c r="VP591" s="6"/>
      <c r="VQ591" s="6"/>
      <c r="VR591" s="6"/>
      <c r="VS591" s="6"/>
      <c r="VT591" s="6"/>
      <c r="VU591" s="6"/>
      <c r="VV591" s="6"/>
      <c r="VW591" s="6"/>
      <c r="VX591" s="6"/>
      <c r="VY591" s="6"/>
      <c r="VZ591" s="6"/>
      <c r="WA591" s="6"/>
      <c r="WB591" s="6"/>
      <c r="WC591" s="6"/>
      <c r="WD591" s="6"/>
      <c r="WE591" s="6"/>
      <c r="WF591" s="6"/>
      <c r="WG591" s="6"/>
      <c r="WH591" s="6"/>
      <c r="WI591" s="6"/>
      <c r="WJ591" s="6"/>
      <c r="WK591" s="6"/>
      <c r="WL591" s="6"/>
      <c r="WM591" s="6"/>
      <c r="WN591" s="6"/>
      <c r="WO591" s="6"/>
      <c r="WP591" s="6"/>
      <c r="WQ591" s="6"/>
      <c r="WR591" s="6"/>
      <c r="WS591" s="6"/>
      <c r="WT591" s="6"/>
      <c r="WU591" s="6"/>
      <c r="WV591" s="6"/>
      <c r="WW591" s="6"/>
      <c r="WX591" s="6"/>
      <c r="WY591" s="6"/>
      <c r="WZ591" s="6"/>
      <c r="XA591" s="6"/>
      <c r="XB591" s="6"/>
      <c r="XC591" s="6"/>
      <c r="XD591" s="6"/>
      <c r="XE591" s="6"/>
      <c r="XF591" s="6"/>
      <c r="XG591" s="6"/>
      <c r="XH591" s="6"/>
      <c r="XI591" s="6"/>
      <c r="XJ591" s="6"/>
      <c r="XK591" s="6"/>
      <c r="XL591" s="6"/>
      <c r="XM591" s="6"/>
      <c r="XN591" s="6"/>
      <c r="XO591" s="6"/>
      <c r="XP591" s="6"/>
    </row>
    <row r="592" spans="2:640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  <c r="JV592" s="6"/>
      <c r="JW592" s="6"/>
      <c r="JX592" s="6"/>
      <c r="JY592" s="6"/>
      <c r="JZ592" s="6"/>
      <c r="KA592" s="6"/>
      <c r="KB592" s="6"/>
      <c r="KC592" s="6"/>
      <c r="KD592" s="6"/>
      <c r="KE592" s="6"/>
      <c r="KF592" s="6"/>
      <c r="KG592" s="6"/>
      <c r="KH592" s="6"/>
      <c r="KI592" s="6"/>
      <c r="KJ592" s="6"/>
      <c r="KK592" s="6"/>
      <c r="KL592" s="6"/>
      <c r="KM592" s="6"/>
      <c r="KN592" s="6"/>
      <c r="KO592" s="6"/>
      <c r="KP592" s="6"/>
      <c r="KQ592" s="6"/>
      <c r="KR592" s="6"/>
      <c r="KS592" s="6"/>
      <c r="KT592" s="6"/>
      <c r="KU592" s="6"/>
      <c r="KV592" s="6"/>
      <c r="KW592" s="6"/>
      <c r="KX592" s="6"/>
      <c r="KY592" s="6"/>
      <c r="KZ592" s="6"/>
      <c r="LA592" s="6"/>
      <c r="LB592" s="6"/>
      <c r="LC592" s="6"/>
      <c r="LD592" s="6"/>
      <c r="LE592" s="6"/>
      <c r="LF592" s="6"/>
      <c r="LG592" s="6"/>
      <c r="LH592" s="6"/>
      <c r="LI592" s="6"/>
      <c r="LJ592" s="6"/>
      <c r="LK592" s="6"/>
      <c r="LL592" s="6"/>
      <c r="LM592" s="6"/>
      <c r="LN592" s="6"/>
      <c r="LO592" s="6"/>
      <c r="LP592" s="6"/>
      <c r="LQ592" s="6"/>
      <c r="LR592" s="6"/>
      <c r="LS592" s="6"/>
      <c r="LT592" s="6"/>
      <c r="LU592" s="6"/>
      <c r="LV592" s="6"/>
      <c r="LW592" s="6"/>
      <c r="LX592" s="6"/>
      <c r="LY592" s="6"/>
      <c r="LZ592" s="6"/>
      <c r="MA592" s="6"/>
      <c r="MB592" s="6"/>
      <c r="MC592" s="6"/>
      <c r="MD592" s="6"/>
      <c r="ME592" s="6"/>
      <c r="MF592" s="6"/>
      <c r="MG592" s="6"/>
      <c r="MH592" s="6"/>
      <c r="MI592" s="6"/>
      <c r="MJ592" s="6"/>
      <c r="MK592" s="6"/>
      <c r="ML592" s="6"/>
      <c r="MM592" s="6"/>
      <c r="MN592" s="6"/>
      <c r="MO592" s="6"/>
      <c r="MP592" s="6"/>
      <c r="MQ592" s="6"/>
      <c r="MR592" s="6"/>
      <c r="MS592" s="6"/>
      <c r="MT592" s="6"/>
      <c r="MU592" s="6"/>
      <c r="MV592" s="6"/>
      <c r="MW592" s="6"/>
      <c r="MX592" s="6"/>
      <c r="MY592" s="6"/>
      <c r="MZ592" s="6"/>
      <c r="NA592" s="6"/>
      <c r="NB592" s="6"/>
      <c r="NC592" s="6"/>
      <c r="ND592" s="6"/>
      <c r="NE592" s="6"/>
      <c r="NF592" s="6"/>
      <c r="NG592" s="6"/>
      <c r="NH592" s="6"/>
      <c r="NI592" s="6"/>
      <c r="NJ592" s="6"/>
      <c r="NK592" s="6"/>
      <c r="NL592" s="6"/>
      <c r="NM592" s="6"/>
      <c r="NN592" s="6"/>
      <c r="NO592" s="6"/>
      <c r="NP592" s="6"/>
      <c r="NQ592" s="6"/>
      <c r="NR592" s="6"/>
      <c r="NS592" s="6"/>
      <c r="NT592" s="6"/>
      <c r="NU592" s="6"/>
      <c r="NV592" s="6"/>
      <c r="NW592" s="6"/>
      <c r="NX592" s="6"/>
      <c r="NY592" s="6"/>
      <c r="NZ592" s="6"/>
      <c r="OA592" s="6"/>
      <c r="OB592" s="6"/>
      <c r="OC592" s="6"/>
      <c r="OD592" s="6"/>
      <c r="OE592" s="6"/>
      <c r="OF592" s="6"/>
      <c r="OG592" s="6"/>
      <c r="OH592" s="6"/>
      <c r="OI592" s="6"/>
      <c r="OJ592" s="6"/>
      <c r="OK592" s="6"/>
      <c r="OL592" s="6"/>
      <c r="OM592" s="6"/>
      <c r="ON592" s="6"/>
      <c r="OO592" s="6"/>
      <c r="OP592" s="6"/>
      <c r="OQ592" s="6"/>
      <c r="OR592" s="6"/>
      <c r="OS592" s="6"/>
      <c r="OT592" s="6"/>
      <c r="OU592" s="6"/>
      <c r="OV592" s="6"/>
      <c r="OW592" s="6"/>
      <c r="OX592" s="6"/>
      <c r="OY592" s="6"/>
      <c r="OZ592" s="6"/>
      <c r="PA592" s="6"/>
      <c r="PB592" s="6"/>
      <c r="PC592" s="6"/>
      <c r="PD592" s="6"/>
      <c r="PE592" s="6"/>
      <c r="PF592" s="6"/>
      <c r="PG592" s="6"/>
      <c r="PH592" s="6"/>
      <c r="PI592" s="6"/>
      <c r="PJ592" s="6"/>
      <c r="PK592" s="6"/>
      <c r="PL592" s="6"/>
      <c r="PM592" s="6"/>
      <c r="PN592" s="6"/>
      <c r="PO592" s="6"/>
      <c r="PP592" s="6"/>
      <c r="PQ592" s="6"/>
      <c r="PR592" s="6"/>
      <c r="PS592" s="6"/>
      <c r="PT592" s="6"/>
      <c r="PU592" s="6"/>
      <c r="PV592" s="6"/>
      <c r="PW592" s="6"/>
      <c r="PX592" s="6"/>
      <c r="PY592" s="6"/>
      <c r="PZ592" s="6"/>
      <c r="QA592" s="6"/>
      <c r="QB592" s="6"/>
      <c r="QC592" s="6"/>
      <c r="QD592" s="6"/>
      <c r="QE592" s="6"/>
      <c r="QF592" s="6"/>
      <c r="QG592" s="6"/>
      <c r="QH592" s="6"/>
      <c r="QI592" s="6"/>
      <c r="QJ592" s="6"/>
      <c r="QK592" s="6"/>
      <c r="QL592" s="6"/>
      <c r="QM592" s="6"/>
      <c r="QN592" s="6"/>
      <c r="QO592" s="6"/>
      <c r="QP592" s="6"/>
      <c r="QQ592" s="6"/>
      <c r="QR592" s="6"/>
      <c r="QS592" s="6"/>
      <c r="QT592" s="6"/>
      <c r="QU592" s="6"/>
      <c r="QV592" s="6"/>
      <c r="QW592" s="6"/>
      <c r="QX592" s="6"/>
      <c r="QY592" s="6"/>
      <c r="QZ592" s="6"/>
      <c r="RA592" s="6"/>
      <c r="RB592" s="6"/>
      <c r="RC592" s="6"/>
      <c r="RD592" s="6"/>
      <c r="RE592" s="6"/>
      <c r="RF592" s="6"/>
      <c r="RG592" s="6"/>
      <c r="RH592" s="6"/>
      <c r="RI592" s="6"/>
      <c r="RJ592" s="6"/>
      <c r="RK592" s="6"/>
      <c r="RL592" s="6"/>
      <c r="RM592" s="6"/>
      <c r="RN592" s="6"/>
      <c r="RO592" s="6"/>
      <c r="RP592" s="6"/>
      <c r="RQ592" s="6"/>
      <c r="RR592" s="6"/>
      <c r="RS592" s="6"/>
      <c r="RT592" s="6"/>
      <c r="RU592" s="6"/>
      <c r="RV592" s="6"/>
      <c r="RW592" s="6"/>
      <c r="RX592" s="6"/>
      <c r="RY592" s="6"/>
      <c r="RZ592" s="6"/>
      <c r="SA592" s="6"/>
      <c r="SB592" s="6"/>
      <c r="SC592" s="6"/>
      <c r="SD592" s="6"/>
      <c r="SE592" s="6"/>
      <c r="SF592" s="6"/>
      <c r="SG592" s="6"/>
      <c r="SH592" s="6"/>
      <c r="SI592" s="6"/>
      <c r="SJ592" s="6"/>
      <c r="SK592" s="6"/>
      <c r="SL592" s="6"/>
      <c r="SM592" s="6"/>
      <c r="SN592" s="6"/>
      <c r="SO592" s="6"/>
      <c r="SP592" s="6"/>
      <c r="SQ592" s="6"/>
      <c r="SR592" s="6"/>
      <c r="SS592" s="6"/>
      <c r="ST592" s="6"/>
      <c r="SU592" s="6"/>
      <c r="SV592" s="6"/>
      <c r="SW592" s="6"/>
      <c r="SX592" s="6"/>
      <c r="SY592" s="6"/>
      <c r="SZ592" s="6"/>
      <c r="TA592" s="6"/>
      <c r="TB592" s="6"/>
      <c r="TC592" s="6"/>
      <c r="TD592" s="6"/>
      <c r="TE592" s="6"/>
      <c r="TF592" s="6"/>
      <c r="TG592" s="6"/>
      <c r="TH592" s="6"/>
      <c r="TI592" s="6"/>
      <c r="TJ592" s="6"/>
      <c r="TK592" s="6"/>
      <c r="TL592" s="6"/>
      <c r="TM592" s="6"/>
      <c r="TN592" s="6"/>
      <c r="TO592" s="6"/>
      <c r="TP592" s="6"/>
      <c r="TQ592" s="6"/>
      <c r="TR592" s="6"/>
      <c r="TS592" s="6"/>
      <c r="TT592" s="6"/>
      <c r="TU592" s="6"/>
      <c r="TV592" s="6"/>
      <c r="TW592" s="6"/>
      <c r="TX592" s="6"/>
      <c r="TY592" s="6"/>
      <c r="TZ592" s="6"/>
      <c r="UA592" s="6"/>
      <c r="UB592" s="6"/>
      <c r="UC592" s="6"/>
      <c r="UD592" s="6"/>
      <c r="UE592" s="6"/>
      <c r="UF592" s="6"/>
      <c r="UG592" s="6"/>
      <c r="UH592" s="6"/>
      <c r="UI592" s="6"/>
      <c r="UJ592" s="6"/>
      <c r="UK592" s="6"/>
      <c r="UL592" s="6"/>
      <c r="UM592" s="6"/>
      <c r="UN592" s="6"/>
      <c r="UO592" s="6"/>
      <c r="UP592" s="6"/>
      <c r="UQ592" s="6"/>
      <c r="UR592" s="6"/>
      <c r="US592" s="6"/>
      <c r="UT592" s="6"/>
      <c r="UU592" s="6"/>
      <c r="UV592" s="6"/>
      <c r="UW592" s="6"/>
      <c r="UX592" s="6"/>
      <c r="UY592" s="6"/>
      <c r="UZ592" s="6"/>
      <c r="VA592" s="6"/>
      <c r="VB592" s="6"/>
      <c r="VC592" s="6"/>
      <c r="VD592" s="6"/>
      <c r="VE592" s="6"/>
      <c r="VF592" s="6"/>
      <c r="VG592" s="6"/>
      <c r="VH592" s="6"/>
      <c r="VI592" s="6"/>
      <c r="VJ592" s="6"/>
      <c r="VK592" s="6"/>
      <c r="VL592" s="6"/>
      <c r="VM592" s="6"/>
      <c r="VN592" s="6"/>
      <c r="VO592" s="6"/>
      <c r="VP592" s="6"/>
      <c r="VQ592" s="6"/>
      <c r="VR592" s="6"/>
      <c r="VS592" s="6"/>
      <c r="VT592" s="6"/>
      <c r="VU592" s="6"/>
      <c r="VV592" s="6"/>
      <c r="VW592" s="6"/>
      <c r="VX592" s="6"/>
      <c r="VY592" s="6"/>
      <c r="VZ592" s="6"/>
      <c r="WA592" s="6"/>
      <c r="WB592" s="6"/>
      <c r="WC592" s="6"/>
      <c r="WD592" s="6"/>
      <c r="WE592" s="6"/>
      <c r="WF592" s="6"/>
      <c r="WG592" s="6"/>
      <c r="WH592" s="6"/>
      <c r="WI592" s="6"/>
      <c r="WJ592" s="6"/>
      <c r="WK592" s="6"/>
      <c r="WL592" s="6"/>
      <c r="WM592" s="6"/>
      <c r="WN592" s="6"/>
      <c r="WO592" s="6"/>
      <c r="WP592" s="6"/>
      <c r="WQ592" s="6"/>
      <c r="WR592" s="6"/>
      <c r="WS592" s="6"/>
      <c r="WT592" s="6"/>
      <c r="WU592" s="6"/>
      <c r="WV592" s="6"/>
      <c r="WW592" s="6"/>
      <c r="WX592" s="6"/>
      <c r="WY592" s="6"/>
      <c r="WZ592" s="6"/>
      <c r="XA592" s="6"/>
      <c r="XB592" s="6"/>
      <c r="XC592" s="6"/>
      <c r="XD592" s="6"/>
      <c r="XE592" s="6"/>
      <c r="XF592" s="6"/>
      <c r="XG592" s="6"/>
      <c r="XH592" s="6"/>
      <c r="XI592" s="6"/>
      <c r="XJ592" s="6"/>
      <c r="XK592" s="6"/>
      <c r="XL592" s="6"/>
      <c r="XM592" s="6"/>
      <c r="XN592" s="6"/>
      <c r="XO592" s="6"/>
      <c r="XP592" s="6"/>
    </row>
    <row r="593" spans="2:640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  <c r="JV593" s="6"/>
      <c r="JW593" s="6"/>
      <c r="JX593" s="6"/>
      <c r="JY593" s="6"/>
      <c r="JZ593" s="6"/>
      <c r="KA593" s="6"/>
      <c r="KB593" s="6"/>
      <c r="KC593" s="6"/>
      <c r="KD593" s="6"/>
      <c r="KE593" s="6"/>
      <c r="KF593" s="6"/>
      <c r="KG593" s="6"/>
      <c r="KH593" s="6"/>
      <c r="KI593" s="6"/>
      <c r="KJ593" s="6"/>
      <c r="KK593" s="6"/>
      <c r="KL593" s="6"/>
      <c r="KM593" s="6"/>
      <c r="KN593" s="6"/>
      <c r="KO593" s="6"/>
      <c r="KP593" s="6"/>
      <c r="KQ593" s="6"/>
      <c r="KR593" s="6"/>
      <c r="KS593" s="6"/>
      <c r="KT593" s="6"/>
      <c r="KU593" s="6"/>
      <c r="KV593" s="6"/>
      <c r="KW593" s="6"/>
      <c r="KX593" s="6"/>
      <c r="KY593" s="6"/>
      <c r="KZ593" s="6"/>
      <c r="LA593" s="6"/>
      <c r="LB593" s="6"/>
      <c r="LC593" s="6"/>
      <c r="LD593" s="6"/>
      <c r="LE593" s="6"/>
      <c r="LF593" s="6"/>
      <c r="LG593" s="6"/>
      <c r="LH593" s="6"/>
      <c r="LI593" s="6"/>
      <c r="LJ593" s="6"/>
      <c r="LK593" s="6"/>
      <c r="LL593" s="6"/>
      <c r="LM593" s="6"/>
      <c r="LN593" s="6"/>
      <c r="LO593" s="6"/>
      <c r="LP593" s="6"/>
      <c r="LQ593" s="6"/>
      <c r="LR593" s="6"/>
      <c r="LS593" s="6"/>
      <c r="LT593" s="6"/>
      <c r="LU593" s="6"/>
      <c r="LV593" s="6"/>
      <c r="LW593" s="6"/>
      <c r="LX593" s="6"/>
      <c r="LY593" s="6"/>
      <c r="LZ593" s="6"/>
      <c r="MA593" s="6"/>
      <c r="MB593" s="6"/>
      <c r="MC593" s="6"/>
      <c r="MD593" s="6"/>
      <c r="ME593" s="6"/>
      <c r="MF593" s="6"/>
      <c r="MG593" s="6"/>
      <c r="MH593" s="6"/>
      <c r="MI593" s="6"/>
      <c r="MJ593" s="6"/>
      <c r="MK593" s="6"/>
      <c r="ML593" s="6"/>
      <c r="MM593" s="6"/>
      <c r="MN593" s="6"/>
      <c r="MO593" s="6"/>
      <c r="MP593" s="6"/>
      <c r="MQ593" s="6"/>
      <c r="MR593" s="6"/>
      <c r="MS593" s="6"/>
      <c r="MT593" s="6"/>
      <c r="MU593" s="6"/>
      <c r="MV593" s="6"/>
      <c r="MW593" s="6"/>
      <c r="MX593" s="6"/>
      <c r="MY593" s="6"/>
      <c r="MZ593" s="6"/>
      <c r="NA593" s="6"/>
      <c r="NB593" s="6"/>
      <c r="NC593" s="6"/>
      <c r="ND593" s="6"/>
      <c r="NE593" s="6"/>
      <c r="NF593" s="6"/>
      <c r="NG593" s="6"/>
      <c r="NH593" s="6"/>
      <c r="NI593" s="6"/>
      <c r="NJ593" s="6"/>
      <c r="NK593" s="6"/>
      <c r="NL593" s="6"/>
      <c r="NM593" s="6"/>
      <c r="NN593" s="6"/>
      <c r="NO593" s="6"/>
      <c r="NP593" s="6"/>
      <c r="NQ593" s="6"/>
      <c r="NR593" s="6"/>
      <c r="NS593" s="6"/>
      <c r="NT593" s="6"/>
      <c r="NU593" s="6"/>
      <c r="NV593" s="6"/>
      <c r="NW593" s="6"/>
      <c r="NX593" s="6"/>
      <c r="NY593" s="6"/>
      <c r="NZ593" s="6"/>
      <c r="OA593" s="6"/>
      <c r="OB593" s="6"/>
      <c r="OC593" s="6"/>
      <c r="OD593" s="6"/>
      <c r="OE593" s="6"/>
      <c r="OF593" s="6"/>
      <c r="OG593" s="6"/>
      <c r="OH593" s="6"/>
      <c r="OI593" s="6"/>
      <c r="OJ593" s="6"/>
      <c r="OK593" s="6"/>
      <c r="OL593" s="6"/>
      <c r="OM593" s="6"/>
      <c r="ON593" s="6"/>
      <c r="OO593" s="6"/>
      <c r="OP593" s="6"/>
      <c r="OQ593" s="6"/>
      <c r="OR593" s="6"/>
      <c r="OS593" s="6"/>
      <c r="OT593" s="6"/>
      <c r="OU593" s="6"/>
      <c r="OV593" s="6"/>
      <c r="OW593" s="6"/>
      <c r="OX593" s="6"/>
      <c r="OY593" s="6"/>
      <c r="OZ593" s="6"/>
      <c r="PA593" s="6"/>
      <c r="PB593" s="6"/>
      <c r="PC593" s="6"/>
      <c r="PD593" s="6"/>
      <c r="PE593" s="6"/>
      <c r="PF593" s="6"/>
      <c r="PG593" s="6"/>
      <c r="PH593" s="6"/>
      <c r="PI593" s="6"/>
      <c r="PJ593" s="6"/>
      <c r="PK593" s="6"/>
      <c r="PL593" s="6"/>
      <c r="PM593" s="6"/>
      <c r="PN593" s="6"/>
      <c r="PO593" s="6"/>
      <c r="PP593" s="6"/>
      <c r="PQ593" s="6"/>
      <c r="PR593" s="6"/>
      <c r="PS593" s="6"/>
      <c r="PT593" s="6"/>
      <c r="PU593" s="6"/>
      <c r="PV593" s="6"/>
      <c r="PW593" s="6"/>
      <c r="PX593" s="6"/>
      <c r="PY593" s="6"/>
      <c r="PZ593" s="6"/>
      <c r="QA593" s="6"/>
      <c r="QB593" s="6"/>
      <c r="QC593" s="6"/>
      <c r="QD593" s="6"/>
      <c r="QE593" s="6"/>
      <c r="QF593" s="6"/>
      <c r="QG593" s="6"/>
      <c r="QH593" s="6"/>
      <c r="QI593" s="6"/>
      <c r="QJ593" s="6"/>
      <c r="QK593" s="6"/>
      <c r="QL593" s="6"/>
      <c r="QM593" s="6"/>
      <c r="QN593" s="6"/>
      <c r="QO593" s="6"/>
      <c r="QP593" s="6"/>
      <c r="QQ593" s="6"/>
      <c r="QR593" s="6"/>
      <c r="QS593" s="6"/>
      <c r="QT593" s="6"/>
      <c r="QU593" s="6"/>
      <c r="QV593" s="6"/>
      <c r="QW593" s="6"/>
      <c r="QX593" s="6"/>
      <c r="QY593" s="6"/>
      <c r="QZ593" s="6"/>
      <c r="RA593" s="6"/>
      <c r="RB593" s="6"/>
      <c r="RC593" s="6"/>
      <c r="RD593" s="6"/>
      <c r="RE593" s="6"/>
      <c r="RF593" s="6"/>
      <c r="RG593" s="6"/>
      <c r="RH593" s="6"/>
      <c r="RI593" s="6"/>
      <c r="RJ593" s="6"/>
      <c r="RK593" s="6"/>
      <c r="RL593" s="6"/>
      <c r="RM593" s="6"/>
      <c r="RN593" s="6"/>
      <c r="RO593" s="6"/>
      <c r="RP593" s="6"/>
      <c r="RQ593" s="6"/>
      <c r="RR593" s="6"/>
      <c r="RS593" s="6"/>
      <c r="RT593" s="6"/>
      <c r="RU593" s="6"/>
      <c r="RV593" s="6"/>
      <c r="RW593" s="6"/>
      <c r="RX593" s="6"/>
      <c r="RY593" s="6"/>
      <c r="RZ593" s="6"/>
      <c r="SA593" s="6"/>
      <c r="SB593" s="6"/>
      <c r="SC593" s="6"/>
      <c r="SD593" s="6"/>
      <c r="SE593" s="6"/>
      <c r="SF593" s="6"/>
      <c r="SG593" s="6"/>
      <c r="SH593" s="6"/>
      <c r="SI593" s="6"/>
      <c r="SJ593" s="6"/>
      <c r="SK593" s="6"/>
      <c r="SL593" s="6"/>
      <c r="SM593" s="6"/>
      <c r="SN593" s="6"/>
      <c r="SO593" s="6"/>
      <c r="SP593" s="6"/>
      <c r="SQ593" s="6"/>
      <c r="SR593" s="6"/>
      <c r="SS593" s="6"/>
      <c r="ST593" s="6"/>
      <c r="SU593" s="6"/>
      <c r="SV593" s="6"/>
      <c r="SW593" s="6"/>
      <c r="SX593" s="6"/>
      <c r="SY593" s="6"/>
      <c r="SZ593" s="6"/>
      <c r="TA593" s="6"/>
      <c r="TB593" s="6"/>
      <c r="TC593" s="6"/>
      <c r="TD593" s="6"/>
      <c r="TE593" s="6"/>
      <c r="TF593" s="6"/>
      <c r="TG593" s="6"/>
      <c r="TH593" s="6"/>
      <c r="TI593" s="6"/>
      <c r="TJ593" s="6"/>
      <c r="TK593" s="6"/>
      <c r="TL593" s="6"/>
      <c r="TM593" s="6"/>
      <c r="TN593" s="6"/>
      <c r="TO593" s="6"/>
      <c r="TP593" s="6"/>
      <c r="TQ593" s="6"/>
      <c r="TR593" s="6"/>
      <c r="TS593" s="6"/>
      <c r="TT593" s="6"/>
      <c r="TU593" s="6"/>
      <c r="TV593" s="6"/>
      <c r="TW593" s="6"/>
      <c r="TX593" s="6"/>
      <c r="TY593" s="6"/>
      <c r="TZ593" s="6"/>
      <c r="UA593" s="6"/>
      <c r="UB593" s="6"/>
      <c r="UC593" s="6"/>
      <c r="UD593" s="6"/>
      <c r="UE593" s="6"/>
      <c r="UF593" s="6"/>
      <c r="UG593" s="6"/>
      <c r="UH593" s="6"/>
      <c r="UI593" s="6"/>
      <c r="UJ593" s="6"/>
      <c r="UK593" s="6"/>
      <c r="UL593" s="6"/>
      <c r="UM593" s="6"/>
      <c r="UN593" s="6"/>
      <c r="UO593" s="6"/>
      <c r="UP593" s="6"/>
      <c r="UQ593" s="6"/>
      <c r="UR593" s="6"/>
      <c r="US593" s="6"/>
      <c r="UT593" s="6"/>
      <c r="UU593" s="6"/>
      <c r="UV593" s="6"/>
      <c r="UW593" s="6"/>
      <c r="UX593" s="6"/>
      <c r="UY593" s="6"/>
      <c r="UZ593" s="6"/>
      <c r="VA593" s="6"/>
      <c r="VB593" s="6"/>
      <c r="VC593" s="6"/>
      <c r="VD593" s="6"/>
      <c r="VE593" s="6"/>
      <c r="VF593" s="6"/>
      <c r="VG593" s="6"/>
      <c r="VH593" s="6"/>
      <c r="VI593" s="6"/>
      <c r="VJ593" s="6"/>
      <c r="VK593" s="6"/>
      <c r="VL593" s="6"/>
      <c r="VM593" s="6"/>
      <c r="VN593" s="6"/>
      <c r="VO593" s="6"/>
      <c r="VP593" s="6"/>
      <c r="VQ593" s="6"/>
      <c r="VR593" s="6"/>
      <c r="VS593" s="6"/>
      <c r="VT593" s="6"/>
      <c r="VU593" s="6"/>
      <c r="VV593" s="6"/>
      <c r="VW593" s="6"/>
      <c r="VX593" s="6"/>
      <c r="VY593" s="6"/>
      <c r="VZ593" s="6"/>
      <c r="WA593" s="6"/>
      <c r="WB593" s="6"/>
      <c r="WC593" s="6"/>
      <c r="WD593" s="6"/>
      <c r="WE593" s="6"/>
      <c r="WF593" s="6"/>
      <c r="WG593" s="6"/>
      <c r="WH593" s="6"/>
      <c r="WI593" s="6"/>
      <c r="WJ593" s="6"/>
      <c r="WK593" s="6"/>
      <c r="WL593" s="6"/>
      <c r="WM593" s="6"/>
      <c r="WN593" s="6"/>
      <c r="WO593" s="6"/>
      <c r="WP593" s="6"/>
      <c r="WQ593" s="6"/>
      <c r="WR593" s="6"/>
      <c r="WS593" s="6"/>
      <c r="WT593" s="6"/>
      <c r="WU593" s="6"/>
      <c r="WV593" s="6"/>
      <c r="WW593" s="6"/>
      <c r="WX593" s="6"/>
      <c r="WY593" s="6"/>
      <c r="WZ593" s="6"/>
      <c r="XA593" s="6"/>
      <c r="XB593" s="6"/>
      <c r="XC593" s="6"/>
      <c r="XD593" s="6"/>
      <c r="XE593" s="6"/>
      <c r="XF593" s="6"/>
      <c r="XG593" s="6"/>
      <c r="XH593" s="6"/>
      <c r="XI593" s="6"/>
      <c r="XJ593" s="6"/>
      <c r="XK593" s="6"/>
      <c r="XL593" s="6"/>
      <c r="XM593" s="6"/>
      <c r="XN593" s="6"/>
      <c r="XO593" s="6"/>
      <c r="XP593" s="6"/>
    </row>
    <row r="594" spans="2:640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  <c r="JV594" s="6"/>
      <c r="JW594" s="6"/>
      <c r="JX594" s="6"/>
      <c r="JY594" s="6"/>
      <c r="JZ594" s="6"/>
      <c r="KA594" s="6"/>
      <c r="KB594" s="6"/>
      <c r="KC594" s="6"/>
      <c r="KD594" s="6"/>
      <c r="KE594" s="6"/>
      <c r="KF594" s="6"/>
      <c r="KG594" s="6"/>
      <c r="KH594" s="6"/>
      <c r="KI594" s="6"/>
      <c r="KJ594" s="6"/>
      <c r="KK594" s="6"/>
      <c r="KL594" s="6"/>
      <c r="KM594" s="6"/>
      <c r="KN594" s="6"/>
      <c r="KO594" s="6"/>
      <c r="KP594" s="6"/>
      <c r="KQ594" s="6"/>
      <c r="KR594" s="6"/>
      <c r="KS594" s="6"/>
      <c r="KT594" s="6"/>
      <c r="KU594" s="6"/>
      <c r="KV594" s="6"/>
      <c r="KW594" s="6"/>
      <c r="KX594" s="6"/>
      <c r="KY594" s="6"/>
      <c r="KZ594" s="6"/>
      <c r="LA594" s="6"/>
      <c r="LB594" s="6"/>
      <c r="LC594" s="6"/>
      <c r="LD594" s="6"/>
      <c r="LE594" s="6"/>
      <c r="LF594" s="6"/>
      <c r="LG594" s="6"/>
      <c r="LH594" s="6"/>
      <c r="LI594" s="6"/>
      <c r="LJ594" s="6"/>
      <c r="LK594" s="6"/>
      <c r="LL594" s="6"/>
      <c r="LM594" s="6"/>
      <c r="LN594" s="6"/>
      <c r="LO594" s="6"/>
      <c r="LP594" s="6"/>
      <c r="LQ594" s="6"/>
      <c r="LR594" s="6"/>
      <c r="LS594" s="6"/>
      <c r="LT594" s="6"/>
      <c r="LU594" s="6"/>
      <c r="LV594" s="6"/>
      <c r="LW594" s="6"/>
      <c r="LX594" s="6"/>
      <c r="LY594" s="6"/>
      <c r="LZ594" s="6"/>
      <c r="MA594" s="6"/>
      <c r="MB594" s="6"/>
      <c r="MC594" s="6"/>
      <c r="MD594" s="6"/>
      <c r="ME594" s="6"/>
      <c r="MF594" s="6"/>
      <c r="MG594" s="6"/>
      <c r="MH594" s="6"/>
      <c r="MI594" s="6"/>
      <c r="MJ594" s="6"/>
      <c r="MK594" s="6"/>
      <c r="ML594" s="6"/>
      <c r="MM594" s="6"/>
      <c r="MN594" s="6"/>
      <c r="MO594" s="6"/>
      <c r="MP594" s="6"/>
      <c r="MQ594" s="6"/>
      <c r="MR594" s="6"/>
      <c r="MS594" s="6"/>
      <c r="MT594" s="6"/>
      <c r="MU594" s="6"/>
      <c r="MV594" s="6"/>
      <c r="MW594" s="6"/>
      <c r="MX594" s="6"/>
      <c r="MY594" s="6"/>
      <c r="MZ594" s="6"/>
      <c r="NA594" s="6"/>
      <c r="NB594" s="6"/>
      <c r="NC594" s="6"/>
      <c r="ND594" s="6"/>
      <c r="NE594" s="6"/>
      <c r="NF594" s="6"/>
      <c r="NG594" s="6"/>
      <c r="NH594" s="6"/>
      <c r="NI594" s="6"/>
      <c r="NJ594" s="6"/>
      <c r="NK594" s="6"/>
      <c r="NL594" s="6"/>
      <c r="NM594" s="6"/>
      <c r="NN594" s="6"/>
      <c r="NO594" s="6"/>
      <c r="NP594" s="6"/>
      <c r="NQ594" s="6"/>
      <c r="NR594" s="6"/>
      <c r="NS594" s="6"/>
      <c r="NT594" s="6"/>
      <c r="NU594" s="6"/>
      <c r="NV594" s="6"/>
      <c r="NW594" s="6"/>
      <c r="NX594" s="6"/>
      <c r="NY594" s="6"/>
      <c r="NZ594" s="6"/>
      <c r="OA594" s="6"/>
      <c r="OB594" s="6"/>
      <c r="OC594" s="6"/>
      <c r="OD594" s="6"/>
      <c r="OE594" s="6"/>
      <c r="OF594" s="6"/>
      <c r="OG594" s="6"/>
      <c r="OH594" s="6"/>
      <c r="OI594" s="6"/>
      <c r="OJ594" s="6"/>
      <c r="OK594" s="6"/>
      <c r="OL594" s="6"/>
      <c r="OM594" s="6"/>
      <c r="ON594" s="6"/>
      <c r="OO594" s="6"/>
      <c r="OP594" s="6"/>
      <c r="OQ594" s="6"/>
      <c r="OR594" s="6"/>
      <c r="OS594" s="6"/>
      <c r="OT594" s="6"/>
      <c r="OU594" s="6"/>
      <c r="OV594" s="6"/>
      <c r="OW594" s="6"/>
      <c r="OX594" s="6"/>
      <c r="OY594" s="6"/>
      <c r="OZ594" s="6"/>
      <c r="PA594" s="6"/>
      <c r="PB594" s="6"/>
      <c r="PC594" s="6"/>
      <c r="PD594" s="6"/>
      <c r="PE594" s="6"/>
      <c r="PF594" s="6"/>
      <c r="PG594" s="6"/>
      <c r="PH594" s="6"/>
      <c r="PI594" s="6"/>
      <c r="PJ594" s="6"/>
      <c r="PK594" s="6"/>
      <c r="PL594" s="6"/>
      <c r="PM594" s="6"/>
      <c r="PN594" s="6"/>
      <c r="PO594" s="6"/>
      <c r="PP594" s="6"/>
      <c r="PQ594" s="6"/>
      <c r="PR594" s="6"/>
      <c r="PS594" s="6"/>
      <c r="PT594" s="6"/>
      <c r="PU594" s="6"/>
      <c r="PV594" s="6"/>
      <c r="PW594" s="6"/>
      <c r="PX594" s="6"/>
      <c r="PY594" s="6"/>
      <c r="PZ594" s="6"/>
      <c r="QA594" s="6"/>
      <c r="QB594" s="6"/>
      <c r="QC594" s="6"/>
      <c r="QD594" s="6"/>
      <c r="QE594" s="6"/>
      <c r="QF594" s="6"/>
      <c r="QG594" s="6"/>
      <c r="QH594" s="6"/>
      <c r="QI594" s="6"/>
      <c r="QJ594" s="6"/>
      <c r="QK594" s="6"/>
      <c r="QL594" s="6"/>
      <c r="QM594" s="6"/>
      <c r="QN594" s="6"/>
      <c r="QO594" s="6"/>
      <c r="QP594" s="6"/>
      <c r="QQ594" s="6"/>
      <c r="QR594" s="6"/>
      <c r="QS594" s="6"/>
      <c r="QT594" s="6"/>
      <c r="QU594" s="6"/>
      <c r="QV594" s="6"/>
      <c r="QW594" s="6"/>
      <c r="QX594" s="6"/>
      <c r="QY594" s="6"/>
      <c r="QZ594" s="6"/>
      <c r="RA594" s="6"/>
      <c r="RB594" s="6"/>
      <c r="RC594" s="6"/>
      <c r="RD594" s="6"/>
      <c r="RE594" s="6"/>
      <c r="RF594" s="6"/>
      <c r="RG594" s="6"/>
      <c r="RH594" s="6"/>
      <c r="RI594" s="6"/>
      <c r="RJ594" s="6"/>
      <c r="RK594" s="6"/>
      <c r="RL594" s="6"/>
      <c r="RM594" s="6"/>
      <c r="RN594" s="6"/>
      <c r="RO594" s="6"/>
      <c r="RP594" s="6"/>
      <c r="RQ594" s="6"/>
      <c r="RR594" s="6"/>
      <c r="RS594" s="6"/>
      <c r="RT594" s="6"/>
      <c r="RU594" s="6"/>
      <c r="RV594" s="6"/>
      <c r="RW594" s="6"/>
      <c r="RX594" s="6"/>
      <c r="RY594" s="6"/>
      <c r="RZ594" s="6"/>
      <c r="SA594" s="6"/>
      <c r="SB594" s="6"/>
      <c r="SC594" s="6"/>
      <c r="SD594" s="6"/>
      <c r="SE594" s="6"/>
      <c r="SF594" s="6"/>
      <c r="SG594" s="6"/>
      <c r="SH594" s="6"/>
      <c r="SI594" s="6"/>
      <c r="SJ594" s="6"/>
      <c r="SK594" s="6"/>
      <c r="SL594" s="6"/>
      <c r="SM594" s="6"/>
      <c r="SN594" s="6"/>
      <c r="SO594" s="6"/>
      <c r="SP594" s="6"/>
      <c r="SQ594" s="6"/>
      <c r="SR594" s="6"/>
      <c r="SS594" s="6"/>
      <c r="ST594" s="6"/>
      <c r="SU594" s="6"/>
      <c r="SV594" s="6"/>
      <c r="SW594" s="6"/>
      <c r="SX594" s="6"/>
      <c r="SY594" s="6"/>
      <c r="SZ594" s="6"/>
      <c r="TA594" s="6"/>
      <c r="TB594" s="6"/>
      <c r="TC594" s="6"/>
      <c r="TD594" s="6"/>
      <c r="TE594" s="6"/>
      <c r="TF594" s="6"/>
      <c r="TG594" s="6"/>
      <c r="TH594" s="6"/>
      <c r="TI594" s="6"/>
      <c r="TJ594" s="6"/>
      <c r="TK594" s="6"/>
      <c r="TL594" s="6"/>
      <c r="TM594" s="6"/>
      <c r="TN594" s="6"/>
      <c r="TO594" s="6"/>
      <c r="TP594" s="6"/>
      <c r="TQ594" s="6"/>
      <c r="TR594" s="6"/>
      <c r="TS594" s="6"/>
      <c r="TT594" s="6"/>
      <c r="TU594" s="6"/>
      <c r="TV594" s="6"/>
      <c r="TW594" s="6"/>
      <c r="TX594" s="6"/>
      <c r="TY594" s="6"/>
      <c r="TZ594" s="6"/>
      <c r="UA594" s="6"/>
      <c r="UB594" s="6"/>
      <c r="UC594" s="6"/>
      <c r="UD594" s="6"/>
      <c r="UE594" s="6"/>
      <c r="UF594" s="6"/>
      <c r="UG594" s="6"/>
      <c r="UH594" s="6"/>
      <c r="UI594" s="6"/>
      <c r="UJ594" s="6"/>
      <c r="UK594" s="6"/>
      <c r="UL594" s="6"/>
      <c r="UM594" s="6"/>
      <c r="UN594" s="6"/>
      <c r="UO594" s="6"/>
      <c r="UP594" s="6"/>
      <c r="UQ594" s="6"/>
      <c r="UR594" s="6"/>
      <c r="US594" s="6"/>
      <c r="UT594" s="6"/>
      <c r="UU594" s="6"/>
      <c r="UV594" s="6"/>
      <c r="UW594" s="6"/>
      <c r="UX594" s="6"/>
      <c r="UY594" s="6"/>
      <c r="UZ594" s="6"/>
      <c r="VA594" s="6"/>
      <c r="VB594" s="6"/>
      <c r="VC594" s="6"/>
      <c r="VD594" s="6"/>
      <c r="VE594" s="6"/>
      <c r="VF594" s="6"/>
      <c r="VG594" s="6"/>
      <c r="VH594" s="6"/>
      <c r="VI594" s="6"/>
      <c r="VJ594" s="6"/>
      <c r="VK594" s="6"/>
      <c r="VL594" s="6"/>
      <c r="VM594" s="6"/>
      <c r="VN594" s="6"/>
      <c r="VO594" s="6"/>
      <c r="VP594" s="6"/>
      <c r="VQ594" s="6"/>
      <c r="VR594" s="6"/>
      <c r="VS594" s="6"/>
      <c r="VT594" s="6"/>
      <c r="VU594" s="6"/>
      <c r="VV594" s="6"/>
      <c r="VW594" s="6"/>
      <c r="VX594" s="6"/>
      <c r="VY594" s="6"/>
      <c r="VZ594" s="6"/>
      <c r="WA594" s="6"/>
      <c r="WB594" s="6"/>
      <c r="WC594" s="6"/>
      <c r="WD594" s="6"/>
      <c r="WE594" s="6"/>
      <c r="WF594" s="6"/>
      <c r="WG594" s="6"/>
      <c r="WH594" s="6"/>
      <c r="WI594" s="6"/>
      <c r="WJ594" s="6"/>
      <c r="WK594" s="6"/>
      <c r="WL594" s="6"/>
      <c r="WM594" s="6"/>
      <c r="WN594" s="6"/>
      <c r="WO594" s="6"/>
      <c r="WP594" s="6"/>
      <c r="WQ594" s="6"/>
      <c r="WR594" s="6"/>
      <c r="WS594" s="6"/>
      <c r="WT594" s="6"/>
      <c r="WU594" s="6"/>
      <c r="WV594" s="6"/>
      <c r="WW594" s="6"/>
      <c r="WX594" s="6"/>
      <c r="WY594" s="6"/>
      <c r="WZ594" s="6"/>
      <c r="XA594" s="6"/>
      <c r="XB594" s="6"/>
      <c r="XC594" s="6"/>
      <c r="XD594" s="6"/>
      <c r="XE594" s="6"/>
      <c r="XF594" s="6"/>
      <c r="XG594" s="6"/>
      <c r="XH594" s="6"/>
      <c r="XI594" s="6"/>
      <c r="XJ594" s="6"/>
      <c r="XK594" s="6"/>
      <c r="XL594" s="6"/>
      <c r="XM594" s="6"/>
      <c r="XN594" s="6"/>
      <c r="XO594" s="6"/>
      <c r="XP594" s="6"/>
    </row>
    <row r="595" spans="2:640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  <c r="JV595" s="6"/>
      <c r="JW595" s="6"/>
      <c r="JX595" s="6"/>
      <c r="JY595" s="6"/>
      <c r="JZ595" s="6"/>
      <c r="KA595" s="6"/>
      <c r="KB595" s="6"/>
      <c r="KC595" s="6"/>
      <c r="KD595" s="6"/>
      <c r="KE595" s="6"/>
      <c r="KF595" s="6"/>
      <c r="KG595" s="6"/>
      <c r="KH595" s="6"/>
      <c r="KI595" s="6"/>
      <c r="KJ595" s="6"/>
      <c r="KK595" s="6"/>
      <c r="KL595" s="6"/>
      <c r="KM595" s="6"/>
      <c r="KN595" s="6"/>
      <c r="KO595" s="6"/>
      <c r="KP595" s="6"/>
      <c r="KQ595" s="6"/>
      <c r="KR595" s="6"/>
      <c r="KS595" s="6"/>
      <c r="KT595" s="6"/>
      <c r="KU595" s="6"/>
      <c r="KV595" s="6"/>
      <c r="KW595" s="6"/>
      <c r="KX595" s="6"/>
      <c r="KY595" s="6"/>
      <c r="KZ595" s="6"/>
      <c r="LA595" s="6"/>
      <c r="LB595" s="6"/>
      <c r="LC595" s="6"/>
      <c r="LD595" s="6"/>
      <c r="LE595" s="6"/>
      <c r="LF595" s="6"/>
      <c r="LG595" s="6"/>
      <c r="LH595" s="6"/>
      <c r="LI595" s="6"/>
      <c r="LJ595" s="6"/>
      <c r="LK595" s="6"/>
      <c r="LL595" s="6"/>
      <c r="LM595" s="6"/>
      <c r="LN595" s="6"/>
      <c r="LO595" s="6"/>
      <c r="LP595" s="6"/>
      <c r="LQ595" s="6"/>
      <c r="LR595" s="6"/>
      <c r="LS595" s="6"/>
      <c r="LT595" s="6"/>
      <c r="LU595" s="6"/>
      <c r="LV595" s="6"/>
      <c r="LW595" s="6"/>
      <c r="LX595" s="6"/>
      <c r="LY595" s="6"/>
      <c r="LZ595" s="6"/>
      <c r="MA595" s="6"/>
      <c r="MB595" s="6"/>
      <c r="MC595" s="6"/>
      <c r="MD595" s="6"/>
      <c r="ME595" s="6"/>
      <c r="MF595" s="6"/>
      <c r="MG595" s="6"/>
      <c r="MH595" s="6"/>
      <c r="MI595" s="6"/>
      <c r="MJ595" s="6"/>
      <c r="MK595" s="6"/>
      <c r="ML595" s="6"/>
      <c r="MM595" s="6"/>
      <c r="MN595" s="6"/>
      <c r="MO595" s="6"/>
      <c r="MP595" s="6"/>
      <c r="MQ595" s="6"/>
      <c r="MR595" s="6"/>
      <c r="MS595" s="6"/>
      <c r="MT595" s="6"/>
      <c r="MU595" s="6"/>
      <c r="MV595" s="6"/>
      <c r="MW595" s="6"/>
      <c r="MX595" s="6"/>
      <c r="MY595" s="6"/>
      <c r="MZ595" s="6"/>
      <c r="NA595" s="6"/>
      <c r="NB595" s="6"/>
      <c r="NC595" s="6"/>
      <c r="ND595" s="6"/>
      <c r="NE595" s="6"/>
      <c r="NF595" s="6"/>
      <c r="NG595" s="6"/>
      <c r="NH595" s="6"/>
      <c r="NI595" s="6"/>
      <c r="NJ595" s="6"/>
      <c r="NK595" s="6"/>
      <c r="NL595" s="6"/>
      <c r="NM595" s="6"/>
      <c r="NN595" s="6"/>
      <c r="NO595" s="6"/>
      <c r="NP595" s="6"/>
      <c r="NQ595" s="6"/>
      <c r="NR595" s="6"/>
      <c r="NS595" s="6"/>
      <c r="NT595" s="6"/>
      <c r="NU595" s="6"/>
      <c r="NV595" s="6"/>
      <c r="NW595" s="6"/>
      <c r="NX595" s="6"/>
      <c r="NY595" s="6"/>
      <c r="NZ595" s="6"/>
      <c r="OA595" s="6"/>
      <c r="OB595" s="6"/>
      <c r="OC595" s="6"/>
      <c r="OD595" s="6"/>
      <c r="OE595" s="6"/>
      <c r="OF595" s="6"/>
      <c r="OG595" s="6"/>
      <c r="OH595" s="6"/>
      <c r="OI595" s="6"/>
      <c r="OJ595" s="6"/>
      <c r="OK595" s="6"/>
      <c r="OL595" s="6"/>
      <c r="OM595" s="6"/>
      <c r="ON595" s="6"/>
      <c r="OO595" s="6"/>
      <c r="OP595" s="6"/>
      <c r="OQ595" s="6"/>
      <c r="OR595" s="6"/>
      <c r="OS595" s="6"/>
      <c r="OT595" s="6"/>
      <c r="OU595" s="6"/>
      <c r="OV595" s="6"/>
      <c r="OW595" s="6"/>
      <c r="OX595" s="6"/>
      <c r="OY595" s="6"/>
      <c r="OZ595" s="6"/>
      <c r="PA595" s="6"/>
      <c r="PB595" s="6"/>
      <c r="PC595" s="6"/>
      <c r="PD595" s="6"/>
      <c r="PE595" s="6"/>
      <c r="PF595" s="6"/>
      <c r="PG595" s="6"/>
      <c r="PH595" s="6"/>
      <c r="PI595" s="6"/>
      <c r="PJ595" s="6"/>
      <c r="PK595" s="6"/>
      <c r="PL595" s="6"/>
      <c r="PM595" s="6"/>
      <c r="PN595" s="6"/>
      <c r="PO595" s="6"/>
      <c r="PP595" s="6"/>
      <c r="PQ595" s="6"/>
      <c r="PR595" s="6"/>
      <c r="PS595" s="6"/>
      <c r="PT595" s="6"/>
      <c r="PU595" s="6"/>
      <c r="PV595" s="6"/>
      <c r="PW595" s="6"/>
      <c r="PX595" s="6"/>
      <c r="PY595" s="6"/>
      <c r="PZ595" s="6"/>
      <c r="QA595" s="6"/>
      <c r="QB595" s="6"/>
      <c r="QC595" s="6"/>
      <c r="QD595" s="6"/>
      <c r="QE595" s="6"/>
      <c r="QF595" s="6"/>
      <c r="QG595" s="6"/>
      <c r="QH595" s="6"/>
      <c r="QI595" s="6"/>
      <c r="QJ595" s="6"/>
      <c r="QK595" s="6"/>
      <c r="QL595" s="6"/>
      <c r="QM595" s="6"/>
      <c r="QN595" s="6"/>
      <c r="QO595" s="6"/>
      <c r="QP595" s="6"/>
      <c r="QQ595" s="6"/>
      <c r="QR595" s="6"/>
      <c r="QS595" s="6"/>
      <c r="QT595" s="6"/>
      <c r="QU595" s="6"/>
      <c r="QV595" s="6"/>
      <c r="QW595" s="6"/>
      <c r="QX595" s="6"/>
      <c r="QY595" s="6"/>
      <c r="QZ595" s="6"/>
      <c r="RA595" s="6"/>
      <c r="RB595" s="6"/>
      <c r="RC595" s="6"/>
      <c r="RD595" s="6"/>
      <c r="RE595" s="6"/>
      <c r="RF595" s="6"/>
      <c r="RG595" s="6"/>
      <c r="RH595" s="6"/>
      <c r="RI595" s="6"/>
      <c r="RJ595" s="6"/>
      <c r="RK595" s="6"/>
      <c r="RL595" s="6"/>
      <c r="RM595" s="6"/>
      <c r="RN595" s="6"/>
      <c r="RO595" s="6"/>
      <c r="RP595" s="6"/>
      <c r="RQ595" s="6"/>
      <c r="RR595" s="6"/>
      <c r="RS595" s="6"/>
      <c r="RT595" s="6"/>
      <c r="RU595" s="6"/>
      <c r="RV595" s="6"/>
      <c r="RW595" s="6"/>
      <c r="RX595" s="6"/>
      <c r="RY595" s="6"/>
      <c r="RZ595" s="6"/>
      <c r="SA595" s="6"/>
      <c r="SB595" s="6"/>
      <c r="SC595" s="6"/>
      <c r="SD595" s="6"/>
      <c r="SE595" s="6"/>
      <c r="SF595" s="6"/>
      <c r="SG595" s="6"/>
      <c r="SH595" s="6"/>
      <c r="SI595" s="6"/>
      <c r="SJ595" s="6"/>
      <c r="SK595" s="6"/>
      <c r="SL595" s="6"/>
      <c r="SM595" s="6"/>
      <c r="SN595" s="6"/>
      <c r="SO595" s="6"/>
      <c r="SP595" s="6"/>
      <c r="SQ595" s="6"/>
      <c r="SR595" s="6"/>
      <c r="SS595" s="6"/>
      <c r="ST595" s="6"/>
      <c r="SU595" s="6"/>
      <c r="SV595" s="6"/>
      <c r="SW595" s="6"/>
      <c r="SX595" s="6"/>
      <c r="SY595" s="6"/>
      <c r="SZ595" s="6"/>
      <c r="TA595" s="6"/>
      <c r="TB595" s="6"/>
      <c r="TC595" s="6"/>
      <c r="TD595" s="6"/>
      <c r="TE595" s="6"/>
      <c r="TF595" s="6"/>
      <c r="TG595" s="6"/>
      <c r="TH595" s="6"/>
      <c r="TI595" s="6"/>
      <c r="TJ595" s="6"/>
      <c r="TK595" s="6"/>
      <c r="TL595" s="6"/>
      <c r="TM595" s="6"/>
      <c r="TN595" s="6"/>
      <c r="TO595" s="6"/>
      <c r="TP595" s="6"/>
      <c r="TQ595" s="6"/>
      <c r="TR595" s="6"/>
      <c r="TS595" s="6"/>
      <c r="TT595" s="6"/>
      <c r="TU595" s="6"/>
      <c r="TV595" s="6"/>
      <c r="TW595" s="6"/>
      <c r="TX595" s="6"/>
      <c r="TY595" s="6"/>
      <c r="TZ595" s="6"/>
      <c r="UA595" s="6"/>
      <c r="UB595" s="6"/>
      <c r="UC595" s="6"/>
      <c r="UD595" s="6"/>
      <c r="UE595" s="6"/>
      <c r="UF595" s="6"/>
      <c r="UG595" s="6"/>
      <c r="UH595" s="6"/>
      <c r="UI595" s="6"/>
      <c r="UJ595" s="6"/>
      <c r="UK595" s="6"/>
      <c r="UL595" s="6"/>
      <c r="UM595" s="6"/>
      <c r="UN595" s="6"/>
      <c r="UO595" s="6"/>
      <c r="UP595" s="6"/>
      <c r="UQ595" s="6"/>
      <c r="UR595" s="6"/>
      <c r="US595" s="6"/>
      <c r="UT595" s="6"/>
      <c r="UU595" s="6"/>
      <c r="UV595" s="6"/>
      <c r="UW595" s="6"/>
      <c r="UX595" s="6"/>
      <c r="UY595" s="6"/>
      <c r="UZ595" s="6"/>
      <c r="VA595" s="6"/>
      <c r="VB595" s="6"/>
      <c r="VC595" s="6"/>
      <c r="VD595" s="6"/>
      <c r="VE595" s="6"/>
      <c r="VF595" s="6"/>
      <c r="VG595" s="6"/>
      <c r="VH595" s="6"/>
      <c r="VI595" s="6"/>
      <c r="VJ595" s="6"/>
      <c r="VK595" s="6"/>
      <c r="VL595" s="6"/>
      <c r="VM595" s="6"/>
      <c r="VN595" s="6"/>
      <c r="VO595" s="6"/>
      <c r="VP595" s="6"/>
      <c r="VQ595" s="6"/>
      <c r="VR595" s="6"/>
      <c r="VS595" s="6"/>
      <c r="VT595" s="6"/>
      <c r="VU595" s="6"/>
      <c r="VV595" s="6"/>
      <c r="VW595" s="6"/>
      <c r="VX595" s="6"/>
      <c r="VY595" s="6"/>
      <c r="VZ595" s="6"/>
      <c r="WA595" s="6"/>
      <c r="WB595" s="6"/>
      <c r="WC595" s="6"/>
      <c r="WD595" s="6"/>
      <c r="WE595" s="6"/>
      <c r="WF595" s="6"/>
      <c r="WG595" s="6"/>
      <c r="WH595" s="6"/>
      <c r="WI595" s="6"/>
      <c r="WJ595" s="6"/>
      <c r="WK595" s="6"/>
      <c r="WL595" s="6"/>
      <c r="WM595" s="6"/>
      <c r="WN595" s="6"/>
      <c r="WO595" s="6"/>
      <c r="WP595" s="6"/>
      <c r="WQ595" s="6"/>
      <c r="WR595" s="6"/>
      <c r="WS595" s="6"/>
      <c r="WT595" s="6"/>
      <c r="WU595" s="6"/>
      <c r="WV595" s="6"/>
      <c r="WW595" s="6"/>
      <c r="WX595" s="6"/>
      <c r="WY595" s="6"/>
      <c r="WZ595" s="6"/>
      <c r="XA595" s="6"/>
      <c r="XB595" s="6"/>
      <c r="XC595" s="6"/>
      <c r="XD595" s="6"/>
      <c r="XE595" s="6"/>
      <c r="XF595" s="6"/>
      <c r="XG595" s="6"/>
      <c r="XH595" s="6"/>
      <c r="XI595" s="6"/>
      <c r="XJ595" s="6"/>
      <c r="XK595" s="6"/>
      <c r="XL595" s="6"/>
      <c r="XM595" s="6"/>
      <c r="XN595" s="6"/>
      <c r="XO595" s="6"/>
      <c r="XP595" s="6"/>
    </row>
    <row r="596" spans="2:640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  <c r="JV596" s="6"/>
      <c r="JW596" s="6"/>
      <c r="JX596" s="6"/>
      <c r="JY596" s="6"/>
      <c r="JZ596" s="6"/>
      <c r="KA596" s="6"/>
      <c r="KB596" s="6"/>
      <c r="KC596" s="6"/>
      <c r="KD596" s="6"/>
      <c r="KE596" s="6"/>
      <c r="KF596" s="6"/>
      <c r="KG596" s="6"/>
      <c r="KH596" s="6"/>
      <c r="KI596" s="6"/>
      <c r="KJ596" s="6"/>
      <c r="KK596" s="6"/>
      <c r="KL596" s="6"/>
      <c r="KM596" s="6"/>
      <c r="KN596" s="6"/>
      <c r="KO596" s="6"/>
      <c r="KP596" s="6"/>
      <c r="KQ596" s="6"/>
      <c r="KR596" s="6"/>
      <c r="KS596" s="6"/>
      <c r="KT596" s="6"/>
      <c r="KU596" s="6"/>
      <c r="KV596" s="6"/>
      <c r="KW596" s="6"/>
      <c r="KX596" s="6"/>
      <c r="KY596" s="6"/>
      <c r="KZ596" s="6"/>
      <c r="LA596" s="6"/>
      <c r="LB596" s="6"/>
      <c r="LC596" s="6"/>
      <c r="LD596" s="6"/>
      <c r="LE596" s="6"/>
      <c r="LF596" s="6"/>
      <c r="LG596" s="6"/>
      <c r="LH596" s="6"/>
      <c r="LI596" s="6"/>
      <c r="LJ596" s="6"/>
      <c r="LK596" s="6"/>
      <c r="LL596" s="6"/>
      <c r="LM596" s="6"/>
      <c r="LN596" s="6"/>
      <c r="LO596" s="6"/>
      <c r="LP596" s="6"/>
      <c r="LQ596" s="6"/>
      <c r="LR596" s="6"/>
      <c r="LS596" s="6"/>
      <c r="LT596" s="6"/>
      <c r="LU596" s="6"/>
      <c r="LV596" s="6"/>
      <c r="LW596" s="6"/>
      <c r="LX596" s="6"/>
      <c r="LY596" s="6"/>
      <c r="LZ596" s="6"/>
      <c r="MA596" s="6"/>
      <c r="MB596" s="6"/>
      <c r="MC596" s="6"/>
      <c r="MD596" s="6"/>
      <c r="ME596" s="6"/>
      <c r="MF596" s="6"/>
      <c r="MG596" s="6"/>
      <c r="MH596" s="6"/>
      <c r="MI596" s="6"/>
      <c r="MJ596" s="6"/>
      <c r="MK596" s="6"/>
      <c r="ML596" s="6"/>
      <c r="MM596" s="6"/>
      <c r="MN596" s="6"/>
      <c r="MO596" s="6"/>
      <c r="MP596" s="6"/>
      <c r="MQ596" s="6"/>
      <c r="MR596" s="6"/>
      <c r="MS596" s="6"/>
      <c r="MT596" s="6"/>
      <c r="MU596" s="6"/>
      <c r="MV596" s="6"/>
      <c r="MW596" s="6"/>
      <c r="MX596" s="6"/>
      <c r="MY596" s="6"/>
      <c r="MZ596" s="6"/>
      <c r="NA596" s="6"/>
      <c r="NB596" s="6"/>
      <c r="NC596" s="6"/>
      <c r="ND596" s="6"/>
      <c r="NE596" s="6"/>
      <c r="NF596" s="6"/>
      <c r="NG596" s="6"/>
      <c r="NH596" s="6"/>
      <c r="NI596" s="6"/>
      <c r="NJ596" s="6"/>
      <c r="NK596" s="6"/>
      <c r="NL596" s="6"/>
      <c r="NM596" s="6"/>
      <c r="NN596" s="6"/>
      <c r="NO596" s="6"/>
      <c r="NP596" s="6"/>
      <c r="NQ596" s="6"/>
      <c r="NR596" s="6"/>
      <c r="NS596" s="6"/>
      <c r="NT596" s="6"/>
      <c r="NU596" s="6"/>
      <c r="NV596" s="6"/>
      <c r="NW596" s="6"/>
      <c r="NX596" s="6"/>
      <c r="NY596" s="6"/>
      <c r="NZ596" s="6"/>
      <c r="OA596" s="6"/>
      <c r="OB596" s="6"/>
      <c r="OC596" s="6"/>
      <c r="OD596" s="6"/>
      <c r="OE596" s="6"/>
      <c r="OF596" s="6"/>
      <c r="OG596" s="6"/>
      <c r="OH596" s="6"/>
      <c r="OI596" s="6"/>
      <c r="OJ596" s="6"/>
      <c r="OK596" s="6"/>
      <c r="OL596" s="6"/>
      <c r="OM596" s="6"/>
      <c r="ON596" s="6"/>
      <c r="OO596" s="6"/>
      <c r="OP596" s="6"/>
      <c r="OQ596" s="6"/>
      <c r="OR596" s="6"/>
      <c r="OS596" s="6"/>
      <c r="OT596" s="6"/>
      <c r="OU596" s="6"/>
      <c r="OV596" s="6"/>
      <c r="OW596" s="6"/>
      <c r="OX596" s="6"/>
      <c r="OY596" s="6"/>
      <c r="OZ596" s="6"/>
      <c r="PA596" s="6"/>
      <c r="PB596" s="6"/>
      <c r="PC596" s="6"/>
      <c r="PD596" s="6"/>
      <c r="PE596" s="6"/>
      <c r="PF596" s="6"/>
      <c r="PG596" s="6"/>
      <c r="PH596" s="6"/>
      <c r="PI596" s="6"/>
      <c r="PJ596" s="6"/>
      <c r="PK596" s="6"/>
      <c r="PL596" s="6"/>
      <c r="PM596" s="6"/>
      <c r="PN596" s="6"/>
      <c r="PO596" s="6"/>
      <c r="PP596" s="6"/>
      <c r="PQ596" s="6"/>
      <c r="PR596" s="6"/>
      <c r="PS596" s="6"/>
      <c r="PT596" s="6"/>
      <c r="PU596" s="6"/>
      <c r="PV596" s="6"/>
      <c r="PW596" s="6"/>
      <c r="PX596" s="6"/>
      <c r="PY596" s="6"/>
      <c r="PZ596" s="6"/>
      <c r="QA596" s="6"/>
      <c r="QB596" s="6"/>
      <c r="QC596" s="6"/>
      <c r="QD596" s="6"/>
      <c r="QE596" s="6"/>
      <c r="QF596" s="6"/>
      <c r="QG596" s="6"/>
      <c r="QH596" s="6"/>
      <c r="QI596" s="6"/>
      <c r="QJ596" s="6"/>
      <c r="QK596" s="6"/>
      <c r="QL596" s="6"/>
      <c r="QM596" s="6"/>
      <c r="QN596" s="6"/>
      <c r="QO596" s="6"/>
      <c r="QP596" s="6"/>
      <c r="QQ596" s="6"/>
      <c r="QR596" s="6"/>
      <c r="QS596" s="6"/>
      <c r="QT596" s="6"/>
      <c r="QU596" s="6"/>
      <c r="QV596" s="6"/>
      <c r="QW596" s="6"/>
      <c r="QX596" s="6"/>
      <c r="QY596" s="6"/>
      <c r="QZ596" s="6"/>
      <c r="RA596" s="6"/>
      <c r="RB596" s="6"/>
      <c r="RC596" s="6"/>
      <c r="RD596" s="6"/>
      <c r="RE596" s="6"/>
      <c r="RF596" s="6"/>
      <c r="RG596" s="6"/>
      <c r="RH596" s="6"/>
      <c r="RI596" s="6"/>
      <c r="RJ596" s="6"/>
      <c r="RK596" s="6"/>
      <c r="RL596" s="6"/>
      <c r="RM596" s="6"/>
      <c r="RN596" s="6"/>
      <c r="RO596" s="6"/>
      <c r="RP596" s="6"/>
      <c r="RQ596" s="6"/>
      <c r="RR596" s="6"/>
      <c r="RS596" s="6"/>
      <c r="RT596" s="6"/>
      <c r="RU596" s="6"/>
      <c r="RV596" s="6"/>
      <c r="RW596" s="6"/>
      <c r="RX596" s="6"/>
      <c r="RY596" s="6"/>
      <c r="RZ596" s="6"/>
      <c r="SA596" s="6"/>
      <c r="SB596" s="6"/>
      <c r="SC596" s="6"/>
      <c r="SD596" s="6"/>
      <c r="SE596" s="6"/>
      <c r="SF596" s="6"/>
      <c r="SG596" s="6"/>
      <c r="SH596" s="6"/>
      <c r="SI596" s="6"/>
      <c r="SJ596" s="6"/>
      <c r="SK596" s="6"/>
      <c r="SL596" s="6"/>
      <c r="SM596" s="6"/>
      <c r="SN596" s="6"/>
      <c r="SO596" s="6"/>
      <c r="SP596" s="6"/>
      <c r="SQ596" s="6"/>
      <c r="SR596" s="6"/>
      <c r="SS596" s="6"/>
      <c r="ST596" s="6"/>
      <c r="SU596" s="6"/>
      <c r="SV596" s="6"/>
      <c r="SW596" s="6"/>
      <c r="SX596" s="6"/>
      <c r="SY596" s="6"/>
      <c r="SZ596" s="6"/>
      <c r="TA596" s="6"/>
      <c r="TB596" s="6"/>
      <c r="TC596" s="6"/>
      <c r="TD596" s="6"/>
      <c r="TE596" s="6"/>
      <c r="TF596" s="6"/>
      <c r="TG596" s="6"/>
      <c r="TH596" s="6"/>
      <c r="TI596" s="6"/>
      <c r="TJ596" s="6"/>
      <c r="TK596" s="6"/>
      <c r="TL596" s="6"/>
      <c r="TM596" s="6"/>
      <c r="TN596" s="6"/>
      <c r="TO596" s="6"/>
      <c r="TP596" s="6"/>
      <c r="TQ596" s="6"/>
      <c r="TR596" s="6"/>
      <c r="TS596" s="6"/>
      <c r="TT596" s="6"/>
      <c r="TU596" s="6"/>
      <c r="TV596" s="6"/>
      <c r="TW596" s="6"/>
      <c r="TX596" s="6"/>
      <c r="TY596" s="6"/>
      <c r="TZ596" s="6"/>
      <c r="UA596" s="6"/>
      <c r="UB596" s="6"/>
      <c r="UC596" s="6"/>
      <c r="UD596" s="6"/>
      <c r="UE596" s="6"/>
      <c r="UF596" s="6"/>
      <c r="UG596" s="6"/>
      <c r="UH596" s="6"/>
      <c r="UI596" s="6"/>
      <c r="UJ596" s="6"/>
      <c r="UK596" s="6"/>
      <c r="UL596" s="6"/>
      <c r="UM596" s="6"/>
      <c r="UN596" s="6"/>
      <c r="UO596" s="6"/>
      <c r="UP596" s="6"/>
      <c r="UQ596" s="6"/>
      <c r="UR596" s="6"/>
      <c r="US596" s="6"/>
      <c r="UT596" s="6"/>
      <c r="UU596" s="6"/>
      <c r="UV596" s="6"/>
      <c r="UW596" s="6"/>
      <c r="UX596" s="6"/>
      <c r="UY596" s="6"/>
      <c r="UZ596" s="6"/>
      <c r="VA596" s="6"/>
      <c r="VB596" s="6"/>
      <c r="VC596" s="6"/>
      <c r="VD596" s="6"/>
      <c r="VE596" s="6"/>
      <c r="VF596" s="6"/>
      <c r="VG596" s="6"/>
      <c r="VH596" s="6"/>
      <c r="VI596" s="6"/>
      <c r="VJ596" s="6"/>
      <c r="VK596" s="6"/>
      <c r="VL596" s="6"/>
      <c r="VM596" s="6"/>
      <c r="VN596" s="6"/>
      <c r="VO596" s="6"/>
      <c r="VP596" s="6"/>
      <c r="VQ596" s="6"/>
      <c r="VR596" s="6"/>
      <c r="VS596" s="6"/>
      <c r="VT596" s="6"/>
      <c r="VU596" s="6"/>
      <c r="VV596" s="6"/>
      <c r="VW596" s="6"/>
      <c r="VX596" s="6"/>
      <c r="VY596" s="6"/>
      <c r="VZ596" s="6"/>
      <c r="WA596" s="6"/>
      <c r="WB596" s="6"/>
      <c r="WC596" s="6"/>
      <c r="WD596" s="6"/>
      <c r="WE596" s="6"/>
      <c r="WF596" s="6"/>
      <c r="WG596" s="6"/>
      <c r="WH596" s="6"/>
      <c r="WI596" s="6"/>
      <c r="WJ596" s="6"/>
      <c r="WK596" s="6"/>
      <c r="WL596" s="6"/>
      <c r="WM596" s="6"/>
      <c r="WN596" s="6"/>
      <c r="WO596" s="6"/>
      <c r="WP596" s="6"/>
      <c r="WQ596" s="6"/>
      <c r="WR596" s="6"/>
      <c r="WS596" s="6"/>
      <c r="WT596" s="6"/>
      <c r="WU596" s="6"/>
      <c r="WV596" s="6"/>
      <c r="WW596" s="6"/>
      <c r="WX596" s="6"/>
      <c r="WY596" s="6"/>
      <c r="WZ596" s="6"/>
      <c r="XA596" s="6"/>
      <c r="XB596" s="6"/>
      <c r="XC596" s="6"/>
      <c r="XD596" s="6"/>
      <c r="XE596" s="6"/>
      <c r="XF596" s="6"/>
      <c r="XG596" s="6"/>
      <c r="XH596" s="6"/>
      <c r="XI596" s="6"/>
      <c r="XJ596" s="6"/>
      <c r="XK596" s="6"/>
      <c r="XL596" s="6"/>
      <c r="XM596" s="6"/>
      <c r="XN596" s="6"/>
      <c r="XO596" s="6"/>
      <c r="XP596" s="6"/>
    </row>
    <row r="597" spans="2:640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  <c r="JV597" s="6"/>
      <c r="JW597" s="6"/>
      <c r="JX597" s="6"/>
      <c r="JY597" s="6"/>
      <c r="JZ597" s="6"/>
      <c r="KA597" s="6"/>
      <c r="KB597" s="6"/>
      <c r="KC597" s="6"/>
      <c r="KD597" s="6"/>
      <c r="KE597" s="6"/>
      <c r="KF597" s="6"/>
      <c r="KG597" s="6"/>
      <c r="KH597" s="6"/>
      <c r="KI597" s="6"/>
      <c r="KJ597" s="6"/>
      <c r="KK597" s="6"/>
      <c r="KL597" s="6"/>
      <c r="KM597" s="6"/>
      <c r="KN597" s="6"/>
      <c r="KO597" s="6"/>
      <c r="KP597" s="6"/>
      <c r="KQ597" s="6"/>
      <c r="KR597" s="6"/>
      <c r="KS597" s="6"/>
      <c r="KT597" s="6"/>
      <c r="KU597" s="6"/>
      <c r="KV597" s="6"/>
      <c r="KW597" s="6"/>
      <c r="KX597" s="6"/>
      <c r="KY597" s="6"/>
      <c r="KZ597" s="6"/>
      <c r="LA597" s="6"/>
      <c r="LB597" s="6"/>
      <c r="LC597" s="6"/>
      <c r="LD597" s="6"/>
      <c r="LE597" s="6"/>
      <c r="LF597" s="6"/>
      <c r="LG597" s="6"/>
      <c r="LH597" s="6"/>
      <c r="LI597" s="6"/>
      <c r="LJ597" s="6"/>
      <c r="LK597" s="6"/>
      <c r="LL597" s="6"/>
      <c r="LM597" s="6"/>
      <c r="LN597" s="6"/>
      <c r="LO597" s="6"/>
      <c r="LP597" s="6"/>
      <c r="LQ597" s="6"/>
      <c r="LR597" s="6"/>
      <c r="LS597" s="6"/>
      <c r="LT597" s="6"/>
      <c r="LU597" s="6"/>
      <c r="LV597" s="6"/>
      <c r="LW597" s="6"/>
      <c r="LX597" s="6"/>
      <c r="LY597" s="6"/>
      <c r="LZ597" s="6"/>
      <c r="MA597" s="6"/>
      <c r="MB597" s="6"/>
      <c r="MC597" s="6"/>
      <c r="MD597" s="6"/>
      <c r="ME597" s="6"/>
      <c r="MF597" s="6"/>
      <c r="MG597" s="6"/>
      <c r="MH597" s="6"/>
      <c r="MI597" s="6"/>
      <c r="MJ597" s="6"/>
      <c r="MK597" s="6"/>
      <c r="ML597" s="6"/>
      <c r="MM597" s="6"/>
      <c r="MN597" s="6"/>
      <c r="MO597" s="6"/>
      <c r="MP597" s="6"/>
      <c r="MQ597" s="6"/>
      <c r="MR597" s="6"/>
      <c r="MS597" s="6"/>
      <c r="MT597" s="6"/>
      <c r="MU597" s="6"/>
      <c r="MV597" s="6"/>
      <c r="MW597" s="6"/>
      <c r="MX597" s="6"/>
      <c r="MY597" s="6"/>
      <c r="MZ597" s="6"/>
      <c r="NA597" s="6"/>
      <c r="NB597" s="6"/>
      <c r="NC597" s="6"/>
      <c r="ND597" s="6"/>
      <c r="NE597" s="6"/>
      <c r="NF597" s="6"/>
      <c r="NG597" s="6"/>
      <c r="NH597" s="6"/>
      <c r="NI597" s="6"/>
      <c r="NJ597" s="6"/>
      <c r="NK597" s="6"/>
      <c r="NL597" s="6"/>
      <c r="NM597" s="6"/>
      <c r="NN597" s="6"/>
      <c r="NO597" s="6"/>
      <c r="NP597" s="6"/>
      <c r="NQ597" s="6"/>
      <c r="NR597" s="6"/>
      <c r="NS597" s="6"/>
      <c r="NT597" s="6"/>
      <c r="NU597" s="6"/>
      <c r="NV597" s="6"/>
      <c r="NW597" s="6"/>
      <c r="NX597" s="6"/>
      <c r="NY597" s="6"/>
      <c r="NZ597" s="6"/>
      <c r="OA597" s="6"/>
      <c r="OB597" s="6"/>
      <c r="OC597" s="6"/>
      <c r="OD597" s="6"/>
      <c r="OE597" s="6"/>
      <c r="OF597" s="6"/>
      <c r="OG597" s="6"/>
      <c r="OH597" s="6"/>
      <c r="OI597" s="6"/>
      <c r="OJ597" s="6"/>
      <c r="OK597" s="6"/>
      <c r="OL597" s="6"/>
      <c r="OM597" s="6"/>
      <c r="ON597" s="6"/>
      <c r="OO597" s="6"/>
      <c r="OP597" s="6"/>
      <c r="OQ597" s="6"/>
      <c r="OR597" s="6"/>
      <c r="OS597" s="6"/>
      <c r="OT597" s="6"/>
      <c r="OU597" s="6"/>
      <c r="OV597" s="6"/>
      <c r="OW597" s="6"/>
      <c r="OX597" s="6"/>
      <c r="OY597" s="6"/>
      <c r="OZ597" s="6"/>
      <c r="PA597" s="6"/>
      <c r="PB597" s="6"/>
      <c r="PC597" s="6"/>
      <c r="PD597" s="6"/>
      <c r="PE597" s="6"/>
      <c r="PF597" s="6"/>
      <c r="PG597" s="6"/>
      <c r="PH597" s="6"/>
      <c r="PI597" s="6"/>
      <c r="PJ597" s="6"/>
      <c r="PK597" s="6"/>
      <c r="PL597" s="6"/>
      <c r="PM597" s="6"/>
      <c r="PN597" s="6"/>
      <c r="PO597" s="6"/>
      <c r="PP597" s="6"/>
      <c r="PQ597" s="6"/>
      <c r="PR597" s="6"/>
      <c r="PS597" s="6"/>
      <c r="PT597" s="6"/>
      <c r="PU597" s="6"/>
      <c r="PV597" s="6"/>
      <c r="PW597" s="6"/>
      <c r="PX597" s="6"/>
      <c r="PY597" s="6"/>
      <c r="PZ597" s="6"/>
      <c r="QA597" s="6"/>
      <c r="QB597" s="6"/>
      <c r="QC597" s="6"/>
      <c r="QD597" s="6"/>
      <c r="QE597" s="6"/>
      <c r="QF597" s="6"/>
      <c r="QG597" s="6"/>
      <c r="QH597" s="6"/>
      <c r="QI597" s="6"/>
      <c r="QJ597" s="6"/>
      <c r="QK597" s="6"/>
      <c r="QL597" s="6"/>
      <c r="QM597" s="6"/>
      <c r="QN597" s="6"/>
      <c r="QO597" s="6"/>
      <c r="QP597" s="6"/>
      <c r="QQ597" s="6"/>
      <c r="QR597" s="6"/>
      <c r="QS597" s="6"/>
      <c r="QT597" s="6"/>
      <c r="QU597" s="6"/>
      <c r="QV597" s="6"/>
      <c r="QW597" s="6"/>
      <c r="QX597" s="6"/>
      <c r="QY597" s="6"/>
      <c r="QZ597" s="6"/>
      <c r="RA597" s="6"/>
      <c r="RB597" s="6"/>
      <c r="RC597" s="6"/>
      <c r="RD597" s="6"/>
      <c r="RE597" s="6"/>
      <c r="RF597" s="6"/>
      <c r="RG597" s="6"/>
      <c r="RH597" s="6"/>
      <c r="RI597" s="6"/>
      <c r="RJ597" s="6"/>
      <c r="RK597" s="6"/>
      <c r="RL597" s="6"/>
      <c r="RM597" s="6"/>
      <c r="RN597" s="6"/>
      <c r="RO597" s="6"/>
      <c r="RP597" s="6"/>
      <c r="RQ597" s="6"/>
      <c r="RR597" s="6"/>
      <c r="RS597" s="6"/>
      <c r="RT597" s="6"/>
      <c r="RU597" s="6"/>
      <c r="RV597" s="6"/>
      <c r="RW597" s="6"/>
      <c r="RX597" s="6"/>
      <c r="RY597" s="6"/>
      <c r="RZ597" s="6"/>
      <c r="SA597" s="6"/>
      <c r="SB597" s="6"/>
      <c r="SC597" s="6"/>
      <c r="SD597" s="6"/>
      <c r="SE597" s="6"/>
      <c r="SF597" s="6"/>
      <c r="SG597" s="6"/>
      <c r="SH597" s="6"/>
      <c r="SI597" s="6"/>
      <c r="SJ597" s="6"/>
      <c r="SK597" s="6"/>
      <c r="SL597" s="6"/>
      <c r="SM597" s="6"/>
      <c r="SN597" s="6"/>
      <c r="SO597" s="6"/>
      <c r="SP597" s="6"/>
      <c r="SQ597" s="6"/>
      <c r="SR597" s="6"/>
      <c r="SS597" s="6"/>
      <c r="ST597" s="6"/>
      <c r="SU597" s="6"/>
      <c r="SV597" s="6"/>
      <c r="SW597" s="6"/>
      <c r="SX597" s="6"/>
      <c r="SY597" s="6"/>
      <c r="SZ597" s="6"/>
      <c r="TA597" s="6"/>
      <c r="TB597" s="6"/>
      <c r="TC597" s="6"/>
      <c r="TD597" s="6"/>
      <c r="TE597" s="6"/>
      <c r="TF597" s="6"/>
      <c r="TG597" s="6"/>
      <c r="TH597" s="6"/>
      <c r="TI597" s="6"/>
      <c r="TJ597" s="6"/>
      <c r="TK597" s="6"/>
      <c r="TL597" s="6"/>
      <c r="TM597" s="6"/>
      <c r="TN597" s="6"/>
      <c r="TO597" s="6"/>
      <c r="TP597" s="6"/>
      <c r="TQ597" s="6"/>
      <c r="TR597" s="6"/>
      <c r="TS597" s="6"/>
      <c r="TT597" s="6"/>
      <c r="TU597" s="6"/>
      <c r="TV597" s="6"/>
      <c r="TW597" s="6"/>
      <c r="TX597" s="6"/>
      <c r="TY597" s="6"/>
      <c r="TZ597" s="6"/>
      <c r="UA597" s="6"/>
      <c r="UB597" s="6"/>
      <c r="UC597" s="6"/>
      <c r="UD597" s="6"/>
      <c r="UE597" s="6"/>
      <c r="UF597" s="6"/>
      <c r="UG597" s="6"/>
      <c r="UH597" s="6"/>
      <c r="UI597" s="6"/>
      <c r="UJ597" s="6"/>
      <c r="UK597" s="6"/>
      <c r="UL597" s="6"/>
      <c r="UM597" s="6"/>
      <c r="UN597" s="6"/>
      <c r="UO597" s="6"/>
      <c r="UP597" s="6"/>
      <c r="UQ597" s="6"/>
      <c r="UR597" s="6"/>
      <c r="US597" s="6"/>
      <c r="UT597" s="6"/>
      <c r="UU597" s="6"/>
      <c r="UV597" s="6"/>
      <c r="UW597" s="6"/>
      <c r="UX597" s="6"/>
      <c r="UY597" s="6"/>
      <c r="UZ597" s="6"/>
      <c r="VA597" s="6"/>
      <c r="VB597" s="6"/>
      <c r="VC597" s="6"/>
      <c r="VD597" s="6"/>
      <c r="VE597" s="6"/>
      <c r="VF597" s="6"/>
      <c r="VG597" s="6"/>
      <c r="VH597" s="6"/>
      <c r="VI597" s="6"/>
      <c r="VJ597" s="6"/>
      <c r="VK597" s="6"/>
      <c r="VL597" s="6"/>
      <c r="VM597" s="6"/>
      <c r="VN597" s="6"/>
      <c r="VO597" s="6"/>
      <c r="VP597" s="6"/>
      <c r="VQ597" s="6"/>
      <c r="VR597" s="6"/>
      <c r="VS597" s="6"/>
      <c r="VT597" s="6"/>
      <c r="VU597" s="6"/>
      <c r="VV597" s="6"/>
      <c r="VW597" s="6"/>
      <c r="VX597" s="6"/>
      <c r="VY597" s="6"/>
      <c r="VZ597" s="6"/>
      <c r="WA597" s="6"/>
      <c r="WB597" s="6"/>
      <c r="WC597" s="6"/>
      <c r="WD597" s="6"/>
      <c r="WE597" s="6"/>
      <c r="WF597" s="6"/>
      <c r="WG597" s="6"/>
      <c r="WH597" s="6"/>
      <c r="WI597" s="6"/>
      <c r="WJ597" s="6"/>
      <c r="WK597" s="6"/>
      <c r="WL597" s="6"/>
      <c r="WM597" s="6"/>
      <c r="WN597" s="6"/>
      <c r="WO597" s="6"/>
      <c r="WP597" s="6"/>
      <c r="WQ597" s="6"/>
      <c r="WR597" s="6"/>
      <c r="WS597" s="6"/>
      <c r="WT597" s="6"/>
      <c r="WU597" s="6"/>
      <c r="WV597" s="6"/>
      <c r="WW597" s="6"/>
      <c r="WX597" s="6"/>
      <c r="WY597" s="6"/>
      <c r="WZ597" s="6"/>
      <c r="XA597" s="6"/>
      <c r="XB597" s="6"/>
      <c r="XC597" s="6"/>
      <c r="XD597" s="6"/>
      <c r="XE597" s="6"/>
      <c r="XF597" s="6"/>
      <c r="XG597" s="6"/>
      <c r="XH597" s="6"/>
      <c r="XI597" s="6"/>
      <c r="XJ597" s="6"/>
      <c r="XK597" s="6"/>
      <c r="XL597" s="6"/>
      <c r="XM597" s="6"/>
      <c r="XN597" s="6"/>
      <c r="XO597" s="6"/>
      <c r="XP597" s="6"/>
    </row>
    <row r="598" spans="2:640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  <c r="JV598" s="6"/>
      <c r="JW598" s="6"/>
      <c r="JX598" s="6"/>
      <c r="JY598" s="6"/>
      <c r="JZ598" s="6"/>
      <c r="KA598" s="6"/>
      <c r="KB598" s="6"/>
      <c r="KC598" s="6"/>
      <c r="KD598" s="6"/>
      <c r="KE598" s="6"/>
      <c r="KF598" s="6"/>
      <c r="KG598" s="6"/>
      <c r="KH598" s="6"/>
      <c r="KI598" s="6"/>
      <c r="KJ598" s="6"/>
      <c r="KK598" s="6"/>
      <c r="KL598" s="6"/>
      <c r="KM598" s="6"/>
      <c r="KN598" s="6"/>
      <c r="KO598" s="6"/>
      <c r="KP598" s="6"/>
      <c r="KQ598" s="6"/>
      <c r="KR598" s="6"/>
      <c r="KS598" s="6"/>
      <c r="KT598" s="6"/>
      <c r="KU598" s="6"/>
      <c r="KV598" s="6"/>
      <c r="KW598" s="6"/>
      <c r="KX598" s="6"/>
      <c r="KY598" s="6"/>
      <c r="KZ598" s="6"/>
      <c r="LA598" s="6"/>
      <c r="LB598" s="6"/>
      <c r="LC598" s="6"/>
      <c r="LD598" s="6"/>
      <c r="LE598" s="6"/>
      <c r="LF598" s="6"/>
      <c r="LG598" s="6"/>
      <c r="LH598" s="6"/>
      <c r="LI598" s="6"/>
      <c r="LJ598" s="6"/>
      <c r="LK598" s="6"/>
      <c r="LL598" s="6"/>
      <c r="LM598" s="6"/>
      <c r="LN598" s="6"/>
      <c r="LO598" s="6"/>
      <c r="LP598" s="6"/>
      <c r="LQ598" s="6"/>
      <c r="LR598" s="6"/>
      <c r="LS598" s="6"/>
      <c r="LT598" s="6"/>
      <c r="LU598" s="6"/>
      <c r="LV598" s="6"/>
      <c r="LW598" s="6"/>
      <c r="LX598" s="6"/>
      <c r="LY598" s="6"/>
      <c r="LZ598" s="6"/>
      <c r="MA598" s="6"/>
      <c r="MB598" s="6"/>
      <c r="MC598" s="6"/>
      <c r="MD598" s="6"/>
      <c r="ME598" s="6"/>
      <c r="MF598" s="6"/>
      <c r="MG598" s="6"/>
      <c r="MH598" s="6"/>
      <c r="MI598" s="6"/>
      <c r="MJ598" s="6"/>
      <c r="MK598" s="6"/>
      <c r="ML598" s="6"/>
      <c r="MM598" s="6"/>
      <c r="MN598" s="6"/>
      <c r="MO598" s="6"/>
      <c r="MP598" s="6"/>
      <c r="MQ598" s="6"/>
      <c r="MR598" s="6"/>
      <c r="MS598" s="6"/>
      <c r="MT598" s="6"/>
      <c r="MU598" s="6"/>
      <c r="MV598" s="6"/>
      <c r="MW598" s="6"/>
      <c r="MX598" s="6"/>
      <c r="MY598" s="6"/>
      <c r="MZ598" s="6"/>
      <c r="NA598" s="6"/>
      <c r="NB598" s="6"/>
      <c r="NC598" s="6"/>
      <c r="ND598" s="6"/>
      <c r="NE598" s="6"/>
      <c r="NF598" s="6"/>
      <c r="NG598" s="6"/>
      <c r="NH598" s="6"/>
      <c r="NI598" s="6"/>
      <c r="NJ598" s="6"/>
      <c r="NK598" s="6"/>
      <c r="NL598" s="6"/>
      <c r="NM598" s="6"/>
      <c r="NN598" s="6"/>
      <c r="NO598" s="6"/>
      <c r="NP598" s="6"/>
      <c r="NQ598" s="6"/>
      <c r="NR598" s="6"/>
      <c r="NS598" s="6"/>
      <c r="NT598" s="6"/>
      <c r="NU598" s="6"/>
      <c r="NV598" s="6"/>
      <c r="NW598" s="6"/>
      <c r="NX598" s="6"/>
      <c r="NY598" s="6"/>
      <c r="NZ598" s="6"/>
      <c r="OA598" s="6"/>
      <c r="OB598" s="6"/>
      <c r="OC598" s="6"/>
      <c r="OD598" s="6"/>
      <c r="OE598" s="6"/>
      <c r="OF598" s="6"/>
      <c r="OG598" s="6"/>
      <c r="OH598" s="6"/>
      <c r="OI598" s="6"/>
      <c r="OJ598" s="6"/>
      <c r="OK598" s="6"/>
      <c r="OL598" s="6"/>
      <c r="OM598" s="6"/>
      <c r="ON598" s="6"/>
      <c r="OO598" s="6"/>
      <c r="OP598" s="6"/>
      <c r="OQ598" s="6"/>
      <c r="OR598" s="6"/>
      <c r="OS598" s="6"/>
      <c r="OT598" s="6"/>
      <c r="OU598" s="6"/>
      <c r="OV598" s="6"/>
      <c r="OW598" s="6"/>
      <c r="OX598" s="6"/>
      <c r="OY598" s="6"/>
      <c r="OZ598" s="6"/>
      <c r="PA598" s="6"/>
      <c r="PB598" s="6"/>
      <c r="PC598" s="6"/>
      <c r="PD598" s="6"/>
      <c r="PE598" s="6"/>
      <c r="PF598" s="6"/>
      <c r="PG598" s="6"/>
      <c r="PH598" s="6"/>
      <c r="PI598" s="6"/>
      <c r="PJ598" s="6"/>
      <c r="PK598" s="6"/>
      <c r="PL598" s="6"/>
      <c r="PM598" s="6"/>
      <c r="PN598" s="6"/>
      <c r="PO598" s="6"/>
      <c r="PP598" s="6"/>
      <c r="PQ598" s="6"/>
      <c r="PR598" s="6"/>
      <c r="PS598" s="6"/>
      <c r="PT598" s="6"/>
      <c r="PU598" s="6"/>
      <c r="PV598" s="6"/>
      <c r="PW598" s="6"/>
      <c r="PX598" s="6"/>
      <c r="PY598" s="6"/>
      <c r="PZ598" s="6"/>
      <c r="QA598" s="6"/>
      <c r="QB598" s="6"/>
      <c r="QC598" s="6"/>
      <c r="QD598" s="6"/>
      <c r="QE598" s="6"/>
      <c r="QF598" s="6"/>
      <c r="QG598" s="6"/>
      <c r="QH598" s="6"/>
      <c r="QI598" s="6"/>
      <c r="QJ598" s="6"/>
      <c r="QK598" s="6"/>
      <c r="QL598" s="6"/>
      <c r="QM598" s="6"/>
      <c r="QN598" s="6"/>
      <c r="QO598" s="6"/>
      <c r="QP598" s="6"/>
      <c r="QQ598" s="6"/>
      <c r="QR598" s="6"/>
      <c r="QS598" s="6"/>
      <c r="QT598" s="6"/>
      <c r="QU598" s="6"/>
      <c r="QV598" s="6"/>
      <c r="QW598" s="6"/>
      <c r="QX598" s="6"/>
      <c r="QY598" s="6"/>
      <c r="QZ598" s="6"/>
      <c r="RA598" s="6"/>
      <c r="RB598" s="6"/>
      <c r="RC598" s="6"/>
      <c r="RD598" s="6"/>
      <c r="RE598" s="6"/>
      <c r="RF598" s="6"/>
      <c r="RG598" s="6"/>
      <c r="RH598" s="6"/>
      <c r="RI598" s="6"/>
      <c r="RJ598" s="6"/>
      <c r="RK598" s="6"/>
      <c r="RL598" s="6"/>
      <c r="RM598" s="6"/>
      <c r="RN598" s="6"/>
      <c r="RO598" s="6"/>
      <c r="RP598" s="6"/>
      <c r="RQ598" s="6"/>
      <c r="RR598" s="6"/>
      <c r="RS598" s="6"/>
      <c r="RT598" s="6"/>
      <c r="RU598" s="6"/>
      <c r="RV598" s="6"/>
      <c r="RW598" s="6"/>
      <c r="RX598" s="6"/>
      <c r="RY598" s="6"/>
      <c r="RZ598" s="6"/>
      <c r="SA598" s="6"/>
      <c r="SB598" s="6"/>
      <c r="SC598" s="6"/>
      <c r="SD598" s="6"/>
      <c r="SE598" s="6"/>
      <c r="SF598" s="6"/>
      <c r="SG598" s="6"/>
      <c r="SH598" s="6"/>
      <c r="SI598" s="6"/>
      <c r="SJ598" s="6"/>
      <c r="SK598" s="6"/>
      <c r="SL598" s="6"/>
      <c r="SM598" s="6"/>
      <c r="SN598" s="6"/>
      <c r="SO598" s="6"/>
      <c r="SP598" s="6"/>
      <c r="SQ598" s="6"/>
      <c r="SR598" s="6"/>
      <c r="SS598" s="6"/>
      <c r="ST598" s="6"/>
      <c r="SU598" s="6"/>
      <c r="SV598" s="6"/>
      <c r="SW598" s="6"/>
      <c r="SX598" s="6"/>
      <c r="SY598" s="6"/>
      <c r="SZ598" s="6"/>
      <c r="TA598" s="6"/>
      <c r="TB598" s="6"/>
      <c r="TC598" s="6"/>
      <c r="TD598" s="6"/>
      <c r="TE598" s="6"/>
      <c r="TF598" s="6"/>
      <c r="TG598" s="6"/>
      <c r="TH598" s="6"/>
      <c r="TI598" s="6"/>
      <c r="TJ598" s="6"/>
      <c r="TK598" s="6"/>
      <c r="TL598" s="6"/>
      <c r="TM598" s="6"/>
      <c r="TN598" s="6"/>
      <c r="TO598" s="6"/>
      <c r="TP598" s="6"/>
      <c r="TQ598" s="6"/>
      <c r="TR598" s="6"/>
      <c r="TS598" s="6"/>
      <c r="TT598" s="6"/>
      <c r="TU598" s="6"/>
      <c r="TV598" s="6"/>
      <c r="TW598" s="6"/>
      <c r="TX598" s="6"/>
      <c r="TY598" s="6"/>
      <c r="TZ598" s="6"/>
      <c r="UA598" s="6"/>
      <c r="UB598" s="6"/>
      <c r="UC598" s="6"/>
      <c r="UD598" s="6"/>
      <c r="UE598" s="6"/>
      <c r="UF598" s="6"/>
      <c r="UG598" s="6"/>
      <c r="UH598" s="6"/>
      <c r="UI598" s="6"/>
      <c r="UJ598" s="6"/>
      <c r="UK598" s="6"/>
      <c r="UL598" s="6"/>
      <c r="UM598" s="6"/>
      <c r="UN598" s="6"/>
      <c r="UO598" s="6"/>
      <c r="UP598" s="6"/>
      <c r="UQ598" s="6"/>
      <c r="UR598" s="6"/>
      <c r="US598" s="6"/>
      <c r="UT598" s="6"/>
      <c r="UU598" s="6"/>
      <c r="UV598" s="6"/>
      <c r="UW598" s="6"/>
      <c r="UX598" s="6"/>
      <c r="UY598" s="6"/>
      <c r="UZ598" s="6"/>
      <c r="VA598" s="6"/>
      <c r="VB598" s="6"/>
      <c r="VC598" s="6"/>
      <c r="VD598" s="6"/>
      <c r="VE598" s="6"/>
      <c r="VF598" s="6"/>
      <c r="VG598" s="6"/>
      <c r="VH598" s="6"/>
      <c r="VI598" s="6"/>
      <c r="VJ598" s="6"/>
      <c r="VK598" s="6"/>
      <c r="VL598" s="6"/>
      <c r="VM598" s="6"/>
      <c r="VN598" s="6"/>
      <c r="VO598" s="6"/>
      <c r="VP598" s="6"/>
      <c r="VQ598" s="6"/>
      <c r="VR598" s="6"/>
      <c r="VS598" s="6"/>
      <c r="VT598" s="6"/>
      <c r="VU598" s="6"/>
      <c r="VV598" s="6"/>
      <c r="VW598" s="6"/>
      <c r="VX598" s="6"/>
      <c r="VY598" s="6"/>
      <c r="VZ598" s="6"/>
      <c r="WA598" s="6"/>
      <c r="WB598" s="6"/>
      <c r="WC598" s="6"/>
      <c r="WD598" s="6"/>
      <c r="WE598" s="6"/>
      <c r="WF598" s="6"/>
      <c r="WG598" s="6"/>
      <c r="WH598" s="6"/>
      <c r="WI598" s="6"/>
      <c r="WJ598" s="6"/>
      <c r="WK598" s="6"/>
      <c r="WL598" s="6"/>
      <c r="WM598" s="6"/>
      <c r="WN598" s="6"/>
      <c r="WO598" s="6"/>
      <c r="WP598" s="6"/>
      <c r="WQ598" s="6"/>
      <c r="WR598" s="6"/>
      <c r="WS598" s="6"/>
      <c r="WT598" s="6"/>
      <c r="WU598" s="6"/>
      <c r="WV598" s="6"/>
      <c r="WW598" s="6"/>
      <c r="WX598" s="6"/>
      <c r="WY598" s="6"/>
      <c r="WZ598" s="6"/>
      <c r="XA598" s="6"/>
      <c r="XB598" s="6"/>
      <c r="XC598" s="6"/>
      <c r="XD598" s="6"/>
      <c r="XE598" s="6"/>
      <c r="XF598" s="6"/>
      <c r="XG598" s="6"/>
      <c r="XH598" s="6"/>
      <c r="XI598" s="6"/>
      <c r="XJ598" s="6"/>
      <c r="XK598" s="6"/>
      <c r="XL598" s="6"/>
      <c r="XM598" s="6"/>
      <c r="XN598" s="6"/>
      <c r="XO598" s="6"/>
      <c r="XP598" s="6"/>
    </row>
    <row r="599" spans="2:640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  <c r="JV599" s="6"/>
      <c r="JW599" s="6"/>
      <c r="JX599" s="6"/>
      <c r="JY599" s="6"/>
      <c r="JZ599" s="6"/>
      <c r="KA599" s="6"/>
      <c r="KB599" s="6"/>
      <c r="KC599" s="6"/>
      <c r="KD599" s="6"/>
      <c r="KE599" s="6"/>
      <c r="KF599" s="6"/>
      <c r="KG599" s="6"/>
      <c r="KH599" s="6"/>
      <c r="KI599" s="6"/>
      <c r="KJ599" s="6"/>
      <c r="KK599" s="6"/>
      <c r="KL599" s="6"/>
      <c r="KM599" s="6"/>
      <c r="KN599" s="6"/>
      <c r="KO599" s="6"/>
      <c r="KP599" s="6"/>
      <c r="KQ599" s="6"/>
      <c r="KR599" s="6"/>
      <c r="KS599" s="6"/>
      <c r="KT599" s="6"/>
      <c r="KU599" s="6"/>
      <c r="KV599" s="6"/>
      <c r="KW599" s="6"/>
      <c r="KX599" s="6"/>
      <c r="KY599" s="6"/>
      <c r="KZ599" s="6"/>
      <c r="LA599" s="6"/>
      <c r="LB599" s="6"/>
      <c r="LC599" s="6"/>
      <c r="LD599" s="6"/>
      <c r="LE599" s="6"/>
      <c r="LF599" s="6"/>
      <c r="LG599" s="6"/>
      <c r="LH599" s="6"/>
      <c r="LI599" s="6"/>
      <c r="LJ599" s="6"/>
      <c r="LK599" s="6"/>
      <c r="LL599" s="6"/>
      <c r="LM599" s="6"/>
      <c r="LN599" s="6"/>
      <c r="LO599" s="6"/>
      <c r="LP599" s="6"/>
      <c r="LQ599" s="6"/>
      <c r="LR599" s="6"/>
      <c r="LS599" s="6"/>
      <c r="LT599" s="6"/>
      <c r="LU599" s="6"/>
      <c r="LV599" s="6"/>
      <c r="LW599" s="6"/>
      <c r="LX599" s="6"/>
      <c r="LY599" s="6"/>
      <c r="LZ599" s="6"/>
      <c r="MA599" s="6"/>
      <c r="MB599" s="6"/>
      <c r="MC599" s="6"/>
      <c r="MD599" s="6"/>
      <c r="ME599" s="6"/>
      <c r="MF599" s="6"/>
      <c r="MG599" s="6"/>
      <c r="MH599" s="6"/>
      <c r="MI599" s="6"/>
      <c r="MJ599" s="6"/>
      <c r="MK599" s="6"/>
      <c r="ML599" s="6"/>
      <c r="MM599" s="6"/>
      <c r="MN599" s="6"/>
      <c r="MO599" s="6"/>
      <c r="MP599" s="6"/>
      <c r="MQ599" s="6"/>
      <c r="MR599" s="6"/>
      <c r="MS599" s="6"/>
      <c r="MT599" s="6"/>
      <c r="MU599" s="6"/>
      <c r="MV599" s="6"/>
      <c r="MW599" s="6"/>
      <c r="MX599" s="6"/>
      <c r="MY599" s="6"/>
      <c r="MZ599" s="6"/>
      <c r="NA599" s="6"/>
      <c r="NB599" s="6"/>
      <c r="NC599" s="6"/>
      <c r="ND599" s="6"/>
      <c r="NE599" s="6"/>
      <c r="NF599" s="6"/>
      <c r="NG599" s="6"/>
      <c r="NH599" s="6"/>
      <c r="NI599" s="6"/>
      <c r="NJ599" s="6"/>
      <c r="NK599" s="6"/>
      <c r="NL599" s="6"/>
      <c r="NM599" s="6"/>
      <c r="NN599" s="6"/>
      <c r="NO599" s="6"/>
      <c r="NP599" s="6"/>
      <c r="NQ599" s="6"/>
      <c r="NR599" s="6"/>
      <c r="NS599" s="6"/>
      <c r="NT599" s="6"/>
      <c r="NU599" s="6"/>
      <c r="NV599" s="6"/>
      <c r="NW599" s="6"/>
      <c r="NX599" s="6"/>
      <c r="NY599" s="6"/>
      <c r="NZ599" s="6"/>
      <c r="OA599" s="6"/>
      <c r="OB599" s="6"/>
      <c r="OC599" s="6"/>
      <c r="OD599" s="6"/>
      <c r="OE599" s="6"/>
      <c r="OF599" s="6"/>
      <c r="OG599" s="6"/>
      <c r="OH599" s="6"/>
      <c r="OI599" s="6"/>
      <c r="OJ599" s="6"/>
      <c r="OK599" s="6"/>
      <c r="OL599" s="6"/>
      <c r="OM599" s="6"/>
      <c r="ON599" s="6"/>
      <c r="OO599" s="6"/>
      <c r="OP599" s="6"/>
      <c r="OQ599" s="6"/>
      <c r="OR599" s="6"/>
      <c r="OS599" s="6"/>
      <c r="OT599" s="6"/>
      <c r="OU599" s="6"/>
      <c r="OV599" s="6"/>
      <c r="OW599" s="6"/>
      <c r="OX599" s="6"/>
      <c r="OY599" s="6"/>
      <c r="OZ599" s="6"/>
      <c r="PA599" s="6"/>
      <c r="PB599" s="6"/>
      <c r="PC599" s="6"/>
      <c r="PD599" s="6"/>
      <c r="PE599" s="6"/>
      <c r="PF599" s="6"/>
      <c r="PG599" s="6"/>
      <c r="PH599" s="6"/>
      <c r="PI599" s="6"/>
      <c r="PJ599" s="6"/>
      <c r="PK599" s="6"/>
      <c r="PL599" s="6"/>
      <c r="PM599" s="6"/>
      <c r="PN599" s="6"/>
      <c r="PO599" s="6"/>
      <c r="PP599" s="6"/>
      <c r="PQ599" s="6"/>
      <c r="PR599" s="6"/>
      <c r="PS599" s="6"/>
      <c r="PT599" s="6"/>
      <c r="PU599" s="6"/>
      <c r="PV599" s="6"/>
      <c r="PW599" s="6"/>
      <c r="PX599" s="6"/>
      <c r="PY599" s="6"/>
      <c r="PZ599" s="6"/>
      <c r="QA599" s="6"/>
      <c r="QB599" s="6"/>
      <c r="QC599" s="6"/>
      <c r="QD599" s="6"/>
      <c r="QE599" s="6"/>
      <c r="QF599" s="6"/>
      <c r="QG599" s="6"/>
      <c r="QH599" s="6"/>
      <c r="QI599" s="6"/>
      <c r="QJ599" s="6"/>
      <c r="QK599" s="6"/>
      <c r="QL599" s="6"/>
      <c r="QM599" s="6"/>
      <c r="QN599" s="6"/>
      <c r="QO599" s="6"/>
      <c r="QP599" s="6"/>
      <c r="QQ599" s="6"/>
      <c r="QR599" s="6"/>
      <c r="QS599" s="6"/>
      <c r="QT599" s="6"/>
      <c r="QU599" s="6"/>
      <c r="QV599" s="6"/>
      <c r="QW599" s="6"/>
      <c r="QX599" s="6"/>
      <c r="QY599" s="6"/>
      <c r="QZ599" s="6"/>
      <c r="RA599" s="6"/>
      <c r="RB599" s="6"/>
      <c r="RC599" s="6"/>
      <c r="RD599" s="6"/>
      <c r="RE599" s="6"/>
      <c r="RF599" s="6"/>
      <c r="RG599" s="6"/>
      <c r="RH599" s="6"/>
      <c r="RI599" s="6"/>
      <c r="RJ599" s="6"/>
      <c r="RK599" s="6"/>
      <c r="RL599" s="6"/>
      <c r="RM599" s="6"/>
      <c r="RN599" s="6"/>
      <c r="RO599" s="6"/>
      <c r="RP599" s="6"/>
      <c r="RQ599" s="6"/>
      <c r="RR599" s="6"/>
      <c r="RS599" s="6"/>
      <c r="RT599" s="6"/>
      <c r="RU599" s="6"/>
      <c r="RV599" s="6"/>
      <c r="RW599" s="6"/>
      <c r="RX599" s="6"/>
      <c r="RY599" s="6"/>
      <c r="RZ599" s="6"/>
      <c r="SA599" s="6"/>
      <c r="SB599" s="6"/>
      <c r="SC599" s="6"/>
      <c r="SD599" s="6"/>
      <c r="SE599" s="6"/>
      <c r="SF599" s="6"/>
      <c r="SG599" s="6"/>
      <c r="SH599" s="6"/>
      <c r="SI599" s="6"/>
      <c r="SJ599" s="6"/>
      <c r="SK599" s="6"/>
      <c r="SL599" s="6"/>
      <c r="SM599" s="6"/>
      <c r="SN599" s="6"/>
      <c r="SO599" s="6"/>
      <c r="SP599" s="6"/>
      <c r="SQ599" s="6"/>
      <c r="SR599" s="6"/>
      <c r="SS599" s="6"/>
      <c r="ST599" s="6"/>
      <c r="SU599" s="6"/>
      <c r="SV599" s="6"/>
      <c r="SW599" s="6"/>
      <c r="SX599" s="6"/>
      <c r="SY599" s="6"/>
      <c r="SZ599" s="6"/>
      <c r="TA599" s="6"/>
      <c r="TB599" s="6"/>
      <c r="TC599" s="6"/>
      <c r="TD599" s="6"/>
      <c r="TE599" s="6"/>
      <c r="TF599" s="6"/>
      <c r="TG599" s="6"/>
      <c r="TH599" s="6"/>
      <c r="TI599" s="6"/>
      <c r="TJ599" s="6"/>
      <c r="TK599" s="6"/>
      <c r="TL599" s="6"/>
      <c r="TM599" s="6"/>
      <c r="TN599" s="6"/>
      <c r="TO599" s="6"/>
      <c r="TP599" s="6"/>
      <c r="TQ599" s="6"/>
      <c r="TR599" s="6"/>
      <c r="TS599" s="6"/>
      <c r="TT599" s="6"/>
      <c r="TU599" s="6"/>
      <c r="TV599" s="6"/>
      <c r="TW599" s="6"/>
      <c r="TX599" s="6"/>
      <c r="TY599" s="6"/>
      <c r="TZ599" s="6"/>
      <c r="UA599" s="6"/>
      <c r="UB599" s="6"/>
      <c r="UC599" s="6"/>
      <c r="UD599" s="6"/>
      <c r="UE599" s="6"/>
      <c r="UF599" s="6"/>
      <c r="UG599" s="6"/>
      <c r="UH599" s="6"/>
      <c r="UI599" s="6"/>
      <c r="UJ599" s="6"/>
      <c r="UK599" s="6"/>
      <c r="UL599" s="6"/>
      <c r="UM599" s="6"/>
      <c r="UN599" s="6"/>
      <c r="UO599" s="6"/>
      <c r="UP599" s="6"/>
      <c r="UQ599" s="6"/>
      <c r="UR599" s="6"/>
      <c r="US599" s="6"/>
      <c r="UT599" s="6"/>
      <c r="UU599" s="6"/>
      <c r="UV599" s="6"/>
      <c r="UW599" s="6"/>
      <c r="UX599" s="6"/>
      <c r="UY599" s="6"/>
      <c r="UZ599" s="6"/>
      <c r="VA599" s="6"/>
      <c r="VB599" s="6"/>
      <c r="VC599" s="6"/>
      <c r="VD599" s="6"/>
      <c r="VE599" s="6"/>
      <c r="VF599" s="6"/>
      <c r="VG599" s="6"/>
      <c r="VH599" s="6"/>
      <c r="VI599" s="6"/>
      <c r="VJ599" s="6"/>
      <c r="VK599" s="6"/>
      <c r="VL599" s="6"/>
      <c r="VM599" s="6"/>
      <c r="VN599" s="6"/>
      <c r="VO599" s="6"/>
      <c r="VP599" s="6"/>
      <c r="VQ599" s="6"/>
      <c r="VR599" s="6"/>
      <c r="VS599" s="6"/>
      <c r="VT599" s="6"/>
      <c r="VU599" s="6"/>
      <c r="VV599" s="6"/>
      <c r="VW599" s="6"/>
      <c r="VX599" s="6"/>
      <c r="VY599" s="6"/>
      <c r="VZ599" s="6"/>
      <c r="WA599" s="6"/>
      <c r="WB599" s="6"/>
      <c r="WC599" s="6"/>
      <c r="WD599" s="6"/>
      <c r="WE599" s="6"/>
      <c r="WF599" s="6"/>
      <c r="WG599" s="6"/>
      <c r="WH599" s="6"/>
      <c r="WI599" s="6"/>
      <c r="WJ599" s="6"/>
      <c r="WK599" s="6"/>
      <c r="WL599" s="6"/>
      <c r="WM599" s="6"/>
      <c r="WN599" s="6"/>
      <c r="WO599" s="6"/>
      <c r="WP599" s="6"/>
      <c r="WQ599" s="6"/>
      <c r="WR599" s="6"/>
      <c r="WS599" s="6"/>
      <c r="WT599" s="6"/>
      <c r="WU599" s="6"/>
      <c r="WV599" s="6"/>
      <c r="WW599" s="6"/>
      <c r="WX599" s="6"/>
      <c r="WY599" s="6"/>
      <c r="WZ599" s="6"/>
      <c r="XA599" s="6"/>
      <c r="XB599" s="6"/>
      <c r="XC599" s="6"/>
      <c r="XD599" s="6"/>
      <c r="XE599" s="6"/>
      <c r="XF599" s="6"/>
      <c r="XG599" s="6"/>
      <c r="XH599" s="6"/>
      <c r="XI599" s="6"/>
      <c r="XJ599" s="6"/>
      <c r="XK599" s="6"/>
      <c r="XL599" s="6"/>
      <c r="XM599" s="6"/>
      <c r="XN599" s="6"/>
      <c r="XO599" s="6"/>
      <c r="XP599" s="6"/>
    </row>
    <row r="600" spans="2:640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  <c r="JV600" s="6"/>
      <c r="JW600" s="6"/>
      <c r="JX600" s="6"/>
      <c r="JY600" s="6"/>
      <c r="JZ600" s="6"/>
      <c r="KA600" s="6"/>
      <c r="KB600" s="6"/>
      <c r="KC600" s="6"/>
      <c r="KD600" s="6"/>
      <c r="KE600" s="6"/>
      <c r="KF600" s="6"/>
      <c r="KG600" s="6"/>
      <c r="KH600" s="6"/>
      <c r="KI600" s="6"/>
      <c r="KJ600" s="6"/>
      <c r="KK600" s="6"/>
      <c r="KL600" s="6"/>
      <c r="KM600" s="6"/>
      <c r="KN600" s="6"/>
      <c r="KO600" s="6"/>
      <c r="KP600" s="6"/>
      <c r="KQ600" s="6"/>
      <c r="KR600" s="6"/>
      <c r="KS600" s="6"/>
      <c r="KT600" s="6"/>
      <c r="KU600" s="6"/>
      <c r="KV600" s="6"/>
      <c r="KW600" s="6"/>
      <c r="KX600" s="6"/>
      <c r="KY600" s="6"/>
      <c r="KZ600" s="6"/>
      <c r="LA600" s="6"/>
      <c r="LB600" s="6"/>
      <c r="LC600" s="6"/>
      <c r="LD600" s="6"/>
      <c r="LE600" s="6"/>
      <c r="LF600" s="6"/>
      <c r="LG600" s="6"/>
      <c r="LH600" s="6"/>
      <c r="LI600" s="6"/>
      <c r="LJ600" s="6"/>
      <c r="LK600" s="6"/>
      <c r="LL600" s="6"/>
      <c r="LM600" s="6"/>
      <c r="LN600" s="6"/>
      <c r="LO600" s="6"/>
      <c r="LP600" s="6"/>
      <c r="LQ600" s="6"/>
      <c r="LR600" s="6"/>
      <c r="LS600" s="6"/>
      <c r="LT600" s="6"/>
      <c r="LU600" s="6"/>
      <c r="LV600" s="6"/>
      <c r="LW600" s="6"/>
      <c r="LX600" s="6"/>
      <c r="LY600" s="6"/>
      <c r="LZ600" s="6"/>
      <c r="MA600" s="6"/>
      <c r="MB600" s="6"/>
      <c r="MC600" s="6"/>
      <c r="MD600" s="6"/>
      <c r="ME600" s="6"/>
      <c r="MF600" s="6"/>
      <c r="MG600" s="6"/>
      <c r="MH600" s="6"/>
      <c r="MI600" s="6"/>
      <c r="MJ600" s="6"/>
      <c r="MK600" s="6"/>
      <c r="ML600" s="6"/>
      <c r="MM600" s="6"/>
      <c r="MN600" s="6"/>
      <c r="MO600" s="6"/>
      <c r="MP600" s="6"/>
      <c r="MQ600" s="6"/>
      <c r="MR600" s="6"/>
      <c r="MS600" s="6"/>
      <c r="MT600" s="6"/>
      <c r="MU600" s="6"/>
      <c r="MV600" s="6"/>
      <c r="MW600" s="6"/>
      <c r="MX600" s="6"/>
      <c r="MY600" s="6"/>
      <c r="MZ600" s="6"/>
      <c r="NA600" s="6"/>
      <c r="NB600" s="6"/>
      <c r="NC600" s="6"/>
      <c r="ND600" s="6"/>
      <c r="NE600" s="6"/>
      <c r="NF600" s="6"/>
      <c r="NG600" s="6"/>
      <c r="NH600" s="6"/>
      <c r="NI600" s="6"/>
      <c r="NJ600" s="6"/>
      <c r="NK600" s="6"/>
      <c r="NL600" s="6"/>
      <c r="NM600" s="6"/>
      <c r="NN600" s="6"/>
      <c r="NO600" s="6"/>
      <c r="NP600" s="6"/>
      <c r="NQ600" s="6"/>
      <c r="NR600" s="6"/>
      <c r="NS600" s="6"/>
      <c r="NT600" s="6"/>
      <c r="NU600" s="6"/>
      <c r="NV600" s="6"/>
      <c r="NW600" s="6"/>
      <c r="NX600" s="6"/>
      <c r="NY600" s="6"/>
      <c r="NZ600" s="6"/>
      <c r="OA600" s="6"/>
      <c r="OB600" s="6"/>
      <c r="OC600" s="6"/>
      <c r="OD600" s="6"/>
      <c r="OE600" s="6"/>
      <c r="OF600" s="6"/>
      <c r="OG600" s="6"/>
      <c r="OH600" s="6"/>
      <c r="OI600" s="6"/>
      <c r="OJ600" s="6"/>
      <c r="OK600" s="6"/>
      <c r="OL600" s="6"/>
      <c r="OM600" s="6"/>
      <c r="ON600" s="6"/>
      <c r="OO600" s="6"/>
      <c r="OP600" s="6"/>
      <c r="OQ600" s="6"/>
      <c r="OR600" s="6"/>
      <c r="OS600" s="6"/>
      <c r="OT600" s="6"/>
      <c r="OU600" s="6"/>
      <c r="OV600" s="6"/>
      <c r="OW600" s="6"/>
      <c r="OX600" s="6"/>
      <c r="OY600" s="6"/>
      <c r="OZ600" s="6"/>
      <c r="PA600" s="6"/>
      <c r="PB600" s="6"/>
      <c r="PC600" s="6"/>
      <c r="PD600" s="6"/>
      <c r="PE600" s="6"/>
      <c r="PF600" s="6"/>
      <c r="PG600" s="6"/>
      <c r="PH600" s="6"/>
      <c r="PI600" s="6"/>
      <c r="PJ600" s="6"/>
      <c r="PK600" s="6"/>
      <c r="PL600" s="6"/>
      <c r="PM600" s="6"/>
      <c r="PN600" s="6"/>
      <c r="PO600" s="6"/>
      <c r="PP600" s="6"/>
      <c r="PQ600" s="6"/>
      <c r="PR600" s="6"/>
      <c r="PS600" s="6"/>
      <c r="PT600" s="6"/>
      <c r="PU600" s="6"/>
      <c r="PV600" s="6"/>
      <c r="PW600" s="6"/>
      <c r="PX600" s="6"/>
      <c r="PY600" s="6"/>
      <c r="PZ600" s="6"/>
      <c r="QA600" s="6"/>
      <c r="QB600" s="6"/>
      <c r="QC600" s="6"/>
      <c r="QD600" s="6"/>
      <c r="QE600" s="6"/>
      <c r="QF600" s="6"/>
      <c r="QG600" s="6"/>
      <c r="QH600" s="6"/>
      <c r="QI600" s="6"/>
      <c r="QJ600" s="6"/>
      <c r="QK600" s="6"/>
      <c r="QL600" s="6"/>
      <c r="QM600" s="6"/>
      <c r="QN600" s="6"/>
      <c r="QO600" s="6"/>
      <c r="QP600" s="6"/>
      <c r="QQ600" s="6"/>
      <c r="QR600" s="6"/>
      <c r="QS600" s="6"/>
      <c r="QT600" s="6"/>
      <c r="QU600" s="6"/>
      <c r="QV600" s="6"/>
      <c r="QW600" s="6"/>
      <c r="QX600" s="6"/>
      <c r="QY600" s="6"/>
      <c r="QZ600" s="6"/>
      <c r="RA600" s="6"/>
      <c r="RB600" s="6"/>
      <c r="RC600" s="6"/>
      <c r="RD600" s="6"/>
      <c r="RE600" s="6"/>
      <c r="RF600" s="6"/>
      <c r="RG600" s="6"/>
      <c r="RH600" s="6"/>
      <c r="RI600" s="6"/>
      <c r="RJ600" s="6"/>
      <c r="RK600" s="6"/>
      <c r="RL600" s="6"/>
      <c r="RM600" s="6"/>
      <c r="RN600" s="6"/>
      <c r="RO600" s="6"/>
      <c r="RP600" s="6"/>
      <c r="RQ600" s="6"/>
      <c r="RR600" s="6"/>
      <c r="RS600" s="6"/>
      <c r="RT600" s="6"/>
      <c r="RU600" s="6"/>
      <c r="RV600" s="6"/>
      <c r="RW600" s="6"/>
      <c r="RX600" s="6"/>
      <c r="RY600" s="6"/>
      <c r="RZ600" s="6"/>
      <c r="SA600" s="6"/>
      <c r="SB600" s="6"/>
      <c r="SC600" s="6"/>
      <c r="SD600" s="6"/>
      <c r="SE600" s="6"/>
      <c r="SF600" s="6"/>
      <c r="SG600" s="6"/>
      <c r="SH600" s="6"/>
      <c r="SI600" s="6"/>
      <c r="SJ600" s="6"/>
      <c r="SK600" s="6"/>
      <c r="SL600" s="6"/>
      <c r="SM600" s="6"/>
      <c r="SN600" s="6"/>
      <c r="SO600" s="6"/>
      <c r="SP600" s="6"/>
      <c r="SQ600" s="6"/>
      <c r="SR600" s="6"/>
      <c r="SS600" s="6"/>
      <c r="ST600" s="6"/>
      <c r="SU600" s="6"/>
      <c r="SV600" s="6"/>
      <c r="SW600" s="6"/>
      <c r="SX600" s="6"/>
      <c r="SY600" s="6"/>
      <c r="SZ600" s="6"/>
      <c r="TA600" s="6"/>
      <c r="TB600" s="6"/>
      <c r="TC600" s="6"/>
      <c r="TD600" s="6"/>
      <c r="TE600" s="6"/>
      <c r="TF600" s="6"/>
      <c r="TG600" s="6"/>
      <c r="TH600" s="6"/>
      <c r="TI600" s="6"/>
      <c r="TJ600" s="6"/>
      <c r="TK600" s="6"/>
      <c r="TL600" s="6"/>
      <c r="TM600" s="6"/>
      <c r="TN600" s="6"/>
      <c r="TO600" s="6"/>
      <c r="TP600" s="6"/>
      <c r="TQ600" s="6"/>
      <c r="TR600" s="6"/>
      <c r="TS600" s="6"/>
      <c r="TT600" s="6"/>
      <c r="TU600" s="6"/>
      <c r="TV600" s="6"/>
      <c r="TW600" s="6"/>
      <c r="TX600" s="6"/>
      <c r="TY600" s="6"/>
      <c r="TZ600" s="6"/>
      <c r="UA600" s="6"/>
      <c r="UB600" s="6"/>
      <c r="UC600" s="6"/>
      <c r="UD600" s="6"/>
      <c r="UE600" s="6"/>
      <c r="UF600" s="6"/>
      <c r="UG600" s="6"/>
      <c r="UH600" s="6"/>
      <c r="UI600" s="6"/>
      <c r="UJ600" s="6"/>
      <c r="UK600" s="6"/>
      <c r="UL600" s="6"/>
      <c r="UM600" s="6"/>
      <c r="UN600" s="6"/>
      <c r="UO600" s="6"/>
      <c r="UP600" s="6"/>
      <c r="UQ600" s="6"/>
      <c r="UR600" s="6"/>
      <c r="US600" s="6"/>
      <c r="UT600" s="6"/>
      <c r="UU600" s="6"/>
      <c r="UV600" s="6"/>
      <c r="UW600" s="6"/>
      <c r="UX600" s="6"/>
      <c r="UY600" s="6"/>
      <c r="UZ600" s="6"/>
      <c r="VA600" s="6"/>
      <c r="VB600" s="6"/>
      <c r="VC600" s="6"/>
      <c r="VD600" s="6"/>
      <c r="VE600" s="6"/>
      <c r="VF600" s="6"/>
      <c r="VG600" s="6"/>
      <c r="VH600" s="6"/>
      <c r="VI600" s="6"/>
      <c r="VJ600" s="6"/>
      <c r="VK600" s="6"/>
      <c r="VL600" s="6"/>
      <c r="VM600" s="6"/>
      <c r="VN600" s="6"/>
      <c r="VO600" s="6"/>
      <c r="VP600" s="6"/>
      <c r="VQ600" s="6"/>
      <c r="VR600" s="6"/>
      <c r="VS600" s="6"/>
      <c r="VT600" s="6"/>
      <c r="VU600" s="6"/>
      <c r="VV600" s="6"/>
      <c r="VW600" s="6"/>
      <c r="VX600" s="6"/>
      <c r="VY600" s="6"/>
      <c r="VZ600" s="6"/>
      <c r="WA600" s="6"/>
      <c r="WB600" s="6"/>
      <c r="WC600" s="6"/>
      <c r="WD600" s="6"/>
      <c r="WE600" s="6"/>
      <c r="WF600" s="6"/>
      <c r="WG600" s="6"/>
      <c r="WH600" s="6"/>
      <c r="WI600" s="6"/>
      <c r="WJ600" s="6"/>
      <c r="WK600" s="6"/>
      <c r="WL600" s="6"/>
      <c r="WM600" s="6"/>
      <c r="WN600" s="6"/>
      <c r="WO600" s="6"/>
      <c r="WP600" s="6"/>
      <c r="WQ600" s="6"/>
      <c r="WR600" s="6"/>
      <c r="WS600" s="6"/>
      <c r="WT600" s="6"/>
      <c r="WU600" s="6"/>
      <c r="WV600" s="6"/>
      <c r="WW600" s="6"/>
      <c r="WX600" s="6"/>
      <c r="WY600" s="6"/>
      <c r="WZ600" s="6"/>
      <c r="XA600" s="6"/>
      <c r="XB600" s="6"/>
      <c r="XC600" s="6"/>
      <c r="XD600" s="6"/>
      <c r="XE600" s="6"/>
      <c r="XF600" s="6"/>
      <c r="XG600" s="6"/>
      <c r="XH600" s="6"/>
      <c r="XI600" s="6"/>
      <c r="XJ600" s="6"/>
      <c r="XK600" s="6"/>
      <c r="XL600" s="6"/>
      <c r="XM600" s="6"/>
      <c r="XN600" s="6"/>
      <c r="XO600" s="6"/>
      <c r="XP600" s="6"/>
    </row>
    <row r="601" spans="2:640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  <c r="JV601" s="6"/>
      <c r="JW601" s="6"/>
      <c r="JX601" s="6"/>
      <c r="JY601" s="6"/>
      <c r="JZ601" s="6"/>
      <c r="KA601" s="6"/>
      <c r="KB601" s="6"/>
      <c r="KC601" s="6"/>
      <c r="KD601" s="6"/>
      <c r="KE601" s="6"/>
      <c r="KF601" s="6"/>
      <c r="KG601" s="6"/>
      <c r="KH601" s="6"/>
      <c r="KI601" s="6"/>
      <c r="KJ601" s="6"/>
      <c r="KK601" s="6"/>
      <c r="KL601" s="6"/>
      <c r="KM601" s="6"/>
      <c r="KN601" s="6"/>
      <c r="KO601" s="6"/>
      <c r="KP601" s="6"/>
      <c r="KQ601" s="6"/>
      <c r="KR601" s="6"/>
      <c r="KS601" s="6"/>
      <c r="KT601" s="6"/>
      <c r="KU601" s="6"/>
      <c r="KV601" s="6"/>
      <c r="KW601" s="6"/>
      <c r="KX601" s="6"/>
      <c r="KY601" s="6"/>
      <c r="KZ601" s="6"/>
      <c r="LA601" s="6"/>
      <c r="LB601" s="6"/>
      <c r="LC601" s="6"/>
      <c r="LD601" s="6"/>
      <c r="LE601" s="6"/>
      <c r="LF601" s="6"/>
      <c r="LG601" s="6"/>
      <c r="LH601" s="6"/>
      <c r="LI601" s="6"/>
      <c r="LJ601" s="6"/>
      <c r="LK601" s="6"/>
      <c r="LL601" s="6"/>
      <c r="LM601" s="6"/>
      <c r="LN601" s="6"/>
      <c r="LO601" s="6"/>
      <c r="LP601" s="6"/>
      <c r="LQ601" s="6"/>
      <c r="LR601" s="6"/>
      <c r="LS601" s="6"/>
      <c r="LT601" s="6"/>
      <c r="LU601" s="6"/>
      <c r="LV601" s="6"/>
      <c r="LW601" s="6"/>
      <c r="LX601" s="6"/>
      <c r="LY601" s="6"/>
      <c r="LZ601" s="6"/>
      <c r="MA601" s="6"/>
      <c r="MB601" s="6"/>
      <c r="MC601" s="6"/>
      <c r="MD601" s="6"/>
      <c r="ME601" s="6"/>
      <c r="MF601" s="6"/>
      <c r="MG601" s="6"/>
      <c r="MH601" s="6"/>
      <c r="MI601" s="6"/>
      <c r="MJ601" s="6"/>
      <c r="MK601" s="6"/>
      <c r="ML601" s="6"/>
      <c r="MM601" s="6"/>
      <c r="MN601" s="6"/>
      <c r="MO601" s="6"/>
      <c r="MP601" s="6"/>
      <c r="MQ601" s="6"/>
      <c r="MR601" s="6"/>
      <c r="MS601" s="6"/>
      <c r="MT601" s="6"/>
      <c r="MU601" s="6"/>
      <c r="MV601" s="6"/>
      <c r="MW601" s="6"/>
      <c r="MX601" s="6"/>
      <c r="MY601" s="6"/>
      <c r="MZ601" s="6"/>
      <c r="NA601" s="6"/>
      <c r="NB601" s="6"/>
      <c r="NC601" s="6"/>
      <c r="ND601" s="6"/>
      <c r="NE601" s="6"/>
      <c r="NF601" s="6"/>
      <c r="NG601" s="6"/>
      <c r="NH601" s="6"/>
      <c r="NI601" s="6"/>
      <c r="NJ601" s="6"/>
      <c r="NK601" s="6"/>
      <c r="NL601" s="6"/>
      <c r="NM601" s="6"/>
      <c r="NN601" s="6"/>
      <c r="NO601" s="6"/>
      <c r="NP601" s="6"/>
      <c r="NQ601" s="6"/>
      <c r="NR601" s="6"/>
      <c r="NS601" s="6"/>
      <c r="NT601" s="6"/>
      <c r="NU601" s="6"/>
      <c r="NV601" s="6"/>
      <c r="NW601" s="6"/>
      <c r="NX601" s="6"/>
      <c r="NY601" s="6"/>
      <c r="NZ601" s="6"/>
      <c r="OA601" s="6"/>
      <c r="OB601" s="6"/>
      <c r="OC601" s="6"/>
      <c r="OD601" s="6"/>
      <c r="OE601" s="6"/>
      <c r="OF601" s="6"/>
      <c r="OG601" s="6"/>
      <c r="OH601" s="6"/>
      <c r="OI601" s="6"/>
      <c r="OJ601" s="6"/>
      <c r="OK601" s="6"/>
      <c r="OL601" s="6"/>
      <c r="OM601" s="6"/>
      <c r="ON601" s="6"/>
      <c r="OO601" s="6"/>
      <c r="OP601" s="6"/>
      <c r="OQ601" s="6"/>
      <c r="OR601" s="6"/>
      <c r="OS601" s="6"/>
      <c r="OT601" s="6"/>
      <c r="OU601" s="6"/>
      <c r="OV601" s="6"/>
      <c r="OW601" s="6"/>
      <c r="OX601" s="6"/>
      <c r="OY601" s="6"/>
      <c r="OZ601" s="6"/>
      <c r="PA601" s="6"/>
      <c r="PB601" s="6"/>
      <c r="PC601" s="6"/>
      <c r="PD601" s="6"/>
      <c r="PE601" s="6"/>
      <c r="PF601" s="6"/>
      <c r="PG601" s="6"/>
      <c r="PH601" s="6"/>
      <c r="PI601" s="6"/>
      <c r="PJ601" s="6"/>
      <c r="PK601" s="6"/>
      <c r="PL601" s="6"/>
      <c r="PM601" s="6"/>
      <c r="PN601" s="6"/>
      <c r="PO601" s="6"/>
      <c r="PP601" s="6"/>
      <c r="PQ601" s="6"/>
      <c r="PR601" s="6"/>
      <c r="PS601" s="6"/>
      <c r="PT601" s="6"/>
      <c r="PU601" s="6"/>
      <c r="PV601" s="6"/>
      <c r="PW601" s="6"/>
      <c r="PX601" s="6"/>
      <c r="PY601" s="6"/>
      <c r="PZ601" s="6"/>
      <c r="QA601" s="6"/>
      <c r="QB601" s="6"/>
      <c r="QC601" s="6"/>
      <c r="QD601" s="6"/>
      <c r="QE601" s="6"/>
      <c r="QF601" s="6"/>
      <c r="QG601" s="6"/>
      <c r="QH601" s="6"/>
      <c r="QI601" s="6"/>
      <c r="QJ601" s="6"/>
      <c r="QK601" s="6"/>
      <c r="QL601" s="6"/>
      <c r="QM601" s="6"/>
      <c r="QN601" s="6"/>
      <c r="QO601" s="6"/>
      <c r="QP601" s="6"/>
      <c r="QQ601" s="6"/>
      <c r="QR601" s="6"/>
      <c r="QS601" s="6"/>
      <c r="QT601" s="6"/>
      <c r="QU601" s="6"/>
      <c r="QV601" s="6"/>
      <c r="QW601" s="6"/>
      <c r="QX601" s="6"/>
      <c r="QY601" s="6"/>
      <c r="QZ601" s="6"/>
      <c r="RA601" s="6"/>
      <c r="RB601" s="6"/>
      <c r="RC601" s="6"/>
      <c r="RD601" s="6"/>
      <c r="RE601" s="6"/>
      <c r="RF601" s="6"/>
      <c r="RG601" s="6"/>
      <c r="RH601" s="6"/>
      <c r="RI601" s="6"/>
      <c r="RJ601" s="6"/>
      <c r="RK601" s="6"/>
      <c r="RL601" s="6"/>
      <c r="RM601" s="6"/>
      <c r="RN601" s="6"/>
      <c r="RO601" s="6"/>
      <c r="RP601" s="6"/>
      <c r="RQ601" s="6"/>
      <c r="RR601" s="6"/>
      <c r="RS601" s="6"/>
      <c r="RT601" s="6"/>
      <c r="RU601" s="6"/>
      <c r="RV601" s="6"/>
      <c r="RW601" s="6"/>
      <c r="RX601" s="6"/>
      <c r="RY601" s="6"/>
      <c r="RZ601" s="6"/>
      <c r="SA601" s="6"/>
      <c r="SB601" s="6"/>
      <c r="SC601" s="6"/>
      <c r="SD601" s="6"/>
      <c r="SE601" s="6"/>
      <c r="SF601" s="6"/>
      <c r="SG601" s="6"/>
      <c r="SH601" s="6"/>
      <c r="SI601" s="6"/>
      <c r="SJ601" s="6"/>
      <c r="SK601" s="6"/>
      <c r="SL601" s="6"/>
      <c r="SM601" s="6"/>
      <c r="SN601" s="6"/>
      <c r="SO601" s="6"/>
      <c r="SP601" s="6"/>
      <c r="SQ601" s="6"/>
      <c r="SR601" s="6"/>
      <c r="SS601" s="6"/>
      <c r="ST601" s="6"/>
      <c r="SU601" s="6"/>
      <c r="SV601" s="6"/>
      <c r="SW601" s="6"/>
      <c r="SX601" s="6"/>
      <c r="SY601" s="6"/>
      <c r="SZ601" s="6"/>
      <c r="TA601" s="6"/>
      <c r="TB601" s="6"/>
      <c r="TC601" s="6"/>
      <c r="TD601" s="6"/>
      <c r="TE601" s="6"/>
      <c r="TF601" s="6"/>
      <c r="TG601" s="6"/>
      <c r="TH601" s="6"/>
      <c r="TI601" s="6"/>
      <c r="TJ601" s="6"/>
      <c r="TK601" s="6"/>
      <c r="TL601" s="6"/>
      <c r="TM601" s="6"/>
      <c r="TN601" s="6"/>
      <c r="TO601" s="6"/>
      <c r="TP601" s="6"/>
      <c r="TQ601" s="6"/>
      <c r="TR601" s="6"/>
      <c r="TS601" s="6"/>
      <c r="TT601" s="6"/>
      <c r="TU601" s="6"/>
      <c r="TV601" s="6"/>
      <c r="TW601" s="6"/>
      <c r="TX601" s="6"/>
      <c r="TY601" s="6"/>
      <c r="TZ601" s="6"/>
      <c r="UA601" s="6"/>
      <c r="UB601" s="6"/>
      <c r="UC601" s="6"/>
      <c r="UD601" s="6"/>
      <c r="UE601" s="6"/>
      <c r="UF601" s="6"/>
      <c r="UG601" s="6"/>
      <c r="UH601" s="6"/>
      <c r="UI601" s="6"/>
      <c r="UJ601" s="6"/>
      <c r="UK601" s="6"/>
      <c r="UL601" s="6"/>
      <c r="UM601" s="6"/>
      <c r="UN601" s="6"/>
      <c r="UO601" s="6"/>
      <c r="UP601" s="6"/>
      <c r="UQ601" s="6"/>
      <c r="UR601" s="6"/>
      <c r="US601" s="6"/>
      <c r="UT601" s="6"/>
      <c r="UU601" s="6"/>
      <c r="UV601" s="6"/>
      <c r="UW601" s="6"/>
      <c r="UX601" s="6"/>
      <c r="UY601" s="6"/>
      <c r="UZ601" s="6"/>
      <c r="VA601" s="6"/>
      <c r="VB601" s="6"/>
      <c r="VC601" s="6"/>
      <c r="VD601" s="6"/>
      <c r="VE601" s="6"/>
      <c r="VF601" s="6"/>
      <c r="VG601" s="6"/>
      <c r="VH601" s="6"/>
      <c r="VI601" s="6"/>
      <c r="VJ601" s="6"/>
      <c r="VK601" s="6"/>
      <c r="VL601" s="6"/>
      <c r="VM601" s="6"/>
      <c r="VN601" s="6"/>
      <c r="VO601" s="6"/>
      <c r="VP601" s="6"/>
      <c r="VQ601" s="6"/>
      <c r="VR601" s="6"/>
      <c r="VS601" s="6"/>
      <c r="VT601" s="6"/>
      <c r="VU601" s="6"/>
      <c r="VV601" s="6"/>
      <c r="VW601" s="6"/>
      <c r="VX601" s="6"/>
      <c r="VY601" s="6"/>
      <c r="VZ601" s="6"/>
      <c r="WA601" s="6"/>
      <c r="WB601" s="6"/>
      <c r="WC601" s="6"/>
      <c r="WD601" s="6"/>
      <c r="WE601" s="6"/>
      <c r="WF601" s="6"/>
      <c r="WG601" s="6"/>
      <c r="WH601" s="6"/>
      <c r="WI601" s="6"/>
      <c r="WJ601" s="6"/>
      <c r="WK601" s="6"/>
      <c r="WL601" s="6"/>
      <c r="WM601" s="6"/>
      <c r="WN601" s="6"/>
      <c r="WO601" s="6"/>
      <c r="WP601" s="6"/>
      <c r="WQ601" s="6"/>
      <c r="WR601" s="6"/>
      <c r="WS601" s="6"/>
      <c r="WT601" s="6"/>
      <c r="WU601" s="6"/>
      <c r="WV601" s="6"/>
      <c r="WW601" s="6"/>
      <c r="WX601" s="6"/>
      <c r="WY601" s="6"/>
      <c r="WZ601" s="6"/>
      <c r="XA601" s="6"/>
      <c r="XB601" s="6"/>
      <c r="XC601" s="6"/>
      <c r="XD601" s="6"/>
      <c r="XE601" s="6"/>
      <c r="XF601" s="6"/>
      <c r="XG601" s="6"/>
      <c r="XH601" s="6"/>
      <c r="XI601" s="6"/>
      <c r="XJ601" s="6"/>
      <c r="XK601" s="6"/>
      <c r="XL601" s="6"/>
      <c r="XM601" s="6"/>
      <c r="XN601" s="6"/>
      <c r="XO601" s="6"/>
      <c r="XP601" s="6"/>
    </row>
    <row r="602" spans="2:640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  <c r="JV602" s="6"/>
      <c r="JW602" s="6"/>
      <c r="JX602" s="6"/>
      <c r="JY602" s="6"/>
      <c r="JZ602" s="6"/>
      <c r="KA602" s="6"/>
      <c r="KB602" s="6"/>
      <c r="KC602" s="6"/>
      <c r="KD602" s="6"/>
      <c r="KE602" s="6"/>
      <c r="KF602" s="6"/>
      <c r="KG602" s="6"/>
      <c r="KH602" s="6"/>
      <c r="KI602" s="6"/>
      <c r="KJ602" s="6"/>
      <c r="KK602" s="6"/>
      <c r="KL602" s="6"/>
      <c r="KM602" s="6"/>
      <c r="KN602" s="6"/>
      <c r="KO602" s="6"/>
      <c r="KP602" s="6"/>
      <c r="KQ602" s="6"/>
      <c r="KR602" s="6"/>
      <c r="KS602" s="6"/>
      <c r="KT602" s="6"/>
      <c r="KU602" s="6"/>
      <c r="KV602" s="6"/>
      <c r="KW602" s="6"/>
      <c r="KX602" s="6"/>
      <c r="KY602" s="6"/>
      <c r="KZ602" s="6"/>
      <c r="LA602" s="6"/>
      <c r="LB602" s="6"/>
      <c r="LC602" s="6"/>
      <c r="LD602" s="6"/>
      <c r="LE602" s="6"/>
      <c r="LF602" s="6"/>
      <c r="LG602" s="6"/>
      <c r="LH602" s="6"/>
      <c r="LI602" s="6"/>
      <c r="LJ602" s="6"/>
      <c r="LK602" s="6"/>
      <c r="LL602" s="6"/>
      <c r="LM602" s="6"/>
      <c r="LN602" s="6"/>
      <c r="LO602" s="6"/>
      <c r="LP602" s="6"/>
      <c r="LQ602" s="6"/>
      <c r="LR602" s="6"/>
      <c r="LS602" s="6"/>
      <c r="LT602" s="6"/>
      <c r="LU602" s="6"/>
      <c r="LV602" s="6"/>
      <c r="LW602" s="6"/>
      <c r="LX602" s="6"/>
      <c r="LY602" s="6"/>
      <c r="LZ602" s="6"/>
      <c r="MA602" s="6"/>
      <c r="MB602" s="6"/>
      <c r="MC602" s="6"/>
      <c r="MD602" s="6"/>
      <c r="ME602" s="6"/>
      <c r="MF602" s="6"/>
      <c r="MG602" s="6"/>
      <c r="MH602" s="6"/>
      <c r="MI602" s="6"/>
      <c r="MJ602" s="6"/>
      <c r="MK602" s="6"/>
      <c r="ML602" s="6"/>
      <c r="MM602" s="6"/>
      <c r="MN602" s="6"/>
      <c r="MO602" s="6"/>
      <c r="MP602" s="6"/>
      <c r="MQ602" s="6"/>
      <c r="MR602" s="6"/>
      <c r="MS602" s="6"/>
      <c r="MT602" s="6"/>
      <c r="MU602" s="6"/>
      <c r="MV602" s="6"/>
      <c r="MW602" s="6"/>
      <c r="MX602" s="6"/>
      <c r="MY602" s="6"/>
      <c r="MZ602" s="6"/>
      <c r="NA602" s="6"/>
      <c r="NB602" s="6"/>
      <c r="NC602" s="6"/>
      <c r="ND602" s="6"/>
      <c r="NE602" s="6"/>
      <c r="NF602" s="6"/>
      <c r="NG602" s="6"/>
      <c r="NH602" s="6"/>
      <c r="NI602" s="6"/>
      <c r="NJ602" s="6"/>
      <c r="NK602" s="6"/>
      <c r="NL602" s="6"/>
      <c r="NM602" s="6"/>
      <c r="NN602" s="6"/>
      <c r="NO602" s="6"/>
      <c r="NP602" s="6"/>
      <c r="NQ602" s="6"/>
      <c r="NR602" s="6"/>
      <c r="NS602" s="6"/>
      <c r="NT602" s="6"/>
      <c r="NU602" s="6"/>
      <c r="NV602" s="6"/>
      <c r="NW602" s="6"/>
      <c r="NX602" s="6"/>
      <c r="NY602" s="6"/>
      <c r="NZ602" s="6"/>
      <c r="OA602" s="6"/>
      <c r="OB602" s="6"/>
      <c r="OC602" s="6"/>
      <c r="OD602" s="6"/>
      <c r="OE602" s="6"/>
      <c r="OF602" s="6"/>
      <c r="OG602" s="6"/>
      <c r="OH602" s="6"/>
      <c r="OI602" s="6"/>
      <c r="OJ602" s="6"/>
      <c r="OK602" s="6"/>
      <c r="OL602" s="6"/>
      <c r="OM602" s="6"/>
      <c r="ON602" s="6"/>
      <c r="OO602" s="6"/>
      <c r="OP602" s="6"/>
      <c r="OQ602" s="6"/>
      <c r="OR602" s="6"/>
      <c r="OS602" s="6"/>
      <c r="OT602" s="6"/>
      <c r="OU602" s="6"/>
      <c r="OV602" s="6"/>
      <c r="OW602" s="6"/>
      <c r="OX602" s="6"/>
      <c r="OY602" s="6"/>
      <c r="OZ602" s="6"/>
      <c r="PA602" s="6"/>
      <c r="PB602" s="6"/>
      <c r="PC602" s="6"/>
      <c r="PD602" s="6"/>
      <c r="PE602" s="6"/>
      <c r="PF602" s="6"/>
      <c r="PG602" s="6"/>
      <c r="PH602" s="6"/>
      <c r="PI602" s="6"/>
      <c r="PJ602" s="6"/>
      <c r="PK602" s="6"/>
      <c r="PL602" s="6"/>
      <c r="PM602" s="6"/>
      <c r="PN602" s="6"/>
      <c r="PO602" s="6"/>
      <c r="PP602" s="6"/>
      <c r="PQ602" s="6"/>
      <c r="PR602" s="6"/>
      <c r="PS602" s="6"/>
      <c r="PT602" s="6"/>
      <c r="PU602" s="6"/>
      <c r="PV602" s="6"/>
      <c r="PW602" s="6"/>
      <c r="PX602" s="6"/>
      <c r="PY602" s="6"/>
      <c r="PZ602" s="6"/>
      <c r="QA602" s="6"/>
      <c r="QB602" s="6"/>
      <c r="QC602" s="6"/>
      <c r="QD602" s="6"/>
      <c r="QE602" s="6"/>
      <c r="QF602" s="6"/>
      <c r="QG602" s="6"/>
      <c r="QH602" s="6"/>
      <c r="QI602" s="6"/>
      <c r="QJ602" s="6"/>
      <c r="QK602" s="6"/>
      <c r="QL602" s="6"/>
      <c r="QM602" s="6"/>
      <c r="QN602" s="6"/>
      <c r="QO602" s="6"/>
      <c r="QP602" s="6"/>
      <c r="QQ602" s="6"/>
      <c r="QR602" s="6"/>
      <c r="QS602" s="6"/>
      <c r="QT602" s="6"/>
      <c r="QU602" s="6"/>
      <c r="QV602" s="6"/>
      <c r="QW602" s="6"/>
      <c r="QX602" s="6"/>
      <c r="QY602" s="6"/>
      <c r="QZ602" s="6"/>
      <c r="RA602" s="6"/>
      <c r="RB602" s="6"/>
      <c r="RC602" s="6"/>
      <c r="RD602" s="6"/>
      <c r="RE602" s="6"/>
      <c r="RF602" s="6"/>
      <c r="RG602" s="6"/>
      <c r="RH602" s="6"/>
      <c r="RI602" s="6"/>
      <c r="RJ602" s="6"/>
      <c r="RK602" s="6"/>
      <c r="RL602" s="6"/>
      <c r="RM602" s="6"/>
      <c r="RN602" s="6"/>
      <c r="RO602" s="6"/>
      <c r="RP602" s="6"/>
      <c r="RQ602" s="6"/>
      <c r="RR602" s="6"/>
      <c r="RS602" s="6"/>
      <c r="RT602" s="6"/>
      <c r="RU602" s="6"/>
      <c r="RV602" s="6"/>
      <c r="RW602" s="6"/>
      <c r="RX602" s="6"/>
      <c r="RY602" s="6"/>
      <c r="RZ602" s="6"/>
      <c r="SA602" s="6"/>
      <c r="SB602" s="6"/>
      <c r="SC602" s="6"/>
      <c r="SD602" s="6"/>
      <c r="SE602" s="6"/>
      <c r="SF602" s="6"/>
      <c r="SG602" s="6"/>
      <c r="SH602" s="6"/>
      <c r="SI602" s="6"/>
      <c r="SJ602" s="6"/>
      <c r="SK602" s="6"/>
      <c r="SL602" s="6"/>
      <c r="SM602" s="6"/>
      <c r="SN602" s="6"/>
      <c r="SO602" s="6"/>
      <c r="SP602" s="6"/>
      <c r="SQ602" s="6"/>
      <c r="SR602" s="6"/>
      <c r="SS602" s="6"/>
      <c r="ST602" s="6"/>
      <c r="SU602" s="6"/>
      <c r="SV602" s="6"/>
      <c r="SW602" s="6"/>
      <c r="SX602" s="6"/>
      <c r="SY602" s="6"/>
      <c r="SZ602" s="6"/>
      <c r="TA602" s="6"/>
      <c r="TB602" s="6"/>
      <c r="TC602" s="6"/>
      <c r="TD602" s="6"/>
      <c r="TE602" s="6"/>
      <c r="TF602" s="6"/>
      <c r="TG602" s="6"/>
      <c r="TH602" s="6"/>
      <c r="TI602" s="6"/>
      <c r="TJ602" s="6"/>
      <c r="TK602" s="6"/>
      <c r="TL602" s="6"/>
      <c r="TM602" s="6"/>
      <c r="TN602" s="6"/>
      <c r="TO602" s="6"/>
      <c r="TP602" s="6"/>
      <c r="TQ602" s="6"/>
      <c r="TR602" s="6"/>
      <c r="TS602" s="6"/>
      <c r="TT602" s="6"/>
      <c r="TU602" s="6"/>
      <c r="TV602" s="6"/>
      <c r="TW602" s="6"/>
      <c r="TX602" s="6"/>
      <c r="TY602" s="6"/>
      <c r="TZ602" s="6"/>
      <c r="UA602" s="6"/>
      <c r="UB602" s="6"/>
      <c r="UC602" s="6"/>
      <c r="UD602" s="6"/>
      <c r="UE602" s="6"/>
      <c r="UF602" s="6"/>
      <c r="UG602" s="6"/>
      <c r="UH602" s="6"/>
      <c r="UI602" s="6"/>
      <c r="UJ602" s="6"/>
      <c r="UK602" s="6"/>
      <c r="UL602" s="6"/>
      <c r="UM602" s="6"/>
      <c r="UN602" s="6"/>
      <c r="UO602" s="6"/>
      <c r="UP602" s="6"/>
      <c r="UQ602" s="6"/>
      <c r="UR602" s="6"/>
      <c r="US602" s="6"/>
      <c r="UT602" s="6"/>
      <c r="UU602" s="6"/>
      <c r="UV602" s="6"/>
      <c r="UW602" s="6"/>
      <c r="UX602" s="6"/>
      <c r="UY602" s="6"/>
      <c r="UZ602" s="6"/>
      <c r="VA602" s="6"/>
      <c r="VB602" s="6"/>
      <c r="VC602" s="6"/>
      <c r="VD602" s="6"/>
      <c r="VE602" s="6"/>
      <c r="VF602" s="6"/>
      <c r="VG602" s="6"/>
      <c r="VH602" s="6"/>
      <c r="VI602" s="6"/>
      <c r="VJ602" s="6"/>
      <c r="VK602" s="6"/>
      <c r="VL602" s="6"/>
      <c r="VM602" s="6"/>
      <c r="VN602" s="6"/>
      <c r="VO602" s="6"/>
      <c r="VP602" s="6"/>
      <c r="VQ602" s="6"/>
      <c r="VR602" s="6"/>
      <c r="VS602" s="6"/>
      <c r="VT602" s="6"/>
      <c r="VU602" s="6"/>
      <c r="VV602" s="6"/>
      <c r="VW602" s="6"/>
      <c r="VX602" s="6"/>
      <c r="VY602" s="6"/>
      <c r="VZ602" s="6"/>
      <c r="WA602" s="6"/>
      <c r="WB602" s="6"/>
      <c r="WC602" s="6"/>
      <c r="WD602" s="6"/>
      <c r="WE602" s="6"/>
      <c r="WF602" s="6"/>
      <c r="WG602" s="6"/>
      <c r="WH602" s="6"/>
      <c r="WI602" s="6"/>
      <c r="WJ602" s="6"/>
      <c r="WK602" s="6"/>
      <c r="WL602" s="6"/>
      <c r="WM602" s="6"/>
      <c r="WN602" s="6"/>
      <c r="WO602" s="6"/>
      <c r="WP602" s="6"/>
      <c r="WQ602" s="6"/>
      <c r="WR602" s="6"/>
      <c r="WS602" s="6"/>
      <c r="WT602" s="6"/>
      <c r="WU602" s="6"/>
      <c r="WV602" s="6"/>
      <c r="WW602" s="6"/>
      <c r="WX602" s="6"/>
      <c r="WY602" s="6"/>
      <c r="WZ602" s="6"/>
      <c r="XA602" s="6"/>
      <c r="XB602" s="6"/>
      <c r="XC602" s="6"/>
      <c r="XD602" s="6"/>
      <c r="XE602" s="6"/>
      <c r="XF602" s="6"/>
      <c r="XG602" s="6"/>
      <c r="XH602" s="6"/>
      <c r="XI602" s="6"/>
      <c r="XJ602" s="6"/>
      <c r="XK602" s="6"/>
      <c r="XL602" s="6"/>
      <c r="XM602" s="6"/>
      <c r="XN602" s="6"/>
      <c r="XO602" s="6"/>
      <c r="XP602" s="6"/>
    </row>
    <row r="603" spans="2:640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  <c r="JV603" s="6"/>
      <c r="JW603" s="6"/>
      <c r="JX603" s="6"/>
      <c r="JY603" s="6"/>
      <c r="JZ603" s="6"/>
      <c r="KA603" s="6"/>
      <c r="KB603" s="6"/>
      <c r="KC603" s="6"/>
      <c r="KD603" s="6"/>
      <c r="KE603" s="6"/>
      <c r="KF603" s="6"/>
      <c r="KG603" s="6"/>
      <c r="KH603" s="6"/>
      <c r="KI603" s="6"/>
      <c r="KJ603" s="6"/>
      <c r="KK603" s="6"/>
      <c r="KL603" s="6"/>
      <c r="KM603" s="6"/>
      <c r="KN603" s="6"/>
      <c r="KO603" s="6"/>
      <c r="KP603" s="6"/>
      <c r="KQ603" s="6"/>
      <c r="KR603" s="6"/>
      <c r="KS603" s="6"/>
      <c r="KT603" s="6"/>
      <c r="KU603" s="6"/>
      <c r="KV603" s="6"/>
      <c r="KW603" s="6"/>
      <c r="KX603" s="6"/>
      <c r="KY603" s="6"/>
      <c r="KZ603" s="6"/>
      <c r="LA603" s="6"/>
      <c r="LB603" s="6"/>
      <c r="LC603" s="6"/>
      <c r="LD603" s="6"/>
      <c r="LE603" s="6"/>
      <c r="LF603" s="6"/>
      <c r="LG603" s="6"/>
      <c r="LH603" s="6"/>
      <c r="LI603" s="6"/>
      <c r="LJ603" s="6"/>
      <c r="LK603" s="6"/>
      <c r="LL603" s="6"/>
      <c r="LM603" s="6"/>
      <c r="LN603" s="6"/>
      <c r="LO603" s="6"/>
      <c r="LP603" s="6"/>
      <c r="LQ603" s="6"/>
      <c r="LR603" s="6"/>
      <c r="LS603" s="6"/>
      <c r="LT603" s="6"/>
      <c r="LU603" s="6"/>
      <c r="LV603" s="6"/>
      <c r="LW603" s="6"/>
      <c r="LX603" s="6"/>
      <c r="LY603" s="6"/>
      <c r="LZ603" s="6"/>
      <c r="MA603" s="6"/>
      <c r="MB603" s="6"/>
      <c r="MC603" s="6"/>
      <c r="MD603" s="6"/>
      <c r="ME603" s="6"/>
      <c r="MF603" s="6"/>
      <c r="MG603" s="6"/>
      <c r="MH603" s="6"/>
      <c r="MI603" s="6"/>
      <c r="MJ603" s="6"/>
      <c r="MK603" s="6"/>
      <c r="ML603" s="6"/>
      <c r="MM603" s="6"/>
      <c r="MN603" s="6"/>
      <c r="MO603" s="6"/>
      <c r="MP603" s="6"/>
      <c r="MQ603" s="6"/>
      <c r="MR603" s="6"/>
      <c r="MS603" s="6"/>
      <c r="MT603" s="6"/>
      <c r="MU603" s="6"/>
      <c r="MV603" s="6"/>
      <c r="MW603" s="6"/>
      <c r="MX603" s="6"/>
      <c r="MY603" s="6"/>
      <c r="MZ603" s="6"/>
      <c r="NA603" s="6"/>
      <c r="NB603" s="6"/>
      <c r="NC603" s="6"/>
      <c r="ND603" s="6"/>
      <c r="NE603" s="6"/>
      <c r="NF603" s="6"/>
      <c r="NG603" s="6"/>
      <c r="NH603" s="6"/>
      <c r="NI603" s="6"/>
      <c r="NJ603" s="6"/>
      <c r="NK603" s="6"/>
      <c r="NL603" s="6"/>
      <c r="NM603" s="6"/>
      <c r="NN603" s="6"/>
      <c r="NO603" s="6"/>
      <c r="NP603" s="6"/>
      <c r="NQ603" s="6"/>
      <c r="NR603" s="6"/>
      <c r="NS603" s="6"/>
      <c r="NT603" s="6"/>
      <c r="NU603" s="6"/>
      <c r="NV603" s="6"/>
      <c r="NW603" s="6"/>
      <c r="NX603" s="6"/>
      <c r="NY603" s="6"/>
      <c r="NZ603" s="6"/>
      <c r="OA603" s="6"/>
      <c r="OB603" s="6"/>
      <c r="OC603" s="6"/>
      <c r="OD603" s="6"/>
      <c r="OE603" s="6"/>
      <c r="OF603" s="6"/>
      <c r="OG603" s="6"/>
      <c r="OH603" s="6"/>
      <c r="OI603" s="6"/>
      <c r="OJ603" s="6"/>
      <c r="OK603" s="6"/>
      <c r="OL603" s="6"/>
      <c r="OM603" s="6"/>
      <c r="ON603" s="6"/>
      <c r="OO603" s="6"/>
      <c r="OP603" s="6"/>
      <c r="OQ603" s="6"/>
      <c r="OR603" s="6"/>
      <c r="OS603" s="6"/>
      <c r="OT603" s="6"/>
      <c r="OU603" s="6"/>
      <c r="OV603" s="6"/>
      <c r="OW603" s="6"/>
      <c r="OX603" s="6"/>
      <c r="OY603" s="6"/>
      <c r="OZ603" s="6"/>
      <c r="PA603" s="6"/>
      <c r="PB603" s="6"/>
      <c r="PC603" s="6"/>
      <c r="PD603" s="6"/>
      <c r="PE603" s="6"/>
      <c r="PF603" s="6"/>
      <c r="PG603" s="6"/>
      <c r="PH603" s="6"/>
      <c r="PI603" s="6"/>
      <c r="PJ603" s="6"/>
      <c r="PK603" s="6"/>
      <c r="PL603" s="6"/>
      <c r="PM603" s="6"/>
      <c r="PN603" s="6"/>
      <c r="PO603" s="6"/>
      <c r="PP603" s="6"/>
      <c r="PQ603" s="6"/>
      <c r="PR603" s="6"/>
      <c r="PS603" s="6"/>
      <c r="PT603" s="6"/>
      <c r="PU603" s="6"/>
      <c r="PV603" s="6"/>
      <c r="PW603" s="6"/>
      <c r="PX603" s="6"/>
      <c r="PY603" s="6"/>
      <c r="PZ603" s="6"/>
      <c r="QA603" s="6"/>
      <c r="QB603" s="6"/>
      <c r="QC603" s="6"/>
      <c r="QD603" s="6"/>
      <c r="QE603" s="6"/>
      <c r="QF603" s="6"/>
      <c r="QG603" s="6"/>
      <c r="QH603" s="6"/>
      <c r="QI603" s="6"/>
      <c r="QJ603" s="6"/>
      <c r="QK603" s="6"/>
      <c r="QL603" s="6"/>
      <c r="QM603" s="6"/>
      <c r="QN603" s="6"/>
      <c r="QO603" s="6"/>
      <c r="QP603" s="6"/>
      <c r="QQ603" s="6"/>
      <c r="QR603" s="6"/>
      <c r="QS603" s="6"/>
      <c r="QT603" s="6"/>
      <c r="QU603" s="6"/>
      <c r="QV603" s="6"/>
      <c r="QW603" s="6"/>
      <c r="QX603" s="6"/>
      <c r="QY603" s="6"/>
      <c r="QZ603" s="6"/>
      <c r="RA603" s="6"/>
      <c r="RB603" s="6"/>
      <c r="RC603" s="6"/>
      <c r="RD603" s="6"/>
      <c r="RE603" s="6"/>
      <c r="RF603" s="6"/>
      <c r="RG603" s="6"/>
      <c r="RH603" s="6"/>
      <c r="RI603" s="6"/>
      <c r="RJ603" s="6"/>
      <c r="RK603" s="6"/>
      <c r="RL603" s="6"/>
      <c r="RM603" s="6"/>
      <c r="RN603" s="6"/>
      <c r="RO603" s="6"/>
      <c r="RP603" s="6"/>
      <c r="RQ603" s="6"/>
      <c r="RR603" s="6"/>
      <c r="RS603" s="6"/>
      <c r="RT603" s="6"/>
      <c r="RU603" s="6"/>
      <c r="RV603" s="6"/>
      <c r="RW603" s="6"/>
      <c r="RX603" s="6"/>
      <c r="RY603" s="6"/>
      <c r="RZ603" s="6"/>
      <c r="SA603" s="6"/>
      <c r="SB603" s="6"/>
      <c r="SC603" s="6"/>
      <c r="SD603" s="6"/>
      <c r="SE603" s="6"/>
      <c r="SF603" s="6"/>
      <c r="SG603" s="6"/>
      <c r="SH603" s="6"/>
      <c r="SI603" s="6"/>
      <c r="SJ603" s="6"/>
      <c r="SK603" s="6"/>
      <c r="SL603" s="6"/>
      <c r="SM603" s="6"/>
      <c r="SN603" s="6"/>
      <c r="SO603" s="6"/>
      <c r="SP603" s="6"/>
      <c r="SQ603" s="6"/>
      <c r="SR603" s="6"/>
      <c r="SS603" s="6"/>
      <c r="ST603" s="6"/>
      <c r="SU603" s="6"/>
      <c r="SV603" s="6"/>
      <c r="SW603" s="6"/>
      <c r="SX603" s="6"/>
      <c r="SY603" s="6"/>
      <c r="SZ603" s="6"/>
      <c r="TA603" s="6"/>
      <c r="TB603" s="6"/>
      <c r="TC603" s="6"/>
      <c r="TD603" s="6"/>
      <c r="TE603" s="6"/>
      <c r="TF603" s="6"/>
      <c r="TG603" s="6"/>
      <c r="TH603" s="6"/>
      <c r="TI603" s="6"/>
      <c r="TJ603" s="6"/>
      <c r="TK603" s="6"/>
      <c r="TL603" s="6"/>
      <c r="TM603" s="6"/>
      <c r="TN603" s="6"/>
      <c r="TO603" s="6"/>
      <c r="TP603" s="6"/>
      <c r="TQ603" s="6"/>
      <c r="TR603" s="6"/>
      <c r="TS603" s="6"/>
      <c r="TT603" s="6"/>
      <c r="TU603" s="6"/>
      <c r="TV603" s="6"/>
      <c r="TW603" s="6"/>
      <c r="TX603" s="6"/>
      <c r="TY603" s="6"/>
      <c r="TZ603" s="6"/>
      <c r="UA603" s="6"/>
      <c r="UB603" s="6"/>
      <c r="UC603" s="6"/>
      <c r="UD603" s="6"/>
      <c r="UE603" s="6"/>
      <c r="UF603" s="6"/>
      <c r="UG603" s="6"/>
      <c r="UH603" s="6"/>
      <c r="UI603" s="6"/>
      <c r="UJ603" s="6"/>
      <c r="UK603" s="6"/>
      <c r="UL603" s="6"/>
      <c r="UM603" s="6"/>
      <c r="UN603" s="6"/>
      <c r="UO603" s="6"/>
      <c r="UP603" s="6"/>
      <c r="UQ603" s="6"/>
      <c r="UR603" s="6"/>
      <c r="US603" s="6"/>
      <c r="UT603" s="6"/>
      <c r="UU603" s="6"/>
      <c r="UV603" s="6"/>
      <c r="UW603" s="6"/>
      <c r="UX603" s="6"/>
      <c r="UY603" s="6"/>
      <c r="UZ603" s="6"/>
      <c r="VA603" s="6"/>
      <c r="VB603" s="6"/>
      <c r="VC603" s="6"/>
      <c r="VD603" s="6"/>
      <c r="VE603" s="6"/>
      <c r="VF603" s="6"/>
      <c r="VG603" s="6"/>
      <c r="VH603" s="6"/>
      <c r="VI603" s="6"/>
      <c r="VJ603" s="6"/>
      <c r="VK603" s="6"/>
      <c r="VL603" s="6"/>
      <c r="VM603" s="6"/>
      <c r="VN603" s="6"/>
      <c r="VO603" s="6"/>
      <c r="VP603" s="6"/>
      <c r="VQ603" s="6"/>
      <c r="VR603" s="6"/>
      <c r="VS603" s="6"/>
      <c r="VT603" s="6"/>
      <c r="VU603" s="6"/>
      <c r="VV603" s="6"/>
      <c r="VW603" s="6"/>
      <c r="VX603" s="6"/>
      <c r="VY603" s="6"/>
      <c r="VZ603" s="6"/>
      <c r="WA603" s="6"/>
      <c r="WB603" s="6"/>
      <c r="WC603" s="6"/>
      <c r="WD603" s="6"/>
      <c r="WE603" s="6"/>
      <c r="WF603" s="6"/>
      <c r="WG603" s="6"/>
      <c r="WH603" s="6"/>
      <c r="WI603" s="6"/>
      <c r="WJ603" s="6"/>
      <c r="WK603" s="6"/>
      <c r="WL603" s="6"/>
      <c r="WM603" s="6"/>
      <c r="WN603" s="6"/>
      <c r="WO603" s="6"/>
      <c r="WP603" s="6"/>
      <c r="WQ603" s="6"/>
      <c r="WR603" s="6"/>
      <c r="WS603" s="6"/>
      <c r="WT603" s="6"/>
      <c r="WU603" s="6"/>
      <c r="WV603" s="6"/>
      <c r="WW603" s="6"/>
      <c r="WX603" s="6"/>
      <c r="WY603" s="6"/>
      <c r="WZ603" s="6"/>
      <c r="XA603" s="6"/>
      <c r="XB603" s="6"/>
      <c r="XC603" s="6"/>
      <c r="XD603" s="6"/>
      <c r="XE603" s="6"/>
      <c r="XF603" s="6"/>
      <c r="XG603" s="6"/>
      <c r="XH603" s="6"/>
      <c r="XI603" s="6"/>
      <c r="XJ603" s="6"/>
      <c r="XK603" s="6"/>
      <c r="XL603" s="6"/>
      <c r="XM603" s="6"/>
      <c r="XN603" s="6"/>
      <c r="XO603" s="6"/>
      <c r="XP603" s="6"/>
    </row>
    <row r="604" spans="2:640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  <c r="JV604" s="6"/>
      <c r="JW604" s="6"/>
      <c r="JX604" s="6"/>
      <c r="JY604" s="6"/>
      <c r="JZ604" s="6"/>
      <c r="KA604" s="6"/>
      <c r="KB604" s="6"/>
      <c r="KC604" s="6"/>
      <c r="KD604" s="6"/>
      <c r="KE604" s="6"/>
      <c r="KF604" s="6"/>
      <c r="KG604" s="6"/>
      <c r="KH604" s="6"/>
      <c r="KI604" s="6"/>
      <c r="KJ604" s="6"/>
      <c r="KK604" s="6"/>
      <c r="KL604" s="6"/>
      <c r="KM604" s="6"/>
      <c r="KN604" s="6"/>
      <c r="KO604" s="6"/>
      <c r="KP604" s="6"/>
      <c r="KQ604" s="6"/>
      <c r="KR604" s="6"/>
      <c r="KS604" s="6"/>
      <c r="KT604" s="6"/>
      <c r="KU604" s="6"/>
      <c r="KV604" s="6"/>
      <c r="KW604" s="6"/>
      <c r="KX604" s="6"/>
      <c r="KY604" s="6"/>
      <c r="KZ604" s="6"/>
      <c r="LA604" s="6"/>
      <c r="LB604" s="6"/>
      <c r="LC604" s="6"/>
      <c r="LD604" s="6"/>
      <c r="LE604" s="6"/>
      <c r="LF604" s="6"/>
      <c r="LG604" s="6"/>
      <c r="LH604" s="6"/>
      <c r="LI604" s="6"/>
      <c r="LJ604" s="6"/>
      <c r="LK604" s="6"/>
      <c r="LL604" s="6"/>
      <c r="LM604" s="6"/>
      <c r="LN604" s="6"/>
      <c r="LO604" s="6"/>
      <c r="LP604" s="6"/>
      <c r="LQ604" s="6"/>
      <c r="LR604" s="6"/>
      <c r="LS604" s="6"/>
      <c r="LT604" s="6"/>
      <c r="LU604" s="6"/>
      <c r="LV604" s="6"/>
      <c r="LW604" s="6"/>
      <c r="LX604" s="6"/>
      <c r="LY604" s="6"/>
      <c r="LZ604" s="6"/>
      <c r="MA604" s="6"/>
      <c r="MB604" s="6"/>
      <c r="MC604" s="6"/>
      <c r="MD604" s="6"/>
      <c r="ME604" s="6"/>
      <c r="MF604" s="6"/>
      <c r="MG604" s="6"/>
      <c r="MH604" s="6"/>
      <c r="MI604" s="6"/>
      <c r="MJ604" s="6"/>
      <c r="MK604" s="6"/>
      <c r="ML604" s="6"/>
      <c r="MM604" s="6"/>
      <c r="MN604" s="6"/>
      <c r="MO604" s="6"/>
      <c r="MP604" s="6"/>
      <c r="MQ604" s="6"/>
      <c r="MR604" s="6"/>
      <c r="MS604" s="6"/>
      <c r="MT604" s="6"/>
      <c r="MU604" s="6"/>
      <c r="MV604" s="6"/>
      <c r="MW604" s="6"/>
      <c r="MX604" s="6"/>
      <c r="MY604" s="6"/>
      <c r="MZ604" s="6"/>
      <c r="NA604" s="6"/>
      <c r="NB604" s="6"/>
      <c r="NC604" s="6"/>
      <c r="ND604" s="6"/>
      <c r="NE604" s="6"/>
      <c r="NF604" s="6"/>
      <c r="NG604" s="6"/>
      <c r="NH604" s="6"/>
      <c r="NI604" s="6"/>
      <c r="NJ604" s="6"/>
      <c r="NK604" s="6"/>
      <c r="NL604" s="6"/>
      <c r="NM604" s="6"/>
      <c r="NN604" s="6"/>
      <c r="NO604" s="6"/>
      <c r="NP604" s="6"/>
      <c r="NQ604" s="6"/>
      <c r="NR604" s="6"/>
      <c r="NS604" s="6"/>
      <c r="NT604" s="6"/>
      <c r="NU604" s="6"/>
      <c r="NV604" s="6"/>
      <c r="NW604" s="6"/>
      <c r="NX604" s="6"/>
      <c r="NY604" s="6"/>
      <c r="NZ604" s="6"/>
      <c r="OA604" s="6"/>
      <c r="OB604" s="6"/>
      <c r="OC604" s="6"/>
      <c r="OD604" s="6"/>
      <c r="OE604" s="6"/>
      <c r="OF604" s="6"/>
      <c r="OG604" s="6"/>
      <c r="OH604" s="6"/>
      <c r="OI604" s="6"/>
      <c r="OJ604" s="6"/>
      <c r="OK604" s="6"/>
      <c r="OL604" s="6"/>
      <c r="OM604" s="6"/>
      <c r="ON604" s="6"/>
      <c r="OO604" s="6"/>
      <c r="OP604" s="6"/>
      <c r="OQ604" s="6"/>
      <c r="OR604" s="6"/>
      <c r="OS604" s="6"/>
      <c r="OT604" s="6"/>
      <c r="OU604" s="6"/>
      <c r="OV604" s="6"/>
      <c r="OW604" s="6"/>
      <c r="OX604" s="6"/>
      <c r="OY604" s="6"/>
      <c r="OZ604" s="6"/>
      <c r="PA604" s="6"/>
      <c r="PB604" s="6"/>
      <c r="PC604" s="6"/>
      <c r="PD604" s="6"/>
      <c r="PE604" s="6"/>
      <c r="PF604" s="6"/>
      <c r="PG604" s="6"/>
      <c r="PH604" s="6"/>
      <c r="PI604" s="6"/>
      <c r="PJ604" s="6"/>
      <c r="PK604" s="6"/>
      <c r="PL604" s="6"/>
      <c r="PM604" s="6"/>
      <c r="PN604" s="6"/>
      <c r="PO604" s="6"/>
      <c r="PP604" s="6"/>
      <c r="PQ604" s="6"/>
      <c r="PR604" s="6"/>
      <c r="PS604" s="6"/>
      <c r="PT604" s="6"/>
      <c r="PU604" s="6"/>
      <c r="PV604" s="6"/>
      <c r="PW604" s="6"/>
      <c r="PX604" s="6"/>
      <c r="PY604" s="6"/>
      <c r="PZ604" s="6"/>
      <c r="QA604" s="6"/>
      <c r="QB604" s="6"/>
      <c r="QC604" s="6"/>
      <c r="QD604" s="6"/>
      <c r="QE604" s="6"/>
      <c r="QF604" s="6"/>
      <c r="QG604" s="6"/>
      <c r="QH604" s="6"/>
      <c r="QI604" s="6"/>
      <c r="QJ604" s="6"/>
      <c r="QK604" s="6"/>
      <c r="QL604" s="6"/>
      <c r="QM604" s="6"/>
      <c r="QN604" s="6"/>
      <c r="QO604" s="6"/>
      <c r="QP604" s="6"/>
      <c r="QQ604" s="6"/>
      <c r="QR604" s="6"/>
      <c r="QS604" s="6"/>
      <c r="QT604" s="6"/>
      <c r="QU604" s="6"/>
      <c r="QV604" s="6"/>
      <c r="QW604" s="6"/>
      <c r="QX604" s="6"/>
      <c r="QY604" s="6"/>
      <c r="QZ604" s="6"/>
      <c r="RA604" s="6"/>
      <c r="RB604" s="6"/>
      <c r="RC604" s="6"/>
      <c r="RD604" s="6"/>
      <c r="RE604" s="6"/>
      <c r="RF604" s="6"/>
      <c r="RG604" s="6"/>
      <c r="RH604" s="6"/>
      <c r="RI604" s="6"/>
      <c r="RJ604" s="6"/>
      <c r="RK604" s="6"/>
      <c r="RL604" s="6"/>
      <c r="RM604" s="6"/>
      <c r="RN604" s="6"/>
      <c r="RO604" s="6"/>
      <c r="RP604" s="6"/>
      <c r="RQ604" s="6"/>
      <c r="RR604" s="6"/>
      <c r="RS604" s="6"/>
      <c r="RT604" s="6"/>
      <c r="RU604" s="6"/>
      <c r="RV604" s="6"/>
      <c r="RW604" s="6"/>
      <c r="RX604" s="6"/>
      <c r="RY604" s="6"/>
      <c r="RZ604" s="6"/>
      <c r="SA604" s="6"/>
      <c r="SB604" s="6"/>
      <c r="SC604" s="6"/>
      <c r="SD604" s="6"/>
      <c r="SE604" s="6"/>
      <c r="SF604" s="6"/>
      <c r="SG604" s="6"/>
      <c r="SH604" s="6"/>
      <c r="SI604" s="6"/>
      <c r="SJ604" s="6"/>
      <c r="SK604" s="6"/>
      <c r="SL604" s="6"/>
      <c r="SM604" s="6"/>
      <c r="SN604" s="6"/>
      <c r="SO604" s="6"/>
      <c r="SP604" s="6"/>
      <c r="SQ604" s="6"/>
      <c r="SR604" s="6"/>
      <c r="SS604" s="6"/>
      <c r="ST604" s="6"/>
      <c r="SU604" s="6"/>
      <c r="SV604" s="6"/>
      <c r="SW604" s="6"/>
      <c r="SX604" s="6"/>
      <c r="SY604" s="6"/>
      <c r="SZ604" s="6"/>
      <c r="TA604" s="6"/>
      <c r="TB604" s="6"/>
      <c r="TC604" s="6"/>
      <c r="TD604" s="6"/>
      <c r="TE604" s="6"/>
      <c r="TF604" s="6"/>
      <c r="TG604" s="6"/>
      <c r="TH604" s="6"/>
      <c r="TI604" s="6"/>
      <c r="TJ604" s="6"/>
      <c r="TK604" s="6"/>
      <c r="TL604" s="6"/>
      <c r="TM604" s="6"/>
      <c r="TN604" s="6"/>
      <c r="TO604" s="6"/>
      <c r="TP604" s="6"/>
      <c r="TQ604" s="6"/>
      <c r="TR604" s="6"/>
      <c r="TS604" s="6"/>
      <c r="TT604" s="6"/>
      <c r="TU604" s="6"/>
      <c r="TV604" s="6"/>
      <c r="TW604" s="6"/>
      <c r="TX604" s="6"/>
      <c r="TY604" s="6"/>
      <c r="TZ604" s="6"/>
      <c r="UA604" s="6"/>
      <c r="UB604" s="6"/>
      <c r="UC604" s="6"/>
      <c r="UD604" s="6"/>
      <c r="UE604" s="6"/>
      <c r="UF604" s="6"/>
      <c r="UG604" s="6"/>
      <c r="UH604" s="6"/>
      <c r="UI604" s="6"/>
      <c r="UJ604" s="6"/>
      <c r="UK604" s="6"/>
      <c r="UL604" s="6"/>
      <c r="UM604" s="6"/>
      <c r="UN604" s="6"/>
      <c r="UO604" s="6"/>
      <c r="UP604" s="6"/>
      <c r="UQ604" s="6"/>
      <c r="UR604" s="6"/>
      <c r="US604" s="6"/>
      <c r="UT604" s="6"/>
      <c r="UU604" s="6"/>
      <c r="UV604" s="6"/>
      <c r="UW604" s="6"/>
      <c r="UX604" s="6"/>
      <c r="UY604" s="6"/>
      <c r="UZ604" s="6"/>
      <c r="VA604" s="6"/>
      <c r="VB604" s="6"/>
      <c r="VC604" s="6"/>
      <c r="VD604" s="6"/>
      <c r="VE604" s="6"/>
      <c r="VF604" s="6"/>
      <c r="VG604" s="6"/>
      <c r="VH604" s="6"/>
      <c r="VI604" s="6"/>
      <c r="VJ604" s="6"/>
      <c r="VK604" s="6"/>
      <c r="VL604" s="6"/>
      <c r="VM604" s="6"/>
      <c r="VN604" s="6"/>
      <c r="VO604" s="6"/>
      <c r="VP604" s="6"/>
      <c r="VQ604" s="6"/>
      <c r="VR604" s="6"/>
      <c r="VS604" s="6"/>
      <c r="VT604" s="6"/>
      <c r="VU604" s="6"/>
      <c r="VV604" s="6"/>
      <c r="VW604" s="6"/>
      <c r="VX604" s="6"/>
      <c r="VY604" s="6"/>
      <c r="VZ604" s="6"/>
      <c r="WA604" s="6"/>
      <c r="WB604" s="6"/>
      <c r="WC604" s="6"/>
      <c r="WD604" s="6"/>
      <c r="WE604" s="6"/>
      <c r="WF604" s="6"/>
      <c r="WG604" s="6"/>
      <c r="WH604" s="6"/>
      <c r="WI604" s="6"/>
      <c r="WJ604" s="6"/>
      <c r="WK604" s="6"/>
      <c r="WL604" s="6"/>
      <c r="WM604" s="6"/>
      <c r="WN604" s="6"/>
      <c r="WO604" s="6"/>
      <c r="WP604" s="6"/>
      <c r="WQ604" s="6"/>
      <c r="WR604" s="6"/>
      <c r="WS604" s="6"/>
      <c r="WT604" s="6"/>
      <c r="WU604" s="6"/>
      <c r="WV604" s="6"/>
      <c r="WW604" s="6"/>
      <c r="WX604" s="6"/>
      <c r="WY604" s="6"/>
      <c r="WZ604" s="6"/>
      <c r="XA604" s="6"/>
      <c r="XB604" s="6"/>
      <c r="XC604" s="6"/>
      <c r="XD604" s="6"/>
      <c r="XE604" s="6"/>
      <c r="XF604" s="6"/>
      <c r="XG604" s="6"/>
      <c r="XH604" s="6"/>
      <c r="XI604" s="6"/>
      <c r="XJ604" s="6"/>
      <c r="XK604" s="6"/>
      <c r="XL604" s="6"/>
      <c r="XM604" s="6"/>
      <c r="XN604" s="6"/>
      <c r="XO604" s="6"/>
      <c r="XP604" s="6"/>
    </row>
    <row r="605" spans="2:640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/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/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/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/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/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6"/>
      <c r="MR605" s="6"/>
      <c r="MS605" s="6"/>
      <c r="MT605" s="6"/>
      <c r="MU605" s="6"/>
      <c r="MV605" s="6"/>
      <c r="MW605" s="6"/>
      <c r="MX605" s="6"/>
      <c r="MY605" s="6"/>
      <c r="MZ605" s="6"/>
      <c r="NA605" s="6"/>
      <c r="NB605" s="6"/>
      <c r="NC605" s="6"/>
      <c r="ND605" s="6"/>
      <c r="NE605" s="6"/>
      <c r="NF605" s="6"/>
      <c r="NG605" s="6"/>
      <c r="NH605" s="6"/>
      <c r="NI605" s="6"/>
      <c r="NJ605" s="6"/>
      <c r="NK605" s="6"/>
      <c r="NL605" s="6"/>
      <c r="NM605" s="6"/>
      <c r="NN605" s="6"/>
      <c r="NO605" s="6"/>
      <c r="NP605" s="6"/>
      <c r="NQ605" s="6"/>
      <c r="NR605" s="6"/>
      <c r="NS605" s="6"/>
      <c r="NT605" s="6"/>
      <c r="NU605" s="6"/>
      <c r="NV605" s="6"/>
      <c r="NW605" s="6"/>
      <c r="NX605" s="6"/>
      <c r="NY605" s="6"/>
      <c r="NZ605" s="6"/>
      <c r="OA605" s="6"/>
      <c r="OB605" s="6"/>
      <c r="OC605" s="6"/>
      <c r="OD605" s="6"/>
      <c r="OE605" s="6"/>
      <c r="OF605" s="6"/>
      <c r="OG605" s="6"/>
      <c r="OH605" s="6"/>
      <c r="OI605" s="6"/>
      <c r="OJ605" s="6"/>
      <c r="OK605" s="6"/>
      <c r="OL605" s="6"/>
      <c r="OM605" s="6"/>
      <c r="ON605" s="6"/>
      <c r="OO605" s="6"/>
      <c r="OP605" s="6"/>
      <c r="OQ605" s="6"/>
      <c r="OR605" s="6"/>
      <c r="OS605" s="6"/>
      <c r="OT605" s="6"/>
      <c r="OU605" s="6"/>
      <c r="OV605" s="6"/>
      <c r="OW605" s="6"/>
      <c r="OX605" s="6"/>
      <c r="OY605" s="6"/>
      <c r="OZ605" s="6"/>
      <c r="PA605" s="6"/>
      <c r="PB605" s="6"/>
      <c r="PC605" s="6"/>
      <c r="PD605" s="6"/>
      <c r="PE605" s="6"/>
      <c r="PF605" s="6"/>
      <c r="PG605" s="6"/>
      <c r="PH605" s="6"/>
      <c r="PI605" s="6"/>
      <c r="PJ605" s="6"/>
      <c r="PK605" s="6"/>
      <c r="PL605" s="6"/>
      <c r="PM605" s="6"/>
      <c r="PN605" s="6"/>
      <c r="PO605" s="6"/>
      <c r="PP605" s="6"/>
      <c r="PQ605" s="6"/>
      <c r="PR605" s="6"/>
      <c r="PS605" s="6"/>
      <c r="PT605" s="6"/>
      <c r="PU605" s="6"/>
      <c r="PV605" s="6"/>
      <c r="PW605" s="6"/>
      <c r="PX605" s="6"/>
      <c r="PY605" s="6"/>
      <c r="PZ605" s="6"/>
      <c r="QA605" s="6"/>
      <c r="QB605" s="6"/>
      <c r="QC605" s="6"/>
      <c r="QD605" s="6"/>
      <c r="QE605" s="6"/>
      <c r="QF605" s="6"/>
      <c r="QG605" s="6"/>
      <c r="QH605" s="6"/>
      <c r="QI605" s="6"/>
      <c r="QJ605" s="6"/>
      <c r="QK605" s="6"/>
      <c r="QL605" s="6"/>
      <c r="QM605" s="6"/>
      <c r="QN605" s="6"/>
      <c r="QO605" s="6"/>
      <c r="QP605" s="6"/>
      <c r="QQ605" s="6"/>
      <c r="QR605" s="6"/>
      <c r="QS605" s="6"/>
      <c r="QT605" s="6"/>
      <c r="QU605" s="6"/>
      <c r="QV605" s="6"/>
      <c r="QW605" s="6"/>
      <c r="QX605" s="6"/>
      <c r="QY605" s="6"/>
      <c r="QZ605" s="6"/>
      <c r="RA605" s="6"/>
      <c r="RB605" s="6"/>
      <c r="RC605" s="6"/>
      <c r="RD605" s="6"/>
      <c r="RE605" s="6"/>
      <c r="RF605" s="6"/>
      <c r="RG605" s="6"/>
      <c r="RH605" s="6"/>
      <c r="RI605" s="6"/>
      <c r="RJ605" s="6"/>
      <c r="RK605" s="6"/>
      <c r="RL605" s="6"/>
      <c r="RM605" s="6"/>
      <c r="RN605" s="6"/>
      <c r="RO605" s="6"/>
      <c r="RP605" s="6"/>
      <c r="RQ605" s="6"/>
      <c r="RR605" s="6"/>
      <c r="RS605" s="6"/>
      <c r="RT605" s="6"/>
      <c r="RU605" s="6"/>
      <c r="RV605" s="6"/>
      <c r="RW605" s="6"/>
      <c r="RX605" s="6"/>
      <c r="RY605" s="6"/>
      <c r="RZ605" s="6"/>
      <c r="SA605" s="6"/>
      <c r="SB605" s="6"/>
      <c r="SC605" s="6"/>
      <c r="SD605" s="6"/>
      <c r="SE605" s="6"/>
      <c r="SF605" s="6"/>
      <c r="SG605" s="6"/>
      <c r="SH605" s="6"/>
      <c r="SI605" s="6"/>
      <c r="SJ605" s="6"/>
      <c r="SK605" s="6"/>
      <c r="SL605" s="6"/>
      <c r="SM605" s="6"/>
      <c r="SN605" s="6"/>
      <c r="SO605" s="6"/>
      <c r="SP605" s="6"/>
      <c r="SQ605" s="6"/>
      <c r="SR605" s="6"/>
      <c r="SS605" s="6"/>
      <c r="ST605" s="6"/>
      <c r="SU605" s="6"/>
      <c r="SV605" s="6"/>
      <c r="SW605" s="6"/>
      <c r="SX605" s="6"/>
      <c r="SY605" s="6"/>
      <c r="SZ605" s="6"/>
      <c r="TA605" s="6"/>
      <c r="TB605" s="6"/>
      <c r="TC605" s="6"/>
      <c r="TD605" s="6"/>
      <c r="TE605" s="6"/>
      <c r="TF605" s="6"/>
      <c r="TG605" s="6"/>
      <c r="TH605" s="6"/>
      <c r="TI605" s="6"/>
      <c r="TJ605" s="6"/>
      <c r="TK605" s="6"/>
      <c r="TL605" s="6"/>
      <c r="TM605" s="6"/>
      <c r="TN605" s="6"/>
      <c r="TO605" s="6"/>
      <c r="TP605" s="6"/>
      <c r="TQ605" s="6"/>
      <c r="TR605" s="6"/>
      <c r="TS605" s="6"/>
      <c r="TT605" s="6"/>
      <c r="TU605" s="6"/>
      <c r="TV605" s="6"/>
      <c r="TW605" s="6"/>
      <c r="TX605" s="6"/>
      <c r="TY605" s="6"/>
      <c r="TZ605" s="6"/>
      <c r="UA605" s="6"/>
      <c r="UB605" s="6"/>
      <c r="UC605" s="6"/>
      <c r="UD605" s="6"/>
      <c r="UE605" s="6"/>
      <c r="UF605" s="6"/>
      <c r="UG605" s="6"/>
      <c r="UH605" s="6"/>
      <c r="UI605" s="6"/>
      <c r="UJ605" s="6"/>
      <c r="UK605" s="6"/>
      <c r="UL605" s="6"/>
      <c r="UM605" s="6"/>
      <c r="UN605" s="6"/>
      <c r="UO605" s="6"/>
      <c r="UP605" s="6"/>
      <c r="UQ605" s="6"/>
      <c r="UR605" s="6"/>
      <c r="US605" s="6"/>
      <c r="UT605" s="6"/>
      <c r="UU605" s="6"/>
      <c r="UV605" s="6"/>
      <c r="UW605" s="6"/>
      <c r="UX605" s="6"/>
      <c r="UY605" s="6"/>
      <c r="UZ605" s="6"/>
      <c r="VA605" s="6"/>
      <c r="VB605" s="6"/>
      <c r="VC605" s="6"/>
      <c r="VD605" s="6"/>
      <c r="VE605" s="6"/>
      <c r="VF605" s="6"/>
      <c r="VG605" s="6"/>
      <c r="VH605" s="6"/>
      <c r="VI605" s="6"/>
      <c r="VJ605" s="6"/>
      <c r="VK605" s="6"/>
      <c r="VL605" s="6"/>
      <c r="VM605" s="6"/>
      <c r="VN605" s="6"/>
      <c r="VO605" s="6"/>
      <c r="VP605" s="6"/>
      <c r="VQ605" s="6"/>
      <c r="VR605" s="6"/>
      <c r="VS605" s="6"/>
      <c r="VT605" s="6"/>
      <c r="VU605" s="6"/>
      <c r="VV605" s="6"/>
      <c r="VW605" s="6"/>
      <c r="VX605" s="6"/>
      <c r="VY605" s="6"/>
      <c r="VZ605" s="6"/>
      <c r="WA605" s="6"/>
      <c r="WB605" s="6"/>
      <c r="WC605" s="6"/>
      <c r="WD605" s="6"/>
      <c r="WE605" s="6"/>
      <c r="WF605" s="6"/>
      <c r="WG605" s="6"/>
      <c r="WH605" s="6"/>
      <c r="WI605" s="6"/>
      <c r="WJ605" s="6"/>
      <c r="WK605" s="6"/>
      <c r="WL605" s="6"/>
      <c r="WM605" s="6"/>
      <c r="WN605" s="6"/>
      <c r="WO605" s="6"/>
      <c r="WP605" s="6"/>
      <c r="WQ605" s="6"/>
      <c r="WR605" s="6"/>
      <c r="WS605" s="6"/>
      <c r="WT605" s="6"/>
      <c r="WU605" s="6"/>
      <c r="WV605" s="6"/>
      <c r="WW605" s="6"/>
      <c r="WX605" s="6"/>
      <c r="WY605" s="6"/>
      <c r="WZ605" s="6"/>
      <c r="XA605" s="6"/>
      <c r="XB605" s="6"/>
      <c r="XC605" s="6"/>
      <c r="XD605" s="6"/>
      <c r="XE605" s="6"/>
      <c r="XF605" s="6"/>
      <c r="XG605" s="6"/>
      <c r="XH605" s="6"/>
      <c r="XI605" s="6"/>
      <c r="XJ605" s="6"/>
      <c r="XK605" s="6"/>
      <c r="XL605" s="6"/>
      <c r="XM605" s="6"/>
      <c r="XN605" s="6"/>
      <c r="XO605" s="6"/>
      <c r="XP605" s="6"/>
    </row>
    <row r="606" spans="2:640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  <c r="JV606" s="6"/>
      <c r="JW606" s="6"/>
      <c r="JX606" s="6"/>
      <c r="JY606" s="6"/>
      <c r="JZ606" s="6"/>
      <c r="KA606" s="6"/>
      <c r="KB606" s="6"/>
      <c r="KC606" s="6"/>
      <c r="KD606" s="6"/>
      <c r="KE606" s="6"/>
      <c r="KF606" s="6"/>
      <c r="KG606" s="6"/>
      <c r="KH606" s="6"/>
      <c r="KI606" s="6"/>
      <c r="KJ606" s="6"/>
      <c r="KK606" s="6"/>
      <c r="KL606" s="6"/>
      <c r="KM606" s="6"/>
      <c r="KN606" s="6"/>
      <c r="KO606" s="6"/>
      <c r="KP606" s="6"/>
      <c r="KQ606" s="6"/>
      <c r="KR606" s="6"/>
      <c r="KS606" s="6"/>
      <c r="KT606" s="6"/>
      <c r="KU606" s="6"/>
      <c r="KV606" s="6"/>
      <c r="KW606" s="6"/>
      <c r="KX606" s="6"/>
      <c r="KY606" s="6"/>
      <c r="KZ606" s="6"/>
      <c r="LA606" s="6"/>
      <c r="LB606" s="6"/>
      <c r="LC606" s="6"/>
      <c r="LD606" s="6"/>
      <c r="LE606" s="6"/>
      <c r="LF606" s="6"/>
      <c r="LG606" s="6"/>
      <c r="LH606" s="6"/>
      <c r="LI606" s="6"/>
      <c r="LJ606" s="6"/>
      <c r="LK606" s="6"/>
      <c r="LL606" s="6"/>
      <c r="LM606" s="6"/>
      <c r="LN606" s="6"/>
      <c r="LO606" s="6"/>
      <c r="LP606" s="6"/>
      <c r="LQ606" s="6"/>
      <c r="LR606" s="6"/>
      <c r="LS606" s="6"/>
      <c r="LT606" s="6"/>
      <c r="LU606" s="6"/>
      <c r="LV606" s="6"/>
      <c r="LW606" s="6"/>
      <c r="LX606" s="6"/>
      <c r="LY606" s="6"/>
      <c r="LZ606" s="6"/>
      <c r="MA606" s="6"/>
      <c r="MB606" s="6"/>
      <c r="MC606" s="6"/>
      <c r="MD606" s="6"/>
      <c r="ME606" s="6"/>
      <c r="MF606" s="6"/>
      <c r="MG606" s="6"/>
      <c r="MH606" s="6"/>
      <c r="MI606" s="6"/>
      <c r="MJ606" s="6"/>
      <c r="MK606" s="6"/>
      <c r="ML606" s="6"/>
      <c r="MM606" s="6"/>
      <c r="MN606" s="6"/>
      <c r="MO606" s="6"/>
      <c r="MP606" s="6"/>
      <c r="MQ606" s="6"/>
      <c r="MR606" s="6"/>
      <c r="MS606" s="6"/>
      <c r="MT606" s="6"/>
      <c r="MU606" s="6"/>
      <c r="MV606" s="6"/>
      <c r="MW606" s="6"/>
      <c r="MX606" s="6"/>
      <c r="MY606" s="6"/>
      <c r="MZ606" s="6"/>
      <c r="NA606" s="6"/>
      <c r="NB606" s="6"/>
      <c r="NC606" s="6"/>
      <c r="ND606" s="6"/>
      <c r="NE606" s="6"/>
      <c r="NF606" s="6"/>
      <c r="NG606" s="6"/>
      <c r="NH606" s="6"/>
      <c r="NI606" s="6"/>
      <c r="NJ606" s="6"/>
      <c r="NK606" s="6"/>
      <c r="NL606" s="6"/>
      <c r="NM606" s="6"/>
      <c r="NN606" s="6"/>
      <c r="NO606" s="6"/>
      <c r="NP606" s="6"/>
      <c r="NQ606" s="6"/>
      <c r="NR606" s="6"/>
      <c r="NS606" s="6"/>
      <c r="NT606" s="6"/>
      <c r="NU606" s="6"/>
      <c r="NV606" s="6"/>
      <c r="NW606" s="6"/>
      <c r="NX606" s="6"/>
      <c r="NY606" s="6"/>
      <c r="NZ606" s="6"/>
      <c r="OA606" s="6"/>
      <c r="OB606" s="6"/>
      <c r="OC606" s="6"/>
      <c r="OD606" s="6"/>
      <c r="OE606" s="6"/>
      <c r="OF606" s="6"/>
      <c r="OG606" s="6"/>
      <c r="OH606" s="6"/>
      <c r="OI606" s="6"/>
      <c r="OJ606" s="6"/>
      <c r="OK606" s="6"/>
      <c r="OL606" s="6"/>
      <c r="OM606" s="6"/>
      <c r="ON606" s="6"/>
      <c r="OO606" s="6"/>
      <c r="OP606" s="6"/>
      <c r="OQ606" s="6"/>
      <c r="OR606" s="6"/>
      <c r="OS606" s="6"/>
      <c r="OT606" s="6"/>
      <c r="OU606" s="6"/>
      <c r="OV606" s="6"/>
      <c r="OW606" s="6"/>
      <c r="OX606" s="6"/>
      <c r="OY606" s="6"/>
      <c r="OZ606" s="6"/>
      <c r="PA606" s="6"/>
      <c r="PB606" s="6"/>
      <c r="PC606" s="6"/>
      <c r="PD606" s="6"/>
      <c r="PE606" s="6"/>
      <c r="PF606" s="6"/>
      <c r="PG606" s="6"/>
      <c r="PH606" s="6"/>
      <c r="PI606" s="6"/>
      <c r="PJ606" s="6"/>
      <c r="PK606" s="6"/>
      <c r="PL606" s="6"/>
      <c r="PM606" s="6"/>
      <c r="PN606" s="6"/>
      <c r="PO606" s="6"/>
      <c r="PP606" s="6"/>
      <c r="PQ606" s="6"/>
      <c r="PR606" s="6"/>
      <c r="PS606" s="6"/>
      <c r="PT606" s="6"/>
      <c r="PU606" s="6"/>
      <c r="PV606" s="6"/>
      <c r="PW606" s="6"/>
      <c r="PX606" s="6"/>
      <c r="PY606" s="6"/>
      <c r="PZ606" s="6"/>
      <c r="QA606" s="6"/>
      <c r="QB606" s="6"/>
      <c r="QC606" s="6"/>
      <c r="QD606" s="6"/>
      <c r="QE606" s="6"/>
      <c r="QF606" s="6"/>
      <c r="QG606" s="6"/>
      <c r="QH606" s="6"/>
      <c r="QI606" s="6"/>
      <c r="QJ606" s="6"/>
      <c r="QK606" s="6"/>
      <c r="QL606" s="6"/>
      <c r="QM606" s="6"/>
      <c r="QN606" s="6"/>
      <c r="QO606" s="6"/>
      <c r="QP606" s="6"/>
      <c r="QQ606" s="6"/>
      <c r="QR606" s="6"/>
      <c r="QS606" s="6"/>
      <c r="QT606" s="6"/>
      <c r="QU606" s="6"/>
      <c r="QV606" s="6"/>
      <c r="QW606" s="6"/>
      <c r="QX606" s="6"/>
      <c r="QY606" s="6"/>
      <c r="QZ606" s="6"/>
      <c r="RA606" s="6"/>
      <c r="RB606" s="6"/>
      <c r="RC606" s="6"/>
      <c r="RD606" s="6"/>
      <c r="RE606" s="6"/>
      <c r="RF606" s="6"/>
      <c r="RG606" s="6"/>
      <c r="RH606" s="6"/>
      <c r="RI606" s="6"/>
      <c r="RJ606" s="6"/>
      <c r="RK606" s="6"/>
      <c r="RL606" s="6"/>
      <c r="RM606" s="6"/>
      <c r="RN606" s="6"/>
      <c r="RO606" s="6"/>
      <c r="RP606" s="6"/>
      <c r="RQ606" s="6"/>
      <c r="RR606" s="6"/>
      <c r="RS606" s="6"/>
      <c r="RT606" s="6"/>
      <c r="RU606" s="6"/>
      <c r="RV606" s="6"/>
      <c r="RW606" s="6"/>
      <c r="RX606" s="6"/>
      <c r="RY606" s="6"/>
      <c r="RZ606" s="6"/>
      <c r="SA606" s="6"/>
      <c r="SB606" s="6"/>
      <c r="SC606" s="6"/>
      <c r="SD606" s="6"/>
      <c r="SE606" s="6"/>
      <c r="SF606" s="6"/>
      <c r="SG606" s="6"/>
      <c r="SH606" s="6"/>
      <c r="SI606" s="6"/>
      <c r="SJ606" s="6"/>
      <c r="SK606" s="6"/>
      <c r="SL606" s="6"/>
      <c r="SM606" s="6"/>
      <c r="SN606" s="6"/>
      <c r="SO606" s="6"/>
      <c r="SP606" s="6"/>
      <c r="SQ606" s="6"/>
      <c r="SR606" s="6"/>
      <c r="SS606" s="6"/>
      <c r="ST606" s="6"/>
      <c r="SU606" s="6"/>
      <c r="SV606" s="6"/>
      <c r="SW606" s="6"/>
      <c r="SX606" s="6"/>
      <c r="SY606" s="6"/>
      <c r="SZ606" s="6"/>
      <c r="TA606" s="6"/>
      <c r="TB606" s="6"/>
      <c r="TC606" s="6"/>
      <c r="TD606" s="6"/>
      <c r="TE606" s="6"/>
      <c r="TF606" s="6"/>
      <c r="TG606" s="6"/>
      <c r="TH606" s="6"/>
      <c r="TI606" s="6"/>
      <c r="TJ606" s="6"/>
      <c r="TK606" s="6"/>
      <c r="TL606" s="6"/>
      <c r="TM606" s="6"/>
      <c r="TN606" s="6"/>
      <c r="TO606" s="6"/>
      <c r="TP606" s="6"/>
      <c r="TQ606" s="6"/>
      <c r="TR606" s="6"/>
      <c r="TS606" s="6"/>
      <c r="TT606" s="6"/>
      <c r="TU606" s="6"/>
      <c r="TV606" s="6"/>
      <c r="TW606" s="6"/>
      <c r="TX606" s="6"/>
      <c r="TY606" s="6"/>
      <c r="TZ606" s="6"/>
      <c r="UA606" s="6"/>
      <c r="UB606" s="6"/>
      <c r="UC606" s="6"/>
      <c r="UD606" s="6"/>
      <c r="UE606" s="6"/>
      <c r="UF606" s="6"/>
      <c r="UG606" s="6"/>
      <c r="UH606" s="6"/>
      <c r="UI606" s="6"/>
      <c r="UJ606" s="6"/>
      <c r="UK606" s="6"/>
      <c r="UL606" s="6"/>
      <c r="UM606" s="6"/>
      <c r="UN606" s="6"/>
      <c r="UO606" s="6"/>
      <c r="UP606" s="6"/>
      <c r="UQ606" s="6"/>
      <c r="UR606" s="6"/>
      <c r="US606" s="6"/>
      <c r="UT606" s="6"/>
      <c r="UU606" s="6"/>
      <c r="UV606" s="6"/>
      <c r="UW606" s="6"/>
      <c r="UX606" s="6"/>
      <c r="UY606" s="6"/>
      <c r="UZ606" s="6"/>
      <c r="VA606" s="6"/>
      <c r="VB606" s="6"/>
      <c r="VC606" s="6"/>
      <c r="VD606" s="6"/>
      <c r="VE606" s="6"/>
      <c r="VF606" s="6"/>
      <c r="VG606" s="6"/>
      <c r="VH606" s="6"/>
      <c r="VI606" s="6"/>
      <c r="VJ606" s="6"/>
      <c r="VK606" s="6"/>
      <c r="VL606" s="6"/>
      <c r="VM606" s="6"/>
      <c r="VN606" s="6"/>
      <c r="VO606" s="6"/>
      <c r="VP606" s="6"/>
      <c r="VQ606" s="6"/>
      <c r="VR606" s="6"/>
      <c r="VS606" s="6"/>
      <c r="VT606" s="6"/>
      <c r="VU606" s="6"/>
      <c r="VV606" s="6"/>
      <c r="VW606" s="6"/>
      <c r="VX606" s="6"/>
      <c r="VY606" s="6"/>
      <c r="VZ606" s="6"/>
      <c r="WA606" s="6"/>
      <c r="WB606" s="6"/>
      <c r="WC606" s="6"/>
      <c r="WD606" s="6"/>
      <c r="WE606" s="6"/>
      <c r="WF606" s="6"/>
      <c r="WG606" s="6"/>
      <c r="WH606" s="6"/>
      <c r="WI606" s="6"/>
      <c r="WJ606" s="6"/>
      <c r="WK606" s="6"/>
      <c r="WL606" s="6"/>
      <c r="WM606" s="6"/>
      <c r="WN606" s="6"/>
      <c r="WO606" s="6"/>
      <c r="WP606" s="6"/>
      <c r="WQ606" s="6"/>
      <c r="WR606" s="6"/>
      <c r="WS606" s="6"/>
      <c r="WT606" s="6"/>
      <c r="WU606" s="6"/>
      <c r="WV606" s="6"/>
      <c r="WW606" s="6"/>
      <c r="WX606" s="6"/>
      <c r="WY606" s="6"/>
      <c r="WZ606" s="6"/>
      <c r="XA606" s="6"/>
      <c r="XB606" s="6"/>
      <c r="XC606" s="6"/>
      <c r="XD606" s="6"/>
      <c r="XE606" s="6"/>
      <c r="XF606" s="6"/>
      <c r="XG606" s="6"/>
      <c r="XH606" s="6"/>
      <c r="XI606" s="6"/>
      <c r="XJ606" s="6"/>
      <c r="XK606" s="6"/>
      <c r="XL606" s="6"/>
      <c r="XM606" s="6"/>
      <c r="XN606" s="6"/>
      <c r="XO606" s="6"/>
      <c r="XP606" s="6"/>
    </row>
    <row r="607" spans="2:640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  <c r="JV607" s="6"/>
      <c r="JW607" s="6"/>
      <c r="JX607" s="6"/>
      <c r="JY607" s="6"/>
      <c r="JZ607" s="6"/>
      <c r="KA607" s="6"/>
      <c r="KB607" s="6"/>
      <c r="KC607" s="6"/>
      <c r="KD607" s="6"/>
      <c r="KE607" s="6"/>
      <c r="KF607" s="6"/>
      <c r="KG607" s="6"/>
      <c r="KH607" s="6"/>
      <c r="KI607" s="6"/>
      <c r="KJ607" s="6"/>
      <c r="KK607" s="6"/>
      <c r="KL607" s="6"/>
      <c r="KM607" s="6"/>
      <c r="KN607" s="6"/>
      <c r="KO607" s="6"/>
      <c r="KP607" s="6"/>
      <c r="KQ607" s="6"/>
      <c r="KR607" s="6"/>
      <c r="KS607" s="6"/>
      <c r="KT607" s="6"/>
      <c r="KU607" s="6"/>
      <c r="KV607" s="6"/>
      <c r="KW607" s="6"/>
      <c r="KX607" s="6"/>
      <c r="KY607" s="6"/>
      <c r="KZ607" s="6"/>
      <c r="LA607" s="6"/>
      <c r="LB607" s="6"/>
      <c r="LC607" s="6"/>
      <c r="LD607" s="6"/>
      <c r="LE607" s="6"/>
      <c r="LF607" s="6"/>
      <c r="LG607" s="6"/>
      <c r="LH607" s="6"/>
      <c r="LI607" s="6"/>
      <c r="LJ607" s="6"/>
      <c r="LK607" s="6"/>
      <c r="LL607" s="6"/>
      <c r="LM607" s="6"/>
      <c r="LN607" s="6"/>
      <c r="LO607" s="6"/>
      <c r="LP607" s="6"/>
      <c r="LQ607" s="6"/>
      <c r="LR607" s="6"/>
      <c r="LS607" s="6"/>
      <c r="LT607" s="6"/>
      <c r="LU607" s="6"/>
      <c r="LV607" s="6"/>
      <c r="LW607" s="6"/>
      <c r="LX607" s="6"/>
      <c r="LY607" s="6"/>
      <c r="LZ607" s="6"/>
      <c r="MA607" s="6"/>
      <c r="MB607" s="6"/>
      <c r="MC607" s="6"/>
      <c r="MD607" s="6"/>
      <c r="ME607" s="6"/>
      <c r="MF607" s="6"/>
      <c r="MG607" s="6"/>
      <c r="MH607" s="6"/>
      <c r="MI607" s="6"/>
      <c r="MJ607" s="6"/>
      <c r="MK607" s="6"/>
      <c r="ML607" s="6"/>
      <c r="MM607" s="6"/>
      <c r="MN607" s="6"/>
      <c r="MO607" s="6"/>
      <c r="MP607" s="6"/>
      <c r="MQ607" s="6"/>
      <c r="MR607" s="6"/>
      <c r="MS607" s="6"/>
      <c r="MT607" s="6"/>
      <c r="MU607" s="6"/>
      <c r="MV607" s="6"/>
      <c r="MW607" s="6"/>
      <c r="MX607" s="6"/>
      <c r="MY607" s="6"/>
      <c r="MZ607" s="6"/>
      <c r="NA607" s="6"/>
      <c r="NB607" s="6"/>
      <c r="NC607" s="6"/>
      <c r="ND607" s="6"/>
      <c r="NE607" s="6"/>
      <c r="NF607" s="6"/>
      <c r="NG607" s="6"/>
      <c r="NH607" s="6"/>
      <c r="NI607" s="6"/>
      <c r="NJ607" s="6"/>
      <c r="NK607" s="6"/>
      <c r="NL607" s="6"/>
      <c r="NM607" s="6"/>
      <c r="NN607" s="6"/>
      <c r="NO607" s="6"/>
      <c r="NP607" s="6"/>
      <c r="NQ607" s="6"/>
      <c r="NR607" s="6"/>
      <c r="NS607" s="6"/>
      <c r="NT607" s="6"/>
      <c r="NU607" s="6"/>
      <c r="NV607" s="6"/>
      <c r="NW607" s="6"/>
      <c r="NX607" s="6"/>
      <c r="NY607" s="6"/>
      <c r="NZ607" s="6"/>
      <c r="OA607" s="6"/>
      <c r="OB607" s="6"/>
      <c r="OC607" s="6"/>
      <c r="OD607" s="6"/>
      <c r="OE607" s="6"/>
      <c r="OF607" s="6"/>
      <c r="OG607" s="6"/>
      <c r="OH607" s="6"/>
      <c r="OI607" s="6"/>
      <c r="OJ607" s="6"/>
      <c r="OK607" s="6"/>
      <c r="OL607" s="6"/>
      <c r="OM607" s="6"/>
      <c r="ON607" s="6"/>
      <c r="OO607" s="6"/>
      <c r="OP607" s="6"/>
      <c r="OQ607" s="6"/>
      <c r="OR607" s="6"/>
      <c r="OS607" s="6"/>
      <c r="OT607" s="6"/>
      <c r="OU607" s="6"/>
      <c r="OV607" s="6"/>
      <c r="OW607" s="6"/>
      <c r="OX607" s="6"/>
      <c r="OY607" s="6"/>
      <c r="OZ607" s="6"/>
      <c r="PA607" s="6"/>
      <c r="PB607" s="6"/>
      <c r="PC607" s="6"/>
      <c r="PD607" s="6"/>
      <c r="PE607" s="6"/>
      <c r="PF607" s="6"/>
      <c r="PG607" s="6"/>
      <c r="PH607" s="6"/>
      <c r="PI607" s="6"/>
      <c r="PJ607" s="6"/>
      <c r="PK607" s="6"/>
      <c r="PL607" s="6"/>
      <c r="PM607" s="6"/>
      <c r="PN607" s="6"/>
      <c r="PO607" s="6"/>
      <c r="PP607" s="6"/>
      <c r="PQ607" s="6"/>
      <c r="PR607" s="6"/>
      <c r="PS607" s="6"/>
      <c r="PT607" s="6"/>
      <c r="PU607" s="6"/>
      <c r="PV607" s="6"/>
      <c r="PW607" s="6"/>
      <c r="PX607" s="6"/>
      <c r="PY607" s="6"/>
      <c r="PZ607" s="6"/>
      <c r="QA607" s="6"/>
      <c r="QB607" s="6"/>
      <c r="QC607" s="6"/>
      <c r="QD607" s="6"/>
      <c r="QE607" s="6"/>
      <c r="QF607" s="6"/>
      <c r="QG607" s="6"/>
      <c r="QH607" s="6"/>
      <c r="QI607" s="6"/>
      <c r="QJ607" s="6"/>
      <c r="QK607" s="6"/>
      <c r="QL607" s="6"/>
      <c r="QM607" s="6"/>
      <c r="QN607" s="6"/>
      <c r="QO607" s="6"/>
      <c r="QP607" s="6"/>
      <c r="QQ607" s="6"/>
      <c r="QR607" s="6"/>
      <c r="QS607" s="6"/>
      <c r="QT607" s="6"/>
      <c r="QU607" s="6"/>
      <c r="QV607" s="6"/>
      <c r="QW607" s="6"/>
      <c r="QX607" s="6"/>
      <c r="QY607" s="6"/>
      <c r="QZ607" s="6"/>
      <c r="RA607" s="6"/>
      <c r="RB607" s="6"/>
      <c r="RC607" s="6"/>
      <c r="RD607" s="6"/>
      <c r="RE607" s="6"/>
      <c r="RF607" s="6"/>
      <c r="RG607" s="6"/>
      <c r="RH607" s="6"/>
      <c r="RI607" s="6"/>
      <c r="RJ607" s="6"/>
      <c r="RK607" s="6"/>
      <c r="RL607" s="6"/>
      <c r="RM607" s="6"/>
      <c r="RN607" s="6"/>
      <c r="RO607" s="6"/>
      <c r="RP607" s="6"/>
      <c r="RQ607" s="6"/>
      <c r="RR607" s="6"/>
      <c r="RS607" s="6"/>
      <c r="RT607" s="6"/>
      <c r="RU607" s="6"/>
      <c r="RV607" s="6"/>
      <c r="RW607" s="6"/>
      <c r="RX607" s="6"/>
      <c r="RY607" s="6"/>
      <c r="RZ607" s="6"/>
      <c r="SA607" s="6"/>
      <c r="SB607" s="6"/>
      <c r="SC607" s="6"/>
      <c r="SD607" s="6"/>
      <c r="SE607" s="6"/>
      <c r="SF607" s="6"/>
      <c r="SG607" s="6"/>
      <c r="SH607" s="6"/>
      <c r="SI607" s="6"/>
      <c r="SJ607" s="6"/>
      <c r="SK607" s="6"/>
      <c r="SL607" s="6"/>
      <c r="SM607" s="6"/>
      <c r="SN607" s="6"/>
      <c r="SO607" s="6"/>
      <c r="SP607" s="6"/>
      <c r="SQ607" s="6"/>
      <c r="SR607" s="6"/>
      <c r="SS607" s="6"/>
      <c r="ST607" s="6"/>
      <c r="SU607" s="6"/>
      <c r="SV607" s="6"/>
      <c r="SW607" s="6"/>
      <c r="SX607" s="6"/>
      <c r="SY607" s="6"/>
      <c r="SZ607" s="6"/>
      <c r="TA607" s="6"/>
      <c r="TB607" s="6"/>
      <c r="TC607" s="6"/>
      <c r="TD607" s="6"/>
      <c r="TE607" s="6"/>
      <c r="TF607" s="6"/>
      <c r="TG607" s="6"/>
      <c r="TH607" s="6"/>
      <c r="TI607" s="6"/>
      <c r="TJ607" s="6"/>
      <c r="TK607" s="6"/>
      <c r="TL607" s="6"/>
      <c r="TM607" s="6"/>
      <c r="TN607" s="6"/>
      <c r="TO607" s="6"/>
      <c r="TP607" s="6"/>
      <c r="TQ607" s="6"/>
      <c r="TR607" s="6"/>
      <c r="TS607" s="6"/>
      <c r="TT607" s="6"/>
      <c r="TU607" s="6"/>
      <c r="TV607" s="6"/>
      <c r="TW607" s="6"/>
      <c r="TX607" s="6"/>
      <c r="TY607" s="6"/>
      <c r="TZ607" s="6"/>
      <c r="UA607" s="6"/>
      <c r="UB607" s="6"/>
      <c r="UC607" s="6"/>
      <c r="UD607" s="6"/>
      <c r="UE607" s="6"/>
      <c r="UF607" s="6"/>
      <c r="UG607" s="6"/>
      <c r="UH607" s="6"/>
      <c r="UI607" s="6"/>
      <c r="UJ607" s="6"/>
      <c r="UK607" s="6"/>
      <c r="UL607" s="6"/>
      <c r="UM607" s="6"/>
      <c r="UN607" s="6"/>
      <c r="UO607" s="6"/>
      <c r="UP607" s="6"/>
      <c r="UQ607" s="6"/>
      <c r="UR607" s="6"/>
      <c r="US607" s="6"/>
      <c r="UT607" s="6"/>
      <c r="UU607" s="6"/>
      <c r="UV607" s="6"/>
      <c r="UW607" s="6"/>
      <c r="UX607" s="6"/>
      <c r="UY607" s="6"/>
      <c r="UZ607" s="6"/>
      <c r="VA607" s="6"/>
      <c r="VB607" s="6"/>
      <c r="VC607" s="6"/>
      <c r="VD607" s="6"/>
      <c r="VE607" s="6"/>
      <c r="VF607" s="6"/>
      <c r="VG607" s="6"/>
      <c r="VH607" s="6"/>
      <c r="VI607" s="6"/>
      <c r="VJ607" s="6"/>
      <c r="VK607" s="6"/>
      <c r="VL607" s="6"/>
      <c r="VM607" s="6"/>
      <c r="VN607" s="6"/>
      <c r="VO607" s="6"/>
      <c r="VP607" s="6"/>
      <c r="VQ607" s="6"/>
      <c r="VR607" s="6"/>
      <c r="VS607" s="6"/>
      <c r="VT607" s="6"/>
      <c r="VU607" s="6"/>
      <c r="VV607" s="6"/>
      <c r="VW607" s="6"/>
      <c r="VX607" s="6"/>
      <c r="VY607" s="6"/>
      <c r="VZ607" s="6"/>
      <c r="WA607" s="6"/>
      <c r="WB607" s="6"/>
      <c r="WC607" s="6"/>
      <c r="WD607" s="6"/>
      <c r="WE607" s="6"/>
      <c r="WF607" s="6"/>
      <c r="WG607" s="6"/>
      <c r="WH607" s="6"/>
      <c r="WI607" s="6"/>
      <c r="WJ607" s="6"/>
      <c r="WK607" s="6"/>
      <c r="WL607" s="6"/>
      <c r="WM607" s="6"/>
      <c r="WN607" s="6"/>
      <c r="WO607" s="6"/>
      <c r="WP607" s="6"/>
      <c r="WQ607" s="6"/>
      <c r="WR607" s="6"/>
      <c r="WS607" s="6"/>
      <c r="WT607" s="6"/>
      <c r="WU607" s="6"/>
      <c r="WV607" s="6"/>
      <c r="WW607" s="6"/>
      <c r="WX607" s="6"/>
      <c r="WY607" s="6"/>
      <c r="WZ607" s="6"/>
      <c r="XA607" s="6"/>
      <c r="XB607" s="6"/>
      <c r="XC607" s="6"/>
      <c r="XD607" s="6"/>
      <c r="XE607" s="6"/>
      <c r="XF607" s="6"/>
      <c r="XG607" s="6"/>
      <c r="XH607" s="6"/>
      <c r="XI607" s="6"/>
      <c r="XJ607" s="6"/>
      <c r="XK607" s="6"/>
      <c r="XL607" s="6"/>
      <c r="XM607" s="6"/>
      <c r="XN607" s="6"/>
      <c r="XO607" s="6"/>
      <c r="XP607" s="6"/>
    </row>
    <row r="608" spans="2:640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  <c r="JV608" s="6"/>
      <c r="JW608" s="6"/>
      <c r="JX608" s="6"/>
      <c r="JY608" s="6"/>
      <c r="JZ608" s="6"/>
      <c r="KA608" s="6"/>
      <c r="KB608" s="6"/>
      <c r="KC608" s="6"/>
      <c r="KD608" s="6"/>
      <c r="KE608" s="6"/>
      <c r="KF608" s="6"/>
      <c r="KG608" s="6"/>
      <c r="KH608" s="6"/>
      <c r="KI608" s="6"/>
      <c r="KJ608" s="6"/>
      <c r="KK608" s="6"/>
      <c r="KL608" s="6"/>
      <c r="KM608" s="6"/>
      <c r="KN608" s="6"/>
      <c r="KO608" s="6"/>
      <c r="KP608" s="6"/>
      <c r="KQ608" s="6"/>
      <c r="KR608" s="6"/>
      <c r="KS608" s="6"/>
      <c r="KT608" s="6"/>
      <c r="KU608" s="6"/>
      <c r="KV608" s="6"/>
      <c r="KW608" s="6"/>
      <c r="KX608" s="6"/>
      <c r="KY608" s="6"/>
      <c r="KZ608" s="6"/>
      <c r="LA608" s="6"/>
      <c r="LB608" s="6"/>
      <c r="LC608" s="6"/>
      <c r="LD608" s="6"/>
      <c r="LE608" s="6"/>
      <c r="LF608" s="6"/>
      <c r="LG608" s="6"/>
      <c r="LH608" s="6"/>
      <c r="LI608" s="6"/>
      <c r="LJ608" s="6"/>
      <c r="LK608" s="6"/>
      <c r="LL608" s="6"/>
      <c r="LM608" s="6"/>
      <c r="LN608" s="6"/>
      <c r="LO608" s="6"/>
      <c r="LP608" s="6"/>
      <c r="LQ608" s="6"/>
      <c r="LR608" s="6"/>
      <c r="LS608" s="6"/>
      <c r="LT608" s="6"/>
      <c r="LU608" s="6"/>
      <c r="LV608" s="6"/>
      <c r="LW608" s="6"/>
      <c r="LX608" s="6"/>
      <c r="LY608" s="6"/>
      <c r="LZ608" s="6"/>
      <c r="MA608" s="6"/>
      <c r="MB608" s="6"/>
      <c r="MC608" s="6"/>
      <c r="MD608" s="6"/>
      <c r="ME608" s="6"/>
      <c r="MF608" s="6"/>
      <c r="MG608" s="6"/>
      <c r="MH608" s="6"/>
      <c r="MI608" s="6"/>
      <c r="MJ608" s="6"/>
      <c r="MK608" s="6"/>
      <c r="ML608" s="6"/>
      <c r="MM608" s="6"/>
      <c r="MN608" s="6"/>
      <c r="MO608" s="6"/>
      <c r="MP608" s="6"/>
      <c r="MQ608" s="6"/>
      <c r="MR608" s="6"/>
      <c r="MS608" s="6"/>
      <c r="MT608" s="6"/>
      <c r="MU608" s="6"/>
      <c r="MV608" s="6"/>
      <c r="MW608" s="6"/>
      <c r="MX608" s="6"/>
      <c r="MY608" s="6"/>
      <c r="MZ608" s="6"/>
      <c r="NA608" s="6"/>
      <c r="NB608" s="6"/>
      <c r="NC608" s="6"/>
      <c r="ND608" s="6"/>
      <c r="NE608" s="6"/>
      <c r="NF608" s="6"/>
      <c r="NG608" s="6"/>
      <c r="NH608" s="6"/>
      <c r="NI608" s="6"/>
      <c r="NJ608" s="6"/>
      <c r="NK608" s="6"/>
      <c r="NL608" s="6"/>
      <c r="NM608" s="6"/>
      <c r="NN608" s="6"/>
      <c r="NO608" s="6"/>
      <c r="NP608" s="6"/>
      <c r="NQ608" s="6"/>
      <c r="NR608" s="6"/>
      <c r="NS608" s="6"/>
      <c r="NT608" s="6"/>
      <c r="NU608" s="6"/>
      <c r="NV608" s="6"/>
      <c r="NW608" s="6"/>
      <c r="NX608" s="6"/>
      <c r="NY608" s="6"/>
      <c r="NZ608" s="6"/>
      <c r="OA608" s="6"/>
      <c r="OB608" s="6"/>
      <c r="OC608" s="6"/>
      <c r="OD608" s="6"/>
      <c r="OE608" s="6"/>
      <c r="OF608" s="6"/>
      <c r="OG608" s="6"/>
      <c r="OH608" s="6"/>
      <c r="OI608" s="6"/>
      <c r="OJ608" s="6"/>
      <c r="OK608" s="6"/>
      <c r="OL608" s="6"/>
      <c r="OM608" s="6"/>
      <c r="ON608" s="6"/>
      <c r="OO608" s="6"/>
      <c r="OP608" s="6"/>
      <c r="OQ608" s="6"/>
      <c r="OR608" s="6"/>
      <c r="OS608" s="6"/>
      <c r="OT608" s="6"/>
      <c r="OU608" s="6"/>
      <c r="OV608" s="6"/>
      <c r="OW608" s="6"/>
      <c r="OX608" s="6"/>
      <c r="OY608" s="6"/>
      <c r="OZ608" s="6"/>
      <c r="PA608" s="6"/>
      <c r="PB608" s="6"/>
      <c r="PC608" s="6"/>
      <c r="PD608" s="6"/>
      <c r="PE608" s="6"/>
      <c r="PF608" s="6"/>
      <c r="PG608" s="6"/>
      <c r="PH608" s="6"/>
      <c r="PI608" s="6"/>
      <c r="PJ608" s="6"/>
      <c r="PK608" s="6"/>
      <c r="PL608" s="6"/>
      <c r="PM608" s="6"/>
      <c r="PN608" s="6"/>
      <c r="PO608" s="6"/>
      <c r="PP608" s="6"/>
      <c r="PQ608" s="6"/>
      <c r="PR608" s="6"/>
      <c r="PS608" s="6"/>
      <c r="PT608" s="6"/>
      <c r="PU608" s="6"/>
      <c r="PV608" s="6"/>
      <c r="PW608" s="6"/>
      <c r="PX608" s="6"/>
      <c r="PY608" s="6"/>
      <c r="PZ608" s="6"/>
      <c r="QA608" s="6"/>
      <c r="QB608" s="6"/>
      <c r="QC608" s="6"/>
      <c r="QD608" s="6"/>
      <c r="QE608" s="6"/>
      <c r="QF608" s="6"/>
      <c r="QG608" s="6"/>
      <c r="QH608" s="6"/>
      <c r="QI608" s="6"/>
      <c r="QJ608" s="6"/>
      <c r="QK608" s="6"/>
      <c r="QL608" s="6"/>
      <c r="QM608" s="6"/>
      <c r="QN608" s="6"/>
      <c r="QO608" s="6"/>
      <c r="QP608" s="6"/>
      <c r="QQ608" s="6"/>
      <c r="QR608" s="6"/>
      <c r="QS608" s="6"/>
      <c r="QT608" s="6"/>
      <c r="QU608" s="6"/>
      <c r="QV608" s="6"/>
      <c r="QW608" s="6"/>
      <c r="QX608" s="6"/>
      <c r="QY608" s="6"/>
      <c r="QZ608" s="6"/>
      <c r="RA608" s="6"/>
      <c r="RB608" s="6"/>
      <c r="RC608" s="6"/>
      <c r="RD608" s="6"/>
      <c r="RE608" s="6"/>
      <c r="RF608" s="6"/>
      <c r="RG608" s="6"/>
      <c r="RH608" s="6"/>
      <c r="RI608" s="6"/>
      <c r="RJ608" s="6"/>
      <c r="RK608" s="6"/>
      <c r="RL608" s="6"/>
      <c r="RM608" s="6"/>
      <c r="RN608" s="6"/>
      <c r="RO608" s="6"/>
      <c r="RP608" s="6"/>
      <c r="RQ608" s="6"/>
      <c r="RR608" s="6"/>
      <c r="RS608" s="6"/>
      <c r="RT608" s="6"/>
      <c r="RU608" s="6"/>
      <c r="RV608" s="6"/>
      <c r="RW608" s="6"/>
      <c r="RX608" s="6"/>
      <c r="RY608" s="6"/>
      <c r="RZ608" s="6"/>
      <c r="SA608" s="6"/>
      <c r="SB608" s="6"/>
      <c r="SC608" s="6"/>
      <c r="SD608" s="6"/>
      <c r="SE608" s="6"/>
      <c r="SF608" s="6"/>
      <c r="SG608" s="6"/>
      <c r="SH608" s="6"/>
      <c r="SI608" s="6"/>
      <c r="SJ608" s="6"/>
      <c r="SK608" s="6"/>
      <c r="SL608" s="6"/>
      <c r="SM608" s="6"/>
      <c r="SN608" s="6"/>
      <c r="SO608" s="6"/>
      <c r="SP608" s="6"/>
      <c r="SQ608" s="6"/>
      <c r="SR608" s="6"/>
      <c r="SS608" s="6"/>
      <c r="ST608" s="6"/>
      <c r="SU608" s="6"/>
      <c r="SV608" s="6"/>
      <c r="SW608" s="6"/>
      <c r="SX608" s="6"/>
      <c r="SY608" s="6"/>
      <c r="SZ608" s="6"/>
      <c r="TA608" s="6"/>
      <c r="TB608" s="6"/>
      <c r="TC608" s="6"/>
      <c r="TD608" s="6"/>
      <c r="TE608" s="6"/>
      <c r="TF608" s="6"/>
      <c r="TG608" s="6"/>
      <c r="TH608" s="6"/>
      <c r="TI608" s="6"/>
      <c r="TJ608" s="6"/>
      <c r="TK608" s="6"/>
      <c r="TL608" s="6"/>
      <c r="TM608" s="6"/>
      <c r="TN608" s="6"/>
      <c r="TO608" s="6"/>
      <c r="TP608" s="6"/>
      <c r="TQ608" s="6"/>
      <c r="TR608" s="6"/>
      <c r="TS608" s="6"/>
      <c r="TT608" s="6"/>
      <c r="TU608" s="6"/>
      <c r="TV608" s="6"/>
      <c r="TW608" s="6"/>
      <c r="TX608" s="6"/>
      <c r="TY608" s="6"/>
      <c r="TZ608" s="6"/>
      <c r="UA608" s="6"/>
      <c r="UB608" s="6"/>
      <c r="UC608" s="6"/>
      <c r="UD608" s="6"/>
      <c r="UE608" s="6"/>
      <c r="UF608" s="6"/>
      <c r="UG608" s="6"/>
      <c r="UH608" s="6"/>
      <c r="UI608" s="6"/>
      <c r="UJ608" s="6"/>
      <c r="UK608" s="6"/>
      <c r="UL608" s="6"/>
      <c r="UM608" s="6"/>
      <c r="UN608" s="6"/>
      <c r="UO608" s="6"/>
      <c r="UP608" s="6"/>
      <c r="UQ608" s="6"/>
      <c r="UR608" s="6"/>
      <c r="US608" s="6"/>
      <c r="UT608" s="6"/>
      <c r="UU608" s="6"/>
      <c r="UV608" s="6"/>
      <c r="UW608" s="6"/>
      <c r="UX608" s="6"/>
      <c r="UY608" s="6"/>
      <c r="UZ608" s="6"/>
      <c r="VA608" s="6"/>
      <c r="VB608" s="6"/>
      <c r="VC608" s="6"/>
      <c r="VD608" s="6"/>
      <c r="VE608" s="6"/>
      <c r="VF608" s="6"/>
      <c r="VG608" s="6"/>
      <c r="VH608" s="6"/>
      <c r="VI608" s="6"/>
      <c r="VJ608" s="6"/>
      <c r="VK608" s="6"/>
      <c r="VL608" s="6"/>
      <c r="VM608" s="6"/>
      <c r="VN608" s="6"/>
      <c r="VO608" s="6"/>
      <c r="VP608" s="6"/>
      <c r="VQ608" s="6"/>
      <c r="VR608" s="6"/>
      <c r="VS608" s="6"/>
      <c r="VT608" s="6"/>
      <c r="VU608" s="6"/>
      <c r="VV608" s="6"/>
      <c r="VW608" s="6"/>
      <c r="VX608" s="6"/>
      <c r="VY608" s="6"/>
      <c r="VZ608" s="6"/>
      <c r="WA608" s="6"/>
      <c r="WB608" s="6"/>
      <c r="WC608" s="6"/>
      <c r="WD608" s="6"/>
      <c r="WE608" s="6"/>
      <c r="WF608" s="6"/>
      <c r="WG608" s="6"/>
      <c r="WH608" s="6"/>
      <c r="WI608" s="6"/>
      <c r="WJ608" s="6"/>
      <c r="WK608" s="6"/>
      <c r="WL608" s="6"/>
      <c r="WM608" s="6"/>
      <c r="WN608" s="6"/>
      <c r="WO608" s="6"/>
      <c r="WP608" s="6"/>
      <c r="WQ608" s="6"/>
      <c r="WR608" s="6"/>
      <c r="WS608" s="6"/>
      <c r="WT608" s="6"/>
      <c r="WU608" s="6"/>
      <c r="WV608" s="6"/>
      <c r="WW608" s="6"/>
      <c r="WX608" s="6"/>
      <c r="WY608" s="6"/>
      <c r="WZ608" s="6"/>
      <c r="XA608" s="6"/>
      <c r="XB608" s="6"/>
      <c r="XC608" s="6"/>
      <c r="XD608" s="6"/>
      <c r="XE608" s="6"/>
      <c r="XF608" s="6"/>
      <c r="XG608" s="6"/>
      <c r="XH608" s="6"/>
      <c r="XI608" s="6"/>
      <c r="XJ608" s="6"/>
      <c r="XK608" s="6"/>
      <c r="XL608" s="6"/>
      <c r="XM608" s="6"/>
      <c r="XN608" s="6"/>
      <c r="XO608" s="6"/>
      <c r="XP608" s="6"/>
    </row>
    <row r="609" spans="2:640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  <c r="JV609" s="6"/>
      <c r="JW609" s="6"/>
      <c r="JX609" s="6"/>
      <c r="JY609" s="6"/>
      <c r="JZ609" s="6"/>
      <c r="KA609" s="6"/>
      <c r="KB609" s="6"/>
      <c r="KC609" s="6"/>
      <c r="KD609" s="6"/>
      <c r="KE609" s="6"/>
      <c r="KF609" s="6"/>
      <c r="KG609" s="6"/>
      <c r="KH609" s="6"/>
      <c r="KI609" s="6"/>
      <c r="KJ609" s="6"/>
      <c r="KK609" s="6"/>
      <c r="KL609" s="6"/>
      <c r="KM609" s="6"/>
      <c r="KN609" s="6"/>
      <c r="KO609" s="6"/>
      <c r="KP609" s="6"/>
      <c r="KQ609" s="6"/>
      <c r="KR609" s="6"/>
      <c r="KS609" s="6"/>
      <c r="KT609" s="6"/>
      <c r="KU609" s="6"/>
      <c r="KV609" s="6"/>
      <c r="KW609" s="6"/>
      <c r="KX609" s="6"/>
      <c r="KY609" s="6"/>
      <c r="KZ609" s="6"/>
      <c r="LA609" s="6"/>
      <c r="LB609" s="6"/>
      <c r="LC609" s="6"/>
      <c r="LD609" s="6"/>
      <c r="LE609" s="6"/>
      <c r="LF609" s="6"/>
      <c r="LG609" s="6"/>
      <c r="LH609" s="6"/>
      <c r="LI609" s="6"/>
      <c r="LJ609" s="6"/>
      <c r="LK609" s="6"/>
      <c r="LL609" s="6"/>
      <c r="LM609" s="6"/>
      <c r="LN609" s="6"/>
      <c r="LO609" s="6"/>
      <c r="LP609" s="6"/>
      <c r="LQ609" s="6"/>
      <c r="LR609" s="6"/>
      <c r="LS609" s="6"/>
      <c r="LT609" s="6"/>
      <c r="LU609" s="6"/>
      <c r="LV609" s="6"/>
      <c r="LW609" s="6"/>
      <c r="LX609" s="6"/>
      <c r="LY609" s="6"/>
      <c r="LZ609" s="6"/>
      <c r="MA609" s="6"/>
      <c r="MB609" s="6"/>
      <c r="MC609" s="6"/>
      <c r="MD609" s="6"/>
      <c r="ME609" s="6"/>
      <c r="MF609" s="6"/>
      <c r="MG609" s="6"/>
      <c r="MH609" s="6"/>
      <c r="MI609" s="6"/>
      <c r="MJ609" s="6"/>
      <c r="MK609" s="6"/>
      <c r="ML609" s="6"/>
      <c r="MM609" s="6"/>
      <c r="MN609" s="6"/>
      <c r="MO609" s="6"/>
      <c r="MP609" s="6"/>
      <c r="MQ609" s="6"/>
      <c r="MR609" s="6"/>
      <c r="MS609" s="6"/>
      <c r="MT609" s="6"/>
      <c r="MU609" s="6"/>
      <c r="MV609" s="6"/>
      <c r="MW609" s="6"/>
      <c r="MX609" s="6"/>
      <c r="MY609" s="6"/>
      <c r="MZ609" s="6"/>
      <c r="NA609" s="6"/>
      <c r="NB609" s="6"/>
      <c r="NC609" s="6"/>
      <c r="ND609" s="6"/>
      <c r="NE609" s="6"/>
      <c r="NF609" s="6"/>
      <c r="NG609" s="6"/>
      <c r="NH609" s="6"/>
      <c r="NI609" s="6"/>
      <c r="NJ609" s="6"/>
      <c r="NK609" s="6"/>
      <c r="NL609" s="6"/>
      <c r="NM609" s="6"/>
      <c r="NN609" s="6"/>
      <c r="NO609" s="6"/>
      <c r="NP609" s="6"/>
      <c r="NQ609" s="6"/>
      <c r="NR609" s="6"/>
      <c r="NS609" s="6"/>
      <c r="NT609" s="6"/>
      <c r="NU609" s="6"/>
      <c r="NV609" s="6"/>
      <c r="NW609" s="6"/>
      <c r="NX609" s="6"/>
      <c r="NY609" s="6"/>
      <c r="NZ609" s="6"/>
      <c r="OA609" s="6"/>
      <c r="OB609" s="6"/>
      <c r="OC609" s="6"/>
      <c r="OD609" s="6"/>
      <c r="OE609" s="6"/>
      <c r="OF609" s="6"/>
      <c r="OG609" s="6"/>
      <c r="OH609" s="6"/>
      <c r="OI609" s="6"/>
      <c r="OJ609" s="6"/>
      <c r="OK609" s="6"/>
      <c r="OL609" s="6"/>
      <c r="OM609" s="6"/>
      <c r="ON609" s="6"/>
      <c r="OO609" s="6"/>
      <c r="OP609" s="6"/>
      <c r="OQ609" s="6"/>
      <c r="OR609" s="6"/>
      <c r="OS609" s="6"/>
      <c r="OT609" s="6"/>
      <c r="OU609" s="6"/>
      <c r="OV609" s="6"/>
      <c r="OW609" s="6"/>
      <c r="OX609" s="6"/>
      <c r="OY609" s="6"/>
      <c r="OZ609" s="6"/>
      <c r="PA609" s="6"/>
      <c r="PB609" s="6"/>
      <c r="PC609" s="6"/>
      <c r="PD609" s="6"/>
      <c r="PE609" s="6"/>
      <c r="PF609" s="6"/>
      <c r="PG609" s="6"/>
      <c r="PH609" s="6"/>
      <c r="PI609" s="6"/>
      <c r="PJ609" s="6"/>
      <c r="PK609" s="6"/>
      <c r="PL609" s="6"/>
      <c r="PM609" s="6"/>
      <c r="PN609" s="6"/>
      <c r="PO609" s="6"/>
      <c r="PP609" s="6"/>
      <c r="PQ609" s="6"/>
      <c r="PR609" s="6"/>
      <c r="PS609" s="6"/>
      <c r="PT609" s="6"/>
      <c r="PU609" s="6"/>
      <c r="PV609" s="6"/>
      <c r="PW609" s="6"/>
      <c r="PX609" s="6"/>
      <c r="PY609" s="6"/>
      <c r="PZ609" s="6"/>
      <c r="QA609" s="6"/>
      <c r="QB609" s="6"/>
      <c r="QC609" s="6"/>
      <c r="QD609" s="6"/>
      <c r="QE609" s="6"/>
      <c r="QF609" s="6"/>
      <c r="QG609" s="6"/>
      <c r="QH609" s="6"/>
      <c r="QI609" s="6"/>
      <c r="QJ609" s="6"/>
      <c r="QK609" s="6"/>
      <c r="QL609" s="6"/>
      <c r="QM609" s="6"/>
      <c r="QN609" s="6"/>
      <c r="QO609" s="6"/>
      <c r="QP609" s="6"/>
      <c r="QQ609" s="6"/>
      <c r="QR609" s="6"/>
      <c r="QS609" s="6"/>
      <c r="QT609" s="6"/>
      <c r="QU609" s="6"/>
      <c r="QV609" s="6"/>
      <c r="QW609" s="6"/>
      <c r="QX609" s="6"/>
      <c r="QY609" s="6"/>
      <c r="QZ609" s="6"/>
      <c r="RA609" s="6"/>
      <c r="RB609" s="6"/>
      <c r="RC609" s="6"/>
      <c r="RD609" s="6"/>
      <c r="RE609" s="6"/>
      <c r="RF609" s="6"/>
      <c r="RG609" s="6"/>
      <c r="RH609" s="6"/>
      <c r="RI609" s="6"/>
      <c r="RJ609" s="6"/>
      <c r="RK609" s="6"/>
      <c r="RL609" s="6"/>
      <c r="RM609" s="6"/>
      <c r="RN609" s="6"/>
      <c r="RO609" s="6"/>
      <c r="RP609" s="6"/>
      <c r="RQ609" s="6"/>
      <c r="RR609" s="6"/>
      <c r="RS609" s="6"/>
      <c r="RT609" s="6"/>
      <c r="RU609" s="6"/>
      <c r="RV609" s="6"/>
      <c r="RW609" s="6"/>
      <c r="RX609" s="6"/>
      <c r="RY609" s="6"/>
      <c r="RZ609" s="6"/>
      <c r="SA609" s="6"/>
      <c r="SB609" s="6"/>
      <c r="SC609" s="6"/>
      <c r="SD609" s="6"/>
      <c r="SE609" s="6"/>
      <c r="SF609" s="6"/>
      <c r="SG609" s="6"/>
      <c r="SH609" s="6"/>
      <c r="SI609" s="6"/>
      <c r="SJ609" s="6"/>
      <c r="SK609" s="6"/>
      <c r="SL609" s="6"/>
      <c r="SM609" s="6"/>
      <c r="SN609" s="6"/>
      <c r="SO609" s="6"/>
      <c r="SP609" s="6"/>
      <c r="SQ609" s="6"/>
      <c r="SR609" s="6"/>
      <c r="SS609" s="6"/>
      <c r="ST609" s="6"/>
      <c r="SU609" s="6"/>
      <c r="SV609" s="6"/>
      <c r="SW609" s="6"/>
      <c r="SX609" s="6"/>
      <c r="SY609" s="6"/>
      <c r="SZ609" s="6"/>
      <c r="TA609" s="6"/>
      <c r="TB609" s="6"/>
      <c r="TC609" s="6"/>
      <c r="TD609" s="6"/>
      <c r="TE609" s="6"/>
      <c r="TF609" s="6"/>
      <c r="TG609" s="6"/>
      <c r="TH609" s="6"/>
      <c r="TI609" s="6"/>
      <c r="TJ609" s="6"/>
      <c r="TK609" s="6"/>
      <c r="TL609" s="6"/>
      <c r="TM609" s="6"/>
      <c r="TN609" s="6"/>
      <c r="TO609" s="6"/>
      <c r="TP609" s="6"/>
      <c r="TQ609" s="6"/>
      <c r="TR609" s="6"/>
      <c r="TS609" s="6"/>
      <c r="TT609" s="6"/>
      <c r="TU609" s="6"/>
      <c r="TV609" s="6"/>
      <c r="TW609" s="6"/>
      <c r="TX609" s="6"/>
      <c r="TY609" s="6"/>
      <c r="TZ609" s="6"/>
      <c r="UA609" s="6"/>
      <c r="UB609" s="6"/>
      <c r="UC609" s="6"/>
      <c r="UD609" s="6"/>
      <c r="UE609" s="6"/>
      <c r="UF609" s="6"/>
      <c r="UG609" s="6"/>
      <c r="UH609" s="6"/>
      <c r="UI609" s="6"/>
      <c r="UJ609" s="6"/>
      <c r="UK609" s="6"/>
      <c r="UL609" s="6"/>
      <c r="UM609" s="6"/>
      <c r="UN609" s="6"/>
      <c r="UO609" s="6"/>
      <c r="UP609" s="6"/>
      <c r="UQ609" s="6"/>
      <c r="UR609" s="6"/>
      <c r="US609" s="6"/>
      <c r="UT609" s="6"/>
      <c r="UU609" s="6"/>
      <c r="UV609" s="6"/>
      <c r="UW609" s="6"/>
      <c r="UX609" s="6"/>
      <c r="UY609" s="6"/>
      <c r="UZ609" s="6"/>
      <c r="VA609" s="6"/>
      <c r="VB609" s="6"/>
      <c r="VC609" s="6"/>
      <c r="VD609" s="6"/>
      <c r="VE609" s="6"/>
      <c r="VF609" s="6"/>
      <c r="VG609" s="6"/>
      <c r="VH609" s="6"/>
      <c r="VI609" s="6"/>
      <c r="VJ609" s="6"/>
      <c r="VK609" s="6"/>
      <c r="VL609" s="6"/>
      <c r="VM609" s="6"/>
      <c r="VN609" s="6"/>
      <c r="VO609" s="6"/>
      <c r="VP609" s="6"/>
      <c r="VQ609" s="6"/>
      <c r="VR609" s="6"/>
      <c r="VS609" s="6"/>
      <c r="VT609" s="6"/>
      <c r="VU609" s="6"/>
      <c r="VV609" s="6"/>
      <c r="VW609" s="6"/>
      <c r="VX609" s="6"/>
      <c r="VY609" s="6"/>
      <c r="VZ609" s="6"/>
      <c r="WA609" s="6"/>
      <c r="WB609" s="6"/>
      <c r="WC609" s="6"/>
      <c r="WD609" s="6"/>
      <c r="WE609" s="6"/>
      <c r="WF609" s="6"/>
      <c r="WG609" s="6"/>
      <c r="WH609" s="6"/>
      <c r="WI609" s="6"/>
      <c r="WJ609" s="6"/>
      <c r="WK609" s="6"/>
      <c r="WL609" s="6"/>
      <c r="WM609" s="6"/>
      <c r="WN609" s="6"/>
      <c r="WO609" s="6"/>
      <c r="WP609" s="6"/>
      <c r="WQ609" s="6"/>
      <c r="WR609" s="6"/>
      <c r="WS609" s="6"/>
      <c r="WT609" s="6"/>
      <c r="WU609" s="6"/>
      <c r="WV609" s="6"/>
      <c r="WW609" s="6"/>
      <c r="WX609" s="6"/>
      <c r="WY609" s="6"/>
      <c r="WZ609" s="6"/>
      <c r="XA609" s="6"/>
      <c r="XB609" s="6"/>
      <c r="XC609" s="6"/>
      <c r="XD609" s="6"/>
      <c r="XE609" s="6"/>
      <c r="XF609" s="6"/>
      <c r="XG609" s="6"/>
      <c r="XH609" s="6"/>
      <c r="XI609" s="6"/>
      <c r="XJ609" s="6"/>
      <c r="XK609" s="6"/>
      <c r="XL609" s="6"/>
      <c r="XM609" s="6"/>
      <c r="XN609" s="6"/>
      <c r="XO609" s="6"/>
      <c r="XP609" s="6"/>
    </row>
    <row r="610" spans="2:640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  <c r="JV610" s="6"/>
      <c r="JW610" s="6"/>
      <c r="JX610" s="6"/>
      <c r="JY610" s="6"/>
      <c r="JZ610" s="6"/>
      <c r="KA610" s="6"/>
      <c r="KB610" s="6"/>
      <c r="KC610" s="6"/>
      <c r="KD610" s="6"/>
      <c r="KE610" s="6"/>
      <c r="KF610" s="6"/>
      <c r="KG610" s="6"/>
      <c r="KH610" s="6"/>
      <c r="KI610" s="6"/>
      <c r="KJ610" s="6"/>
      <c r="KK610" s="6"/>
      <c r="KL610" s="6"/>
      <c r="KM610" s="6"/>
      <c r="KN610" s="6"/>
      <c r="KO610" s="6"/>
      <c r="KP610" s="6"/>
      <c r="KQ610" s="6"/>
      <c r="KR610" s="6"/>
      <c r="KS610" s="6"/>
      <c r="KT610" s="6"/>
      <c r="KU610" s="6"/>
      <c r="KV610" s="6"/>
      <c r="KW610" s="6"/>
      <c r="KX610" s="6"/>
      <c r="KY610" s="6"/>
      <c r="KZ610" s="6"/>
      <c r="LA610" s="6"/>
      <c r="LB610" s="6"/>
      <c r="LC610" s="6"/>
      <c r="LD610" s="6"/>
      <c r="LE610" s="6"/>
      <c r="LF610" s="6"/>
      <c r="LG610" s="6"/>
      <c r="LH610" s="6"/>
      <c r="LI610" s="6"/>
      <c r="LJ610" s="6"/>
      <c r="LK610" s="6"/>
      <c r="LL610" s="6"/>
      <c r="LM610" s="6"/>
      <c r="LN610" s="6"/>
      <c r="LO610" s="6"/>
      <c r="LP610" s="6"/>
      <c r="LQ610" s="6"/>
      <c r="LR610" s="6"/>
      <c r="LS610" s="6"/>
      <c r="LT610" s="6"/>
      <c r="LU610" s="6"/>
      <c r="LV610" s="6"/>
      <c r="LW610" s="6"/>
      <c r="LX610" s="6"/>
      <c r="LY610" s="6"/>
      <c r="LZ610" s="6"/>
      <c r="MA610" s="6"/>
      <c r="MB610" s="6"/>
      <c r="MC610" s="6"/>
      <c r="MD610" s="6"/>
      <c r="ME610" s="6"/>
      <c r="MF610" s="6"/>
      <c r="MG610" s="6"/>
      <c r="MH610" s="6"/>
      <c r="MI610" s="6"/>
      <c r="MJ610" s="6"/>
      <c r="MK610" s="6"/>
      <c r="ML610" s="6"/>
      <c r="MM610" s="6"/>
      <c r="MN610" s="6"/>
      <c r="MO610" s="6"/>
      <c r="MP610" s="6"/>
      <c r="MQ610" s="6"/>
      <c r="MR610" s="6"/>
      <c r="MS610" s="6"/>
      <c r="MT610" s="6"/>
      <c r="MU610" s="6"/>
      <c r="MV610" s="6"/>
      <c r="MW610" s="6"/>
      <c r="MX610" s="6"/>
      <c r="MY610" s="6"/>
      <c r="MZ610" s="6"/>
      <c r="NA610" s="6"/>
      <c r="NB610" s="6"/>
      <c r="NC610" s="6"/>
      <c r="ND610" s="6"/>
      <c r="NE610" s="6"/>
      <c r="NF610" s="6"/>
      <c r="NG610" s="6"/>
      <c r="NH610" s="6"/>
      <c r="NI610" s="6"/>
      <c r="NJ610" s="6"/>
      <c r="NK610" s="6"/>
      <c r="NL610" s="6"/>
      <c r="NM610" s="6"/>
      <c r="NN610" s="6"/>
      <c r="NO610" s="6"/>
      <c r="NP610" s="6"/>
      <c r="NQ610" s="6"/>
      <c r="NR610" s="6"/>
      <c r="NS610" s="6"/>
      <c r="NT610" s="6"/>
      <c r="NU610" s="6"/>
      <c r="NV610" s="6"/>
      <c r="NW610" s="6"/>
      <c r="NX610" s="6"/>
      <c r="NY610" s="6"/>
      <c r="NZ610" s="6"/>
      <c r="OA610" s="6"/>
      <c r="OB610" s="6"/>
      <c r="OC610" s="6"/>
      <c r="OD610" s="6"/>
      <c r="OE610" s="6"/>
      <c r="OF610" s="6"/>
      <c r="OG610" s="6"/>
      <c r="OH610" s="6"/>
      <c r="OI610" s="6"/>
      <c r="OJ610" s="6"/>
      <c r="OK610" s="6"/>
      <c r="OL610" s="6"/>
      <c r="OM610" s="6"/>
      <c r="ON610" s="6"/>
      <c r="OO610" s="6"/>
      <c r="OP610" s="6"/>
      <c r="OQ610" s="6"/>
      <c r="OR610" s="6"/>
      <c r="OS610" s="6"/>
      <c r="OT610" s="6"/>
      <c r="OU610" s="6"/>
      <c r="OV610" s="6"/>
      <c r="OW610" s="6"/>
      <c r="OX610" s="6"/>
      <c r="OY610" s="6"/>
      <c r="OZ610" s="6"/>
      <c r="PA610" s="6"/>
      <c r="PB610" s="6"/>
      <c r="PC610" s="6"/>
      <c r="PD610" s="6"/>
      <c r="PE610" s="6"/>
      <c r="PF610" s="6"/>
      <c r="PG610" s="6"/>
      <c r="PH610" s="6"/>
      <c r="PI610" s="6"/>
      <c r="PJ610" s="6"/>
      <c r="PK610" s="6"/>
      <c r="PL610" s="6"/>
      <c r="PM610" s="6"/>
      <c r="PN610" s="6"/>
      <c r="PO610" s="6"/>
      <c r="PP610" s="6"/>
      <c r="PQ610" s="6"/>
      <c r="PR610" s="6"/>
      <c r="PS610" s="6"/>
      <c r="PT610" s="6"/>
      <c r="PU610" s="6"/>
      <c r="PV610" s="6"/>
      <c r="PW610" s="6"/>
      <c r="PX610" s="6"/>
      <c r="PY610" s="6"/>
      <c r="PZ610" s="6"/>
      <c r="QA610" s="6"/>
      <c r="QB610" s="6"/>
      <c r="QC610" s="6"/>
      <c r="QD610" s="6"/>
      <c r="QE610" s="6"/>
      <c r="QF610" s="6"/>
      <c r="QG610" s="6"/>
      <c r="QH610" s="6"/>
      <c r="QI610" s="6"/>
      <c r="QJ610" s="6"/>
      <c r="QK610" s="6"/>
      <c r="QL610" s="6"/>
      <c r="QM610" s="6"/>
      <c r="QN610" s="6"/>
      <c r="QO610" s="6"/>
      <c r="QP610" s="6"/>
      <c r="QQ610" s="6"/>
      <c r="QR610" s="6"/>
      <c r="QS610" s="6"/>
      <c r="QT610" s="6"/>
      <c r="QU610" s="6"/>
      <c r="QV610" s="6"/>
      <c r="QW610" s="6"/>
      <c r="QX610" s="6"/>
      <c r="QY610" s="6"/>
      <c r="QZ610" s="6"/>
      <c r="RA610" s="6"/>
      <c r="RB610" s="6"/>
      <c r="RC610" s="6"/>
      <c r="RD610" s="6"/>
      <c r="RE610" s="6"/>
      <c r="RF610" s="6"/>
      <c r="RG610" s="6"/>
      <c r="RH610" s="6"/>
      <c r="RI610" s="6"/>
      <c r="RJ610" s="6"/>
      <c r="RK610" s="6"/>
      <c r="RL610" s="6"/>
      <c r="RM610" s="6"/>
      <c r="RN610" s="6"/>
      <c r="RO610" s="6"/>
      <c r="RP610" s="6"/>
      <c r="RQ610" s="6"/>
      <c r="RR610" s="6"/>
      <c r="RS610" s="6"/>
      <c r="RT610" s="6"/>
      <c r="RU610" s="6"/>
      <c r="RV610" s="6"/>
      <c r="RW610" s="6"/>
      <c r="RX610" s="6"/>
      <c r="RY610" s="6"/>
      <c r="RZ610" s="6"/>
      <c r="SA610" s="6"/>
      <c r="SB610" s="6"/>
      <c r="SC610" s="6"/>
      <c r="SD610" s="6"/>
      <c r="SE610" s="6"/>
      <c r="SF610" s="6"/>
      <c r="SG610" s="6"/>
      <c r="SH610" s="6"/>
      <c r="SI610" s="6"/>
      <c r="SJ610" s="6"/>
      <c r="SK610" s="6"/>
      <c r="SL610" s="6"/>
      <c r="SM610" s="6"/>
      <c r="SN610" s="6"/>
      <c r="SO610" s="6"/>
      <c r="SP610" s="6"/>
      <c r="SQ610" s="6"/>
      <c r="SR610" s="6"/>
      <c r="SS610" s="6"/>
      <c r="ST610" s="6"/>
      <c r="SU610" s="6"/>
      <c r="SV610" s="6"/>
      <c r="SW610" s="6"/>
      <c r="SX610" s="6"/>
      <c r="SY610" s="6"/>
      <c r="SZ610" s="6"/>
      <c r="TA610" s="6"/>
      <c r="TB610" s="6"/>
      <c r="TC610" s="6"/>
      <c r="TD610" s="6"/>
      <c r="TE610" s="6"/>
      <c r="TF610" s="6"/>
      <c r="TG610" s="6"/>
      <c r="TH610" s="6"/>
      <c r="TI610" s="6"/>
      <c r="TJ610" s="6"/>
      <c r="TK610" s="6"/>
      <c r="TL610" s="6"/>
      <c r="TM610" s="6"/>
      <c r="TN610" s="6"/>
      <c r="TO610" s="6"/>
      <c r="TP610" s="6"/>
      <c r="TQ610" s="6"/>
      <c r="TR610" s="6"/>
      <c r="TS610" s="6"/>
      <c r="TT610" s="6"/>
      <c r="TU610" s="6"/>
      <c r="TV610" s="6"/>
      <c r="TW610" s="6"/>
      <c r="TX610" s="6"/>
      <c r="TY610" s="6"/>
      <c r="TZ610" s="6"/>
      <c r="UA610" s="6"/>
      <c r="UB610" s="6"/>
      <c r="UC610" s="6"/>
      <c r="UD610" s="6"/>
      <c r="UE610" s="6"/>
      <c r="UF610" s="6"/>
      <c r="UG610" s="6"/>
      <c r="UH610" s="6"/>
      <c r="UI610" s="6"/>
      <c r="UJ610" s="6"/>
      <c r="UK610" s="6"/>
      <c r="UL610" s="6"/>
      <c r="UM610" s="6"/>
      <c r="UN610" s="6"/>
      <c r="UO610" s="6"/>
      <c r="UP610" s="6"/>
      <c r="UQ610" s="6"/>
      <c r="UR610" s="6"/>
      <c r="US610" s="6"/>
      <c r="UT610" s="6"/>
      <c r="UU610" s="6"/>
      <c r="UV610" s="6"/>
      <c r="UW610" s="6"/>
      <c r="UX610" s="6"/>
      <c r="UY610" s="6"/>
      <c r="UZ610" s="6"/>
      <c r="VA610" s="6"/>
      <c r="VB610" s="6"/>
      <c r="VC610" s="6"/>
      <c r="VD610" s="6"/>
      <c r="VE610" s="6"/>
      <c r="VF610" s="6"/>
      <c r="VG610" s="6"/>
      <c r="VH610" s="6"/>
      <c r="VI610" s="6"/>
      <c r="VJ610" s="6"/>
      <c r="VK610" s="6"/>
      <c r="VL610" s="6"/>
      <c r="VM610" s="6"/>
      <c r="VN610" s="6"/>
      <c r="VO610" s="6"/>
      <c r="VP610" s="6"/>
      <c r="VQ610" s="6"/>
      <c r="VR610" s="6"/>
      <c r="VS610" s="6"/>
      <c r="VT610" s="6"/>
      <c r="VU610" s="6"/>
      <c r="VV610" s="6"/>
      <c r="VW610" s="6"/>
      <c r="VX610" s="6"/>
      <c r="VY610" s="6"/>
      <c r="VZ610" s="6"/>
      <c r="WA610" s="6"/>
      <c r="WB610" s="6"/>
      <c r="WC610" s="6"/>
      <c r="WD610" s="6"/>
      <c r="WE610" s="6"/>
      <c r="WF610" s="6"/>
      <c r="WG610" s="6"/>
      <c r="WH610" s="6"/>
      <c r="WI610" s="6"/>
      <c r="WJ610" s="6"/>
      <c r="WK610" s="6"/>
      <c r="WL610" s="6"/>
      <c r="WM610" s="6"/>
      <c r="WN610" s="6"/>
      <c r="WO610" s="6"/>
      <c r="WP610" s="6"/>
      <c r="WQ610" s="6"/>
      <c r="WR610" s="6"/>
      <c r="WS610" s="6"/>
      <c r="WT610" s="6"/>
      <c r="WU610" s="6"/>
      <c r="WV610" s="6"/>
      <c r="WW610" s="6"/>
      <c r="WX610" s="6"/>
      <c r="WY610" s="6"/>
      <c r="WZ610" s="6"/>
      <c r="XA610" s="6"/>
      <c r="XB610" s="6"/>
      <c r="XC610" s="6"/>
      <c r="XD610" s="6"/>
      <c r="XE610" s="6"/>
      <c r="XF610" s="6"/>
      <c r="XG610" s="6"/>
      <c r="XH610" s="6"/>
      <c r="XI610" s="6"/>
      <c r="XJ610" s="6"/>
      <c r="XK610" s="6"/>
      <c r="XL610" s="6"/>
      <c r="XM610" s="6"/>
      <c r="XN610" s="6"/>
      <c r="XO610" s="6"/>
      <c r="XP610" s="6"/>
    </row>
    <row r="611" spans="2:640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  <c r="JV611" s="6"/>
      <c r="JW611" s="6"/>
      <c r="JX611" s="6"/>
      <c r="JY611" s="6"/>
      <c r="JZ611" s="6"/>
      <c r="KA611" s="6"/>
      <c r="KB611" s="6"/>
      <c r="KC611" s="6"/>
      <c r="KD611" s="6"/>
      <c r="KE611" s="6"/>
      <c r="KF611" s="6"/>
      <c r="KG611" s="6"/>
      <c r="KH611" s="6"/>
      <c r="KI611" s="6"/>
      <c r="KJ611" s="6"/>
      <c r="KK611" s="6"/>
      <c r="KL611" s="6"/>
      <c r="KM611" s="6"/>
      <c r="KN611" s="6"/>
      <c r="KO611" s="6"/>
      <c r="KP611" s="6"/>
      <c r="KQ611" s="6"/>
      <c r="KR611" s="6"/>
      <c r="KS611" s="6"/>
      <c r="KT611" s="6"/>
      <c r="KU611" s="6"/>
      <c r="KV611" s="6"/>
      <c r="KW611" s="6"/>
      <c r="KX611" s="6"/>
      <c r="KY611" s="6"/>
      <c r="KZ611" s="6"/>
      <c r="LA611" s="6"/>
      <c r="LB611" s="6"/>
      <c r="LC611" s="6"/>
      <c r="LD611" s="6"/>
      <c r="LE611" s="6"/>
      <c r="LF611" s="6"/>
      <c r="LG611" s="6"/>
      <c r="LH611" s="6"/>
      <c r="LI611" s="6"/>
      <c r="LJ611" s="6"/>
      <c r="LK611" s="6"/>
      <c r="LL611" s="6"/>
      <c r="LM611" s="6"/>
      <c r="LN611" s="6"/>
      <c r="LO611" s="6"/>
      <c r="LP611" s="6"/>
      <c r="LQ611" s="6"/>
      <c r="LR611" s="6"/>
      <c r="LS611" s="6"/>
      <c r="LT611" s="6"/>
      <c r="LU611" s="6"/>
      <c r="LV611" s="6"/>
      <c r="LW611" s="6"/>
      <c r="LX611" s="6"/>
      <c r="LY611" s="6"/>
      <c r="LZ611" s="6"/>
      <c r="MA611" s="6"/>
      <c r="MB611" s="6"/>
      <c r="MC611" s="6"/>
      <c r="MD611" s="6"/>
      <c r="ME611" s="6"/>
      <c r="MF611" s="6"/>
      <c r="MG611" s="6"/>
      <c r="MH611" s="6"/>
      <c r="MI611" s="6"/>
      <c r="MJ611" s="6"/>
      <c r="MK611" s="6"/>
      <c r="ML611" s="6"/>
      <c r="MM611" s="6"/>
      <c r="MN611" s="6"/>
      <c r="MO611" s="6"/>
      <c r="MP611" s="6"/>
      <c r="MQ611" s="6"/>
      <c r="MR611" s="6"/>
      <c r="MS611" s="6"/>
      <c r="MT611" s="6"/>
      <c r="MU611" s="6"/>
      <c r="MV611" s="6"/>
      <c r="MW611" s="6"/>
      <c r="MX611" s="6"/>
      <c r="MY611" s="6"/>
      <c r="MZ611" s="6"/>
      <c r="NA611" s="6"/>
      <c r="NB611" s="6"/>
      <c r="NC611" s="6"/>
      <c r="ND611" s="6"/>
      <c r="NE611" s="6"/>
      <c r="NF611" s="6"/>
      <c r="NG611" s="6"/>
      <c r="NH611" s="6"/>
      <c r="NI611" s="6"/>
      <c r="NJ611" s="6"/>
      <c r="NK611" s="6"/>
      <c r="NL611" s="6"/>
      <c r="NM611" s="6"/>
      <c r="NN611" s="6"/>
      <c r="NO611" s="6"/>
      <c r="NP611" s="6"/>
      <c r="NQ611" s="6"/>
      <c r="NR611" s="6"/>
      <c r="NS611" s="6"/>
      <c r="NT611" s="6"/>
      <c r="NU611" s="6"/>
      <c r="NV611" s="6"/>
      <c r="NW611" s="6"/>
      <c r="NX611" s="6"/>
      <c r="NY611" s="6"/>
      <c r="NZ611" s="6"/>
      <c r="OA611" s="6"/>
      <c r="OB611" s="6"/>
      <c r="OC611" s="6"/>
      <c r="OD611" s="6"/>
      <c r="OE611" s="6"/>
      <c r="OF611" s="6"/>
      <c r="OG611" s="6"/>
      <c r="OH611" s="6"/>
      <c r="OI611" s="6"/>
      <c r="OJ611" s="6"/>
      <c r="OK611" s="6"/>
      <c r="OL611" s="6"/>
      <c r="OM611" s="6"/>
      <c r="ON611" s="6"/>
      <c r="OO611" s="6"/>
      <c r="OP611" s="6"/>
      <c r="OQ611" s="6"/>
      <c r="OR611" s="6"/>
      <c r="OS611" s="6"/>
      <c r="OT611" s="6"/>
      <c r="OU611" s="6"/>
      <c r="OV611" s="6"/>
      <c r="OW611" s="6"/>
      <c r="OX611" s="6"/>
      <c r="OY611" s="6"/>
      <c r="OZ611" s="6"/>
      <c r="PA611" s="6"/>
      <c r="PB611" s="6"/>
      <c r="PC611" s="6"/>
      <c r="PD611" s="6"/>
      <c r="PE611" s="6"/>
      <c r="PF611" s="6"/>
      <c r="PG611" s="6"/>
      <c r="PH611" s="6"/>
      <c r="PI611" s="6"/>
      <c r="PJ611" s="6"/>
      <c r="PK611" s="6"/>
      <c r="PL611" s="6"/>
      <c r="PM611" s="6"/>
      <c r="PN611" s="6"/>
      <c r="PO611" s="6"/>
      <c r="PP611" s="6"/>
      <c r="PQ611" s="6"/>
      <c r="PR611" s="6"/>
      <c r="PS611" s="6"/>
      <c r="PT611" s="6"/>
      <c r="PU611" s="6"/>
      <c r="PV611" s="6"/>
      <c r="PW611" s="6"/>
      <c r="PX611" s="6"/>
      <c r="PY611" s="6"/>
      <c r="PZ611" s="6"/>
      <c r="QA611" s="6"/>
      <c r="QB611" s="6"/>
      <c r="QC611" s="6"/>
      <c r="QD611" s="6"/>
      <c r="QE611" s="6"/>
      <c r="QF611" s="6"/>
      <c r="QG611" s="6"/>
      <c r="QH611" s="6"/>
      <c r="QI611" s="6"/>
      <c r="QJ611" s="6"/>
      <c r="QK611" s="6"/>
      <c r="QL611" s="6"/>
      <c r="QM611" s="6"/>
      <c r="QN611" s="6"/>
      <c r="QO611" s="6"/>
      <c r="QP611" s="6"/>
      <c r="QQ611" s="6"/>
      <c r="QR611" s="6"/>
      <c r="QS611" s="6"/>
      <c r="QT611" s="6"/>
      <c r="QU611" s="6"/>
      <c r="QV611" s="6"/>
      <c r="QW611" s="6"/>
      <c r="QX611" s="6"/>
      <c r="QY611" s="6"/>
      <c r="QZ611" s="6"/>
      <c r="RA611" s="6"/>
      <c r="RB611" s="6"/>
      <c r="RC611" s="6"/>
      <c r="RD611" s="6"/>
      <c r="RE611" s="6"/>
      <c r="RF611" s="6"/>
      <c r="RG611" s="6"/>
      <c r="RH611" s="6"/>
      <c r="RI611" s="6"/>
      <c r="RJ611" s="6"/>
      <c r="RK611" s="6"/>
      <c r="RL611" s="6"/>
      <c r="RM611" s="6"/>
      <c r="RN611" s="6"/>
      <c r="RO611" s="6"/>
      <c r="RP611" s="6"/>
      <c r="RQ611" s="6"/>
      <c r="RR611" s="6"/>
      <c r="RS611" s="6"/>
      <c r="RT611" s="6"/>
      <c r="RU611" s="6"/>
      <c r="RV611" s="6"/>
      <c r="RW611" s="6"/>
      <c r="RX611" s="6"/>
      <c r="RY611" s="6"/>
      <c r="RZ611" s="6"/>
      <c r="SA611" s="6"/>
      <c r="SB611" s="6"/>
      <c r="SC611" s="6"/>
      <c r="SD611" s="6"/>
      <c r="SE611" s="6"/>
      <c r="SF611" s="6"/>
      <c r="SG611" s="6"/>
      <c r="SH611" s="6"/>
      <c r="SI611" s="6"/>
      <c r="SJ611" s="6"/>
      <c r="SK611" s="6"/>
      <c r="SL611" s="6"/>
      <c r="SM611" s="6"/>
      <c r="SN611" s="6"/>
      <c r="SO611" s="6"/>
      <c r="SP611" s="6"/>
      <c r="SQ611" s="6"/>
      <c r="SR611" s="6"/>
      <c r="SS611" s="6"/>
      <c r="ST611" s="6"/>
      <c r="SU611" s="6"/>
      <c r="SV611" s="6"/>
      <c r="SW611" s="6"/>
      <c r="SX611" s="6"/>
      <c r="SY611" s="6"/>
      <c r="SZ611" s="6"/>
      <c r="TA611" s="6"/>
      <c r="TB611" s="6"/>
      <c r="TC611" s="6"/>
      <c r="TD611" s="6"/>
      <c r="TE611" s="6"/>
      <c r="TF611" s="6"/>
      <c r="TG611" s="6"/>
      <c r="TH611" s="6"/>
      <c r="TI611" s="6"/>
      <c r="TJ611" s="6"/>
      <c r="TK611" s="6"/>
      <c r="TL611" s="6"/>
      <c r="TM611" s="6"/>
      <c r="TN611" s="6"/>
      <c r="TO611" s="6"/>
      <c r="TP611" s="6"/>
      <c r="TQ611" s="6"/>
      <c r="TR611" s="6"/>
      <c r="TS611" s="6"/>
      <c r="TT611" s="6"/>
      <c r="TU611" s="6"/>
      <c r="TV611" s="6"/>
      <c r="TW611" s="6"/>
      <c r="TX611" s="6"/>
      <c r="TY611" s="6"/>
      <c r="TZ611" s="6"/>
      <c r="UA611" s="6"/>
      <c r="UB611" s="6"/>
      <c r="UC611" s="6"/>
      <c r="UD611" s="6"/>
      <c r="UE611" s="6"/>
      <c r="UF611" s="6"/>
      <c r="UG611" s="6"/>
      <c r="UH611" s="6"/>
      <c r="UI611" s="6"/>
      <c r="UJ611" s="6"/>
      <c r="UK611" s="6"/>
      <c r="UL611" s="6"/>
      <c r="UM611" s="6"/>
      <c r="UN611" s="6"/>
      <c r="UO611" s="6"/>
      <c r="UP611" s="6"/>
      <c r="UQ611" s="6"/>
      <c r="UR611" s="6"/>
      <c r="US611" s="6"/>
      <c r="UT611" s="6"/>
      <c r="UU611" s="6"/>
      <c r="UV611" s="6"/>
      <c r="UW611" s="6"/>
      <c r="UX611" s="6"/>
      <c r="UY611" s="6"/>
      <c r="UZ611" s="6"/>
      <c r="VA611" s="6"/>
      <c r="VB611" s="6"/>
      <c r="VC611" s="6"/>
      <c r="VD611" s="6"/>
      <c r="VE611" s="6"/>
      <c r="VF611" s="6"/>
      <c r="VG611" s="6"/>
      <c r="VH611" s="6"/>
      <c r="VI611" s="6"/>
      <c r="VJ611" s="6"/>
      <c r="VK611" s="6"/>
      <c r="VL611" s="6"/>
      <c r="VM611" s="6"/>
      <c r="VN611" s="6"/>
      <c r="VO611" s="6"/>
      <c r="VP611" s="6"/>
      <c r="VQ611" s="6"/>
      <c r="VR611" s="6"/>
      <c r="VS611" s="6"/>
      <c r="VT611" s="6"/>
      <c r="VU611" s="6"/>
      <c r="VV611" s="6"/>
      <c r="VW611" s="6"/>
      <c r="VX611" s="6"/>
      <c r="VY611" s="6"/>
      <c r="VZ611" s="6"/>
      <c r="WA611" s="6"/>
      <c r="WB611" s="6"/>
      <c r="WC611" s="6"/>
      <c r="WD611" s="6"/>
      <c r="WE611" s="6"/>
      <c r="WF611" s="6"/>
      <c r="WG611" s="6"/>
      <c r="WH611" s="6"/>
      <c r="WI611" s="6"/>
      <c r="WJ611" s="6"/>
      <c r="WK611" s="6"/>
      <c r="WL611" s="6"/>
      <c r="WM611" s="6"/>
      <c r="WN611" s="6"/>
      <c r="WO611" s="6"/>
      <c r="WP611" s="6"/>
      <c r="WQ611" s="6"/>
      <c r="WR611" s="6"/>
      <c r="WS611" s="6"/>
      <c r="WT611" s="6"/>
      <c r="WU611" s="6"/>
      <c r="WV611" s="6"/>
      <c r="WW611" s="6"/>
      <c r="WX611" s="6"/>
      <c r="WY611" s="6"/>
      <c r="WZ611" s="6"/>
      <c r="XA611" s="6"/>
      <c r="XB611" s="6"/>
      <c r="XC611" s="6"/>
      <c r="XD611" s="6"/>
      <c r="XE611" s="6"/>
      <c r="XF611" s="6"/>
      <c r="XG611" s="6"/>
      <c r="XH611" s="6"/>
      <c r="XI611" s="6"/>
      <c r="XJ611" s="6"/>
      <c r="XK611" s="6"/>
      <c r="XL611" s="6"/>
      <c r="XM611" s="6"/>
      <c r="XN611" s="6"/>
      <c r="XO611" s="6"/>
      <c r="XP611" s="6"/>
    </row>
    <row r="612" spans="2:640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  <c r="JV612" s="6"/>
      <c r="JW612" s="6"/>
      <c r="JX612" s="6"/>
      <c r="JY612" s="6"/>
      <c r="JZ612" s="6"/>
      <c r="KA612" s="6"/>
      <c r="KB612" s="6"/>
      <c r="KC612" s="6"/>
      <c r="KD612" s="6"/>
      <c r="KE612" s="6"/>
      <c r="KF612" s="6"/>
      <c r="KG612" s="6"/>
      <c r="KH612" s="6"/>
      <c r="KI612" s="6"/>
      <c r="KJ612" s="6"/>
      <c r="KK612" s="6"/>
      <c r="KL612" s="6"/>
      <c r="KM612" s="6"/>
      <c r="KN612" s="6"/>
      <c r="KO612" s="6"/>
      <c r="KP612" s="6"/>
      <c r="KQ612" s="6"/>
      <c r="KR612" s="6"/>
      <c r="KS612" s="6"/>
      <c r="KT612" s="6"/>
      <c r="KU612" s="6"/>
      <c r="KV612" s="6"/>
      <c r="KW612" s="6"/>
      <c r="KX612" s="6"/>
      <c r="KY612" s="6"/>
      <c r="KZ612" s="6"/>
      <c r="LA612" s="6"/>
      <c r="LB612" s="6"/>
      <c r="LC612" s="6"/>
      <c r="LD612" s="6"/>
      <c r="LE612" s="6"/>
      <c r="LF612" s="6"/>
      <c r="LG612" s="6"/>
      <c r="LH612" s="6"/>
      <c r="LI612" s="6"/>
      <c r="LJ612" s="6"/>
      <c r="LK612" s="6"/>
      <c r="LL612" s="6"/>
      <c r="LM612" s="6"/>
      <c r="LN612" s="6"/>
      <c r="LO612" s="6"/>
      <c r="LP612" s="6"/>
      <c r="LQ612" s="6"/>
      <c r="LR612" s="6"/>
      <c r="LS612" s="6"/>
      <c r="LT612" s="6"/>
      <c r="LU612" s="6"/>
      <c r="LV612" s="6"/>
      <c r="LW612" s="6"/>
      <c r="LX612" s="6"/>
      <c r="LY612" s="6"/>
      <c r="LZ612" s="6"/>
      <c r="MA612" s="6"/>
      <c r="MB612" s="6"/>
      <c r="MC612" s="6"/>
      <c r="MD612" s="6"/>
      <c r="ME612" s="6"/>
      <c r="MF612" s="6"/>
      <c r="MG612" s="6"/>
      <c r="MH612" s="6"/>
      <c r="MI612" s="6"/>
      <c r="MJ612" s="6"/>
      <c r="MK612" s="6"/>
      <c r="ML612" s="6"/>
      <c r="MM612" s="6"/>
      <c r="MN612" s="6"/>
      <c r="MO612" s="6"/>
      <c r="MP612" s="6"/>
      <c r="MQ612" s="6"/>
      <c r="MR612" s="6"/>
      <c r="MS612" s="6"/>
      <c r="MT612" s="6"/>
      <c r="MU612" s="6"/>
      <c r="MV612" s="6"/>
      <c r="MW612" s="6"/>
      <c r="MX612" s="6"/>
      <c r="MY612" s="6"/>
      <c r="MZ612" s="6"/>
      <c r="NA612" s="6"/>
      <c r="NB612" s="6"/>
      <c r="NC612" s="6"/>
      <c r="ND612" s="6"/>
      <c r="NE612" s="6"/>
      <c r="NF612" s="6"/>
      <c r="NG612" s="6"/>
      <c r="NH612" s="6"/>
      <c r="NI612" s="6"/>
      <c r="NJ612" s="6"/>
      <c r="NK612" s="6"/>
      <c r="NL612" s="6"/>
      <c r="NM612" s="6"/>
      <c r="NN612" s="6"/>
      <c r="NO612" s="6"/>
      <c r="NP612" s="6"/>
      <c r="NQ612" s="6"/>
      <c r="NR612" s="6"/>
      <c r="NS612" s="6"/>
      <c r="NT612" s="6"/>
      <c r="NU612" s="6"/>
      <c r="NV612" s="6"/>
      <c r="NW612" s="6"/>
      <c r="NX612" s="6"/>
      <c r="NY612" s="6"/>
      <c r="NZ612" s="6"/>
      <c r="OA612" s="6"/>
      <c r="OB612" s="6"/>
      <c r="OC612" s="6"/>
      <c r="OD612" s="6"/>
      <c r="OE612" s="6"/>
      <c r="OF612" s="6"/>
      <c r="OG612" s="6"/>
      <c r="OH612" s="6"/>
      <c r="OI612" s="6"/>
      <c r="OJ612" s="6"/>
      <c r="OK612" s="6"/>
      <c r="OL612" s="6"/>
      <c r="OM612" s="6"/>
      <c r="ON612" s="6"/>
      <c r="OO612" s="6"/>
      <c r="OP612" s="6"/>
      <c r="OQ612" s="6"/>
      <c r="OR612" s="6"/>
      <c r="OS612" s="6"/>
      <c r="OT612" s="6"/>
      <c r="OU612" s="6"/>
      <c r="OV612" s="6"/>
      <c r="OW612" s="6"/>
      <c r="OX612" s="6"/>
      <c r="OY612" s="6"/>
      <c r="OZ612" s="6"/>
      <c r="PA612" s="6"/>
      <c r="PB612" s="6"/>
      <c r="PC612" s="6"/>
      <c r="PD612" s="6"/>
      <c r="PE612" s="6"/>
      <c r="PF612" s="6"/>
      <c r="PG612" s="6"/>
      <c r="PH612" s="6"/>
      <c r="PI612" s="6"/>
      <c r="PJ612" s="6"/>
      <c r="PK612" s="6"/>
      <c r="PL612" s="6"/>
      <c r="PM612" s="6"/>
      <c r="PN612" s="6"/>
      <c r="PO612" s="6"/>
      <c r="PP612" s="6"/>
      <c r="PQ612" s="6"/>
      <c r="PR612" s="6"/>
      <c r="PS612" s="6"/>
      <c r="PT612" s="6"/>
      <c r="PU612" s="6"/>
      <c r="PV612" s="6"/>
      <c r="PW612" s="6"/>
      <c r="PX612" s="6"/>
      <c r="PY612" s="6"/>
      <c r="PZ612" s="6"/>
      <c r="QA612" s="6"/>
      <c r="QB612" s="6"/>
      <c r="QC612" s="6"/>
      <c r="QD612" s="6"/>
      <c r="QE612" s="6"/>
      <c r="QF612" s="6"/>
      <c r="QG612" s="6"/>
      <c r="QH612" s="6"/>
      <c r="QI612" s="6"/>
      <c r="QJ612" s="6"/>
      <c r="QK612" s="6"/>
      <c r="QL612" s="6"/>
      <c r="QM612" s="6"/>
      <c r="QN612" s="6"/>
      <c r="QO612" s="6"/>
      <c r="QP612" s="6"/>
      <c r="QQ612" s="6"/>
      <c r="QR612" s="6"/>
      <c r="QS612" s="6"/>
      <c r="QT612" s="6"/>
      <c r="QU612" s="6"/>
      <c r="QV612" s="6"/>
      <c r="QW612" s="6"/>
      <c r="QX612" s="6"/>
      <c r="QY612" s="6"/>
      <c r="QZ612" s="6"/>
      <c r="RA612" s="6"/>
      <c r="RB612" s="6"/>
      <c r="RC612" s="6"/>
      <c r="RD612" s="6"/>
      <c r="RE612" s="6"/>
      <c r="RF612" s="6"/>
      <c r="RG612" s="6"/>
      <c r="RH612" s="6"/>
      <c r="RI612" s="6"/>
      <c r="RJ612" s="6"/>
      <c r="RK612" s="6"/>
      <c r="RL612" s="6"/>
      <c r="RM612" s="6"/>
      <c r="RN612" s="6"/>
      <c r="RO612" s="6"/>
      <c r="RP612" s="6"/>
      <c r="RQ612" s="6"/>
      <c r="RR612" s="6"/>
      <c r="RS612" s="6"/>
      <c r="RT612" s="6"/>
      <c r="RU612" s="6"/>
      <c r="RV612" s="6"/>
      <c r="RW612" s="6"/>
      <c r="RX612" s="6"/>
      <c r="RY612" s="6"/>
      <c r="RZ612" s="6"/>
      <c r="SA612" s="6"/>
      <c r="SB612" s="6"/>
      <c r="SC612" s="6"/>
      <c r="SD612" s="6"/>
      <c r="SE612" s="6"/>
      <c r="SF612" s="6"/>
      <c r="SG612" s="6"/>
      <c r="SH612" s="6"/>
      <c r="SI612" s="6"/>
      <c r="SJ612" s="6"/>
      <c r="SK612" s="6"/>
      <c r="SL612" s="6"/>
      <c r="SM612" s="6"/>
      <c r="SN612" s="6"/>
      <c r="SO612" s="6"/>
      <c r="SP612" s="6"/>
      <c r="SQ612" s="6"/>
      <c r="SR612" s="6"/>
      <c r="SS612" s="6"/>
      <c r="ST612" s="6"/>
      <c r="SU612" s="6"/>
      <c r="SV612" s="6"/>
      <c r="SW612" s="6"/>
      <c r="SX612" s="6"/>
      <c r="SY612" s="6"/>
      <c r="SZ612" s="6"/>
      <c r="TA612" s="6"/>
      <c r="TB612" s="6"/>
      <c r="TC612" s="6"/>
      <c r="TD612" s="6"/>
      <c r="TE612" s="6"/>
      <c r="TF612" s="6"/>
      <c r="TG612" s="6"/>
      <c r="TH612" s="6"/>
      <c r="TI612" s="6"/>
      <c r="TJ612" s="6"/>
      <c r="TK612" s="6"/>
      <c r="TL612" s="6"/>
      <c r="TM612" s="6"/>
      <c r="TN612" s="6"/>
      <c r="TO612" s="6"/>
      <c r="TP612" s="6"/>
      <c r="TQ612" s="6"/>
      <c r="TR612" s="6"/>
      <c r="TS612" s="6"/>
      <c r="TT612" s="6"/>
      <c r="TU612" s="6"/>
      <c r="TV612" s="6"/>
      <c r="TW612" s="6"/>
      <c r="TX612" s="6"/>
      <c r="TY612" s="6"/>
      <c r="TZ612" s="6"/>
      <c r="UA612" s="6"/>
      <c r="UB612" s="6"/>
      <c r="UC612" s="6"/>
      <c r="UD612" s="6"/>
      <c r="UE612" s="6"/>
      <c r="UF612" s="6"/>
      <c r="UG612" s="6"/>
      <c r="UH612" s="6"/>
      <c r="UI612" s="6"/>
      <c r="UJ612" s="6"/>
      <c r="UK612" s="6"/>
      <c r="UL612" s="6"/>
      <c r="UM612" s="6"/>
      <c r="UN612" s="6"/>
      <c r="UO612" s="6"/>
      <c r="UP612" s="6"/>
      <c r="UQ612" s="6"/>
      <c r="UR612" s="6"/>
      <c r="US612" s="6"/>
      <c r="UT612" s="6"/>
      <c r="UU612" s="6"/>
      <c r="UV612" s="6"/>
      <c r="UW612" s="6"/>
      <c r="UX612" s="6"/>
      <c r="UY612" s="6"/>
      <c r="UZ612" s="6"/>
      <c r="VA612" s="6"/>
      <c r="VB612" s="6"/>
      <c r="VC612" s="6"/>
      <c r="VD612" s="6"/>
      <c r="VE612" s="6"/>
      <c r="VF612" s="6"/>
      <c r="VG612" s="6"/>
      <c r="VH612" s="6"/>
      <c r="VI612" s="6"/>
      <c r="VJ612" s="6"/>
      <c r="VK612" s="6"/>
      <c r="VL612" s="6"/>
      <c r="VM612" s="6"/>
      <c r="VN612" s="6"/>
      <c r="VO612" s="6"/>
      <c r="VP612" s="6"/>
      <c r="VQ612" s="6"/>
      <c r="VR612" s="6"/>
      <c r="VS612" s="6"/>
      <c r="VT612" s="6"/>
      <c r="VU612" s="6"/>
      <c r="VV612" s="6"/>
      <c r="VW612" s="6"/>
      <c r="VX612" s="6"/>
      <c r="VY612" s="6"/>
      <c r="VZ612" s="6"/>
      <c r="WA612" s="6"/>
      <c r="WB612" s="6"/>
      <c r="WC612" s="6"/>
      <c r="WD612" s="6"/>
      <c r="WE612" s="6"/>
      <c r="WF612" s="6"/>
      <c r="WG612" s="6"/>
      <c r="WH612" s="6"/>
      <c r="WI612" s="6"/>
      <c r="WJ612" s="6"/>
      <c r="WK612" s="6"/>
      <c r="WL612" s="6"/>
      <c r="WM612" s="6"/>
      <c r="WN612" s="6"/>
      <c r="WO612" s="6"/>
      <c r="WP612" s="6"/>
      <c r="WQ612" s="6"/>
      <c r="WR612" s="6"/>
      <c r="WS612" s="6"/>
      <c r="WT612" s="6"/>
      <c r="WU612" s="6"/>
      <c r="WV612" s="6"/>
      <c r="WW612" s="6"/>
      <c r="WX612" s="6"/>
      <c r="WY612" s="6"/>
      <c r="WZ612" s="6"/>
      <c r="XA612" s="6"/>
      <c r="XB612" s="6"/>
      <c r="XC612" s="6"/>
      <c r="XD612" s="6"/>
      <c r="XE612" s="6"/>
      <c r="XF612" s="6"/>
      <c r="XG612" s="6"/>
      <c r="XH612" s="6"/>
      <c r="XI612" s="6"/>
      <c r="XJ612" s="6"/>
      <c r="XK612" s="6"/>
      <c r="XL612" s="6"/>
      <c r="XM612" s="6"/>
      <c r="XN612" s="6"/>
      <c r="XO612" s="6"/>
      <c r="XP612" s="6"/>
    </row>
    <row r="613" spans="2:640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  <c r="JV613" s="6"/>
      <c r="JW613" s="6"/>
      <c r="JX613" s="6"/>
      <c r="JY613" s="6"/>
      <c r="JZ613" s="6"/>
      <c r="KA613" s="6"/>
      <c r="KB613" s="6"/>
      <c r="KC613" s="6"/>
      <c r="KD613" s="6"/>
      <c r="KE613" s="6"/>
      <c r="KF613" s="6"/>
      <c r="KG613" s="6"/>
      <c r="KH613" s="6"/>
      <c r="KI613" s="6"/>
      <c r="KJ613" s="6"/>
      <c r="KK613" s="6"/>
      <c r="KL613" s="6"/>
      <c r="KM613" s="6"/>
      <c r="KN613" s="6"/>
      <c r="KO613" s="6"/>
      <c r="KP613" s="6"/>
      <c r="KQ613" s="6"/>
      <c r="KR613" s="6"/>
      <c r="KS613" s="6"/>
      <c r="KT613" s="6"/>
      <c r="KU613" s="6"/>
      <c r="KV613" s="6"/>
      <c r="KW613" s="6"/>
      <c r="KX613" s="6"/>
      <c r="KY613" s="6"/>
      <c r="KZ613" s="6"/>
      <c r="LA613" s="6"/>
      <c r="LB613" s="6"/>
      <c r="LC613" s="6"/>
      <c r="LD613" s="6"/>
      <c r="LE613" s="6"/>
      <c r="LF613" s="6"/>
      <c r="LG613" s="6"/>
      <c r="LH613" s="6"/>
      <c r="LI613" s="6"/>
      <c r="LJ613" s="6"/>
      <c r="LK613" s="6"/>
      <c r="LL613" s="6"/>
      <c r="LM613" s="6"/>
      <c r="LN613" s="6"/>
      <c r="LO613" s="6"/>
      <c r="LP613" s="6"/>
      <c r="LQ613" s="6"/>
      <c r="LR613" s="6"/>
      <c r="LS613" s="6"/>
      <c r="LT613" s="6"/>
      <c r="LU613" s="6"/>
      <c r="LV613" s="6"/>
      <c r="LW613" s="6"/>
      <c r="LX613" s="6"/>
      <c r="LY613" s="6"/>
      <c r="LZ613" s="6"/>
      <c r="MA613" s="6"/>
      <c r="MB613" s="6"/>
      <c r="MC613" s="6"/>
      <c r="MD613" s="6"/>
      <c r="ME613" s="6"/>
      <c r="MF613" s="6"/>
      <c r="MG613" s="6"/>
      <c r="MH613" s="6"/>
      <c r="MI613" s="6"/>
      <c r="MJ613" s="6"/>
      <c r="MK613" s="6"/>
      <c r="ML613" s="6"/>
      <c r="MM613" s="6"/>
      <c r="MN613" s="6"/>
      <c r="MO613" s="6"/>
      <c r="MP613" s="6"/>
      <c r="MQ613" s="6"/>
      <c r="MR613" s="6"/>
      <c r="MS613" s="6"/>
      <c r="MT613" s="6"/>
      <c r="MU613" s="6"/>
      <c r="MV613" s="6"/>
      <c r="MW613" s="6"/>
      <c r="MX613" s="6"/>
      <c r="MY613" s="6"/>
      <c r="MZ613" s="6"/>
      <c r="NA613" s="6"/>
      <c r="NB613" s="6"/>
      <c r="NC613" s="6"/>
      <c r="ND613" s="6"/>
      <c r="NE613" s="6"/>
      <c r="NF613" s="6"/>
      <c r="NG613" s="6"/>
      <c r="NH613" s="6"/>
      <c r="NI613" s="6"/>
      <c r="NJ613" s="6"/>
      <c r="NK613" s="6"/>
      <c r="NL613" s="6"/>
      <c r="NM613" s="6"/>
      <c r="NN613" s="6"/>
      <c r="NO613" s="6"/>
      <c r="NP613" s="6"/>
      <c r="NQ613" s="6"/>
      <c r="NR613" s="6"/>
      <c r="NS613" s="6"/>
      <c r="NT613" s="6"/>
      <c r="NU613" s="6"/>
      <c r="NV613" s="6"/>
      <c r="NW613" s="6"/>
      <c r="NX613" s="6"/>
      <c r="NY613" s="6"/>
      <c r="NZ613" s="6"/>
      <c r="OA613" s="6"/>
      <c r="OB613" s="6"/>
      <c r="OC613" s="6"/>
      <c r="OD613" s="6"/>
      <c r="OE613" s="6"/>
      <c r="OF613" s="6"/>
      <c r="OG613" s="6"/>
      <c r="OH613" s="6"/>
      <c r="OI613" s="6"/>
      <c r="OJ613" s="6"/>
      <c r="OK613" s="6"/>
      <c r="OL613" s="6"/>
      <c r="OM613" s="6"/>
      <c r="ON613" s="6"/>
      <c r="OO613" s="6"/>
      <c r="OP613" s="6"/>
      <c r="OQ613" s="6"/>
      <c r="OR613" s="6"/>
      <c r="OS613" s="6"/>
      <c r="OT613" s="6"/>
      <c r="OU613" s="6"/>
      <c r="OV613" s="6"/>
      <c r="OW613" s="6"/>
      <c r="OX613" s="6"/>
      <c r="OY613" s="6"/>
      <c r="OZ613" s="6"/>
      <c r="PA613" s="6"/>
      <c r="PB613" s="6"/>
      <c r="PC613" s="6"/>
      <c r="PD613" s="6"/>
      <c r="PE613" s="6"/>
      <c r="PF613" s="6"/>
      <c r="PG613" s="6"/>
      <c r="PH613" s="6"/>
      <c r="PI613" s="6"/>
      <c r="PJ613" s="6"/>
      <c r="PK613" s="6"/>
      <c r="PL613" s="6"/>
      <c r="PM613" s="6"/>
      <c r="PN613" s="6"/>
      <c r="PO613" s="6"/>
      <c r="PP613" s="6"/>
      <c r="PQ613" s="6"/>
      <c r="PR613" s="6"/>
      <c r="PS613" s="6"/>
      <c r="PT613" s="6"/>
      <c r="PU613" s="6"/>
      <c r="PV613" s="6"/>
      <c r="PW613" s="6"/>
      <c r="PX613" s="6"/>
      <c r="PY613" s="6"/>
      <c r="PZ613" s="6"/>
      <c r="QA613" s="6"/>
      <c r="QB613" s="6"/>
      <c r="QC613" s="6"/>
      <c r="QD613" s="6"/>
      <c r="QE613" s="6"/>
      <c r="QF613" s="6"/>
      <c r="QG613" s="6"/>
      <c r="QH613" s="6"/>
      <c r="QI613" s="6"/>
      <c r="QJ613" s="6"/>
      <c r="QK613" s="6"/>
      <c r="QL613" s="6"/>
      <c r="QM613" s="6"/>
      <c r="QN613" s="6"/>
      <c r="QO613" s="6"/>
      <c r="QP613" s="6"/>
      <c r="QQ613" s="6"/>
      <c r="QR613" s="6"/>
      <c r="QS613" s="6"/>
      <c r="QT613" s="6"/>
      <c r="QU613" s="6"/>
      <c r="QV613" s="6"/>
      <c r="QW613" s="6"/>
      <c r="QX613" s="6"/>
      <c r="QY613" s="6"/>
      <c r="QZ613" s="6"/>
      <c r="RA613" s="6"/>
      <c r="RB613" s="6"/>
      <c r="RC613" s="6"/>
      <c r="RD613" s="6"/>
      <c r="RE613" s="6"/>
      <c r="RF613" s="6"/>
      <c r="RG613" s="6"/>
      <c r="RH613" s="6"/>
      <c r="RI613" s="6"/>
      <c r="RJ613" s="6"/>
      <c r="RK613" s="6"/>
      <c r="RL613" s="6"/>
      <c r="RM613" s="6"/>
      <c r="RN613" s="6"/>
      <c r="RO613" s="6"/>
      <c r="RP613" s="6"/>
      <c r="RQ613" s="6"/>
      <c r="RR613" s="6"/>
      <c r="RS613" s="6"/>
      <c r="RT613" s="6"/>
      <c r="RU613" s="6"/>
      <c r="RV613" s="6"/>
      <c r="RW613" s="6"/>
      <c r="RX613" s="6"/>
      <c r="RY613" s="6"/>
      <c r="RZ613" s="6"/>
      <c r="SA613" s="6"/>
      <c r="SB613" s="6"/>
      <c r="SC613" s="6"/>
      <c r="SD613" s="6"/>
      <c r="SE613" s="6"/>
      <c r="SF613" s="6"/>
      <c r="SG613" s="6"/>
      <c r="SH613" s="6"/>
      <c r="SI613" s="6"/>
      <c r="SJ613" s="6"/>
      <c r="SK613" s="6"/>
      <c r="SL613" s="6"/>
      <c r="SM613" s="6"/>
      <c r="SN613" s="6"/>
      <c r="SO613" s="6"/>
      <c r="SP613" s="6"/>
      <c r="SQ613" s="6"/>
      <c r="SR613" s="6"/>
      <c r="SS613" s="6"/>
      <c r="ST613" s="6"/>
      <c r="SU613" s="6"/>
      <c r="SV613" s="6"/>
      <c r="SW613" s="6"/>
      <c r="SX613" s="6"/>
      <c r="SY613" s="6"/>
      <c r="SZ613" s="6"/>
      <c r="TA613" s="6"/>
      <c r="TB613" s="6"/>
      <c r="TC613" s="6"/>
      <c r="TD613" s="6"/>
      <c r="TE613" s="6"/>
      <c r="TF613" s="6"/>
      <c r="TG613" s="6"/>
      <c r="TH613" s="6"/>
      <c r="TI613" s="6"/>
      <c r="TJ613" s="6"/>
      <c r="TK613" s="6"/>
      <c r="TL613" s="6"/>
      <c r="TM613" s="6"/>
      <c r="TN613" s="6"/>
      <c r="TO613" s="6"/>
      <c r="TP613" s="6"/>
      <c r="TQ613" s="6"/>
      <c r="TR613" s="6"/>
      <c r="TS613" s="6"/>
      <c r="TT613" s="6"/>
      <c r="TU613" s="6"/>
      <c r="TV613" s="6"/>
      <c r="TW613" s="6"/>
      <c r="TX613" s="6"/>
      <c r="TY613" s="6"/>
      <c r="TZ613" s="6"/>
      <c r="UA613" s="6"/>
      <c r="UB613" s="6"/>
      <c r="UC613" s="6"/>
      <c r="UD613" s="6"/>
      <c r="UE613" s="6"/>
      <c r="UF613" s="6"/>
      <c r="UG613" s="6"/>
      <c r="UH613" s="6"/>
      <c r="UI613" s="6"/>
      <c r="UJ613" s="6"/>
      <c r="UK613" s="6"/>
      <c r="UL613" s="6"/>
      <c r="UM613" s="6"/>
      <c r="UN613" s="6"/>
      <c r="UO613" s="6"/>
      <c r="UP613" s="6"/>
      <c r="UQ613" s="6"/>
      <c r="UR613" s="6"/>
      <c r="US613" s="6"/>
      <c r="UT613" s="6"/>
      <c r="UU613" s="6"/>
      <c r="UV613" s="6"/>
      <c r="UW613" s="6"/>
      <c r="UX613" s="6"/>
      <c r="UY613" s="6"/>
      <c r="UZ613" s="6"/>
      <c r="VA613" s="6"/>
      <c r="VB613" s="6"/>
      <c r="VC613" s="6"/>
      <c r="VD613" s="6"/>
      <c r="VE613" s="6"/>
      <c r="VF613" s="6"/>
      <c r="VG613" s="6"/>
      <c r="VH613" s="6"/>
      <c r="VI613" s="6"/>
      <c r="VJ613" s="6"/>
      <c r="VK613" s="6"/>
      <c r="VL613" s="6"/>
      <c r="VM613" s="6"/>
      <c r="VN613" s="6"/>
      <c r="VO613" s="6"/>
      <c r="VP613" s="6"/>
      <c r="VQ613" s="6"/>
      <c r="VR613" s="6"/>
      <c r="VS613" s="6"/>
      <c r="VT613" s="6"/>
      <c r="VU613" s="6"/>
      <c r="VV613" s="6"/>
      <c r="VW613" s="6"/>
      <c r="VX613" s="6"/>
      <c r="VY613" s="6"/>
      <c r="VZ613" s="6"/>
      <c r="WA613" s="6"/>
      <c r="WB613" s="6"/>
      <c r="WC613" s="6"/>
      <c r="WD613" s="6"/>
      <c r="WE613" s="6"/>
      <c r="WF613" s="6"/>
      <c r="WG613" s="6"/>
      <c r="WH613" s="6"/>
      <c r="WI613" s="6"/>
      <c r="WJ613" s="6"/>
      <c r="WK613" s="6"/>
      <c r="WL613" s="6"/>
      <c r="WM613" s="6"/>
      <c r="WN613" s="6"/>
      <c r="WO613" s="6"/>
      <c r="WP613" s="6"/>
      <c r="WQ613" s="6"/>
      <c r="WR613" s="6"/>
      <c r="WS613" s="6"/>
      <c r="WT613" s="6"/>
      <c r="WU613" s="6"/>
      <c r="WV613" s="6"/>
      <c r="WW613" s="6"/>
      <c r="WX613" s="6"/>
      <c r="WY613" s="6"/>
      <c r="WZ613" s="6"/>
      <c r="XA613" s="6"/>
      <c r="XB613" s="6"/>
      <c r="XC613" s="6"/>
      <c r="XD613" s="6"/>
      <c r="XE613" s="6"/>
      <c r="XF613" s="6"/>
      <c r="XG613" s="6"/>
      <c r="XH613" s="6"/>
      <c r="XI613" s="6"/>
      <c r="XJ613" s="6"/>
      <c r="XK613" s="6"/>
      <c r="XL613" s="6"/>
      <c r="XM613" s="6"/>
      <c r="XN613" s="6"/>
      <c r="XO613" s="6"/>
      <c r="XP613" s="6"/>
    </row>
    <row r="614" spans="2:640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  <c r="JV614" s="6"/>
      <c r="JW614" s="6"/>
      <c r="JX614" s="6"/>
      <c r="JY614" s="6"/>
      <c r="JZ614" s="6"/>
      <c r="KA614" s="6"/>
      <c r="KB614" s="6"/>
      <c r="KC614" s="6"/>
      <c r="KD614" s="6"/>
      <c r="KE614" s="6"/>
      <c r="KF614" s="6"/>
      <c r="KG614" s="6"/>
      <c r="KH614" s="6"/>
      <c r="KI614" s="6"/>
      <c r="KJ614" s="6"/>
      <c r="KK614" s="6"/>
      <c r="KL614" s="6"/>
      <c r="KM614" s="6"/>
      <c r="KN614" s="6"/>
      <c r="KO614" s="6"/>
      <c r="KP614" s="6"/>
      <c r="KQ614" s="6"/>
      <c r="KR614" s="6"/>
      <c r="KS614" s="6"/>
      <c r="KT614" s="6"/>
      <c r="KU614" s="6"/>
      <c r="KV614" s="6"/>
      <c r="KW614" s="6"/>
      <c r="KX614" s="6"/>
      <c r="KY614" s="6"/>
      <c r="KZ614" s="6"/>
      <c r="LA614" s="6"/>
      <c r="LB614" s="6"/>
      <c r="LC614" s="6"/>
      <c r="LD614" s="6"/>
      <c r="LE614" s="6"/>
      <c r="LF614" s="6"/>
      <c r="LG614" s="6"/>
      <c r="LH614" s="6"/>
      <c r="LI614" s="6"/>
      <c r="LJ614" s="6"/>
      <c r="LK614" s="6"/>
      <c r="LL614" s="6"/>
      <c r="LM614" s="6"/>
      <c r="LN614" s="6"/>
      <c r="LO614" s="6"/>
      <c r="LP614" s="6"/>
      <c r="LQ614" s="6"/>
      <c r="LR614" s="6"/>
      <c r="LS614" s="6"/>
      <c r="LT614" s="6"/>
      <c r="LU614" s="6"/>
      <c r="LV614" s="6"/>
      <c r="LW614" s="6"/>
      <c r="LX614" s="6"/>
      <c r="LY614" s="6"/>
      <c r="LZ614" s="6"/>
      <c r="MA614" s="6"/>
      <c r="MB614" s="6"/>
      <c r="MC614" s="6"/>
      <c r="MD614" s="6"/>
      <c r="ME614" s="6"/>
      <c r="MF614" s="6"/>
      <c r="MG614" s="6"/>
      <c r="MH614" s="6"/>
      <c r="MI614" s="6"/>
      <c r="MJ614" s="6"/>
      <c r="MK614" s="6"/>
      <c r="ML614" s="6"/>
      <c r="MM614" s="6"/>
      <c r="MN614" s="6"/>
      <c r="MO614" s="6"/>
      <c r="MP614" s="6"/>
      <c r="MQ614" s="6"/>
      <c r="MR614" s="6"/>
      <c r="MS614" s="6"/>
      <c r="MT614" s="6"/>
      <c r="MU614" s="6"/>
      <c r="MV614" s="6"/>
      <c r="MW614" s="6"/>
      <c r="MX614" s="6"/>
      <c r="MY614" s="6"/>
      <c r="MZ614" s="6"/>
      <c r="NA614" s="6"/>
      <c r="NB614" s="6"/>
      <c r="NC614" s="6"/>
      <c r="ND614" s="6"/>
      <c r="NE614" s="6"/>
      <c r="NF614" s="6"/>
      <c r="NG614" s="6"/>
      <c r="NH614" s="6"/>
      <c r="NI614" s="6"/>
      <c r="NJ614" s="6"/>
      <c r="NK614" s="6"/>
      <c r="NL614" s="6"/>
      <c r="NM614" s="6"/>
      <c r="NN614" s="6"/>
      <c r="NO614" s="6"/>
      <c r="NP614" s="6"/>
      <c r="NQ614" s="6"/>
      <c r="NR614" s="6"/>
      <c r="NS614" s="6"/>
      <c r="NT614" s="6"/>
      <c r="NU614" s="6"/>
      <c r="NV614" s="6"/>
      <c r="NW614" s="6"/>
      <c r="NX614" s="6"/>
      <c r="NY614" s="6"/>
      <c r="NZ614" s="6"/>
      <c r="OA614" s="6"/>
      <c r="OB614" s="6"/>
      <c r="OC614" s="6"/>
      <c r="OD614" s="6"/>
      <c r="OE614" s="6"/>
      <c r="OF614" s="6"/>
      <c r="OG614" s="6"/>
      <c r="OH614" s="6"/>
      <c r="OI614" s="6"/>
      <c r="OJ614" s="6"/>
      <c r="OK614" s="6"/>
      <c r="OL614" s="6"/>
      <c r="OM614" s="6"/>
      <c r="ON614" s="6"/>
      <c r="OO614" s="6"/>
      <c r="OP614" s="6"/>
      <c r="OQ614" s="6"/>
      <c r="OR614" s="6"/>
      <c r="OS614" s="6"/>
      <c r="OT614" s="6"/>
      <c r="OU614" s="6"/>
      <c r="OV614" s="6"/>
      <c r="OW614" s="6"/>
      <c r="OX614" s="6"/>
      <c r="OY614" s="6"/>
      <c r="OZ614" s="6"/>
      <c r="PA614" s="6"/>
      <c r="PB614" s="6"/>
      <c r="PC614" s="6"/>
      <c r="PD614" s="6"/>
      <c r="PE614" s="6"/>
      <c r="PF614" s="6"/>
      <c r="PG614" s="6"/>
      <c r="PH614" s="6"/>
      <c r="PI614" s="6"/>
      <c r="PJ614" s="6"/>
      <c r="PK614" s="6"/>
      <c r="PL614" s="6"/>
      <c r="PM614" s="6"/>
      <c r="PN614" s="6"/>
      <c r="PO614" s="6"/>
      <c r="PP614" s="6"/>
      <c r="PQ614" s="6"/>
      <c r="PR614" s="6"/>
      <c r="PS614" s="6"/>
      <c r="PT614" s="6"/>
      <c r="PU614" s="6"/>
      <c r="PV614" s="6"/>
      <c r="PW614" s="6"/>
      <c r="PX614" s="6"/>
      <c r="PY614" s="6"/>
      <c r="PZ614" s="6"/>
      <c r="QA614" s="6"/>
      <c r="QB614" s="6"/>
      <c r="QC614" s="6"/>
      <c r="QD614" s="6"/>
      <c r="QE614" s="6"/>
      <c r="QF614" s="6"/>
      <c r="QG614" s="6"/>
      <c r="QH614" s="6"/>
      <c r="QI614" s="6"/>
      <c r="QJ614" s="6"/>
      <c r="QK614" s="6"/>
      <c r="QL614" s="6"/>
      <c r="QM614" s="6"/>
      <c r="QN614" s="6"/>
      <c r="QO614" s="6"/>
      <c r="QP614" s="6"/>
      <c r="QQ614" s="6"/>
      <c r="QR614" s="6"/>
      <c r="QS614" s="6"/>
      <c r="QT614" s="6"/>
      <c r="QU614" s="6"/>
      <c r="QV614" s="6"/>
      <c r="QW614" s="6"/>
      <c r="QX614" s="6"/>
      <c r="QY614" s="6"/>
      <c r="QZ614" s="6"/>
      <c r="RA614" s="6"/>
      <c r="RB614" s="6"/>
      <c r="RC614" s="6"/>
      <c r="RD614" s="6"/>
      <c r="RE614" s="6"/>
      <c r="RF614" s="6"/>
      <c r="RG614" s="6"/>
      <c r="RH614" s="6"/>
      <c r="RI614" s="6"/>
      <c r="RJ614" s="6"/>
      <c r="RK614" s="6"/>
      <c r="RL614" s="6"/>
      <c r="RM614" s="6"/>
      <c r="RN614" s="6"/>
      <c r="RO614" s="6"/>
      <c r="RP614" s="6"/>
      <c r="RQ614" s="6"/>
      <c r="RR614" s="6"/>
      <c r="RS614" s="6"/>
      <c r="RT614" s="6"/>
      <c r="RU614" s="6"/>
      <c r="RV614" s="6"/>
      <c r="RW614" s="6"/>
      <c r="RX614" s="6"/>
      <c r="RY614" s="6"/>
      <c r="RZ614" s="6"/>
      <c r="SA614" s="6"/>
      <c r="SB614" s="6"/>
      <c r="SC614" s="6"/>
      <c r="SD614" s="6"/>
      <c r="SE614" s="6"/>
      <c r="SF614" s="6"/>
      <c r="SG614" s="6"/>
      <c r="SH614" s="6"/>
      <c r="SI614" s="6"/>
      <c r="SJ614" s="6"/>
      <c r="SK614" s="6"/>
      <c r="SL614" s="6"/>
      <c r="SM614" s="6"/>
      <c r="SN614" s="6"/>
      <c r="SO614" s="6"/>
      <c r="SP614" s="6"/>
      <c r="SQ614" s="6"/>
      <c r="SR614" s="6"/>
      <c r="SS614" s="6"/>
      <c r="ST614" s="6"/>
      <c r="SU614" s="6"/>
      <c r="SV614" s="6"/>
      <c r="SW614" s="6"/>
      <c r="SX614" s="6"/>
      <c r="SY614" s="6"/>
      <c r="SZ614" s="6"/>
      <c r="TA614" s="6"/>
      <c r="TB614" s="6"/>
      <c r="TC614" s="6"/>
      <c r="TD614" s="6"/>
      <c r="TE614" s="6"/>
      <c r="TF614" s="6"/>
      <c r="TG614" s="6"/>
      <c r="TH614" s="6"/>
      <c r="TI614" s="6"/>
      <c r="TJ614" s="6"/>
      <c r="TK614" s="6"/>
      <c r="TL614" s="6"/>
      <c r="TM614" s="6"/>
      <c r="TN614" s="6"/>
      <c r="TO614" s="6"/>
      <c r="TP614" s="6"/>
      <c r="TQ614" s="6"/>
      <c r="TR614" s="6"/>
      <c r="TS614" s="6"/>
      <c r="TT614" s="6"/>
      <c r="TU614" s="6"/>
      <c r="TV614" s="6"/>
      <c r="TW614" s="6"/>
      <c r="TX614" s="6"/>
      <c r="TY614" s="6"/>
      <c r="TZ614" s="6"/>
      <c r="UA614" s="6"/>
      <c r="UB614" s="6"/>
      <c r="UC614" s="6"/>
      <c r="UD614" s="6"/>
      <c r="UE614" s="6"/>
      <c r="UF614" s="6"/>
      <c r="UG614" s="6"/>
      <c r="UH614" s="6"/>
      <c r="UI614" s="6"/>
      <c r="UJ614" s="6"/>
      <c r="UK614" s="6"/>
      <c r="UL614" s="6"/>
      <c r="UM614" s="6"/>
      <c r="UN614" s="6"/>
      <c r="UO614" s="6"/>
      <c r="UP614" s="6"/>
      <c r="UQ614" s="6"/>
      <c r="UR614" s="6"/>
      <c r="US614" s="6"/>
      <c r="UT614" s="6"/>
      <c r="UU614" s="6"/>
      <c r="UV614" s="6"/>
      <c r="UW614" s="6"/>
      <c r="UX614" s="6"/>
      <c r="UY614" s="6"/>
      <c r="UZ614" s="6"/>
      <c r="VA614" s="6"/>
      <c r="VB614" s="6"/>
      <c r="VC614" s="6"/>
      <c r="VD614" s="6"/>
      <c r="VE614" s="6"/>
      <c r="VF614" s="6"/>
      <c r="VG614" s="6"/>
      <c r="VH614" s="6"/>
      <c r="VI614" s="6"/>
      <c r="VJ614" s="6"/>
      <c r="VK614" s="6"/>
      <c r="VL614" s="6"/>
      <c r="VM614" s="6"/>
      <c r="VN614" s="6"/>
      <c r="VO614" s="6"/>
      <c r="VP614" s="6"/>
      <c r="VQ614" s="6"/>
      <c r="VR614" s="6"/>
      <c r="VS614" s="6"/>
      <c r="VT614" s="6"/>
      <c r="VU614" s="6"/>
      <c r="VV614" s="6"/>
      <c r="VW614" s="6"/>
      <c r="VX614" s="6"/>
      <c r="VY614" s="6"/>
      <c r="VZ614" s="6"/>
      <c r="WA614" s="6"/>
      <c r="WB614" s="6"/>
      <c r="WC614" s="6"/>
      <c r="WD614" s="6"/>
      <c r="WE614" s="6"/>
      <c r="WF614" s="6"/>
      <c r="WG614" s="6"/>
      <c r="WH614" s="6"/>
      <c r="WI614" s="6"/>
      <c r="WJ614" s="6"/>
      <c r="WK614" s="6"/>
      <c r="WL614" s="6"/>
      <c r="WM614" s="6"/>
      <c r="WN614" s="6"/>
      <c r="WO614" s="6"/>
      <c r="WP614" s="6"/>
      <c r="WQ614" s="6"/>
      <c r="WR614" s="6"/>
      <c r="WS614" s="6"/>
      <c r="WT614" s="6"/>
      <c r="WU614" s="6"/>
      <c r="WV614" s="6"/>
      <c r="WW614" s="6"/>
      <c r="WX614" s="6"/>
      <c r="WY614" s="6"/>
      <c r="WZ614" s="6"/>
      <c r="XA614" s="6"/>
      <c r="XB614" s="6"/>
      <c r="XC614" s="6"/>
      <c r="XD614" s="6"/>
      <c r="XE614" s="6"/>
      <c r="XF614" s="6"/>
      <c r="XG614" s="6"/>
      <c r="XH614" s="6"/>
      <c r="XI614" s="6"/>
      <c r="XJ614" s="6"/>
      <c r="XK614" s="6"/>
      <c r="XL614" s="6"/>
      <c r="XM614" s="6"/>
      <c r="XN614" s="6"/>
      <c r="XO614" s="6"/>
      <c r="XP614" s="6"/>
    </row>
    <row r="615" spans="2:640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/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/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/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/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/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6"/>
      <c r="MR615" s="6"/>
      <c r="MS615" s="6"/>
      <c r="MT615" s="6"/>
      <c r="MU615" s="6"/>
      <c r="MV615" s="6"/>
      <c r="MW615" s="6"/>
      <c r="MX615" s="6"/>
      <c r="MY615" s="6"/>
      <c r="MZ615" s="6"/>
      <c r="NA615" s="6"/>
      <c r="NB615" s="6"/>
      <c r="NC615" s="6"/>
      <c r="ND615" s="6"/>
      <c r="NE615" s="6"/>
      <c r="NF615" s="6"/>
      <c r="NG615" s="6"/>
      <c r="NH615" s="6"/>
      <c r="NI615" s="6"/>
      <c r="NJ615" s="6"/>
      <c r="NK615" s="6"/>
      <c r="NL615" s="6"/>
      <c r="NM615" s="6"/>
      <c r="NN615" s="6"/>
      <c r="NO615" s="6"/>
      <c r="NP615" s="6"/>
      <c r="NQ615" s="6"/>
      <c r="NR615" s="6"/>
      <c r="NS615" s="6"/>
      <c r="NT615" s="6"/>
      <c r="NU615" s="6"/>
      <c r="NV615" s="6"/>
      <c r="NW615" s="6"/>
      <c r="NX615" s="6"/>
      <c r="NY615" s="6"/>
      <c r="NZ615" s="6"/>
      <c r="OA615" s="6"/>
      <c r="OB615" s="6"/>
      <c r="OC615" s="6"/>
      <c r="OD615" s="6"/>
      <c r="OE615" s="6"/>
      <c r="OF615" s="6"/>
      <c r="OG615" s="6"/>
      <c r="OH615" s="6"/>
      <c r="OI615" s="6"/>
      <c r="OJ615" s="6"/>
      <c r="OK615" s="6"/>
      <c r="OL615" s="6"/>
      <c r="OM615" s="6"/>
      <c r="ON615" s="6"/>
      <c r="OO615" s="6"/>
      <c r="OP615" s="6"/>
      <c r="OQ615" s="6"/>
      <c r="OR615" s="6"/>
      <c r="OS615" s="6"/>
      <c r="OT615" s="6"/>
      <c r="OU615" s="6"/>
      <c r="OV615" s="6"/>
      <c r="OW615" s="6"/>
      <c r="OX615" s="6"/>
      <c r="OY615" s="6"/>
      <c r="OZ615" s="6"/>
      <c r="PA615" s="6"/>
      <c r="PB615" s="6"/>
      <c r="PC615" s="6"/>
      <c r="PD615" s="6"/>
      <c r="PE615" s="6"/>
      <c r="PF615" s="6"/>
      <c r="PG615" s="6"/>
      <c r="PH615" s="6"/>
      <c r="PI615" s="6"/>
      <c r="PJ615" s="6"/>
      <c r="PK615" s="6"/>
      <c r="PL615" s="6"/>
      <c r="PM615" s="6"/>
      <c r="PN615" s="6"/>
      <c r="PO615" s="6"/>
      <c r="PP615" s="6"/>
      <c r="PQ615" s="6"/>
      <c r="PR615" s="6"/>
      <c r="PS615" s="6"/>
      <c r="PT615" s="6"/>
      <c r="PU615" s="6"/>
      <c r="PV615" s="6"/>
      <c r="PW615" s="6"/>
      <c r="PX615" s="6"/>
      <c r="PY615" s="6"/>
      <c r="PZ615" s="6"/>
      <c r="QA615" s="6"/>
      <c r="QB615" s="6"/>
      <c r="QC615" s="6"/>
      <c r="QD615" s="6"/>
      <c r="QE615" s="6"/>
      <c r="QF615" s="6"/>
      <c r="QG615" s="6"/>
      <c r="QH615" s="6"/>
      <c r="QI615" s="6"/>
      <c r="QJ615" s="6"/>
      <c r="QK615" s="6"/>
      <c r="QL615" s="6"/>
      <c r="QM615" s="6"/>
      <c r="QN615" s="6"/>
      <c r="QO615" s="6"/>
      <c r="QP615" s="6"/>
      <c r="QQ615" s="6"/>
      <c r="QR615" s="6"/>
      <c r="QS615" s="6"/>
      <c r="QT615" s="6"/>
      <c r="QU615" s="6"/>
      <c r="QV615" s="6"/>
      <c r="QW615" s="6"/>
      <c r="QX615" s="6"/>
      <c r="QY615" s="6"/>
      <c r="QZ615" s="6"/>
      <c r="RA615" s="6"/>
      <c r="RB615" s="6"/>
      <c r="RC615" s="6"/>
      <c r="RD615" s="6"/>
      <c r="RE615" s="6"/>
      <c r="RF615" s="6"/>
      <c r="RG615" s="6"/>
      <c r="RH615" s="6"/>
      <c r="RI615" s="6"/>
      <c r="RJ615" s="6"/>
      <c r="RK615" s="6"/>
      <c r="RL615" s="6"/>
      <c r="RM615" s="6"/>
      <c r="RN615" s="6"/>
      <c r="RO615" s="6"/>
      <c r="RP615" s="6"/>
      <c r="RQ615" s="6"/>
      <c r="RR615" s="6"/>
      <c r="RS615" s="6"/>
      <c r="RT615" s="6"/>
      <c r="RU615" s="6"/>
      <c r="RV615" s="6"/>
      <c r="RW615" s="6"/>
      <c r="RX615" s="6"/>
      <c r="RY615" s="6"/>
      <c r="RZ615" s="6"/>
      <c r="SA615" s="6"/>
      <c r="SB615" s="6"/>
      <c r="SC615" s="6"/>
      <c r="SD615" s="6"/>
      <c r="SE615" s="6"/>
      <c r="SF615" s="6"/>
      <c r="SG615" s="6"/>
      <c r="SH615" s="6"/>
      <c r="SI615" s="6"/>
      <c r="SJ615" s="6"/>
      <c r="SK615" s="6"/>
      <c r="SL615" s="6"/>
      <c r="SM615" s="6"/>
      <c r="SN615" s="6"/>
      <c r="SO615" s="6"/>
      <c r="SP615" s="6"/>
      <c r="SQ615" s="6"/>
      <c r="SR615" s="6"/>
      <c r="SS615" s="6"/>
      <c r="ST615" s="6"/>
      <c r="SU615" s="6"/>
      <c r="SV615" s="6"/>
      <c r="SW615" s="6"/>
      <c r="SX615" s="6"/>
      <c r="SY615" s="6"/>
      <c r="SZ615" s="6"/>
      <c r="TA615" s="6"/>
      <c r="TB615" s="6"/>
      <c r="TC615" s="6"/>
      <c r="TD615" s="6"/>
      <c r="TE615" s="6"/>
      <c r="TF615" s="6"/>
      <c r="TG615" s="6"/>
      <c r="TH615" s="6"/>
      <c r="TI615" s="6"/>
      <c r="TJ615" s="6"/>
      <c r="TK615" s="6"/>
      <c r="TL615" s="6"/>
      <c r="TM615" s="6"/>
      <c r="TN615" s="6"/>
      <c r="TO615" s="6"/>
      <c r="TP615" s="6"/>
      <c r="TQ615" s="6"/>
      <c r="TR615" s="6"/>
      <c r="TS615" s="6"/>
      <c r="TT615" s="6"/>
      <c r="TU615" s="6"/>
      <c r="TV615" s="6"/>
      <c r="TW615" s="6"/>
      <c r="TX615" s="6"/>
      <c r="TY615" s="6"/>
      <c r="TZ615" s="6"/>
      <c r="UA615" s="6"/>
      <c r="UB615" s="6"/>
      <c r="UC615" s="6"/>
      <c r="UD615" s="6"/>
      <c r="UE615" s="6"/>
      <c r="UF615" s="6"/>
      <c r="UG615" s="6"/>
      <c r="UH615" s="6"/>
      <c r="UI615" s="6"/>
      <c r="UJ615" s="6"/>
      <c r="UK615" s="6"/>
      <c r="UL615" s="6"/>
      <c r="UM615" s="6"/>
      <c r="UN615" s="6"/>
      <c r="UO615" s="6"/>
      <c r="UP615" s="6"/>
      <c r="UQ615" s="6"/>
      <c r="UR615" s="6"/>
      <c r="US615" s="6"/>
      <c r="UT615" s="6"/>
      <c r="UU615" s="6"/>
      <c r="UV615" s="6"/>
      <c r="UW615" s="6"/>
      <c r="UX615" s="6"/>
      <c r="UY615" s="6"/>
      <c r="UZ615" s="6"/>
      <c r="VA615" s="6"/>
      <c r="VB615" s="6"/>
      <c r="VC615" s="6"/>
      <c r="VD615" s="6"/>
      <c r="VE615" s="6"/>
      <c r="VF615" s="6"/>
      <c r="VG615" s="6"/>
      <c r="VH615" s="6"/>
      <c r="VI615" s="6"/>
      <c r="VJ615" s="6"/>
      <c r="VK615" s="6"/>
      <c r="VL615" s="6"/>
      <c r="VM615" s="6"/>
      <c r="VN615" s="6"/>
      <c r="VO615" s="6"/>
      <c r="VP615" s="6"/>
      <c r="VQ615" s="6"/>
      <c r="VR615" s="6"/>
      <c r="VS615" s="6"/>
      <c r="VT615" s="6"/>
      <c r="VU615" s="6"/>
      <c r="VV615" s="6"/>
      <c r="VW615" s="6"/>
      <c r="VX615" s="6"/>
      <c r="VY615" s="6"/>
      <c r="VZ615" s="6"/>
      <c r="WA615" s="6"/>
      <c r="WB615" s="6"/>
      <c r="WC615" s="6"/>
      <c r="WD615" s="6"/>
      <c r="WE615" s="6"/>
      <c r="WF615" s="6"/>
      <c r="WG615" s="6"/>
      <c r="WH615" s="6"/>
      <c r="WI615" s="6"/>
      <c r="WJ615" s="6"/>
      <c r="WK615" s="6"/>
      <c r="WL615" s="6"/>
      <c r="WM615" s="6"/>
      <c r="WN615" s="6"/>
      <c r="WO615" s="6"/>
      <c r="WP615" s="6"/>
      <c r="WQ615" s="6"/>
      <c r="WR615" s="6"/>
      <c r="WS615" s="6"/>
      <c r="WT615" s="6"/>
      <c r="WU615" s="6"/>
      <c r="WV615" s="6"/>
      <c r="WW615" s="6"/>
      <c r="WX615" s="6"/>
      <c r="WY615" s="6"/>
      <c r="WZ615" s="6"/>
      <c r="XA615" s="6"/>
      <c r="XB615" s="6"/>
      <c r="XC615" s="6"/>
      <c r="XD615" s="6"/>
      <c r="XE615" s="6"/>
      <c r="XF615" s="6"/>
      <c r="XG615" s="6"/>
      <c r="XH615" s="6"/>
      <c r="XI615" s="6"/>
      <c r="XJ615" s="6"/>
      <c r="XK615" s="6"/>
      <c r="XL615" s="6"/>
      <c r="XM615" s="6"/>
      <c r="XN615" s="6"/>
      <c r="XO615" s="6"/>
      <c r="XP615" s="6"/>
    </row>
    <row r="616" spans="2:640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  <c r="JV616" s="6"/>
      <c r="JW616" s="6"/>
      <c r="JX616" s="6"/>
      <c r="JY616" s="6"/>
      <c r="JZ616" s="6"/>
      <c r="KA616" s="6"/>
      <c r="KB616" s="6"/>
      <c r="KC616" s="6"/>
      <c r="KD616" s="6"/>
      <c r="KE616" s="6"/>
      <c r="KF616" s="6"/>
      <c r="KG616" s="6"/>
      <c r="KH616" s="6"/>
      <c r="KI616" s="6"/>
      <c r="KJ616" s="6"/>
      <c r="KK616" s="6"/>
      <c r="KL616" s="6"/>
      <c r="KM616" s="6"/>
      <c r="KN616" s="6"/>
      <c r="KO616" s="6"/>
      <c r="KP616" s="6"/>
      <c r="KQ616" s="6"/>
      <c r="KR616" s="6"/>
      <c r="KS616" s="6"/>
      <c r="KT616" s="6"/>
      <c r="KU616" s="6"/>
      <c r="KV616" s="6"/>
      <c r="KW616" s="6"/>
      <c r="KX616" s="6"/>
      <c r="KY616" s="6"/>
      <c r="KZ616" s="6"/>
      <c r="LA616" s="6"/>
      <c r="LB616" s="6"/>
      <c r="LC616" s="6"/>
      <c r="LD616" s="6"/>
      <c r="LE616" s="6"/>
      <c r="LF616" s="6"/>
      <c r="LG616" s="6"/>
      <c r="LH616" s="6"/>
      <c r="LI616" s="6"/>
      <c r="LJ616" s="6"/>
      <c r="LK616" s="6"/>
      <c r="LL616" s="6"/>
      <c r="LM616" s="6"/>
      <c r="LN616" s="6"/>
      <c r="LO616" s="6"/>
      <c r="LP616" s="6"/>
      <c r="LQ616" s="6"/>
      <c r="LR616" s="6"/>
      <c r="LS616" s="6"/>
      <c r="LT616" s="6"/>
      <c r="LU616" s="6"/>
      <c r="LV616" s="6"/>
      <c r="LW616" s="6"/>
      <c r="LX616" s="6"/>
      <c r="LY616" s="6"/>
      <c r="LZ616" s="6"/>
      <c r="MA616" s="6"/>
      <c r="MB616" s="6"/>
      <c r="MC616" s="6"/>
      <c r="MD616" s="6"/>
      <c r="ME616" s="6"/>
      <c r="MF616" s="6"/>
      <c r="MG616" s="6"/>
      <c r="MH616" s="6"/>
      <c r="MI616" s="6"/>
      <c r="MJ616" s="6"/>
      <c r="MK616" s="6"/>
      <c r="ML616" s="6"/>
      <c r="MM616" s="6"/>
      <c r="MN616" s="6"/>
      <c r="MO616" s="6"/>
      <c r="MP616" s="6"/>
      <c r="MQ616" s="6"/>
      <c r="MR616" s="6"/>
      <c r="MS616" s="6"/>
      <c r="MT616" s="6"/>
      <c r="MU616" s="6"/>
      <c r="MV616" s="6"/>
      <c r="MW616" s="6"/>
      <c r="MX616" s="6"/>
      <c r="MY616" s="6"/>
      <c r="MZ616" s="6"/>
      <c r="NA616" s="6"/>
      <c r="NB616" s="6"/>
      <c r="NC616" s="6"/>
      <c r="ND616" s="6"/>
      <c r="NE616" s="6"/>
      <c r="NF616" s="6"/>
      <c r="NG616" s="6"/>
      <c r="NH616" s="6"/>
      <c r="NI616" s="6"/>
      <c r="NJ616" s="6"/>
      <c r="NK616" s="6"/>
      <c r="NL616" s="6"/>
      <c r="NM616" s="6"/>
      <c r="NN616" s="6"/>
      <c r="NO616" s="6"/>
      <c r="NP616" s="6"/>
      <c r="NQ616" s="6"/>
      <c r="NR616" s="6"/>
      <c r="NS616" s="6"/>
      <c r="NT616" s="6"/>
      <c r="NU616" s="6"/>
      <c r="NV616" s="6"/>
      <c r="NW616" s="6"/>
      <c r="NX616" s="6"/>
      <c r="NY616" s="6"/>
      <c r="NZ616" s="6"/>
      <c r="OA616" s="6"/>
      <c r="OB616" s="6"/>
      <c r="OC616" s="6"/>
      <c r="OD616" s="6"/>
      <c r="OE616" s="6"/>
      <c r="OF616" s="6"/>
      <c r="OG616" s="6"/>
      <c r="OH616" s="6"/>
      <c r="OI616" s="6"/>
      <c r="OJ616" s="6"/>
      <c r="OK616" s="6"/>
      <c r="OL616" s="6"/>
      <c r="OM616" s="6"/>
      <c r="ON616" s="6"/>
      <c r="OO616" s="6"/>
      <c r="OP616" s="6"/>
      <c r="OQ616" s="6"/>
      <c r="OR616" s="6"/>
      <c r="OS616" s="6"/>
      <c r="OT616" s="6"/>
      <c r="OU616" s="6"/>
      <c r="OV616" s="6"/>
      <c r="OW616" s="6"/>
      <c r="OX616" s="6"/>
      <c r="OY616" s="6"/>
      <c r="OZ616" s="6"/>
      <c r="PA616" s="6"/>
      <c r="PB616" s="6"/>
      <c r="PC616" s="6"/>
      <c r="PD616" s="6"/>
      <c r="PE616" s="6"/>
      <c r="PF616" s="6"/>
      <c r="PG616" s="6"/>
      <c r="PH616" s="6"/>
      <c r="PI616" s="6"/>
      <c r="PJ616" s="6"/>
      <c r="PK616" s="6"/>
      <c r="PL616" s="6"/>
      <c r="PM616" s="6"/>
      <c r="PN616" s="6"/>
      <c r="PO616" s="6"/>
      <c r="PP616" s="6"/>
      <c r="PQ616" s="6"/>
      <c r="PR616" s="6"/>
      <c r="PS616" s="6"/>
      <c r="PT616" s="6"/>
      <c r="PU616" s="6"/>
      <c r="PV616" s="6"/>
      <c r="PW616" s="6"/>
      <c r="PX616" s="6"/>
      <c r="PY616" s="6"/>
      <c r="PZ616" s="6"/>
      <c r="QA616" s="6"/>
      <c r="QB616" s="6"/>
      <c r="QC616" s="6"/>
      <c r="QD616" s="6"/>
      <c r="QE616" s="6"/>
      <c r="QF616" s="6"/>
      <c r="QG616" s="6"/>
      <c r="QH616" s="6"/>
      <c r="QI616" s="6"/>
      <c r="QJ616" s="6"/>
      <c r="QK616" s="6"/>
      <c r="QL616" s="6"/>
      <c r="QM616" s="6"/>
      <c r="QN616" s="6"/>
      <c r="QO616" s="6"/>
      <c r="QP616" s="6"/>
      <c r="QQ616" s="6"/>
      <c r="QR616" s="6"/>
      <c r="QS616" s="6"/>
      <c r="QT616" s="6"/>
      <c r="QU616" s="6"/>
      <c r="QV616" s="6"/>
      <c r="QW616" s="6"/>
      <c r="QX616" s="6"/>
      <c r="QY616" s="6"/>
      <c r="QZ616" s="6"/>
      <c r="RA616" s="6"/>
      <c r="RB616" s="6"/>
      <c r="RC616" s="6"/>
      <c r="RD616" s="6"/>
      <c r="RE616" s="6"/>
      <c r="RF616" s="6"/>
      <c r="RG616" s="6"/>
      <c r="RH616" s="6"/>
      <c r="RI616" s="6"/>
      <c r="RJ616" s="6"/>
      <c r="RK616" s="6"/>
      <c r="RL616" s="6"/>
      <c r="RM616" s="6"/>
      <c r="RN616" s="6"/>
      <c r="RO616" s="6"/>
      <c r="RP616" s="6"/>
      <c r="RQ616" s="6"/>
      <c r="RR616" s="6"/>
      <c r="RS616" s="6"/>
      <c r="RT616" s="6"/>
      <c r="RU616" s="6"/>
      <c r="RV616" s="6"/>
      <c r="RW616" s="6"/>
      <c r="RX616" s="6"/>
      <c r="RY616" s="6"/>
      <c r="RZ616" s="6"/>
      <c r="SA616" s="6"/>
      <c r="SB616" s="6"/>
      <c r="SC616" s="6"/>
      <c r="SD616" s="6"/>
      <c r="SE616" s="6"/>
      <c r="SF616" s="6"/>
      <c r="SG616" s="6"/>
      <c r="SH616" s="6"/>
      <c r="SI616" s="6"/>
      <c r="SJ616" s="6"/>
      <c r="SK616" s="6"/>
      <c r="SL616" s="6"/>
      <c r="SM616" s="6"/>
      <c r="SN616" s="6"/>
      <c r="SO616" s="6"/>
      <c r="SP616" s="6"/>
      <c r="SQ616" s="6"/>
      <c r="SR616" s="6"/>
      <c r="SS616" s="6"/>
      <c r="ST616" s="6"/>
      <c r="SU616" s="6"/>
      <c r="SV616" s="6"/>
      <c r="SW616" s="6"/>
      <c r="SX616" s="6"/>
      <c r="SY616" s="6"/>
      <c r="SZ616" s="6"/>
      <c r="TA616" s="6"/>
      <c r="TB616" s="6"/>
      <c r="TC616" s="6"/>
      <c r="TD616" s="6"/>
      <c r="TE616" s="6"/>
      <c r="TF616" s="6"/>
      <c r="TG616" s="6"/>
      <c r="TH616" s="6"/>
      <c r="TI616" s="6"/>
      <c r="TJ616" s="6"/>
      <c r="TK616" s="6"/>
      <c r="TL616" s="6"/>
      <c r="TM616" s="6"/>
      <c r="TN616" s="6"/>
      <c r="TO616" s="6"/>
      <c r="TP616" s="6"/>
      <c r="TQ616" s="6"/>
      <c r="TR616" s="6"/>
      <c r="TS616" s="6"/>
      <c r="TT616" s="6"/>
      <c r="TU616" s="6"/>
      <c r="TV616" s="6"/>
      <c r="TW616" s="6"/>
      <c r="TX616" s="6"/>
      <c r="TY616" s="6"/>
      <c r="TZ616" s="6"/>
      <c r="UA616" s="6"/>
      <c r="UB616" s="6"/>
      <c r="UC616" s="6"/>
      <c r="UD616" s="6"/>
      <c r="UE616" s="6"/>
      <c r="UF616" s="6"/>
      <c r="UG616" s="6"/>
      <c r="UH616" s="6"/>
      <c r="UI616" s="6"/>
      <c r="UJ616" s="6"/>
      <c r="UK616" s="6"/>
      <c r="UL616" s="6"/>
      <c r="UM616" s="6"/>
      <c r="UN616" s="6"/>
      <c r="UO616" s="6"/>
      <c r="UP616" s="6"/>
      <c r="UQ616" s="6"/>
      <c r="UR616" s="6"/>
      <c r="US616" s="6"/>
      <c r="UT616" s="6"/>
      <c r="UU616" s="6"/>
      <c r="UV616" s="6"/>
      <c r="UW616" s="6"/>
      <c r="UX616" s="6"/>
      <c r="UY616" s="6"/>
      <c r="UZ616" s="6"/>
      <c r="VA616" s="6"/>
      <c r="VB616" s="6"/>
      <c r="VC616" s="6"/>
      <c r="VD616" s="6"/>
      <c r="VE616" s="6"/>
      <c r="VF616" s="6"/>
      <c r="VG616" s="6"/>
      <c r="VH616" s="6"/>
      <c r="VI616" s="6"/>
      <c r="VJ616" s="6"/>
      <c r="VK616" s="6"/>
      <c r="VL616" s="6"/>
      <c r="VM616" s="6"/>
      <c r="VN616" s="6"/>
      <c r="VO616" s="6"/>
      <c r="VP616" s="6"/>
      <c r="VQ616" s="6"/>
      <c r="VR616" s="6"/>
      <c r="VS616" s="6"/>
      <c r="VT616" s="6"/>
      <c r="VU616" s="6"/>
      <c r="VV616" s="6"/>
      <c r="VW616" s="6"/>
      <c r="VX616" s="6"/>
      <c r="VY616" s="6"/>
      <c r="VZ616" s="6"/>
      <c r="WA616" s="6"/>
      <c r="WB616" s="6"/>
      <c r="WC616" s="6"/>
      <c r="WD616" s="6"/>
      <c r="WE616" s="6"/>
      <c r="WF616" s="6"/>
      <c r="WG616" s="6"/>
      <c r="WH616" s="6"/>
      <c r="WI616" s="6"/>
      <c r="WJ616" s="6"/>
      <c r="WK616" s="6"/>
      <c r="WL616" s="6"/>
      <c r="WM616" s="6"/>
      <c r="WN616" s="6"/>
      <c r="WO616" s="6"/>
      <c r="WP616" s="6"/>
      <c r="WQ616" s="6"/>
      <c r="WR616" s="6"/>
      <c r="WS616" s="6"/>
      <c r="WT616" s="6"/>
      <c r="WU616" s="6"/>
      <c r="WV616" s="6"/>
      <c r="WW616" s="6"/>
      <c r="WX616" s="6"/>
      <c r="WY616" s="6"/>
      <c r="WZ616" s="6"/>
      <c r="XA616" s="6"/>
      <c r="XB616" s="6"/>
      <c r="XC616" s="6"/>
      <c r="XD616" s="6"/>
      <c r="XE616" s="6"/>
      <c r="XF616" s="6"/>
      <c r="XG616" s="6"/>
      <c r="XH616" s="6"/>
      <c r="XI616" s="6"/>
      <c r="XJ616" s="6"/>
      <c r="XK616" s="6"/>
      <c r="XL616" s="6"/>
      <c r="XM616" s="6"/>
      <c r="XN616" s="6"/>
      <c r="XO616" s="6"/>
      <c r="XP616" s="6"/>
    </row>
    <row r="617" spans="2:640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/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/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/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/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/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6"/>
      <c r="MR617" s="6"/>
      <c r="MS617" s="6"/>
      <c r="MT617" s="6"/>
      <c r="MU617" s="6"/>
      <c r="MV617" s="6"/>
      <c r="MW617" s="6"/>
      <c r="MX617" s="6"/>
      <c r="MY617" s="6"/>
      <c r="MZ617" s="6"/>
      <c r="NA617" s="6"/>
      <c r="NB617" s="6"/>
      <c r="NC617" s="6"/>
      <c r="ND617" s="6"/>
      <c r="NE617" s="6"/>
      <c r="NF617" s="6"/>
      <c r="NG617" s="6"/>
      <c r="NH617" s="6"/>
      <c r="NI617" s="6"/>
      <c r="NJ617" s="6"/>
      <c r="NK617" s="6"/>
      <c r="NL617" s="6"/>
      <c r="NM617" s="6"/>
      <c r="NN617" s="6"/>
      <c r="NO617" s="6"/>
      <c r="NP617" s="6"/>
      <c r="NQ617" s="6"/>
      <c r="NR617" s="6"/>
      <c r="NS617" s="6"/>
      <c r="NT617" s="6"/>
      <c r="NU617" s="6"/>
      <c r="NV617" s="6"/>
      <c r="NW617" s="6"/>
      <c r="NX617" s="6"/>
      <c r="NY617" s="6"/>
      <c r="NZ617" s="6"/>
      <c r="OA617" s="6"/>
      <c r="OB617" s="6"/>
      <c r="OC617" s="6"/>
      <c r="OD617" s="6"/>
      <c r="OE617" s="6"/>
      <c r="OF617" s="6"/>
      <c r="OG617" s="6"/>
      <c r="OH617" s="6"/>
      <c r="OI617" s="6"/>
      <c r="OJ617" s="6"/>
      <c r="OK617" s="6"/>
      <c r="OL617" s="6"/>
      <c r="OM617" s="6"/>
      <c r="ON617" s="6"/>
      <c r="OO617" s="6"/>
      <c r="OP617" s="6"/>
      <c r="OQ617" s="6"/>
      <c r="OR617" s="6"/>
      <c r="OS617" s="6"/>
      <c r="OT617" s="6"/>
      <c r="OU617" s="6"/>
      <c r="OV617" s="6"/>
      <c r="OW617" s="6"/>
      <c r="OX617" s="6"/>
      <c r="OY617" s="6"/>
      <c r="OZ617" s="6"/>
      <c r="PA617" s="6"/>
      <c r="PB617" s="6"/>
      <c r="PC617" s="6"/>
      <c r="PD617" s="6"/>
      <c r="PE617" s="6"/>
      <c r="PF617" s="6"/>
      <c r="PG617" s="6"/>
      <c r="PH617" s="6"/>
      <c r="PI617" s="6"/>
      <c r="PJ617" s="6"/>
      <c r="PK617" s="6"/>
      <c r="PL617" s="6"/>
      <c r="PM617" s="6"/>
      <c r="PN617" s="6"/>
      <c r="PO617" s="6"/>
      <c r="PP617" s="6"/>
      <c r="PQ617" s="6"/>
      <c r="PR617" s="6"/>
      <c r="PS617" s="6"/>
      <c r="PT617" s="6"/>
      <c r="PU617" s="6"/>
      <c r="PV617" s="6"/>
      <c r="PW617" s="6"/>
      <c r="PX617" s="6"/>
      <c r="PY617" s="6"/>
      <c r="PZ617" s="6"/>
      <c r="QA617" s="6"/>
      <c r="QB617" s="6"/>
      <c r="QC617" s="6"/>
      <c r="QD617" s="6"/>
      <c r="QE617" s="6"/>
      <c r="QF617" s="6"/>
      <c r="QG617" s="6"/>
      <c r="QH617" s="6"/>
      <c r="QI617" s="6"/>
      <c r="QJ617" s="6"/>
      <c r="QK617" s="6"/>
      <c r="QL617" s="6"/>
      <c r="QM617" s="6"/>
      <c r="QN617" s="6"/>
      <c r="QO617" s="6"/>
      <c r="QP617" s="6"/>
      <c r="QQ617" s="6"/>
      <c r="QR617" s="6"/>
      <c r="QS617" s="6"/>
      <c r="QT617" s="6"/>
      <c r="QU617" s="6"/>
      <c r="QV617" s="6"/>
      <c r="QW617" s="6"/>
      <c r="QX617" s="6"/>
      <c r="QY617" s="6"/>
      <c r="QZ617" s="6"/>
      <c r="RA617" s="6"/>
      <c r="RB617" s="6"/>
      <c r="RC617" s="6"/>
      <c r="RD617" s="6"/>
      <c r="RE617" s="6"/>
      <c r="RF617" s="6"/>
      <c r="RG617" s="6"/>
      <c r="RH617" s="6"/>
      <c r="RI617" s="6"/>
      <c r="RJ617" s="6"/>
      <c r="RK617" s="6"/>
      <c r="RL617" s="6"/>
      <c r="RM617" s="6"/>
      <c r="RN617" s="6"/>
      <c r="RO617" s="6"/>
      <c r="RP617" s="6"/>
      <c r="RQ617" s="6"/>
      <c r="RR617" s="6"/>
      <c r="RS617" s="6"/>
      <c r="RT617" s="6"/>
      <c r="RU617" s="6"/>
      <c r="RV617" s="6"/>
      <c r="RW617" s="6"/>
      <c r="RX617" s="6"/>
      <c r="RY617" s="6"/>
      <c r="RZ617" s="6"/>
      <c r="SA617" s="6"/>
      <c r="SB617" s="6"/>
      <c r="SC617" s="6"/>
      <c r="SD617" s="6"/>
      <c r="SE617" s="6"/>
      <c r="SF617" s="6"/>
      <c r="SG617" s="6"/>
      <c r="SH617" s="6"/>
      <c r="SI617" s="6"/>
      <c r="SJ617" s="6"/>
      <c r="SK617" s="6"/>
      <c r="SL617" s="6"/>
      <c r="SM617" s="6"/>
      <c r="SN617" s="6"/>
      <c r="SO617" s="6"/>
      <c r="SP617" s="6"/>
      <c r="SQ617" s="6"/>
      <c r="SR617" s="6"/>
      <c r="SS617" s="6"/>
      <c r="ST617" s="6"/>
      <c r="SU617" s="6"/>
      <c r="SV617" s="6"/>
      <c r="SW617" s="6"/>
      <c r="SX617" s="6"/>
      <c r="SY617" s="6"/>
      <c r="SZ617" s="6"/>
      <c r="TA617" s="6"/>
      <c r="TB617" s="6"/>
      <c r="TC617" s="6"/>
      <c r="TD617" s="6"/>
      <c r="TE617" s="6"/>
      <c r="TF617" s="6"/>
      <c r="TG617" s="6"/>
      <c r="TH617" s="6"/>
      <c r="TI617" s="6"/>
      <c r="TJ617" s="6"/>
      <c r="TK617" s="6"/>
      <c r="TL617" s="6"/>
      <c r="TM617" s="6"/>
      <c r="TN617" s="6"/>
      <c r="TO617" s="6"/>
      <c r="TP617" s="6"/>
      <c r="TQ617" s="6"/>
      <c r="TR617" s="6"/>
      <c r="TS617" s="6"/>
      <c r="TT617" s="6"/>
      <c r="TU617" s="6"/>
      <c r="TV617" s="6"/>
      <c r="TW617" s="6"/>
      <c r="TX617" s="6"/>
      <c r="TY617" s="6"/>
      <c r="TZ617" s="6"/>
      <c r="UA617" s="6"/>
      <c r="UB617" s="6"/>
      <c r="UC617" s="6"/>
      <c r="UD617" s="6"/>
      <c r="UE617" s="6"/>
      <c r="UF617" s="6"/>
      <c r="UG617" s="6"/>
      <c r="UH617" s="6"/>
      <c r="UI617" s="6"/>
      <c r="UJ617" s="6"/>
      <c r="UK617" s="6"/>
      <c r="UL617" s="6"/>
      <c r="UM617" s="6"/>
      <c r="UN617" s="6"/>
      <c r="UO617" s="6"/>
      <c r="UP617" s="6"/>
      <c r="UQ617" s="6"/>
      <c r="UR617" s="6"/>
      <c r="US617" s="6"/>
      <c r="UT617" s="6"/>
      <c r="UU617" s="6"/>
      <c r="UV617" s="6"/>
      <c r="UW617" s="6"/>
      <c r="UX617" s="6"/>
      <c r="UY617" s="6"/>
      <c r="UZ617" s="6"/>
      <c r="VA617" s="6"/>
      <c r="VB617" s="6"/>
      <c r="VC617" s="6"/>
      <c r="VD617" s="6"/>
      <c r="VE617" s="6"/>
      <c r="VF617" s="6"/>
      <c r="VG617" s="6"/>
      <c r="VH617" s="6"/>
      <c r="VI617" s="6"/>
      <c r="VJ617" s="6"/>
      <c r="VK617" s="6"/>
      <c r="VL617" s="6"/>
      <c r="VM617" s="6"/>
      <c r="VN617" s="6"/>
      <c r="VO617" s="6"/>
      <c r="VP617" s="6"/>
      <c r="VQ617" s="6"/>
      <c r="VR617" s="6"/>
      <c r="VS617" s="6"/>
      <c r="VT617" s="6"/>
      <c r="VU617" s="6"/>
      <c r="VV617" s="6"/>
      <c r="VW617" s="6"/>
      <c r="VX617" s="6"/>
      <c r="VY617" s="6"/>
      <c r="VZ617" s="6"/>
      <c r="WA617" s="6"/>
      <c r="WB617" s="6"/>
      <c r="WC617" s="6"/>
      <c r="WD617" s="6"/>
      <c r="WE617" s="6"/>
      <c r="WF617" s="6"/>
      <c r="WG617" s="6"/>
      <c r="WH617" s="6"/>
      <c r="WI617" s="6"/>
      <c r="WJ617" s="6"/>
      <c r="WK617" s="6"/>
      <c r="WL617" s="6"/>
      <c r="WM617" s="6"/>
      <c r="WN617" s="6"/>
      <c r="WO617" s="6"/>
      <c r="WP617" s="6"/>
      <c r="WQ617" s="6"/>
      <c r="WR617" s="6"/>
      <c r="WS617" s="6"/>
      <c r="WT617" s="6"/>
      <c r="WU617" s="6"/>
      <c r="WV617" s="6"/>
      <c r="WW617" s="6"/>
      <c r="WX617" s="6"/>
      <c r="WY617" s="6"/>
      <c r="WZ617" s="6"/>
      <c r="XA617" s="6"/>
      <c r="XB617" s="6"/>
      <c r="XC617" s="6"/>
      <c r="XD617" s="6"/>
      <c r="XE617" s="6"/>
      <c r="XF617" s="6"/>
      <c r="XG617" s="6"/>
      <c r="XH617" s="6"/>
      <c r="XI617" s="6"/>
      <c r="XJ617" s="6"/>
      <c r="XK617" s="6"/>
      <c r="XL617" s="6"/>
      <c r="XM617" s="6"/>
      <c r="XN617" s="6"/>
      <c r="XO617" s="6"/>
      <c r="XP617" s="6"/>
    </row>
    <row r="618" spans="2:640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/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/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/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/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/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6"/>
      <c r="MR618" s="6"/>
      <c r="MS618" s="6"/>
      <c r="MT618" s="6"/>
      <c r="MU618" s="6"/>
      <c r="MV618" s="6"/>
      <c r="MW618" s="6"/>
      <c r="MX618" s="6"/>
      <c r="MY618" s="6"/>
      <c r="MZ618" s="6"/>
      <c r="NA618" s="6"/>
      <c r="NB618" s="6"/>
      <c r="NC618" s="6"/>
      <c r="ND618" s="6"/>
      <c r="NE618" s="6"/>
      <c r="NF618" s="6"/>
      <c r="NG618" s="6"/>
      <c r="NH618" s="6"/>
      <c r="NI618" s="6"/>
      <c r="NJ618" s="6"/>
      <c r="NK618" s="6"/>
      <c r="NL618" s="6"/>
      <c r="NM618" s="6"/>
      <c r="NN618" s="6"/>
      <c r="NO618" s="6"/>
      <c r="NP618" s="6"/>
      <c r="NQ618" s="6"/>
      <c r="NR618" s="6"/>
      <c r="NS618" s="6"/>
      <c r="NT618" s="6"/>
      <c r="NU618" s="6"/>
      <c r="NV618" s="6"/>
      <c r="NW618" s="6"/>
      <c r="NX618" s="6"/>
      <c r="NY618" s="6"/>
      <c r="NZ618" s="6"/>
      <c r="OA618" s="6"/>
      <c r="OB618" s="6"/>
      <c r="OC618" s="6"/>
      <c r="OD618" s="6"/>
      <c r="OE618" s="6"/>
      <c r="OF618" s="6"/>
      <c r="OG618" s="6"/>
      <c r="OH618" s="6"/>
      <c r="OI618" s="6"/>
      <c r="OJ618" s="6"/>
      <c r="OK618" s="6"/>
      <c r="OL618" s="6"/>
      <c r="OM618" s="6"/>
      <c r="ON618" s="6"/>
      <c r="OO618" s="6"/>
      <c r="OP618" s="6"/>
      <c r="OQ618" s="6"/>
      <c r="OR618" s="6"/>
      <c r="OS618" s="6"/>
      <c r="OT618" s="6"/>
      <c r="OU618" s="6"/>
      <c r="OV618" s="6"/>
      <c r="OW618" s="6"/>
      <c r="OX618" s="6"/>
      <c r="OY618" s="6"/>
      <c r="OZ618" s="6"/>
      <c r="PA618" s="6"/>
      <c r="PB618" s="6"/>
      <c r="PC618" s="6"/>
      <c r="PD618" s="6"/>
      <c r="PE618" s="6"/>
      <c r="PF618" s="6"/>
      <c r="PG618" s="6"/>
      <c r="PH618" s="6"/>
      <c r="PI618" s="6"/>
      <c r="PJ618" s="6"/>
      <c r="PK618" s="6"/>
      <c r="PL618" s="6"/>
      <c r="PM618" s="6"/>
      <c r="PN618" s="6"/>
      <c r="PO618" s="6"/>
      <c r="PP618" s="6"/>
      <c r="PQ618" s="6"/>
      <c r="PR618" s="6"/>
      <c r="PS618" s="6"/>
      <c r="PT618" s="6"/>
      <c r="PU618" s="6"/>
      <c r="PV618" s="6"/>
      <c r="PW618" s="6"/>
      <c r="PX618" s="6"/>
      <c r="PY618" s="6"/>
      <c r="PZ618" s="6"/>
      <c r="QA618" s="6"/>
      <c r="QB618" s="6"/>
      <c r="QC618" s="6"/>
      <c r="QD618" s="6"/>
      <c r="QE618" s="6"/>
      <c r="QF618" s="6"/>
      <c r="QG618" s="6"/>
      <c r="QH618" s="6"/>
      <c r="QI618" s="6"/>
      <c r="QJ618" s="6"/>
      <c r="QK618" s="6"/>
      <c r="QL618" s="6"/>
      <c r="QM618" s="6"/>
      <c r="QN618" s="6"/>
      <c r="QO618" s="6"/>
      <c r="QP618" s="6"/>
      <c r="QQ618" s="6"/>
      <c r="QR618" s="6"/>
      <c r="QS618" s="6"/>
      <c r="QT618" s="6"/>
      <c r="QU618" s="6"/>
      <c r="QV618" s="6"/>
      <c r="QW618" s="6"/>
      <c r="QX618" s="6"/>
      <c r="QY618" s="6"/>
      <c r="QZ618" s="6"/>
      <c r="RA618" s="6"/>
      <c r="RB618" s="6"/>
      <c r="RC618" s="6"/>
      <c r="RD618" s="6"/>
      <c r="RE618" s="6"/>
      <c r="RF618" s="6"/>
      <c r="RG618" s="6"/>
      <c r="RH618" s="6"/>
      <c r="RI618" s="6"/>
      <c r="RJ618" s="6"/>
      <c r="RK618" s="6"/>
      <c r="RL618" s="6"/>
      <c r="RM618" s="6"/>
      <c r="RN618" s="6"/>
      <c r="RO618" s="6"/>
      <c r="RP618" s="6"/>
      <c r="RQ618" s="6"/>
      <c r="RR618" s="6"/>
      <c r="RS618" s="6"/>
      <c r="RT618" s="6"/>
      <c r="RU618" s="6"/>
      <c r="RV618" s="6"/>
      <c r="RW618" s="6"/>
      <c r="RX618" s="6"/>
      <c r="RY618" s="6"/>
      <c r="RZ618" s="6"/>
      <c r="SA618" s="6"/>
      <c r="SB618" s="6"/>
      <c r="SC618" s="6"/>
      <c r="SD618" s="6"/>
      <c r="SE618" s="6"/>
      <c r="SF618" s="6"/>
      <c r="SG618" s="6"/>
      <c r="SH618" s="6"/>
      <c r="SI618" s="6"/>
      <c r="SJ618" s="6"/>
      <c r="SK618" s="6"/>
      <c r="SL618" s="6"/>
      <c r="SM618" s="6"/>
      <c r="SN618" s="6"/>
      <c r="SO618" s="6"/>
      <c r="SP618" s="6"/>
      <c r="SQ618" s="6"/>
      <c r="SR618" s="6"/>
      <c r="SS618" s="6"/>
      <c r="ST618" s="6"/>
      <c r="SU618" s="6"/>
      <c r="SV618" s="6"/>
      <c r="SW618" s="6"/>
      <c r="SX618" s="6"/>
      <c r="SY618" s="6"/>
      <c r="SZ618" s="6"/>
      <c r="TA618" s="6"/>
      <c r="TB618" s="6"/>
      <c r="TC618" s="6"/>
      <c r="TD618" s="6"/>
      <c r="TE618" s="6"/>
      <c r="TF618" s="6"/>
      <c r="TG618" s="6"/>
      <c r="TH618" s="6"/>
      <c r="TI618" s="6"/>
      <c r="TJ618" s="6"/>
      <c r="TK618" s="6"/>
      <c r="TL618" s="6"/>
      <c r="TM618" s="6"/>
      <c r="TN618" s="6"/>
      <c r="TO618" s="6"/>
      <c r="TP618" s="6"/>
      <c r="TQ618" s="6"/>
      <c r="TR618" s="6"/>
      <c r="TS618" s="6"/>
      <c r="TT618" s="6"/>
      <c r="TU618" s="6"/>
      <c r="TV618" s="6"/>
      <c r="TW618" s="6"/>
      <c r="TX618" s="6"/>
      <c r="TY618" s="6"/>
      <c r="TZ618" s="6"/>
      <c r="UA618" s="6"/>
      <c r="UB618" s="6"/>
      <c r="UC618" s="6"/>
      <c r="UD618" s="6"/>
      <c r="UE618" s="6"/>
      <c r="UF618" s="6"/>
      <c r="UG618" s="6"/>
      <c r="UH618" s="6"/>
      <c r="UI618" s="6"/>
      <c r="UJ618" s="6"/>
      <c r="UK618" s="6"/>
      <c r="UL618" s="6"/>
      <c r="UM618" s="6"/>
      <c r="UN618" s="6"/>
      <c r="UO618" s="6"/>
      <c r="UP618" s="6"/>
      <c r="UQ618" s="6"/>
      <c r="UR618" s="6"/>
      <c r="US618" s="6"/>
      <c r="UT618" s="6"/>
      <c r="UU618" s="6"/>
      <c r="UV618" s="6"/>
      <c r="UW618" s="6"/>
      <c r="UX618" s="6"/>
      <c r="UY618" s="6"/>
      <c r="UZ618" s="6"/>
      <c r="VA618" s="6"/>
      <c r="VB618" s="6"/>
      <c r="VC618" s="6"/>
      <c r="VD618" s="6"/>
      <c r="VE618" s="6"/>
      <c r="VF618" s="6"/>
      <c r="VG618" s="6"/>
      <c r="VH618" s="6"/>
      <c r="VI618" s="6"/>
      <c r="VJ618" s="6"/>
      <c r="VK618" s="6"/>
      <c r="VL618" s="6"/>
      <c r="VM618" s="6"/>
      <c r="VN618" s="6"/>
      <c r="VO618" s="6"/>
      <c r="VP618" s="6"/>
      <c r="VQ618" s="6"/>
      <c r="VR618" s="6"/>
      <c r="VS618" s="6"/>
      <c r="VT618" s="6"/>
      <c r="VU618" s="6"/>
      <c r="VV618" s="6"/>
      <c r="VW618" s="6"/>
      <c r="VX618" s="6"/>
      <c r="VY618" s="6"/>
      <c r="VZ618" s="6"/>
      <c r="WA618" s="6"/>
      <c r="WB618" s="6"/>
      <c r="WC618" s="6"/>
      <c r="WD618" s="6"/>
      <c r="WE618" s="6"/>
      <c r="WF618" s="6"/>
      <c r="WG618" s="6"/>
      <c r="WH618" s="6"/>
      <c r="WI618" s="6"/>
      <c r="WJ618" s="6"/>
      <c r="WK618" s="6"/>
      <c r="WL618" s="6"/>
      <c r="WM618" s="6"/>
      <c r="WN618" s="6"/>
      <c r="WO618" s="6"/>
      <c r="WP618" s="6"/>
      <c r="WQ618" s="6"/>
      <c r="WR618" s="6"/>
      <c r="WS618" s="6"/>
      <c r="WT618" s="6"/>
      <c r="WU618" s="6"/>
      <c r="WV618" s="6"/>
      <c r="WW618" s="6"/>
      <c r="WX618" s="6"/>
      <c r="WY618" s="6"/>
      <c r="WZ618" s="6"/>
      <c r="XA618" s="6"/>
      <c r="XB618" s="6"/>
      <c r="XC618" s="6"/>
      <c r="XD618" s="6"/>
      <c r="XE618" s="6"/>
      <c r="XF618" s="6"/>
      <c r="XG618" s="6"/>
      <c r="XH618" s="6"/>
      <c r="XI618" s="6"/>
      <c r="XJ618" s="6"/>
      <c r="XK618" s="6"/>
      <c r="XL618" s="6"/>
      <c r="XM618" s="6"/>
      <c r="XN618" s="6"/>
      <c r="XO618" s="6"/>
      <c r="XP618" s="6"/>
    </row>
    <row r="619" spans="2:640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/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/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/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/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/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6"/>
      <c r="MR619" s="6"/>
      <c r="MS619" s="6"/>
      <c r="MT619" s="6"/>
      <c r="MU619" s="6"/>
      <c r="MV619" s="6"/>
      <c r="MW619" s="6"/>
      <c r="MX619" s="6"/>
      <c r="MY619" s="6"/>
      <c r="MZ619" s="6"/>
      <c r="NA619" s="6"/>
      <c r="NB619" s="6"/>
      <c r="NC619" s="6"/>
      <c r="ND619" s="6"/>
      <c r="NE619" s="6"/>
      <c r="NF619" s="6"/>
      <c r="NG619" s="6"/>
      <c r="NH619" s="6"/>
      <c r="NI619" s="6"/>
      <c r="NJ619" s="6"/>
      <c r="NK619" s="6"/>
      <c r="NL619" s="6"/>
      <c r="NM619" s="6"/>
      <c r="NN619" s="6"/>
      <c r="NO619" s="6"/>
      <c r="NP619" s="6"/>
      <c r="NQ619" s="6"/>
      <c r="NR619" s="6"/>
      <c r="NS619" s="6"/>
      <c r="NT619" s="6"/>
      <c r="NU619" s="6"/>
      <c r="NV619" s="6"/>
      <c r="NW619" s="6"/>
      <c r="NX619" s="6"/>
      <c r="NY619" s="6"/>
      <c r="NZ619" s="6"/>
      <c r="OA619" s="6"/>
      <c r="OB619" s="6"/>
      <c r="OC619" s="6"/>
      <c r="OD619" s="6"/>
      <c r="OE619" s="6"/>
      <c r="OF619" s="6"/>
      <c r="OG619" s="6"/>
      <c r="OH619" s="6"/>
      <c r="OI619" s="6"/>
      <c r="OJ619" s="6"/>
      <c r="OK619" s="6"/>
      <c r="OL619" s="6"/>
      <c r="OM619" s="6"/>
      <c r="ON619" s="6"/>
      <c r="OO619" s="6"/>
      <c r="OP619" s="6"/>
      <c r="OQ619" s="6"/>
      <c r="OR619" s="6"/>
      <c r="OS619" s="6"/>
      <c r="OT619" s="6"/>
      <c r="OU619" s="6"/>
      <c r="OV619" s="6"/>
      <c r="OW619" s="6"/>
      <c r="OX619" s="6"/>
      <c r="OY619" s="6"/>
      <c r="OZ619" s="6"/>
      <c r="PA619" s="6"/>
      <c r="PB619" s="6"/>
      <c r="PC619" s="6"/>
      <c r="PD619" s="6"/>
      <c r="PE619" s="6"/>
      <c r="PF619" s="6"/>
      <c r="PG619" s="6"/>
      <c r="PH619" s="6"/>
      <c r="PI619" s="6"/>
      <c r="PJ619" s="6"/>
      <c r="PK619" s="6"/>
      <c r="PL619" s="6"/>
      <c r="PM619" s="6"/>
      <c r="PN619" s="6"/>
      <c r="PO619" s="6"/>
      <c r="PP619" s="6"/>
      <c r="PQ619" s="6"/>
      <c r="PR619" s="6"/>
      <c r="PS619" s="6"/>
      <c r="PT619" s="6"/>
      <c r="PU619" s="6"/>
      <c r="PV619" s="6"/>
      <c r="PW619" s="6"/>
      <c r="PX619" s="6"/>
      <c r="PY619" s="6"/>
      <c r="PZ619" s="6"/>
      <c r="QA619" s="6"/>
      <c r="QB619" s="6"/>
      <c r="QC619" s="6"/>
      <c r="QD619" s="6"/>
      <c r="QE619" s="6"/>
      <c r="QF619" s="6"/>
      <c r="QG619" s="6"/>
      <c r="QH619" s="6"/>
      <c r="QI619" s="6"/>
      <c r="QJ619" s="6"/>
      <c r="QK619" s="6"/>
      <c r="QL619" s="6"/>
      <c r="QM619" s="6"/>
      <c r="QN619" s="6"/>
      <c r="QO619" s="6"/>
      <c r="QP619" s="6"/>
      <c r="QQ619" s="6"/>
      <c r="QR619" s="6"/>
      <c r="QS619" s="6"/>
      <c r="QT619" s="6"/>
      <c r="QU619" s="6"/>
      <c r="QV619" s="6"/>
      <c r="QW619" s="6"/>
      <c r="QX619" s="6"/>
      <c r="QY619" s="6"/>
      <c r="QZ619" s="6"/>
      <c r="RA619" s="6"/>
      <c r="RB619" s="6"/>
      <c r="RC619" s="6"/>
      <c r="RD619" s="6"/>
      <c r="RE619" s="6"/>
      <c r="RF619" s="6"/>
      <c r="RG619" s="6"/>
      <c r="RH619" s="6"/>
      <c r="RI619" s="6"/>
      <c r="RJ619" s="6"/>
      <c r="RK619" s="6"/>
      <c r="RL619" s="6"/>
      <c r="RM619" s="6"/>
      <c r="RN619" s="6"/>
      <c r="RO619" s="6"/>
      <c r="RP619" s="6"/>
      <c r="RQ619" s="6"/>
      <c r="RR619" s="6"/>
      <c r="RS619" s="6"/>
      <c r="RT619" s="6"/>
      <c r="RU619" s="6"/>
      <c r="RV619" s="6"/>
      <c r="RW619" s="6"/>
      <c r="RX619" s="6"/>
      <c r="RY619" s="6"/>
      <c r="RZ619" s="6"/>
      <c r="SA619" s="6"/>
      <c r="SB619" s="6"/>
      <c r="SC619" s="6"/>
      <c r="SD619" s="6"/>
      <c r="SE619" s="6"/>
      <c r="SF619" s="6"/>
      <c r="SG619" s="6"/>
      <c r="SH619" s="6"/>
      <c r="SI619" s="6"/>
      <c r="SJ619" s="6"/>
      <c r="SK619" s="6"/>
      <c r="SL619" s="6"/>
      <c r="SM619" s="6"/>
      <c r="SN619" s="6"/>
      <c r="SO619" s="6"/>
      <c r="SP619" s="6"/>
      <c r="SQ619" s="6"/>
      <c r="SR619" s="6"/>
      <c r="SS619" s="6"/>
      <c r="ST619" s="6"/>
      <c r="SU619" s="6"/>
      <c r="SV619" s="6"/>
      <c r="SW619" s="6"/>
      <c r="SX619" s="6"/>
      <c r="SY619" s="6"/>
      <c r="SZ619" s="6"/>
      <c r="TA619" s="6"/>
      <c r="TB619" s="6"/>
      <c r="TC619" s="6"/>
      <c r="TD619" s="6"/>
      <c r="TE619" s="6"/>
      <c r="TF619" s="6"/>
      <c r="TG619" s="6"/>
      <c r="TH619" s="6"/>
      <c r="TI619" s="6"/>
      <c r="TJ619" s="6"/>
      <c r="TK619" s="6"/>
      <c r="TL619" s="6"/>
      <c r="TM619" s="6"/>
      <c r="TN619" s="6"/>
      <c r="TO619" s="6"/>
      <c r="TP619" s="6"/>
      <c r="TQ619" s="6"/>
      <c r="TR619" s="6"/>
      <c r="TS619" s="6"/>
      <c r="TT619" s="6"/>
      <c r="TU619" s="6"/>
      <c r="TV619" s="6"/>
      <c r="TW619" s="6"/>
      <c r="TX619" s="6"/>
      <c r="TY619" s="6"/>
      <c r="TZ619" s="6"/>
      <c r="UA619" s="6"/>
      <c r="UB619" s="6"/>
      <c r="UC619" s="6"/>
      <c r="UD619" s="6"/>
      <c r="UE619" s="6"/>
      <c r="UF619" s="6"/>
      <c r="UG619" s="6"/>
      <c r="UH619" s="6"/>
      <c r="UI619" s="6"/>
      <c r="UJ619" s="6"/>
      <c r="UK619" s="6"/>
      <c r="UL619" s="6"/>
      <c r="UM619" s="6"/>
      <c r="UN619" s="6"/>
      <c r="UO619" s="6"/>
      <c r="UP619" s="6"/>
      <c r="UQ619" s="6"/>
      <c r="UR619" s="6"/>
      <c r="US619" s="6"/>
      <c r="UT619" s="6"/>
      <c r="UU619" s="6"/>
      <c r="UV619" s="6"/>
      <c r="UW619" s="6"/>
      <c r="UX619" s="6"/>
      <c r="UY619" s="6"/>
      <c r="UZ619" s="6"/>
      <c r="VA619" s="6"/>
      <c r="VB619" s="6"/>
      <c r="VC619" s="6"/>
      <c r="VD619" s="6"/>
      <c r="VE619" s="6"/>
      <c r="VF619" s="6"/>
      <c r="VG619" s="6"/>
      <c r="VH619" s="6"/>
      <c r="VI619" s="6"/>
      <c r="VJ619" s="6"/>
      <c r="VK619" s="6"/>
      <c r="VL619" s="6"/>
      <c r="VM619" s="6"/>
      <c r="VN619" s="6"/>
      <c r="VO619" s="6"/>
      <c r="VP619" s="6"/>
      <c r="VQ619" s="6"/>
      <c r="VR619" s="6"/>
      <c r="VS619" s="6"/>
      <c r="VT619" s="6"/>
      <c r="VU619" s="6"/>
      <c r="VV619" s="6"/>
      <c r="VW619" s="6"/>
      <c r="VX619" s="6"/>
      <c r="VY619" s="6"/>
      <c r="VZ619" s="6"/>
      <c r="WA619" s="6"/>
      <c r="WB619" s="6"/>
      <c r="WC619" s="6"/>
      <c r="WD619" s="6"/>
      <c r="WE619" s="6"/>
      <c r="WF619" s="6"/>
      <c r="WG619" s="6"/>
      <c r="WH619" s="6"/>
      <c r="WI619" s="6"/>
      <c r="WJ619" s="6"/>
      <c r="WK619" s="6"/>
      <c r="WL619" s="6"/>
      <c r="WM619" s="6"/>
      <c r="WN619" s="6"/>
      <c r="WO619" s="6"/>
      <c r="WP619" s="6"/>
      <c r="WQ619" s="6"/>
      <c r="WR619" s="6"/>
      <c r="WS619" s="6"/>
      <c r="WT619" s="6"/>
      <c r="WU619" s="6"/>
      <c r="WV619" s="6"/>
      <c r="WW619" s="6"/>
      <c r="WX619" s="6"/>
      <c r="WY619" s="6"/>
      <c r="WZ619" s="6"/>
      <c r="XA619" s="6"/>
      <c r="XB619" s="6"/>
      <c r="XC619" s="6"/>
      <c r="XD619" s="6"/>
      <c r="XE619" s="6"/>
      <c r="XF619" s="6"/>
      <c r="XG619" s="6"/>
      <c r="XH619" s="6"/>
      <c r="XI619" s="6"/>
      <c r="XJ619" s="6"/>
      <c r="XK619" s="6"/>
      <c r="XL619" s="6"/>
      <c r="XM619" s="6"/>
      <c r="XN619" s="6"/>
      <c r="XO619" s="6"/>
      <c r="XP619" s="6"/>
    </row>
    <row r="620" spans="2:640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/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/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/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/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/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6"/>
      <c r="MR620" s="6"/>
      <c r="MS620" s="6"/>
      <c r="MT620" s="6"/>
      <c r="MU620" s="6"/>
      <c r="MV620" s="6"/>
      <c r="MW620" s="6"/>
      <c r="MX620" s="6"/>
      <c r="MY620" s="6"/>
      <c r="MZ620" s="6"/>
      <c r="NA620" s="6"/>
      <c r="NB620" s="6"/>
      <c r="NC620" s="6"/>
      <c r="ND620" s="6"/>
      <c r="NE620" s="6"/>
      <c r="NF620" s="6"/>
      <c r="NG620" s="6"/>
      <c r="NH620" s="6"/>
      <c r="NI620" s="6"/>
      <c r="NJ620" s="6"/>
      <c r="NK620" s="6"/>
      <c r="NL620" s="6"/>
      <c r="NM620" s="6"/>
      <c r="NN620" s="6"/>
      <c r="NO620" s="6"/>
      <c r="NP620" s="6"/>
      <c r="NQ620" s="6"/>
      <c r="NR620" s="6"/>
      <c r="NS620" s="6"/>
      <c r="NT620" s="6"/>
      <c r="NU620" s="6"/>
      <c r="NV620" s="6"/>
      <c r="NW620" s="6"/>
      <c r="NX620" s="6"/>
      <c r="NY620" s="6"/>
      <c r="NZ620" s="6"/>
      <c r="OA620" s="6"/>
      <c r="OB620" s="6"/>
      <c r="OC620" s="6"/>
      <c r="OD620" s="6"/>
      <c r="OE620" s="6"/>
      <c r="OF620" s="6"/>
      <c r="OG620" s="6"/>
      <c r="OH620" s="6"/>
      <c r="OI620" s="6"/>
      <c r="OJ620" s="6"/>
      <c r="OK620" s="6"/>
      <c r="OL620" s="6"/>
      <c r="OM620" s="6"/>
      <c r="ON620" s="6"/>
      <c r="OO620" s="6"/>
      <c r="OP620" s="6"/>
      <c r="OQ620" s="6"/>
      <c r="OR620" s="6"/>
      <c r="OS620" s="6"/>
      <c r="OT620" s="6"/>
      <c r="OU620" s="6"/>
      <c r="OV620" s="6"/>
      <c r="OW620" s="6"/>
      <c r="OX620" s="6"/>
      <c r="OY620" s="6"/>
      <c r="OZ620" s="6"/>
      <c r="PA620" s="6"/>
      <c r="PB620" s="6"/>
      <c r="PC620" s="6"/>
      <c r="PD620" s="6"/>
      <c r="PE620" s="6"/>
      <c r="PF620" s="6"/>
      <c r="PG620" s="6"/>
      <c r="PH620" s="6"/>
      <c r="PI620" s="6"/>
      <c r="PJ620" s="6"/>
      <c r="PK620" s="6"/>
      <c r="PL620" s="6"/>
      <c r="PM620" s="6"/>
      <c r="PN620" s="6"/>
      <c r="PO620" s="6"/>
      <c r="PP620" s="6"/>
      <c r="PQ620" s="6"/>
      <c r="PR620" s="6"/>
      <c r="PS620" s="6"/>
      <c r="PT620" s="6"/>
      <c r="PU620" s="6"/>
      <c r="PV620" s="6"/>
      <c r="PW620" s="6"/>
      <c r="PX620" s="6"/>
      <c r="PY620" s="6"/>
      <c r="PZ620" s="6"/>
      <c r="QA620" s="6"/>
      <c r="QB620" s="6"/>
      <c r="QC620" s="6"/>
      <c r="QD620" s="6"/>
      <c r="QE620" s="6"/>
      <c r="QF620" s="6"/>
      <c r="QG620" s="6"/>
      <c r="QH620" s="6"/>
      <c r="QI620" s="6"/>
      <c r="QJ620" s="6"/>
      <c r="QK620" s="6"/>
      <c r="QL620" s="6"/>
      <c r="QM620" s="6"/>
      <c r="QN620" s="6"/>
      <c r="QO620" s="6"/>
      <c r="QP620" s="6"/>
      <c r="QQ620" s="6"/>
      <c r="QR620" s="6"/>
      <c r="QS620" s="6"/>
      <c r="QT620" s="6"/>
      <c r="QU620" s="6"/>
      <c r="QV620" s="6"/>
      <c r="QW620" s="6"/>
      <c r="QX620" s="6"/>
      <c r="QY620" s="6"/>
      <c r="QZ620" s="6"/>
      <c r="RA620" s="6"/>
      <c r="RB620" s="6"/>
      <c r="RC620" s="6"/>
      <c r="RD620" s="6"/>
      <c r="RE620" s="6"/>
      <c r="RF620" s="6"/>
      <c r="RG620" s="6"/>
      <c r="RH620" s="6"/>
      <c r="RI620" s="6"/>
      <c r="RJ620" s="6"/>
      <c r="RK620" s="6"/>
      <c r="RL620" s="6"/>
      <c r="RM620" s="6"/>
      <c r="RN620" s="6"/>
      <c r="RO620" s="6"/>
      <c r="RP620" s="6"/>
      <c r="RQ620" s="6"/>
      <c r="RR620" s="6"/>
      <c r="RS620" s="6"/>
      <c r="RT620" s="6"/>
      <c r="RU620" s="6"/>
      <c r="RV620" s="6"/>
      <c r="RW620" s="6"/>
      <c r="RX620" s="6"/>
      <c r="RY620" s="6"/>
      <c r="RZ620" s="6"/>
      <c r="SA620" s="6"/>
      <c r="SB620" s="6"/>
      <c r="SC620" s="6"/>
      <c r="SD620" s="6"/>
      <c r="SE620" s="6"/>
      <c r="SF620" s="6"/>
      <c r="SG620" s="6"/>
      <c r="SH620" s="6"/>
      <c r="SI620" s="6"/>
      <c r="SJ620" s="6"/>
      <c r="SK620" s="6"/>
      <c r="SL620" s="6"/>
      <c r="SM620" s="6"/>
      <c r="SN620" s="6"/>
      <c r="SO620" s="6"/>
      <c r="SP620" s="6"/>
      <c r="SQ620" s="6"/>
      <c r="SR620" s="6"/>
      <c r="SS620" s="6"/>
      <c r="ST620" s="6"/>
      <c r="SU620" s="6"/>
      <c r="SV620" s="6"/>
      <c r="SW620" s="6"/>
      <c r="SX620" s="6"/>
      <c r="SY620" s="6"/>
      <c r="SZ620" s="6"/>
      <c r="TA620" s="6"/>
      <c r="TB620" s="6"/>
      <c r="TC620" s="6"/>
      <c r="TD620" s="6"/>
      <c r="TE620" s="6"/>
      <c r="TF620" s="6"/>
      <c r="TG620" s="6"/>
      <c r="TH620" s="6"/>
      <c r="TI620" s="6"/>
      <c r="TJ620" s="6"/>
      <c r="TK620" s="6"/>
      <c r="TL620" s="6"/>
      <c r="TM620" s="6"/>
      <c r="TN620" s="6"/>
      <c r="TO620" s="6"/>
      <c r="TP620" s="6"/>
      <c r="TQ620" s="6"/>
      <c r="TR620" s="6"/>
      <c r="TS620" s="6"/>
      <c r="TT620" s="6"/>
      <c r="TU620" s="6"/>
      <c r="TV620" s="6"/>
      <c r="TW620" s="6"/>
      <c r="TX620" s="6"/>
      <c r="TY620" s="6"/>
      <c r="TZ620" s="6"/>
      <c r="UA620" s="6"/>
      <c r="UB620" s="6"/>
      <c r="UC620" s="6"/>
      <c r="UD620" s="6"/>
      <c r="UE620" s="6"/>
      <c r="UF620" s="6"/>
      <c r="UG620" s="6"/>
      <c r="UH620" s="6"/>
      <c r="UI620" s="6"/>
      <c r="UJ620" s="6"/>
      <c r="UK620" s="6"/>
      <c r="UL620" s="6"/>
      <c r="UM620" s="6"/>
      <c r="UN620" s="6"/>
      <c r="UO620" s="6"/>
      <c r="UP620" s="6"/>
      <c r="UQ620" s="6"/>
      <c r="UR620" s="6"/>
      <c r="US620" s="6"/>
      <c r="UT620" s="6"/>
      <c r="UU620" s="6"/>
      <c r="UV620" s="6"/>
      <c r="UW620" s="6"/>
      <c r="UX620" s="6"/>
      <c r="UY620" s="6"/>
      <c r="UZ620" s="6"/>
      <c r="VA620" s="6"/>
      <c r="VB620" s="6"/>
      <c r="VC620" s="6"/>
      <c r="VD620" s="6"/>
      <c r="VE620" s="6"/>
      <c r="VF620" s="6"/>
      <c r="VG620" s="6"/>
      <c r="VH620" s="6"/>
      <c r="VI620" s="6"/>
      <c r="VJ620" s="6"/>
      <c r="VK620" s="6"/>
      <c r="VL620" s="6"/>
      <c r="VM620" s="6"/>
      <c r="VN620" s="6"/>
      <c r="VO620" s="6"/>
      <c r="VP620" s="6"/>
      <c r="VQ620" s="6"/>
      <c r="VR620" s="6"/>
      <c r="VS620" s="6"/>
      <c r="VT620" s="6"/>
      <c r="VU620" s="6"/>
      <c r="VV620" s="6"/>
      <c r="VW620" s="6"/>
      <c r="VX620" s="6"/>
      <c r="VY620" s="6"/>
      <c r="VZ620" s="6"/>
      <c r="WA620" s="6"/>
      <c r="WB620" s="6"/>
      <c r="WC620" s="6"/>
      <c r="WD620" s="6"/>
      <c r="WE620" s="6"/>
      <c r="WF620" s="6"/>
      <c r="WG620" s="6"/>
      <c r="WH620" s="6"/>
      <c r="WI620" s="6"/>
      <c r="WJ620" s="6"/>
      <c r="WK620" s="6"/>
      <c r="WL620" s="6"/>
      <c r="WM620" s="6"/>
      <c r="WN620" s="6"/>
      <c r="WO620" s="6"/>
      <c r="WP620" s="6"/>
      <c r="WQ620" s="6"/>
      <c r="WR620" s="6"/>
      <c r="WS620" s="6"/>
      <c r="WT620" s="6"/>
      <c r="WU620" s="6"/>
      <c r="WV620" s="6"/>
      <c r="WW620" s="6"/>
      <c r="WX620" s="6"/>
      <c r="WY620" s="6"/>
      <c r="WZ620" s="6"/>
      <c r="XA620" s="6"/>
      <c r="XB620" s="6"/>
      <c r="XC620" s="6"/>
      <c r="XD620" s="6"/>
      <c r="XE620" s="6"/>
      <c r="XF620" s="6"/>
      <c r="XG620" s="6"/>
      <c r="XH620" s="6"/>
      <c r="XI620" s="6"/>
      <c r="XJ620" s="6"/>
      <c r="XK620" s="6"/>
      <c r="XL620" s="6"/>
      <c r="XM620" s="6"/>
      <c r="XN620" s="6"/>
      <c r="XO620" s="6"/>
      <c r="XP620" s="6"/>
    </row>
    <row r="621" spans="2:640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/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/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/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/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/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6"/>
      <c r="MR621" s="6"/>
      <c r="MS621" s="6"/>
      <c r="MT621" s="6"/>
      <c r="MU621" s="6"/>
      <c r="MV621" s="6"/>
      <c r="MW621" s="6"/>
      <c r="MX621" s="6"/>
      <c r="MY621" s="6"/>
      <c r="MZ621" s="6"/>
      <c r="NA621" s="6"/>
      <c r="NB621" s="6"/>
      <c r="NC621" s="6"/>
      <c r="ND621" s="6"/>
      <c r="NE621" s="6"/>
      <c r="NF621" s="6"/>
      <c r="NG621" s="6"/>
      <c r="NH621" s="6"/>
      <c r="NI621" s="6"/>
      <c r="NJ621" s="6"/>
      <c r="NK621" s="6"/>
      <c r="NL621" s="6"/>
      <c r="NM621" s="6"/>
      <c r="NN621" s="6"/>
      <c r="NO621" s="6"/>
      <c r="NP621" s="6"/>
      <c r="NQ621" s="6"/>
      <c r="NR621" s="6"/>
      <c r="NS621" s="6"/>
      <c r="NT621" s="6"/>
      <c r="NU621" s="6"/>
      <c r="NV621" s="6"/>
      <c r="NW621" s="6"/>
      <c r="NX621" s="6"/>
      <c r="NY621" s="6"/>
      <c r="NZ621" s="6"/>
      <c r="OA621" s="6"/>
      <c r="OB621" s="6"/>
      <c r="OC621" s="6"/>
      <c r="OD621" s="6"/>
      <c r="OE621" s="6"/>
      <c r="OF621" s="6"/>
      <c r="OG621" s="6"/>
      <c r="OH621" s="6"/>
      <c r="OI621" s="6"/>
      <c r="OJ621" s="6"/>
      <c r="OK621" s="6"/>
      <c r="OL621" s="6"/>
      <c r="OM621" s="6"/>
      <c r="ON621" s="6"/>
      <c r="OO621" s="6"/>
      <c r="OP621" s="6"/>
      <c r="OQ621" s="6"/>
      <c r="OR621" s="6"/>
      <c r="OS621" s="6"/>
      <c r="OT621" s="6"/>
      <c r="OU621" s="6"/>
      <c r="OV621" s="6"/>
      <c r="OW621" s="6"/>
      <c r="OX621" s="6"/>
      <c r="OY621" s="6"/>
      <c r="OZ621" s="6"/>
      <c r="PA621" s="6"/>
      <c r="PB621" s="6"/>
      <c r="PC621" s="6"/>
      <c r="PD621" s="6"/>
      <c r="PE621" s="6"/>
      <c r="PF621" s="6"/>
      <c r="PG621" s="6"/>
      <c r="PH621" s="6"/>
      <c r="PI621" s="6"/>
      <c r="PJ621" s="6"/>
      <c r="PK621" s="6"/>
      <c r="PL621" s="6"/>
      <c r="PM621" s="6"/>
      <c r="PN621" s="6"/>
      <c r="PO621" s="6"/>
      <c r="PP621" s="6"/>
      <c r="PQ621" s="6"/>
      <c r="PR621" s="6"/>
      <c r="PS621" s="6"/>
      <c r="PT621" s="6"/>
      <c r="PU621" s="6"/>
      <c r="PV621" s="6"/>
      <c r="PW621" s="6"/>
      <c r="PX621" s="6"/>
      <c r="PY621" s="6"/>
      <c r="PZ621" s="6"/>
      <c r="QA621" s="6"/>
      <c r="QB621" s="6"/>
      <c r="QC621" s="6"/>
      <c r="QD621" s="6"/>
      <c r="QE621" s="6"/>
      <c r="QF621" s="6"/>
      <c r="QG621" s="6"/>
      <c r="QH621" s="6"/>
      <c r="QI621" s="6"/>
      <c r="QJ621" s="6"/>
      <c r="QK621" s="6"/>
      <c r="QL621" s="6"/>
      <c r="QM621" s="6"/>
      <c r="QN621" s="6"/>
      <c r="QO621" s="6"/>
      <c r="QP621" s="6"/>
      <c r="QQ621" s="6"/>
      <c r="QR621" s="6"/>
      <c r="QS621" s="6"/>
      <c r="QT621" s="6"/>
      <c r="QU621" s="6"/>
      <c r="QV621" s="6"/>
      <c r="QW621" s="6"/>
      <c r="QX621" s="6"/>
      <c r="QY621" s="6"/>
      <c r="QZ621" s="6"/>
      <c r="RA621" s="6"/>
      <c r="RB621" s="6"/>
      <c r="RC621" s="6"/>
      <c r="RD621" s="6"/>
      <c r="RE621" s="6"/>
      <c r="RF621" s="6"/>
      <c r="RG621" s="6"/>
      <c r="RH621" s="6"/>
      <c r="RI621" s="6"/>
      <c r="RJ621" s="6"/>
      <c r="RK621" s="6"/>
      <c r="RL621" s="6"/>
      <c r="RM621" s="6"/>
      <c r="RN621" s="6"/>
      <c r="RO621" s="6"/>
      <c r="RP621" s="6"/>
      <c r="RQ621" s="6"/>
      <c r="RR621" s="6"/>
      <c r="RS621" s="6"/>
      <c r="RT621" s="6"/>
      <c r="RU621" s="6"/>
      <c r="RV621" s="6"/>
      <c r="RW621" s="6"/>
      <c r="RX621" s="6"/>
      <c r="RY621" s="6"/>
      <c r="RZ621" s="6"/>
      <c r="SA621" s="6"/>
      <c r="SB621" s="6"/>
      <c r="SC621" s="6"/>
      <c r="SD621" s="6"/>
      <c r="SE621" s="6"/>
      <c r="SF621" s="6"/>
      <c r="SG621" s="6"/>
      <c r="SH621" s="6"/>
      <c r="SI621" s="6"/>
      <c r="SJ621" s="6"/>
      <c r="SK621" s="6"/>
      <c r="SL621" s="6"/>
      <c r="SM621" s="6"/>
      <c r="SN621" s="6"/>
      <c r="SO621" s="6"/>
      <c r="SP621" s="6"/>
      <c r="SQ621" s="6"/>
      <c r="SR621" s="6"/>
      <c r="SS621" s="6"/>
      <c r="ST621" s="6"/>
      <c r="SU621" s="6"/>
      <c r="SV621" s="6"/>
      <c r="SW621" s="6"/>
      <c r="SX621" s="6"/>
      <c r="SY621" s="6"/>
      <c r="SZ621" s="6"/>
      <c r="TA621" s="6"/>
      <c r="TB621" s="6"/>
      <c r="TC621" s="6"/>
      <c r="TD621" s="6"/>
      <c r="TE621" s="6"/>
      <c r="TF621" s="6"/>
      <c r="TG621" s="6"/>
      <c r="TH621" s="6"/>
      <c r="TI621" s="6"/>
      <c r="TJ621" s="6"/>
      <c r="TK621" s="6"/>
      <c r="TL621" s="6"/>
      <c r="TM621" s="6"/>
      <c r="TN621" s="6"/>
      <c r="TO621" s="6"/>
      <c r="TP621" s="6"/>
      <c r="TQ621" s="6"/>
      <c r="TR621" s="6"/>
      <c r="TS621" s="6"/>
      <c r="TT621" s="6"/>
      <c r="TU621" s="6"/>
      <c r="TV621" s="6"/>
      <c r="TW621" s="6"/>
      <c r="TX621" s="6"/>
      <c r="TY621" s="6"/>
      <c r="TZ621" s="6"/>
      <c r="UA621" s="6"/>
      <c r="UB621" s="6"/>
      <c r="UC621" s="6"/>
      <c r="UD621" s="6"/>
      <c r="UE621" s="6"/>
      <c r="UF621" s="6"/>
      <c r="UG621" s="6"/>
      <c r="UH621" s="6"/>
      <c r="UI621" s="6"/>
      <c r="UJ621" s="6"/>
      <c r="UK621" s="6"/>
      <c r="UL621" s="6"/>
      <c r="UM621" s="6"/>
      <c r="UN621" s="6"/>
      <c r="UO621" s="6"/>
      <c r="UP621" s="6"/>
      <c r="UQ621" s="6"/>
      <c r="UR621" s="6"/>
      <c r="US621" s="6"/>
      <c r="UT621" s="6"/>
      <c r="UU621" s="6"/>
      <c r="UV621" s="6"/>
      <c r="UW621" s="6"/>
      <c r="UX621" s="6"/>
      <c r="UY621" s="6"/>
      <c r="UZ621" s="6"/>
      <c r="VA621" s="6"/>
      <c r="VB621" s="6"/>
      <c r="VC621" s="6"/>
      <c r="VD621" s="6"/>
      <c r="VE621" s="6"/>
      <c r="VF621" s="6"/>
      <c r="VG621" s="6"/>
      <c r="VH621" s="6"/>
      <c r="VI621" s="6"/>
      <c r="VJ621" s="6"/>
      <c r="VK621" s="6"/>
      <c r="VL621" s="6"/>
      <c r="VM621" s="6"/>
      <c r="VN621" s="6"/>
      <c r="VO621" s="6"/>
      <c r="VP621" s="6"/>
      <c r="VQ621" s="6"/>
      <c r="VR621" s="6"/>
      <c r="VS621" s="6"/>
      <c r="VT621" s="6"/>
      <c r="VU621" s="6"/>
      <c r="VV621" s="6"/>
      <c r="VW621" s="6"/>
      <c r="VX621" s="6"/>
      <c r="VY621" s="6"/>
      <c r="VZ621" s="6"/>
      <c r="WA621" s="6"/>
      <c r="WB621" s="6"/>
      <c r="WC621" s="6"/>
      <c r="WD621" s="6"/>
      <c r="WE621" s="6"/>
      <c r="WF621" s="6"/>
      <c r="WG621" s="6"/>
      <c r="WH621" s="6"/>
      <c r="WI621" s="6"/>
      <c r="WJ621" s="6"/>
      <c r="WK621" s="6"/>
      <c r="WL621" s="6"/>
      <c r="WM621" s="6"/>
      <c r="WN621" s="6"/>
      <c r="WO621" s="6"/>
      <c r="WP621" s="6"/>
      <c r="WQ621" s="6"/>
      <c r="WR621" s="6"/>
      <c r="WS621" s="6"/>
      <c r="WT621" s="6"/>
      <c r="WU621" s="6"/>
      <c r="WV621" s="6"/>
      <c r="WW621" s="6"/>
      <c r="WX621" s="6"/>
      <c r="WY621" s="6"/>
      <c r="WZ621" s="6"/>
      <c r="XA621" s="6"/>
      <c r="XB621" s="6"/>
      <c r="XC621" s="6"/>
      <c r="XD621" s="6"/>
      <c r="XE621" s="6"/>
      <c r="XF621" s="6"/>
      <c r="XG621" s="6"/>
      <c r="XH621" s="6"/>
      <c r="XI621" s="6"/>
      <c r="XJ621" s="6"/>
      <c r="XK621" s="6"/>
      <c r="XL621" s="6"/>
      <c r="XM621" s="6"/>
      <c r="XN621" s="6"/>
      <c r="XO621" s="6"/>
      <c r="XP621" s="6"/>
    </row>
    <row r="622" spans="2:640" x14ac:dyDescent="0.25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/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/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/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/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/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6"/>
      <c r="MR622" s="6"/>
      <c r="MS622" s="6"/>
      <c r="MT622" s="6"/>
      <c r="MU622" s="6"/>
      <c r="MV622" s="6"/>
      <c r="MW622" s="6"/>
      <c r="MX622" s="6"/>
      <c r="MY622" s="6"/>
      <c r="MZ622" s="6"/>
      <c r="NA622" s="6"/>
      <c r="NB622" s="6"/>
      <c r="NC622" s="6"/>
      <c r="ND622" s="6"/>
      <c r="NE622" s="6"/>
      <c r="NF622" s="6"/>
      <c r="NG622" s="6"/>
      <c r="NH622" s="6"/>
      <c r="NI622" s="6"/>
      <c r="NJ622" s="6"/>
      <c r="NK622" s="6"/>
      <c r="NL622" s="6"/>
      <c r="NM622" s="6"/>
      <c r="NN622" s="6"/>
      <c r="NO622" s="6"/>
      <c r="NP622" s="6"/>
      <c r="NQ622" s="6"/>
      <c r="NR622" s="6"/>
      <c r="NS622" s="6"/>
      <c r="NT622" s="6"/>
      <c r="NU622" s="6"/>
      <c r="NV622" s="6"/>
      <c r="NW622" s="6"/>
      <c r="NX622" s="6"/>
      <c r="NY622" s="6"/>
      <c r="NZ622" s="6"/>
      <c r="OA622" s="6"/>
      <c r="OB622" s="6"/>
      <c r="OC622" s="6"/>
      <c r="OD622" s="6"/>
      <c r="OE622" s="6"/>
      <c r="OF622" s="6"/>
      <c r="OG622" s="6"/>
      <c r="OH622" s="6"/>
      <c r="OI622" s="6"/>
      <c r="OJ622" s="6"/>
      <c r="OK622" s="6"/>
      <c r="OL622" s="6"/>
      <c r="OM622" s="6"/>
      <c r="ON622" s="6"/>
      <c r="OO622" s="6"/>
      <c r="OP622" s="6"/>
      <c r="OQ622" s="6"/>
      <c r="OR622" s="6"/>
      <c r="OS622" s="6"/>
      <c r="OT622" s="6"/>
      <c r="OU622" s="6"/>
      <c r="OV622" s="6"/>
      <c r="OW622" s="6"/>
      <c r="OX622" s="6"/>
      <c r="OY622" s="6"/>
      <c r="OZ622" s="6"/>
      <c r="PA622" s="6"/>
      <c r="PB622" s="6"/>
      <c r="PC622" s="6"/>
      <c r="PD622" s="6"/>
      <c r="PE622" s="6"/>
      <c r="PF622" s="6"/>
      <c r="PG622" s="6"/>
      <c r="PH622" s="6"/>
      <c r="PI622" s="6"/>
      <c r="PJ622" s="6"/>
      <c r="PK622" s="6"/>
      <c r="PL622" s="6"/>
      <c r="PM622" s="6"/>
      <c r="PN622" s="6"/>
      <c r="PO622" s="6"/>
      <c r="PP622" s="6"/>
      <c r="PQ622" s="6"/>
      <c r="PR622" s="6"/>
      <c r="PS622" s="6"/>
      <c r="PT622" s="6"/>
      <c r="PU622" s="6"/>
      <c r="PV622" s="6"/>
      <c r="PW622" s="6"/>
      <c r="PX622" s="6"/>
      <c r="PY622" s="6"/>
      <c r="PZ622" s="6"/>
      <c r="QA622" s="6"/>
      <c r="QB622" s="6"/>
      <c r="QC622" s="6"/>
      <c r="QD622" s="6"/>
      <c r="QE622" s="6"/>
      <c r="QF622" s="6"/>
      <c r="QG622" s="6"/>
      <c r="QH622" s="6"/>
      <c r="QI622" s="6"/>
      <c r="QJ622" s="6"/>
      <c r="QK622" s="6"/>
      <c r="QL622" s="6"/>
      <c r="QM622" s="6"/>
      <c r="QN622" s="6"/>
      <c r="QO622" s="6"/>
      <c r="QP622" s="6"/>
      <c r="QQ622" s="6"/>
      <c r="QR622" s="6"/>
      <c r="QS622" s="6"/>
      <c r="QT622" s="6"/>
      <c r="QU622" s="6"/>
      <c r="QV622" s="6"/>
      <c r="QW622" s="6"/>
      <c r="QX622" s="6"/>
      <c r="QY622" s="6"/>
      <c r="QZ622" s="6"/>
      <c r="RA622" s="6"/>
      <c r="RB622" s="6"/>
      <c r="RC622" s="6"/>
      <c r="RD622" s="6"/>
      <c r="RE622" s="6"/>
      <c r="RF622" s="6"/>
      <c r="RG622" s="6"/>
      <c r="RH622" s="6"/>
      <c r="RI622" s="6"/>
      <c r="RJ622" s="6"/>
      <c r="RK622" s="6"/>
      <c r="RL622" s="6"/>
      <c r="RM622" s="6"/>
      <c r="RN622" s="6"/>
      <c r="RO622" s="6"/>
      <c r="RP622" s="6"/>
      <c r="RQ622" s="6"/>
      <c r="RR622" s="6"/>
      <c r="RS622" s="6"/>
      <c r="RT622" s="6"/>
      <c r="RU622" s="6"/>
      <c r="RV622" s="6"/>
      <c r="RW622" s="6"/>
      <c r="RX622" s="6"/>
      <c r="RY622" s="6"/>
      <c r="RZ622" s="6"/>
      <c r="SA622" s="6"/>
      <c r="SB622" s="6"/>
      <c r="SC622" s="6"/>
      <c r="SD622" s="6"/>
      <c r="SE622" s="6"/>
      <c r="SF622" s="6"/>
      <c r="SG622" s="6"/>
      <c r="SH622" s="6"/>
      <c r="SI622" s="6"/>
      <c r="SJ622" s="6"/>
      <c r="SK622" s="6"/>
      <c r="SL622" s="6"/>
      <c r="SM622" s="6"/>
      <c r="SN622" s="6"/>
      <c r="SO622" s="6"/>
      <c r="SP622" s="6"/>
      <c r="SQ622" s="6"/>
      <c r="SR622" s="6"/>
      <c r="SS622" s="6"/>
      <c r="ST622" s="6"/>
      <c r="SU622" s="6"/>
      <c r="SV622" s="6"/>
      <c r="SW622" s="6"/>
      <c r="SX622" s="6"/>
      <c r="SY622" s="6"/>
      <c r="SZ622" s="6"/>
      <c r="TA622" s="6"/>
      <c r="TB622" s="6"/>
      <c r="TC622" s="6"/>
      <c r="TD622" s="6"/>
      <c r="TE622" s="6"/>
      <c r="TF622" s="6"/>
      <c r="TG622" s="6"/>
      <c r="TH622" s="6"/>
      <c r="TI622" s="6"/>
      <c r="TJ622" s="6"/>
      <c r="TK622" s="6"/>
      <c r="TL622" s="6"/>
      <c r="TM622" s="6"/>
      <c r="TN622" s="6"/>
      <c r="TO622" s="6"/>
      <c r="TP622" s="6"/>
      <c r="TQ622" s="6"/>
      <c r="TR622" s="6"/>
      <c r="TS622" s="6"/>
      <c r="TT622" s="6"/>
      <c r="TU622" s="6"/>
      <c r="TV622" s="6"/>
      <c r="TW622" s="6"/>
      <c r="TX622" s="6"/>
      <c r="TY622" s="6"/>
      <c r="TZ622" s="6"/>
      <c r="UA622" s="6"/>
      <c r="UB622" s="6"/>
      <c r="UC622" s="6"/>
      <c r="UD622" s="6"/>
      <c r="UE622" s="6"/>
      <c r="UF622" s="6"/>
      <c r="UG622" s="6"/>
      <c r="UH622" s="6"/>
      <c r="UI622" s="6"/>
      <c r="UJ622" s="6"/>
      <c r="UK622" s="6"/>
      <c r="UL622" s="6"/>
      <c r="UM622" s="6"/>
      <c r="UN622" s="6"/>
      <c r="UO622" s="6"/>
      <c r="UP622" s="6"/>
      <c r="UQ622" s="6"/>
      <c r="UR622" s="6"/>
      <c r="US622" s="6"/>
      <c r="UT622" s="6"/>
      <c r="UU622" s="6"/>
      <c r="UV622" s="6"/>
      <c r="UW622" s="6"/>
      <c r="UX622" s="6"/>
      <c r="UY622" s="6"/>
      <c r="UZ622" s="6"/>
      <c r="VA622" s="6"/>
      <c r="VB622" s="6"/>
      <c r="VC622" s="6"/>
      <c r="VD622" s="6"/>
      <c r="VE622" s="6"/>
      <c r="VF622" s="6"/>
      <c r="VG622" s="6"/>
      <c r="VH622" s="6"/>
      <c r="VI622" s="6"/>
      <c r="VJ622" s="6"/>
      <c r="VK622" s="6"/>
      <c r="VL622" s="6"/>
      <c r="VM622" s="6"/>
      <c r="VN622" s="6"/>
      <c r="VO622" s="6"/>
      <c r="VP622" s="6"/>
      <c r="VQ622" s="6"/>
      <c r="VR622" s="6"/>
      <c r="VS622" s="6"/>
      <c r="VT622" s="6"/>
      <c r="VU622" s="6"/>
      <c r="VV622" s="6"/>
      <c r="VW622" s="6"/>
      <c r="VX622" s="6"/>
      <c r="VY622" s="6"/>
      <c r="VZ622" s="6"/>
      <c r="WA622" s="6"/>
      <c r="WB622" s="6"/>
      <c r="WC622" s="6"/>
      <c r="WD622" s="6"/>
      <c r="WE622" s="6"/>
      <c r="WF622" s="6"/>
      <c r="WG622" s="6"/>
      <c r="WH622" s="6"/>
      <c r="WI622" s="6"/>
      <c r="WJ622" s="6"/>
      <c r="WK622" s="6"/>
      <c r="WL622" s="6"/>
      <c r="WM622" s="6"/>
      <c r="WN622" s="6"/>
      <c r="WO622" s="6"/>
      <c r="WP622" s="6"/>
      <c r="WQ622" s="6"/>
      <c r="WR622" s="6"/>
      <c r="WS622" s="6"/>
      <c r="WT622" s="6"/>
      <c r="WU622" s="6"/>
      <c r="WV622" s="6"/>
      <c r="WW622" s="6"/>
      <c r="WX622" s="6"/>
      <c r="WY622" s="6"/>
      <c r="WZ622" s="6"/>
      <c r="XA622" s="6"/>
      <c r="XB622" s="6"/>
      <c r="XC622" s="6"/>
      <c r="XD622" s="6"/>
      <c r="XE622" s="6"/>
      <c r="XF622" s="6"/>
      <c r="XG622" s="6"/>
      <c r="XH622" s="6"/>
      <c r="XI622" s="6"/>
      <c r="XJ622" s="6"/>
      <c r="XK622" s="6"/>
      <c r="XL622" s="6"/>
      <c r="XM622" s="6"/>
      <c r="XN622" s="6"/>
      <c r="XO622" s="6"/>
      <c r="XP622" s="6"/>
    </row>
    <row r="623" spans="2:640" x14ac:dyDescent="0.25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/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/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/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/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/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6"/>
      <c r="MR623" s="6"/>
      <c r="MS623" s="6"/>
      <c r="MT623" s="6"/>
      <c r="MU623" s="6"/>
      <c r="MV623" s="6"/>
      <c r="MW623" s="6"/>
      <c r="MX623" s="6"/>
      <c r="MY623" s="6"/>
      <c r="MZ623" s="6"/>
      <c r="NA623" s="6"/>
      <c r="NB623" s="6"/>
      <c r="NC623" s="6"/>
      <c r="ND623" s="6"/>
      <c r="NE623" s="6"/>
      <c r="NF623" s="6"/>
      <c r="NG623" s="6"/>
      <c r="NH623" s="6"/>
      <c r="NI623" s="6"/>
      <c r="NJ623" s="6"/>
      <c r="NK623" s="6"/>
      <c r="NL623" s="6"/>
      <c r="NM623" s="6"/>
      <c r="NN623" s="6"/>
      <c r="NO623" s="6"/>
      <c r="NP623" s="6"/>
      <c r="NQ623" s="6"/>
      <c r="NR623" s="6"/>
      <c r="NS623" s="6"/>
      <c r="NT623" s="6"/>
      <c r="NU623" s="6"/>
      <c r="NV623" s="6"/>
      <c r="NW623" s="6"/>
      <c r="NX623" s="6"/>
      <c r="NY623" s="6"/>
      <c r="NZ623" s="6"/>
      <c r="OA623" s="6"/>
      <c r="OB623" s="6"/>
      <c r="OC623" s="6"/>
      <c r="OD623" s="6"/>
      <c r="OE623" s="6"/>
      <c r="OF623" s="6"/>
      <c r="OG623" s="6"/>
      <c r="OH623" s="6"/>
      <c r="OI623" s="6"/>
      <c r="OJ623" s="6"/>
      <c r="OK623" s="6"/>
      <c r="OL623" s="6"/>
      <c r="OM623" s="6"/>
      <c r="ON623" s="6"/>
      <c r="OO623" s="6"/>
      <c r="OP623" s="6"/>
      <c r="OQ623" s="6"/>
      <c r="OR623" s="6"/>
      <c r="OS623" s="6"/>
      <c r="OT623" s="6"/>
      <c r="OU623" s="6"/>
      <c r="OV623" s="6"/>
      <c r="OW623" s="6"/>
      <c r="OX623" s="6"/>
      <c r="OY623" s="6"/>
      <c r="OZ623" s="6"/>
      <c r="PA623" s="6"/>
      <c r="PB623" s="6"/>
      <c r="PC623" s="6"/>
      <c r="PD623" s="6"/>
      <c r="PE623" s="6"/>
      <c r="PF623" s="6"/>
      <c r="PG623" s="6"/>
      <c r="PH623" s="6"/>
      <c r="PI623" s="6"/>
      <c r="PJ623" s="6"/>
      <c r="PK623" s="6"/>
      <c r="PL623" s="6"/>
      <c r="PM623" s="6"/>
      <c r="PN623" s="6"/>
      <c r="PO623" s="6"/>
      <c r="PP623" s="6"/>
      <c r="PQ623" s="6"/>
      <c r="PR623" s="6"/>
      <c r="PS623" s="6"/>
      <c r="PT623" s="6"/>
      <c r="PU623" s="6"/>
      <c r="PV623" s="6"/>
      <c r="PW623" s="6"/>
      <c r="PX623" s="6"/>
      <c r="PY623" s="6"/>
      <c r="PZ623" s="6"/>
      <c r="QA623" s="6"/>
      <c r="QB623" s="6"/>
      <c r="QC623" s="6"/>
      <c r="QD623" s="6"/>
      <c r="QE623" s="6"/>
      <c r="QF623" s="6"/>
      <c r="QG623" s="6"/>
      <c r="QH623" s="6"/>
      <c r="QI623" s="6"/>
      <c r="QJ623" s="6"/>
      <c r="QK623" s="6"/>
      <c r="QL623" s="6"/>
      <c r="QM623" s="6"/>
      <c r="QN623" s="6"/>
      <c r="QO623" s="6"/>
      <c r="QP623" s="6"/>
      <c r="QQ623" s="6"/>
      <c r="QR623" s="6"/>
      <c r="QS623" s="6"/>
      <c r="QT623" s="6"/>
      <c r="QU623" s="6"/>
      <c r="QV623" s="6"/>
      <c r="QW623" s="6"/>
      <c r="QX623" s="6"/>
      <c r="QY623" s="6"/>
      <c r="QZ623" s="6"/>
      <c r="RA623" s="6"/>
      <c r="RB623" s="6"/>
      <c r="RC623" s="6"/>
      <c r="RD623" s="6"/>
      <c r="RE623" s="6"/>
      <c r="RF623" s="6"/>
      <c r="RG623" s="6"/>
      <c r="RH623" s="6"/>
      <c r="RI623" s="6"/>
      <c r="RJ623" s="6"/>
      <c r="RK623" s="6"/>
      <c r="RL623" s="6"/>
      <c r="RM623" s="6"/>
      <c r="RN623" s="6"/>
      <c r="RO623" s="6"/>
      <c r="RP623" s="6"/>
      <c r="RQ623" s="6"/>
      <c r="RR623" s="6"/>
      <c r="RS623" s="6"/>
      <c r="RT623" s="6"/>
      <c r="RU623" s="6"/>
      <c r="RV623" s="6"/>
      <c r="RW623" s="6"/>
      <c r="RX623" s="6"/>
      <c r="RY623" s="6"/>
      <c r="RZ623" s="6"/>
      <c r="SA623" s="6"/>
      <c r="SB623" s="6"/>
      <c r="SC623" s="6"/>
      <c r="SD623" s="6"/>
      <c r="SE623" s="6"/>
      <c r="SF623" s="6"/>
      <c r="SG623" s="6"/>
      <c r="SH623" s="6"/>
      <c r="SI623" s="6"/>
      <c r="SJ623" s="6"/>
      <c r="SK623" s="6"/>
      <c r="SL623" s="6"/>
      <c r="SM623" s="6"/>
      <c r="SN623" s="6"/>
      <c r="SO623" s="6"/>
      <c r="SP623" s="6"/>
      <c r="SQ623" s="6"/>
      <c r="SR623" s="6"/>
      <c r="SS623" s="6"/>
      <c r="ST623" s="6"/>
      <c r="SU623" s="6"/>
      <c r="SV623" s="6"/>
      <c r="SW623" s="6"/>
      <c r="SX623" s="6"/>
      <c r="SY623" s="6"/>
      <c r="SZ623" s="6"/>
      <c r="TA623" s="6"/>
      <c r="TB623" s="6"/>
      <c r="TC623" s="6"/>
      <c r="TD623" s="6"/>
      <c r="TE623" s="6"/>
      <c r="TF623" s="6"/>
      <c r="TG623" s="6"/>
      <c r="TH623" s="6"/>
      <c r="TI623" s="6"/>
      <c r="TJ623" s="6"/>
      <c r="TK623" s="6"/>
      <c r="TL623" s="6"/>
      <c r="TM623" s="6"/>
      <c r="TN623" s="6"/>
      <c r="TO623" s="6"/>
      <c r="TP623" s="6"/>
      <c r="TQ623" s="6"/>
      <c r="TR623" s="6"/>
      <c r="TS623" s="6"/>
      <c r="TT623" s="6"/>
      <c r="TU623" s="6"/>
      <c r="TV623" s="6"/>
      <c r="TW623" s="6"/>
      <c r="TX623" s="6"/>
      <c r="TY623" s="6"/>
      <c r="TZ623" s="6"/>
      <c r="UA623" s="6"/>
      <c r="UB623" s="6"/>
      <c r="UC623" s="6"/>
      <c r="UD623" s="6"/>
      <c r="UE623" s="6"/>
      <c r="UF623" s="6"/>
      <c r="UG623" s="6"/>
      <c r="UH623" s="6"/>
      <c r="UI623" s="6"/>
      <c r="UJ623" s="6"/>
      <c r="UK623" s="6"/>
      <c r="UL623" s="6"/>
      <c r="UM623" s="6"/>
      <c r="UN623" s="6"/>
      <c r="UO623" s="6"/>
      <c r="UP623" s="6"/>
      <c r="UQ623" s="6"/>
      <c r="UR623" s="6"/>
      <c r="US623" s="6"/>
      <c r="UT623" s="6"/>
      <c r="UU623" s="6"/>
      <c r="UV623" s="6"/>
      <c r="UW623" s="6"/>
      <c r="UX623" s="6"/>
      <c r="UY623" s="6"/>
      <c r="UZ623" s="6"/>
      <c r="VA623" s="6"/>
      <c r="VB623" s="6"/>
      <c r="VC623" s="6"/>
      <c r="VD623" s="6"/>
      <c r="VE623" s="6"/>
      <c r="VF623" s="6"/>
      <c r="VG623" s="6"/>
      <c r="VH623" s="6"/>
      <c r="VI623" s="6"/>
      <c r="VJ623" s="6"/>
      <c r="VK623" s="6"/>
      <c r="VL623" s="6"/>
      <c r="VM623" s="6"/>
      <c r="VN623" s="6"/>
      <c r="VO623" s="6"/>
      <c r="VP623" s="6"/>
      <c r="VQ623" s="6"/>
      <c r="VR623" s="6"/>
      <c r="VS623" s="6"/>
      <c r="VT623" s="6"/>
      <c r="VU623" s="6"/>
      <c r="VV623" s="6"/>
      <c r="VW623" s="6"/>
      <c r="VX623" s="6"/>
      <c r="VY623" s="6"/>
      <c r="VZ623" s="6"/>
      <c r="WA623" s="6"/>
      <c r="WB623" s="6"/>
      <c r="WC623" s="6"/>
      <c r="WD623" s="6"/>
      <c r="WE623" s="6"/>
      <c r="WF623" s="6"/>
      <c r="WG623" s="6"/>
      <c r="WH623" s="6"/>
      <c r="WI623" s="6"/>
      <c r="WJ623" s="6"/>
      <c r="WK623" s="6"/>
      <c r="WL623" s="6"/>
      <c r="WM623" s="6"/>
      <c r="WN623" s="6"/>
      <c r="WO623" s="6"/>
      <c r="WP623" s="6"/>
      <c r="WQ623" s="6"/>
      <c r="WR623" s="6"/>
      <c r="WS623" s="6"/>
      <c r="WT623" s="6"/>
      <c r="WU623" s="6"/>
      <c r="WV623" s="6"/>
      <c r="WW623" s="6"/>
      <c r="WX623" s="6"/>
      <c r="WY623" s="6"/>
      <c r="WZ623" s="6"/>
      <c r="XA623" s="6"/>
      <c r="XB623" s="6"/>
      <c r="XC623" s="6"/>
      <c r="XD623" s="6"/>
      <c r="XE623" s="6"/>
      <c r="XF623" s="6"/>
      <c r="XG623" s="6"/>
      <c r="XH623" s="6"/>
      <c r="XI623" s="6"/>
      <c r="XJ623" s="6"/>
      <c r="XK623" s="6"/>
      <c r="XL623" s="6"/>
      <c r="XM623" s="6"/>
      <c r="XN623" s="6"/>
      <c r="XO623" s="6"/>
      <c r="XP623" s="6"/>
    </row>
    <row r="624" spans="2:640" x14ac:dyDescent="0.25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/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/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/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/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/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6"/>
      <c r="MR624" s="6"/>
      <c r="MS624" s="6"/>
      <c r="MT624" s="6"/>
      <c r="MU624" s="6"/>
      <c r="MV624" s="6"/>
      <c r="MW624" s="6"/>
      <c r="MX624" s="6"/>
      <c r="MY624" s="6"/>
      <c r="MZ624" s="6"/>
      <c r="NA624" s="6"/>
      <c r="NB624" s="6"/>
      <c r="NC624" s="6"/>
      <c r="ND624" s="6"/>
      <c r="NE624" s="6"/>
      <c r="NF624" s="6"/>
      <c r="NG624" s="6"/>
      <c r="NH624" s="6"/>
      <c r="NI624" s="6"/>
      <c r="NJ624" s="6"/>
      <c r="NK624" s="6"/>
      <c r="NL624" s="6"/>
      <c r="NM624" s="6"/>
      <c r="NN624" s="6"/>
      <c r="NO624" s="6"/>
      <c r="NP624" s="6"/>
      <c r="NQ624" s="6"/>
      <c r="NR624" s="6"/>
      <c r="NS624" s="6"/>
      <c r="NT624" s="6"/>
      <c r="NU624" s="6"/>
      <c r="NV624" s="6"/>
      <c r="NW624" s="6"/>
      <c r="NX624" s="6"/>
      <c r="NY624" s="6"/>
      <c r="NZ624" s="6"/>
      <c r="OA624" s="6"/>
      <c r="OB624" s="6"/>
      <c r="OC624" s="6"/>
      <c r="OD624" s="6"/>
      <c r="OE624" s="6"/>
      <c r="OF624" s="6"/>
      <c r="OG624" s="6"/>
      <c r="OH624" s="6"/>
      <c r="OI624" s="6"/>
      <c r="OJ624" s="6"/>
      <c r="OK624" s="6"/>
      <c r="OL624" s="6"/>
      <c r="OM624" s="6"/>
      <c r="ON624" s="6"/>
      <c r="OO624" s="6"/>
      <c r="OP624" s="6"/>
      <c r="OQ624" s="6"/>
      <c r="OR624" s="6"/>
      <c r="OS624" s="6"/>
      <c r="OT624" s="6"/>
      <c r="OU624" s="6"/>
      <c r="OV624" s="6"/>
      <c r="OW624" s="6"/>
      <c r="OX624" s="6"/>
      <c r="OY624" s="6"/>
      <c r="OZ624" s="6"/>
      <c r="PA624" s="6"/>
      <c r="PB624" s="6"/>
      <c r="PC624" s="6"/>
      <c r="PD624" s="6"/>
      <c r="PE624" s="6"/>
      <c r="PF624" s="6"/>
      <c r="PG624" s="6"/>
      <c r="PH624" s="6"/>
      <c r="PI624" s="6"/>
      <c r="PJ624" s="6"/>
      <c r="PK624" s="6"/>
      <c r="PL624" s="6"/>
      <c r="PM624" s="6"/>
      <c r="PN624" s="6"/>
      <c r="PO624" s="6"/>
      <c r="PP624" s="6"/>
      <c r="PQ624" s="6"/>
      <c r="PR624" s="6"/>
      <c r="PS624" s="6"/>
      <c r="PT624" s="6"/>
      <c r="PU624" s="6"/>
      <c r="PV624" s="6"/>
      <c r="PW624" s="6"/>
      <c r="PX624" s="6"/>
      <c r="PY624" s="6"/>
      <c r="PZ624" s="6"/>
      <c r="QA624" s="6"/>
      <c r="QB624" s="6"/>
      <c r="QC624" s="6"/>
      <c r="QD624" s="6"/>
      <c r="QE624" s="6"/>
      <c r="QF624" s="6"/>
      <c r="QG624" s="6"/>
      <c r="QH624" s="6"/>
      <c r="QI624" s="6"/>
      <c r="QJ624" s="6"/>
      <c r="QK624" s="6"/>
      <c r="QL624" s="6"/>
      <c r="QM624" s="6"/>
      <c r="QN624" s="6"/>
      <c r="QO624" s="6"/>
      <c r="QP624" s="6"/>
      <c r="QQ624" s="6"/>
      <c r="QR624" s="6"/>
      <c r="QS624" s="6"/>
      <c r="QT624" s="6"/>
      <c r="QU624" s="6"/>
      <c r="QV624" s="6"/>
      <c r="QW624" s="6"/>
      <c r="QX624" s="6"/>
      <c r="QY624" s="6"/>
      <c r="QZ624" s="6"/>
      <c r="RA624" s="6"/>
      <c r="RB624" s="6"/>
      <c r="RC624" s="6"/>
      <c r="RD624" s="6"/>
      <c r="RE624" s="6"/>
      <c r="RF624" s="6"/>
      <c r="RG624" s="6"/>
      <c r="RH624" s="6"/>
      <c r="RI624" s="6"/>
      <c r="RJ624" s="6"/>
      <c r="RK624" s="6"/>
      <c r="RL624" s="6"/>
      <c r="RM624" s="6"/>
      <c r="RN624" s="6"/>
      <c r="RO624" s="6"/>
      <c r="RP624" s="6"/>
      <c r="RQ624" s="6"/>
      <c r="RR624" s="6"/>
      <c r="RS624" s="6"/>
      <c r="RT624" s="6"/>
      <c r="RU624" s="6"/>
      <c r="RV624" s="6"/>
      <c r="RW624" s="6"/>
      <c r="RX624" s="6"/>
      <c r="RY624" s="6"/>
      <c r="RZ624" s="6"/>
      <c r="SA624" s="6"/>
      <c r="SB624" s="6"/>
      <c r="SC624" s="6"/>
      <c r="SD624" s="6"/>
      <c r="SE624" s="6"/>
      <c r="SF624" s="6"/>
      <c r="SG624" s="6"/>
      <c r="SH624" s="6"/>
      <c r="SI624" s="6"/>
      <c r="SJ624" s="6"/>
      <c r="SK624" s="6"/>
      <c r="SL624" s="6"/>
      <c r="SM624" s="6"/>
      <c r="SN624" s="6"/>
      <c r="SO624" s="6"/>
      <c r="SP624" s="6"/>
      <c r="SQ624" s="6"/>
      <c r="SR624" s="6"/>
      <c r="SS624" s="6"/>
      <c r="ST624" s="6"/>
      <c r="SU624" s="6"/>
      <c r="SV624" s="6"/>
      <c r="SW624" s="6"/>
      <c r="SX624" s="6"/>
      <c r="SY624" s="6"/>
      <c r="SZ624" s="6"/>
      <c r="TA624" s="6"/>
      <c r="TB624" s="6"/>
      <c r="TC624" s="6"/>
      <c r="TD624" s="6"/>
      <c r="TE624" s="6"/>
      <c r="TF624" s="6"/>
      <c r="TG624" s="6"/>
      <c r="TH624" s="6"/>
      <c r="TI624" s="6"/>
      <c r="TJ624" s="6"/>
      <c r="TK624" s="6"/>
      <c r="TL624" s="6"/>
      <c r="TM624" s="6"/>
      <c r="TN624" s="6"/>
      <c r="TO624" s="6"/>
      <c r="TP624" s="6"/>
      <c r="TQ624" s="6"/>
      <c r="TR624" s="6"/>
      <c r="TS624" s="6"/>
      <c r="TT624" s="6"/>
      <c r="TU624" s="6"/>
      <c r="TV624" s="6"/>
      <c r="TW624" s="6"/>
      <c r="TX624" s="6"/>
      <c r="TY624" s="6"/>
      <c r="TZ624" s="6"/>
      <c r="UA624" s="6"/>
      <c r="UB624" s="6"/>
      <c r="UC624" s="6"/>
      <c r="UD624" s="6"/>
      <c r="UE624" s="6"/>
      <c r="UF624" s="6"/>
      <c r="UG624" s="6"/>
      <c r="UH624" s="6"/>
      <c r="UI624" s="6"/>
      <c r="UJ624" s="6"/>
      <c r="UK624" s="6"/>
      <c r="UL624" s="6"/>
      <c r="UM624" s="6"/>
      <c r="UN624" s="6"/>
      <c r="UO624" s="6"/>
      <c r="UP624" s="6"/>
      <c r="UQ624" s="6"/>
      <c r="UR624" s="6"/>
      <c r="US624" s="6"/>
      <c r="UT624" s="6"/>
      <c r="UU624" s="6"/>
      <c r="UV624" s="6"/>
      <c r="UW624" s="6"/>
      <c r="UX624" s="6"/>
      <c r="UY624" s="6"/>
      <c r="UZ624" s="6"/>
      <c r="VA624" s="6"/>
      <c r="VB624" s="6"/>
      <c r="VC624" s="6"/>
      <c r="VD624" s="6"/>
      <c r="VE624" s="6"/>
      <c r="VF624" s="6"/>
      <c r="VG624" s="6"/>
      <c r="VH624" s="6"/>
      <c r="VI624" s="6"/>
      <c r="VJ624" s="6"/>
      <c r="VK624" s="6"/>
      <c r="VL624" s="6"/>
      <c r="VM624" s="6"/>
      <c r="VN624" s="6"/>
      <c r="VO624" s="6"/>
      <c r="VP624" s="6"/>
      <c r="VQ624" s="6"/>
      <c r="VR624" s="6"/>
      <c r="VS624" s="6"/>
      <c r="VT624" s="6"/>
      <c r="VU624" s="6"/>
      <c r="VV624" s="6"/>
      <c r="VW624" s="6"/>
      <c r="VX624" s="6"/>
      <c r="VY624" s="6"/>
      <c r="VZ624" s="6"/>
      <c r="WA624" s="6"/>
      <c r="WB624" s="6"/>
      <c r="WC624" s="6"/>
      <c r="WD624" s="6"/>
      <c r="WE624" s="6"/>
      <c r="WF624" s="6"/>
      <c r="WG624" s="6"/>
      <c r="WH624" s="6"/>
      <c r="WI624" s="6"/>
      <c r="WJ624" s="6"/>
      <c r="WK624" s="6"/>
      <c r="WL624" s="6"/>
      <c r="WM624" s="6"/>
      <c r="WN624" s="6"/>
      <c r="WO624" s="6"/>
      <c r="WP624" s="6"/>
      <c r="WQ624" s="6"/>
      <c r="WR624" s="6"/>
      <c r="WS624" s="6"/>
      <c r="WT624" s="6"/>
      <c r="WU624" s="6"/>
      <c r="WV624" s="6"/>
      <c r="WW624" s="6"/>
      <c r="WX624" s="6"/>
      <c r="WY624" s="6"/>
      <c r="WZ624" s="6"/>
      <c r="XA624" s="6"/>
      <c r="XB624" s="6"/>
      <c r="XC624" s="6"/>
      <c r="XD624" s="6"/>
      <c r="XE624" s="6"/>
      <c r="XF624" s="6"/>
      <c r="XG624" s="6"/>
      <c r="XH624" s="6"/>
      <c r="XI624" s="6"/>
      <c r="XJ624" s="6"/>
      <c r="XK624" s="6"/>
      <c r="XL624" s="6"/>
      <c r="XM624" s="6"/>
      <c r="XN624" s="6"/>
      <c r="XO624" s="6"/>
      <c r="XP624" s="6"/>
    </row>
    <row r="625" spans="2:640" x14ac:dyDescent="0.25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/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/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/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/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/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6"/>
      <c r="MR625" s="6"/>
      <c r="MS625" s="6"/>
      <c r="MT625" s="6"/>
      <c r="MU625" s="6"/>
      <c r="MV625" s="6"/>
      <c r="MW625" s="6"/>
      <c r="MX625" s="6"/>
      <c r="MY625" s="6"/>
      <c r="MZ625" s="6"/>
      <c r="NA625" s="6"/>
      <c r="NB625" s="6"/>
      <c r="NC625" s="6"/>
      <c r="ND625" s="6"/>
      <c r="NE625" s="6"/>
      <c r="NF625" s="6"/>
      <c r="NG625" s="6"/>
      <c r="NH625" s="6"/>
      <c r="NI625" s="6"/>
      <c r="NJ625" s="6"/>
      <c r="NK625" s="6"/>
      <c r="NL625" s="6"/>
      <c r="NM625" s="6"/>
      <c r="NN625" s="6"/>
      <c r="NO625" s="6"/>
      <c r="NP625" s="6"/>
      <c r="NQ625" s="6"/>
      <c r="NR625" s="6"/>
      <c r="NS625" s="6"/>
      <c r="NT625" s="6"/>
      <c r="NU625" s="6"/>
      <c r="NV625" s="6"/>
      <c r="NW625" s="6"/>
      <c r="NX625" s="6"/>
      <c r="NY625" s="6"/>
      <c r="NZ625" s="6"/>
      <c r="OA625" s="6"/>
      <c r="OB625" s="6"/>
      <c r="OC625" s="6"/>
      <c r="OD625" s="6"/>
      <c r="OE625" s="6"/>
      <c r="OF625" s="6"/>
      <c r="OG625" s="6"/>
      <c r="OH625" s="6"/>
      <c r="OI625" s="6"/>
      <c r="OJ625" s="6"/>
      <c r="OK625" s="6"/>
      <c r="OL625" s="6"/>
      <c r="OM625" s="6"/>
      <c r="ON625" s="6"/>
      <c r="OO625" s="6"/>
      <c r="OP625" s="6"/>
      <c r="OQ625" s="6"/>
      <c r="OR625" s="6"/>
      <c r="OS625" s="6"/>
      <c r="OT625" s="6"/>
      <c r="OU625" s="6"/>
      <c r="OV625" s="6"/>
      <c r="OW625" s="6"/>
      <c r="OX625" s="6"/>
      <c r="OY625" s="6"/>
      <c r="OZ625" s="6"/>
      <c r="PA625" s="6"/>
      <c r="PB625" s="6"/>
      <c r="PC625" s="6"/>
      <c r="PD625" s="6"/>
      <c r="PE625" s="6"/>
      <c r="PF625" s="6"/>
      <c r="PG625" s="6"/>
      <c r="PH625" s="6"/>
      <c r="PI625" s="6"/>
      <c r="PJ625" s="6"/>
      <c r="PK625" s="6"/>
      <c r="PL625" s="6"/>
      <c r="PM625" s="6"/>
      <c r="PN625" s="6"/>
      <c r="PO625" s="6"/>
      <c r="PP625" s="6"/>
      <c r="PQ625" s="6"/>
      <c r="PR625" s="6"/>
      <c r="PS625" s="6"/>
      <c r="PT625" s="6"/>
      <c r="PU625" s="6"/>
      <c r="PV625" s="6"/>
      <c r="PW625" s="6"/>
      <c r="PX625" s="6"/>
      <c r="PY625" s="6"/>
      <c r="PZ625" s="6"/>
      <c r="QA625" s="6"/>
      <c r="QB625" s="6"/>
      <c r="QC625" s="6"/>
      <c r="QD625" s="6"/>
      <c r="QE625" s="6"/>
      <c r="QF625" s="6"/>
      <c r="QG625" s="6"/>
      <c r="QH625" s="6"/>
      <c r="QI625" s="6"/>
      <c r="QJ625" s="6"/>
      <c r="QK625" s="6"/>
      <c r="QL625" s="6"/>
      <c r="QM625" s="6"/>
      <c r="QN625" s="6"/>
      <c r="QO625" s="6"/>
      <c r="QP625" s="6"/>
      <c r="QQ625" s="6"/>
      <c r="QR625" s="6"/>
      <c r="QS625" s="6"/>
      <c r="QT625" s="6"/>
      <c r="QU625" s="6"/>
      <c r="QV625" s="6"/>
      <c r="QW625" s="6"/>
      <c r="QX625" s="6"/>
      <c r="QY625" s="6"/>
      <c r="QZ625" s="6"/>
      <c r="RA625" s="6"/>
      <c r="RB625" s="6"/>
      <c r="RC625" s="6"/>
      <c r="RD625" s="6"/>
      <c r="RE625" s="6"/>
      <c r="RF625" s="6"/>
      <c r="RG625" s="6"/>
      <c r="RH625" s="6"/>
      <c r="RI625" s="6"/>
      <c r="RJ625" s="6"/>
      <c r="RK625" s="6"/>
      <c r="RL625" s="6"/>
      <c r="RM625" s="6"/>
      <c r="RN625" s="6"/>
      <c r="RO625" s="6"/>
      <c r="RP625" s="6"/>
      <c r="RQ625" s="6"/>
      <c r="RR625" s="6"/>
      <c r="RS625" s="6"/>
      <c r="RT625" s="6"/>
      <c r="RU625" s="6"/>
      <c r="RV625" s="6"/>
      <c r="RW625" s="6"/>
      <c r="RX625" s="6"/>
      <c r="RY625" s="6"/>
      <c r="RZ625" s="6"/>
      <c r="SA625" s="6"/>
      <c r="SB625" s="6"/>
      <c r="SC625" s="6"/>
      <c r="SD625" s="6"/>
      <c r="SE625" s="6"/>
      <c r="SF625" s="6"/>
      <c r="SG625" s="6"/>
      <c r="SH625" s="6"/>
      <c r="SI625" s="6"/>
      <c r="SJ625" s="6"/>
      <c r="SK625" s="6"/>
      <c r="SL625" s="6"/>
      <c r="SM625" s="6"/>
      <c r="SN625" s="6"/>
      <c r="SO625" s="6"/>
      <c r="SP625" s="6"/>
      <c r="SQ625" s="6"/>
      <c r="SR625" s="6"/>
      <c r="SS625" s="6"/>
      <c r="ST625" s="6"/>
      <c r="SU625" s="6"/>
      <c r="SV625" s="6"/>
      <c r="SW625" s="6"/>
      <c r="SX625" s="6"/>
      <c r="SY625" s="6"/>
      <c r="SZ625" s="6"/>
      <c r="TA625" s="6"/>
      <c r="TB625" s="6"/>
      <c r="TC625" s="6"/>
      <c r="TD625" s="6"/>
      <c r="TE625" s="6"/>
      <c r="TF625" s="6"/>
      <c r="TG625" s="6"/>
      <c r="TH625" s="6"/>
      <c r="TI625" s="6"/>
      <c r="TJ625" s="6"/>
      <c r="TK625" s="6"/>
      <c r="TL625" s="6"/>
      <c r="TM625" s="6"/>
      <c r="TN625" s="6"/>
      <c r="TO625" s="6"/>
      <c r="TP625" s="6"/>
      <c r="TQ625" s="6"/>
      <c r="TR625" s="6"/>
      <c r="TS625" s="6"/>
      <c r="TT625" s="6"/>
      <c r="TU625" s="6"/>
      <c r="TV625" s="6"/>
      <c r="TW625" s="6"/>
      <c r="TX625" s="6"/>
      <c r="TY625" s="6"/>
      <c r="TZ625" s="6"/>
      <c r="UA625" s="6"/>
      <c r="UB625" s="6"/>
      <c r="UC625" s="6"/>
      <c r="UD625" s="6"/>
      <c r="UE625" s="6"/>
      <c r="UF625" s="6"/>
      <c r="UG625" s="6"/>
      <c r="UH625" s="6"/>
      <c r="UI625" s="6"/>
      <c r="UJ625" s="6"/>
      <c r="UK625" s="6"/>
      <c r="UL625" s="6"/>
      <c r="UM625" s="6"/>
      <c r="UN625" s="6"/>
      <c r="UO625" s="6"/>
      <c r="UP625" s="6"/>
      <c r="UQ625" s="6"/>
      <c r="UR625" s="6"/>
      <c r="US625" s="6"/>
      <c r="UT625" s="6"/>
      <c r="UU625" s="6"/>
      <c r="UV625" s="6"/>
      <c r="UW625" s="6"/>
      <c r="UX625" s="6"/>
      <c r="UY625" s="6"/>
      <c r="UZ625" s="6"/>
      <c r="VA625" s="6"/>
      <c r="VB625" s="6"/>
      <c r="VC625" s="6"/>
      <c r="VD625" s="6"/>
      <c r="VE625" s="6"/>
      <c r="VF625" s="6"/>
      <c r="VG625" s="6"/>
      <c r="VH625" s="6"/>
      <c r="VI625" s="6"/>
      <c r="VJ625" s="6"/>
      <c r="VK625" s="6"/>
      <c r="VL625" s="6"/>
      <c r="VM625" s="6"/>
      <c r="VN625" s="6"/>
      <c r="VO625" s="6"/>
      <c r="VP625" s="6"/>
      <c r="VQ625" s="6"/>
      <c r="VR625" s="6"/>
      <c r="VS625" s="6"/>
      <c r="VT625" s="6"/>
      <c r="VU625" s="6"/>
      <c r="VV625" s="6"/>
      <c r="VW625" s="6"/>
      <c r="VX625" s="6"/>
      <c r="VY625" s="6"/>
      <c r="VZ625" s="6"/>
      <c r="WA625" s="6"/>
      <c r="WB625" s="6"/>
      <c r="WC625" s="6"/>
      <c r="WD625" s="6"/>
      <c r="WE625" s="6"/>
      <c r="WF625" s="6"/>
      <c r="WG625" s="6"/>
      <c r="WH625" s="6"/>
      <c r="WI625" s="6"/>
      <c r="WJ625" s="6"/>
      <c r="WK625" s="6"/>
      <c r="WL625" s="6"/>
      <c r="WM625" s="6"/>
      <c r="WN625" s="6"/>
      <c r="WO625" s="6"/>
      <c r="WP625" s="6"/>
      <c r="WQ625" s="6"/>
      <c r="WR625" s="6"/>
      <c r="WS625" s="6"/>
      <c r="WT625" s="6"/>
      <c r="WU625" s="6"/>
      <c r="WV625" s="6"/>
      <c r="WW625" s="6"/>
      <c r="WX625" s="6"/>
      <c r="WY625" s="6"/>
      <c r="WZ625" s="6"/>
      <c r="XA625" s="6"/>
      <c r="XB625" s="6"/>
      <c r="XC625" s="6"/>
      <c r="XD625" s="6"/>
      <c r="XE625" s="6"/>
      <c r="XF625" s="6"/>
      <c r="XG625" s="6"/>
      <c r="XH625" s="6"/>
      <c r="XI625" s="6"/>
      <c r="XJ625" s="6"/>
      <c r="XK625" s="6"/>
      <c r="XL625" s="6"/>
      <c r="XM625" s="6"/>
      <c r="XN625" s="6"/>
      <c r="XO625" s="6"/>
      <c r="XP625" s="6"/>
    </row>
    <row r="626" spans="2:640" x14ac:dyDescent="0.25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/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/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/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/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/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6"/>
      <c r="MR626" s="6"/>
      <c r="MS626" s="6"/>
      <c r="MT626" s="6"/>
      <c r="MU626" s="6"/>
      <c r="MV626" s="6"/>
      <c r="MW626" s="6"/>
      <c r="MX626" s="6"/>
      <c r="MY626" s="6"/>
      <c r="MZ626" s="6"/>
      <c r="NA626" s="6"/>
      <c r="NB626" s="6"/>
      <c r="NC626" s="6"/>
      <c r="ND626" s="6"/>
      <c r="NE626" s="6"/>
      <c r="NF626" s="6"/>
      <c r="NG626" s="6"/>
      <c r="NH626" s="6"/>
      <c r="NI626" s="6"/>
      <c r="NJ626" s="6"/>
      <c r="NK626" s="6"/>
      <c r="NL626" s="6"/>
      <c r="NM626" s="6"/>
      <c r="NN626" s="6"/>
      <c r="NO626" s="6"/>
      <c r="NP626" s="6"/>
      <c r="NQ626" s="6"/>
      <c r="NR626" s="6"/>
      <c r="NS626" s="6"/>
      <c r="NT626" s="6"/>
      <c r="NU626" s="6"/>
      <c r="NV626" s="6"/>
      <c r="NW626" s="6"/>
      <c r="NX626" s="6"/>
      <c r="NY626" s="6"/>
      <c r="NZ626" s="6"/>
      <c r="OA626" s="6"/>
      <c r="OB626" s="6"/>
      <c r="OC626" s="6"/>
      <c r="OD626" s="6"/>
      <c r="OE626" s="6"/>
      <c r="OF626" s="6"/>
      <c r="OG626" s="6"/>
      <c r="OH626" s="6"/>
      <c r="OI626" s="6"/>
      <c r="OJ626" s="6"/>
      <c r="OK626" s="6"/>
      <c r="OL626" s="6"/>
      <c r="OM626" s="6"/>
      <c r="ON626" s="6"/>
      <c r="OO626" s="6"/>
      <c r="OP626" s="6"/>
      <c r="OQ626" s="6"/>
      <c r="OR626" s="6"/>
      <c r="OS626" s="6"/>
      <c r="OT626" s="6"/>
      <c r="OU626" s="6"/>
      <c r="OV626" s="6"/>
      <c r="OW626" s="6"/>
      <c r="OX626" s="6"/>
      <c r="OY626" s="6"/>
      <c r="OZ626" s="6"/>
      <c r="PA626" s="6"/>
      <c r="PB626" s="6"/>
      <c r="PC626" s="6"/>
      <c r="PD626" s="6"/>
      <c r="PE626" s="6"/>
      <c r="PF626" s="6"/>
      <c r="PG626" s="6"/>
      <c r="PH626" s="6"/>
      <c r="PI626" s="6"/>
      <c r="PJ626" s="6"/>
      <c r="PK626" s="6"/>
      <c r="PL626" s="6"/>
      <c r="PM626" s="6"/>
      <c r="PN626" s="6"/>
      <c r="PO626" s="6"/>
      <c r="PP626" s="6"/>
      <c r="PQ626" s="6"/>
      <c r="PR626" s="6"/>
      <c r="PS626" s="6"/>
      <c r="PT626" s="6"/>
      <c r="PU626" s="6"/>
      <c r="PV626" s="6"/>
      <c r="PW626" s="6"/>
      <c r="PX626" s="6"/>
      <c r="PY626" s="6"/>
      <c r="PZ626" s="6"/>
      <c r="QA626" s="6"/>
      <c r="QB626" s="6"/>
      <c r="QC626" s="6"/>
      <c r="QD626" s="6"/>
      <c r="QE626" s="6"/>
      <c r="QF626" s="6"/>
      <c r="QG626" s="6"/>
      <c r="QH626" s="6"/>
      <c r="QI626" s="6"/>
      <c r="QJ626" s="6"/>
      <c r="QK626" s="6"/>
      <c r="QL626" s="6"/>
      <c r="QM626" s="6"/>
      <c r="QN626" s="6"/>
      <c r="QO626" s="6"/>
      <c r="QP626" s="6"/>
      <c r="QQ626" s="6"/>
      <c r="QR626" s="6"/>
      <c r="QS626" s="6"/>
      <c r="QT626" s="6"/>
      <c r="QU626" s="6"/>
      <c r="QV626" s="6"/>
      <c r="QW626" s="6"/>
      <c r="QX626" s="6"/>
      <c r="QY626" s="6"/>
      <c r="QZ626" s="6"/>
      <c r="RA626" s="6"/>
      <c r="RB626" s="6"/>
      <c r="RC626" s="6"/>
      <c r="RD626" s="6"/>
      <c r="RE626" s="6"/>
      <c r="RF626" s="6"/>
      <c r="RG626" s="6"/>
      <c r="RH626" s="6"/>
      <c r="RI626" s="6"/>
      <c r="RJ626" s="6"/>
      <c r="RK626" s="6"/>
      <c r="RL626" s="6"/>
      <c r="RM626" s="6"/>
      <c r="RN626" s="6"/>
      <c r="RO626" s="6"/>
      <c r="RP626" s="6"/>
      <c r="RQ626" s="6"/>
      <c r="RR626" s="6"/>
      <c r="RS626" s="6"/>
      <c r="RT626" s="6"/>
      <c r="RU626" s="6"/>
      <c r="RV626" s="6"/>
      <c r="RW626" s="6"/>
      <c r="RX626" s="6"/>
      <c r="RY626" s="6"/>
      <c r="RZ626" s="6"/>
      <c r="SA626" s="6"/>
      <c r="SB626" s="6"/>
      <c r="SC626" s="6"/>
      <c r="SD626" s="6"/>
      <c r="SE626" s="6"/>
      <c r="SF626" s="6"/>
      <c r="SG626" s="6"/>
      <c r="SH626" s="6"/>
      <c r="SI626" s="6"/>
      <c r="SJ626" s="6"/>
      <c r="SK626" s="6"/>
      <c r="SL626" s="6"/>
      <c r="SM626" s="6"/>
      <c r="SN626" s="6"/>
      <c r="SO626" s="6"/>
      <c r="SP626" s="6"/>
      <c r="SQ626" s="6"/>
      <c r="SR626" s="6"/>
      <c r="SS626" s="6"/>
      <c r="ST626" s="6"/>
      <c r="SU626" s="6"/>
      <c r="SV626" s="6"/>
      <c r="SW626" s="6"/>
      <c r="SX626" s="6"/>
      <c r="SY626" s="6"/>
      <c r="SZ626" s="6"/>
      <c r="TA626" s="6"/>
      <c r="TB626" s="6"/>
      <c r="TC626" s="6"/>
      <c r="TD626" s="6"/>
      <c r="TE626" s="6"/>
      <c r="TF626" s="6"/>
      <c r="TG626" s="6"/>
      <c r="TH626" s="6"/>
      <c r="TI626" s="6"/>
      <c r="TJ626" s="6"/>
      <c r="TK626" s="6"/>
      <c r="TL626" s="6"/>
      <c r="TM626" s="6"/>
      <c r="TN626" s="6"/>
      <c r="TO626" s="6"/>
      <c r="TP626" s="6"/>
      <c r="TQ626" s="6"/>
      <c r="TR626" s="6"/>
      <c r="TS626" s="6"/>
      <c r="TT626" s="6"/>
      <c r="TU626" s="6"/>
      <c r="TV626" s="6"/>
      <c r="TW626" s="6"/>
      <c r="TX626" s="6"/>
      <c r="TY626" s="6"/>
      <c r="TZ626" s="6"/>
      <c r="UA626" s="6"/>
      <c r="UB626" s="6"/>
      <c r="UC626" s="6"/>
      <c r="UD626" s="6"/>
      <c r="UE626" s="6"/>
      <c r="UF626" s="6"/>
      <c r="UG626" s="6"/>
      <c r="UH626" s="6"/>
      <c r="UI626" s="6"/>
      <c r="UJ626" s="6"/>
      <c r="UK626" s="6"/>
      <c r="UL626" s="6"/>
      <c r="UM626" s="6"/>
      <c r="UN626" s="6"/>
      <c r="UO626" s="6"/>
      <c r="UP626" s="6"/>
      <c r="UQ626" s="6"/>
      <c r="UR626" s="6"/>
      <c r="US626" s="6"/>
      <c r="UT626" s="6"/>
      <c r="UU626" s="6"/>
      <c r="UV626" s="6"/>
      <c r="UW626" s="6"/>
      <c r="UX626" s="6"/>
      <c r="UY626" s="6"/>
      <c r="UZ626" s="6"/>
      <c r="VA626" s="6"/>
      <c r="VB626" s="6"/>
      <c r="VC626" s="6"/>
      <c r="VD626" s="6"/>
      <c r="VE626" s="6"/>
      <c r="VF626" s="6"/>
      <c r="VG626" s="6"/>
      <c r="VH626" s="6"/>
      <c r="VI626" s="6"/>
      <c r="VJ626" s="6"/>
      <c r="VK626" s="6"/>
      <c r="VL626" s="6"/>
      <c r="VM626" s="6"/>
      <c r="VN626" s="6"/>
      <c r="VO626" s="6"/>
      <c r="VP626" s="6"/>
      <c r="VQ626" s="6"/>
      <c r="VR626" s="6"/>
      <c r="VS626" s="6"/>
      <c r="VT626" s="6"/>
      <c r="VU626" s="6"/>
      <c r="VV626" s="6"/>
      <c r="VW626" s="6"/>
      <c r="VX626" s="6"/>
      <c r="VY626" s="6"/>
      <c r="VZ626" s="6"/>
      <c r="WA626" s="6"/>
      <c r="WB626" s="6"/>
      <c r="WC626" s="6"/>
      <c r="WD626" s="6"/>
      <c r="WE626" s="6"/>
      <c r="WF626" s="6"/>
      <c r="WG626" s="6"/>
      <c r="WH626" s="6"/>
      <c r="WI626" s="6"/>
      <c r="WJ626" s="6"/>
      <c r="WK626" s="6"/>
      <c r="WL626" s="6"/>
      <c r="WM626" s="6"/>
      <c r="WN626" s="6"/>
      <c r="WO626" s="6"/>
      <c r="WP626" s="6"/>
      <c r="WQ626" s="6"/>
      <c r="WR626" s="6"/>
      <c r="WS626" s="6"/>
      <c r="WT626" s="6"/>
      <c r="WU626" s="6"/>
      <c r="WV626" s="6"/>
      <c r="WW626" s="6"/>
      <c r="WX626" s="6"/>
      <c r="WY626" s="6"/>
      <c r="WZ626" s="6"/>
      <c r="XA626" s="6"/>
      <c r="XB626" s="6"/>
      <c r="XC626" s="6"/>
      <c r="XD626" s="6"/>
      <c r="XE626" s="6"/>
      <c r="XF626" s="6"/>
      <c r="XG626" s="6"/>
      <c r="XH626" s="6"/>
      <c r="XI626" s="6"/>
      <c r="XJ626" s="6"/>
      <c r="XK626" s="6"/>
      <c r="XL626" s="6"/>
      <c r="XM626" s="6"/>
      <c r="XN626" s="6"/>
      <c r="XO626" s="6"/>
      <c r="XP626" s="6"/>
    </row>
    <row r="627" spans="2:640" x14ac:dyDescent="0.25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/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/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/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/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/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6"/>
      <c r="MR627" s="6"/>
      <c r="MS627" s="6"/>
      <c r="MT627" s="6"/>
      <c r="MU627" s="6"/>
      <c r="MV627" s="6"/>
      <c r="MW627" s="6"/>
      <c r="MX627" s="6"/>
      <c r="MY627" s="6"/>
      <c r="MZ627" s="6"/>
      <c r="NA627" s="6"/>
      <c r="NB627" s="6"/>
      <c r="NC627" s="6"/>
      <c r="ND627" s="6"/>
      <c r="NE627" s="6"/>
      <c r="NF627" s="6"/>
      <c r="NG627" s="6"/>
      <c r="NH627" s="6"/>
      <c r="NI627" s="6"/>
      <c r="NJ627" s="6"/>
      <c r="NK627" s="6"/>
      <c r="NL627" s="6"/>
      <c r="NM627" s="6"/>
      <c r="NN627" s="6"/>
      <c r="NO627" s="6"/>
      <c r="NP627" s="6"/>
      <c r="NQ627" s="6"/>
      <c r="NR627" s="6"/>
      <c r="NS627" s="6"/>
      <c r="NT627" s="6"/>
      <c r="NU627" s="6"/>
      <c r="NV627" s="6"/>
      <c r="NW627" s="6"/>
      <c r="NX627" s="6"/>
      <c r="NY627" s="6"/>
      <c r="NZ627" s="6"/>
      <c r="OA627" s="6"/>
      <c r="OB627" s="6"/>
      <c r="OC627" s="6"/>
      <c r="OD627" s="6"/>
      <c r="OE627" s="6"/>
      <c r="OF627" s="6"/>
      <c r="OG627" s="6"/>
      <c r="OH627" s="6"/>
      <c r="OI627" s="6"/>
      <c r="OJ627" s="6"/>
      <c r="OK627" s="6"/>
      <c r="OL627" s="6"/>
      <c r="OM627" s="6"/>
      <c r="ON627" s="6"/>
      <c r="OO627" s="6"/>
      <c r="OP627" s="6"/>
      <c r="OQ627" s="6"/>
      <c r="OR627" s="6"/>
      <c r="OS627" s="6"/>
      <c r="OT627" s="6"/>
      <c r="OU627" s="6"/>
      <c r="OV627" s="6"/>
      <c r="OW627" s="6"/>
      <c r="OX627" s="6"/>
      <c r="OY627" s="6"/>
      <c r="OZ627" s="6"/>
      <c r="PA627" s="6"/>
      <c r="PB627" s="6"/>
      <c r="PC627" s="6"/>
      <c r="PD627" s="6"/>
      <c r="PE627" s="6"/>
      <c r="PF627" s="6"/>
      <c r="PG627" s="6"/>
      <c r="PH627" s="6"/>
      <c r="PI627" s="6"/>
      <c r="PJ627" s="6"/>
      <c r="PK627" s="6"/>
      <c r="PL627" s="6"/>
      <c r="PM627" s="6"/>
      <c r="PN627" s="6"/>
      <c r="PO627" s="6"/>
      <c r="PP627" s="6"/>
      <c r="PQ627" s="6"/>
      <c r="PR627" s="6"/>
      <c r="PS627" s="6"/>
      <c r="PT627" s="6"/>
      <c r="PU627" s="6"/>
      <c r="PV627" s="6"/>
      <c r="PW627" s="6"/>
      <c r="PX627" s="6"/>
      <c r="PY627" s="6"/>
      <c r="PZ627" s="6"/>
      <c r="QA627" s="6"/>
      <c r="QB627" s="6"/>
      <c r="QC627" s="6"/>
      <c r="QD627" s="6"/>
      <c r="QE627" s="6"/>
      <c r="QF627" s="6"/>
      <c r="QG627" s="6"/>
      <c r="QH627" s="6"/>
      <c r="QI627" s="6"/>
      <c r="QJ627" s="6"/>
      <c r="QK627" s="6"/>
      <c r="QL627" s="6"/>
      <c r="QM627" s="6"/>
      <c r="QN627" s="6"/>
      <c r="QO627" s="6"/>
      <c r="QP627" s="6"/>
      <c r="QQ627" s="6"/>
      <c r="QR627" s="6"/>
      <c r="QS627" s="6"/>
      <c r="QT627" s="6"/>
      <c r="QU627" s="6"/>
      <c r="QV627" s="6"/>
      <c r="QW627" s="6"/>
      <c r="QX627" s="6"/>
      <c r="QY627" s="6"/>
      <c r="QZ627" s="6"/>
      <c r="RA627" s="6"/>
      <c r="RB627" s="6"/>
      <c r="RC627" s="6"/>
      <c r="RD627" s="6"/>
      <c r="RE627" s="6"/>
      <c r="RF627" s="6"/>
      <c r="RG627" s="6"/>
      <c r="RH627" s="6"/>
      <c r="RI627" s="6"/>
      <c r="RJ627" s="6"/>
      <c r="RK627" s="6"/>
      <c r="RL627" s="6"/>
      <c r="RM627" s="6"/>
      <c r="RN627" s="6"/>
      <c r="RO627" s="6"/>
      <c r="RP627" s="6"/>
      <c r="RQ627" s="6"/>
      <c r="RR627" s="6"/>
      <c r="RS627" s="6"/>
      <c r="RT627" s="6"/>
      <c r="RU627" s="6"/>
      <c r="RV627" s="6"/>
      <c r="RW627" s="6"/>
      <c r="RX627" s="6"/>
      <c r="RY627" s="6"/>
      <c r="RZ627" s="6"/>
      <c r="SA627" s="6"/>
      <c r="SB627" s="6"/>
      <c r="SC627" s="6"/>
      <c r="SD627" s="6"/>
      <c r="SE627" s="6"/>
      <c r="SF627" s="6"/>
      <c r="SG627" s="6"/>
      <c r="SH627" s="6"/>
      <c r="SI627" s="6"/>
      <c r="SJ627" s="6"/>
      <c r="SK627" s="6"/>
      <c r="SL627" s="6"/>
      <c r="SM627" s="6"/>
      <c r="SN627" s="6"/>
      <c r="SO627" s="6"/>
      <c r="SP627" s="6"/>
      <c r="SQ627" s="6"/>
      <c r="SR627" s="6"/>
      <c r="SS627" s="6"/>
      <c r="ST627" s="6"/>
      <c r="SU627" s="6"/>
      <c r="SV627" s="6"/>
      <c r="SW627" s="6"/>
      <c r="SX627" s="6"/>
      <c r="SY627" s="6"/>
      <c r="SZ627" s="6"/>
      <c r="TA627" s="6"/>
      <c r="TB627" s="6"/>
      <c r="TC627" s="6"/>
      <c r="TD627" s="6"/>
      <c r="TE627" s="6"/>
      <c r="TF627" s="6"/>
      <c r="TG627" s="6"/>
      <c r="TH627" s="6"/>
      <c r="TI627" s="6"/>
      <c r="TJ627" s="6"/>
      <c r="TK627" s="6"/>
      <c r="TL627" s="6"/>
      <c r="TM627" s="6"/>
      <c r="TN627" s="6"/>
      <c r="TO627" s="6"/>
      <c r="TP627" s="6"/>
      <c r="TQ627" s="6"/>
      <c r="TR627" s="6"/>
      <c r="TS627" s="6"/>
      <c r="TT627" s="6"/>
      <c r="TU627" s="6"/>
      <c r="TV627" s="6"/>
      <c r="TW627" s="6"/>
      <c r="TX627" s="6"/>
      <c r="TY627" s="6"/>
      <c r="TZ627" s="6"/>
      <c r="UA627" s="6"/>
      <c r="UB627" s="6"/>
      <c r="UC627" s="6"/>
      <c r="UD627" s="6"/>
      <c r="UE627" s="6"/>
      <c r="UF627" s="6"/>
      <c r="UG627" s="6"/>
      <c r="UH627" s="6"/>
      <c r="UI627" s="6"/>
      <c r="UJ627" s="6"/>
      <c r="UK627" s="6"/>
      <c r="UL627" s="6"/>
      <c r="UM627" s="6"/>
      <c r="UN627" s="6"/>
      <c r="UO627" s="6"/>
      <c r="UP627" s="6"/>
      <c r="UQ627" s="6"/>
      <c r="UR627" s="6"/>
      <c r="US627" s="6"/>
      <c r="UT627" s="6"/>
      <c r="UU627" s="6"/>
      <c r="UV627" s="6"/>
      <c r="UW627" s="6"/>
      <c r="UX627" s="6"/>
      <c r="UY627" s="6"/>
      <c r="UZ627" s="6"/>
      <c r="VA627" s="6"/>
      <c r="VB627" s="6"/>
      <c r="VC627" s="6"/>
      <c r="VD627" s="6"/>
      <c r="VE627" s="6"/>
      <c r="VF627" s="6"/>
      <c r="VG627" s="6"/>
      <c r="VH627" s="6"/>
      <c r="VI627" s="6"/>
      <c r="VJ627" s="6"/>
      <c r="VK627" s="6"/>
      <c r="VL627" s="6"/>
      <c r="VM627" s="6"/>
      <c r="VN627" s="6"/>
      <c r="VO627" s="6"/>
      <c r="VP627" s="6"/>
      <c r="VQ627" s="6"/>
      <c r="VR627" s="6"/>
      <c r="VS627" s="6"/>
      <c r="VT627" s="6"/>
      <c r="VU627" s="6"/>
      <c r="VV627" s="6"/>
      <c r="VW627" s="6"/>
      <c r="VX627" s="6"/>
      <c r="VY627" s="6"/>
      <c r="VZ627" s="6"/>
      <c r="WA627" s="6"/>
      <c r="WB627" s="6"/>
      <c r="WC627" s="6"/>
      <c r="WD627" s="6"/>
      <c r="WE627" s="6"/>
      <c r="WF627" s="6"/>
      <c r="WG627" s="6"/>
      <c r="WH627" s="6"/>
      <c r="WI627" s="6"/>
      <c r="WJ627" s="6"/>
      <c r="WK627" s="6"/>
      <c r="WL627" s="6"/>
      <c r="WM627" s="6"/>
      <c r="WN627" s="6"/>
      <c r="WO627" s="6"/>
      <c r="WP627" s="6"/>
      <c r="WQ627" s="6"/>
      <c r="WR627" s="6"/>
      <c r="WS627" s="6"/>
      <c r="WT627" s="6"/>
      <c r="WU627" s="6"/>
      <c r="WV627" s="6"/>
      <c r="WW627" s="6"/>
      <c r="WX627" s="6"/>
      <c r="WY627" s="6"/>
      <c r="WZ627" s="6"/>
      <c r="XA627" s="6"/>
      <c r="XB627" s="6"/>
      <c r="XC627" s="6"/>
      <c r="XD627" s="6"/>
      <c r="XE627" s="6"/>
      <c r="XF627" s="6"/>
      <c r="XG627" s="6"/>
      <c r="XH627" s="6"/>
      <c r="XI627" s="6"/>
      <c r="XJ627" s="6"/>
      <c r="XK627" s="6"/>
      <c r="XL627" s="6"/>
      <c r="XM627" s="6"/>
      <c r="XN627" s="6"/>
      <c r="XO627" s="6"/>
      <c r="XP627" s="6"/>
    </row>
    <row r="628" spans="2:640" x14ac:dyDescent="0.25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/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/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/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/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/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6"/>
      <c r="MR628" s="6"/>
      <c r="MS628" s="6"/>
      <c r="MT628" s="6"/>
      <c r="MU628" s="6"/>
      <c r="MV628" s="6"/>
      <c r="MW628" s="6"/>
      <c r="MX628" s="6"/>
      <c r="MY628" s="6"/>
      <c r="MZ628" s="6"/>
      <c r="NA628" s="6"/>
      <c r="NB628" s="6"/>
      <c r="NC628" s="6"/>
      <c r="ND628" s="6"/>
      <c r="NE628" s="6"/>
      <c r="NF628" s="6"/>
      <c r="NG628" s="6"/>
      <c r="NH628" s="6"/>
      <c r="NI628" s="6"/>
      <c r="NJ628" s="6"/>
      <c r="NK628" s="6"/>
      <c r="NL628" s="6"/>
      <c r="NM628" s="6"/>
      <c r="NN628" s="6"/>
      <c r="NO628" s="6"/>
      <c r="NP628" s="6"/>
      <c r="NQ628" s="6"/>
      <c r="NR628" s="6"/>
      <c r="NS628" s="6"/>
      <c r="NT628" s="6"/>
      <c r="NU628" s="6"/>
      <c r="NV628" s="6"/>
      <c r="NW628" s="6"/>
      <c r="NX628" s="6"/>
      <c r="NY628" s="6"/>
      <c r="NZ628" s="6"/>
      <c r="OA628" s="6"/>
      <c r="OB628" s="6"/>
      <c r="OC628" s="6"/>
      <c r="OD628" s="6"/>
      <c r="OE628" s="6"/>
      <c r="OF628" s="6"/>
      <c r="OG628" s="6"/>
      <c r="OH628" s="6"/>
      <c r="OI628" s="6"/>
      <c r="OJ628" s="6"/>
      <c r="OK628" s="6"/>
      <c r="OL628" s="6"/>
      <c r="OM628" s="6"/>
      <c r="ON628" s="6"/>
      <c r="OO628" s="6"/>
      <c r="OP628" s="6"/>
      <c r="OQ628" s="6"/>
      <c r="OR628" s="6"/>
      <c r="OS628" s="6"/>
      <c r="OT628" s="6"/>
      <c r="OU628" s="6"/>
      <c r="OV628" s="6"/>
      <c r="OW628" s="6"/>
      <c r="OX628" s="6"/>
      <c r="OY628" s="6"/>
      <c r="OZ628" s="6"/>
      <c r="PA628" s="6"/>
      <c r="PB628" s="6"/>
      <c r="PC628" s="6"/>
      <c r="PD628" s="6"/>
      <c r="PE628" s="6"/>
      <c r="PF628" s="6"/>
      <c r="PG628" s="6"/>
      <c r="PH628" s="6"/>
      <c r="PI628" s="6"/>
      <c r="PJ628" s="6"/>
      <c r="PK628" s="6"/>
      <c r="PL628" s="6"/>
      <c r="PM628" s="6"/>
      <c r="PN628" s="6"/>
      <c r="PO628" s="6"/>
      <c r="PP628" s="6"/>
      <c r="PQ628" s="6"/>
      <c r="PR628" s="6"/>
      <c r="PS628" s="6"/>
      <c r="PT628" s="6"/>
      <c r="PU628" s="6"/>
      <c r="PV628" s="6"/>
      <c r="PW628" s="6"/>
      <c r="PX628" s="6"/>
      <c r="PY628" s="6"/>
      <c r="PZ628" s="6"/>
      <c r="QA628" s="6"/>
      <c r="QB628" s="6"/>
      <c r="QC628" s="6"/>
      <c r="QD628" s="6"/>
      <c r="QE628" s="6"/>
      <c r="QF628" s="6"/>
      <c r="QG628" s="6"/>
      <c r="QH628" s="6"/>
      <c r="QI628" s="6"/>
      <c r="QJ628" s="6"/>
      <c r="QK628" s="6"/>
      <c r="QL628" s="6"/>
      <c r="QM628" s="6"/>
      <c r="QN628" s="6"/>
      <c r="QO628" s="6"/>
      <c r="QP628" s="6"/>
      <c r="QQ628" s="6"/>
      <c r="QR628" s="6"/>
      <c r="QS628" s="6"/>
      <c r="QT628" s="6"/>
      <c r="QU628" s="6"/>
      <c r="QV628" s="6"/>
      <c r="QW628" s="6"/>
      <c r="QX628" s="6"/>
      <c r="QY628" s="6"/>
      <c r="QZ628" s="6"/>
      <c r="RA628" s="6"/>
      <c r="RB628" s="6"/>
      <c r="RC628" s="6"/>
      <c r="RD628" s="6"/>
      <c r="RE628" s="6"/>
      <c r="RF628" s="6"/>
      <c r="RG628" s="6"/>
      <c r="RH628" s="6"/>
      <c r="RI628" s="6"/>
      <c r="RJ628" s="6"/>
      <c r="RK628" s="6"/>
      <c r="RL628" s="6"/>
      <c r="RM628" s="6"/>
      <c r="RN628" s="6"/>
      <c r="RO628" s="6"/>
      <c r="RP628" s="6"/>
      <c r="RQ628" s="6"/>
      <c r="RR628" s="6"/>
      <c r="RS628" s="6"/>
      <c r="RT628" s="6"/>
      <c r="RU628" s="6"/>
      <c r="RV628" s="6"/>
      <c r="RW628" s="6"/>
      <c r="RX628" s="6"/>
      <c r="RY628" s="6"/>
      <c r="RZ628" s="6"/>
      <c r="SA628" s="6"/>
      <c r="SB628" s="6"/>
      <c r="SC628" s="6"/>
      <c r="SD628" s="6"/>
      <c r="SE628" s="6"/>
      <c r="SF628" s="6"/>
      <c r="SG628" s="6"/>
      <c r="SH628" s="6"/>
      <c r="SI628" s="6"/>
      <c r="SJ628" s="6"/>
      <c r="SK628" s="6"/>
      <c r="SL628" s="6"/>
      <c r="SM628" s="6"/>
      <c r="SN628" s="6"/>
      <c r="SO628" s="6"/>
      <c r="SP628" s="6"/>
      <c r="SQ628" s="6"/>
      <c r="SR628" s="6"/>
      <c r="SS628" s="6"/>
      <c r="ST628" s="6"/>
      <c r="SU628" s="6"/>
      <c r="SV628" s="6"/>
      <c r="SW628" s="6"/>
      <c r="SX628" s="6"/>
      <c r="SY628" s="6"/>
      <c r="SZ628" s="6"/>
      <c r="TA628" s="6"/>
      <c r="TB628" s="6"/>
      <c r="TC628" s="6"/>
      <c r="TD628" s="6"/>
      <c r="TE628" s="6"/>
      <c r="TF628" s="6"/>
      <c r="TG628" s="6"/>
      <c r="TH628" s="6"/>
      <c r="TI628" s="6"/>
      <c r="TJ628" s="6"/>
      <c r="TK628" s="6"/>
      <c r="TL628" s="6"/>
      <c r="TM628" s="6"/>
      <c r="TN628" s="6"/>
      <c r="TO628" s="6"/>
      <c r="TP628" s="6"/>
      <c r="TQ628" s="6"/>
      <c r="TR628" s="6"/>
      <c r="TS628" s="6"/>
      <c r="TT628" s="6"/>
      <c r="TU628" s="6"/>
      <c r="TV628" s="6"/>
      <c r="TW628" s="6"/>
      <c r="TX628" s="6"/>
      <c r="TY628" s="6"/>
      <c r="TZ628" s="6"/>
      <c r="UA628" s="6"/>
      <c r="UB628" s="6"/>
      <c r="UC628" s="6"/>
      <c r="UD628" s="6"/>
      <c r="UE628" s="6"/>
      <c r="UF628" s="6"/>
      <c r="UG628" s="6"/>
      <c r="UH628" s="6"/>
      <c r="UI628" s="6"/>
      <c r="UJ628" s="6"/>
      <c r="UK628" s="6"/>
      <c r="UL628" s="6"/>
      <c r="UM628" s="6"/>
      <c r="UN628" s="6"/>
      <c r="UO628" s="6"/>
      <c r="UP628" s="6"/>
      <c r="UQ628" s="6"/>
      <c r="UR628" s="6"/>
      <c r="US628" s="6"/>
      <c r="UT628" s="6"/>
      <c r="UU628" s="6"/>
      <c r="UV628" s="6"/>
      <c r="UW628" s="6"/>
      <c r="UX628" s="6"/>
      <c r="UY628" s="6"/>
      <c r="UZ628" s="6"/>
      <c r="VA628" s="6"/>
      <c r="VB628" s="6"/>
      <c r="VC628" s="6"/>
      <c r="VD628" s="6"/>
      <c r="VE628" s="6"/>
      <c r="VF628" s="6"/>
      <c r="VG628" s="6"/>
      <c r="VH628" s="6"/>
      <c r="VI628" s="6"/>
      <c r="VJ628" s="6"/>
      <c r="VK628" s="6"/>
      <c r="VL628" s="6"/>
      <c r="VM628" s="6"/>
      <c r="VN628" s="6"/>
      <c r="VO628" s="6"/>
      <c r="VP628" s="6"/>
      <c r="VQ628" s="6"/>
      <c r="VR628" s="6"/>
      <c r="VS628" s="6"/>
      <c r="VT628" s="6"/>
      <c r="VU628" s="6"/>
      <c r="VV628" s="6"/>
      <c r="VW628" s="6"/>
      <c r="VX628" s="6"/>
      <c r="VY628" s="6"/>
      <c r="VZ628" s="6"/>
      <c r="WA628" s="6"/>
      <c r="WB628" s="6"/>
      <c r="WC628" s="6"/>
      <c r="WD628" s="6"/>
      <c r="WE628" s="6"/>
      <c r="WF628" s="6"/>
      <c r="WG628" s="6"/>
      <c r="WH628" s="6"/>
      <c r="WI628" s="6"/>
      <c r="WJ628" s="6"/>
      <c r="WK628" s="6"/>
      <c r="WL628" s="6"/>
      <c r="WM628" s="6"/>
      <c r="WN628" s="6"/>
      <c r="WO628" s="6"/>
      <c r="WP628" s="6"/>
      <c r="WQ628" s="6"/>
      <c r="WR628" s="6"/>
      <c r="WS628" s="6"/>
      <c r="WT628" s="6"/>
      <c r="WU628" s="6"/>
      <c r="WV628" s="6"/>
      <c r="WW628" s="6"/>
      <c r="WX628" s="6"/>
      <c r="WY628" s="6"/>
      <c r="WZ628" s="6"/>
      <c r="XA628" s="6"/>
      <c r="XB628" s="6"/>
      <c r="XC628" s="6"/>
      <c r="XD628" s="6"/>
      <c r="XE628" s="6"/>
      <c r="XF628" s="6"/>
      <c r="XG628" s="6"/>
      <c r="XH628" s="6"/>
      <c r="XI628" s="6"/>
      <c r="XJ628" s="6"/>
      <c r="XK628" s="6"/>
      <c r="XL628" s="6"/>
      <c r="XM628" s="6"/>
      <c r="XN628" s="6"/>
      <c r="XO628" s="6"/>
      <c r="XP628" s="6"/>
    </row>
    <row r="629" spans="2:640" x14ac:dyDescent="0.25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/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/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/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/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/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6"/>
      <c r="MR629" s="6"/>
      <c r="MS629" s="6"/>
      <c r="MT629" s="6"/>
      <c r="MU629" s="6"/>
      <c r="MV629" s="6"/>
      <c r="MW629" s="6"/>
      <c r="MX629" s="6"/>
      <c r="MY629" s="6"/>
      <c r="MZ629" s="6"/>
      <c r="NA629" s="6"/>
      <c r="NB629" s="6"/>
      <c r="NC629" s="6"/>
      <c r="ND629" s="6"/>
      <c r="NE629" s="6"/>
      <c r="NF629" s="6"/>
      <c r="NG629" s="6"/>
      <c r="NH629" s="6"/>
      <c r="NI629" s="6"/>
      <c r="NJ629" s="6"/>
      <c r="NK629" s="6"/>
      <c r="NL629" s="6"/>
      <c r="NM629" s="6"/>
      <c r="NN629" s="6"/>
      <c r="NO629" s="6"/>
      <c r="NP629" s="6"/>
      <c r="NQ629" s="6"/>
      <c r="NR629" s="6"/>
      <c r="NS629" s="6"/>
      <c r="NT629" s="6"/>
      <c r="NU629" s="6"/>
      <c r="NV629" s="6"/>
      <c r="NW629" s="6"/>
      <c r="NX629" s="6"/>
      <c r="NY629" s="6"/>
      <c r="NZ629" s="6"/>
      <c r="OA629" s="6"/>
      <c r="OB629" s="6"/>
      <c r="OC629" s="6"/>
      <c r="OD629" s="6"/>
      <c r="OE629" s="6"/>
      <c r="OF629" s="6"/>
      <c r="OG629" s="6"/>
      <c r="OH629" s="6"/>
      <c r="OI629" s="6"/>
      <c r="OJ629" s="6"/>
      <c r="OK629" s="6"/>
      <c r="OL629" s="6"/>
      <c r="OM629" s="6"/>
      <c r="ON629" s="6"/>
      <c r="OO629" s="6"/>
      <c r="OP629" s="6"/>
      <c r="OQ629" s="6"/>
      <c r="OR629" s="6"/>
      <c r="OS629" s="6"/>
      <c r="OT629" s="6"/>
      <c r="OU629" s="6"/>
      <c r="OV629" s="6"/>
      <c r="OW629" s="6"/>
      <c r="OX629" s="6"/>
      <c r="OY629" s="6"/>
      <c r="OZ629" s="6"/>
      <c r="PA629" s="6"/>
      <c r="PB629" s="6"/>
      <c r="PC629" s="6"/>
      <c r="PD629" s="6"/>
      <c r="PE629" s="6"/>
      <c r="PF629" s="6"/>
      <c r="PG629" s="6"/>
      <c r="PH629" s="6"/>
      <c r="PI629" s="6"/>
      <c r="PJ629" s="6"/>
      <c r="PK629" s="6"/>
      <c r="PL629" s="6"/>
      <c r="PM629" s="6"/>
      <c r="PN629" s="6"/>
      <c r="PO629" s="6"/>
      <c r="PP629" s="6"/>
      <c r="PQ629" s="6"/>
      <c r="PR629" s="6"/>
      <c r="PS629" s="6"/>
      <c r="PT629" s="6"/>
      <c r="PU629" s="6"/>
      <c r="PV629" s="6"/>
      <c r="PW629" s="6"/>
      <c r="PX629" s="6"/>
      <c r="PY629" s="6"/>
      <c r="PZ629" s="6"/>
      <c r="QA629" s="6"/>
      <c r="QB629" s="6"/>
      <c r="QC629" s="6"/>
      <c r="QD629" s="6"/>
      <c r="QE629" s="6"/>
      <c r="QF629" s="6"/>
      <c r="QG629" s="6"/>
      <c r="QH629" s="6"/>
      <c r="QI629" s="6"/>
      <c r="QJ629" s="6"/>
      <c r="QK629" s="6"/>
      <c r="QL629" s="6"/>
      <c r="QM629" s="6"/>
      <c r="QN629" s="6"/>
      <c r="QO629" s="6"/>
      <c r="QP629" s="6"/>
      <c r="QQ629" s="6"/>
      <c r="QR629" s="6"/>
      <c r="QS629" s="6"/>
      <c r="QT629" s="6"/>
      <c r="QU629" s="6"/>
      <c r="QV629" s="6"/>
      <c r="QW629" s="6"/>
      <c r="QX629" s="6"/>
      <c r="QY629" s="6"/>
      <c r="QZ629" s="6"/>
      <c r="RA629" s="6"/>
      <c r="RB629" s="6"/>
      <c r="RC629" s="6"/>
      <c r="RD629" s="6"/>
      <c r="RE629" s="6"/>
      <c r="RF629" s="6"/>
      <c r="RG629" s="6"/>
      <c r="RH629" s="6"/>
      <c r="RI629" s="6"/>
      <c r="RJ629" s="6"/>
      <c r="RK629" s="6"/>
      <c r="RL629" s="6"/>
      <c r="RM629" s="6"/>
      <c r="RN629" s="6"/>
      <c r="RO629" s="6"/>
      <c r="RP629" s="6"/>
      <c r="RQ629" s="6"/>
      <c r="RR629" s="6"/>
      <c r="RS629" s="6"/>
      <c r="RT629" s="6"/>
      <c r="RU629" s="6"/>
      <c r="RV629" s="6"/>
      <c r="RW629" s="6"/>
      <c r="RX629" s="6"/>
      <c r="RY629" s="6"/>
      <c r="RZ629" s="6"/>
      <c r="SA629" s="6"/>
      <c r="SB629" s="6"/>
      <c r="SC629" s="6"/>
      <c r="SD629" s="6"/>
      <c r="SE629" s="6"/>
      <c r="SF629" s="6"/>
      <c r="SG629" s="6"/>
      <c r="SH629" s="6"/>
      <c r="SI629" s="6"/>
      <c r="SJ629" s="6"/>
      <c r="SK629" s="6"/>
      <c r="SL629" s="6"/>
      <c r="SM629" s="6"/>
      <c r="SN629" s="6"/>
      <c r="SO629" s="6"/>
      <c r="SP629" s="6"/>
      <c r="SQ629" s="6"/>
      <c r="SR629" s="6"/>
      <c r="SS629" s="6"/>
      <c r="ST629" s="6"/>
      <c r="SU629" s="6"/>
      <c r="SV629" s="6"/>
      <c r="SW629" s="6"/>
      <c r="SX629" s="6"/>
      <c r="SY629" s="6"/>
      <c r="SZ629" s="6"/>
      <c r="TA629" s="6"/>
      <c r="TB629" s="6"/>
      <c r="TC629" s="6"/>
      <c r="TD629" s="6"/>
      <c r="TE629" s="6"/>
      <c r="TF629" s="6"/>
      <c r="TG629" s="6"/>
      <c r="TH629" s="6"/>
      <c r="TI629" s="6"/>
      <c r="TJ629" s="6"/>
      <c r="TK629" s="6"/>
      <c r="TL629" s="6"/>
      <c r="TM629" s="6"/>
      <c r="TN629" s="6"/>
      <c r="TO629" s="6"/>
      <c r="TP629" s="6"/>
      <c r="TQ629" s="6"/>
      <c r="TR629" s="6"/>
      <c r="TS629" s="6"/>
      <c r="TT629" s="6"/>
      <c r="TU629" s="6"/>
      <c r="TV629" s="6"/>
      <c r="TW629" s="6"/>
      <c r="TX629" s="6"/>
      <c r="TY629" s="6"/>
      <c r="TZ629" s="6"/>
      <c r="UA629" s="6"/>
      <c r="UB629" s="6"/>
      <c r="UC629" s="6"/>
      <c r="UD629" s="6"/>
      <c r="UE629" s="6"/>
      <c r="UF629" s="6"/>
      <c r="UG629" s="6"/>
      <c r="UH629" s="6"/>
      <c r="UI629" s="6"/>
      <c r="UJ629" s="6"/>
      <c r="UK629" s="6"/>
      <c r="UL629" s="6"/>
      <c r="UM629" s="6"/>
      <c r="UN629" s="6"/>
      <c r="UO629" s="6"/>
      <c r="UP629" s="6"/>
      <c r="UQ629" s="6"/>
      <c r="UR629" s="6"/>
      <c r="US629" s="6"/>
      <c r="UT629" s="6"/>
      <c r="UU629" s="6"/>
      <c r="UV629" s="6"/>
      <c r="UW629" s="6"/>
      <c r="UX629" s="6"/>
      <c r="UY629" s="6"/>
      <c r="UZ629" s="6"/>
      <c r="VA629" s="6"/>
      <c r="VB629" s="6"/>
      <c r="VC629" s="6"/>
      <c r="VD629" s="6"/>
      <c r="VE629" s="6"/>
      <c r="VF629" s="6"/>
      <c r="VG629" s="6"/>
      <c r="VH629" s="6"/>
      <c r="VI629" s="6"/>
      <c r="VJ629" s="6"/>
      <c r="VK629" s="6"/>
      <c r="VL629" s="6"/>
      <c r="VM629" s="6"/>
      <c r="VN629" s="6"/>
      <c r="VO629" s="6"/>
      <c r="VP629" s="6"/>
      <c r="VQ629" s="6"/>
      <c r="VR629" s="6"/>
      <c r="VS629" s="6"/>
      <c r="VT629" s="6"/>
      <c r="VU629" s="6"/>
      <c r="VV629" s="6"/>
      <c r="VW629" s="6"/>
      <c r="VX629" s="6"/>
      <c r="VY629" s="6"/>
      <c r="VZ629" s="6"/>
      <c r="WA629" s="6"/>
      <c r="WB629" s="6"/>
      <c r="WC629" s="6"/>
      <c r="WD629" s="6"/>
      <c r="WE629" s="6"/>
      <c r="WF629" s="6"/>
      <c r="WG629" s="6"/>
      <c r="WH629" s="6"/>
      <c r="WI629" s="6"/>
      <c r="WJ629" s="6"/>
      <c r="WK629" s="6"/>
      <c r="WL629" s="6"/>
      <c r="WM629" s="6"/>
      <c r="WN629" s="6"/>
      <c r="WO629" s="6"/>
      <c r="WP629" s="6"/>
      <c r="WQ629" s="6"/>
      <c r="WR629" s="6"/>
      <c r="WS629" s="6"/>
      <c r="WT629" s="6"/>
      <c r="WU629" s="6"/>
      <c r="WV629" s="6"/>
      <c r="WW629" s="6"/>
      <c r="WX629" s="6"/>
      <c r="WY629" s="6"/>
      <c r="WZ629" s="6"/>
      <c r="XA629" s="6"/>
      <c r="XB629" s="6"/>
      <c r="XC629" s="6"/>
      <c r="XD629" s="6"/>
      <c r="XE629" s="6"/>
      <c r="XF629" s="6"/>
      <c r="XG629" s="6"/>
      <c r="XH629" s="6"/>
      <c r="XI629" s="6"/>
      <c r="XJ629" s="6"/>
      <c r="XK629" s="6"/>
      <c r="XL629" s="6"/>
      <c r="XM629" s="6"/>
      <c r="XN629" s="6"/>
      <c r="XO629" s="6"/>
      <c r="XP629" s="6"/>
    </row>
    <row r="630" spans="2:640" x14ac:dyDescent="0.25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/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/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/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/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/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6"/>
      <c r="MR630" s="6"/>
      <c r="MS630" s="6"/>
      <c r="MT630" s="6"/>
      <c r="MU630" s="6"/>
      <c r="MV630" s="6"/>
      <c r="MW630" s="6"/>
      <c r="MX630" s="6"/>
      <c r="MY630" s="6"/>
      <c r="MZ630" s="6"/>
      <c r="NA630" s="6"/>
      <c r="NB630" s="6"/>
      <c r="NC630" s="6"/>
      <c r="ND630" s="6"/>
      <c r="NE630" s="6"/>
      <c r="NF630" s="6"/>
      <c r="NG630" s="6"/>
      <c r="NH630" s="6"/>
      <c r="NI630" s="6"/>
      <c r="NJ630" s="6"/>
      <c r="NK630" s="6"/>
      <c r="NL630" s="6"/>
      <c r="NM630" s="6"/>
      <c r="NN630" s="6"/>
      <c r="NO630" s="6"/>
      <c r="NP630" s="6"/>
      <c r="NQ630" s="6"/>
      <c r="NR630" s="6"/>
      <c r="NS630" s="6"/>
      <c r="NT630" s="6"/>
      <c r="NU630" s="6"/>
      <c r="NV630" s="6"/>
      <c r="NW630" s="6"/>
      <c r="NX630" s="6"/>
      <c r="NY630" s="6"/>
      <c r="NZ630" s="6"/>
      <c r="OA630" s="6"/>
      <c r="OB630" s="6"/>
      <c r="OC630" s="6"/>
      <c r="OD630" s="6"/>
      <c r="OE630" s="6"/>
      <c r="OF630" s="6"/>
      <c r="OG630" s="6"/>
      <c r="OH630" s="6"/>
      <c r="OI630" s="6"/>
      <c r="OJ630" s="6"/>
      <c r="OK630" s="6"/>
      <c r="OL630" s="6"/>
      <c r="OM630" s="6"/>
      <c r="ON630" s="6"/>
      <c r="OO630" s="6"/>
      <c r="OP630" s="6"/>
      <c r="OQ630" s="6"/>
      <c r="OR630" s="6"/>
      <c r="OS630" s="6"/>
      <c r="OT630" s="6"/>
      <c r="OU630" s="6"/>
      <c r="OV630" s="6"/>
      <c r="OW630" s="6"/>
      <c r="OX630" s="6"/>
      <c r="OY630" s="6"/>
      <c r="OZ630" s="6"/>
      <c r="PA630" s="6"/>
      <c r="PB630" s="6"/>
      <c r="PC630" s="6"/>
      <c r="PD630" s="6"/>
      <c r="PE630" s="6"/>
      <c r="PF630" s="6"/>
      <c r="PG630" s="6"/>
      <c r="PH630" s="6"/>
      <c r="PI630" s="6"/>
      <c r="PJ630" s="6"/>
      <c r="PK630" s="6"/>
      <c r="PL630" s="6"/>
      <c r="PM630" s="6"/>
      <c r="PN630" s="6"/>
      <c r="PO630" s="6"/>
      <c r="PP630" s="6"/>
      <c r="PQ630" s="6"/>
      <c r="PR630" s="6"/>
      <c r="PS630" s="6"/>
      <c r="PT630" s="6"/>
      <c r="PU630" s="6"/>
      <c r="PV630" s="6"/>
      <c r="PW630" s="6"/>
      <c r="PX630" s="6"/>
      <c r="PY630" s="6"/>
      <c r="PZ630" s="6"/>
      <c r="QA630" s="6"/>
      <c r="QB630" s="6"/>
      <c r="QC630" s="6"/>
      <c r="QD630" s="6"/>
      <c r="QE630" s="6"/>
      <c r="QF630" s="6"/>
      <c r="QG630" s="6"/>
      <c r="QH630" s="6"/>
      <c r="QI630" s="6"/>
      <c r="QJ630" s="6"/>
      <c r="QK630" s="6"/>
      <c r="QL630" s="6"/>
      <c r="QM630" s="6"/>
      <c r="QN630" s="6"/>
      <c r="QO630" s="6"/>
      <c r="QP630" s="6"/>
      <c r="QQ630" s="6"/>
      <c r="QR630" s="6"/>
      <c r="QS630" s="6"/>
      <c r="QT630" s="6"/>
      <c r="QU630" s="6"/>
      <c r="QV630" s="6"/>
      <c r="QW630" s="6"/>
      <c r="QX630" s="6"/>
      <c r="QY630" s="6"/>
      <c r="QZ630" s="6"/>
      <c r="RA630" s="6"/>
      <c r="RB630" s="6"/>
      <c r="RC630" s="6"/>
      <c r="RD630" s="6"/>
      <c r="RE630" s="6"/>
      <c r="RF630" s="6"/>
      <c r="RG630" s="6"/>
      <c r="RH630" s="6"/>
      <c r="RI630" s="6"/>
      <c r="RJ630" s="6"/>
      <c r="RK630" s="6"/>
      <c r="RL630" s="6"/>
      <c r="RM630" s="6"/>
      <c r="RN630" s="6"/>
      <c r="RO630" s="6"/>
      <c r="RP630" s="6"/>
      <c r="RQ630" s="6"/>
      <c r="RR630" s="6"/>
      <c r="RS630" s="6"/>
      <c r="RT630" s="6"/>
      <c r="RU630" s="6"/>
      <c r="RV630" s="6"/>
      <c r="RW630" s="6"/>
      <c r="RX630" s="6"/>
      <c r="RY630" s="6"/>
      <c r="RZ630" s="6"/>
      <c r="SA630" s="6"/>
      <c r="SB630" s="6"/>
      <c r="SC630" s="6"/>
      <c r="SD630" s="6"/>
      <c r="SE630" s="6"/>
      <c r="SF630" s="6"/>
      <c r="SG630" s="6"/>
      <c r="SH630" s="6"/>
      <c r="SI630" s="6"/>
      <c r="SJ630" s="6"/>
      <c r="SK630" s="6"/>
      <c r="SL630" s="6"/>
      <c r="SM630" s="6"/>
      <c r="SN630" s="6"/>
      <c r="SO630" s="6"/>
      <c r="SP630" s="6"/>
      <c r="SQ630" s="6"/>
      <c r="SR630" s="6"/>
      <c r="SS630" s="6"/>
      <c r="ST630" s="6"/>
      <c r="SU630" s="6"/>
      <c r="SV630" s="6"/>
      <c r="SW630" s="6"/>
      <c r="SX630" s="6"/>
      <c r="SY630" s="6"/>
      <c r="SZ630" s="6"/>
      <c r="TA630" s="6"/>
      <c r="TB630" s="6"/>
      <c r="TC630" s="6"/>
      <c r="TD630" s="6"/>
      <c r="TE630" s="6"/>
      <c r="TF630" s="6"/>
      <c r="TG630" s="6"/>
      <c r="TH630" s="6"/>
      <c r="TI630" s="6"/>
      <c r="TJ630" s="6"/>
      <c r="TK630" s="6"/>
      <c r="TL630" s="6"/>
      <c r="TM630" s="6"/>
      <c r="TN630" s="6"/>
      <c r="TO630" s="6"/>
      <c r="TP630" s="6"/>
      <c r="TQ630" s="6"/>
      <c r="TR630" s="6"/>
      <c r="TS630" s="6"/>
      <c r="TT630" s="6"/>
      <c r="TU630" s="6"/>
      <c r="TV630" s="6"/>
      <c r="TW630" s="6"/>
      <c r="TX630" s="6"/>
      <c r="TY630" s="6"/>
      <c r="TZ630" s="6"/>
      <c r="UA630" s="6"/>
      <c r="UB630" s="6"/>
      <c r="UC630" s="6"/>
      <c r="UD630" s="6"/>
      <c r="UE630" s="6"/>
      <c r="UF630" s="6"/>
      <c r="UG630" s="6"/>
      <c r="UH630" s="6"/>
      <c r="UI630" s="6"/>
      <c r="UJ630" s="6"/>
      <c r="UK630" s="6"/>
      <c r="UL630" s="6"/>
      <c r="UM630" s="6"/>
      <c r="UN630" s="6"/>
      <c r="UO630" s="6"/>
      <c r="UP630" s="6"/>
      <c r="UQ630" s="6"/>
      <c r="UR630" s="6"/>
      <c r="US630" s="6"/>
      <c r="UT630" s="6"/>
      <c r="UU630" s="6"/>
      <c r="UV630" s="6"/>
      <c r="UW630" s="6"/>
      <c r="UX630" s="6"/>
      <c r="UY630" s="6"/>
      <c r="UZ630" s="6"/>
      <c r="VA630" s="6"/>
      <c r="VB630" s="6"/>
      <c r="VC630" s="6"/>
      <c r="VD630" s="6"/>
      <c r="VE630" s="6"/>
      <c r="VF630" s="6"/>
      <c r="VG630" s="6"/>
      <c r="VH630" s="6"/>
      <c r="VI630" s="6"/>
      <c r="VJ630" s="6"/>
      <c r="VK630" s="6"/>
      <c r="VL630" s="6"/>
      <c r="VM630" s="6"/>
      <c r="VN630" s="6"/>
      <c r="VO630" s="6"/>
      <c r="VP630" s="6"/>
      <c r="VQ630" s="6"/>
      <c r="VR630" s="6"/>
      <c r="VS630" s="6"/>
      <c r="VT630" s="6"/>
      <c r="VU630" s="6"/>
      <c r="VV630" s="6"/>
      <c r="VW630" s="6"/>
      <c r="VX630" s="6"/>
      <c r="VY630" s="6"/>
      <c r="VZ630" s="6"/>
      <c r="WA630" s="6"/>
      <c r="WB630" s="6"/>
      <c r="WC630" s="6"/>
      <c r="WD630" s="6"/>
      <c r="WE630" s="6"/>
      <c r="WF630" s="6"/>
      <c r="WG630" s="6"/>
      <c r="WH630" s="6"/>
      <c r="WI630" s="6"/>
      <c r="WJ630" s="6"/>
      <c r="WK630" s="6"/>
      <c r="WL630" s="6"/>
      <c r="WM630" s="6"/>
      <c r="WN630" s="6"/>
      <c r="WO630" s="6"/>
      <c r="WP630" s="6"/>
      <c r="WQ630" s="6"/>
      <c r="WR630" s="6"/>
      <c r="WS630" s="6"/>
      <c r="WT630" s="6"/>
      <c r="WU630" s="6"/>
      <c r="WV630" s="6"/>
      <c r="WW630" s="6"/>
      <c r="WX630" s="6"/>
      <c r="WY630" s="6"/>
      <c r="WZ630" s="6"/>
      <c r="XA630" s="6"/>
      <c r="XB630" s="6"/>
      <c r="XC630" s="6"/>
      <c r="XD630" s="6"/>
      <c r="XE630" s="6"/>
      <c r="XF630" s="6"/>
      <c r="XG630" s="6"/>
      <c r="XH630" s="6"/>
      <c r="XI630" s="6"/>
      <c r="XJ630" s="6"/>
      <c r="XK630" s="6"/>
      <c r="XL630" s="6"/>
      <c r="XM630" s="6"/>
      <c r="XN630" s="6"/>
      <c r="XO630" s="6"/>
      <c r="XP630" s="6"/>
    </row>
    <row r="631" spans="2:640" x14ac:dyDescent="0.25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/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/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/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/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/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6"/>
      <c r="MR631" s="6"/>
      <c r="MS631" s="6"/>
      <c r="MT631" s="6"/>
      <c r="MU631" s="6"/>
      <c r="MV631" s="6"/>
      <c r="MW631" s="6"/>
      <c r="MX631" s="6"/>
      <c r="MY631" s="6"/>
      <c r="MZ631" s="6"/>
      <c r="NA631" s="6"/>
      <c r="NB631" s="6"/>
      <c r="NC631" s="6"/>
      <c r="ND631" s="6"/>
      <c r="NE631" s="6"/>
      <c r="NF631" s="6"/>
      <c r="NG631" s="6"/>
      <c r="NH631" s="6"/>
      <c r="NI631" s="6"/>
      <c r="NJ631" s="6"/>
      <c r="NK631" s="6"/>
      <c r="NL631" s="6"/>
      <c r="NM631" s="6"/>
      <c r="NN631" s="6"/>
      <c r="NO631" s="6"/>
      <c r="NP631" s="6"/>
      <c r="NQ631" s="6"/>
      <c r="NR631" s="6"/>
      <c r="NS631" s="6"/>
      <c r="NT631" s="6"/>
      <c r="NU631" s="6"/>
      <c r="NV631" s="6"/>
      <c r="NW631" s="6"/>
      <c r="NX631" s="6"/>
      <c r="NY631" s="6"/>
      <c r="NZ631" s="6"/>
      <c r="OA631" s="6"/>
      <c r="OB631" s="6"/>
      <c r="OC631" s="6"/>
      <c r="OD631" s="6"/>
      <c r="OE631" s="6"/>
      <c r="OF631" s="6"/>
      <c r="OG631" s="6"/>
      <c r="OH631" s="6"/>
      <c r="OI631" s="6"/>
      <c r="OJ631" s="6"/>
      <c r="OK631" s="6"/>
      <c r="OL631" s="6"/>
      <c r="OM631" s="6"/>
      <c r="ON631" s="6"/>
      <c r="OO631" s="6"/>
      <c r="OP631" s="6"/>
      <c r="OQ631" s="6"/>
      <c r="OR631" s="6"/>
      <c r="OS631" s="6"/>
      <c r="OT631" s="6"/>
      <c r="OU631" s="6"/>
      <c r="OV631" s="6"/>
      <c r="OW631" s="6"/>
      <c r="OX631" s="6"/>
      <c r="OY631" s="6"/>
      <c r="OZ631" s="6"/>
      <c r="PA631" s="6"/>
      <c r="PB631" s="6"/>
      <c r="PC631" s="6"/>
      <c r="PD631" s="6"/>
      <c r="PE631" s="6"/>
      <c r="PF631" s="6"/>
      <c r="PG631" s="6"/>
      <c r="PH631" s="6"/>
      <c r="PI631" s="6"/>
      <c r="PJ631" s="6"/>
      <c r="PK631" s="6"/>
      <c r="PL631" s="6"/>
      <c r="PM631" s="6"/>
      <c r="PN631" s="6"/>
      <c r="PO631" s="6"/>
      <c r="PP631" s="6"/>
      <c r="PQ631" s="6"/>
      <c r="PR631" s="6"/>
      <c r="PS631" s="6"/>
      <c r="PT631" s="6"/>
      <c r="PU631" s="6"/>
      <c r="PV631" s="6"/>
      <c r="PW631" s="6"/>
      <c r="PX631" s="6"/>
      <c r="PY631" s="6"/>
      <c r="PZ631" s="6"/>
      <c r="QA631" s="6"/>
      <c r="QB631" s="6"/>
      <c r="QC631" s="6"/>
      <c r="QD631" s="6"/>
      <c r="QE631" s="6"/>
      <c r="QF631" s="6"/>
      <c r="QG631" s="6"/>
      <c r="QH631" s="6"/>
      <c r="QI631" s="6"/>
      <c r="QJ631" s="6"/>
      <c r="QK631" s="6"/>
      <c r="QL631" s="6"/>
      <c r="QM631" s="6"/>
      <c r="QN631" s="6"/>
      <c r="QO631" s="6"/>
      <c r="QP631" s="6"/>
      <c r="QQ631" s="6"/>
      <c r="QR631" s="6"/>
      <c r="QS631" s="6"/>
      <c r="QT631" s="6"/>
      <c r="QU631" s="6"/>
      <c r="QV631" s="6"/>
      <c r="QW631" s="6"/>
      <c r="QX631" s="6"/>
      <c r="QY631" s="6"/>
      <c r="QZ631" s="6"/>
      <c r="RA631" s="6"/>
      <c r="RB631" s="6"/>
      <c r="RC631" s="6"/>
      <c r="RD631" s="6"/>
      <c r="RE631" s="6"/>
      <c r="RF631" s="6"/>
      <c r="RG631" s="6"/>
      <c r="RH631" s="6"/>
      <c r="RI631" s="6"/>
      <c r="RJ631" s="6"/>
      <c r="RK631" s="6"/>
      <c r="RL631" s="6"/>
      <c r="RM631" s="6"/>
      <c r="RN631" s="6"/>
      <c r="RO631" s="6"/>
      <c r="RP631" s="6"/>
      <c r="RQ631" s="6"/>
      <c r="RR631" s="6"/>
      <c r="RS631" s="6"/>
      <c r="RT631" s="6"/>
      <c r="RU631" s="6"/>
      <c r="RV631" s="6"/>
      <c r="RW631" s="6"/>
      <c r="RX631" s="6"/>
      <c r="RY631" s="6"/>
      <c r="RZ631" s="6"/>
      <c r="SA631" s="6"/>
      <c r="SB631" s="6"/>
      <c r="SC631" s="6"/>
      <c r="SD631" s="6"/>
      <c r="SE631" s="6"/>
      <c r="SF631" s="6"/>
      <c r="SG631" s="6"/>
      <c r="SH631" s="6"/>
      <c r="SI631" s="6"/>
      <c r="SJ631" s="6"/>
      <c r="SK631" s="6"/>
      <c r="SL631" s="6"/>
      <c r="SM631" s="6"/>
      <c r="SN631" s="6"/>
      <c r="SO631" s="6"/>
      <c r="SP631" s="6"/>
      <c r="SQ631" s="6"/>
      <c r="SR631" s="6"/>
      <c r="SS631" s="6"/>
      <c r="ST631" s="6"/>
      <c r="SU631" s="6"/>
      <c r="SV631" s="6"/>
      <c r="SW631" s="6"/>
      <c r="SX631" s="6"/>
      <c r="SY631" s="6"/>
      <c r="SZ631" s="6"/>
      <c r="TA631" s="6"/>
      <c r="TB631" s="6"/>
      <c r="TC631" s="6"/>
      <c r="TD631" s="6"/>
      <c r="TE631" s="6"/>
      <c r="TF631" s="6"/>
      <c r="TG631" s="6"/>
      <c r="TH631" s="6"/>
      <c r="TI631" s="6"/>
      <c r="TJ631" s="6"/>
      <c r="TK631" s="6"/>
      <c r="TL631" s="6"/>
      <c r="TM631" s="6"/>
      <c r="TN631" s="6"/>
      <c r="TO631" s="6"/>
      <c r="TP631" s="6"/>
      <c r="TQ631" s="6"/>
      <c r="TR631" s="6"/>
      <c r="TS631" s="6"/>
      <c r="TT631" s="6"/>
      <c r="TU631" s="6"/>
      <c r="TV631" s="6"/>
      <c r="TW631" s="6"/>
      <c r="TX631" s="6"/>
      <c r="TY631" s="6"/>
      <c r="TZ631" s="6"/>
      <c r="UA631" s="6"/>
      <c r="UB631" s="6"/>
      <c r="UC631" s="6"/>
      <c r="UD631" s="6"/>
      <c r="UE631" s="6"/>
      <c r="UF631" s="6"/>
      <c r="UG631" s="6"/>
      <c r="UH631" s="6"/>
      <c r="UI631" s="6"/>
      <c r="UJ631" s="6"/>
      <c r="UK631" s="6"/>
      <c r="UL631" s="6"/>
      <c r="UM631" s="6"/>
      <c r="UN631" s="6"/>
      <c r="UO631" s="6"/>
      <c r="UP631" s="6"/>
      <c r="UQ631" s="6"/>
      <c r="UR631" s="6"/>
      <c r="US631" s="6"/>
      <c r="UT631" s="6"/>
      <c r="UU631" s="6"/>
      <c r="UV631" s="6"/>
      <c r="UW631" s="6"/>
      <c r="UX631" s="6"/>
      <c r="UY631" s="6"/>
      <c r="UZ631" s="6"/>
      <c r="VA631" s="6"/>
      <c r="VB631" s="6"/>
      <c r="VC631" s="6"/>
      <c r="VD631" s="6"/>
      <c r="VE631" s="6"/>
      <c r="VF631" s="6"/>
      <c r="VG631" s="6"/>
      <c r="VH631" s="6"/>
      <c r="VI631" s="6"/>
      <c r="VJ631" s="6"/>
      <c r="VK631" s="6"/>
      <c r="VL631" s="6"/>
      <c r="VM631" s="6"/>
      <c r="VN631" s="6"/>
      <c r="VO631" s="6"/>
      <c r="VP631" s="6"/>
      <c r="VQ631" s="6"/>
      <c r="VR631" s="6"/>
      <c r="VS631" s="6"/>
      <c r="VT631" s="6"/>
      <c r="VU631" s="6"/>
      <c r="VV631" s="6"/>
      <c r="VW631" s="6"/>
      <c r="VX631" s="6"/>
      <c r="VY631" s="6"/>
      <c r="VZ631" s="6"/>
      <c r="WA631" s="6"/>
      <c r="WB631" s="6"/>
      <c r="WC631" s="6"/>
      <c r="WD631" s="6"/>
      <c r="WE631" s="6"/>
      <c r="WF631" s="6"/>
      <c r="WG631" s="6"/>
      <c r="WH631" s="6"/>
      <c r="WI631" s="6"/>
      <c r="WJ631" s="6"/>
      <c r="WK631" s="6"/>
      <c r="WL631" s="6"/>
      <c r="WM631" s="6"/>
      <c r="WN631" s="6"/>
      <c r="WO631" s="6"/>
      <c r="WP631" s="6"/>
      <c r="WQ631" s="6"/>
      <c r="WR631" s="6"/>
      <c r="WS631" s="6"/>
      <c r="WT631" s="6"/>
      <c r="WU631" s="6"/>
      <c r="WV631" s="6"/>
      <c r="WW631" s="6"/>
      <c r="WX631" s="6"/>
      <c r="WY631" s="6"/>
      <c r="WZ631" s="6"/>
      <c r="XA631" s="6"/>
      <c r="XB631" s="6"/>
      <c r="XC631" s="6"/>
      <c r="XD631" s="6"/>
      <c r="XE631" s="6"/>
      <c r="XF631" s="6"/>
      <c r="XG631" s="6"/>
      <c r="XH631" s="6"/>
      <c r="XI631" s="6"/>
      <c r="XJ631" s="6"/>
      <c r="XK631" s="6"/>
      <c r="XL631" s="6"/>
      <c r="XM631" s="6"/>
      <c r="XN631" s="6"/>
      <c r="XO631" s="6"/>
      <c r="XP631" s="6"/>
    </row>
    <row r="632" spans="2:640" x14ac:dyDescent="0.25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/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/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/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/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/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6"/>
      <c r="MR632" s="6"/>
      <c r="MS632" s="6"/>
      <c r="MT632" s="6"/>
      <c r="MU632" s="6"/>
      <c r="MV632" s="6"/>
      <c r="MW632" s="6"/>
      <c r="MX632" s="6"/>
      <c r="MY632" s="6"/>
      <c r="MZ632" s="6"/>
      <c r="NA632" s="6"/>
      <c r="NB632" s="6"/>
      <c r="NC632" s="6"/>
      <c r="ND632" s="6"/>
      <c r="NE632" s="6"/>
      <c r="NF632" s="6"/>
      <c r="NG632" s="6"/>
      <c r="NH632" s="6"/>
      <c r="NI632" s="6"/>
      <c r="NJ632" s="6"/>
      <c r="NK632" s="6"/>
      <c r="NL632" s="6"/>
      <c r="NM632" s="6"/>
      <c r="NN632" s="6"/>
      <c r="NO632" s="6"/>
      <c r="NP632" s="6"/>
      <c r="NQ632" s="6"/>
      <c r="NR632" s="6"/>
      <c r="NS632" s="6"/>
      <c r="NT632" s="6"/>
      <c r="NU632" s="6"/>
      <c r="NV632" s="6"/>
      <c r="NW632" s="6"/>
      <c r="NX632" s="6"/>
      <c r="NY632" s="6"/>
      <c r="NZ632" s="6"/>
      <c r="OA632" s="6"/>
      <c r="OB632" s="6"/>
      <c r="OC632" s="6"/>
      <c r="OD632" s="6"/>
      <c r="OE632" s="6"/>
      <c r="OF632" s="6"/>
      <c r="OG632" s="6"/>
      <c r="OH632" s="6"/>
      <c r="OI632" s="6"/>
      <c r="OJ632" s="6"/>
      <c r="OK632" s="6"/>
      <c r="OL632" s="6"/>
      <c r="OM632" s="6"/>
      <c r="ON632" s="6"/>
      <c r="OO632" s="6"/>
      <c r="OP632" s="6"/>
      <c r="OQ632" s="6"/>
      <c r="OR632" s="6"/>
      <c r="OS632" s="6"/>
      <c r="OT632" s="6"/>
      <c r="OU632" s="6"/>
      <c r="OV632" s="6"/>
      <c r="OW632" s="6"/>
      <c r="OX632" s="6"/>
      <c r="OY632" s="6"/>
      <c r="OZ632" s="6"/>
      <c r="PA632" s="6"/>
      <c r="PB632" s="6"/>
      <c r="PC632" s="6"/>
      <c r="PD632" s="6"/>
      <c r="PE632" s="6"/>
      <c r="PF632" s="6"/>
      <c r="PG632" s="6"/>
      <c r="PH632" s="6"/>
      <c r="PI632" s="6"/>
      <c r="PJ632" s="6"/>
      <c r="PK632" s="6"/>
      <c r="PL632" s="6"/>
      <c r="PM632" s="6"/>
      <c r="PN632" s="6"/>
      <c r="PO632" s="6"/>
      <c r="PP632" s="6"/>
      <c r="PQ632" s="6"/>
      <c r="PR632" s="6"/>
      <c r="PS632" s="6"/>
      <c r="PT632" s="6"/>
      <c r="PU632" s="6"/>
      <c r="PV632" s="6"/>
      <c r="PW632" s="6"/>
      <c r="PX632" s="6"/>
      <c r="PY632" s="6"/>
      <c r="PZ632" s="6"/>
      <c r="QA632" s="6"/>
      <c r="QB632" s="6"/>
      <c r="QC632" s="6"/>
      <c r="QD632" s="6"/>
      <c r="QE632" s="6"/>
      <c r="QF632" s="6"/>
      <c r="QG632" s="6"/>
      <c r="QH632" s="6"/>
      <c r="QI632" s="6"/>
      <c r="QJ632" s="6"/>
      <c r="QK632" s="6"/>
      <c r="QL632" s="6"/>
      <c r="QM632" s="6"/>
      <c r="QN632" s="6"/>
      <c r="QO632" s="6"/>
      <c r="QP632" s="6"/>
      <c r="QQ632" s="6"/>
      <c r="QR632" s="6"/>
      <c r="QS632" s="6"/>
      <c r="QT632" s="6"/>
      <c r="QU632" s="6"/>
      <c r="QV632" s="6"/>
      <c r="QW632" s="6"/>
      <c r="QX632" s="6"/>
      <c r="QY632" s="6"/>
      <c r="QZ632" s="6"/>
      <c r="RA632" s="6"/>
      <c r="RB632" s="6"/>
      <c r="RC632" s="6"/>
      <c r="RD632" s="6"/>
      <c r="RE632" s="6"/>
      <c r="RF632" s="6"/>
      <c r="RG632" s="6"/>
      <c r="RH632" s="6"/>
      <c r="RI632" s="6"/>
      <c r="RJ632" s="6"/>
      <c r="RK632" s="6"/>
      <c r="RL632" s="6"/>
      <c r="RM632" s="6"/>
      <c r="RN632" s="6"/>
      <c r="RO632" s="6"/>
      <c r="RP632" s="6"/>
      <c r="RQ632" s="6"/>
      <c r="RR632" s="6"/>
      <c r="RS632" s="6"/>
      <c r="RT632" s="6"/>
      <c r="RU632" s="6"/>
      <c r="RV632" s="6"/>
      <c r="RW632" s="6"/>
      <c r="RX632" s="6"/>
      <c r="RY632" s="6"/>
      <c r="RZ632" s="6"/>
      <c r="SA632" s="6"/>
      <c r="SB632" s="6"/>
      <c r="SC632" s="6"/>
      <c r="SD632" s="6"/>
      <c r="SE632" s="6"/>
      <c r="SF632" s="6"/>
      <c r="SG632" s="6"/>
      <c r="SH632" s="6"/>
      <c r="SI632" s="6"/>
      <c r="SJ632" s="6"/>
      <c r="SK632" s="6"/>
      <c r="SL632" s="6"/>
      <c r="SM632" s="6"/>
      <c r="SN632" s="6"/>
      <c r="SO632" s="6"/>
      <c r="SP632" s="6"/>
      <c r="SQ632" s="6"/>
      <c r="SR632" s="6"/>
      <c r="SS632" s="6"/>
      <c r="ST632" s="6"/>
      <c r="SU632" s="6"/>
      <c r="SV632" s="6"/>
      <c r="SW632" s="6"/>
      <c r="SX632" s="6"/>
      <c r="SY632" s="6"/>
      <c r="SZ632" s="6"/>
      <c r="TA632" s="6"/>
      <c r="TB632" s="6"/>
      <c r="TC632" s="6"/>
      <c r="TD632" s="6"/>
      <c r="TE632" s="6"/>
      <c r="TF632" s="6"/>
      <c r="TG632" s="6"/>
      <c r="TH632" s="6"/>
      <c r="TI632" s="6"/>
      <c r="TJ632" s="6"/>
      <c r="TK632" s="6"/>
      <c r="TL632" s="6"/>
      <c r="TM632" s="6"/>
      <c r="TN632" s="6"/>
      <c r="TO632" s="6"/>
      <c r="TP632" s="6"/>
      <c r="TQ632" s="6"/>
      <c r="TR632" s="6"/>
      <c r="TS632" s="6"/>
      <c r="TT632" s="6"/>
      <c r="TU632" s="6"/>
      <c r="TV632" s="6"/>
      <c r="TW632" s="6"/>
      <c r="TX632" s="6"/>
      <c r="TY632" s="6"/>
      <c r="TZ632" s="6"/>
      <c r="UA632" s="6"/>
      <c r="UB632" s="6"/>
      <c r="UC632" s="6"/>
      <c r="UD632" s="6"/>
      <c r="UE632" s="6"/>
      <c r="UF632" s="6"/>
      <c r="UG632" s="6"/>
      <c r="UH632" s="6"/>
      <c r="UI632" s="6"/>
      <c r="UJ632" s="6"/>
      <c r="UK632" s="6"/>
      <c r="UL632" s="6"/>
      <c r="UM632" s="6"/>
      <c r="UN632" s="6"/>
      <c r="UO632" s="6"/>
      <c r="UP632" s="6"/>
      <c r="UQ632" s="6"/>
      <c r="UR632" s="6"/>
      <c r="US632" s="6"/>
      <c r="UT632" s="6"/>
      <c r="UU632" s="6"/>
      <c r="UV632" s="6"/>
      <c r="UW632" s="6"/>
      <c r="UX632" s="6"/>
      <c r="UY632" s="6"/>
      <c r="UZ632" s="6"/>
      <c r="VA632" s="6"/>
      <c r="VB632" s="6"/>
      <c r="VC632" s="6"/>
      <c r="VD632" s="6"/>
      <c r="VE632" s="6"/>
      <c r="VF632" s="6"/>
      <c r="VG632" s="6"/>
      <c r="VH632" s="6"/>
      <c r="VI632" s="6"/>
      <c r="VJ632" s="6"/>
      <c r="VK632" s="6"/>
      <c r="VL632" s="6"/>
      <c r="VM632" s="6"/>
      <c r="VN632" s="6"/>
      <c r="VO632" s="6"/>
      <c r="VP632" s="6"/>
      <c r="VQ632" s="6"/>
      <c r="VR632" s="6"/>
      <c r="VS632" s="6"/>
      <c r="VT632" s="6"/>
      <c r="VU632" s="6"/>
      <c r="VV632" s="6"/>
      <c r="VW632" s="6"/>
      <c r="VX632" s="6"/>
      <c r="VY632" s="6"/>
      <c r="VZ632" s="6"/>
      <c r="WA632" s="6"/>
      <c r="WB632" s="6"/>
      <c r="WC632" s="6"/>
      <c r="WD632" s="6"/>
      <c r="WE632" s="6"/>
      <c r="WF632" s="6"/>
      <c r="WG632" s="6"/>
      <c r="WH632" s="6"/>
      <c r="WI632" s="6"/>
      <c r="WJ632" s="6"/>
      <c r="WK632" s="6"/>
      <c r="WL632" s="6"/>
      <c r="WM632" s="6"/>
      <c r="WN632" s="6"/>
      <c r="WO632" s="6"/>
      <c r="WP632" s="6"/>
      <c r="WQ632" s="6"/>
      <c r="WR632" s="6"/>
      <c r="WS632" s="6"/>
      <c r="WT632" s="6"/>
      <c r="WU632" s="6"/>
      <c r="WV632" s="6"/>
      <c r="WW632" s="6"/>
      <c r="WX632" s="6"/>
      <c r="WY632" s="6"/>
      <c r="WZ632" s="6"/>
      <c r="XA632" s="6"/>
      <c r="XB632" s="6"/>
      <c r="XC632" s="6"/>
      <c r="XD632" s="6"/>
      <c r="XE632" s="6"/>
      <c r="XF632" s="6"/>
      <c r="XG632" s="6"/>
      <c r="XH632" s="6"/>
      <c r="XI632" s="6"/>
      <c r="XJ632" s="6"/>
      <c r="XK632" s="6"/>
      <c r="XL632" s="6"/>
      <c r="XM632" s="6"/>
      <c r="XN632" s="6"/>
      <c r="XO632" s="6"/>
      <c r="XP632" s="6"/>
    </row>
    <row r="633" spans="2:640" x14ac:dyDescent="0.25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/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/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/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/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/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6"/>
      <c r="MR633" s="6"/>
      <c r="MS633" s="6"/>
      <c r="MT633" s="6"/>
      <c r="MU633" s="6"/>
      <c r="MV633" s="6"/>
      <c r="MW633" s="6"/>
      <c r="MX633" s="6"/>
      <c r="MY633" s="6"/>
      <c r="MZ633" s="6"/>
      <c r="NA633" s="6"/>
      <c r="NB633" s="6"/>
      <c r="NC633" s="6"/>
      <c r="ND633" s="6"/>
      <c r="NE633" s="6"/>
      <c r="NF633" s="6"/>
      <c r="NG633" s="6"/>
      <c r="NH633" s="6"/>
      <c r="NI633" s="6"/>
      <c r="NJ633" s="6"/>
      <c r="NK633" s="6"/>
      <c r="NL633" s="6"/>
      <c r="NM633" s="6"/>
      <c r="NN633" s="6"/>
      <c r="NO633" s="6"/>
      <c r="NP633" s="6"/>
      <c r="NQ633" s="6"/>
      <c r="NR633" s="6"/>
      <c r="NS633" s="6"/>
      <c r="NT633" s="6"/>
      <c r="NU633" s="6"/>
      <c r="NV633" s="6"/>
      <c r="NW633" s="6"/>
      <c r="NX633" s="6"/>
      <c r="NY633" s="6"/>
      <c r="NZ633" s="6"/>
      <c r="OA633" s="6"/>
      <c r="OB633" s="6"/>
      <c r="OC633" s="6"/>
      <c r="OD633" s="6"/>
      <c r="OE633" s="6"/>
      <c r="OF633" s="6"/>
      <c r="OG633" s="6"/>
      <c r="OH633" s="6"/>
      <c r="OI633" s="6"/>
      <c r="OJ633" s="6"/>
      <c r="OK633" s="6"/>
      <c r="OL633" s="6"/>
      <c r="OM633" s="6"/>
      <c r="ON633" s="6"/>
      <c r="OO633" s="6"/>
      <c r="OP633" s="6"/>
      <c r="OQ633" s="6"/>
      <c r="OR633" s="6"/>
      <c r="OS633" s="6"/>
      <c r="OT633" s="6"/>
      <c r="OU633" s="6"/>
      <c r="OV633" s="6"/>
      <c r="OW633" s="6"/>
      <c r="OX633" s="6"/>
      <c r="OY633" s="6"/>
      <c r="OZ633" s="6"/>
      <c r="PA633" s="6"/>
      <c r="PB633" s="6"/>
      <c r="PC633" s="6"/>
      <c r="PD633" s="6"/>
      <c r="PE633" s="6"/>
      <c r="PF633" s="6"/>
      <c r="PG633" s="6"/>
      <c r="PH633" s="6"/>
      <c r="PI633" s="6"/>
      <c r="PJ633" s="6"/>
      <c r="PK633" s="6"/>
      <c r="PL633" s="6"/>
      <c r="PM633" s="6"/>
      <c r="PN633" s="6"/>
      <c r="PO633" s="6"/>
      <c r="PP633" s="6"/>
      <c r="PQ633" s="6"/>
      <c r="PR633" s="6"/>
      <c r="PS633" s="6"/>
      <c r="PT633" s="6"/>
      <c r="PU633" s="6"/>
      <c r="PV633" s="6"/>
      <c r="PW633" s="6"/>
      <c r="PX633" s="6"/>
      <c r="PY633" s="6"/>
      <c r="PZ633" s="6"/>
      <c r="QA633" s="6"/>
      <c r="QB633" s="6"/>
      <c r="QC633" s="6"/>
      <c r="QD633" s="6"/>
      <c r="QE633" s="6"/>
      <c r="QF633" s="6"/>
      <c r="QG633" s="6"/>
      <c r="QH633" s="6"/>
      <c r="QI633" s="6"/>
      <c r="QJ633" s="6"/>
      <c r="QK633" s="6"/>
      <c r="QL633" s="6"/>
      <c r="QM633" s="6"/>
      <c r="QN633" s="6"/>
      <c r="QO633" s="6"/>
      <c r="QP633" s="6"/>
      <c r="QQ633" s="6"/>
      <c r="QR633" s="6"/>
      <c r="QS633" s="6"/>
      <c r="QT633" s="6"/>
      <c r="QU633" s="6"/>
      <c r="QV633" s="6"/>
      <c r="QW633" s="6"/>
      <c r="QX633" s="6"/>
      <c r="QY633" s="6"/>
      <c r="QZ633" s="6"/>
      <c r="RA633" s="6"/>
      <c r="RB633" s="6"/>
      <c r="RC633" s="6"/>
      <c r="RD633" s="6"/>
      <c r="RE633" s="6"/>
      <c r="RF633" s="6"/>
      <c r="RG633" s="6"/>
      <c r="RH633" s="6"/>
      <c r="RI633" s="6"/>
      <c r="RJ633" s="6"/>
      <c r="RK633" s="6"/>
      <c r="RL633" s="6"/>
      <c r="RM633" s="6"/>
      <c r="RN633" s="6"/>
      <c r="RO633" s="6"/>
      <c r="RP633" s="6"/>
      <c r="RQ633" s="6"/>
      <c r="RR633" s="6"/>
      <c r="RS633" s="6"/>
      <c r="RT633" s="6"/>
      <c r="RU633" s="6"/>
      <c r="RV633" s="6"/>
      <c r="RW633" s="6"/>
      <c r="RX633" s="6"/>
      <c r="RY633" s="6"/>
      <c r="RZ633" s="6"/>
      <c r="SA633" s="6"/>
      <c r="SB633" s="6"/>
      <c r="SC633" s="6"/>
      <c r="SD633" s="6"/>
      <c r="SE633" s="6"/>
      <c r="SF633" s="6"/>
      <c r="SG633" s="6"/>
      <c r="SH633" s="6"/>
      <c r="SI633" s="6"/>
      <c r="SJ633" s="6"/>
      <c r="SK633" s="6"/>
      <c r="SL633" s="6"/>
      <c r="SM633" s="6"/>
      <c r="SN633" s="6"/>
      <c r="SO633" s="6"/>
      <c r="SP633" s="6"/>
      <c r="SQ633" s="6"/>
      <c r="SR633" s="6"/>
      <c r="SS633" s="6"/>
      <c r="ST633" s="6"/>
      <c r="SU633" s="6"/>
      <c r="SV633" s="6"/>
      <c r="SW633" s="6"/>
      <c r="SX633" s="6"/>
      <c r="SY633" s="6"/>
      <c r="SZ633" s="6"/>
      <c r="TA633" s="6"/>
      <c r="TB633" s="6"/>
      <c r="TC633" s="6"/>
      <c r="TD633" s="6"/>
      <c r="TE633" s="6"/>
      <c r="TF633" s="6"/>
      <c r="TG633" s="6"/>
      <c r="TH633" s="6"/>
      <c r="TI633" s="6"/>
      <c r="TJ633" s="6"/>
      <c r="TK633" s="6"/>
      <c r="TL633" s="6"/>
      <c r="TM633" s="6"/>
      <c r="TN633" s="6"/>
      <c r="TO633" s="6"/>
      <c r="TP633" s="6"/>
      <c r="TQ633" s="6"/>
      <c r="TR633" s="6"/>
      <c r="TS633" s="6"/>
      <c r="TT633" s="6"/>
      <c r="TU633" s="6"/>
      <c r="TV633" s="6"/>
      <c r="TW633" s="6"/>
      <c r="TX633" s="6"/>
      <c r="TY633" s="6"/>
      <c r="TZ633" s="6"/>
      <c r="UA633" s="6"/>
      <c r="UB633" s="6"/>
      <c r="UC633" s="6"/>
      <c r="UD633" s="6"/>
      <c r="UE633" s="6"/>
      <c r="UF633" s="6"/>
      <c r="UG633" s="6"/>
      <c r="UH633" s="6"/>
      <c r="UI633" s="6"/>
      <c r="UJ633" s="6"/>
      <c r="UK633" s="6"/>
      <c r="UL633" s="6"/>
      <c r="UM633" s="6"/>
      <c r="UN633" s="6"/>
      <c r="UO633" s="6"/>
      <c r="UP633" s="6"/>
      <c r="UQ633" s="6"/>
      <c r="UR633" s="6"/>
      <c r="US633" s="6"/>
      <c r="UT633" s="6"/>
      <c r="UU633" s="6"/>
      <c r="UV633" s="6"/>
      <c r="UW633" s="6"/>
      <c r="UX633" s="6"/>
      <c r="UY633" s="6"/>
      <c r="UZ633" s="6"/>
      <c r="VA633" s="6"/>
      <c r="VB633" s="6"/>
      <c r="VC633" s="6"/>
      <c r="VD633" s="6"/>
      <c r="VE633" s="6"/>
      <c r="VF633" s="6"/>
      <c r="VG633" s="6"/>
      <c r="VH633" s="6"/>
      <c r="VI633" s="6"/>
      <c r="VJ633" s="6"/>
      <c r="VK633" s="6"/>
      <c r="VL633" s="6"/>
      <c r="VM633" s="6"/>
      <c r="VN633" s="6"/>
      <c r="VO633" s="6"/>
      <c r="VP633" s="6"/>
      <c r="VQ633" s="6"/>
      <c r="VR633" s="6"/>
      <c r="VS633" s="6"/>
      <c r="VT633" s="6"/>
      <c r="VU633" s="6"/>
      <c r="VV633" s="6"/>
      <c r="VW633" s="6"/>
      <c r="VX633" s="6"/>
      <c r="VY633" s="6"/>
      <c r="VZ633" s="6"/>
      <c r="WA633" s="6"/>
      <c r="WB633" s="6"/>
      <c r="WC633" s="6"/>
      <c r="WD633" s="6"/>
      <c r="WE633" s="6"/>
      <c r="WF633" s="6"/>
      <c r="WG633" s="6"/>
      <c r="WH633" s="6"/>
      <c r="WI633" s="6"/>
      <c r="WJ633" s="6"/>
      <c r="WK633" s="6"/>
      <c r="WL633" s="6"/>
      <c r="WM633" s="6"/>
      <c r="WN633" s="6"/>
      <c r="WO633" s="6"/>
      <c r="WP633" s="6"/>
      <c r="WQ633" s="6"/>
      <c r="WR633" s="6"/>
      <c r="WS633" s="6"/>
      <c r="WT633" s="6"/>
      <c r="WU633" s="6"/>
      <c r="WV633" s="6"/>
      <c r="WW633" s="6"/>
      <c r="WX633" s="6"/>
      <c r="WY633" s="6"/>
      <c r="WZ633" s="6"/>
      <c r="XA633" s="6"/>
      <c r="XB633" s="6"/>
      <c r="XC633" s="6"/>
      <c r="XD633" s="6"/>
      <c r="XE633" s="6"/>
      <c r="XF633" s="6"/>
      <c r="XG633" s="6"/>
      <c r="XH633" s="6"/>
      <c r="XI633" s="6"/>
      <c r="XJ633" s="6"/>
      <c r="XK633" s="6"/>
      <c r="XL633" s="6"/>
      <c r="XM633" s="6"/>
      <c r="XN633" s="6"/>
      <c r="XO633" s="6"/>
      <c r="XP633" s="6"/>
    </row>
    <row r="634" spans="2:640" x14ac:dyDescent="0.25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/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/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/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/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/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6"/>
      <c r="MR634" s="6"/>
      <c r="MS634" s="6"/>
      <c r="MT634" s="6"/>
      <c r="MU634" s="6"/>
      <c r="MV634" s="6"/>
      <c r="MW634" s="6"/>
      <c r="MX634" s="6"/>
      <c r="MY634" s="6"/>
      <c r="MZ634" s="6"/>
      <c r="NA634" s="6"/>
      <c r="NB634" s="6"/>
      <c r="NC634" s="6"/>
      <c r="ND634" s="6"/>
      <c r="NE634" s="6"/>
      <c r="NF634" s="6"/>
      <c r="NG634" s="6"/>
      <c r="NH634" s="6"/>
      <c r="NI634" s="6"/>
      <c r="NJ634" s="6"/>
      <c r="NK634" s="6"/>
      <c r="NL634" s="6"/>
      <c r="NM634" s="6"/>
      <c r="NN634" s="6"/>
      <c r="NO634" s="6"/>
      <c r="NP634" s="6"/>
      <c r="NQ634" s="6"/>
      <c r="NR634" s="6"/>
      <c r="NS634" s="6"/>
      <c r="NT634" s="6"/>
      <c r="NU634" s="6"/>
      <c r="NV634" s="6"/>
      <c r="NW634" s="6"/>
      <c r="NX634" s="6"/>
      <c r="NY634" s="6"/>
      <c r="NZ634" s="6"/>
      <c r="OA634" s="6"/>
      <c r="OB634" s="6"/>
      <c r="OC634" s="6"/>
      <c r="OD634" s="6"/>
      <c r="OE634" s="6"/>
      <c r="OF634" s="6"/>
      <c r="OG634" s="6"/>
      <c r="OH634" s="6"/>
      <c r="OI634" s="6"/>
      <c r="OJ634" s="6"/>
      <c r="OK634" s="6"/>
      <c r="OL634" s="6"/>
      <c r="OM634" s="6"/>
      <c r="ON634" s="6"/>
      <c r="OO634" s="6"/>
      <c r="OP634" s="6"/>
      <c r="OQ634" s="6"/>
      <c r="OR634" s="6"/>
      <c r="OS634" s="6"/>
      <c r="OT634" s="6"/>
      <c r="OU634" s="6"/>
      <c r="OV634" s="6"/>
      <c r="OW634" s="6"/>
      <c r="OX634" s="6"/>
      <c r="OY634" s="6"/>
      <c r="OZ634" s="6"/>
      <c r="PA634" s="6"/>
      <c r="PB634" s="6"/>
      <c r="PC634" s="6"/>
      <c r="PD634" s="6"/>
      <c r="PE634" s="6"/>
      <c r="PF634" s="6"/>
      <c r="PG634" s="6"/>
      <c r="PH634" s="6"/>
      <c r="PI634" s="6"/>
      <c r="PJ634" s="6"/>
      <c r="PK634" s="6"/>
      <c r="PL634" s="6"/>
      <c r="PM634" s="6"/>
      <c r="PN634" s="6"/>
      <c r="PO634" s="6"/>
      <c r="PP634" s="6"/>
      <c r="PQ634" s="6"/>
      <c r="PR634" s="6"/>
      <c r="PS634" s="6"/>
      <c r="PT634" s="6"/>
      <c r="PU634" s="6"/>
      <c r="PV634" s="6"/>
      <c r="PW634" s="6"/>
      <c r="PX634" s="6"/>
      <c r="PY634" s="6"/>
      <c r="PZ634" s="6"/>
      <c r="QA634" s="6"/>
      <c r="QB634" s="6"/>
      <c r="QC634" s="6"/>
      <c r="QD634" s="6"/>
      <c r="QE634" s="6"/>
      <c r="QF634" s="6"/>
      <c r="QG634" s="6"/>
      <c r="QH634" s="6"/>
      <c r="QI634" s="6"/>
      <c r="QJ634" s="6"/>
      <c r="QK634" s="6"/>
      <c r="QL634" s="6"/>
      <c r="QM634" s="6"/>
      <c r="QN634" s="6"/>
      <c r="QO634" s="6"/>
      <c r="QP634" s="6"/>
      <c r="QQ634" s="6"/>
      <c r="QR634" s="6"/>
      <c r="QS634" s="6"/>
      <c r="QT634" s="6"/>
      <c r="QU634" s="6"/>
      <c r="QV634" s="6"/>
      <c r="QW634" s="6"/>
      <c r="QX634" s="6"/>
      <c r="QY634" s="6"/>
      <c r="QZ634" s="6"/>
      <c r="RA634" s="6"/>
      <c r="RB634" s="6"/>
      <c r="RC634" s="6"/>
      <c r="RD634" s="6"/>
      <c r="RE634" s="6"/>
      <c r="RF634" s="6"/>
      <c r="RG634" s="6"/>
      <c r="RH634" s="6"/>
      <c r="RI634" s="6"/>
      <c r="RJ634" s="6"/>
      <c r="RK634" s="6"/>
      <c r="RL634" s="6"/>
      <c r="RM634" s="6"/>
      <c r="RN634" s="6"/>
      <c r="RO634" s="6"/>
      <c r="RP634" s="6"/>
      <c r="RQ634" s="6"/>
      <c r="RR634" s="6"/>
      <c r="RS634" s="6"/>
      <c r="RT634" s="6"/>
      <c r="RU634" s="6"/>
      <c r="RV634" s="6"/>
      <c r="RW634" s="6"/>
      <c r="RX634" s="6"/>
      <c r="RY634" s="6"/>
      <c r="RZ634" s="6"/>
      <c r="SA634" s="6"/>
      <c r="SB634" s="6"/>
      <c r="SC634" s="6"/>
      <c r="SD634" s="6"/>
      <c r="SE634" s="6"/>
      <c r="SF634" s="6"/>
      <c r="SG634" s="6"/>
      <c r="SH634" s="6"/>
      <c r="SI634" s="6"/>
      <c r="SJ634" s="6"/>
      <c r="SK634" s="6"/>
      <c r="SL634" s="6"/>
      <c r="SM634" s="6"/>
      <c r="SN634" s="6"/>
      <c r="SO634" s="6"/>
      <c r="SP634" s="6"/>
      <c r="SQ634" s="6"/>
      <c r="SR634" s="6"/>
      <c r="SS634" s="6"/>
      <c r="ST634" s="6"/>
      <c r="SU634" s="6"/>
      <c r="SV634" s="6"/>
      <c r="SW634" s="6"/>
      <c r="SX634" s="6"/>
      <c r="SY634" s="6"/>
      <c r="SZ634" s="6"/>
      <c r="TA634" s="6"/>
      <c r="TB634" s="6"/>
      <c r="TC634" s="6"/>
      <c r="TD634" s="6"/>
      <c r="TE634" s="6"/>
      <c r="TF634" s="6"/>
      <c r="TG634" s="6"/>
      <c r="TH634" s="6"/>
      <c r="TI634" s="6"/>
      <c r="TJ634" s="6"/>
      <c r="TK634" s="6"/>
      <c r="TL634" s="6"/>
      <c r="TM634" s="6"/>
      <c r="TN634" s="6"/>
      <c r="TO634" s="6"/>
      <c r="TP634" s="6"/>
      <c r="TQ634" s="6"/>
      <c r="TR634" s="6"/>
      <c r="TS634" s="6"/>
      <c r="TT634" s="6"/>
      <c r="TU634" s="6"/>
      <c r="TV634" s="6"/>
      <c r="TW634" s="6"/>
      <c r="TX634" s="6"/>
      <c r="TY634" s="6"/>
      <c r="TZ634" s="6"/>
      <c r="UA634" s="6"/>
      <c r="UB634" s="6"/>
      <c r="UC634" s="6"/>
      <c r="UD634" s="6"/>
      <c r="UE634" s="6"/>
      <c r="UF634" s="6"/>
      <c r="UG634" s="6"/>
      <c r="UH634" s="6"/>
      <c r="UI634" s="6"/>
      <c r="UJ634" s="6"/>
      <c r="UK634" s="6"/>
      <c r="UL634" s="6"/>
      <c r="UM634" s="6"/>
      <c r="UN634" s="6"/>
      <c r="UO634" s="6"/>
      <c r="UP634" s="6"/>
      <c r="UQ634" s="6"/>
      <c r="UR634" s="6"/>
      <c r="US634" s="6"/>
      <c r="UT634" s="6"/>
      <c r="UU634" s="6"/>
      <c r="UV634" s="6"/>
      <c r="UW634" s="6"/>
      <c r="UX634" s="6"/>
      <c r="UY634" s="6"/>
      <c r="UZ634" s="6"/>
      <c r="VA634" s="6"/>
      <c r="VB634" s="6"/>
      <c r="VC634" s="6"/>
      <c r="VD634" s="6"/>
      <c r="VE634" s="6"/>
      <c r="VF634" s="6"/>
      <c r="VG634" s="6"/>
      <c r="VH634" s="6"/>
      <c r="VI634" s="6"/>
      <c r="VJ634" s="6"/>
      <c r="VK634" s="6"/>
      <c r="VL634" s="6"/>
      <c r="VM634" s="6"/>
      <c r="VN634" s="6"/>
      <c r="VO634" s="6"/>
      <c r="VP634" s="6"/>
      <c r="VQ634" s="6"/>
      <c r="VR634" s="6"/>
      <c r="VS634" s="6"/>
      <c r="VT634" s="6"/>
      <c r="VU634" s="6"/>
      <c r="VV634" s="6"/>
      <c r="VW634" s="6"/>
      <c r="VX634" s="6"/>
      <c r="VY634" s="6"/>
      <c r="VZ634" s="6"/>
      <c r="WA634" s="6"/>
      <c r="WB634" s="6"/>
      <c r="WC634" s="6"/>
      <c r="WD634" s="6"/>
      <c r="WE634" s="6"/>
      <c r="WF634" s="6"/>
      <c r="WG634" s="6"/>
      <c r="WH634" s="6"/>
      <c r="WI634" s="6"/>
      <c r="WJ634" s="6"/>
      <c r="WK634" s="6"/>
      <c r="WL634" s="6"/>
      <c r="WM634" s="6"/>
      <c r="WN634" s="6"/>
      <c r="WO634" s="6"/>
      <c r="WP634" s="6"/>
      <c r="WQ634" s="6"/>
      <c r="WR634" s="6"/>
      <c r="WS634" s="6"/>
      <c r="WT634" s="6"/>
      <c r="WU634" s="6"/>
      <c r="WV634" s="6"/>
      <c r="WW634" s="6"/>
      <c r="WX634" s="6"/>
      <c r="WY634" s="6"/>
      <c r="WZ634" s="6"/>
      <c r="XA634" s="6"/>
      <c r="XB634" s="6"/>
      <c r="XC634" s="6"/>
      <c r="XD634" s="6"/>
      <c r="XE634" s="6"/>
      <c r="XF634" s="6"/>
      <c r="XG634" s="6"/>
      <c r="XH634" s="6"/>
      <c r="XI634" s="6"/>
      <c r="XJ634" s="6"/>
      <c r="XK634" s="6"/>
      <c r="XL634" s="6"/>
      <c r="XM634" s="6"/>
      <c r="XN634" s="6"/>
      <c r="XO634" s="6"/>
      <c r="XP634" s="6"/>
    </row>
    <row r="635" spans="2:640" x14ac:dyDescent="0.25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/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/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/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/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/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6"/>
      <c r="MR635" s="6"/>
      <c r="MS635" s="6"/>
      <c r="MT635" s="6"/>
      <c r="MU635" s="6"/>
      <c r="MV635" s="6"/>
      <c r="MW635" s="6"/>
      <c r="MX635" s="6"/>
      <c r="MY635" s="6"/>
      <c r="MZ635" s="6"/>
      <c r="NA635" s="6"/>
      <c r="NB635" s="6"/>
      <c r="NC635" s="6"/>
      <c r="ND635" s="6"/>
      <c r="NE635" s="6"/>
      <c r="NF635" s="6"/>
      <c r="NG635" s="6"/>
      <c r="NH635" s="6"/>
      <c r="NI635" s="6"/>
      <c r="NJ635" s="6"/>
      <c r="NK635" s="6"/>
      <c r="NL635" s="6"/>
      <c r="NM635" s="6"/>
      <c r="NN635" s="6"/>
      <c r="NO635" s="6"/>
      <c r="NP635" s="6"/>
      <c r="NQ635" s="6"/>
      <c r="NR635" s="6"/>
      <c r="NS635" s="6"/>
      <c r="NT635" s="6"/>
      <c r="NU635" s="6"/>
      <c r="NV635" s="6"/>
      <c r="NW635" s="6"/>
      <c r="NX635" s="6"/>
      <c r="NY635" s="6"/>
      <c r="NZ635" s="6"/>
      <c r="OA635" s="6"/>
      <c r="OB635" s="6"/>
      <c r="OC635" s="6"/>
      <c r="OD635" s="6"/>
      <c r="OE635" s="6"/>
      <c r="OF635" s="6"/>
      <c r="OG635" s="6"/>
      <c r="OH635" s="6"/>
      <c r="OI635" s="6"/>
      <c r="OJ635" s="6"/>
      <c r="OK635" s="6"/>
      <c r="OL635" s="6"/>
      <c r="OM635" s="6"/>
      <c r="ON635" s="6"/>
      <c r="OO635" s="6"/>
      <c r="OP635" s="6"/>
      <c r="OQ635" s="6"/>
      <c r="OR635" s="6"/>
      <c r="OS635" s="6"/>
      <c r="OT635" s="6"/>
      <c r="OU635" s="6"/>
      <c r="OV635" s="6"/>
      <c r="OW635" s="6"/>
      <c r="OX635" s="6"/>
      <c r="OY635" s="6"/>
      <c r="OZ635" s="6"/>
      <c r="PA635" s="6"/>
      <c r="PB635" s="6"/>
      <c r="PC635" s="6"/>
      <c r="PD635" s="6"/>
      <c r="PE635" s="6"/>
      <c r="PF635" s="6"/>
      <c r="PG635" s="6"/>
      <c r="PH635" s="6"/>
      <c r="PI635" s="6"/>
      <c r="PJ635" s="6"/>
      <c r="PK635" s="6"/>
      <c r="PL635" s="6"/>
      <c r="PM635" s="6"/>
      <c r="PN635" s="6"/>
      <c r="PO635" s="6"/>
      <c r="PP635" s="6"/>
      <c r="PQ635" s="6"/>
      <c r="PR635" s="6"/>
      <c r="PS635" s="6"/>
      <c r="PT635" s="6"/>
      <c r="PU635" s="6"/>
      <c r="PV635" s="6"/>
      <c r="PW635" s="6"/>
      <c r="PX635" s="6"/>
      <c r="PY635" s="6"/>
      <c r="PZ635" s="6"/>
      <c r="QA635" s="6"/>
      <c r="QB635" s="6"/>
      <c r="QC635" s="6"/>
      <c r="QD635" s="6"/>
      <c r="QE635" s="6"/>
      <c r="QF635" s="6"/>
      <c r="QG635" s="6"/>
      <c r="QH635" s="6"/>
      <c r="QI635" s="6"/>
      <c r="QJ635" s="6"/>
      <c r="QK635" s="6"/>
      <c r="QL635" s="6"/>
      <c r="QM635" s="6"/>
      <c r="QN635" s="6"/>
      <c r="QO635" s="6"/>
      <c r="QP635" s="6"/>
      <c r="QQ635" s="6"/>
      <c r="QR635" s="6"/>
      <c r="QS635" s="6"/>
      <c r="QT635" s="6"/>
      <c r="QU635" s="6"/>
      <c r="QV635" s="6"/>
      <c r="QW635" s="6"/>
      <c r="QX635" s="6"/>
      <c r="QY635" s="6"/>
      <c r="QZ635" s="6"/>
      <c r="RA635" s="6"/>
      <c r="RB635" s="6"/>
      <c r="RC635" s="6"/>
      <c r="RD635" s="6"/>
      <c r="RE635" s="6"/>
      <c r="RF635" s="6"/>
      <c r="RG635" s="6"/>
      <c r="RH635" s="6"/>
      <c r="RI635" s="6"/>
      <c r="RJ635" s="6"/>
      <c r="RK635" s="6"/>
      <c r="RL635" s="6"/>
      <c r="RM635" s="6"/>
      <c r="RN635" s="6"/>
      <c r="RO635" s="6"/>
      <c r="RP635" s="6"/>
      <c r="RQ635" s="6"/>
      <c r="RR635" s="6"/>
      <c r="RS635" s="6"/>
      <c r="RT635" s="6"/>
      <c r="RU635" s="6"/>
      <c r="RV635" s="6"/>
      <c r="RW635" s="6"/>
      <c r="RX635" s="6"/>
      <c r="RY635" s="6"/>
      <c r="RZ635" s="6"/>
      <c r="SA635" s="6"/>
      <c r="SB635" s="6"/>
      <c r="SC635" s="6"/>
      <c r="SD635" s="6"/>
      <c r="SE635" s="6"/>
      <c r="SF635" s="6"/>
      <c r="SG635" s="6"/>
      <c r="SH635" s="6"/>
      <c r="SI635" s="6"/>
      <c r="SJ635" s="6"/>
      <c r="SK635" s="6"/>
      <c r="SL635" s="6"/>
      <c r="SM635" s="6"/>
      <c r="SN635" s="6"/>
      <c r="SO635" s="6"/>
      <c r="SP635" s="6"/>
      <c r="SQ635" s="6"/>
      <c r="SR635" s="6"/>
      <c r="SS635" s="6"/>
      <c r="ST635" s="6"/>
      <c r="SU635" s="6"/>
      <c r="SV635" s="6"/>
      <c r="SW635" s="6"/>
      <c r="SX635" s="6"/>
      <c r="SY635" s="6"/>
      <c r="SZ635" s="6"/>
      <c r="TA635" s="6"/>
      <c r="TB635" s="6"/>
      <c r="TC635" s="6"/>
      <c r="TD635" s="6"/>
      <c r="TE635" s="6"/>
      <c r="TF635" s="6"/>
      <c r="TG635" s="6"/>
      <c r="TH635" s="6"/>
      <c r="TI635" s="6"/>
      <c r="TJ635" s="6"/>
      <c r="TK635" s="6"/>
      <c r="TL635" s="6"/>
      <c r="TM635" s="6"/>
      <c r="TN635" s="6"/>
      <c r="TO635" s="6"/>
      <c r="TP635" s="6"/>
      <c r="TQ635" s="6"/>
      <c r="TR635" s="6"/>
      <c r="TS635" s="6"/>
      <c r="TT635" s="6"/>
      <c r="TU635" s="6"/>
      <c r="TV635" s="6"/>
      <c r="TW635" s="6"/>
      <c r="TX635" s="6"/>
      <c r="TY635" s="6"/>
      <c r="TZ635" s="6"/>
      <c r="UA635" s="6"/>
      <c r="UB635" s="6"/>
      <c r="UC635" s="6"/>
      <c r="UD635" s="6"/>
      <c r="UE635" s="6"/>
      <c r="UF635" s="6"/>
      <c r="UG635" s="6"/>
      <c r="UH635" s="6"/>
      <c r="UI635" s="6"/>
      <c r="UJ635" s="6"/>
      <c r="UK635" s="6"/>
      <c r="UL635" s="6"/>
      <c r="UM635" s="6"/>
      <c r="UN635" s="6"/>
      <c r="UO635" s="6"/>
      <c r="UP635" s="6"/>
      <c r="UQ635" s="6"/>
      <c r="UR635" s="6"/>
      <c r="US635" s="6"/>
      <c r="UT635" s="6"/>
      <c r="UU635" s="6"/>
      <c r="UV635" s="6"/>
      <c r="UW635" s="6"/>
      <c r="UX635" s="6"/>
      <c r="UY635" s="6"/>
      <c r="UZ635" s="6"/>
      <c r="VA635" s="6"/>
      <c r="VB635" s="6"/>
      <c r="VC635" s="6"/>
      <c r="VD635" s="6"/>
      <c r="VE635" s="6"/>
      <c r="VF635" s="6"/>
      <c r="VG635" s="6"/>
      <c r="VH635" s="6"/>
      <c r="VI635" s="6"/>
      <c r="VJ635" s="6"/>
      <c r="VK635" s="6"/>
      <c r="VL635" s="6"/>
      <c r="VM635" s="6"/>
      <c r="VN635" s="6"/>
      <c r="VO635" s="6"/>
      <c r="VP635" s="6"/>
      <c r="VQ635" s="6"/>
      <c r="VR635" s="6"/>
      <c r="VS635" s="6"/>
      <c r="VT635" s="6"/>
      <c r="VU635" s="6"/>
      <c r="VV635" s="6"/>
      <c r="VW635" s="6"/>
      <c r="VX635" s="6"/>
      <c r="VY635" s="6"/>
      <c r="VZ635" s="6"/>
      <c r="WA635" s="6"/>
      <c r="WB635" s="6"/>
      <c r="WC635" s="6"/>
      <c r="WD635" s="6"/>
      <c r="WE635" s="6"/>
      <c r="WF635" s="6"/>
      <c r="WG635" s="6"/>
      <c r="WH635" s="6"/>
      <c r="WI635" s="6"/>
      <c r="WJ635" s="6"/>
      <c r="WK635" s="6"/>
      <c r="WL635" s="6"/>
      <c r="WM635" s="6"/>
      <c r="WN635" s="6"/>
      <c r="WO635" s="6"/>
      <c r="WP635" s="6"/>
      <c r="WQ635" s="6"/>
      <c r="WR635" s="6"/>
      <c r="WS635" s="6"/>
      <c r="WT635" s="6"/>
      <c r="WU635" s="6"/>
      <c r="WV635" s="6"/>
      <c r="WW635" s="6"/>
      <c r="WX635" s="6"/>
      <c r="WY635" s="6"/>
      <c r="WZ635" s="6"/>
      <c r="XA635" s="6"/>
      <c r="XB635" s="6"/>
      <c r="XC635" s="6"/>
      <c r="XD635" s="6"/>
      <c r="XE635" s="6"/>
      <c r="XF635" s="6"/>
      <c r="XG635" s="6"/>
      <c r="XH635" s="6"/>
      <c r="XI635" s="6"/>
      <c r="XJ635" s="6"/>
      <c r="XK635" s="6"/>
      <c r="XL635" s="6"/>
      <c r="XM635" s="6"/>
      <c r="XN635" s="6"/>
      <c r="XO635" s="6"/>
      <c r="XP635" s="6"/>
    </row>
    <row r="636" spans="2:640" x14ac:dyDescent="0.25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/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/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/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/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/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6"/>
      <c r="MR636" s="6"/>
      <c r="MS636" s="6"/>
      <c r="MT636" s="6"/>
      <c r="MU636" s="6"/>
      <c r="MV636" s="6"/>
      <c r="MW636" s="6"/>
      <c r="MX636" s="6"/>
      <c r="MY636" s="6"/>
      <c r="MZ636" s="6"/>
      <c r="NA636" s="6"/>
      <c r="NB636" s="6"/>
      <c r="NC636" s="6"/>
      <c r="ND636" s="6"/>
      <c r="NE636" s="6"/>
      <c r="NF636" s="6"/>
      <c r="NG636" s="6"/>
      <c r="NH636" s="6"/>
      <c r="NI636" s="6"/>
      <c r="NJ636" s="6"/>
      <c r="NK636" s="6"/>
      <c r="NL636" s="6"/>
      <c r="NM636" s="6"/>
      <c r="NN636" s="6"/>
      <c r="NO636" s="6"/>
      <c r="NP636" s="6"/>
      <c r="NQ636" s="6"/>
      <c r="NR636" s="6"/>
      <c r="NS636" s="6"/>
      <c r="NT636" s="6"/>
      <c r="NU636" s="6"/>
      <c r="NV636" s="6"/>
      <c r="NW636" s="6"/>
      <c r="NX636" s="6"/>
      <c r="NY636" s="6"/>
      <c r="NZ636" s="6"/>
      <c r="OA636" s="6"/>
      <c r="OB636" s="6"/>
      <c r="OC636" s="6"/>
      <c r="OD636" s="6"/>
      <c r="OE636" s="6"/>
      <c r="OF636" s="6"/>
      <c r="OG636" s="6"/>
      <c r="OH636" s="6"/>
      <c r="OI636" s="6"/>
      <c r="OJ636" s="6"/>
      <c r="OK636" s="6"/>
      <c r="OL636" s="6"/>
      <c r="OM636" s="6"/>
      <c r="ON636" s="6"/>
      <c r="OO636" s="6"/>
      <c r="OP636" s="6"/>
      <c r="OQ636" s="6"/>
      <c r="OR636" s="6"/>
      <c r="OS636" s="6"/>
      <c r="OT636" s="6"/>
      <c r="OU636" s="6"/>
      <c r="OV636" s="6"/>
      <c r="OW636" s="6"/>
      <c r="OX636" s="6"/>
      <c r="OY636" s="6"/>
      <c r="OZ636" s="6"/>
      <c r="PA636" s="6"/>
      <c r="PB636" s="6"/>
      <c r="PC636" s="6"/>
      <c r="PD636" s="6"/>
      <c r="PE636" s="6"/>
      <c r="PF636" s="6"/>
      <c r="PG636" s="6"/>
      <c r="PH636" s="6"/>
      <c r="PI636" s="6"/>
      <c r="PJ636" s="6"/>
      <c r="PK636" s="6"/>
      <c r="PL636" s="6"/>
      <c r="PM636" s="6"/>
      <c r="PN636" s="6"/>
      <c r="PO636" s="6"/>
      <c r="PP636" s="6"/>
      <c r="PQ636" s="6"/>
      <c r="PR636" s="6"/>
      <c r="PS636" s="6"/>
      <c r="PT636" s="6"/>
      <c r="PU636" s="6"/>
      <c r="PV636" s="6"/>
      <c r="PW636" s="6"/>
      <c r="PX636" s="6"/>
      <c r="PY636" s="6"/>
      <c r="PZ636" s="6"/>
      <c r="QA636" s="6"/>
      <c r="QB636" s="6"/>
      <c r="QC636" s="6"/>
      <c r="QD636" s="6"/>
      <c r="QE636" s="6"/>
      <c r="QF636" s="6"/>
      <c r="QG636" s="6"/>
      <c r="QH636" s="6"/>
      <c r="QI636" s="6"/>
      <c r="QJ636" s="6"/>
      <c r="QK636" s="6"/>
      <c r="QL636" s="6"/>
      <c r="QM636" s="6"/>
      <c r="QN636" s="6"/>
      <c r="QO636" s="6"/>
      <c r="QP636" s="6"/>
      <c r="QQ636" s="6"/>
      <c r="QR636" s="6"/>
      <c r="QS636" s="6"/>
      <c r="QT636" s="6"/>
      <c r="QU636" s="6"/>
      <c r="QV636" s="6"/>
      <c r="QW636" s="6"/>
      <c r="QX636" s="6"/>
      <c r="QY636" s="6"/>
      <c r="QZ636" s="6"/>
      <c r="RA636" s="6"/>
      <c r="RB636" s="6"/>
      <c r="RC636" s="6"/>
      <c r="RD636" s="6"/>
      <c r="RE636" s="6"/>
      <c r="RF636" s="6"/>
      <c r="RG636" s="6"/>
      <c r="RH636" s="6"/>
      <c r="RI636" s="6"/>
      <c r="RJ636" s="6"/>
      <c r="RK636" s="6"/>
      <c r="RL636" s="6"/>
      <c r="RM636" s="6"/>
      <c r="RN636" s="6"/>
      <c r="RO636" s="6"/>
      <c r="RP636" s="6"/>
      <c r="RQ636" s="6"/>
      <c r="RR636" s="6"/>
      <c r="RS636" s="6"/>
      <c r="RT636" s="6"/>
      <c r="RU636" s="6"/>
      <c r="RV636" s="6"/>
      <c r="RW636" s="6"/>
      <c r="RX636" s="6"/>
      <c r="RY636" s="6"/>
      <c r="RZ636" s="6"/>
      <c r="SA636" s="6"/>
      <c r="SB636" s="6"/>
      <c r="SC636" s="6"/>
      <c r="SD636" s="6"/>
      <c r="SE636" s="6"/>
      <c r="SF636" s="6"/>
      <c r="SG636" s="6"/>
      <c r="SH636" s="6"/>
      <c r="SI636" s="6"/>
      <c r="SJ636" s="6"/>
      <c r="SK636" s="6"/>
      <c r="SL636" s="6"/>
      <c r="SM636" s="6"/>
      <c r="SN636" s="6"/>
      <c r="SO636" s="6"/>
      <c r="SP636" s="6"/>
      <c r="SQ636" s="6"/>
      <c r="SR636" s="6"/>
      <c r="SS636" s="6"/>
      <c r="ST636" s="6"/>
      <c r="SU636" s="6"/>
      <c r="SV636" s="6"/>
      <c r="SW636" s="6"/>
      <c r="SX636" s="6"/>
      <c r="SY636" s="6"/>
      <c r="SZ636" s="6"/>
      <c r="TA636" s="6"/>
      <c r="TB636" s="6"/>
      <c r="TC636" s="6"/>
      <c r="TD636" s="6"/>
      <c r="TE636" s="6"/>
      <c r="TF636" s="6"/>
      <c r="TG636" s="6"/>
      <c r="TH636" s="6"/>
      <c r="TI636" s="6"/>
      <c r="TJ636" s="6"/>
      <c r="TK636" s="6"/>
      <c r="TL636" s="6"/>
      <c r="TM636" s="6"/>
      <c r="TN636" s="6"/>
      <c r="TO636" s="6"/>
      <c r="TP636" s="6"/>
      <c r="TQ636" s="6"/>
      <c r="TR636" s="6"/>
      <c r="TS636" s="6"/>
      <c r="TT636" s="6"/>
      <c r="TU636" s="6"/>
      <c r="TV636" s="6"/>
      <c r="TW636" s="6"/>
      <c r="TX636" s="6"/>
      <c r="TY636" s="6"/>
      <c r="TZ636" s="6"/>
      <c r="UA636" s="6"/>
      <c r="UB636" s="6"/>
      <c r="UC636" s="6"/>
      <c r="UD636" s="6"/>
      <c r="UE636" s="6"/>
      <c r="UF636" s="6"/>
      <c r="UG636" s="6"/>
      <c r="UH636" s="6"/>
      <c r="UI636" s="6"/>
      <c r="UJ636" s="6"/>
      <c r="UK636" s="6"/>
      <c r="UL636" s="6"/>
      <c r="UM636" s="6"/>
      <c r="UN636" s="6"/>
      <c r="UO636" s="6"/>
      <c r="UP636" s="6"/>
      <c r="UQ636" s="6"/>
      <c r="UR636" s="6"/>
      <c r="US636" s="6"/>
      <c r="UT636" s="6"/>
      <c r="UU636" s="6"/>
      <c r="UV636" s="6"/>
      <c r="UW636" s="6"/>
      <c r="UX636" s="6"/>
      <c r="UY636" s="6"/>
      <c r="UZ636" s="6"/>
      <c r="VA636" s="6"/>
      <c r="VB636" s="6"/>
      <c r="VC636" s="6"/>
      <c r="VD636" s="6"/>
      <c r="VE636" s="6"/>
      <c r="VF636" s="6"/>
      <c r="VG636" s="6"/>
      <c r="VH636" s="6"/>
      <c r="VI636" s="6"/>
      <c r="VJ636" s="6"/>
      <c r="VK636" s="6"/>
      <c r="VL636" s="6"/>
      <c r="VM636" s="6"/>
      <c r="VN636" s="6"/>
      <c r="VO636" s="6"/>
      <c r="VP636" s="6"/>
      <c r="VQ636" s="6"/>
      <c r="VR636" s="6"/>
      <c r="VS636" s="6"/>
      <c r="VT636" s="6"/>
      <c r="VU636" s="6"/>
      <c r="VV636" s="6"/>
      <c r="VW636" s="6"/>
      <c r="VX636" s="6"/>
      <c r="VY636" s="6"/>
      <c r="VZ636" s="6"/>
      <c r="WA636" s="6"/>
      <c r="WB636" s="6"/>
      <c r="WC636" s="6"/>
      <c r="WD636" s="6"/>
      <c r="WE636" s="6"/>
      <c r="WF636" s="6"/>
      <c r="WG636" s="6"/>
      <c r="WH636" s="6"/>
      <c r="WI636" s="6"/>
      <c r="WJ636" s="6"/>
      <c r="WK636" s="6"/>
      <c r="WL636" s="6"/>
      <c r="WM636" s="6"/>
      <c r="WN636" s="6"/>
      <c r="WO636" s="6"/>
      <c r="WP636" s="6"/>
      <c r="WQ636" s="6"/>
      <c r="WR636" s="6"/>
      <c r="WS636" s="6"/>
      <c r="WT636" s="6"/>
      <c r="WU636" s="6"/>
      <c r="WV636" s="6"/>
      <c r="WW636" s="6"/>
      <c r="WX636" s="6"/>
      <c r="WY636" s="6"/>
      <c r="WZ636" s="6"/>
      <c r="XA636" s="6"/>
      <c r="XB636" s="6"/>
      <c r="XC636" s="6"/>
      <c r="XD636" s="6"/>
      <c r="XE636" s="6"/>
      <c r="XF636" s="6"/>
      <c r="XG636" s="6"/>
      <c r="XH636" s="6"/>
      <c r="XI636" s="6"/>
      <c r="XJ636" s="6"/>
      <c r="XK636" s="6"/>
      <c r="XL636" s="6"/>
      <c r="XM636" s="6"/>
      <c r="XN636" s="6"/>
      <c r="XO636" s="6"/>
      <c r="XP636" s="6"/>
    </row>
    <row r="637" spans="2:640" x14ac:dyDescent="0.25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/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/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/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/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/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6"/>
      <c r="MR637" s="6"/>
      <c r="MS637" s="6"/>
      <c r="MT637" s="6"/>
      <c r="MU637" s="6"/>
      <c r="MV637" s="6"/>
      <c r="MW637" s="6"/>
      <c r="MX637" s="6"/>
      <c r="MY637" s="6"/>
      <c r="MZ637" s="6"/>
      <c r="NA637" s="6"/>
      <c r="NB637" s="6"/>
      <c r="NC637" s="6"/>
      <c r="ND637" s="6"/>
      <c r="NE637" s="6"/>
      <c r="NF637" s="6"/>
      <c r="NG637" s="6"/>
      <c r="NH637" s="6"/>
      <c r="NI637" s="6"/>
      <c r="NJ637" s="6"/>
      <c r="NK637" s="6"/>
      <c r="NL637" s="6"/>
      <c r="NM637" s="6"/>
      <c r="NN637" s="6"/>
      <c r="NO637" s="6"/>
      <c r="NP637" s="6"/>
      <c r="NQ637" s="6"/>
      <c r="NR637" s="6"/>
      <c r="NS637" s="6"/>
      <c r="NT637" s="6"/>
      <c r="NU637" s="6"/>
      <c r="NV637" s="6"/>
      <c r="NW637" s="6"/>
      <c r="NX637" s="6"/>
      <c r="NY637" s="6"/>
      <c r="NZ637" s="6"/>
      <c r="OA637" s="6"/>
      <c r="OB637" s="6"/>
      <c r="OC637" s="6"/>
      <c r="OD637" s="6"/>
      <c r="OE637" s="6"/>
      <c r="OF637" s="6"/>
      <c r="OG637" s="6"/>
      <c r="OH637" s="6"/>
      <c r="OI637" s="6"/>
      <c r="OJ637" s="6"/>
      <c r="OK637" s="6"/>
      <c r="OL637" s="6"/>
      <c r="OM637" s="6"/>
      <c r="ON637" s="6"/>
      <c r="OO637" s="6"/>
      <c r="OP637" s="6"/>
      <c r="OQ637" s="6"/>
      <c r="OR637" s="6"/>
      <c r="OS637" s="6"/>
      <c r="OT637" s="6"/>
      <c r="OU637" s="6"/>
      <c r="OV637" s="6"/>
      <c r="OW637" s="6"/>
      <c r="OX637" s="6"/>
      <c r="OY637" s="6"/>
      <c r="OZ637" s="6"/>
      <c r="PA637" s="6"/>
      <c r="PB637" s="6"/>
      <c r="PC637" s="6"/>
      <c r="PD637" s="6"/>
      <c r="PE637" s="6"/>
      <c r="PF637" s="6"/>
      <c r="PG637" s="6"/>
      <c r="PH637" s="6"/>
      <c r="PI637" s="6"/>
      <c r="PJ637" s="6"/>
      <c r="PK637" s="6"/>
      <c r="PL637" s="6"/>
      <c r="PM637" s="6"/>
      <c r="PN637" s="6"/>
      <c r="PO637" s="6"/>
      <c r="PP637" s="6"/>
      <c r="PQ637" s="6"/>
      <c r="PR637" s="6"/>
      <c r="PS637" s="6"/>
      <c r="PT637" s="6"/>
      <c r="PU637" s="6"/>
      <c r="PV637" s="6"/>
      <c r="PW637" s="6"/>
      <c r="PX637" s="6"/>
      <c r="PY637" s="6"/>
      <c r="PZ637" s="6"/>
      <c r="QA637" s="6"/>
      <c r="QB637" s="6"/>
      <c r="QC637" s="6"/>
      <c r="QD637" s="6"/>
      <c r="QE637" s="6"/>
      <c r="QF637" s="6"/>
      <c r="QG637" s="6"/>
      <c r="QH637" s="6"/>
      <c r="QI637" s="6"/>
      <c r="QJ637" s="6"/>
      <c r="QK637" s="6"/>
      <c r="QL637" s="6"/>
      <c r="QM637" s="6"/>
      <c r="QN637" s="6"/>
      <c r="QO637" s="6"/>
      <c r="QP637" s="6"/>
      <c r="QQ637" s="6"/>
      <c r="QR637" s="6"/>
      <c r="QS637" s="6"/>
      <c r="QT637" s="6"/>
      <c r="QU637" s="6"/>
      <c r="QV637" s="6"/>
      <c r="QW637" s="6"/>
      <c r="QX637" s="6"/>
      <c r="QY637" s="6"/>
      <c r="QZ637" s="6"/>
      <c r="RA637" s="6"/>
      <c r="RB637" s="6"/>
      <c r="RC637" s="6"/>
      <c r="RD637" s="6"/>
      <c r="RE637" s="6"/>
      <c r="RF637" s="6"/>
      <c r="RG637" s="6"/>
      <c r="RH637" s="6"/>
      <c r="RI637" s="6"/>
      <c r="RJ637" s="6"/>
      <c r="RK637" s="6"/>
      <c r="RL637" s="6"/>
      <c r="RM637" s="6"/>
      <c r="RN637" s="6"/>
      <c r="RO637" s="6"/>
      <c r="RP637" s="6"/>
      <c r="RQ637" s="6"/>
      <c r="RR637" s="6"/>
      <c r="RS637" s="6"/>
      <c r="RT637" s="6"/>
      <c r="RU637" s="6"/>
      <c r="RV637" s="6"/>
      <c r="RW637" s="6"/>
      <c r="RX637" s="6"/>
      <c r="RY637" s="6"/>
      <c r="RZ637" s="6"/>
      <c r="SA637" s="6"/>
      <c r="SB637" s="6"/>
      <c r="SC637" s="6"/>
      <c r="SD637" s="6"/>
      <c r="SE637" s="6"/>
      <c r="SF637" s="6"/>
      <c r="SG637" s="6"/>
      <c r="SH637" s="6"/>
      <c r="SI637" s="6"/>
      <c r="SJ637" s="6"/>
      <c r="SK637" s="6"/>
      <c r="SL637" s="6"/>
      <c r="SM637" s="6"/>
      <c r="SN637" s="6"/>
      <c r="SO637" s="6"/>
      <c r="SP637" s="6"/>
      <c r="SQ637" s="6"/>
      <c r="SR637" s="6"/>
      <c r="SS637" s="6"/>
      <c r="ST637" s="6"/>
      <c r="SU637" s="6"/>
      <c r="SV637" s="6"/>
      <c r="SW637" s="6"/>
      <c r="SX637" s="6"/>
      <c r="SY637" s="6"/>
      <c r="SZ637" s="6"/>
      <c r="TA637" s="6"/>
      <c r="TB637" s="6"/>
      <c r="TC637" s="6"/>
      <c r="TD637" s="6"/>
      <c r="TE637" s="6"/>
      <c r="TF637" s="6"/>
      <c r="TG637" s="6"/>
      <c r="TH637" s="6"/>
      <c r="TI637" s="6"/>
      <c r="TJ637" s="6"/>
      <c r="TK637" s="6"/>
      <c r="TL637" s="6"/>
      <c r="TM637" s="6"/>
      <c r="TN637" s="6"/>
      <c r="TO637" s="6"/>
      <c r="TP637" s="6"/>
      <c r="TQ637" s="6"/>
      <c r="TR637" s="6"/>
      <c r="TS637" s="6"/>
      <c r="TT637" s="6"/>
      <c r="TU637" s="6"/>
      <c r="TV637" s="6"/>
      <c r="TW637" s="6"/>
      <c r="TX637" s="6"/>
      <c r="TY637" s="6"/>
      <c r="TZ637" s="6"/>
      <c r="UA637" s="6"/>
      <c r="UB637" s="6"/>
      <c r="UC637" s="6"/>
      <c r="UD637" s="6"/>
      <c r="UE637" s="6"/>
      <c r="UF637" s="6"/>
      <c r="UG637" s="6"/>
      <c r="UH637" s="6"/>
      <c r="UI637" s="6"/>
      <c r="UJ637" s="6"/>
      <c r="UK637" s="6"/>
      <c r="UL637" s="6"/>
      <c r="UM637" s="6"/>
      <c r="UN637" s="6"/>
      <c r="UO637" s="6"/>
      <c r="UP637" s="6"/>
      <c r="UQ637" s="6"/>
      <c r="UR637" s="6"/>
      <c r="US637" s="6"/>
      <c r="UT637" s="6"/>
      <c r="UU637" s="6"/>
      <c r="UV637" s="6"/>
      <c r="UW637" s="6"/>
      <c r="UX637" s="6"/>
      <c r="UY637" s="6"/>
      <c r="UZ637" s="6"/>
      <c r="VA637" s="6"/>
      <c r="VB637" s="6"/>
      <c r="VC637" s="6"/>
      <c r="VD637" s="6"/>
      <c r="VE637" s="6"/>
      <c r="VF637" s="6"/>
      <c r="VG637" s="6"/>
      <c r="VH637" s="6"/>
      <c r="VI637" s="6"/>
      <c r="VJ637" s="6"/>
      <c r="VK637" s="6"/>
      <c r="VL637" s="6"/>
      <c r="VM637" s="6"/>
      <c r="VN637" s="6"/>
      <c r="VO637" s="6"/>
      <c r="VP637" s="6"/>
      <c r="VQ637" s="6"/>
      <c r="VR637" s="6"/>
      <c r="VS637" s="6"/>
      <c r="VT637" s="6"/>
      <c r="VU637" s="6"/>
      <c r="VV637" s="6"/>
      <c r="VW637" s="6"/>
      <c r="VX637" s="6"/>
      <c r="VY637" s="6"/>
      <c r="VZ637" s="6"/>
      <c r="WA637" s="6"/>
      <c r="WB637" s="6"/>
      <c r="WC637" s="6"/>
      <c r="WD637" s="6"/>
      <c r="WE637" s="6"/>
      <c r="WF637" s="6"/>
      <c r="WG637" s="6"/>
      <c r="WH637" s="6"/>
      <c r="WI637" s="6"/>
      <c r="WJ637" s="6"/>
      <c r="WK637" s="6"/>
      <c r="WL637" s="6"/>
      <c r="WM637" s="6"/>
      <c r="WN637" s="6"/>
      <c r="WO637" s="6"/>
      <c r="WP637" s="6"/>
      <c r="WQ637" s="6"/>
      <c r="WR637" s="6"/>
      <c r="WS637" s="6"/>
      <c r="WT637" s="6"/>
      <c r="WU637" s="6"/>
      <c r="WV637" s="6"/>
      <c r="WW637" s="6"/>
      <c r="WX637" s="6"/>
      <c r="WY637" s="6"/>
      <c r="WZ637" s="6"/>
      <c r="XA637" s="6"/>
      <c r="XB637" s="6"/>
      <c r="XC637" s="6"/>
      <c r="XD637" s="6"/>
      <c r="XE637" s="6"/>
      <c r="XF637" s="6"/>
      <c r="XG637" s="6"/>
      <c r="XH637" s="6"/>
      <c r="XI637" s="6"/>
      <c r="XJ637" s="6"/>
      <c r="XK637" s="6"/>
      <c r="XL637" s="6"/>
      <c r="XM637" s="6"/>
      <c r="XN637" s="6"/>
      <c r="XO637" s="6"/>
      <c r="XP637" s="6"/>
    </row>
    <row r="638" spans="2:640" x14ac:dyDescent="0.25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/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/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/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/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/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6"/>
      <c r="MR638" s="6"/>
      <c r="MS638" s="6"/>
      <c r="MT638" s="6"/>
      <c r="MU638" s="6"/>
      <c r="MV638" s="6"/>
      <c r="MW638" s="6"/>
      <c r="MX638" s="6"/>
      <c r="MY638" s="6"/>
      <c r="MZ638" s="6"/>
      <c r="NA638" s="6"/>
      <c r="NB638" s="6"/>
      <c r="NC638" s="6"/>
      <c r="ND638" s="6"/>
      <c r="NE638" s="6"/>
      <c r="NF638" s="6"/>
      <c r="NG638" s="6"/>
      <c r="NH638" s="6"/>
      <c r="NI638" s="6"/>
      <c r="NJ638" s="6"/>
      <c r="NK638" s="6"/>
      <c r="NL638" s="6"/>
      <c r="NM638" s="6"/>
      <c r="NN638" s="6"/>
      <c r="NO638" s="6"/>
      <c r="NP638" s="6"/>
      <c r="NQ638" s="6"/>
      <c r="NR638" s="6"/>
      <c r="NS638" s="6"/>
      <c r="NT638" s="6"/>
      <c r="NU638" s="6"/>
      <c r="NV638" s="6"/>
      <c r="NW638" s="6"/>
      <c r="NX638" s="6"/>
      <c r="NY638" s="6"/>
      <c r="NZ638" s="6"/>
      <c r="OA638" s="6"/>
      <c r="OB638" s="6"/>
      <c r="OC638" s="6"/>
      <c r="OD638" s="6"/>
      <c r="OE638" s="6"/>
      <c r="OF638" s="6"/>
      <c r="OG638" s="6"/>
      <c r="OH638" s="6"/>
      <c r="OI638" s="6"/>
      <c r="OJ638" s="6"/>
      <c r="OK638" s="6"/>
      <c r="OL638" s="6"/>
      <c r="OM638" s="6"/>
      <c r="ON638" s="6"/>
      <c r="OO638" s="6"/>
      <c r="OP638" s="6"/>
      <c r="OQ638" s="6"/>
      <c r="OR638" s="6"/>
      <c r="OS638" s="6"/>
      <c r="OT638" s="6"/>
      <c r="OU638" s="6"/>
      <c r="OV638" s="6"/>
      <c r="OW638" s="6"/>
      <c r="OX638" s="6"/>
      <c r="OY638" s="6"/>
      <c r="OZ638" s="6"/>
      <c r="PA638" s="6"/>
      <c r="PB638" s="6"/>
      <c r="PC638" s="6"/>
      <c r="PD638" s="6"/>
      <c r="PE638" s="6"/>
      <c r="PF638" s="6"/>
      <c r="PG638" s="6"/>
      <c r="PH638" s="6"/>
      <c r="PI638" s="6"/>
      <c r="PJ638" s="6"/>
      <c r="PK638" s="6"/>
      <c r="PL638" s="6"/>
      <c r="PM638" s="6"/>
      <c r="PN638" s="6"/>
      <c r="PO638" s="6"/>
      <c r="PP638" s="6"/>
      <c r="PQ638" s="6"/>
      <c r="PR638" s="6"/>
      <c r="PS638" s="6"/>
      <c r="PT638" s="6"/>
      <c r="PU638" s="6"/>
      <c r="PV638" s="6"/>
      <c r="PW638" s="6"/>
      <c r="PX638" s="6"/>
      <c r="PY638" s="6"/>
      <c r="PZ638" s="6"/>
      <c r="QA638" s="6"/>
      <c r="QB638" s="6"/>
      <c r="QC638" s="6"/>
      <c r="QD638" s="6"/>
      <c r="QE638" s="6"/>
      <c r="QF638" s="6"/>
      <c r="QG638" s="6"/>
      <c r="QH638" s="6"/>
      <c r="QI638" s="6"/>
      <c r="QJ638" s="6"/>
      <c r="QK638" s="6"/>
      <c r="QL638" s="6"/>
      <c r="QM638" s="6"/>
      <c r="QN638" s="6"/>
      <c r="QO638" s="6"/>
      <c r="QP638" s="6"/>
      <c r="QQ638" s="6"/>
      <c r="QR638" s="6"/>
      <c r="QS638" s="6"/>
      <c r="QT638" s="6"/>
      <c r="QU638" s="6"/>
      <c r="QV638" s="6"/>
      <c r="QW638" s="6"/>
      <c r="QX638" s="6"/>
      <c r="QY638" s="6"/>
      <c r="QZ638" s="6"/>
      <c r="RA638" s="6"/>
      <c r="RB638" s="6"/>
      <c r="RC638" s="6"/>
      <c r="RD638" s="6"/>
      <c r="RE638" s="6"/>
      <c r="RF638" s="6"/>
      <c r="RG638" s="6"/>
      <c r="RH638" s="6"/>
      <c r="RI638" s="6"/>
      <c r="RJ638" s="6"/>
      <c r="RK638" s="6"/>
      <c r="RL638" s="6"/>
      <c r="RM638" s="6"/>
      <c r="RN638" s="6"/>
      <c r="RO638" s="6"/>
      <c r="RP638" s="6"/>
      <c r="RQ638" s="6"/>
      <c r="RR638" s="6"/>
      <c r="RS638" s="6"/>
      <c r="RT638" s="6"/>
      <c r="RU638" s="6"/>
      <c r="RV638" s="6"/>
      <c r="RW638" s="6"/>
      <c r="RX638" s="6"/>
      <c r="RY638" s="6"/>
      <c r="RZ638" s="6"/>
      <c r="SA638" s="6"/>
      <c r="SB638" s="6"/>
      <c r="SC638" s="6"/>
      <c r="SD638" s="6"/>
      <c r="SE638" s="6"/>
      <c r="SF638" s="6"/>
      <c r="SG638" s="6"/>
      <c r="SH638" s="6"/>
      <c r="SI638" s="6"/>
      <c r="SJ638" s="6"/>
      <c r="SK638" s="6"/>
      <c r="SL638" s="6"/>
      <c r="SM638" s="6"/>
      <c r="SN638" s="6"/>
      <c r="SO638" s="6"/>
      <c r="SP638" s="6"/>
      <c r="SQ638" s="6"/>
      <c r="SR638" s="6"/>
      <c r="SS638" s="6"/>
      <c r="ST638" s="6"/>
      <c r="SU638" s="6"/>
      <c r="SV638" s="6"/>
      <c r="SW638" s="6"/>
      <c r="SX638" s="6"/>
      <c r="SY638" s="6"/>
      <c r="SZ638" s="6"/>
      <c r="TA638" s="6"/>
      <c r="TB638" s="6"/>
      <c r="TC638" s="6"/>
      <c r="TD638" s="6"/>
      <c r="TE638" s="6"/>
      <c r="TF638" s="6"/>
      <c r="TG638" s="6"/>
      <c r="TH638" s="6"/>
      <c r="TI638" s="6"/>
      <c r="TJ638" s="6"/>
      <c r="TK638" s="6"/>
      <c r="TL638" s="6"/>
      <c r="TM638" s="6"/>
      <c r="TN638" s="6"/>
      <c r="TO638" s="6"/>
      <c r="TP638" s="6"/>
      <c r="TQ638" s="6"/>
      <c r="TR638" s="6"/>
      <c r="TS638" s="6"/>
      <c r="TT638" s="6"/>
      <c r="TU638" s="6"/>
      <c r="TV638" s="6"/>
      <c r="TW638" s="6"/>
      <c r="TX638" s="6"/>
      <c r="TY638" s="6"/>
      <c r="TZ638" s="6"/>
      <c r="UA638" s="6"/>
      <c r="UB638" s="6"/>
      <c r="UC638" s="6"/>
      <c r="UD638" s="6"/>
      <c r="UE638" s="6"/>
      <c r="UF638" s="6"/>
      <c r="UG638" s="6"/>
      <c r="UH638" s="6"/>
      <c r="UI638" s="6"/>
      <c r="UJ638" s="6"/>
      <c r="UK638" s="6"/>
      <c r="UL638" s="6"/>
      <c r="UM638" s="6"/>
      <c r="UN638" s="6"/>
      <c r="UO638" s="6"/>
      <c r="UP638" s="6"/>
      <c r="UQ638" s="6"/>
      <c r="UR638" s="6"/>
      <c r="US638" s="6"/>
      <c r="UT638" s="6"/>
      <c r="UU638" s="6"/>
      <c r="UV638" s="6"/>
      <c r="UW638" s="6"/>
      <c r="UX638" s="6"/>
      <c r="UY638" s="6"/>
      <c r="UZ638" s="6"/>
      <c r="VA638" s="6"/>
      <c r="VB638" s="6"/>
      <c r="VC638" s="6"/>
      <c r="VD638" s="6"/>
      <c r="VE638" s="6"/>
      <c r="VF638" s="6"/>
      <c r="VG638" s="6"/>
      <c r="VH638" s="6"/>
      <c r="VI638" s="6"/>
      <c r="VJ638" s="6"/>
      <c r="VK638" s="6"/>
      <c r="VL638" s="6"/>
      <c r="VM638" s="6"/>
      <c r="VN638" s="6"/>
      <c r="VO638" s="6"/>
      <c r="VP638" s="6"/>
      <c r="VQ638" s="6"/>
      <c r="VR638" s="6"/>
      <c r="VS638" s="6"/>
      <c r="VT638" s="6"/>
      <c r="VU638" s="6"/>
      <c r="VV638" s="6"/>
      <c r="VW638" s="6"/>
      <c r="VX638" s="6"/>
      <c r="VY638" s="6"/>
      <c r="VZ638" s="6"/>
      <c r="WA638" s="6"/>
      <c r="WB638" s="6"/>
      <c r="WC638" s="6"/>
      <c r="WD638" s="6"/>
      <c r="WE638" s="6"/>
      <c r="WF638" s="6"/>
      <c r="WG638" s="6"/>
      <c r="WH638" s="6"/>
      <c r="WI638" s="6"/>
      <c r="WJ638" s="6"/>
      <c r="WK638" s="6"/>
      <c r="WL638" s="6"/>
      <c r="WM638" s="6"/>
      <c r="WN638" s="6"/>
      <c r="WO638" s="6"/>
      <c r="WP638" s="6"/>
      <c r="WQ638" s="6"/>
      <c r="WR638" s="6"/>
      <c r="WS638" s="6"/>
      <c r="WT638" s="6"/>
      <c r="WU638" s="6"/>
      <c r="WV638" s="6"/>
      <c r="WW638" s="6"/>
      <c r="WX638" s="6"/>
      <c r="WY638" s="6"/>
      <c r="WZ638" s="6"/>
      <c r="XA638" s="6"/>
      <c r="XB638" s="6"/>
      <c r="XC638" s="6"/>
      <c r="XD638" s="6"/>
      <c r="XE638" s="6"/>
      <c r="XF638" s="6"/>
      <c r="XG638" s="6"/>
      <c r="XH638" s="6"/>
      <c r="XI638" s="6"/>
      <c r="XJ638" s="6"/>
      <c r="XK638" s="6"/>
      <c r="XL638" s="6"/>
      <c r="XM638" s="6"/>
      <c r="XN638" s="6"/>
      <c r="XO638" s="6"/>
      <c r="XP638" s="6"/>
    </row>
    <row r="639" spans="2:640" x14ac:dyDescent="0.25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  <c r="JV639" s="6"/>
      <c r="JW639" s="6"/>
      <c r="JX639" s="6"/>
      <c r="JY639" s="6"/>
      <c r="JZ639" s="6"/>
      <c r="KA639" s="6"/>
      <c r="KB639" s="6"/>
      <c r="KC639" s="6"/>
      <c r="KD639" s="6"/>
      <c r="KE639" s="6"/>
      <c r="KF639" s="6"/>
      <c r="KG639" s="6"/>
      <c r="KH639" s="6"/>
      <c r="KI639" s="6"/>
      <c r="KJ639" s="6"/>
      <c r="KK639" s="6"/>
      <c r="KL639" s="6"/>
      <c r="KM639" s="6"/>
      <c r="KN639" s="6"/>
      <c r="KO639" s="6"/>
      <c r="KP639" s="6"/>
      <c r="KQ639" s="6"/>
      <c r="KR639" s="6"/>
      <c r="KS639" s="6"/>
      <c r="KT639" s="6"/>
      <c r="KU639" s="6"/>
      <c r="KV639" s="6"/>
      <c r="KW639" s="6"/>
      <c r="KX639" s="6"/>
      <c r="KY639" s="6"/>
      <c r="KZ639" s="6"/>
      <c r="LA639" s="6"/>
      <c r="LB639" s="6"/>
      <c r="LC639" s="6"/>
      <c r="LD639" s="6"/>
      <c r="LE639" s="6"/>
      <c r="LF639" s="6"/>
      <c r="LG639" s="6"/>
      <c r="LH639" s="6"/>
      <c r="LI639" s="6"/>
      <c r="LJ639" s="6"/>
      <c r="LK639" s="6"/>
      <c r="LL639" s="6"/>
      <c r="LM639" s="6"/>
      <c r="LN639" s="6"/>
      <c r="LO639" s="6"/>
      <c r="LP639" s="6"/>
      <c r="LQ639" s="6"/>
      <c r="LR639" s="6"/>
      <c r="LS639" s="6"/>
      <c r="LT639" s="6"/>
      <c r="LU639" s="6"/>
      <c r="LV639" s="6"/>
      <c r="LW639" s="6"/>
      <c r="LX639" s="6"/>
      <c r="LY639" s="6"/>
      <c r="LZ639" s="6"/>
      <c r="MA639" s="6"/>
      <c r="MB639" s="6"/>
      <c r="MC639" s="6"/>
      <c r="MD639" s="6"/>
      <c r="ME639" s="6"/>
      <c r="MF639" s="6"/>
      <c r="MG639" s="6"/>
      <c r="MH639" s="6"/>
      <c r="MI639" s="6"/>
      <c r="MJ639" s="6"/>
      <c r="MK639" s="6"/>
      <c r="ML639" s="6"/>
      <c r="MM639" s="6"/>
      <c r="MN639" s="6"/>
      <c r="MO639" s="6"/>
      <c r="MP639" s="6"/>
      <c r="MQ639" s="6"/>
      <c r="MR639" s="6"/>
      <c r="MS639" s="6"/>
      <c r="MT639" s="6"/>
      <c r="MU639" s="6"/>
      <c r="MV639" s="6"/>
      <c r="MW639" s="6"/>
      <c r="MX639" s="6"/>
      <c r="MY639" s="6"/>
      <c r="MZ639" s="6"/>
      <c r="NA639" s="6"/>
      <c r="NB639" s="6"/>
      <c r="NC639" s="6"/>
      <c r="ND639" s="6"/>
      <c r="NE639" s="6"/>
      <c r="NF639" s="6"/>
      <c r="NG639" s="6"/>
      <c r="NH639" s="6"/>
      <c r="NI639" s="6"/>
      <c r="NJ639" s="6"/>
      <c r="NK639" s="6"/>
      <c r="NL639" s="6"/>
      <c r="NM639" s="6"/>
      <c r="NN639" s="6"/>
      <c r="NO639" s="6"/>
      <c r="NP639" s="6"/>
      <c r="NQ639" s="6"/>
      <c r="NR639" s="6"/>
      <c r="NS639" s="6"/>
      <c r="NT639" s="6"/>
      <c r="NU639" s="6"/>
      <c r="NV639" s="6"/>
      <c r="NW639" s="6"/>
      <c r="NX639" s="6"/>
      <c r="NY639" s="6"/>
      <c r="NZ639" s="6"/>
      <c r="OA639" s="6"/>
      <c r="OB639" s="6"/>
      <c r="OC639" s="6"/>
      <c r="OD639" s="6"/>
      <c r="OE639" s="6"/>
      <c r="OF639" s="6"/>
      <c r="OG639" s="6"/>
      <c r="OH639" s="6"/>
      <c r="OI639" s="6"/>
      <c r="OJ639" s="6"/>
      <c r="OK639" s="6"/>
      <c r="OL639" s="6"/>
      <c r="OM639" s="6"/>
      <c r="ON639" s="6"/>
      <c r="OO639" s="6"/>
      <c r="OP639" s="6"/>
      <c r="OQ639" s="6"/>
      <c r="OR639" s="6"/>
      <c r="OS639" s="6"/>
      <c r="OT639" s="6"/>
      <c r="OU639" s="6"/>
      <c r="OV639" s="6"/>
      <c r="OW639" s="6"/>
      <c r="OX639" s="6"/>
      <c r="OY639" s="6"/>
      <c r="OZ639" s="6"/>
      <c r="PA639" s="6"/>
      <c r="PB639" s="6"/>
      <c r="PC639" s="6"/>
      <c r="PD639" s="6"/>
      <c r="PE639" s="6"/>
      <c r="PF639" s="6"/>
      <c r="PG639" s="6"/>
      <c r="PH639" s="6"/>
      <c r="PI639" s="6"/>
      <c r="PJ639" s="6"/>
      <c r="PK639" s="6"/>
      <c r="PL639" s="6"/>
      <c r="PM639" s="6"/>
      <c r="PN639" s="6"/>
      <c r="PO639" s="6"/>
      <c r="PP639" s="6"/>
      <c r="PQ639" s="6"/>
      <c r="PR639" s="6"/>
      <c r="PS639" s="6"/>
      <c r="PT639" s="6"/>
      <c r="PU639" s="6"/>
      <c r="PV639" s="6"/>
      <c r="PW639" s="6"/>
      <c r="PX639" s="6"/>
      <c r="PY639" s="6"/>
      <c r="PZ639" s="6"/>
      <c r="QA639" s="6"/>
      <c r="QB639" s="6"/>
      <c r="QC639" s="6"/>
      <c r="QD639" s="6"/>
      <c r="QE639" s="6"/>
      <c r="QF639" s="6"/>
      <c r="QG639" s="6"/>
      <c r="QH639" s="6"/>
      <c r="QI639" s="6"/>
      <c r="QJ639" s="6"/>
      <c r="QK639" s="6"/>
      <c r="QL639" s="6"/>
      <c r="QM639" s="6"/>
      <c r="QN639" s="6"/>
      <c r="QO639" s="6"/>
      <c r="QP639" s="6"/>
      <c r="QQ639" s="6"/>
      <c r="QR639" s="6"/>
      <c r="QS639" s="6"/>
      <c r="QT639" s="6"/>
      <c r="QU639" s="6"/>
      <c r="QV639" s="6"/>
      <c r="QW639" s="6"/>
      <c r="QX639" s="6"/>
      <c r="QY639" s="6"/>
      <c r="QZ639" s="6"/>
      <c r="RA639" s="6"/>
      <c r="RB639" s="6"/>
      <c r="RC639" s="6"/>
      <c r="RD639" s="6"/>
      <c r="RE639" s="6"/>
      <c r="RF639" s="6"/>
      <c r="RG639" s="6"/>
      <c r="RH639" s="6"/>
      <c r="RI639" s="6"/>
      <c r="RJ639" s="6"/>
      <c r="RK639" s="6"/>
      <c r="RL639" s="6"/>
      <c r="RM639" s="6"/>
      <c r="RN639" s="6"/>
      <c r="RO639" s="6"/>
      <c r="RP639" s="6"/>
      <c r="RQ639" s="6"/>
      <c r="RR639" s="6"/>
      <c r="RS639" s="6"/>
      <c r="RT639" s="6"/>
      <c r="RU639" s="6"/>
      <c r="RV639" s="6"/>
      <c r="RW639" s="6"/>
      <c r="RX639" s="6"/>
      <c r="RY639" s="6"/>
      <c r="RZ639" s="6"/>
      <c r="SA639" s="6"/>
      <c r="SB639" s="6"/>
      <c r="SC639" s="6"/>
      <c r="SD639" s="6"/>
      <c r="SE639" s="6"/>
      <c r="SF639" s="6"/>
      <c r="SG639" s="6"/>
      <c r="SH639" s="6"/>
      <c r="SI639" s="6"/>
      <c r="SJ639" s="6"/>
      <c r="SK639" s="6"/>
      <c r="SL639" s="6"/>
      <c r="SM639" s="6"/>
      <c r="SN639" s="6"/>
      <c r="SO639" s="6"/>
      <c r="SP639" s="6"/>
      <c r="SQ639" s="6"/>
      <c r="SR639" s="6"/>
      <c r="SS639" s="6"/>
      <c r="ST639" s="6"/>
      <c r="SU639" s="6"/>
      <c r="SV639" s="6"/>
      <c r="SW639" s="6"/>
      <c r="SX639" s="6"/>
      <c r="SY639" s="6"/>
      <c r="SZ639" s="6"/>
      <c r="TA639" s="6"/>
      <c r="TB639" s="6"/>
      <c r="TC639" s="6"/>
      <c r="TD639" s="6"/>
      <c r="TE639" s="6"/>
      <c r="TF639" s="6"/>
      <c r="TG639" s="6"/>
      <c r="TH639" s="6"/>
      <c r="TI639" s="6"/>
      <c r="TJ639" s="6"/>
      <c r="TK639" s="6"/>
      <c r="TL639" s="6"/>
      <c r="TM639" s="6"/>
      <c r="TN639" s="6"/>
      <c r="TO639" s="6"/>
      <c r="TP639" s="6"/>
      <c r="TQ639" s="6"/>
      <c r="TR639" s="6"/>
      <c r="TS639" s="6"/>
      <c r="TT639" s="6"/>
      <c r="TU639" s="6"/>
      <c r="TV639" s="6"/>
      <c r="TW639" s="6"/>
      <c r="TX639" s="6"/>
      <c r="TY639" s="6"/>
      <c r="TZ639" s="6"/>
      <c r="UA639" s="6"/>
      <c r="UB639" s="6"/>
      <c r="UC639" s="6"/>
      <c r="UD639" s="6"/>
      <c r="UE639" s="6"/>
      <c r="UF639" s="6"/>
      <c r="UG639" s="6"/>
      <c r="UH639" s="6"/>
      <c r="UI639" s="6"/>
      <c r="UJ639" s="6"/>
      <c r="UK639" s="6"/>
      <c r="UL639" s="6"/>
      <c r="UM639" s="6"/>
      <c r="UN639" s="6"/>
      <c r="UO639" s="6"/>
      <c r="UP639" s="6"/>
      <c r="UQ639" s="6"/>
      <c r="UR639" s="6"/>
      <c r="US639" s="6"/>
      <c r="UT639" s="6"/>
      <c r="UU639" s="6"/>
      <c r="UV639" s="6"/>
      <c r="UW639" s="6"/>
      <c r="UX639" s="6"/>
      <c r="UY639" s="6"/>
      <c r="UZ639" s="6"/>
      <c r="VA639" s="6"/>
      <c r="VB639" s="6"/>
      <c r="VC639" s="6"/>
      <c r="VD639" s="6"/>
      <c r="VE639" s="6"/>
      <c r="VF639" s="6"/>
      <c r="VG639" s="6"/>
      <c r="VH639" s="6"/>
      <c r="VI639" s="6"/>
      <c r="VJ639" s="6"/>
      <c r="VK639" s="6"/>
      <c r="VL639" s="6"/>
      <c r="VM639" s="6"/>
      <c r="VN639" s="6"/>
      <c r="VO639" s="6"/>
      <c r="VP639" s="6"/>
      <c r="VQ639" s="6"/>
      <c r="VR639" s="6"/>
      <c r="VS639" s="6"/>
      <c r="VT639" s="6"/>
      <c r="VU639" s="6"/>
      <c r="VV639" s="6"/>
      <c r="VW639" s="6"/>
      <c r="VX639" s="6"/>
      <c r="VY639" s="6"/>
      <c r="VZ639" s="6"/>
      <c r="WA639" s="6"/>
      <c r="WB639" s="6"/>
      <c r="WC639" s="6"/>
      <c r="WD639" s="6"/>
      <c r="WE639" s="6"/>
      <c r="WF639" s="6"/>
      <c r="WG639" s="6"/>
      <c r="WH639" s="6"/>
      <c r="WI639" s="6"/>
      <c r="WJ639" s="6"/>
      <c r="WK639" s="6"/>
      <c r="WL639" s="6"/>
      <c r="WM639" s="6"/>
      <c r="WN639" s="6"/>
      <c r="WO639" s="6"/>
      <c r="WP639" s="6"/>
      <c r="WQ639" s="6"/>
      <c r="WR639" s="6"/>
      <c r="WS639" s="6"/>
      <c r="WT639" s="6"/>
      <c r="WU639" s="6"/>
      <c r="WV639" s="6"/>
      <c r="WW639" s="6"/>
      <c r="WX639" s="6"/>
      <c r="WY639" s="6"/>
      <c r="WZ639" s="6"/>
      <c r="XA639" s="6"/>
      <c r="XB639" s="6"/>
      <c r="XC639" s="6"/>
      <c r="XD639" s="6"/>
      <c r="XE639" s="6"/>
      <c r="XF639" s="6"/>
      <c r="XG639" s="6"/>
      <c r="XH639" s="6"/>
      <c r="XI639" s="6"/>
      <c r="XJ639" s="6"/>
      <c r="XK639" s="6"/>
      <c r="XL639" s="6"/>
      <c r="XM639" s="6"/>
      <c r="XN639" s="6"/>
      <c r="XO639" s="6"/>
      <c r="XP639" s="6"/>
    </row>
    <row r="640" spans="2:640" x14ac:dyDescent="0.25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  <c r="JV640" s="6"/>
      <c r="JW640" s="6"/>
      <c r="JX640" s="6"/>
      <c r="JY640" s="6"/>
      <c r="JZ640" s="6"/>
      <c r="KA640" s="6"/>
      <c r="KB640" s="6"/>
      <c r="KC640" s="6"/>
      <c r="KD640" s="6"/>
      <c r="KE640" s="6"/>
      <c r="KF640" s="6"/>
      <c r="KG640" s="6"/>
      <c r="KH640" s="6"/>
      <c r="KI640" s="6"/>
      <c r="KJ640" s="6"/>
      <c r="KK640" s="6"/>
      <c r="KL640" s="6"/>
      <c r="KM640" s="6"/>
      <c r="KN640" s="6"/>
      <c r="KO640" s="6"/>
      <c r="KP640" s="6"/>
      <c r="KQ640" s="6"/>
      <c r="KR640" s="6"/>
      <c r="KS640" s="6"/>
      <c r="KT640" s="6"/>
      <c r="KU640" s="6"/>
      <c r="KV640" s="6"/>
      <c r="KW640" s="6"/>
      <c r="KX640" s="6"/>
      <c r="KY640" s="6"/>
      <c r="KZ640" s="6"/>
      <c r="LA640" s="6"/>
      <c r="LB640" s="6"/>
      <c r="LC640" s="6"/>
      <c r="LD640" s="6"/>
      <c r="LE640" s="6"/>
      <c r="LF640" s="6"/>
      <c r="LG640" s="6"/>
      <c r="LH640" s="6"/>
      <c r="LI640" s="6"/>
      <c r="LJ640" s="6"/>
      <c r="LK640" s="6"/>
      <c r="LL640" s="6"/>
      <c r="LM640" s="6"/>
      <c r="LN640" s="6"/>
      <c r="LO640" s="6"/>
      <c r="LP640" s="6"/>
      <c r="LQ640" s="6"/>
      <c r="LR640" s="6"/>
      <c r="LS640" s="6"/>
      <c r="LT640" s="6"/>
      <c r="LU640" s="6"/>
      <c r="LV640" s="6"/>
      <c r="LW640" s="6"/>
      <c r="LX640" s="6"/>
      <c r="LY640" s="6"/>
      <c r="LZ640" s="6"/>
      <c r="MA640" s="6"/>
      <c r="MB640" s="6"/>
      <c r="MC640" s="6"/>
      <c r="MD640" s="6"/>
      <c r="ME640" s="6"/>
      <c r="MF640" s="6"/>
      <c r="MG640" s="6"/>
      <c r="MH640" s="6"/>
      <c r="MI640" s="6"/>
      <c r="MJ640" s="6"/>
      <c r="MK640" s="6"/>
      <c r="ML640" s="6"/>
      <c r="MM640" s="6"/>
      <c r="MN640" s="6"/>
      <c r="MO640" s="6"/>
      <c r="MP640" s="6"/>
      <c r="MQ640" s="6"/>
      <c r="MR640" s="6"/>
      <c r="MS640" s="6"/>
      <c r="MT640" s="6"/>
      <c r="MU640" s="6"/>
      <c r="MV640" s="6"/>
      <c r="MW640" s="6"/>
      <c r="MX640" s="6"/>
      <c r="MY640" s="6"/>
      <c r="MZ640" s="6"/>
      <c r="NA640" s="6"/>
      <c r="NB640" s="6"/>
      <c r="NC640" s="6"/>
      <c r="ND640" s="6"/>
      <c r="NE640" s="6"/>
      <c r="NF640" s="6"/>
      <c r="NG640" s="6"/>
      <c r="NH640" s="6"/>
      <c r="NI640" s="6"/>
      <c r="NJ640" s="6"/>
      <c r="NK640" s="6"/>
      <c r="NL640" s="6"/>
      <c r="NM640" s="6"/>
      <c r="NN640" s="6"/>
      <c r="NO640" s="6"/>
      <c r="NP640" s="6"/>
      <c r="NQ640" s="6"/>
      <c r="NR640" s="6"/>
      <c r="NS640" s="6"/>
      <c r="NT640" s="6"/>
      <c r="NU640" s="6"/>
      <c r="NV640" s="6"/>
      <c r="NW640" s="6"/>
      <c r="NX640" s="6"/>
      <c r="NY640" s="6"/>
      <c r="NZ640" s="6"/>
      <c r="OA640" s="6"/>
      <c r="OB640" s="6"/>
      <c r="OC640" s="6"/>
      <c r="OD640" s="6"/>
      <c r="OE640" s="6"/>
      <c r="OF640" s="6"/>
      <c r="OG640" s="6"/>
      <c r="OH640" s="6"/>
      <c r="OI640" s="6"/>
      <c r="OJ640" s="6"/>
      <c r="OK640" s="6"/>
      <c r="OL640" s="6"/>
      <c r="OM640" s="6"/>
      <c r="ON640" s="6"/>
      <c r="OO640" s="6"/>
      <c r="OP640" s="6"/>
      <c r="OQ640" s="6"/>
      <c r="OR640" s="6"/>
      <c r="OS640" s="6"/>
      <c r="OT640" s="6"/>
      <c r="OU640" s="6"/>
      <c r="OV640" s="6"/>
      <c r="OW640" s="6"/>
      <c r="OX640" s="6"/>
      <c r="OY640" s="6"/>
      <c r="OZ640" s="6"/>
      <c r="PA640" s="6"/>
      <c r="PB640" s="6"/>
      <c r="PC640" s="6"/>
      <c r="PD640" s="6"/>
      <c r="PE640" s="6"/>
      <c r="PF640" s="6"/>
      <c r="PG640" s="6"/>
      <c r="PH640" s="6"/>
      <c r="PI640" s="6"/>
      <c r="PJ640" s="6"/>
      <c r="PK640" s="6"/>
      <c r="PL640" s="6"/>
      <c r="PM640" s="6"/>
      <c r="PN640" s="6"/>
      <c r="PO640" s="6"/>
      <c r="PP640" s="6"/>
      <c r="PQ640" s="6"/>
      <c r="PR640" s="6"/>
      <c r="PS640" s="6"/>
      <c r="PT640" s="6"/>
      <c r="PU640" s="6"/>
      <c r="PV640" s="6"/>
      <c r="PW640" s="6"/>
      <c r="PX640" s="6"/>
      <c r="PY640" s="6"/>
      <c r="PZ640" s="6"/>
      <c r="QA640" s="6"/>
      <c r="QB640" s="6"/>
      <c r="QC640" s="6"/>
      <c r="QD640" s="6"/>
      <c r="QE640" s="6"/>
      <c r="QF640" s="6"/>
      <c r="QG640" s="6"/>
      <c r="QH640" s="6"/>
      <c r="QI640" s="6"/>
      <c r="QJ640" s="6"/>
      <c r="QK640" s="6"/>
      <c r="QL640" s="6"/>
      <c r="QM640" s="6"/>
      <c r="QN640" s="6"/>
      <c r="QO640" s="6"/>
      <c r="QP640" s="6"/>
      <c r="QQ640" s="6"/>
      <c r="QR640" s="6"/>
      <c r="QS640" s="6"/>
      <c r="QT640" s="6"/>
      <c r="QU640" s="6"/>
      <c r="QV640" s="6"/>
      <c r="QW640" s="6"/>
      <c r="QX640" s="6"/>
      <c r="QY640" s="6"/>
      <c r="QZ640" s="6"/>
      <c r="RA640" s="6"/>
      <c r="RB640" s="6"/>
      <c r="RC640" s="6"/>
      <c r="RD640" s="6"/>
      <c r="RE640" s="6"/>
      <c r="RF640" s="6"/>
      <c r="RG640" s="6"/>
      <c r="RH640" s="6"/>
      <c r="RI640" s="6"/>
      <c r="RJ640" s="6"/>
      <c r="RK640" s="6"/>
      <c r="RL640" s="6"/>
      <c r="RM640" s="6"/>
      <c r="RN640" s="6"/>
      <c r="RO640" s="6"/>
      <c r="RP640" s="6"/>
      <c r="RQ640" s="6"/>
      <c r="RR640" s="6"/>
      <c r="RS640" s="6"/>
      <c r="RT640" s="6"/>
      <c r="RU640" s="6"/>
      <c r="RV640" s="6"/>
      <c r="RW640" s="6"/>
      <c r="RX640" s="6"/>
      <c r="RY640" s="6"/>
      <c r="RZ640" s="6"/>
      <c r="SA640" s="6"/>
      <c r="SB640" s="6"/>
      <c r="SC640" s="6"/>
      <c r="SD640" s="6"/>
      <c r="SE640" s="6"/>
      <c r="SF640" s="6"/>
      <c r="SG640" s="6"/>
      <c r="SH640" s="6"/>
      <c r="SI640" s="6"/>
      <c r="SJ640" s="6"/>
      <c r="SK640" s="6"/>
      <c r="SL640" s="6"/>
      <c r="SM640" s="6"/>
      <c r="SN640" s="6"/>
      <c r="SO640" s="6"/>
      <c r="SP640" s="6"/>
      <c r="SQ640" s="6"/>
      <c r="SR640" s="6"/>
      <c r="SS640" s="6"/>
      <c r="ST640" s="6"/>
      <c r="SU640" s="6"/>
      <c r="SV640" s="6"/>
      <c r="SW640" s="6"/>
      <c r="SX640" s="6"/>
      <c r="SY640" s="6"/>
      <c r="SZ640" s="6"/>
      <c r="TA640" s="6"/>
      <c r="TB640" s="6"/>
      <c r="TC640" s="6"/>
      <c r="TD640" s="6"/>
      <c r="TE640" s="6"/>
      <c r="TF640" s="6"/>
      <c r="TG640" s="6"/>
      <c r="TH640" s="6"/>
      <c r="TI640" s="6"/>
      <c r="TJ640" s="6"/>
      <c r="TK640" s="6"/>
      <c r="TL640" s="6"/>
      <c r="TM640" s="6"/>
      <c r="TN640" s="6"/>
      <c r="TO640" s="6"/>
      <c r="TP640" s="6"/>
      <c r="TQ640" s="6"/>
      <c r="TR640" s="6"/>
      <c r="TS640" s="6"/>
      <c r="TT640" s="6"/>
      <c r="TU640" s="6"/>
      <c r="TV640" s="6"/>
      <c r="TW640" s="6"/>
      <c r="TX640" s="6"/>
      <c r="TY640" s="6"/>
      <c r="TZ640" s="6"/>
      <c r="UA640" s="6"/>
      <c r="UB640" s="6"/>
      <c r="UC640" s="6"/>
      <c r="UD640" s="6"/>
      <c r="UE640" s="6"/>
      <c r="UF640" s="6"/>
      <c r="UG640" s="6"/>
      <c r="UH640" s="6"/>
      <c r="UI640" s="6"/>
      <c r="UJ640" s="6"/>
      <c r="UK640" s="6"/>
      <c r="UL640" s="6"/>
      <c r="UM640" s="6"/>
      <c r="UN640" s="6"/>
      <c r="UO640" s="6"/>
      <c r="UP640" s="6"/>
      <c r="UQ640" s="6"/>
      <c r="UR640" s="6"/>
      <c r="US640" s="6"/>
      <c r="UT640" s="6"/>
      <c r="UU640" s="6"/>
      <c r="UV640" s="6"/>
      <c r="UW640" s="6"/>
      <c r="UX640" s="6"/>
      <c r="UY640" s="6"/>
      <c r="UZ640" s="6"/>
      <c r="VA640" s="6"/>
      <c r="VB640" s="6"/>
      <c r="VC640" s="6"/>
      <c r="VD640" s="6"/>
      <c r="VE640" s="6"/>
      <c r="VF640" s="6"/>
      <c r="VG640" s="6"/>
      <c r="VH640" s="6"/>
      <c r="VI640" s="6"/>
      <c r="VJ640" s="6"/>
      <c r="VK640" s="6"/>
      <c r="VL640" s="6"/>
      <c r="VM640" s="6"/>
      <c r="VN640" s="6"/>
      <c r="VO640" s="6"/>
      <c r="VP640" s="6"/>
      <c r="VQ640" s="6"/>
      <c r="VR640" s="6"/>
      <c r="VS640" s="6"/>
      <c r="VT640" s="6"/>
      <c r="VU640" s="6"/>
      <c r="VV640" s="6"/>
      <c r="VW640" s="6"/>
      <c r="VX640" s="6"/>
      <c r="VY640" s="6"/>
      <c r="VZ640" s="6"/>
      <c r="WA640" s="6"/>
      <c r="WB640" s="6"/>
      <c r="WC640" s="6"/>
      <c r="WD640" s="6"/>
      <c r="WE640" s="6"/>
      <c r="WF640" s="6"/>
      <c r="WG640" s="6"/>
      <c r="WH640" s="6"/>
      <c r="WI640" s="6"/>
      <c r="WJ640" s="6"/>
      <c r="WK640" s="6"/>
      <c r="WL640" s="6"/>
      <c r="WM640" s="6"/>
      <c r="WN640" s="6"/>
      <c r="WO640" s="6"/>
      <c r="WP640" s="6"/>
      <c r="WQ640" s="6"/>
      <c r="WR640" s="6"/>
      <c r="WS640" s="6"/>
      <c r="WT640" s="6"/>
      <c r="WU640" s="6"/>
      <c r="WV640" s="6"/>
      <c r="WW640" s="6"/>
      <c r="WX640" s="6"/>
      <c r="WY640" s="6"/>
      <c r="WZ640" s="6"/>
      <c r="XA640" s="6"/>
      <c r="XB640" s="6"/>
      <c r="XC640" s="6"/>
      <c r="XD640" s="6"/>
      <c r="XE640" s="6"/>
      <c r="XF640" s="6"/>
      <c r="XG640" s="6"/>
      <c r="XH640" s="6"/>
      <c r="XI640" s="6"/>
      <c r="XJ640" s="6"/>
      <c r="XK640" s="6"/>
      <c r="XL640" s="6"/>
      <c r="XM640" s="6"/>
      <c r="XN640" s="6"/>
      <c r="XO640" s="6"/>
      <c r="XP640" s="6"/>
    </row>
    <row r="641" spans="2:640" x14ac:dyDescent="0.25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  <c r="JV641" s="6"/>
      <c r="JW641" s="6"/>
      <c r="JX641" s="6"/>
      <c r="JY641" s="6"/>
      <c r="JZ641" s="6"/>
      <c r="KA641" s="6"/>
      <c r="KB641" s="6"/>
      <c r="KC641" s="6"/>
      <c r="KD641" s="6"/>
      <c r="KE641" s="6"/>
      <c r="KF641" s="6"/>
      <c r="KG641" s="6"/>
      <c r="KH641" s="6"/>
      <c r="KI641" s="6"/>
      <c r="KJ641" s="6"/>
      <c r="KK641" s="6"/>
      <c r="KL641" s="6"/>
      <c r="KM641" s="6"/>
      <c r="KN641" s="6"/>
      <c r="KO641" s="6"/>
      <c r="KP641" s="6"/>
      <c r="KQ641" s="6"/>
      <c r="KR641" s="6"/>
      <c r="KS641" s="6"/>
      <c r="KT641" s="6"/>
      <c r="KU641" s="6"/>
      <c r="KV641" s="6"/>
      <c r="KW641" s="6"/>
      <c r="KX641" s="6"/>
      <c r="KY641" s="6"/>
      <c r="KZ641" s="6"/>
      <c r="LA641" s="6"/>
      <c r="LB641" s="6"/>
      <c r="LC641" s="6"/>
      <c r="LD641" s="6"/>
      <c r="LE641" s="6"/>
      <c r="LF641" s="6"/>
      <c r="LG641" s="6"/>
      <c r="LH641" s="6"/>
      <c r="LI641" s="6"/>
      <c r="LJ641" s="6"/>
      <c r="LK641" s="6"/>
      <c r="LL641" s="6"/>
      <c r="LM641" s="6"/>
      <c r="LN641" s="6"/>
      <c r="LO641" s="6"/>
      <c r="LP641" s="6"/>
      <c r="LQ641" s="6"/>
      <c r="LR641" s="6"/>
      <c r="LS641" s="6"/>
      <c r="LT641" s="6"/>
      <c r="LU641" s="6"/>
      <c r="LV641" s="6"/>
      <c r="LW641" s="6"/>
      <c r="LX641" s="6"/>
      <c r="LY641" s="6"/>
      <c r="LZ641" s="6"/>
      <c r="MA641" s="6"/>
      <c r="MB641" s="6"/>
      <c r="MC641" s="6"/>
      <c r="MD641" s="6"/>
      <c r="ME641" s="6"/>
      <c r="MF641" s="6"/>
      <c r="MG641" s="6"/>
      <c r="MH641" s="6"/>
      <c r="MI641" s="6"/>
      <c r="MJ641" s="6"/>
      <c r="MK641" s="6"/>
      <c r="ML641" s="6"/>
      <c r="MM641" s="6"/>
      <c r="MN641" s="6"/>
      <c r="MO641" s="6"/>
      <c r="MP641" s="6"/>
      <c r="MQ641" s="6"/>
      <c r="MR641" s="6"/>
      <c r="MS641" s="6"/>
      <c r="MT641" s="6"/>
      <c r="MU641" s="6"/>
      <c r="MV641" s="6"/>
      <c r="MW641" s="6"/>
      <c r="MX641" s="6"/>
      <c r="MY641" s="6"/>
      <c r="MZ641" s="6"/>
      <c r="NA641" s="6"/>
      <c r="NB641" s="6"/>
      <c r="NC641" s="6"/>
      <c r="ND641" s="6"/>
      <c r="NE641" s="6"/>
      <c r="NF641" s="6"/>
      <c r="NG641" s="6"/>
      <c r="NH641" s="6"/>
      <c r="NI641" s="6"/>
      <c r="NJ641" s="6"/>
      <c r="NK641" s="6"/>
      <c r="NL641" s="6"/>
      <c r="NM641" s="6"/>
      <c r="NN641" s="6"/>
      <c r="NO641" s="6"/>
      <c r="NP641" s="6"/>
      <c r="NQ641" s="6"/>
      <c r="NR641" s="6"/>
      <c r="NS641" s="6"/>
      <c r="NT641" s="6"/>
      <c r="NU641" s="6"/>
      <c r="NV641" s="6"/>
      <c r="NW641" s="6"/>
      <c r="NX641" s="6"/>
      <c r="NY641" s="6"/>
      <c r="NZ641" s="6"/>
      <c r="OA641" s="6"/>
      <c r="OB641" s="6"/>
      <c r="OC641" s="6"/>
      <c r="OD641" s="6"/>
      <c r="OE641" s="6"/>
      <c r="OF641" s="6"/>
      <c r="OG641" s="6"/>
      <c r="OH641" s="6"/>
      <c r="OI641" s="6"/>
      <c r="OJ641" s="6"/>
      <c r="OK641" s="6"/>
      <c r="OL641" s="6"/>
      <c r="OM641" s="6"/>
      <c r="ON641" s="6"/>
      <c r="OO641" s="6"/>
      <c r="OP641" s="6"/>
      <c r="OQ641" s="6"/>
      <c r="OR641" s="6"/>
      <c r="OS641" s="6"/>
      <c r="OT641" s="6"/>
      <c r="OU641" s="6"/>
      <c r="OV641" s="6"/>
      <c r="OW641" s="6"/>
      <c r="OX641" s="6"/>
      <c r="OY641" s="6"/>
      <c r="OZ641" s="6"/>
      <c r="PA641" s="6"/>
      <c r="PB641" s="6"/>
      <c r="PC641" s="6"/>
      <c r="PD641" s="6"/>
      <c r="PE641" s="6"/>
      <c r="PF641" s="6"/>
      <c r="PG641" s="6"/>
      <c r="PH641" s="6"/>
      <c r="PI641" s="6"/>
      <c r="PJ641" s="6"/>
      <c r="PK641" s="6"/>
      <c r="PL641" s="6"/>
      <c r="PM641" s="6"/>
      <c r="PN641" s="6"/>
      <c r="PO641" s="6"/>
      <c r="PP641" s="6"/>
      <c r="PQ641" s="6"/>
      <c r="PR641" s="6"/>
      <c r="PS641" s="6"/>
      <c r="PT641" s="6"/>
      <c r="PU641" s="6"/>
      <c r="PV641" s="6"/>
      <c r="PW641" s="6"/>
      <c r="PX641" s="6"/>
      <c r="PY641" s="6"/>
      <c r="PZ641" s="6"/>
      <c r="QA641" s="6"/>
      <c r="QB641" s="6"/>
      <c r="QC641" s="6"/>
      <c r="QD641" s="6"/>
      <c r="QE641" s="6"/>
      <c r="QF641" s="6"/>
      <c r="QG641" s="6"/>
      <c r="QH641" s="6"/>
      <c r="QI641" s="6"/>
      <c r="QJ641" s="6"/>
      <c r="QK641" s="6"/>
      <c r="QL641" s="6"/>
      <c r="QM641" s="6"/>
      <c r="QN641" s="6"/>
      <c r="QO641" s="6"/>
      <c r="QP641" s="6"/>
      <c r="QQ641" s="6"/>
      <c r="QR641" s="6"/>
      <c r="QS641" s="6"/>
      <c r="QT641" s="6"/>
      <c r="QU641" s="6"/>
      <c r="QV641" s="6"/>
      <c r="QW641" s="6"/>
      <c r="QX641" s="6"/>
      <c r="QY641" s="6"/>
      <c r="QZ641" s="6"/>
      <c r="RA641" s="6"/>
      <c r="RB641" s="6"/>
      <c r="RC641" s="6"/>
      <c r="RD641" s="6"/>
      <c r="RE641" s="6"/>
      <c r="RF641" s="6"/>
      <c r="RG641" s="6"/>
      <c r="RH641" s="6"/>
      <c r="RI641" s="6"/>
      <c r="RJ641" s="6"/>
      <c r="RK641" s="6"/>
      <c r="RL641" s="6"/>
      <c r="RM641" s="6"/>
      <c r="RN641" s="6"/>
      <c r="RO641" s="6"/>
      <c r="RP641" s="6"/>
      <c r="RQ641" s="6"/>
      <c r="RR641" s="6"/>
      <c r="RS641" s="6"/>
      <c r="RT641" s="6"/>
      <c r="RU641" s="6"/>
      <c r="RV641" s="6"/>
      <c r="RW641" s="6"/>
      <c r="RX641" s="6"/>
      <c r="RY641" s="6"/>
      <c r="RZ641" s="6"/>
      <c r="SA641" s="6"/>
      <c r="SB641" s="6"/>
      <c r="SC641" s="6"/>
      <c r="SD641" s="6"/>
      <c r="SE641" s="6"/>
      <c r="SF641" s="6"/>
      <c r="SG641" s="6"/>
      <c r="SH641" s="6"/>
      <c r="SI641" s="6"/>
      <c r="SJ641" s="6"/>
      <c r="SK641" s="6"/>
      <c r="SL641" s="6"/>
      <c r="SM641" s="6"/>
      <c r="SN641" s="6"/>
      <c r="SO641" s="6"/>
      <c r="SP641" s="6"/>
      <c r="SQ641" s="6"/>
      <c r="SR641" s="6"/>
      <c r="SS641" s="6"/>
      <c r="ST641" s="6"/>
      <c r="SU641" s="6"/>
      <c r="SV641" s="6"/>
      <c r="SW641" s="6"/>
      <c r="SX641" s="6"/>
      <c r="SY641" s="6"/>
      <c r="SZ641" s="6"/>
      <c r="TA641" s="6"/>
      <c r="TB641" s="6"/>
      <c r="TC641" s="6"/>
      <c r="TD641" s="6"/>
      <c r="TE641" s="6"/>
      <c r="TF641" s="6"/>
      <c r="TG641" s="6"/>
      <c r="TH641" s="6"/>
      <c r="TI641" s="6"/>
      <c r="TJ641" s="6"/>
      <c r="TK641" s="6"/>
      <c r="TL641" s="6"/>
      <c r="TM641" s="6"/>
      <c r="TN641" s="6"/>
      <c r="TO641" s="6"/>
      <c r="TP641" s="6"/>
      <c r="TQ641" s="6"/>
      <c r="TR641" s="6"/>
      <c r="TS641" s="6"/>
      <c r="TT641" s="6"/>
      <c r="TU641" s="6"/>
      <c r="TV641" s="6"/>
      <c r="TW641" s="6"/>
      <c r="TX641" s="6"/>
      <c r="TY641" s="6"/>
      <c r="TZ641" s="6"/>
      <c r="UA641" s="6"/>
      <c r="UB641" s="6"/>
      <c r="UC641" s="6"/>
      <c r="UD641" s="6"/>
      <c r="UE641" s="6"/>
      <c r="UF641" s="6"/>
      <c r="UG641" s="6"/>
      <c r="UH641" s="6"/>
      <c r="UI641" s="6"/>
      <c r="UJ641" s="6"/>
      <c r="UK641" s="6"/>
      <c r="UL641" s="6"/>
      <c r="UM641" s="6"/>
      <c r="UN641" s="6"/>
      <c r="UO641" s="6"/>
      <c r="UP641" s="6"/>
      <c r="UQ641" s="6"/>
      <c r="UR641" s="6"/>
      <c r="US641" s="6"/>
      <c r="UT641" s="6"/>
      <c r="UU641" s="6"/>
      <c r="UV641" s="6"/>
      <c r="UW641" s="6"/>
      <c r="UX641" s="6"/>
      <c r="UY641" s="6"/>
      <c r="UZ641" s="6"/>
      <c r="VA641" s="6"/>
      <c r="VB641" s="6"/>
      <c r="VC641" s="6"/>
      <c r="VD641" s="6"/>
      <c r="VE641" s="6"/>
      <c r="VF641" s="6"/>
      <c r="VG641" s="6"/>
      <c r="VH641" s="6"/>
      <c r="VI641" s="6"/>
      <c r="VJ641" s="6"/>
      <c r="VK641" s="6"/>
      <c r="VL641" s="6"/>
      <c r="VM641" s="6"/>
      <c r="VN641" s="6"/>
      <c r="VO641" s="6"/>
      <c r="VP641" s="6"/>
      <c r="VQ641" s="6"/>
      <c r="VR641" s="6"/>
      <c r="VS641" s="6"/>
      <c r="VT641" s="6"/>
      <c r="VU641" s="6"/>
      <c r="VV641" s="6"/>
      <c r="VW641" s="6"/>
      <c r="VX641" s="6"/>
      <c r="VY641" s="6"/>
      <c r="VZ641" s="6"/>
      <c r="WA641" s="6"/>
      <c r="WB641" s="6"/>
      <c r="WC641" s="6"/>
      <c r="WD641" s="6"/>
      <c r="WE641" s="6"/>
      <c r="WF641" s="6"/>
      <c r="WG641" s="6"/>
      <c r="WH641" s="6"/>
      <c r="WI641" s="6"/>
      <c r="WJ641" s="6"/>
      <c r="WK641" s="6"/>
      <c r="WL641" s="6"/>
      <c r="WM641" s="6"/>
      <c r="WN641" s="6"/>
      <c r="WO641" s="6"/>
      <c r="WP641" s="6"/>
      <c r="WQ641" s="6"/>
      <c r="WR641" s="6"/>
      <c r="WS641" s="6"/>
      <c r="WT641" s="6"/>
      <c r="WU641" s="6"/>
      <c r="WV641" s="6"/>
      <c r="WW641" s="6"/>
      <c r="WX641" s="6"/>
      <c r="WY641" s="6"/>
      <c r="WZ641" s="6"/>
      <c r="XA641" s="6"/>
      <c r="XB641" s="6"/>
      <c r="XC641" s="6"/>
      <c r="XD641" s="6"/>
      <c r="XE641" s="6"/>
      <c r="XF641" s="6"/>
      <c r="XG641" s="6"/>
      <c r="XH641" s="6"/>
      <c r="XI641" s="6"/>
      <c r="XJ641" s="6"/>
      <c r="XK641" s="6"/>
      <c r="XL641" s="6"/>
      <c r="XM641" s="6"/>
      <c r="XN641" s="6"/>
      <c r="XO641" s="6"/>
      <c r="XP641" s="6"/>
    </row>
    <row r="642" spans="2:640" x14ac:dyDescent="0.25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  <c r="JV642" s="6"/>
      <c r="JW642" s="6"/>
      <c r="JX642" s="6"/>
      <c r="JY642" s="6"/>
      <c r="JZ642" s="6"/>
      <c r="KA642" s="6"/>
      <c r="KB642" s="6"/>
      <c r="KC642" s="6"/>
      <c r="KD642" s="6"/>
      <c r="KE642" s="6"/>
      <c r="KF642" s="6"/>
      <c r="KG642" s="6"/>
      <c r="KH642" s="6"/>
      <c r="KI642" s="6"/>
      <c r="KJ642" s="6"/>
      <c r="KK642" s="6"/>
      <c r="KL642" s="6"/>
      <c r="KM642" s="6"/>
      <c r="KN642" s="6"/>
      <c r="KO642" s="6"/>
      <c r="KP642" s="6"/>
      <c r="KQ642" s="6"/>
      <c r="KR642" s="6"/>
      <c r="KS642" s="6"/>
      <c r="KT642" s="6"/>
      <c r="KU642" s="6"/>
      <c r="KV642" s="6"/>
      <c r="KW642" s="6"/>
      <c r="KX642" s="6"/>
      <c r="KY642" s="6"/>
      <c r="KZ642" s="6"/>
      <c r="LA642" s="6"/>
      <c r="LB642" s="6"/>
      <c r="LC642" s="6"/>
      <c r="LD642" s="6"/>
      <c r="LE642" s="6"/>
      <c r="LF642" s="6"/>
      <c r="LG642" s="6"/>
      <c r="LH642" s="6"/>
      <c r="LI642" s="6"/>
      <c r="LJ642" s="6"/>
      <c r="LK642" s="6"/>
      <c r="LL642" s="6"/>
      <c r="LM642" s="6"/>
      <c r="LN642" s="6"/>
      <c r="LO642" s="6"/>
      <c r="LP642" s="6"/>
      <c r="LQ642" s="6"/>
      <c r="LR642" s="6"/>
      <c r="LS642" s="6"/>
      <c r="LT642" s="6"/>
      <c r="LU642" s="6"/>
      <c r="LV642" s="6"/>
      <c r="LW642" s="6"/>
      <c r="LX642" s="6"/>
      <c r="LY642" s="6"/>
      <c r="LZ642" s="6"/>
      <c r="MA642" s="6"/>
      <c r="MB642" s="6"/>
      <c r="MC642" s="6"/>
      <c r="MD642" s="6"/>
      <c r="ME642" s="6"/>
      <c r="MF642" s="6"/>
      <c r="MG642" s="6"/>
      <c r="MH642" s="6"/>
      <c r="MI642" s="6"/>
      <c r="MJ642" s="6"/>
      <c r="MK642" s="6"/>
      <c r="ML642" s="6"/>
      <c r="MM642" s="6"/>
      <c r="MN642" s="6"/>
      <c r="MO642" s="6"/>
      <c r="MP642" s="6"/>
      <c r="MQ642" s="6"/>
      <c r="MR642" s="6"/>
      <c r="MS642" s="6"/>
      <c r="MT642" s="6"/>
      <c r="MU642" s="6"/>
      <c r="MV642" s="6"/>
      <c r="MW642" s="6"/>
      <c r="MX642" s="6"/>
      <c r="MY642" s="6"/>
      <c r="MZ642" s="6"/>
      <c r="NA642" s="6"/>
      <c r="NB642" s="6"/>
      <c r="NC642" s="6"/>
      <c r="ND642" s="6"/>
      <c r="NE642" s="6"/>
      <c r="NF642" s="6"/>
      <c r="NG642" s="6"/>
      <c r="NH642" s="6"/>
      <c r="NI642" s="6"/>
      <c r="NJ642" s="6"/>
      <c r="NK642" s="6"/>
      <c r="NL642" s="6"/>
      <c r="NM642" s="6"/>
      <c r="NN642" s="6"/>
      <c r="NO642" s="6"/>
      <c r="NP642" s="6"/>
      <c r="NQ642" s="6"/>
      <c r="NR642" s="6"/>
      <c r="NS642" s="6"/>
      <c r="NT642" s="6"/>
      <c r="NU642" s="6"/>
      <c r="NV642" s="6"/>
      <c r="NW642" s="6"/>
      <c r="NX642" s="6"/>
      <c r="NY642" s="6"/>
      <c r="NZ642" s="6"/>
      <c r="OA642" s="6"/>
      <c r="OB642" s="6"/>
      <c r="OC642" s="6"/>
      <c r="OD642" s="6"/>
      <c r="OE642" s="6"/>
      <c r="OF642" s="6"/>
      <c r="OG642" s="6"/>
      <c r="OH642" s="6"/>
      <c r="OI642" s="6"/>
      <c r="OJ642" s="6"/>
      <c r="OK642" s="6"/>
      <c r="OL642" s="6"/>
      <c r="OM642" s="6"/>
      <c r="ON642" s="6"/>
      <c r="OO642" s="6"/>
      <c r="OP642" s="6"/>
      <c r="OQ642" s="6"/>
      <c r="OR642" s="6"/>
      <c r="OS642" s="6"/>
      <c r="OT642" s="6"/>
      <c r="OU642" s="6"/>
      <c r="OV642" s="6"/>
      <c r="OW642" s="6"/>
      <c r="OX642" s="6"/>
      <c r="OY642" s="6"/>
      <c r="OZ642" s="6"/>
      <c r="PA642" s="6"/>
      <c r="PB642" s="6"/>
      <c r="PC642" s="6"/>
      <c r="PD642" s="6"/>
      <c r="PE642" s="6"/>
      <c r="PF642" s="6"/>
      <c r="PG642" s="6"/>
      <c r="PH642" s="6"/>
      <c r="PI642" s="6"/>
      <c r="PJ642" s="6"/>
      <c r="PK642" s="6"/>
      <c r="PL642" s="6"/>
      <c r="PM642" s="6"/>
      <c r="PN642" s="6"/>
      <c r="PO642" s="6"/>
      <c r="PP642" s="6"/>
      <c r="PQ642" s="6"/>
      <c r="PR642" s="6"/>
      <c r="PS642" s="6"/>
      <c r="PT642" s="6"/>
      <c r="PU642" s="6"/>
      <c r="PV642" s="6"/>
      <c r="PW642" s="6"/>
      <c r="PX642" s="6"/>
      <c r="PY642" s="6"/>
      <c r="PZ642" s="6"/>
      <c r="QA642" s="6"/>
      <c r="QB642" s="6"/>
      <c r="QC642" s="6"/>
      <c r="QD642" s="6"/>
      <c r="QE642" s="6"/>
      <c r="QF642" s="6"/>
      <c r="QG642" s="6"/>
      <c r="QH642" s="6"/>
      <c r="QI642" s="6"/>
      <c r="QJ642" s="6"/>
      <c r="QK642" s="6"/>
      <c r="QL642" s="6"/>
      <c r="QM642" s="6"/>
      <c r="QN642" s="6"/>
      <c r="QO642" s="6"/>
      <c r="QP642" s="6"/>
      <c r="QQ642" s="6"/>
      <c r="QR642" s="6"/>
      <c r="QS642" s="6"/>
      <c r="QT642" s="6"/>
      <c r="QU642" s="6"/>
      <c r="QV642" s="6"/>
      <c r="QW642" s="6"/>
      <c r="QX642" s="6"/>
      <c r="QY642" s="6"/>
      <c r="QZ642" s="6"/>
      <c r="RA642" s="6"/>
      <c r="RB642" s="6"/>
      <c r="RC642" s="6"/>
      <c r="RD642" s="6"/>
      <c r="RE642" s="6"/>
      <c r="RF642" s="6"/>
      <c r="RG642" s="6"/>
      <c r="RH642" s="6"/>
      <c r="RI642" s="6"/>
      <c r="RJ642" s="6"/>
      <c r="RK642" s="6"/>
      <c r="RL642" s="6"/>
      <c r="RM642" s="6"/>
      <c r="RN642" s="6"/>
      <c r="RO642" s="6"/>
      <c r="RP642" s="6"/>
      <c r="RQ642" s="6"/>
      <c r="RR642" s="6"/>
      <c r="RS642" s="6"/>
      <c r="RT642" s="6"/>
      <c r="RU642" s="6"/>
      <c r="RV642" s="6"/>
      <c r="RW642" s="6"/>
      <c r="RX642" s="6"/>
      <c r="RY642" s="6"/>
      <c r="RZ642" s="6"/>
      <c r="SA642" s="6"/>
      <c r="SB642" s="6"/>
      <c r="SC642" s="6"/>
      <c r="SD642" s="6"/>
      <c r="SE642" s="6"/>
      <c r="SF642" s="6"/>
      <c r="SG642" s="6"/>
      <c r="SH642" s="6"/>
      <c r="SI642" s="6"/>
      <c r="SJ642" s="6"/>
      <c r="SK642" s="6"/>
      <c r="SL642" s="6"/>
      <c r="SM642" s="6"/>
      <c r="SN642" s="6"/>
      <c r="SO642" s="6"/>
      <c r="SP642" s="6"/>
      <c r="SQ642" s="6"/>
      <c r="SR642" s="6"/>
      <c r="SS642" s="6"/>
      <c r="ST642" s="6"/>
      <c r="SU642" s="6"/>
      <c r="SV642" s="6"/>
      <c r="SW642" s="6"/>
      <c r="SX642" s="6"/>
      <c r="SY642" s="6"/>
      <c r="SZ642" s="6"/>
      <c r="TA642" s="6"/>
      <c r="TB642" s="6"/>
      <c r="TC642" s="6"/>
      <c r="TD642" s="6"/>
      <c r="TE642" s="6"/>
      <c r="TF642" s="6"/>
      <c r="TG642" s="6"/>
      <c r="TH642" s="6"/>
      <c r="TI642" s="6"/>
      <c r="TJ642" s="6"/>
      <c r="TK642" s="6"/>
      <c r="TL642" s="6"/>
      <c r="TM642" s="6"/>
      <c r="TN642" s="6"/>
      <c r="TO642" s="6"/>
      <c r="TP642" s="6"/>
      <c r="TQ642" s="6"/>
      <c r="TR642" s="6"/>
      <c r="TS642" s="6"/>
      <c r="TT642" s="6"/>
      <c r="TU642" s="6"/>
      <c r="TV642" s="6"/>
      <c r="TW642" s="6"/>
      <c r="TX642" s="6"/>
      <c r="TY642" s="6"/>
      <c r="TZ642" s="6"/>
      <c r="UA642" s="6"/>
      <c r="UB642" s="6"/>
      <c r="UC642" s="6"/>
      <c r="UD642" s="6"/>
      <c r="UE642" s="6"/>
      <c r="UF642" s="6"/>
      <c r="UG642" s="6"/>
      <c r="UH642" s="6"/>
      <c r="UI642" s="6"/>
      <c r="UJ642" s="6"/>
      <c r="UK642" s="6"/>
      <c r="UL642" s="6"/>
      <c r="UM642" s="6"/>
      <c r="UN642" s="6"/>
      <c r="UO642" s="6"/>
      <c r="UP642" s="6"/>
      <c r="UQ642" s="6"/>
      <c r="UR642" s="6"/>
      <c r="US642" s="6"/>
      <c r="UT642" s="6"/>
      <c r="UU642" s="6"/>
      <c r="UV642" s="6"/>
      <c r="UW642" s="6"/>
      <c r="UX642" s="6"/>
      <c r="UY642" s="6"/>
      <c r="UZ642" s="6"/>
      <c r="VA642" s="6"/>
      <c r="VB642" s="6"/>
      <c r="VC642" s="6"/>
      <c r="VD642" s="6"/>
      <c r="VE642" s="6"/>
      <c r="VF642" s="6"/>
      <c r="VG642" s="6"/>
      <c r="VH642" s="6"/>
      <c r="VI642" s="6"/>
      <c r="VJ642" s="6"/>
      <c r="VK642" s="6"/>
      <c r="VL642" s="6"/>
      <c r="VM642" s="6"/>
      <c r="VN642" s="6"/>
      <c r="VO642" s="6"/>
      <c r="VP642" s="6"/>
      <c r="VQ642" s="6"/>
      <c r="VR642" s="6"/>
      <c r="VS642" s="6"/>
      <c r="VT642" s="6"/>
      <c r="VU642" s="6"/>
      <c r="VV642" s="6"/>
      <c r="VW642" s="6"/>
      <c r="VX642" s="6"/>
      <c r="VY642" s="6"/>
      <c r="VZ642" s="6"/>
      <c r="WA642" s="6"/>
      <c r="WB642" s="6"/>
      <c r="WC642" s="6"/>
      <c r="WD642" s="6"/>
      <c r="WE642" s="6"/>
      <c r="WF642" s="6"/>
      <c r="WG642" s="6"/>
      <c r="WH642" s="6"/>
      <c r="WI642" s="6"/>
      <c r="WJ642" s="6"/>
      <c r="WK642" s="6"/>
      <c r="WL642" s="6"/>
      <c r="WM642" s="6"/>
      <c r="WN642" s="6"/>
      <c r="WO642" s="6"/>
      <c r="WP642" s="6"/>
      <c r="WQ642" s="6"/>
      <c r="WR642" s="6"/>
      <c r="WS642" s="6"/>
      <c r="WT642" s="6"/>
      <c r="WU642" s="6"/>
      <c r="WV642" s="6"/>
      <c r="WW642" s="6"/>
      <c r="WX642" s="6"/>
      <c r="WY642" s="6"/>
      <c r="WZ642" s="6"/>
      <c r="XA642" s="6"/>
      <c r="XB642" s="6"/>
      <c r="XC642" s="6"/>
      <c r="XD642" s="6"/>
      <c r="XE642" s="6"/>
      <c r="XF642" s="6"/>
      <c r="XG642" s="6"/>
      <c r="XH642" s="6"/>
      <c r="XI642" s="6"/>
      <c r="XJ642" s="6"/>
      <c r="XK642" s="6"/>
      <c r="XL642" s="6"/>
      <c r="XM642" s="6"/>
      <c r="XN642" s="6"/>
      <c r="XO642" s="6"/>
      <c r="XP642" s="6"/>
    </row>
    <row r="643" spans="2:640" x14ac:dyDescent="0.25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/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/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/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/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/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6"/>
      <c r="MR643" s="6"/>
      <c r="MS643" s="6"/>
      <c r="MT643" s="6"/>
      <c r="MU643" s="6"/>
      <c r="MV643" s="6"/>
      <c r="MW643" s="6"/>
      <c r="MX643" s="6"/>
      <c r="MY643" s="6"/>
      <c r="MZ643" s="6"/>
      <c r="NA643" s="6"/>
      <c r="NB643" s="6"/>
      <c r="NC643" s="6"/>
      <c r="ND643" s="6"/>
      <c r="NE643" s="6"/>
      <c r="NF643" s="6"/>
      <c r="NG643" s="6"/>
      <c r="NH643" s="6"/>
      <c r="NI643" s="6"/>
      <c r="NJ643" s="6"/>
      <c r="NK643" s="6"/>
      <c r="NL643" s="6"/>
      <c r="NM643" s="6"/>
      <c r="NN643" s="6"/>
      <c r="NO643" s="6"/>
      <c r="NP643" s="6"/>
      <c r="NQ643" s="6"/>
      <c r="NR643" s="6"/>
      <c r="NS643" s="6"/>
      <c r="NT643" s="6"/>
      <c r="NU643" s="6"/>
      <c r="NV643" s="6"/>
      <c r="NW643" s="6"/>
      <c r="NX643" s="6"/>
      <c r="NY643" s="6"/>
      <c r="NZ643" s="6"/>
      <c r="OA643" s="6"/>
      <c r="OB643" s="6"/>
      <c r="OC643" s="6"/>
      <c r="OD643" s="6"/>
      <c r="OE643" s="6"/>
      <c r="OF643" s="6"/>
      <c r="OG643" s="6"/>
      <c r="OH643" s="6"/>
      <c r="OI643" s="6"/>
      <c r="OJ643" s="6"/>
      <c r="OK643" s="6"/>
      <c r="OL643" s="6"/>
      <c r="OM643" s="6"/>
      <c r="ON643" s="6"/>
      <c r="OO643" s="6"/>
      <c r="OP643" s="6"/>
      <c r="OQ643" s="6"/>
      <c r="OR643" s="6"/>
      <c r="OS643" s="6"/>
      <c r="OT643" s="6"/>
      <c r="OU643" s="6"/>
      <c r="OV643" s="6"/>
      <c r="OW643" s="6"/>
      <c r="OX643" s="6"/>
      <c r="OY643" s="6"/>
      <c r="OZ643" s="6"/>
      <c r="PA643" s="6"/>
      <c r="PB643" s="6"/>
      <c r="PC643" s="6"/>
      <c r="PD643" s="6"/>
      <c r="PE643" s="6"/>
      <c r="PF643" s="6"/>
      <c r="PG643" s="6"/>
      <c r="PH643" s="6"/>
      <c r="PI643" s="6"/>
      <c r="PJ643" s="6"/>
      <c r="PK643" s="6"/>
      <c r="PL643" s="6"/>
      <c r="PM643" s="6"/>
      <c r="PN643" s="6"/>
      <c r="PO643" s="6"/>
      <c r="PP643" s="6"/>
      <c r="PQ643" s="6"/>
      <c r="PR643" s="6"/>
      <c r="PS643" s="6"/>
      <c r="PT643" s="6"/>
      <c r="PU643" s="6"/>
      <c r="PV643" s="6"/>
      <c r="PW643" s="6"/>
      <c r="PX643" s="6"/>
      <c r="PY643" s="6"/>
      <c r="PZ643" s="6"/>
      <c r="QA643" s="6"/>
      <c r="QB643" s="6"/>
      <c r="QC643" s="6"/>
      <c r="QD643" s="6"/>
      <c r="QE643" s="6"/>
      <c r="QF643" s="6"/>
      <c r="QG643" s="6"/>
      <c r="QH643" s="6"/>
      <c r="QI643" s="6"/>
      <c r="QJ643" s="6"/>
      <c r="QK643" s="6"/>
      <c r="QL643" s="6"/>
      <c r="QM643" s="6"/>
      <c r="QN643" s="6"/>
      <c r="QO643" s="6"/>
      <c r="QP643" s="6"/>
      <c r="QQ643" s="6"/>
      <c r="QR643" s="6"/>
      <c r="QS643" s="6"/>
      <c r="QT643" s="6"/>
      <c r="QU643" s="6"/>
      <c r="QV643" s="6"/>
      <c r="QW643" s="6"/>
      <c r="QX643" s="6"/>
      <c r="QY643" s="6"/>
      <c r="QZ643" s="6"/>
      <c r="RA643" s="6"/>
      <c r="RB643" s="6"/>
      <c r="RC643" s="6"/>
      <c r="RD643" s="6"/>
      <c r="RE643" s="6"/>
      <c r="RF643" s="6"/>
      <c r="RG643" s="6"/>
      <c r="RH643" s="6"/>
      <c r="RI643" s="6"/>
      <c r="RJ643" s="6"/>
      <c r="RK643" s="6"/>
      <c r="RL643" s="6"/>
      <c r="RM643" s="6"/>
      <c r="RN643" s="6"/>
      <c r="RO643" s="6"/>
      <c r="RP643" s="6"/>
      <c r="RQ643" s="6"/>
      <c r="RR643" s="6"/>
      <c r="RS643" s="6"/>
      <c r="RT643" s="6"/>
      <c r="RU643" s="6"/>
      <c r="RV643" s="6"/>
      <c r="RW643" s="6"/>
      <c r="RX643" s="6"/>
      <c r="RY643" s="6"/>
      <c r="RZ643" s="6"/>
      <c r="SA643" s="6"/>
      <c r="SB643" s="6"/>
      <c r="SC643" s="6"/>
      <c r="SD643" s="6"/>
      <c r="SE643" s="6"/>
      <c r="SF643" s="6"/>
      <c r="SG643" s="6"/>
      <c r="SH643" s="6"/>
      <c r="SI643" s="6"/>
      <c r="SJ643" s="6"/>
      <c r="SK643" s="6"/>
      <c r="SL643" s="6"/>
      <c r="SM643" s="6"/>
      <c r="SN643" s="6"/>
      <c r="SO643" s="6"/>
      <c r="SP643" s="6"/>
      <c r="SQ643" s="6"/>
      <c r="SR643" s="6"/>
      <c r="SS643" s="6"/>
      <c r="ST643" s="6"/>
      <c r="SU643" s="6"/>
      <c r="SV643" s="6"/>
      <c r="SW643" s="6"/>
      <c r="SX643" s="6"/>
      <c r="SY643" s="6"/>
      <c r="SZ643" s="6"/>
      <c r="TA643" s="6"/>
      <c r="TB643" s="6"/>
      <c r="TC643" s="6"/>
      <c r="TD643" s="6"/>
      <c r="TE643" s="6"/>
      <c r="TF643" s="6"/>
      <c r="TG643" s="6"/>
      <c r="TH643" s="6"/>
      <c r="TI643" s="6"/>
      <c r="TJ643" s="6"/>
      <c r="TK643" s="6"/>
      <c r="TL643" s="6"/>
      <c r="TM643" s="6"/>
      <c r="TN643" s="6"/>
      <c r="TO643" s="6"/>
      <c r="TP643" s="6"/>
      <c r="TQ643" s="6"/>
      <c r="TR643" s="6"/>
      <c r="TS643" s="6"/>
      <c r="TT643" s="6"/>
      <c r="TU643" s="6"/>
      <c r="TV643" s="6"/>
      <c r="TW643" s="6"/>
      <c r="TX643" s="6"/>
      <c r="TY643" s="6"/>
      <c r="TZ643" s="6"/>
      <c r="UA643" s="6"/>
      <c r="UB643" s="6"/>
      <c r="UC643" s="6"/>
      <c r="UD643" s="6"/>
      <c r="UE643" s="6"/>
      <c r="UF643" s="6"/>
      <c r="UG643" s="6"/>
      <c r="UH643" s="6"/>
      <c r="UI643" s="6"/>
      <c r="UJ643" s="6"/>
      <c r="UK643" s="6"/>
      <c r="UL643" s="6"/>
      <c r="UM643" s="6"/>
      <c r="UN643" s="6"/>
      <c r="UO643" s="6"/>
      <c r="UP643" s="6"/>
      <c r="UQ643" s="6"/>
      <c r="UR643" s="6"/>
      <c r="US643" s="6"/>
      <c r="UT643" s="6"/>
      <c r="UU643" s="6"/>
      <c r="UV643" s="6"/>
      <c r="UW643" s="6"/>
      <c r="UX643" s="6"/>
      <c r="UY643" s="6"/>
      <c r="UZ643" s="6"/>
      <c r="VA643" s="6"/>
      <c r="VB643" s="6"/>
      <c r="VC643" s="6"/>
      <c r="VD643" s="6"/>
      <c r="VE643" s="6"/>
      <c r="VF643" s="6"/>
      <c r="VG643" s="6"/>
      <c r="VH643" s="6"/>
      <c r="VI643" s="6"/>
      <c r="VJ643" s="6"/>
      <c r="VK643" s="6"/>
      <c r="VL643" s="6"/>
      <c r="VM643" s="6"/>
      <c r="VN643" s="6"/>
      <c r="VO643" s="6"/>
      <c r="VP643" s="6"/>
      <c r="VQ643" s="6"/>
      <c r="VR643" s="6"/>
      <c r="VS643" s="6"/>
      <c r="VT643" s="6"/>
      <c r="VU643" s="6"/>
      <c r="VV643" s="6"/>
      <c r="VW643" s="6"/>
      <c r="VX643" s="6"/>
      <c r="VY643" s="6"/>
      <c r="VZ643" s="6"/>
      <c r="WA643" s="6"/>
      <c r="WB643" s="6"/>
      <c r="WC643" s="6"/>
      <c r="WD643" s="6"/>
      <c r="WE643" s="6"/>
      <c r="WF643" s="6"/>
      <c r="WG643" s="6"/>
      <c r="WH643" s="6"/>
      <c r="WI643" s="6"/>
      <c r="WJ643" s="6"/>
      <c r="WK643" s="6"/>
      <c r="WL643" s="6"/>
      <c r="WM643" s="6"/>
      <c r="WN643" s="6"/>
      <c r="WO643" s="6"/>
      <c r="WP643" s="6"/>
      <c r="WQ643" s="6"/>
      <c r="WR643" s="6"/>
      <c r="WS643" s="6"/>
      <c r="WT643" s="6"/>
      <c r="WU643" s="6"/>
      <c r="WV643" s="6"/>
      <c r="WW643" s="6"/>
      <c r="WX643" s="6"/>
      <c r="WY643" s="6"/>
      <c r="WZ643" s="6"/>
      <c r="XA643" s="6"/>
      <c r="XB643" s="6"/>
      <c r="XC643" s="6"/>
      <c r="XD643" s="6"/>
      <c r="XE643" s="6"/>
      <c r="XF643" s="6"/>
      <c r="XG643" s="6"/>
      <c r="XH643" s="6"/>
      <c r="XI643" s="6"/>
      <c r="XJ643" s="6"/>
      <c r="XK643" s="6"/>
      <c r="XL643" s="6"/>
      <c r="XM643" s="6"/>
      <c r="XN643" s="6"/>
      <c r="XO643" s="6"/>
      <c r="XP643" s="6"/>
    </row>
    <row r="644" spans="2:640" x14ac:dyDescent="0.25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  <c r="JV644" s="6"/>
      <c r="JW644" s="6"/>
      <c r="JX644" s="6"/>
      <c r="JY644" s="6"/>
      <c r="JZ644" s="6"/>
      <c r="KA644" s="6"/>
      <c r="KB644" s="6"/>
      <c r="KC644" s="6"/>
      <c r="KD644" s="6"/>
      <c r="KE644" s="6"/>
      <c r="KF644" s="6"/>
      <c r="KG644" s="6"/>
      <c r="KH644" s="6"/>
      <c r="KI644" s="6"/>
      <c r="KJ644" s="6"/>
      <c r="KK644" s="6"/>
      <c r="KL644" s="6"/>
      <c r="KM644" s="6"/>
      <c r="KN644" s="6"/>
      <c r="KO644" s="6"/>
      <c r="KP644" s="6"/>
      <c r="KQ644" s="6"/>
      <c r="KR644" s="6"/>
      <c r="KS644" s="6"/>
      <c r="KT644" s="6"/>
      <c r="KU644" s="6"/>
      <c r="KV644" s="6"/>
      <c r="KW644" s="6"/>
      <c r="KX644" s="6"/>
      <c r="KY644" s="6"/>
      <c r="KZ644" s="6"/>
      <c r="LA644" s="6"/>
      <c r="LB644" s="6"/>
      <c r="LC644" s="6"/>
      <c r="LD644" s="6"/>
      <c r="LE644" s="6"/>
      <c r="LF644" s="6"/>
      <c r="LG644" s="6"/>
      <c r="LH644" s="6"/>
      <c r="LI644" s="6"/>
      <c r="LJ644" s="6"/>
      <c r="LK644" s="6"/>
      <c r="LL644" s="6"/>
      <c r="LM644" s="6"/>
      <c r="LN644" s="6"/>
      <c r="LO644" s="6"/>
      <c r="LP644" s="6"/>
      <c r="LQ644" s="6"/>
      <c r="LR644" s="6"/>
      <c r="LS644" s="6"/>
      <c r="LT644" s="6"/>
      <c r="LU644" s="6"/>
      <c r="LV644" s="6"/>
      <c r="LW644" s="6"/>
      <c r="LX644" s="6"/>
      <c r="LY644" s="6"/>
      <c r="LZ644" s="6"/>
      <c r="MA644" s="6"/>
      <c r="MB644" s="6"/>
      <c r="MC644" s="6"/>
      <c r="MD644" s="6"/>
      <c r="ME644" s="6"/>
      <c r="MF644" s="6"/>
      <c r="MG644" s="6"/>
      <c r="MH644" s="6"/>
      <c r="MI644" s="6"/>
      <c r="MJ644" s="6"/>
      <c r="MK644" s="6"/>
      <c r="ML644" s="6"/>
      <c r="MM644" s="6"/>
      <c r="MN644" s="6"/>
      <c r="MO644" s="6"/>
      <c r="MP644" s="6"/>
      <c r="MQ644" s="6"/>
      <c r="MR644" s="6"/>
      <c r="MS644" s="6"/>
      <c r="MT644" s="6"/>
      <c r="MU644" s="6"/>
      <c r="MV644" s="6"/>
      <c r="MW644" s="6"/>
      <c r="MX644" s="6"/>
      <c r="MY644" s="6"/>
      <c r="MZ644" s="6"/>
      <c r="NA644" s="6"/>
      <c r="NB644" s="6"/>
      <c r="NC644" s="6"/>
      <c r="ND644" s="6"/>
      <c r="NE644" s="6"/>
      <c r="NF644" s="6"/>
      <c r="NG644" s="6"/>
      <c r="NH644" s="6"/>
      <c r="NI644" s="6"/>
      <c r="NJ644" s="6"/>
      <c r="NK644" s="6"/>
      <c r="NL644" s="6"/>
      <c r="NM644" s="6"/>
      <c r="NN644" s="6"/>
      <c r="NO644" s="6"/>
      <c r="NP644" s="6"/>
      <c r="NQ644" s="6"/>
      <c r="NR644" s="6"/>
      <c r="NS644" s="6"/>
      <c r="NT644" s="6"/>
      <c r="NU644" s="6"/>
      <c r="NV644" s="6"/>
      <c r="NW644" s="6"/>
      <c r="NX644" s="6"/>
      <c r="NY644" s="6"/>
      <c r="NZ644" s="6"/>
      <c r="OA644" s="6"/>
      <c r="OB644" s="6"/>
      <c r="OC644" s="6"/>
      <c r="OD644" s="6"/>
      <c r="OE644" s="6"/>
      <c r="OF644" s="6"/>
      <c r="OG644" s="6"/>
      <c r="OH644" s="6"/>
      <c r="OI644" s="6"/>
      <c r="OJ644" s="6"/>
      <c r="OK644" s="6"/>
      <c r="OL644" s="6"/>
      <c r="OM644" s="6"/>
      <c r="ON644" s="6"/>
      <c r="OO644" s="6"/>
      <c r="OP644" s="6"/>
      <c r="OQ644" s="6"/>
      <c r="OR644" s="6"/>
      <c r="OS644" s="6"/>
      <c r="OT644" s="6"/>
      <c r="OU644" s="6"/>
      <c r="OV644" s="6"/>
      <c r="OW644" s="6"/>
      <c r="OX644" s="6"/>
      <c r="OY644" s="6"/>
      <c r="OZ644" s="6"/>
      <c r="PA644" s="6"/>
      <c r="PB644" s="6"/>
      <c r="PC644" s="6"/>
      <c r="PD644" s="6"/>
      <c r="PE644" s="6"/>
      <c r="PF644" s="6"/>
      <c r="PG644" s="6"/>
      <c r="PH644" s="6"/>
      <c r="PI644" s="6"/>
      <c r="PJ644" s="6"/>
      <c r="PK644" s="6"/>
      <c r="PL644" s="6"/>
      <c r="PM644" s="6"/>
      <c r="PN644" s="6"/>
      <c r="PO644" s="6"/>
      <c r="PP644" s="6"/>
      <c r="PQ644" s="6"/>
      <c r="PR644" s="6"/>
      <c r="PS644" s="6"/>
      <c r="PT644" s="6"/>
      <c r="PU644" s="6"/>
      <c r="PV644" s="6"/>
      <c r="PW644" s="6"/>
      <c r="PX644" s="6"/>
      <c r="PY644" s="6"/>
      <c r="PZ644" s="6"/>
      <c r="QA644" s="6"/>
      <c r="QB644" s="6"/>
      <c r="QC644" s="6"/>
      <c r="QD644" s="6"/>
      <c r="QE644" s="6"/>
      <c r="QF644" s="6"/>
      <c r="QG644" s="6"/>
      <c r="QH644" s="6"/>
      <c r="QI644" s="6"/>
      <c r="QJ644" s="6"/>
      <c r="QK644" s="6"/>
      <c r="QL644" s="6"/>
      <c r="QM644" s="6"/>
      <c r="QN644" s="6"/>
      <c r="QO644" s="6"/>
      <c r="QP644" s="6"/>
      <c r="QQ644" s="6"/>
      <c r="QR644" s="6"/>
      <c r="QS644" s="6"/>
      <c r="QT644" s="6"/>
      <c r="QU644" s="6"/>
      <c r="QV644" s="6"/>
      <c r="QW644" s="6"/>
      <c r="QX644" s="6"/>
      <c r="QY644" s="6"/>
      <c r="QZ644" s="6"/>
      <c r="RA644" s="6"/>
      <c r="RB644" s="6"/>
      <c r="RC644" s="6"/>
      <c r="RD644" s="6"/>
      <c r="RE644" s="6"/>
      <c r="RF644" s="6"/>
      <c r="RG644" s="6"/>
      <c r="RH644" s="6"/>
      <c r="RI644" s="6"/>
      <c r="RJ644" s="6"/>
      <c r="RK644" s="6"/>
      <c r="RL644" s="6"/>
      <c r="RM644" s="6"/>
      <c r="RN644" s="6"/>
      <c r="RO644" s="6"/>
      <c r="RP644" s="6"/>
      <c r="RQ644" s="6"/>
      <c r="RR644" s="6"/>
      <c r="RS644" s="6"/>
      <c r="RT644" s="6"/>
      <c r="RU644" s="6"/>
      <c r="RV644" s="6"/>
      <c r="RW644" s="6"/>
      <c r="RX644" s="6"/>
      <c r="RY644" s="6"/>
      <c r="RZ644" s="6"/>
      <c r="SA644" s="6"/>
      <c r="SB644" s="6"/>
      <c r="SC644" s="6"/>
      <c r="SD644" s="6"/>
      <c r="SE644" s="6"/>
      <c r="SF644" s="6"/>
      <c r="SG644" s="6"/>
      <c r="SH644" s="6"/>
      <c r="SI644" s="6"/>
      <c r="SJ644" s="6"/>
      <c r="SK644" s="6"/>
      <c r="SL644" s="6"/>
      <c r="SM644" s="6"/>
      <c r="SN644" s="6"/>
      <c r="SO644" s="6"/>
      <c r="SP644" s="6"/>
      <c r="SQ644" s="6"/>
      <c r="SR644" s="6"/>
      <c r="SS644" s="6"/>
      <c r="ST644" s="6"/>
      <c r="SU644" s="6"/>
      <c r="SV644" s="6"/>
      <c r="SW644" s="6"/>
      <c r="SX644" s="6"/>
      <c r="SY644" s="6"/>
      <c r="SZ644" s="6"/>
      <c r="TA644" s="6"/>
      <c r="TB644" s="6"/>
      <c r="TC644" s="6"/>
      <c r="TD644" s="6"/>
      <c r="TE644" s="6"/>
      <c r="TF644" s="6"/>
      <c r="TG644" s="6"/>
      <c r="TH644" s="6"/>
      <c r="TI644" s="6"/>
      <c r="TJ644" s="6"/>
      <c r="TK644" s="6"/>
      <c r="TL644" s="6"/>
      <c r="TM644" s="6"/>
      <c r="TN644" s="6"/>
      <c r="TO644" s="6"/>
      <c r="TP644" s="6"/>
      <c r="TQ644" s="6"/>
      <c r="TR644" s="6"/>
      <c r="TS644" s="6"/>
      <c r="TT644" s="6"/>
      <c r="TU644" s="6"/>
      <c r="TV644" s="6"/>
      <c r="TW644" s="6"/>
      <c r="TX644" s="6"/>
      <c r="TY644" s="6"/>
      <c r="TZ644" s="6"/>
      <c r="UA644" s="6"/>
      <c r="UB644" s="6"/>
      <c r="UC644" s="6"/>
      <c r="UD644" s="6"/>
      <c r="UE644" s="6"/>
      <c r="UF644" s="6"/>
      <c r="UG644" s="6"/>
      <c r="UH644" s="6"/>
      <c r="UI644" s="6"/>
      <c r="UJ644" s="6"/>
      <c r="UK644" s="6"/>
      <c r="UL644" s="6"/>
      <c r="UM644" s="6"/>
      <c r="UN644" s="6"/>
      <c r="UO644" s="6"/>
      <c r="UP644" s="6"/>
      <c r="UQ644" s="6"/>
      <c r="UR644" s="6"/>
      <c r="US644" s="6"/>
      <c r="UT644" s="6"/>
      <c r="UU644" s="6"/>
      <c r="UV644" s="6"/>
      <c r="UW644" s="6"/>
      <c r="UX644" s="6"/>
      <c r="UY644" s="6"/>
      <c r="UZ644" s="6"/>
      <c r="VA644" s="6"/>
      <c r="VB644" s="6"/>
      <c r="VC644" s="6"/>
      <c r="VD644" s="6"/>
      <c r="VE644" s="6"/>
      <c r="VF644" s="6"/>
      <c r="VG644" s="6"/>
      <c r="VH644" s="6"/>
      <c r="VI644" s="6"/>
      <c r="VJ644" s="6"/>
      <c r="VK644" s="6"/>
      <c r="VL644" s="6"/>
      <c r="VM644" s="6"/>
      <c r="VN644" s="6"/>
      <c r="VO644" s="6"/>
      <c r="VP644" s="6"/>
      <c r="VQ644" s="6"/>
      <c r="VR644" s="6"/>
      <c r="VS644" s="6"/>
      <c r="VT644" s="6"/>
      <c r="VU644" s="6"/>
      <c r="VV644" s="6"/>
      <c r="VW644" s="6"/>
      <c r="VX644" s="6"/>
      <c r="VY644" s="6"/>
      <c r="VZ644" s="6"/>
      <c r="WA644" s="6"/>
      <c r="WB644" s="6"/>
      <c r="WC644" s="6"/>
      <c r="WD644" s="6"/>
      <c r="WE644" s="6"/>
      <c r="WF644" s="6"/>
      <c r="WG644" s="6"/>
      <c r="WH644" s="6"/>
      <c r="WI644" s="6"/>
      <c r="WJ644" s="6"/>
      <c r="WK644" s="6"/>
      <c r="WL644" s="6"/>
      <c r="WM644" s="6"/>
      <c r="WN644" s="6"/>
      <c r="WO644" s="6"/>
      <c r="WP644" s="6"/>
      <c r="WQ644" s="6"/>
      <c r="WR644" s="6"/>
      <c r="WS644" s="6"/>
      <c r="WT644" s="6"/>
      <c r="WU644" s="6"/>
      <c r="WV644" s="6"/>
      <c r="WW644" s="6"/>
      <c r="WX644" s="6"/>
      <c r="WY644" s="6"/>
      <c r="WZ644" s="6"/>
      <c r="XA644" s="6"/>
      <c r="XB644" s="6"/>
      <c r="XC644" s="6"/>
      <c r="XD644" s="6"/>
      <c r="XE644" s="6"/>
      <c r="XF644" s="6"/>
      <c r="XG644" s="6"/>
      <c r="XH644" s="6"/>
      <c r="XI644" s="6"/>
      <c r="XJ644" s="6"/>
      <c r="XK644" s="6"/>
      <c r="XL644" s="6"/>
      <c r="XM644" s="6"/>
      <c r="XN644" s="6"/>
      <c r="XO644" s="6"/>
      <c r="XP644" s="6"/>
    </row>
    <row r="645" spans="2:640" x14ac:dyDescent="0.25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  <c r="JV645" s="6"/>
      <c r="JW645" s="6"/>
      <c r="JX645" s="6"/>
      <c r="JY645" s="6"/>
      <c r="JZ645" s="6"/>
      <c r="KA645" s="6"/>
      <c r="KB645" s="6"/>
      <c r="KC645" s="6"/>
      <c r="KD645" s="6"/>
      <c r="KE645" s="6"/>
      <c r="KF645" s="6"/>
      <c r="KG645" s="6"/>
      <c r="KH645" s="6"/>
      <c r="KI645" s="6"/>
      <c r="KJ645" s="6"/>
      <c r="KK645" s="6"/>
      <c r="KL645" s="6"/>
      <c r="KM645" s="6"/>
      <c r="KN645" s="6"/>
      <c r="KO645" s="6"/>
      <c r="KP645" s="6"/>
      <c r="KQ645" s="6"/>
      <c r="KR645" s="6"/>
      <c r="KS645" s="6"/>
      <c r="KT645" s="6"/>
      <c r="KU645" s="6"/>
      <c r="KV645" s="6"/>
      <c r="KW645" s="6"/>
      <c r="KX645" s="6"/>
      <c r="KY645" s="6"/>
      <c r="KZ645" s="6"/>
      <c r="LA645" s="6"/>
      <c r="LB645" s="6"/>
      <c r="LC645" s="6"/>
      <c r="LD645" s="6"/>
      <c r="LE645" s="6"/>
      <c r="LF645" s="6"/>
      <c r="LG645" s="6"/>
      <c r="LH645" s="6"/>
      <c r="LI645" s="6"/>
      <c r="LJ645" s="6"/>
      <c r="LK645" s="6"/>
      <c r="LL645" s="6"/>
      <c r="LM645" s="6"/>
      <c r="LN645" s="6"/>
      <c r="LO645" s="6"/>
      <c r="LP645" s="6"/>
      <c r="LQ645" s="6"/>
      <c r="LR645" s="6"/>
      <c r="LS645" s="6"/>
      <c r="LT645" s="6"/>
      <c r="LU645" s="6"/>
      <c r="LV645" s="6"/>
      <c r="LW645" s="6"/>
      <c r="LX645" s="6"/>
      <c r="LY645" s="6"/>
      <c r="LZ645" s="6"/>
      <c r="MA645" s="6"/>
      <c r="MB645" s="6"/>
      <c r="MC645" s="6"/>
      <c r="MD645" s="6"/>
      <c r="ME645" s="6"/>
      <c r="MF645" s="6"/>
      <c r="MG645" s="6"/>
      <c r="MH645" s="6"/>
      <c r="MI645" s="6"/>
      <c r="MJ645" s="6"/>
      <c r="MK645" s="6"/>
      <c r="ML645" s="6"/>
      <c r="MM645" s="6"/>
      <c r="MN645" s="6"/>
      <c r="MO645" s="6"/>
      <c r="MP645" s="6"/>
      <c r="MQ645" s="6"/>
      <c r="MR645" s="6"/>
      <c r="MS645" s="6"/>
      <c r="MT645" s="6"/>
      <c r="MU645" s="6"/>
      <c r="MV645" s="6"/>
      <c r="MW645" s="6"/>
      <c r="MX645" s="6"/>
      <c r="MY645" s="6"/>
      <c r="MZ645" s="6"/>
      <c r="NA645" s="6"/>
      <c r="NB645" s="6"/>
      <c r="NC645" s="6"/>
      <c r="ND645" s="6"/>
      <c r="NE645" s="6"/>
      <c r="NF645" s="6"/>
      <c r="NG645" s="6"/>
      <c r="NH645" s="6"/>
      <c r="NI645" s="6"/>
      <c r="NJ645" s="6"/>
      <c r="NK645" s="6"/>
      <c r="NL645" s="6"/>
      <c r="NM645" s="6"/>
      <c r="NN645" s="6"/>
      <c r="NO645" s="6"/>
      <c r="NP645" s="6"/>
      <c r="NQ645" s="6"/>
      <c r="NR645" s="6"/>
      <c r="NS645" s="6"/>
      <c r="NT645" s="6"/>
      <c r="NU645" s="6"/>
      <c r="NV645" s="6"/>
      <c r="NW645" s="6"/>
      <c r="NX645" s="6"/>
      <c r="NY645" s="6"/>
      <c r="NZ645" s="6"/>
      <c r="OA645" s="6"/>
      <c r="OB645" s="6"/>
      <c r="OC645" s="6"/>
      <c r="OD645" s="6"/>
      <c r="OE645" s="6"/>
      <c r="OF645" s="6"/>
      <c r="OG645" s="6"/>
      <c r="OH645" s="6"/>
      <c r="OI645" s="6"/>
      <c r="OJ645" s="6"/>
      <c r="OK645" s="6"/>
      <c r="OL645" s="6"/>
      <c r="OM645" s="6"/>
      <c r="ON645" s="6"/>
      <c r="OO645" s="6"/>
      <c r="OP645" s="6"/>
      <c r="OQ645" s="6"/>
      <c r="OR645" s="6"/>
      <c r="OS645" s="6"/>
      <c r="OT645" s="6"/>
      <c r="OU645" s="6"/>
      <c r="OV645" s="6"/>
      <c r="OW645" s="6"/>
      <c r="OX645" s="6"/>
      <c r="OY645" s="6"/>
      <c r="OZ645" s="6"/>
      <c r="PA645" s="6"/>
      <c r="PB645" s="6"/>
      <c r="PC645" s="6"/>
      <c r="PD645" s="6"/>
      <c r="PE645" s="6"/>
      <c r="PF645" s="6"/>
      <c r="PG645" s="6"/>
      <c r="PH645" s="6"/>
      <c r="PI645" s="6"/>
      <c r="PJ645" s="6"/>
      <c r="PK645" s="6"/>
      <c r="PL645" s="6"/>
      <c r="PM645" s="6"/>
      <c r="PN645" s="6"/>
      <c r="PO645" s="6"/>
      <c r="PP645" s="6"/>
      <c r="PQ645" s="6"/>
      <c r="PR645" s="6"/>
      <c r="PS645" s="6"/>
      <c r="PT645" s="6"/>
      <c r="PU645" s="6"/>
      <c r="PV645" s="6"/>
      <c r="PW645" s="6"/>
      <c r="PX645" s="6"/>
      <c r="PY645" s="6"/>
      <c r="PZ645" s="6"/>
      <c r="QA645" s="6"/>
      <c r="QB645" s="6"/>
      <c r="QC645" s="6"/>
      <c r="QD645" s="6"/>
      <c r="QE645" s="6"/>
      <c r="QF645" s="6"/>
      <c r="QG645" s="6"/>
      <c r="QH645" s="6"/>
      <c r="QI645" s="6"/>
      <c r="QJ645" s="6"/>
      <c r="QK645" s="6"/>
      <c r="QL645" s="6"/>
      <c r="QM645" s="6"/>
      <c r="QN645" s="6"/>
      <c r="QO645" s="6"/>
      <c r="QP645" s="6"/>
      <c r="QQ645" s="6"/>
      <c r="QR645" s="6"/>
      <c r="QS645" s="6"/>
      <c r="QT645" s="6"/>
      <c r="QU645" s="6"/>
      <c r="QV645" s="6"/>
      <c r="QW645" s="6"/>
      <c r="QX645" s="6"/>
      <c r="QY645" s="6"/>
      <c r="QZ645" s="6"/>
      <c r="RA645" s="6"/>
      <c r="RB645" s="6"/>
      <c r="RC645" s="6"/>
      <c r="RD645" s="6"/>
      <c r="RE645" s="6"/>
      <c r="RF645" s="6"/>
      <c r="RG645" s="6"/>
      <c r="RH645" s="6"/>
      <c r="RI645" s="6"/>
      <c r="RJ645" s="6"/>
      <c r="RK645" s="6"/>
      <c r="RL645" s="6"/>
      <c r="RM645" s="6"/>
      <c r="RN645" s="6"/>
      <c r="RO645" s="6"/>
      <c r="RP645" s="6"/>
      <c r="RQ645" s="6"/>
      <c r="RR645" s="6"/>
      <c r="RS645" s="6"/>
      <c r="RT645" s="6"/>
      <c r="RU645" s="6"/>
      <c r="RV645" s="6"/>
      <c r="RW645" s="6"/>
      <c r="RX645" s="6"/>
      <c r="RY645" s="6"/>
      <c r="RZ645" s="6"/>
      <c r="SA645" s="6"/>
      <c r="SB645" s="6"/>
      <c r="SC645" s="6"/>
      <c r="SD645" s="6"/>
      <c r="SE645" s="6"/>
      <c r="SF645" s="6"/>
      <c r="SG645" s="6"/>
      <c r="SH645" s="6"/>
      <c r="SI645" s="6"/>
      <c r="SJ645" s="6"/>
      <c r="SK645" s="6"/>
      <c r="SL645" s="6"/>
      <c r="SM645" s="6"/>
      <c r="SN645" s="6"/>
      <c r="SO645" s="6"/>
      <c r="SP645" s="6"/>
      <c r="SQ645" s="6"/>
      <c r="SR645" s="6"/>
      <c r="SS645" s="6"/>
      <c r="ST645" s="6"/>
      <c r="SU645" s="6"/>
      <c r="SV645" s="6"/>
      <c r="SW645" s="6"/>
      <c r="SX645" s="6"/>
      <c r="SY645" s="6"/>
      <c r="SZ645" s="6"/>
      <c r="TA645" s="6"/>
      <c r="TB645" s="6"/>
      <c r="TC645" s="6"/>
      <c r="TD645" s="6"/>
      <c r="TE645" s="6"/>
      <c r="TF645" s="6"/>
      <c r="TG645" s="6"/>
      <c r="TH645" s="6"/>
      <c r="TI645" s="6"/>
      <c r="TJ645" s="6"/>
      <c r="TK645" s="6"/>
      <c r="TL645" s="6"/>
      <c r="TM645" s="6"/>
      <c r="TN645" s="6"/>
      <c r="TO645" s="6"/>
      <c r="TP645" s="6"/>
      <c r="TQ645" s="6"/>
      <c r="TR645" s="6"/>
      <c r="TS645" s="6"/>
      <c r="TT645" s="6"/>
      <c r="TU645" s="6"/>
      <c r="TV645" s="6"/>
      <c r="TW645" s="6"/>
      <c r="TX645" s="6"/>
      <c r="TY645" s="6"/>
      <c r="TZ645" s="6"/>
      <c r="UA645" s="6"/>
      <c r="UB645" s="6"/>
      <c r="UC645" s="6"/>
      <c r="UD645" s="6"/>
      <c r="UE645" s="6"/>
      <c r="UF645" s="6"/>
      <c r="UG645" s="6"/>
      <c r="UH645" s="6"/>
      <c r="UI645" s="6"/>
      <c r="UJ645" s="6"/>
      <c r="UK645" s="6"/>
      <c r="UL645" s="6"/>
      <c r="UM645" s="6"/>
      <c r="UN645" s="6"/>
      <c r="UO645" s="6"/>
      <c r="UP645" s="6"/>
      <c r="UQ645" s="6"/>
      <c r="UR645" s="6"/>
      <c r="US645" s="6"/>
      <c r="UT645" s="6"/>
      <c r="UU645" s="6"/>
      <c r="UV645" s="6"/>
      <c r="UW645" s="6"/>
      <c r="UX645" s="6"/>
      <c r="UY645" s="6"/>
      <c r="UZ645" s="6"/>
      <c r="VA645" s="6"/>
      <c r="VB645" s="6"/>
      <c r="VC645" s="6"/>
      <c r="VD645" s="6"/>
      <c r="VE645" s="6"/>
      <c r="VF645" s="6"/>
      <c r="VG645" s="6"/>
      <c r="VH645" s="6"/>
      <c r="VI645" s="6"/>
      <c r="VJ645" s="6"/>
      <c r="VK645" s="6"/>
      <c r="VL645" s="6"/>
      <c r="VM645" s="6"/>
      <c r="VN645" s="6"/>
      <c r="VO645" s="6"/>
      <c r="VP645" s="6"/>
      <c r="VQ645" s="6"/>
      <c r="VR645" s="6"/>
      <c r="VS645" s="6"/>
      <c r="VT645" s="6"/>
      <c r="VU645" s="6"/>
      <c r="VV645" s="6"/>
      <c r="VW645" s="6"/>
      <c r="VX645" s="6"/>
      <c r="VY645" s="6"/>
      <c r="VZ645" s="6"/>
      <c r="WA645" s="6"/>
      <c r="WB645" s="6"/>
      <c r="WC645" s="6"/>
      <c r="WD645" s="6"/>
      <c r="WE645" s="6"/>
      <c r="WF645" s="6"/>
      <c r="WG645" s="6"/>
      <c r="WH645" s="6"/>
      <c r="WI645" s="6"/>
      <c r="WJ645" s="6"/>
      <c r="WK645" s="6"/>
      <c r="WL645" s="6"/>
      <c r="WM645" s="6"/>
      <c r="WN645" s="6"/>
      <c r="WO645" s="6"/>
      <c r="WP645" s="6"/>
      <c r="WQ645" s="6"/>
      <c r="WR645" s="6"/>
      <c r="WS645" s="6"/>
      <c r="WT645" s="6"/>
      <c r="WU645" s="6"/>
      <c r="WV645" s="6"/>
      <c r="WW645" s="6"/>
      <c r="WX645" s="6"/>
      <c r="WY645" s="6"/>
      <c r="WZ645" s="6"/>
      <c r="XA645" s="6"/>
      <c r="XB645" s="6"/>
      <c r="XC645" s="6"/>
      <c r="XD645" s="6"/>
      <c r="XE645" s="6"/>
      <c r="XF645" s="6"/>
      <c r="XG645" s="6"/>
      <c r="XH645" s="6"/>
      <c r="XI645" s="6"/>
      <c r="XJ645" s="6"/>
      <c r="XK645" s="6"/>
      <c r="XL645" s="6"/>
      <c r="XM645" s="6"/>
      <c r="XN645" s="6"/>
      <c r="XO645" s="6"/>
      <c r="XP645" s="6"/>
    </row>
    <row r="646" spans="2:640" x14ac:dyDescent="0.25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  <c r="JV646" s="6"/>
      <c r="JW646" s="6"/>
      <c r="JX646" s="6"/>
      <c r="JY646" s="6"/>
      <c r="JZ646" s="6"/>
      <c r="KA646" s="6"/>
      <c r="KB646" s="6"/>
      <c r="KC646" s="6"/>
      <c r="KD646" s="6"/>
      <c r="KE646" s="6"/>
      <c r="KF646" s="6"/>
      <c r="KG646" s="6"/>
      <c r="KH646" s="6"/>
      <c r="KI646" s="6"/>
      <c r="KJ646" s="6"/>
      <c r="KK646" s="6"/>
      <c r="KL646" s="6"/>
      <c r="KM646" s="6"/>
      <c r="KN646" s="6"/>
      <c r="KO646" s="6"/>
      <c r="KP646" s="6"/>
      <c r="KQ646" s="6"/>
      <c r="KR646" s="6"/>
      <c r="KS646" s="6"/>
      <c r="KT646" s="6"/>
      <c r="KU646" s="6"/>
      <c r="KV646" s="6"/>
      <c r="KW646" s="6"/>
      <c r="KX646" s="6"/>
      <c r="KY646" s="6"/>
      <c r="KZ646" s="6"/>
      <c r="LA646" s="6"/>
      <c r="LB646" s="6"/>
      <c r="LC646" s="6"/>
      <c r="LD646" s="6"/>
      <c r="LE646" s="6"/>
      <c r="LF646" s="6"/>
      <c r="LG646" s="6"/>
      <c r="LH646" s="6"/>
      <c r="LI646" s="6"/>
      <c r="LJ646" s="6"/>
      <c r="LK646" s="6"/>
      <c r="LL646" s="6"/>
      <c r="LM646" s="6"/>
      <c r="LN646" s="6"/>
      <c r="LO646" s="6"/>
      <c r="LP646" s="6"/>
      <c r="LQ646" s="6"/>
      <c r="LR646" s="6"/>
      <c r="LS646" s="6"/>
      <c r="LT646" s="6"/>
      <c r="LU646" s="6"/>
      <c r="LV646" s="6"/>
      <c r="LW646" s="6"/>
      <c r="LX646" s="6"/>
      <c r="LY646" s="6"/>
      <c r="LZ646" s="6"/>
      <c r="MA646" s="6"/>
      <c r="MB646" s="6"/>
      <c r="MC646" s="6"/>
      <c r="MD646" s="6"/>
      <c r="ME646" s="6"/>
      <c r="MF646" s="6"/>
      <c r="MG646" s="6"/>
      <c r="MH646" s="6"/>
      <c r="MI646" s="6"/>
      <c r="MJ646" s="6"/>
      <c r="MK646" s="6"/>
      <c r="ML646" s="6"/>
      <c r="MM646" s="6"/>
      <c r="MN646" s="6"/>
      <c r="MO646" s="6"/>
      <c r="MP646" s="6"/>
      <c r="MQ646" s="6"/>
      <c r="MR646" s="6"/>
      <c r="MS646" s="6"/>
      <c r="MT646" s="6"/>
      <c r="MU646" s="6"/>
      <c r="MV646" s="6"/>
      <c r="MW646" s="6"/>
      <c r="MX646" s="6"/>
      <c r="MY646" s="6"/>
      <c r="MZ646" s="6"/>
      <c r="NA646" s="6"/>
      <c r="NB646" s="6"/>
      <c r="NC646" s="6"/>
      <c r="ND646" s="6"/>
      <c r="NE646" s="6"/>
      <c r="NF646" s="6"/>
      <c r="NG646" s="6"/>
      <c r="NH646" s="6"/>
      <c r="NI646" s="6"/>
      <c r="NJ646" s="6"/>
      <c r="NK646" s="6"/>
      <c r="NL646" s="6"/>
      <c r="NM646" s="6"/>
      <c r="NN646" s="6"/>
      <c r="NO646" s="6"/>
      <c r="NP646" s="6"/>
      <c r="NQ646" s="6"/>
      <c r="NR646" s="6"/>
      <c r="NS646" s="6"/>
      <c r="NT646" s="6"/>
      <c r="NU646" s="6"/>
      <c r="NV646" s="6"/>
      <c r="NW646" s="6"/>
      <c r="NX646" s="6"/>
      <c r="NY646" s="6"/>
      <c r="NZ646" s="6"/>
      <c r="OA646" s="6"/>
      <c r="OB646" s="6"/>
      <c r="OC646" s="6"/>
      <c r="OD646" s="6"/>
      <c r="OE646" s="6"/>
      <c r="OF646" s="6"/>
      <c r="OG646" s="6"/>
      <c r="OH646" s="6"/>
      <c r="OI646" s="6"/>
      <c r="OJ646" s="6"/>
      <c r="OK646" s="6"/>
      <c r="OL646" s="6"/>
      <c r="OM646" s="6"/>
      <c r="ON646" s="6"/>
      <c r="OO646" s="6"/>
      <c r="OP646" s="6"/>
      <c r="OQ646" s="6"/>
      <c r="OR646" s="6"/>
      <c r="OS646" s="6"/>
      <c r="OT646" s="6"/>
      <c r="OU646" s="6"/>
      <c r="OV646" s="6"/>
      <c r="OW646" s="6"/>
      <c r="OX646" s="6"/>
      <c r="OY646" s="6"/>
      <c r="OZ646" s="6"/>
      <c r="PA646" s="6"/>
      <c r="PB646" s="6"/>
      <c r="PC646" s="6"/>
      <c r="PD646" s="6"/>
      <c r="PE646" s="6"/>
      <c r="PF646" s="6"/>
      <c r="PG646" s="6"/>
      <c r="PH646" s="6"/>
      <c r="PI646" s="6"/>
      <c r="PJ646" s="6"/>
      <c r="PK646" s="6"/>
      <c r="PL646" s="6"/>
      <c r="PM646" s="6"/>
      <c r="PN646" s="6"/>
      <c r="PO646" s="6"/>
      <c r="PP646" s="6"/>
      <c r="PQ646" s="6"/>
      <c r="PR646" s="6"/>
      <c r="PS646" s="6"/>
      <c r="PT646" s="6"/>
      <c r="PU646" s="6"/>
      <c r="PV646" s="6"/>
      <c r="PW646" s="6"/>
      <c r="PX646" s="6"/>
      <c r="PY646" s="6"/>
      <c r="PZ646" s="6"/>
      <c r="QA646" s="6"/>
      <c r="QB646" s="6"/>
      <c r="QC646" s="6"/>
      <c r="QD646" s="6"/>
      <c r="QE646" s="6"/>
      <c r="QF646" s="6"/>
      <c r="QG646" s="6"/>
      <c r="QH646" s="6"/>
      <c r="QI646" s="6"/>
      <c r="QJ646" s="6"/>
      <c r="QK646" s="6"/>
      <c r="QL646" s="6"/>
      <c r="QM646" s="6"/>
      <c r="QN646" s="6"/>
      <c r="QO646" s="6"/>
      <c r="QP646" s="6"/>
      <c r="QQ646" s="6"/>
      <c r="QR646" s="6"/>
      <c r="QS646" s="6"/>
      <c r="QT646" s="6"/>
      <c r="QU646" s="6"/>
      <c r="QV646" s="6"/>
      <c r="QW646" s="6"/>
      <c r="QX646" s="6"/>
      <c r="QY646" s="6"/>
      <c r="QZ646" s="6"/>
      <c r="RA646" s="6"/>
      <c r="RB646" s="6"/>
      <c r="RC646" s="6"/>
      <c r="RD646" s="6"/>
      <c r="RE646" s="6"/>
      <c r="RF646" s="6"/>
      <c r="RG646" s="6"/>
      <c r="RH646" s="6"/>
      <c r="RI646" s="6"/>
      <c r="RJ646" s="6"/>
      <c r="RK646" s="6"/>
      <c r="RL646" s="6"/>
      <c r="RM646" s="6"/>
      <c r="RN646" s="6"/>
      <c r="RO646" s="6"/>
      <c r="RP646" s="6"/>
      <c r="RQ646" s="6"/>
      <c r="RR646" s="6"/>
      <c r="RS646" s="6"/>
      <c r="RT646" s="6"/>
      <c r="RU646" s="6"/>
      <c r="RV646" s="6"/>
      <c r="RW646" s="6"/>
      <c r="RX646" s="6"/>
      <c r="RY646" s="6"/>
      <c r="RZ646" s="6"/>
      <c r="SA646" s="6"/>
      <c r="SB646" s="6"/>
      <c r="SC646" s="6"/>
      <c r="SD646" s="6"/>
      <c r="SE646" s="6"/>
      <c r="SF646" s="6"/>
      <c r="SG646" s="6"/>
      <c r="SH646" s="6"/>
      <c r="SI646" s="6"/>
      <c r="SJ646" s="6"/>
      <c r="SK646" s="6"/>
      <c r="SL646" s="6"/>
      <c r="SM646" s="6"/>
      <c r="SN646" s="6"/>
      <c r="SO646" s="6"/>
      <c r="SP646" s="6"/>
      <c r="SQ646" s="6"/>
      <c r="SR646" s="6"/>
      <c r="SS646" s="6"/>
      <c r="ST646" s="6"/>
      <c r="SU646" s="6"/>
      <c r="SV646" s="6"/>
      <c r="SW646" s="6"/>
      <c r="SX646" s="6"/>
      <c r="SY646" s="6"/>
      <c r="SZ646" s="6"/>
      <c r="TA646" s="6"/>
      <c r="TB646" s="6"/>
      <c r="TC646" s="6"/>
      <c r="TD646" s="6"/>
      <c r="TE646" s="6"/>
      <c r="TF646" s="6"/>
      <c r="TG646" s="6"/>
      <c r="TH646" s="6"/>
      <c r="TI646" s="6"/>
      <c r="TJ646" s="6"/>
      <c r="TK646" s="6"/>
      <c r="TL646" s="6"/>
      <c r="TM646" s="6"/>
      <c r="TN646" s="6"/>
      <c r="TO646" s="6"/>
      <c r="TP646" s="6"/>
      <c r="TQ646" s="6"/>
      <c r="TR646" s="6"/>
      <c r="TS646" s="6"/>
      <c r="TT646" s="6"/>
      <c r="TU646" s="6"/>
      <c r="TV646" s="6"/>
      <c r="TW646" s="6"/>
      <c r="TX646" s="6"/>
      <c r="TY646" s="6"/>
      <c r="TZ646" s="6"/>
      <c r="UA646" s="6"/>
      <c r="UB646" s="6"/>
      <c r="UC646" s="6"/>
      <c r="UD646" s="6"/>
      <c r="UE646" s="6"/>
      <c r="UF646" s="6"/>
      <c r="UG646" s="6"/>
      <c r="UH646" s="6"/>
      <c r="UI646" s="6"/>
      <c r="UJ646" s="6"/>
      <c r="UK646" s="6"/>
      <c r="UL646" s="6"/>
      <c r="UM646" s="6"/>
      <c r="UN646" s="6"/>
      <c r="UO646" s="6"/>
      <c r="UP646" s="6"/>
      <c r="UQ646" s="6"/>
      <c r="UR646" s="6"/>
      <c r="US646" s="6"/>
      <c r="UT646" s="6"/>
      <c r="UU646" s="6"/>
      <c r="UV646" s="6"/>
      <c r="UW646" s="6"/>
      <c r="UX646" s="6"/>
      <c r="UY646" s="6"/>
      <c r="UZ646" s="6"/>
      <c r="VA646" s="6"/>
      <c r="VB646" s="6"/>
      <c r="VC646" s="6"/>
      <c r="VD646" s="6"/>
      <c r="VE646" s="6"/>
      <c r="VF646" s="6"/>
      <c r="VG646" s="6"/>
      <c r="VH646" s="6"/>
      <c r="VI646" s="6"/>
      <c r="VJ646" s="6"/>
      <c r="VK646" s="6"/>
      <c r="VL646" s="6"/>
      <c r="VM646" s="6"/>
      <c r="VN646" s="6"/>
      <c r="VO646" s="6"/>
      <c r="VP646" s="6"/>
      <c r="VQ646" s="6"/>
      <c r="VR646" s="6"/>
      <c r="VS646" s="6"/>
      <c r="VT646" s="6"/>
      <c r="VU646" s="6"/>
      <c r="VV646" s="6"/>
      <c r="VW646" s="6"/>
      <c r="VX646" s="6"/>
      <c r="VY646" s="6"/>
      <c r="VZ646" s="6"/>
      <c r="WA646" s="6"/>
      <c r="WB646" s="6"/>
      <c r="WC646" s="6"/>
      <c r="WD646" s="6"/>
      <c r="WE646" s="6"/>
      <c r="WF646" s="6"/>
      <c r="WG646" s="6"/>
      <c r="WH646" s="6"/>
      <c r="WI646" s="6"/>
      <c r="WJ646" s="6"/>
      <c r="WK646" s="6"/>
      <c r="WL646" s="6"/>
      <c r="WM646" s="6"/>
      <c r="WN646" s="6"/>
      <c r="WO646" s="6"/>
      <c r="WP646" s="6"/>
      <c r="WQ646" s="6"/>
      <c r="WR646" s="6"/>
      <c r="WS646" s="6"/>
      <c r="WT646" s="6"/>
      <c r="WU646" s="6"/>
      <c r="WV646" s="6"/>
      <c r="WW646" s="6"/>
      <c r="WX646" s="6"/>
      <c r="WY646" s="6"/>
      <c r="WZ646" s="6"/>
      <c r="XA646" s="6"/>
      <c r="XB646" s="6"/>
      <c r="XC646" s="6"/>
      <c r="XD646" s="6"/>
      <c r="XE646" s="6"/>
      <c r="XF646" s="6"/>
      <c r="XG646" s="6"/>
      <c r="XH646" s="6"/>
      <c r="XI646" s="6"/>
      <c r="XJ646" s="6"/>
      <c r="XK646" s="6"/>
      <c r="XL646" s="6"/>
      <c r="XM646" s="6"/>
      <c r="XN646" s="6"/>
      <c r="XO646" s="6"/>
      <c r="XP646" s="6"/>
    </row>
    <row r="647" spans="2:640" x14ac:dyDescent="0.25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/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/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/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/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/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6"/>
      <c r="MR647" s="6"/>
      <c r="MS647" s="6"/>
      <c r="MT647" s="6"/>
      <c r="MU647" s="6"/>
      <c r="MV647" s="6"/>
      <c r="MW647" s="6"/>
      <c r="MX647" s="6"/>
      <c r="MY647" s="6"/>
      <c r="MZ647" s="6"/>
      <c r="NA647" s="6"/>
      <c r="NB647" s="6"/>
      <c r="NC647" s="6"/>
      <c r="ND647" s="6"/>
      <c r="NE647" s="6"/>
      <c r="NF647" s="6"/>
      <c r="NG647" s="6"/>
      <c r="NH647" s="6"/>
      <c r="NI647" s="6"/>
      <c r="NJ647" s="6"/>
      <c r="NK647" s="6"/>
      <c r="NL647" s="6"/>
      <c r="NM647" s="6"/>
      <c r="NN647" s="6"/>
      <c r="NO647" s="6"/>
      <c r="NP647" s="6"/>
      <c r="NQ647" s="6"/>
      <c r="NR647" s="6"/>
      <c r="NS647" s="6"/>
      <c r="NT647" s="6"/>
      <c r="NU647" s="6"/>
      <c r="NV647" s="6"/>
      <c r="NW647" s="6"/>
      <c r="NX647" s="6"/>
      <c r="NY647" s="6"/>
      <c r="NZ647" s="6"/>
      <c r="OA647" s="6"/>
      <c r="OB647" s="6"/>
      <c r="OC647" s="6"/>
      <c r="OD647" s="6"/>
      <c r="OE647" s="6"/>
      <c r="OF647" s="6"/>
      <c r="OG647" s="6"/>
      <c r="OH647" s="6"/>
      <c r="OI647" s="6"/>
      <c r="OJ647" s="6"/>
      <c r="OK647" s="6"/>
      <c r="OL647" s="6"/>
      <c r="OM647" s="6"/>
      <c r="ON647" s="6"/>
      <c r="OO647" s="6"/>
      <c r="OP647" s="6"/>
      <c r="OQ647" s="6"/>
      <c r="OR647" s="6"/>
      <c r="OS647" s="6"/>
      <c r="OT647" s="6"/>
      <c r="OU647" s="6"/>
      <c r="OV647" s="6"/>
      <c r="OW647" s="6"/>
      <c r="OX647" s="6"/>
      <c r="OY647" s="6"/>
      <c r="OZ647" s="6"/>
      <c r="PA647" s="6"/>
      <c r="PB647" s="6"/>
      <c r="PC647" s="6"/>
      <c r="PD647" s="6"/>
      <c r="PE647" s="6"/>
      <c r="PF647" s="6"/>
      <c r="PG647" s="6"/>
      <c r="PH647" s="6"/>
      <c r="PI647" s="6"/>
      <c r="PJ647" s="6"/>
      <c r="PK647" s="6"/>
      <c r="PL647" s="6"/>
      <c r="PM647" s="6"/>
      <c r="PN647" s="6"/>
      <c r="PO647" s="6"/>
      <c r="PP647" s="6"/>
      <c r="PQ647" s="6"/>
      <c r="PR647" s="6"/>
      <c r="PS647" s="6"/>
      <c r="PT647" s="6"/>
      <c r="PU647" s="6"/>
      <c r="PV647" s="6"/>
      <c r="PW647" s="6"/>
      <c r="PX647" s="6"/>
      <c r="PY647" s="6"/>
      <c r="PZ647" s="6"/>
      <c r="QA647" s="6"/>
      <c r="QB647" s="6"/>
      <c r="QC647" s="6"/>
      <c r="QD647" s="6"/>
      <c r="QE647" s="6"/>
      <c r="QF647" s="6"/>
      <c r="QG647" s="6"/>
      <c r="QH647" s="6"/>
      <c r="QI647" s="6"/>
      <c r="QJ647" s="6"/>
      <c r="QK647" s="6"/>
      <c r="QL647" s="6"/>
      <c r="QM647" s="6"/>
      <c r="QN647" s="6"/>
      <c r="QO647" s="6"/>
      <c r="QP647" s="6"/>
      <c r="QQ647" s="6"/>
      <c r="QR647" s="6"/>
      <c r="QS647" s="6"/>
      <c r="QT647" s="6"/>
      <c r="QU647" s="6"/>
      <c r="QV647" s="6"/>
      <c r="QW647" s="6"/>
      <c r="QX647" s="6"/>
      <c r="QY647" s="6"/>
      <c r="QZ647" s="6"/>
      <c r="RA647" s="6"/>
      <c r="RB647" s="6"/>
      <c r="RC647" s="6"/>
      <c r="RD647" s="6"/>
      <c r="RE647" s="6"/>
      <c r="RF647" s="6"/>
      <c r="RG647" s="6"/>
      <c r="RH647" s="6"/>
      <c r="RI647" s="6"/>
      <c r="RJ647" s="6"/>
      <c r="RK647" s="6"/>
      <c r="RL647" s="6"/>
      <c r="RM647" s="6"/>
      <c r="RN647" s="6"/>
      <c r="RO647" s="6"/>
      <c r="RP647" s="6"/>
      <c r="RQ647" s="6"/>
      <c r="RR647" s="6"/>
      <c r="RS647" s="6"/>
      <c r="RT647" s="6"/>
      <c r="RU647" s="6"/>
      <c r="RV647" s="6"/>
      <c r="RW647" s="6"/>
      <c r="RX647" s="6"/>
      <c r="RY647" s="6"/>
      <c r="RZ647" s="6"/>
      <c r="SA647" s="6"/>
      <c r="SB647" s="6"/>
      <c r="SC647" s="6"/>
      <c r="SD647" s="6"/>
      <c r="SE647" s="6"/>
      <c r="SF647" s="6"/>
      <c r="SG647" s="6"/>
      <c r="SH647" s="6"/>
      <c r="SI647" s="6"/>
      <c r="SJ647" s="6"/>
      <c r="SK647" s="6"/>
      <c r="SL647" s="6"/>
      <c r="SM647" s="6"/>
      <c r="SN647" s="6"/>
      <c r="SO647" s="6"/>
      <c r="SP647" s="6"/>
      <c r="SQ647" s="6"/>
      <c r="SR647" s="6"/>
      <c r="SS647" s="6"/>
      <c r="ST647" s="6"/>
      <c r="SU647" s="6"/>
      <c r="SV647" s="6"/>
      <c r="SW647" s="6"/>
      <c r="SX647" s="6"/>
      <c r="SY647" s="6"/>
      <c r="SZ647" s="6"/>
      <c r="TA647" s="6"/>
      <c r="TB647" s="6"/>
      <c r="TC647" s="6"/>
      <c r="TD647" s="6"/>
      <c r="TE647" s="6"/>
      <c r="TF647" s="6"/>
      <c r="TG647" s="6"/>
      <c r="TH647" s="6"/>
      <c r="TI647" s="6"/>
      <c r="TJ647" s="6"/>
      <c r="TK647" s="6"/>
      <c r="TL647" s="6"/>
      <c r="TM647" s="6"/>
      <c r="TN647" s="6"/>
      <c r="TO647" s="6"/>
      <c r="TP647" s="6"/>
      <c r="TQ647" s="6"/>
      <c r="TR647" s="6"/>
      <c r="TS647" s="6"/>
      <c r="TT647" s="6"/>
      <c r="TU647" s="6"/>
      <c r="TV647" s="6"/>
      <c r="TW647" s="6"/>
      <c r="TX647" s="6"/>
      <c r="TY647" s="6"/>
      <c r="TZ647" s="6"/>
      <c r="UA647" s="6"/>
      <c r="UB647" s="6"/>
      <c r="UC647" s="6"/>
      <c r="UD647" s="6"/>
      <c r="UE647" s="6"/>
      <c r="UF647" s="6"/>
      <c r="UG647" s="6"/>
      <c r="UH647" s="6"/>
      <c r="UI647" s="6"/>
      <c r="UJ647" s="6"/>
      <c r="UK647" s="6"/>
      <c r="UL647" s="6"/>
      <c r="UM647" s="6"/>
      <c r="UN647" s="6"/>
      <c r="UO647" s="6"/>
      <c r="UP647" s="6"/>
      <c r="UQ647" s="6"/>
      <c r="UR647" s="6"/>
      <c r="US647" s="6"/>
      <c r="UT647" s="6"/>
      <c r="UU647" s="6"/>
      <c r="UV647" s="6"/>
      <c r="UW647" s="6"/>
      <c r="UX647" s="6"/>
      <c r="UY647" s="6"/>
      <c r="UZ647" s="6"/>
      <c r="VA647" s="6"/>
      <c r="VB647" s="6"/>
      <c r="VC647" s="6"/>
      <c r="VD647" s="6"/>
      <c r="VE647" s="6"/>
      <c r="VF647" s="6"/>
      <c r="VG647" s="6"/>
      <c r="VH647" s="6"/>
      <c r="VI647" s="6"/>
      <c r="VJ647" s="6"/>
      <c r="VK647" s="6"/>
      <c r="VL647" s="6"/>
      <c r="VM647" s="6"/>
      <c r="VN647" s="6"/>
      <c r="VO647" s="6"/>
      <c r="VP647" s="6"/>
      <c r="VQ647" s="6"/>
      <c r="VR647" s="6"/>
      <c r="VS647" s="6"/>
      <c r="VT647" s="6"/>
      <c r="VU647" s="6"/>
      <c r="VV647" s="6"/>
      <c r="VW647" s="6"/>
      <c r="VX647" s="6"/>
      <c r="VY647" s="6"/>
      <c r="VZ647" s="6"/>
      <c r="WA647" s="6"/>
      <c r="WB647" s="6"/>
      <c r="WC647" s="6"/>
      <c r="WD647" s="6"/>
      <c r="WE647" s="6"/>
      <c r="WF647" s="6"/>
      <c r="WG647" s="6"/>
      <c r="WH647" s="6"/>
      <c r="WI647" s="6"/>
      <c r="WJ647" s="6"/>
      <c r="WK647" s="6"/>
      <c r="WL647" s="6"/>
      <c r="WM647" s="6"/>
      <c r="WN647" s="6"/>
      <c r="WO647" s="6"/>
      <c r="WP647" s="6"/>
      <c r="WQ647" s="6"/>
      <c r="WR647" s="6"/>
      <c r="WS647" s="6"/>
      <c r="WT647" s="6"/>
      <c r="WU647" s="6"/>
      <c r="WV647" s="6"/>
      <c r="WW647" s="6"/>
      <c r="WX647" s="6"/>
      <c r="WY647" s="6"/>
      <c r="WZ647" s="6"/>
      <c r="XA647" s="6"/>
      <c r="XB647" s="6"/>
      <c r="XC647" s="6"/>
      <c r="XD647" s="6"/>
      <c r="XE647" s="6"/>
      <c r="XF647" s="6"/>
      <c r="XG647" s="6"/>
      <c r="XH647" s="6"/>
      <c r="XI647" s="6"/>
      <c r="XJ647" s="6"/>
      <c r="XK647" s="6"/>
      <c r="XL647" s="6"/>
      <c r="XM647" s="6"/>
      <c r="XN647" s="6"/>
      <c r="XO647" s="6"/>
      <c r="XP647" s="6"/>
    </row>
    <row r="648" spans="2:640" x14ac:dyDescent="0.25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/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/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/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/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/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6"/>
      <c r="MR648" s="6"/>
      <c r="MS648" s="6"/>
      <c r="MT648" s="6"/>
      <c r="MU648" s="6"/>
      <c r="MV648" s="6"/>
      <c r="MW648" s="6"/>
      <c r="MX648" s="6"/>
      <c r="MY648" s="6"/>
      <c r="MZ648" s="6"/>
      <c r="NA648" s="6"/>
      <c r="NB648" s="6"/>
      <c r="NC648" s="6"/>
      <c r="ND648" s="6"/>
      <c r="NE648" s="6"/>
      <c r="NF648" s="6"/>
      <c r="NG648" s="6"/>
      <c r="NH648" s="6"/>
      <c r="NI648" s="6"/>
      <c r="NJ648" s="6"/>
      <c r="NK648" s="6"/>
      <c r="NL648" s="6"/>
      <c r="NM648" s="6"/>
      <c r="NN648" s="6"/>
      <c r="NO648" s="6"/>
      <c r="NP648" s="6"/>
      <c r="NQ648" s="6"/>
      <c r="NR648" s="6"/>
      <c r="NS648" s="6"/>
      <c r="NT648" s="6"/>
      <c r="NU648" s="6"/>
      <c r="NV648" s="6"/>
      <c r="NW648" s="6"/>
      <c r="NX648" s="6"/>
      <c r="NY648" s="6"/>
      <c r="NZ648" s="6"/>
      <c r="OA648" s="6"/>
      <c r="OB648" s="6"/>
      <c r="OC648" s="6"/>
      <c r="OD648" s="6"/>
      <c r="OE648" s="6"/>
      <c r="OF648" s="6"/>
      <c r="OG648" s="6"/>
      <c r="OH648" s="6"/>
      <c r="OI648" s="6"/>
      <c r="OJ648" s="6"/>
      <c r="OK648" s="6"/>
      <c r="OL648" s="6"/>
      <c r="OM648" s="6"/>
      <c r="ON648" s="6"/>
      <c r="OO648" s="6"/>
      <c r="OP648" s="6"/>
      <c r="OQ648" s="6"/>
      <c r="OR648" s="6"/>
      <c r="OS648" s="6"/>
      <c r="OT648" s="6"/>
      <c r="OU648" s="6"/>
      <c r="OV648" s="6"/>
      <c r="OW648" s="6"/>
      <c r="OX648" s="6"/>
      <c r="OY648" s="6"/>
      <c r="OZ648" s="6"/>
      <c r="PA648" s="6"/>
      <c r="PB648" s="6"/>
      <c r="PC648" s="6"/>
      <c r="PD648" s="6"/>
      <c r="PE648" s="6"/>
      <c r="PF648" s="6"/>
      <c r="PG648" s="6"/>
      <c r="PH648" s="6"/>
      <c r="PI648" s="6"/>
      <c r="PJ648" s="6"/>
      <c r="PK648" s="6"/>
      <c r="PL648" s="6"/>
      <c r="PM648" s="6"/>
      <c r="PN648" s="6"/>
      <c r="PO648" s="6"/>
      <c r="PP648" s="6"/>
      <c r="PQ648" s="6"/>
      <c r="PR648" s="6"/>
      <c r="PS648" s="6"/>
      <c r="PT648" s="6"/>
      <c r="PU648" s="6"/>
      <c r="PV648" s="6"/>
      <c r="PW648" s="6"/>
      <c r="PX648" s="6"/>
      <c r="PY648" s="6"/>
      <c r="PZ648" s="6"/>
      <c r="QA648" s="6"/>
      <c r="QB648" s="6"/>
      <c r="QC648" s="6"/>
      <c r="QD648" s="6"/>
      <c r="QE648" s="6"/>
      <c r="QF648" s="6"/>
      <c r="QG648" s="6"/>
      <c r="QH648" s="6"/>
      <c r="QI648" s="6"/>
      <c r="QJ648" s="6"/>
      <c r="QK648" s="6"/>
      <c r="QL648" s="6"/>
      <c r="QM648" s="6"/>
      <c r="QN648" s="6"/>
      <c r="QO648" s="6"/>
      <c r="QP648" s="6"/>
      <c r="QQ648" s="6"/>
      <c r="QR648" s="6"/>
      <c r="QS648" s="6"/>
      <c r="QT648" s="6"/>
      <c r="QU648" s="6"/>
      <c r="QV648" s="6"/>
      <c r="QW648" s="6"/>
      <c r="QX648" s="6"/>
      <c r="QY648" s="6"/>
      <c r="QZ648" s="6"/>
      <c r="RA648" s="6"/>
      <c r="RB648" s="6"/>
      <c r="RC648" s="6"/>
      <c r="RD648" s="6"/>
      <c r="RE648" s="6"/>
      <c r="RF648" s="6"/>
      <c r="RG648" s="6"/>
      <c r="RH648" s="6"/>
      <c r="RI648" s="6"/>
      <c r="RJ648" s="6"/>
      <c r="RK648" s="6"/>
      <c r="RL648" s="6"/>
      <c r="RM648" s="6"/>
      <c r="RN648" s="6"/>
      <c r="RO648" s="6"/>
      <c r="RP648" s="6"/>
      <c r="RQ648" s="6"/>
      <c r="RR648" s="6"/>
      <c r="RS648" s="6"/>
      <c r="RT648" s="6"/>
      <c r="RU648" s="6"/>
      <c r="RV648" s="6"/>
      <c r="RW648" s="6"/>
      <c r="RX648" s="6"/>
      <c r="RY648" s="6"/>
      <c r="RZ648" s="6"/>
      <c r="SA648" s="6"/>
      <c r="SB648" s="6"/>
      <c r="SC648" s="6"/>
      <c r="SD648" s="6"/>
      <c r="SE648" s="6"/>
      <c r="SF648" s="6"/>
      <c r="SG648" s="6"/>
      <c r="SH648" s="6"/>
      <c r="SI648" s="6"/>
      <c r="SJ648" s="6"/>
      <c r="SK648" s="6"/>
      <c r="SL648" s="6"/>
      <c r="SM648" s="6"/>
      <c r="SN648" s="6"/>
      <c r="SO648" s="6"/>
      <c r="SP648" s="6"/>
      <c r="SQ648" s="6"/>
      <c r="SR648" s="6"/>
      <c r="SS648" s="6"/>
      <c r="ST648" s="6"/>
      <c r="SU648" s="6"/>
      <c r="SV648" s="6"/>
      <c r="SW648" s="6"/>
      <c r="SX648" s="6"/>
      <c r="SY648" s="6"/>
      <c r="SZ648" s="6"/>
      <c r="TA648" s="6"/>
      <c r="TB648" s="6"/>
      <c r="TC648" s="6"/>
      <c r="TD648" s="6"/>
      <c r="TE648" s="6"/>
      <c r="TF648" s="6"/>
      <c r="TG648" s="6"/>
      <c r="TH648" s="6"/>
      <c r="TI648" s="6"/>
      <c r="TJ648" s="6"/>
      <c r="TK648" s="6"/>
      <c r="TL648" s="6"/>
      <c r="TM648" s="6"/>
      <c r="TN648" s="6"/>
      <c r="TO648" s="6"/>
      <c r="TP648" s="6"/>
      <c r="TQ648" s="6"/>
      <c r="TR648" s="6"/>
      <c r="TS648" s="6"/>
      <c r="TT648" s="6"/>
      <c r="TU648" s="6"/>
      <c r="TV648" s="6"/>
      <c r="TW648" s="6"/>
      <c r="TX648" s="6"/>
      <c r="TY648" s="6"/>
      <c r="TZ648" s="6"/>
      <c r="UA648" s="6"/>
      <c r="UB648" s="6"/>
      <c r="UC648" s="6"/>
      <c r="UD648" s="6"/>
      <c r="UE648" s="6"/>
      <c r="UF648" s="6"/>
      <c r="UG648" s="6"/>
      <c r="UH648" s="6"/>
      <c r="UI648" s="6"/>
      <c r="UJ648" s="6"/>
      <c r="UK648" s="6"/>
      <c r="UL648" s="6"/>
      <c r="UM648" s="6"/>
      <c r="UN648" s="6"/>
      <c r="UO648" s="6"/>
      <c r="UP648" s="6"/>
      <c r="UQ648" s="6"/>
      <c r="UR648" s="6"/>
      <c r="US648" s="6"/>
      <c r="UT648" s="6"/>
      <c r="UU648" s="6"/>
      <c r="UV648" s="6"/>
      <c r="UW648" s="6"/>
      <c r="UX648" s="6"/>
      <c r="UY648" s="6"/>
      <c r="UZ648" s="6"/>
      <c r="VA648" s="6"/>
      <c r="VB648" s="6"/>
      <c r="VC648" s="6"/>
      <c r="VD648" s="6"/>
      <c r="VE648" s="6"/>
      <c r="VF648" s="6"/>
      <c r="VG648" s="6"/>
      <c r="VH648" s="6"/>
      <c r="VI648" s="6"/>
      <c r="VJ648" s="6"/>
      <c r="VK648" s="6"/>
      <c r="VL648" s="6"/>
      <c r="VM648" s="6"/>
      <c r="VN648" s="6"/>
      <c r="VO648" s="6"/>
      <c r="VP648" s="6"/>
      <c r="VQ648" s="6"/>
      <c r="VR648" s="6"/>
      <c r="VS648" s="6"/>
      <c r="VT648" s="6"/>
      <c r="VU648" s="6"/>
      <c r="VV648" s="6"/>
      <c r="VW648" s="6"/>
      <c r="VX648" s="6"/>
      <c r="VY648" s="6"/>
      <c r="VZ648" s="6"/>
      <c r="WA648" s="6"/>
      <c r="WB648" s="6"/>
      <c r="WC648" s="6"/>
      <c r="WD648" s="6"/>
      <c r="WE648" s="6"/>
      <c r="WF648" s="6"/>
      <c r="WG648" s="6"/>
      <c r="WH648" s="6"/>
      <c r="WI648" s="6"/>
      <c r="WJ648" s="6"/>
      <c r="WK648" s="6"/>
      <c r="WL648" s="6"/>
      <c r="WM648" s="6"/>
      <c r="WN648" s="6"/>
      <c r="WO648" s="6"/>
      <c r="WP648" s="6"/>
      <c r="WQ648" s="6"/>
      <c r="WR648" s="6"/>
      <c r="WS648" s="6"/>
      <c r="WT648" s="6"/>
      <c r="WU648" s="6"/>
      <c r="WV648" s="6"/>
      <c r="WW648" s="6"/>
      <c r="WX648" s="6"/>
      <c r="WY648" s="6"/>
      <c r="WZ648" s="6"/>
      <c r="XA648" s="6"/>
      <c r="XB648" s="6"/>
      <c r="XC648" s="6"/>
      <c r="XD648" s="6"/>
      <c r="XE648" s="6"/>
      <c r="XF648" s="6"/>
      <c r="XG648" s="6"/>
      <c r="XH648" s="6"/>
      <c r="XI648" s="6"/>
      <c r="XJ648" s="6"/>
      <c r="XK648" s="6"/>
      <c r="XL648" s="6"/>
      <c r="XM648" s="6"/>
      <c r="XN648" s="6"/>
      <c r="XO648" s="6"/>
      <c r="XP648" s="6"/>
    </row>
    <row r="649" spans="2:640" x14ac:dyDescent="0.25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  <c r="JV649" s="6"/>
      <c r="JW649" s="6"/>
      <c r="JX649" s="6"/>
      <c r="JY649" s="6"/>
      <c r="JZ649" s="6"/>
      <c r="KA649" s="6"/>
      <c r="KB649" s="6"/>
      <c r="KC649" s="6"/>
      <c r="KD649" s="6"/>
      <c r="KE649" s="6"/>
      <c r="KF649" s="6"/>
      <c r="KG649" s="6"/>
      <c r="KH649" s="6"/>
      <c r="KI649" s="6"/>
      <c r="KJ649" s="6"/>
      <c r="KK649" s="6"/>
      <c r="KL649" s="6"/>
      <c r="KM649" s="6"/>
      <c r="KN649" s="6"/>
      <c r="KO649" s="6"/>
      <c r="KP649" s="6"/>
      <c r="KQ649" s="6"/>
      <c r="KR649" s="6"/>
      <c r="KS649" s="6"/>
      <c r="KT649" s="6"/>
      <c r="KU649" s="6"/>
      <c r="KV649" s="6"/>
      <c r="KW649" s="6"/>
      <c r="KX649" s="6"/>
      <c r="KY649" s="6"/>
      <c r="KZ649" s="6"/>
      <c r="LA649" s="6"/>
      <c r="LB649" s="6"/>
      <c r="LC649" s="6"/>
      <c r="LD649" s="6"/>
      <c r="LE649" s="6"/>
      <c r="LF649" s="6"/>
      <c r="LG649" s="6"/>
      <c r="LH649" s="6"/>
      <c r="LI649" s="6"/>
      <c r="LJ649" s="6"/>
      <c r="LK649" s="6"/>
      <c r="LL649" s="6"/>
      <c r="LM649" s="6"/>
      <c r="LN649" s="6"/>
      <c r="LO649" s="6"/>
      <c r="LP649" s="6"/>
      <c r="LQ649" s="6"/>
      <c r="LR649" s="6"/>
      <c r="LS649" s="6"/>
      <c r="LT649" s="6"/>
      <c r="LU649" s="6"/>
      <c r="LV649" s="6"/>
      <c r="LW649" s="6"/>
      <c r="LX649" s="6"/>
      <c r="LY649" s="6"/>
      <c r="LZ649" s="6"/>
      <c r="MA649" s="6"/>
      <c r="MB649" s="6"/>
      <c r="MC649" s="6"/>
      <c r="MD649" s="6"/>
      <c r="ME649" s="6"/>
      <c r="MF649" s="6"/>
      <c r="MG649" s="6"/>
      <c r="MH649" s="6"/>
      <c r="MI649" s="6"/>
      <c r="MJ649" s="6"/>
      <c r="MK649" s="6"/>
      <c r="ML649" s="6"/>
      <c r="MM649" s="6"/>
      <c r="MN649" s="6"/>
      <c r="MO649" s="6"/>
      <c r="MP649" s="6"/>
      <c r="MQ649" s="6"/>
      <c r="MR649" s="6"/>
      <c r="MS649" s="6"/>
      <c r="MT649" s="6"/>
      <c r="MU649" s="6"/>
      <c r="MV649" s="6"/>
      <c r="MW649" s="6"/>
      <c r="MX649" s="6"/>
      <c r="MY649" s="6"/>
      <c r="MZ649" s="6"/>
      <c r="NA649" s="6"/>
      <c r="NB649" s="6"/>
      <c r="NC649" s="6"/>
      <c r="ND649" s="6"/>
      <c r="NE649" s="6"/>
      <c r="NF649" s="6"/>
      <c r="NG649" s="6"/>
      <c r="NH649" s="6"/>
      <c r="NI649" s="6"/>
      <c r="NJ649" s="6"/>
      <c r="NK649" s="6"/>
      <c r="NL649" s="6"/>
      <c r="NM649" s="6"/>
      <c r="NN649" s="6"/>
      <c r="NO649" s="6"/>
      <c r="NP649" s="6"/>
      <c r="NQ649" s="6"/>
      <c r="NR649" s="6"/>
      <c r="NS649" s="6"/>
      <c r="NT649" s="6"/>
      <c r="NU649" s="6"/>
      <c r="NV649" s="6"/>
      <c r="NW649" s="6"/>
      <c r="NX649" s="6"/>
      <c r="NY649" s="6"/>
      <c r="NZ649" s="6"/>
      <c r="OA649" s="6"/>
      <c r="OB649" s="6"/>
      <c r="OC649" s="6"/>
      <c r="OD649" s="6"/>
      <c r="OE649" s="6"/>
      <c r="OF649" s="6"/>
      <c r="OG649" s="6"/>
      <c r="OH649" s="6"/>
      <c r="OI649" s="6"/>
      <c r="OJ649" s="6"/>
      <c r="OK649" s="6"/>
      <c r="OL649" s="6"/>
      <c r="OM649" s="6"/>
      <c r="ON649" s="6"/>
      <c r="OO649" s="6"/>
      <c r="OP649" s="6"/>
      <c r="OQ649" s="6"/>
      <c r="OR649" s="6"/>
      <c r="OS649" s="6"/>
      <c r="OT649" s="6"/>
      <c r="OU649" s="6"/>
      <c r="OV649" s="6"/>
      <c r="OW649" s="6"/>
      <c r="OX649" s="6"/>
      <c r="OY649" s="6"/>
      <c r="OZ649" s="6"/>
      <c r="PA649" s="6"/>
      <c r="PB649" s="6"/>
      <c r="PC649" s="6"/>
      <c r="PD649" s="6"/>
      <c r="PE649" s="6"/>
      <c r="PF649" s="6"/>
      <c r="PG649" s="6"/>
      <c r="PH649" s="6"/>
      <c r="PI649" s="6"/>
      <c r="PJ649" s="6"/>
      <c r="PK649" s="6"/>
      <c r="PL649" s="6"/>
      <c r="PM649" s="6"/>
      <c r="PN649" s="6"/>
      <c r="PO649" s="6"/>
      <c r="PP649" s="6"/>
      <c r="PQ649" s="6"/>
      <c r="PR649" s="6"/>
      <c r="PS649" s="6"/>
      <c r="PT649" s="6"/>
      <c r="PU649" s="6"/>
      <c r="PV649" s="6"/>
      <c r="PW649" s="6"/>
      <c r="PX649" s="6"/>
      <c r="PY649" s="6"/>
      <c r="PZ649" s="6"/>
      <c r="QA649" s="6"/>
      <c r="QB649" s="6"/>
      <c r="QC649" s="6"/>
      <c r="QD649" s="6"/>
      <c r="QE649" s="6"/>
      <c r="QF649" s="6"/>
      <c r="QG649" s="6"/>
      <c r="QH649" s="6"/>
      <c r="QI649" s="6"/>
      <c r="QJ649" s="6"/>
      <c r="QK649" s="6"/>
      <c r="QL649" s="6"/>
      <c r="QM649" s="6"/>
      <c r="QN649" s="6"/>
      <c r="QO649" s="6"/>
      <c r="QP649" s="6"/>
      <c r="QQ649" s="6"/>
      <c r="QR649" s="6"/>
      <c r="QS649" s="6"/>
      <c r="QT649" s="6"/>
      <c r="QU649" s="6"/>
      <c r="QV649" s="6"/>
      <c r="QW649" s="6"/>
      <c r="QX649" s="6"/>
      <c r="QY649" s="6"/>
      <c r="QZ649" s="6"/>
      <c r="RA649" s="6"/>
      <c r="RB649" s="6"/>
      <c r="RC649" s="6"/>
      <c r="RD649" s="6"/>
      <c r="RE649" s="6"/>
      <c r="RF649" s="6"/>
      <c r="RG649" s="6"/>
      <c r="RH649" s="6"/>
      <c r="RI649" s="6"/>
      <c r="RJ649" s="6"/>
      <c r="RK649" s="6"/>
      <c r="RL649" s="6"/>
      <c r="RM649" s="6"/>
      <c r="RN649" s="6"/>
      <c r="RO649" s="6"/>
      <c r="RP649" s="6"/>
      <c r="RQ649" s="6"/>
      <c r="RR649" s="6"/>
      <c r="RS649" s="6"/>
      <c r="RT649" s="6"/>
      <c r="RU649" s="6"/>
      <c r="RV649" s="6"/>
      <c r="RW649" s="6"/>
      <c r="RX649" s="6"/>
      <c r="RY649" s="6"/>
      <c r="RZ649" s="6"/>
      <c r="SA649" s="6"/>
      <c r="SB649" s="6"/>
      <c r="SC649" s="6"/>
      <c r="SD649" s="6"/>
      <c r="SE649" s="6"/>
      <c r="SF649" s="6"/>
      <c r="SG649" s="6"/>
      <c r="SH649" s="6"/>
      <c r="SI649" s="6"/>
      <c r="SJ649" s="6"/>
      <c r="SK649" s="6"/>
      <c r="SL649" s="6"/>
      <c r="SM649" s="6"/>
      <c r="SN649" s="6"/>
      <c r="SO649" s="6"/>
      <c r="SP649" s="6"/>
      <c r="SQ649" s="6"/>
      <c r="SR649" s="6"/>
      <c r="SS649" s="6"/>
      <c r="ST649" s="6"/>
      <c r="SU649" s="6"/>
      <c r="SV649" s="6"/>
      <c r="SW649" s="6"/>
      <c r="SX649" s="6"/>
      <c r="SY649" s="6"/>
      <c r="SZ649" s="6"/>
      <c r="TA649" s="6"/>
      <c r="TB649" s="6"/>
      <c r="TC649" s="6"/>
      <c r="TD649" s="6"/>
      <c r="TE649" s="6"/>
      <c r="TF649" s="6"/>
      <c r="TG649" s="6"/>
      <c r="TH649" s="6"/>
      <c r="TI649" s="6"/>
      <c r="TJ649" s="6"/>
      <c r="TK649" s="6"/>
      <c r="TL649" s="6"/>
      <c r="TM649" s="6"/>
      <c r="TN649" s="6"/>
      <c r="TO649" s="6"/>
      <c r="TP649" s="6"/>
      <c r="TQ649" s="6"/>
      <c r="TR649" s="6"/>
      <c r="TS649" s="6"/>
      <c r="TT649" s="6"/>
      <c r="TU649" s="6"/>
      <c r="TV649" s="6"/>
      <c r="TW649" s="6"/>
      <c r="TX649" s="6"/>
      <c r="TY649" s="6"/>
      <c r="TZ649" s="6"/>
      <c r="UA649" s="6"/>
      <c r="UB649" s="6"/>
      <c r="UC649" s="6"/>
      <c r="UD649" s="6"/>
      <c r="UE649" s="6"/>
      <c r="UF649" s="6"/>
      <c r="UG649" s="6"/>
      <c r="UH649" s="6"/>
      <c r="UI649" s="6"/>
      <c r="UJ649" s="6"/>
      <c r="UK649" s="6"/>
      <c r="UL649" s="6"/>
      <c r="UM649" s="6"/>
      <c r="UN649" s="6"/>
      <c r="UO649" s="6"/>
      <c r="UP649" s="6"/>
      <c r="UQ649" s="6"/>
      <c r="UR649" s="6"/>
      <c r="US649" s="6"/>
      <c r="UT649" s="6"/>
      <c r="UU649" s="6"/>
      <c r="UV649" s="6"/>
      <c r="UW649" s="6"/>
      <c r="UX649" s="6"/>
      <c r="UY649" s="6"/>
      <c r="UZ649" s="6"/>
      <c r="VA649" s="6"/>
      <c r="VB649" s="6"/>
      <c r="VC649" s="6"/>
      <c r="VD649" s="6"/>
      <c r="VE649" s="6"/>
      <c r="VF649" s="6"/>
      <c r="VG649" s="6"/>
      <c r="VH649" s="6"/>
      <c r="VI649" s="6"/>
      <c r="VJ649" s="6"/>
      <c r="VK649" s="6"/>
      <c r="VL649" s="6"/>
      <c r="VM649" s="6"/>
      <c r="VN649" s="6"/>
      <c r="VO649" s="6"/>
      <c r="VP649" s="6"/>
      <c r="VQ649" s="6"/>
      <c r="VR649" s="6"/>
      <c r="VS649" s="6"/>
      <c r="VT649" s="6"/>
      <c r="VU649" s="6"/>
      <c r="VV649" s="6"/>
      <c r="VW649" s="6"/>
      <c r="VX649" s="6"/>
      <c r="VY649" s="6"/>
      <c r="VZ649" s="6"/>
      <c r="WA649" s="6"/>
      <c r="WB649" s="6"/>
      <c r="WC649" s="6"/>
      <c r="WD649" s="6"/>
      <c r="WE649" s="6"/>
      <c r="WF649" s="6"/>
      <c r="WG649" s="6"/>
      <c r="WH649" s="6"/>
      <c r="WI649" s="6"/>
      <c r="WJ649" s="6"/>
      <c r="WK649" s="6"/>
      <c r="WL649" s="6"/>
      <c r="WM649" s="6"/>
      <c r="WN649" s="6"/>
      <c r="WO649" s="6"/>
      <c r="WP649" s="6"/>
      <c r="WQ649" s="6"/>
      <c r="WR649" s="6"/>
      <c r="WS649" s="6"/>
      <c r="WT649" s="6"/>
      <c r="WU649" s="6"/>
      <c r="WV649" s="6"/>
      <c r="WW649" s="6"/>
      <c r="WX649" s="6"/>
      <c r="WY649" s="6"/>
      <c r="WZ649" s="6"/>
      <c r="XA649" s="6"/>
      <c r="XB649" s="6"/>
      <c r="XC649" s="6"/>
      <c r="XD649" s="6"/>
      <c r="XE649" s="6"/>
      <c r="XF649" s="6"/>
      <c r="XG649" s="6"/>
      <c r="XH649" s="6"/>
      <c r="XI649" s="6"/>
      <c r="XJ649" s="6"/>
      <c r="XK649" s="6"/>
      <c r="XL649" s="6"/>
      <c r="XM649" s="6"/>
      <c r="XN649" s="6"/>
      <c r="XO649" s="6"/>
      <c r="XP649" s="6"/>
    </row>
    <row r="650" spans="2:640" x14ac:dyDescent="0.25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  <c r="JV650" s="6"/>
      <c r="JW650" s="6"/>
      <c r="JX650" s="6"/>
      <c r="JY650" s="6"/>
      <c r="JZ650" s="6"/>
      <c r="KA650" s="6"/>
      <c r="KB650" s="6"/>
      <c r="KC650" s="6"/>
      <c r="KD650" s="6"/>
      <c r="KE650" s="6"/>
      <c r="KF650" s="6"/>
      <c r="KG650" s="6"/>
      <c r="KH650" s="6"/>
      <c r="KI650" s="6"/>
      <c r="KJ650" s="6"/>
      <c r="KK650" s="6"/>
      <c r="KL650" s="6"/>
      <c r="KM650" s="6"/>
      <c r="KN650" s="6"/>
      <c r="KO650" s="6"/>
      <c r="KP650" s="6"/>
      <c r="KQ650" s="6"/>
      <c r="KR650" s="6"/>
      <c r="KS650" s="6"/>
      <c r="KT650" s="6"/>
      <c r="KU650" s="6"/>
      <c r="KV650" s="6"/>
      <c r="KW650" s="6"/>
      <c r="KX650" s="6"/>
      <c r="KY650" s="6"/>
      <c r="KZ650" s="6"/>
      <c r="LA650" s="6"/>
      <c r="LB650" s="6"/>
      <c r="LC650" s="6"/>
      <c r="LD650" s="6"/>
      <c r="LE650" s="6"/>
      <c r="LF650" s="6"/>
      <c r="LG650" s="6"/>
      <c r="LH650" s="6"/>
      <c r="LI650" s="6"/>
      <c r="LJ650" s="6"/>
      <c r="LK650" s="6"/>
      <c r="LL650" s="6"/>
      <c r="LM650" s="6"/>
      <c r="LN650" s="6"/>
      <c r="LO650" s="6"/>
      <c r="LP650" s="6"/>
      <c r="LQ650" s="6"/>
      <c r="LR650" s="6"/>
      <c r="LS650" s="6"/>
      <c r="LT650" s="6"/>
      <c r="LU650" s="6"/>
      <c r="LV650" s="6"/>
      <c r="LW650" s="6"/>
      <c r="LX650" s="6"/>
      <c r="LY650" s="6"/>
      <c r="LZ650" s="6"/>
      <c r="MA650" s="6"/>
      <c r="MB650" s="6"/>
      <c r="MC650" s="6"/>
      <c r="MD650" s="6"/>
      <c r="ME650" s="6"/>
      <c r="MF650" s="6"/>
      <c r="MG650" s="6"/>
      <c r="MH650" s="6"/>
      <c r="MI650" s="6"/>
      <c r="MJ650" s="6"/>
      <c r="MK650" s="6"/>
      <c r="ML650" s="6"/>
      <c r="MM650" s="6"/>
      <c r="MN650" s="6"/>
      <c r="MO650" s="6"/>
      <c r="MP650" s="6"/>
      <c r="MQ650" s="6"/>
      <c r="MR650" s="6"/>
      <c r="MS650" s="6"/>
      <c r="MT650" s="6"/>
      <c r="MU650" s="6"/>
      <c r="MV650" s="6"/>
      <c r="MW650" s="6"/>
      <c r="MX650" s="6"/>
      <c r="MY650" s="6"/>
      <c r="MZ650" s="6"/>
      <c r="NA650" s="6"/>
      <c r="NB650" s="6"/>
      <c r="NC650" s="6"/>
      <c r="ND650" s="6"/>
      <c r="NE650" s="6"/>
      <c r="NF650" s="6"/>
      <c r="NG650" s="6"/>
      <c r="NH650" s="6"/>
      <c r="NI650" s="6"/>
      <c r="NJ650" s="6"/>
      <c r="NK650" s="6"/>
      <c r="NL650" s="6"/>
      <c r="NM650" s="6"/>
      <c r="NN650" s="6"/>
      <c r="NO650" s="6"/>
      <c r="NP650" s="6"/>
      <c r="NQ650" s="6"/>
      <c r="NR650" s="6"/>
      <c r="NS650" s="6"/>
      <c r="NT650" s="6"/>
      <c r="NU650" s="6"/>
      <c r="NV650" s="6"/>
      <c r="NW650" s="6"/>
      <c r="NX650" s="6"/>
      <c r="NY650" s="6"/>
      <c r="NZ650" s="6"/>
      <c r="OA650" s="6"/>
      <c r="OB650" s="6"/>
      <c r="OC650" s="6"/>
      <c r="OD650" s="6"/>
      <c r="OE650" s="6"/>
      <c r="OF650" s="6"/>
      <c r="OG650" s="6"/>
      <c r="OH650" s="6"/>
      <c r="OI650" s="6"/>
      <c r="OJ650" s="6"/>
      <c r="OK650" s="6"/>
      <c r="OL650" s="6"/>
      <c r="OM650" s="6"/>
      <c r="ON650" s="6"/>
      <c r="OO650" s="6"/>
      <c r="OP650" s="6"/>
      <c r="OQ650" s="6"/>
      <c r="OR650" s="6"/>
      <c r="OS650" s="6"/>
      <c r="OT650" s="6"/>
      <c r="OU650" s="6"/>
      <c r="OV650" s="6"/>
      <c r="OW650" s="6"/>
      <c r="OX650" s="6"/>
      <c r="OY650" s="6"/>
      <c r="OZ650" s="6"/>
      <c r="PA650" s="6"/>
      <c r="PB650" s="6"/>
      <c r="PC650" s="6"/>
      <c r="PD650" s="6"/>
      <c r="PE650" s="6"/>
      <c r="PF650" s="6"/>
      <c r="PG650" s="6"/>
      <c r="PH650" s="6"/>
      <c r="PI650" s="6"/>
      <c r="PJ650" s="6"/>
      <c r="PK650" s="6"/>
      <c r="PL650" s="6"/>
      <c r="PM650" s="6"/>
      <c r="PN650" s="6"/>
      <c r="PO650" s="6"/>
      <c r="PP650" s="6"/>
      <c r="PQ650" s="6"/>
      <c r="PR650" s="6"/>
      <c r="PS650" s="6"/>
      <c r="PT650" s="6"/>
      <c r="PU650" s="6"/>
      <c r="PV650" s="6"/>
      <c r="PW650" s="6"/>
      <c r="PX650" s="6"/>
      <c r="PY650" s="6"/>
      <c r="PZ650" s="6"/>
      <c r="QA650" s="6"/>
      <c r="QB650" s="6"/>
      <c r="QC650" s="6"/>
      <c r="QD650" s="6"/>
      <c r="QE650" s="6"/>
      <c r="QF650" s="6"/>
      <c r="QG650" s="6"/>
      <c r="QH650" s="6"/>
      <c r="QI650" s="6"/>
      <c r="QJ650" s="6"/>
      <c r="QK650" s="6"/>
      <c r="QL650" s="6"/>
      <c r="QM650" s="6"/>
      <c r="QN650" s="6"/>
      <c r="QO650" s="6"/>
      <c r="QP650" s="6"/>
      <c r="QQ650" s="6"/>
      <c r="QR650" s="6"/>
      <c r="QS650" s="6"/>
      <c r="QT650" s="6"/>
      <c r="QU650" s="6"/>
      <c r="QV650" s="6"/>
      <c r="QW650" s="6"/>
      <c r="QX650" s="6"/>
      <c r="QY650" s="6"/>
      <c r="QZ650" s="6"/>
      <c r="RA650" s="6"/>
      <c r="RB650" s="6"/>
      <c r="RC650" s="6"/>
      <c r="RD650" s="6"/>
      <c r="RE650" s="6"/>
      <c r="RF650" s="6"/>
      <c r="RG650" s="6"/>
      <c r="RH650" s="6"/>
      <c r="RI650" s="6"/>
      <c r="RJ650" s="6"/>
      <c r="RK650" s="6"/>
      <c r="RL650" s="6"/>
      <c r="RM650" s="6"/>
      <c r="RN650" s="6"/>
      <c r="RO650" s="6"/>
      <c r="RP650" s="6"/>
      <c r="RQ650" s="6"/>
      <c r="RR650" s="6"/>
      <c r="RS650" s="6"/>
      <c r="RT650" s="6"/>
      <c r="RU650" s="6"/>
      <c r="RV650" s="6"/>
      <c r="RW650" s="6"/>
      <c r="RX650" s="6"/>
      <c r="RY650" s="6"/>
      <c r="RZ650" s="6"/>
      <c r="SA650" s="6"/>
      <c r="SB650" s="6"/>
      <c r="SC650" s="6"/>
      <c r="SD650" s="6"/>
      <c r="SE650" s="6"/>
      <c r="SF650" s="6"/>
      <c r="SG650" s="6"/>
      <c r="SH650" s="6"/>
      <c r="SI650" s="6"/>
      <c r="SJ650" s="6"/>
      <c r="SK650" s="6"/>
      <c r="SL650" s="6"/>
      <c r="SM650" s="6"/>
      <c r="SN650" s="6"/>
      <c r="SO650" s="6"/>
      <c r="SP650" s="6"/>
      <c r="SQ650" s="6"/>
      <c r="SR650" s="6"/>
      <c r="SS650" s="6"/>
      <c r="ST650" s="6"/>
      <c r="SU650" s="6"/>
      <c r="SV650" s="6"/>
      <c r="SW650" s="6"/>
      <c r="SX650" s="6"/>
      <c r="SY650" s="6"/>
      <c r="SZ650" s="6"/>
      <c r="TA650" s="6"/>
      <c r="TB650" s="6"/>
      <c r="TC650" s="6"/>
      <c r="TD650" s="6"/>
      <c r="TE650" s="6"/>
      <c r="TF650" s="6"/>
      <c r="TG650" s="6"/>
      <c r="TH650" s="6"/>
      <c r="TI650" s="6"/>
      <c r="TJ650" s="6"/>
      <c r="TK650" s="6"/>
      <c r="TL650" s="6"/>
      <c r="TM650" s="6"/>
      <c r="TN650" s="6"/>
      <c r="TO650" s="6"/>
      <c r="TP650" s="6"/>
      <c r="TQ650" s="6"/>
      <c r="TR650" s="6"/>
      <c r="TS650" s="6"/>
      <c r="TT650" s="6"/>
      <c r="TU650" s="6"/>
      <c r="TV650" s="6"/>
      <c r="TW650" s="6"/>
      <c r="TX650" s="6"/>
      <c r="TY650" s="6"/>
      <c r="TZ650" s="6"/>
      <c r="UA650" s="6"/>
      <c r="UB650" s="6"/>
      <c r="UC650" s="6"/>
      <c r="UD650" s="6"/>
      <c r="UE650" s="6"/>
      <c r="UF650" s="6"/>
      <c r="UG650" s="6"/>
      <c r="UH650" s="6"/>
      <c r="UI650" s="6"/>
      <c r="UJ650" s="6"/>
      <c r="UK650" s="6"/>
      <c r="UL650" s="6"/>
      <c r="UM650" s="6"/>
      <c r="UN650" s="6"/>
      <c r="UO650" s="6"/>
      <c r="UP650" s="6"/>
      <c r="UQ650" s="6"/>
      <c r="UR650" s="6"/>
      <c r="US650" s="6"/>
      <c r="UT650" s="6"/>
      <c r="UU650" s="6"/>
      <c r="UV650" s="6"/>
      <c r="UW650" s="6"/>
      <c r="UX650" s="6"/>
      <c r="UY650" s="6"/>
      <c r="UZ650" s="6"/>
      <c r="VA650" s="6"/>
      <c r="VB650" s="6"/>
      <c r="VC650" s="6"/>
      <c r="VD650" s="6"/>
      <c r="VE650" s="6"/>
      <c r="VF650" s="6"/>
      <c r="VG650" s="6"/>
      <c r="VH650" s="6"/>
      <c r="VI650" s="6"/>
      <c r="VJ650" s="6"/>
      <c r="VK650" s="6"/>
      <c r="VL650" s="6"/>
      <c r="VM650" s="6"/>
      <c r="VN650" s="6"/>
      <c r="VO650" s="6"/>
      <c r="VP650" s="6"/>
      <c r="VQ650" s="6"/>
      <c r="VR650" s="6"/>
      <c r="VS650" s="6"/>
      <c r="VT650" s="6"/>
      <c r="VU650" s="6"/>
      <c r="VV650" s="6"/>
      <c r="VW650" s="6"/>
      <c r="VX650" s="6"/>
      <c r="VY650" s="6"/>
      <c r="VZ650" s="6"/>
      <c r="WA650" s="6"/>
      <c r="WB650" s="6"/>
      <c r="WC650" s="6"/>
      <c r="WD650" s="6"/>
      <c r="WE650" s="6"/>
      <c r="WF650" s="6"/>
      <c r="WG650" s="6"/>
      <c r="WH650" s="6"/>
      <c r="WI650" s="6"/>
      <c r="WJ650" s="6"/>
      <c r="WK650" s="6"/>
      <c r="WL650" s="6"/>
      <c r="WM650" s="6"/>
      <c r="WN650" s="6"/>
      <c r="WO650" s="6"/>
      <c r="WP650" s="6"/>
      <c r="WQ650" s="6"/>
      <c r="WR650" s="6"/>
      <c r="WS650" s="6"/>
      <c r="WT650" s="6"/>
      <c r="WU650" s="6"/>
      <c r="WV650" s="6"/>
      <c r="WW650" s="6"/>
      <c r="WX650" s="6"/>
      <c r="WY650" s="6"/>
      <c r="WZ650" s="6"/>
      <c r="XA650" s="6"/>
      <c r="XB650" s="6"/>
      <c r="XC650" s="6"/>
      <c r="XD650" s="6"/>
      <c r="XE650" s="6"/>
      <c r="XF650" s="6"/>
      <c r="XG650" s="6"/>
      <c r="XH650" s="6"/>
      <c r="XI650" s="6"/>
      <c r="XJ650" s="6"/>
      <c r="XK650" s="6"/>
      <c r="XL650" s="6"/>
      <c r="XM650" s="6"/>
      <c r="XN650" s="6"/>
      <c r="XO650" s="6"/>
      <c r="XP650" s="6"/>
    </row>
    <row r="651" spans="2:640" x14ac:dyDescent="0.25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  <c r="JV651" s="6"/>
      <c r="JW651" s="6"/>
      <c r="JX651" s="6"/>
      <c r="JY651" s="6"/>
      <c r="JZ651" s="6"/>
      <c r="KA651" s="6"/>
      <c r="KB651" s="6"/>
      <c r="KC651" s="6"/>
      <c r="KD651" s="6"/>
      <c r="KE651" s="6"/>
      <c r="KF651" s="6"/>
      <c r="KG651" s="6"/>
      <c r="KH651" s="6"/>
      <c r="KI651" s="6"/>
      <c r="KJ651" s="6"/>
      <c r="KK651" s="6"/>
      <c r="KL651" s="6"/>
      <c r="KM651" s="6"/>
      <c r="KN651" s="6"/>
      <c r="KO651" s="6"/>
      <c r="KP651" s="6"/>
      <c r="KQ651" s="6"/>
      <c r="KR651" s="6"/>
      <c r="KS651" s="6"/>
      <c r="KT651" s="6"/>
      <c r="KU651" s="6"/>
      <c r="KV651" s="6"/>
      <c r="KW651" s="6"/>
      <c r="KX651" s="6"/>
      <c r="KY651" s="6"/>
      <c r="KZ651" s="6"/>
      <c r="LA651" s="6"/>
      <c r="LB651" s="6"/>
      <c r="LC651" s="6"/>
      <c r="LD651" s="6"/>
      <c r="LE651" s="6"/>
      <c r="LF651" s="6"/>
      <c r="LG651" s="6"/>
      <c r="LH651" s="6"/>
      <c r="LI651" s="6"/>
      <c r="LJ651" s="6"/>
      <c r="LK651" s="6"/>
      <c r="LL651" s="6"/>
      <c r="LM651" s="6"/>
      <c r="LN651" s="6"/>
      <c r="LO651" s="6"/>
      <c r="LP651" s="6"/>
      <c r="LQ651" s="6"/>
      <c r="LR651" s="6"/>
      <c r="LS651" s="6"/>
      <c r="LT651" s="6"/>
      <c r="LU651" s="6"/>
      <c r="LV651" s="6"/>
      <c r="LW651" s="6"/>
      <c r="LX651" s="6"/>
      <c r="LY651" s="6"/>
      <c r="LZ651" s="6"/>
      <c r="MA651" s="6"/>
      <c r="MB651" s="6"/>
      <c r="MC651" s="6"/>
      <c r="MD651" s="6"/>
      <c r="ME651" s="6"/>
      <c r="MF651" s="6"/>
      <c r="MG651" s="6"/>
      <c r="MH651" s="6"/>
      <c r="MI651" s="6"/>
      <c r="MJ651" s="6"/>
      <c r="MK651" s="6"/>
      <c r="ML651" s="6"/>
      <c r="MM651" s="6"/>
      <c r="MN651" s="6"/>
      <c r="MO651" s="6"/>
      <c r="MP651" s="6"/>
      <c r="MQ651" s="6"/>
      <c r="MR651" s="6"/>
      <c r="MS651" s="6"/>
      <c r="MT651" s="6"/>
      <c r="MU651" s="6"/>
      <c r="MV651" s="6"/>
      <c r="MW651" s="6"/>
      <c r="MX651" s="6"/>
      <c r="MY651" s="6"/>
      <c r="MZ651" s="6"/>
      <c r="NA651" s="6"/>
      <c r="NB651" s="6"/>
      <c r="NC651" s="6"/>
      <c r="ND651" s="6"/>
      <c r="NE651" s="6"/>
      <c r="NF651" s="6"/>
      <c r="NG651" s="6"/>
      <c r="NH651" s="6"/>
      <c r="NI651" s="6"/>
      <c r="NJ651" s="6"/>
      <c r="NK651" s="6"/>
      <c r="NL651" s="6"/>
      <c r="NM651" s="6"/>
      <c r="NN651" s="6"/>
      <c r="NO651" s="6"/>
      <c r="NP651" s="6"/>
      <c r="NQ651" s="6"/>
      <c r="NR651" s="6"/>
      <c r="NS651" s="6"/>
      <c r="NT651" s="6"/>
      <c r="NU651" s="6"/>
      <c r="NV651" s="6"/>
      <c r="NW651" s="6"/>
      <c r="NX651" s="6"/>
      <c r="NY651" s="6"/>
      <c r="NZ651" s="6"/>
      <c r="OA651" s="6"/>
      <c r="OB651" s="6"/>
      <c r="OC651" s="6"/>
      <c r="OD651" s="6"/>
      <c r="OE651" s="6"/>
      <c r="OF651" s="6"/>
      <c r="OG651" s="6"/>
      <c r="OH651" s="6"/>
      <c r="OI651" s="6"/>
      <c r="OJ651" s="6"/>
      <c r="OK651" s="6"/>
      <c r="OL651" s="6"/>
      <c r="OM651" s="6"/>
      <c r="ON651" s="6"/>
      <c r="OO651" s="6"/>
      <c r="OP651" s="6"/>
      <c r="OQ651" s="6"/>
      <c r="OR651" s="6"/>
      <c r="OS651" s="6"/>
      <c r="OT651" s="6"/>
      <c r="OU651" s="6"/>
      <c r="OV651" s="6"/>
      <c r="OW651" s="6"/>
      <c r="OX651" s="6"/>
      <c r="OY651" s="6"/>
      <c r="OZ651" s="6"/>
      <c r="PA651" s="6"/>
      <c r="PB651" s="6"/>
      <c r="PC651" s="6"/>
      <c r="PD651" s="6"/>
      <c r="PE651" s="6"/>
      <c r="PF651" s="6"/>
      <c r="PG651" s="6"/>
      <c r="PH651" s="6"/>
      <c r="PI651" s="6"/>
      <c r="PJ651" s="6"/>
      <c r="PK651" s="6"/>
      <c r="PL651" s="6"/>
      <c r="PM651" s="6"/>
      <c r="PN651" s="6"/>
      <c r="PO651" s="6"/>
      <c r="PP651" s="6"/>
      <c r="PQ651" s="6"/>
      <c r="PR651" s="6"/>
      <c r="PS651" s="6"/>
      <c r="PT651" s="6"/>
      <c r="PU651" s="6"/>
      <c r="PV651" s="6"/>
      <c r="PW651" s="6"/>
      <c r="PX651" s="6"/>
      <c r="PY651" s="6"/>
      <c r="PZ651" s="6"/>
      <c r="QA651" s="6"/>
      <c r="QB651" s="6"/>
      <c r="QC651" s="6"/>
      <c r="QD651" s="6"/>
      <c r="QE651" s="6"/>
      <c r="QF651" s="6"/>
      <c r="QG651" s="6"/>
      <c r="QH651" s="6"/>
      <c r="QI651" s="6"/>
      <c r="QJ651" s="6"/>
      <c r="QK651" s="6"/>
      <c r="QL651" s="6"/>
      <c r="QM651" s="6"/>
      <c r="QN651" s="6"/>
      <c r="QO651" s="6"/>
      <c r="QP651" s="6"/>
      <c r="QQ651" s="6"/>
      <c r="QR651" s="6"/>
      <c r="QS651" s="6"/>
      <c r="QT651" s="6"/>
      <c r="QU651" s="6"/>
      <c r="QV651" s="6"/>
      <c r="QW651" s="6"/>
      <c r="QX651" s="6"/>
      <c r="QY651" s="6"/>
      <c r="QZ651" s="6"/>
      <c r="RA651" s="6"/>
      <c r="RB651" s="6"/>
      <c r="RC651" s="6"/>
      <c r="RD651" s="6"/>
      <c r="RE651" s="6"/>
      <c r="RF651" s="6"/>
      <c r="RG651" s="6"/>
      <c r="RH651" s="6"/>
      <c r="RI651" s="6"/>
      <c r="RJ651" s="6"/>
      <c r="RK651" s="6"/>
      <c r="RL651" s="6"/>
      <c r="RM651" s="6"/>
      <c r="RN651" s="6"/>
      <c r="RO651" s="6"/>
      <c r="RP651" s="6"/>
      <c r="RQ651" s="6"/>
      <c r="RR651" s="6"/>
      <c r="RS651" s="6"/>
      <c r="RT651" s="6"/>
      <c r="RU651" s="6"/>
      <c r="RV651" s="6"/>
      <c r="RW651" s="6"/>
      <c r="RX651" s="6"/>
      <c r="RY651" s="6"/>
      <c r="RZ651" s="6"/>
      <c r="SA651" s="6"/>
      <c r="SB651" s="6"/>
      <c r="SC651" s="6"/>
      <c r="SD651" s="6"/>
      <c r="SE651" s="6"/>
      <c r="SF651" s="6"/>
      <c r="SG651" s="6"/>
      <c r="SH651" s="6"/>
      <c r="SI651" s="6"/>
      <c r="SJ651" s="6"/>
      <c r="SK651" s="6"/>
      <c r="SL651" s="6"/>
      <c r="SM651" s="6"/>
      <c r="SN651" s="6"/>
      <c r="SO651" s="6"/>
      <c r="SP651" s="6"/>
      <c r="SQ651" s="6"/>
      <c r="SR651" s="6"/>
      <c r="SS651" s="6"/>
      <c r="ST651" s="6"/>
      <c r="SU651" s="6"/>
      <c r="SV651" s="6"/>
      <c r="SW651" s="6"/>
      <c r="SX651" s="6"/>
      <c r="SY651" s="6"/>
      <c r="SZ651" s="6"/>
      <c r="TA651" s="6"/>
      <c r="TB651" s="6"/>
      <c r="TC651" s="6"/>
      <c r="TD651" s="6"/>
      <c r="TE651" s="6"/>
      <c r="TF651" s="6"/>
      <c r="TG651" s="6"/>
      <c r="TH651" s="6"/>
      <c r="TI651" s="6"/>
      <c r="TJ651" s="6"/>
      <c r="TK651" s="6"/>
      <c r="TL651" s="6"/>
      <c r="TM651" s="6"/>
      <c r="TN651" s="6"/>
      <c r="TO651" s="6"/>
      <c r="TP651" s="6"/>
      <c r="TQ651" s="6"/>
      <c r="TR651" s="6"/>
      <c r="TS651" s="6"/>
      <c r="TT651" s="6"/>
      <c r="TU651" s="6"/>
      <c r="TV651" s="6"/>
      <c r="TW651" s="6"/>
      <c r="TX651" s="6"/>
      <c r="TY651" s="6"/>
      <c r="TZ651" s="6"/>
      <c r="UA651" s="6"/>
      <c r="UB651" s="6"/>
      <c r="UC651" s="6"/>
      <c r="UD651" s="6"/>
      <c r="UE651" s="6"/>
      <c r="UF651" s="6"/>
      <c r="UG651" s="6"/>
      <c r="UH651" s="6"/>
      <c r="UI651" s="6"/>
      <c r="UJ651" s="6"/>
      <c r="UK651" s="6"/>
      <c r="UL651" s="6"/>
      <c r="UM651" s="6"/>
      <c r="UN651" s="6"/>
      <c r="UO651" s="6"/>
      <c r="UP651" s="6"/>
      <c r="UQ651" s="6"/>
      <c r="UR651" s="6"/>
      <c r="US651" s="6"/>
      <c r="UT651" s="6"/>
      <c r="UU651" s="6"/>
      <c r="UV651" s="6"/>
      <c r="UW651" s="6"/>
      <c r="UX651" s="6"/>
      <c r="UY651" s="6"/>
      <c r="UZ651" s="6"/>
      <c r="VA651" s="6"/>
      <c r="VB651" s="6"/>
      <c r="VC651" s="6"/>
      <c r="VD651" s="6"/>
      <c r="VE651" s="6"/>
      <c r="VF651" s="6"/>
      <c r="VG651" s="6"/>
      <c r="VH651" s="6"/>
      <c r="VI651" s="6"/>
      <c r="VJ651" s="6"/>
      <c r="VK651" s="6"/>
      <c r="VL651" s="6"/>
      <c r="VM651" s="6"/>
      <c r="VN651" s="6"/>
      <c r="VO651" s="6"/>
      <c r="VP651" s="6"/>
      <c r="VQ651" s="6"/>
      <c r="VR651" s="6"/>
      <c r="VS651" s="6"/>
      <c r="VT651" s="6"/>
      <c r="VU651" s="6"/>
      <c r="VV651" s="6"/>
      <c r="VW651" s="6"/>
      <c r="VX651" s="6"/>
      <c r="VY651" s="6"/>
      <c r="VZ651" s="6"/>
      <c r="WA651" s="6"/>
      <c r="WB651" s="6"/>
      <c r="WC651" s="6"/>
      <c r="WD651" s="6"/>
      <c r="WE651" s="6"/>
      <c r="WF651" s="6"/>
      <c r="WG651" s="6"/>
      <c r="WH651" s="6"/>
      <c r="WI651" s="6"/>
      <c r="WJ651" s="6"/>
      <c r="WK651" s="6"/>
      <c r="WL651" s="6"/>
      <c r="WM651" s="6"/>
      <c r="WN651" s="6"/>
      <c r="WO651" s="6"/>
      <c r="WP651" s="6"/>
      <c r="WQ651" s="6"/>
      <c r="WR651" s="6"/>
      <c r="WS651" s="6"/>
      <c r="WT651" s="6"/>
      <c r="WU651" s="6"/>
      <c r="WV651" s="6"/>
      <c r="WW651" s="6"/>
      <c r="WX651" s="6"/>
      <c r="WY651" s="6"/>
      <c r="WZ651" s="6"/>
      <c r="XA651" s="6"/>
      <c r="XB651" s="6"/>
      <c r="XC651" s="6"/>
      <c r="XD651" s="6"/>
      <c r="XE651" s="6"/>
      <c r="XF651" s="6"/>
      <c r="XG651" s="6"/>
      <c r="XH651" s="6"/>
      <c r="XI651" s="6"/>
      <c r="XJ651" s="6"/>
      <c r="XK651" s="6"/>
      <c r="XL651" s="6"/>
      <c r="XM651" s="6"/>
      <c r="XN651" s="6"/>
      <c r="XO651" s="6"/>
      <c r="XP651" s="6"/>
    </row>
    <row r="652" spans="2:640" x14ac:dyDescent="0.25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  <c r="JV652" s="6"/>
      <c r="JW652" s="6"/>
      <c r="JX652" s="6"/>
      <c r="JY652" s="6"/>
      <c r="JZ652" s="6"/>
      <c r="KA652" s="6"/>
      <c r="KB652" s="6"/>
      <c r="KC652" s="6"/>
      <c r="KD652" s="6"/>
      <c r="KE652" s="6"/>
      <c r="KF652" s="6"/>
      <c r="KG652" s="6"/>
      <c r="KH652" s="6"/>
      <c r="KI652" s="6"/>
      <c r="KJ652" s="6"/>
      <c r="KK652" s="6"/>
      <c r="KL652" s="6"/>
      <c r="KM652" s="6"/>
      <c r="KN652" s="6"/>
      <c r="KO652" s="6"/>
      <c r="KP652" s="6"/>
      <c r="KQ652" s="6"/>
      <c r="KR652" s="6"/>
      <c r="KS652" s="6"/>
      <c r="KT652" s="6"/>
      <c r="KU652" s="6"/>
      <c r="KV652" s="6"/>
      <c r="KW652" s="6"/>
      <c r="KX652" s="6"/>
      <c r="KY652" s="6"/>
      <c r="KZ652" s="6"/>
      <c r="LA652" s="6"/>
      <c r="LB652" s="6"/>
      <c r="LC652" s="6"/>
      <c r="LD652" s="6"/>
      <c r="LE652" s="6"/>
      <c r="LF652" s="6"/>
      <c r="LG652" s="6"/>
      <c r="LH652" s="6"/>
      <c r="LI652" s="6"/>
      <c r="LJ652" s="6"/>
      <c r="LK652" s="6"/>
      <c r="LL652" s="6"/>
      <c r="LM652" s="6"/>
      <c r="LN652" s="6"/>
      <c r="LO652" s="6"/>
      <c r="LP652" s="6"/>
      <c r="LQ652" s="6"/>
      <c r="LR652" s="6"/>
      <c r="LS652" s="6"/>
      <c r="LT652" s="6"/>
      <c r="LU652" s="6"/>
      <c r="LV652" s="6"/>
      <c r="LW652" s="6"/>
      <c r="LX652" s="6"/>
      <c r="LY652" s="6"/>
      <c r="LZ652" s="6"/>
      <c r="MA652" s="6"/>
      <c r="MB652" s="6"/>
      <c r="MC652" s="6"/>
      <c r="MD652" s="6"/>
      <c r="ME652" s="6"/>
      <c r="MF652" s="6"/>
      <c r="MG652" s="6"/>
      <c r="MH652" s="6"/>
      <c r="MI652" s="6"/>
      <c r="MJ652" s="6"/>
      <c r="MK652" s="6"/>
      <c r="ML652" s="6"/>
      <c r="MM652" s="6"/>
      <c r="MN652" s="6"/>
      <c r="MO652" s="6"/>
      <c r="MP652" s="6"/>
      <c r="MQ652" s="6"/>
      <c r="MR652" s="6"/>
      <c r="MS652" s="6"/>
      <c r="MT652" s="6"/>
      <c r="MU652" s="6"/>
      <c r="MV652" s="6"/>
      <c r="MW652" s="6"/>
      <c r="MX652" s="6"/>
      <c r="MY652" s="6"/>
      <c r="MZ652" s="6"/>
      <c r="NA652" s="6"/>
      <c r="NB652" s="6"/>
      <c r="NC652" s="6"/>
      <c r="ND652" s="6"/>
      <c r="NE652" s="6"/>
      <c r="NF652" s="6"/>
      <c r="NG652" s="6"/>
      <c r="NH652" s="6"/>
      <c r="NI652" s="6"/>
      <c r="NJ652" s="6"/>
      <c r="NK652" s="6"/>
      <c r="NL652" s="6"/>
      <c r="NM652" s="6"/>
      <c r="NN652" s="6"/>
      <c r="NO652" s="6"/>
      <c r="NP652" s="6"/>
      <c r="NQ652" s="6"/>
      <c r="NR652" s="6"/>
      <c r="NS652" s="6"/>
      <c r="NT652" s="6"/>
      <c r="NU652" s="6"/>
      <c r="NV652" s="6"/>
      <c r="NW652" s="6"/>
      <c r="NX652" s="6"/>
      <c r="NY652" s="6"/>
      <c r="NZ652" s="6"/>
      <c r="OA652" s="6"/>
      <c r="OB652" s="6"/>
      <c r="OC652" s="6"/>
      <c r="OD652" s="6"/>
      <c r="OE652" s="6"/>
      <c r="OF652" s="6"/>
      <c r="OG652" s="6"/>
      <c r="OH652" s="6"/>
      <c r="OI652" s="6"/>
      <c r="OJ652" s="6"/>
      <c r="OK652" s="6"/>
      <c r="OL652" s="6"/>
      <c r="OM652" s="6"/>
      <c r="ON652" s="6"/>
      <c r="OO652" s="6"/>
      <c r="OP652" s="6"/>
      <c r="OQ652" s="6"/>
      <c r="OR652" s="6"/>
      <c r="OS652" s="6"/>
      <c r="OT652" s="6"/>
      <c r="OU652" s="6"/>
      <c r="OV652" s="6"/>
      <c r="OW652" s="6"/>
      <c r="OX652" s="6"/>
      <c r="OY652" s="6"/>
      <c r="OZ652" s="6"/>
      <c r="PA652" s="6"/>
      <c r="PB652" s="6"/>
      <c r="PC652" s="6"/>
      <c r="PD652" s="6"/>
      <c r="PE652" s="6"/>
      <c r="PF652" s="6"/>
      <c r="PG652" s="6"/>
      <c r="PH652" s="6"/>
      <c r="PI652" s="6"/>
      <c r="PJ652" s="6"/>
      <c r="PK652" s="6"/>
      <c r="PL652" s="6"/>
      <c r="PM652" s="6"/>
      <c r="PN652" s="6"/>
      <c r="PO652" s="6"/>
      <c r="PP652" s="6"/>
      <c r="PQ652" s="6"/>
      <c r="PR652" s="6"/>
      <c r="PS652" s="6"/>
      <c r="PT652" s="6"/>
      <c r="PU652" s="6"/>
      <c r="PV652" s="6"/>
      <c r="PW652" s="6"/>
      <c r="PX652" s="6"/>
      <c r="PY652" s="6"/>
      <c r="PZ652" s="6"/>
      <c r="QA652" s="6"/>
      <c r="QB652" s="6"/>
      <c r="QC652" s="6"/>
      <c r="QD652" s="6"/>
      <c r="QE652" s="6"/>
      <c r="QF652" s="6"/>
      <c r="QG652" s="6"/>
      <c r="QH652" s="6"/>
      <c r="QI652" s="6"/>
      <c r="QJ652" s="6"/>
      <c r="QK652" s="6"/>
      <c r="QL652" s="6"/>
      <c r="QM652" s="6"/>
      <c r="QN652" s="6"/>
      <c r="QO652" s="6"/>
      <c r="QP652" s="6"/>
      <c r="QQ652" s="6"/>
      <c r="QR652" s="6"/>
      <c r="QS652" s="6"/>
      <c r="QT652" s="6"/>
      <c r="QU652" s="6"/>
      <c r="QV652" s="6"/>
      <c r="QW652" s="6"/>
      <c r="QX652" s="6"/>
      <c r="QY652" s="6"/>
      <c r="QZ652" s="6"/>
      <c r="RA652" s="6"/>
      <c r="RB652" s="6"/>
      <c r="RC652" s="6"/>
      <c r="RD652" s="6"/>
      <c r="RE652" s="6"/>
      <c r="RF652" s="6"/>
      <c r="RG652" s="6"/>
      <c r="RH652" s="6"/>
      <c r="RI652" s="6"/>
      <c r="RJ652" s="6"/>
      <c r="RK652" s="6"/>
      <c r="RL652" s="6"/>
      <c r="RM652" s="6"/>
      <c r="RN652" s="6"/>
      <c r="RO652" s="6"/>
      <c r="RP652" s="6"/>
      <c r="RQ652" s="6"/>
      <c r="RR652" s="6"/>
      <c r="RS652" s="6"/>
      <c r="RT652" s="6"/>
      <c r="RU652" s="6"/>
      <c r="RV652" s="6"/>
      <c r="RW652" s="6"/>
      <c r="RX652" s="6"/>
      <c r="RY652" s="6"/>
      <c r="RZ652" s="6"/>
      <c r="SA652" s="6"/>
      <c r="SB652" s="6"/>
      <c r="SC652" s="6"/>
      <c r="SD652" s="6"/>
      <c r="SE652" s="6"/>
      <c r="SF652" s="6"/>
      <c r="SG652" s="6"/>
      <c r="SH652" s="6"/>
      <c r="SI652" s="6"/>
      <c r="SJ652" s="6"/>
      <c r="SK652" s="6"/>
      <c r="SL652" s="6"/>
      <c r="SM652" s="6"/>
      <c r="SN652" s="6"/>
      <c r="SO652" s="6"/>
      <c r="SP652" s="6"/>
      <c r="SQ652" s="6"/>
      <c r="SR652" s="6"/>
      <c r="SS652" s="6"/>
      <c r="ST652" s="6"/>
      <c r="SU652" s="6"/>
      <c r="SV652" s="6"/>
      <c r="SW652" s="6"/>
      <c r="SX652" s="6"/>
      <c r="SY652" s="6"/>
      <c r="SZ652" s="6"/>
      <c r="TA652" s="6"/>
      <c r="TB652" s="6"/>
      <c r="TC652" s="6"/>
      <c r="TD652" s="6"/>
      <c r="TE652" s="6"/>
      <c r="TF652" s="6"/>
      <c r="TG652" s="6"/>
      <c r="TH652" s="6"/>
      <c r="TI652" s="6"/>
      <c r="TJ652" s="6"/>
      <c r="TK652" s="6"/>
      <c r="TL652" s="6"/>
      <c r="TM652" s="6"/>
      <c r="TN652" s="6"/>
      <c r="TO652" s="6"/>
      <c r="TP652" s="6"/>
      <c r="TQ652" s="6"/>
      <c r="TR652" s="6"/>
      <c r="TS652" s="6"/>
      <c r="TT652" s="6"/>
      <c r="TU652" s="6"/>
      <c r="TV652" s="6"/>
      <c r="TW652" s="6"/>
      <c r="TX652" s="6"/>
      <c r="TY652" s="6"/>
      <c r="TZ652" s="6"/>
      <c r="UA652" s="6"/>
      <c r="UB652" s="6"/>
      <c r="UC652" s="6"/>
      <c r="UD652" s="6"/>
      <c r="UE652" s="6"/>
      <c r="UF652" s="6"/>
      <c r="UG652" s="6"/>
      <c r="UH652" s="6"/>
      <c r="UI652" s="6"/>
      <c r="UJ652" s="6"/>
      <c r="UK652" s="6"/>
      <c r="UL652" s="6"/>
      <c r="UM652" s="6"/>
      <c r="UN652" s="6"/>
      <c r="UO652" s="6"/>
      <c r="UP652" s="6"/>
      <c r="UQ652" s="6"/>
      <c r="UR652" s="6"/>
      <c r="US652" s="6"/>
      <c r="UT652" s="6"/>
      <c r="UU652" s="6"/>
      <c r="UV652" s="6"/>
      <c r="UW652" s="6"/>
      <c r="UX652" s="6"/>
      <c r="UY652" s="6"/>
      <c r="UZ652" s="6"/>
      <c r="VA652" s="6"/>
      <c r="VB652" s="6"/>
      <c r="VC652" s="6"/>
      <c r="VD652" s="6"/>
      <c r="VE652" s="6"/>
      <c r="VF652" s="6"/>
      <c r="VG652" s="6"/>
      <c r="VH652" s="6"/>
      <c r="VI652" s="6"/>
      <c r="VJ652" s="6"/>
      <c r="VK652" s="6"/>
      <c r="VL652" s="6"/>
      <c r="VM652" s="6"/>
      <c r="VN652" s="6"/>
      <c r="VO652" s="6"/>
      <c r="VP652" s="6"/>
      <c r="VQ652" s="6"/>
      <c r="VR652" s="6"/>
      <c r="VS652" s="6"/>
      <c r="VT652" s="6"/>
      <c r="VU652" s="6"/>
      <c r="VV652" s="6"/>
      <c r="VW652" s="6"/>
      <c r="VX652" s="6"/>
      <c r="VY652" s="6"/>
      <c r="VZ652" s="6"/>
      <c r="WA652" s="6"/>
      <c r="WB652" s="6"/>
      <c r="WC652" s="6"/>
      <c r="WD652" s="6"/>
      <c r="WE652" s="6"/>
      <c r="WF652" s="6"/>
      <c r="WG652" s="6"/>
      <c r="WH652" s="6"/>
      <c r="WI652" s="6"/>
      <c r="WJ652" s="6"/>
      <c r="WK652" s="6"/>
      <c r="WL652" s="6"/>
      <c r="WM652" s="6"/>
      <c r="WN652" s="6"/>
      <c r="WO652" s="6"/>
      <c r="WP652" s="6"/>
      <c r="WQ652" s="6"/>
      <c r="WR652" s="6"/>
      <c r="WS652" s="6"/>
      <c r="WT652" s="6"/>
      <c r="WU652" s="6"/>
      <c r="WV652" s="6"/>
      <c r="WW652" s="6"/>
      <c r="WX652" s="6"/>
      <c r="WY652" s="6"/>
      <c r="WZ652" s="6"/>
      <c r="XA652" s="6"/>
      <c r="XB652" s="6"/>
      <c r="XC652" s="6"/>
      <c r="XD652" s="6"/>
      <c r="XE652" s="6"/>
      <c r="XF652" s="6"/>
      <c r="XG652" s="6"/>
      <c r="XH652" s="6"/>
      <c r="XI652" s="6"/>
      <c r="XJ652" s="6"/>
      <c r="XK652" s="6"/>
      <c r="XL652" s="6"/>
      <c r="XM652" s="6"/>
      <c r="XN652" s="6"/>
      <c r="XO652" s="6"/>
      <c r="XP652" s="6"/>
    </row>
    <row r="653" spans="2:640" x14ac:dyDescent="0.25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  <c r="JV653" s="6"/>
      <c r="JW653" s="6"/>
      <c r="JX653" s="6"/>
      <c r="JY653" s="6"/>
      <c r="JZ653" s="6"/>
      <c r="KA653" s="6"/>
      <c r="KB653" s="6"/>
      <c r="KC653" s="6"/>
      <c r="KD653" s="6"/>
      <c r="KE653" s="6"/>
      <c r="KF653" s="6"/>
      <c r="KG653" s="6"/>
      <c r="KH653" s="6"/>
      <c r="KI653" s="6"/>
      <c r="KJ653" s="6"/>
      <c r="KK653" s="6"/>
      <c r="KL653" s="6"/>
      <c r="KM653" s="6"/>
      <c r="KN653" s="6"/>
      <c r="KO653" s="6"/>
      <c r="KP653" s="6"/>
      <c r="KQ653" s="6"/>
      <c r="KR653" s="6"/>
      <c r="KS653" s="6"/>
      <c r="KT653" s="6"/>
      <c r="KU653" s="6"/>
      <c r="KV653" s="6"/>
      <c r="KW653" s="6"/>
      <c r="KX653" s="6"/>
      <c r="KY653" s="6"/>
      <c r="KZ653" s="6"/>
      <c r="LA653" s="6"/>
      <c r="LB653" s="6"/>
      <c r="LC653" s="6"/>
      <c r="LD653" s="6"/>
      <c r="LE653" s="6"/>
      <c r="LF653" s="6"/>
      <c r="LG653" s="6"/>
      <c r="LH653" s="6"/>
      <c r="LI653" s="6"/>
      <c r="LJ653" s="6"/>
      <c r="LK653" s="6"/>
      <c r="LL653" s="6"/>
      <c r="LM653" s="6"/>
      <c r="LN653" s="6"/>
      <c r="LO653" s="6"/>
      <c r="LP653" s="6"/>
      <c r="LQ653" s="6"/>
      <c r="LR653" s="6"/>
      <c r="LS653" s="6"/>
      <c r="LT653" s="6"/>
      <c r="LU653" s="6"/>
      <c r="LV653" s="6"/>
      <c r="LW653" s="6"/>
      <c r="LX653" s="6"/>
      <c r="LY653" s="6"/>
      <c r="LZ653" s="6"/>
      <c r="MA653" s="6"/>
      <c r="MB653" s="6"/>
      <c r="MC653" s="6"/>
      <c r="MD653" s="6"/>
      <c r="ME653" s="6"/>
      <c r="MF653" s="6"/>
      <c r="MG653" s="6"/>
      <c r="MH653" s="6"/>
      <c r="MI653" s="6"/>
      <c r="MJ653" s="6"/>
      <c r="MK653" s="6"/>
      <c r="ML653" s="6"/>
      <c r="MM653" s="6"/>
      <c r="MN653" s="6"/>
      <c r="MO653" s="6"/>
      <c r="MP653" s="6"/>
      <c r="MQ653" s="6"/>
      <c r="MR653" s="6"/>
      <c r="MS653" s="6"/>
      <c r="MT653" s="6"/>
      <c r="MU653" s="6"/>
      <c r="MV653" s="6"/>
      <c r="MW653" s="6"/>
      <c r="MX653" s="6"/>
      <c r="MY653" s="6"/>
      <c r="MZ653" s="6"/>
      <c r="NA653" s="6"/>
      <c r="NB653" s="6"/>
      <c r="NC653" s="6"/>
      <c r="ND653" s="6"/>
      <c r="NE653" s="6"/>
      <c r="NF653" s="6"/>
      <c r="NG653" s="6"/>
      <c r="NH653" s="6"/>
      <c r="NI653" s="6"/>
      <c r="NJ653" s="6"/>
      <c r="NK653" s="6"/>
      <c r="NL653" s="6"/>
      <c r="NM653" s="6"/>
      <c r="NN653" s="6"/>
      <c r="NO653" s="6"/>
      <c r="NP653" s="6"/>
      <c r="NQ653" s="6"/>
      <c r="NR653" s="6"/>
      <c r="NS653" s="6"/>
      <c r="NT653" s="6"/>
      <c r="NU653" s="6"/>
      <c r="NV653" s="6"/>
      <c r="NW653" s="6"/>
      <c r="NX653" s="6"/>
      <c r="NY653" s="6"/>
      <c r="NZ653" s="6"/>
      <c r="OA653" s="6"/>
      <c r="OB653" s="6"/>
      <c r="OC653" s="6"/>
      <c r="OD653" s="6"/>
      <c r="OE653" s="6"/>
      <c r="OF653" s="6"/>
      <c r="OG653" s="6"/>
      <c r="OH653" s="6"/>
      <c r="OI653" s="6"/>
      <c r="OJ653" s="6"/>
      <c r="OK653" s="6"/>
      <c r="OL653" s="6"/>
      <c r="OM653" s="6"/>
      <c r="ON653" s="6"/>
      <c r="OO653" s="6"/>
      <c r="OP653" s="6"/>
      <c r="OQ653" s="6"/>
      <c r="OR653" s="6"/>
      <c r="OS653" s="6"/>
      <c r="OT653" s="6"/>
      <c r="OU653" s="6"/>
      <c r="OV653" s="6"/>
      <c r="OW653" s="6"/>
      <c r="OX653" s="6"/>
      <c r="OY653" s="6"/>
      <c r="OZ653" s="6"/>
      <c r="PA653" s="6"/>
      <c r="PB653" s="6"/>
      <c r="PC653" s="6"/>
      <c r="PD653" s="6"/>
      <c r="PE653" s="6"/>
      <c r="PF653" s="6"/>
      <c r="PG653" s="6"/>
      <c r="PH653" s="6"/>
      <c r="PI653" s="6"/>
      <c r="PJ653" s="6"/>
      <c r="PK653" s="6"/>
      <c r="PL653" s="6"/>
      <c r="PM653" s="6"/>
      <c r="PN653" s="6"/>
      <c r="PO653" s="6"/>
      <c r="PP653" s="6"/>
      <c r="PQ653" s="6"/>
      <c r="PR653" s="6"/>
      <c r="PS653" s="6"/>
      <c r="PT653" s="6"/>
      <c r="PU653" s="6"/>
      <c r="PV653" s="6"/>
      <c r="PW653" s="6"/>
      <c r="PX653" s="6"/>
      <c r="PY653" s="6"/>
      <c r="PZ653" s="6"/>
      <c r="QA653" s="6"/>
      <c r="QB653" s="6"/>
      <c r="QC653" s="6"/>
      <c r="QD653" s="6"/>
      <c r="QE653" s="6"/>
      <c r="QF653" s="6"/>
      <c r="QG653" s="6"/>
      <c r="QH653" s="6"/>
      <c r="QI653" s="6"/>
      <c r="QJ653" s="6"/>
      <c r="QK653" s="6"/>
      <c r="QL653" s="6"/>
      <c r="QM653" s="6"/>
      <c r="QN653" s="6"/>
      <c r="QO653" s="6"/>
      <c r="QP653" s="6"/>
      <c r="QQ653" s="6"/>
      <c r="QR653" s="6"/>
      <c r="QS653" s="6"/>
      <c r="QT653" s="6"/>
      <c r="QU653" s="6"/>
      <c r="QV653" s="6"/>
      <c r="QW653" s="6"/>
      <c r="QX653" s="6"/>
      <c r="QY653" s="6"/>
      <c r="QZ653" s="6"/>
      <c r="RA653" s="6"/>
      <c r="RB653" s="6"/>
      <c r="RC653" s="6"/>
      <c r="RD653" s="6"/>
      <c r="RE653" s="6"/>
      <c r="RF653" s="6"/>
      <c r="RG653" s="6"/>
      <c r="RH653" s="6"/>
      <c r="RI653" s="6"/>
      <c r="RJ653" s="6"/>
      <c r="RK653" s="6"/>
      <c r="RL653" s="6"/>
      <c r="RM653" s="6"/>
      <c r="RN653" s="6"/>
      <c r="RO653" s="6"/>
      <c r="RP653" s="6"/>
      <c r="RQ653" s="6"/>
      <c r="RR653" s="6"/>
      <c r="RS653" s="6"/>
      <c r="RT653" s="6"/>
      <c r="RU653" s="6"/>
      <c r="RV653" s="6"/>
      <c r="RW653" s="6"/>
      <c r="RX653" s="6"/>
      <c r="RY653" s="6"/>
      <c r="RZ653" s="6"/>
      <c r="SA653" s="6"/>
      <c r="SB653" s="6"/>
      <c r="SC653" s="6"/>
      <c r="SD653" s="6"/>
      <c r="SE653" s="6"/>
      <c r="SF653" s="6"/>
      <c r="SG653" s="6"/>
      <c r="SH653" s="6"/>
      <c r="SI653" s="6"/>
      <c r="SJ653" s="6"/>
      <c r="SK653" s="6"/>
      <c r="SL653" s="6"/>
      <c r="SM653" s="6"/>
      <c r="SN653" s="6"/>
      <c r="SO653" s="6"/>
      <c r="SP653" s="6"/>
      <c r="SQ653" s="6"/>
      <c r="SR653" s="6"/>
      <c r="SS653" s="6"/>
      <c r="ST653" s="6"/>
      <c r="SU653" s="6"/>
      <c r="SV653" s="6"/>
      <c r="SW653" s="6"/>
      <c r="SX653" s="6"/>
      <c r="SY653" s="6"/>
      <c r="SZ653" s="6"/>
      <c r="TA653" s="6"/>
      <c r="TB653" s="6"/>
      <c r="TC653" s="6"/>
      <c r="TD653" s="6"/>
      <c r="TE653" s="6"/>
      <c r="TF653" s="6"/>
      <c r="TG653" s="6"/>
      <c r="TH653" s="6"/>
      <c r="TI653" s="6"/>
      <c r="TJ653" s="6"/>
      <c r="TK653" s="6"/>
      <c r="TL653" s="6"/>
      <c r="TM653" s="6"/>
      <c r="TN653" s="6"/>
      <c r="TO653" s="6"/>
      <c r="TP653" s="6"/>
      <c r="TQ653" s="6"/>
      <c r="TR653" s="6"/>
      <c r="TS653" s="6"/>
      <c r="TT653" s="6"/>
      <c r="TU653" s="6"/>
      <c r="TV653" s="6"/>
      <c r="TW653" s="6"/>
      <c r="TX653" s="6"/>
      <c r="TY653" s="6"/>
      <c r="TZ653" s="6"/>
      <c r="UA653" s="6"/>
      <c r="UB653" s="6"/>
      <c r="UC653" s="6"/>
      <c r="UD653" s="6"/>
      <c r="UE653" s="6"/>
      <c r="UF653" s="6"/>
      <c r="UG653" s="6"/>
      <c r="UH653" s="6"/>
      <c r="UI653" s="6"/>
      <c r="UJ653" s="6"/>
      <c r="UK653" s="6"/>
      <c r="UL653" s="6"/>
      <c r="UM653" s="6"/>
      <c r="UN653" s="6"/>
      <c r="UO653" s="6"/>
      <c r="UP653" s="6"/>
      <c r="UQ653" s="6"/>
      <c r="UR653" s="6"/>
      <c r="US653" s="6"/>
      <c r="UT653" s="6"/>
      <c r="UU653" s="6"/>
      <c r="UV653" s="6"/>
      <c r="UW653" s="6"/>
      <c r="UX653" s="6"/>
      <c r="UY653" s="6"/>
      <c r="UZ653" s="6"/>
      <c r="VA653" s="6"/>
      <c r="VB653" s="6"/>
      <c r="VC653" s="6"/>
      <c r="VD653" s="6"/>
      <c r="VE653" s="6"/>
      <c r="VF653" s="6"/>
      <c r="VG653" s="6"/>
      <c r="VH653" s="6"/>
      <c r="VI653" s="6"/>
      <c r="VJ653" s="6"/>
      <c r="VK653" s="6"/>
      <c r="VL653" s="6"/>
      <c r="VM653" s="6"/>
      <c r="VN653" s="6"/>
      <c r="VO653" s="6"/>
      <c r="VP653" s="6"/>
      <c r="VQ653" s="6"/>
      <c r="VR653" s="6"/>
      <c r="VS653" s="6"/>
      <c r="VT653" s="6"/>
      <c r="VU653" s="6"/>
      <c r="VV653" s="6"/>
      <c r="VW653" s="6"/>
      <c r="VX653" s="6"/>
      <c r="VY653" s="6"/>
      <c r="VZ653" s="6"/>
      <c r="WA653" s="6"/>
      <c r="WB653" s="6"/>
      <c r="WC653" s="6"/>
      <c r="WD653" s="6"/>
      <c r="WE653" s="6"/>
      <c r="WF653" s="6"/>
      <c r="WG653" s="6"/>
      <c r="WH653" s="6"/>
      <c r="WI653" s="6"/>
      <c r="WJ653" s="6"/>
      <c r="WK653" s="6"/>
      <c r="WL653" s="6"/>
      <c r="WM653" s="6"/>
      <c r="WN653" s="6"/>
      <c r="WO653" s="6"/>
      <c r="WP653" s="6"/>
      <c r="WQ653" s="6"/>
      <c r="WR653" s="6"/>
      <c r="WS653" s="6"/>
      <c r="WT653" s="6"/>
      <c r="WU653" s="6"/>
      <c r="WV653" s="6"/>
      <c r="WW653" s="6"/>
      <c r="WX653" s="6"/>
      <c r="WY653" s="6"/>
      <c r="WZ653" s="6"/>
      <c r="XA653" s="6"/>
      <c r="XB653" s="6"/>
      <c r="XC653" s="6"/>
      <c r="XD653" s="6"/>
      <c r="XE653" s="6"/>
      <c r="XF653" s="6"/>
      <c r="XG653" s="6"/>
      <c r="XH653" s="6"/>
      <c r="XI653" s="6"/>
      <c r="XJ653" s="6"/>
      <c r="XK653" s="6"/>
      <c r="XL653" s="6"/>
      <c r="XM653" s="6"/>
      <c r="XN653" s="6"/>
      <c r="XO653" s="6"/>
      <c r="XP653" s="6"/>
    </row>
    <row r="654" spans="2:640" x14ac:dyDescent="0.25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  <c r="JV654" s="6"/>
      <c r="JW654" s="6"/>
      <c r="JX654" s="6"/>
      <c r="JY654" s="6"/>
      <c r="JZ654" s="6"/>
      <c r="KA654" s="6"/>
      <c r="KB654" s="6"/>
      <c r="KC654" s="6"/>
      <c r="KD654" s="6"/>
      <c r="KE654" s="6"/>
      <c r="KF654" s="6"/>
      <c r="KG654" s="6"/>
      <c r="KH654" s="6"/>
      <c r="KI654" s="6"/>
      <c r="KJ654" s="6"/>
      <c r="KK654" s="6"/>
      <c r="KL654" s="6"/>
      <c r="KM654" s="6"/>
      <c r="KN654" s="6"/>
      <c r="KO654" s="6"/>
      <c r="KP654" s="6"/>
      <c r="KQ654" s="6"/>
      <c r="KR654" s="6"/>
      <c r="KS654" s="6"/>
      <c r="KT654" s="6"/>
      <c r="KU654" s="6"/>
      <c r="KV654" s="6"/>
      <c r="KW654" s="6"/>
      <c r="KX654" s="6"/>
      <c r="KY654" s="6"/>
      <c r="KZ654" s="6"/>
      <c r="LA654" s="6"/>
      <c r="LB654" s="6"/>
      <c r="LC654" s="6"/>
      <c r="LD654" s="6"/>
      <c r="LE654" s="6"/>
      <c r="LF654" s="6"/>
      <c r="LG654" s="6"/>
      <c r="LH654" s="6"/>
      <c r="LI654" s="6"/>
      <c r="LJ654" s="6"/>
      <c r="LK654" s="6"/>
      <c r="LL654" s="6"/>
      <c r="LM654" s="6"/>
      <c r="LN654" s="6"/>
      <c r="LO654" s="6"/>
      <c r="LP654" s="6"/>
      <c r="LQ654" s="6"/>
      <c r="LR654" s="6"/>
      <c r="LS654" s="6"/>
      <c r="LT654" s="6"/>
      <c r="LU654" s="6"/>
      <c r="LV654" s="6"/>
      <c r="LW654" s="6"/>
      <c r="LX654" s="6"/>
      <c r="LY654" s="6"/>
      <c r="LZ654" s="6"/>
      <c r="MA654" s="6"/>
      <c r="MB654" s="6"/>
      <c r="MC654" s="6"/>
      <c r="MD654" s="6"/>
      <c r="ME654" s="6"/>
      <c r="MF654" s="6"/>
      <c r="MG654" s="6"/>
      <c r="MH654" s="6"/>
      <c r="MI654" s="6"/>
      <c r="MJ654" s="6"/>
      <c r="MK654" s="6"/>
      <c r="ML654" s="6"/>
      <c r="MM654" s="6"/>
      <c r="MN654" s="6"/>
      <c r="MO654" s="6"/>
      <c r="MP654" s="6"/>
      <c r="MQ654" s="6"/>
      <c r="MR654" s="6"/>
      <c r="MS654" s="6"/>
      <c r="MT654" s="6"/>
      <c r="MU654" s="6"/>
      <c r="MV654" s="6"/>
      <c r="MW654" s="6"/>
      <c r="MX654" s="6"/>
      <c r="MY654" s="6"/>
      <c r="MZ654" s="6"/>
      <c r="NA654" s="6"/>
      <c r="NB654" s="6"/>
      <c r="NC654" s="6"/>
      <c r="ND654" s="6"/>
      <c r="NE654" s="6"/>
      <c r="NF654" s="6"/>
      <c r="NG654" s="6"/>
      <c r="NH654" s="6"/>
      <c r="NI654" s="6"/>
      <c r="NJ654" s="6"/>
      <c r="NK654" s="6"/>
      <c r="NL654" s="6"/>
      <c r="NM654" s="6"/>
      <c r="NN654" s="6"/>
      <c r="NO654" s="6"/>
      <c r="NP654" s="6"/>
      <c r="NQ654" s="6"/>
      <c r="NR654" s="6"/>
      <c r="NS654" s="6"/>
      <c r="NT654" s="6"/>
      <c r="NU654" s="6"/>
      <c r="NV654" s="6"/>
      <c r="NW654" s="6"/>
      <c r="NX654" s="6"/>
      <c r="NY654" s="6"/>
      <c r="NZ654" s="6"/>
      <c r="OA654" s="6"/>
      <c r="OB654" s="6"/>
      <c r="OC654" s="6"/>
      <c r="OD654" s="6"/>
      <c r="OE654" s="6"/>
      <c r="OF654" s="6"/>
      <c r="OG654" s="6"/>
      <c r="OH654" s="6"/>
      <c r="OI654" s="6"/>
      <c r="OJ654" s="6"/>
      <c r="OK654" s="6"/>
      <c r="OL654" s="6"/>
      <c r="OM654" s="6"/>
      <c r="ON654" s="6"/>
      <c r="OO654" s="6"/>
      <c r="OP654" s="6"/>
      <c r="OQ654" s="6"/>
      <c r="OR654" s="6"/>
      <c r="OS654" s="6"/>
      <c r="OT654" s="6"/>
      <c r="OU654" s="6"/>
      <c r="OV654" s="6"/>
      <c r="OW654" s="6"/>
      <c r="OX654" s="6"/>
      <c r="OY654" s="6"/>
      <c r="OZ654" s="6"/>
      <c r="PA654" s="6"/>
      <c r="PB654" s="6"/>
      <c r="PC654" s="6"/>
      <c r="PD654" s="6"/>
      <c r="PE654" s="6"/>
      <c r="PF654" s="6"/>
      <c r="PG654" s="6"/>
      <c r="PH654" s="6"/>
      <c r="PI654" s="6"/>
      <c r="PJ654" s="6"/>
      <c r="PK654" s="6"/>
      <c r="PL654" s="6"/>
      <c r="PM654" s="6"/>
      <c r="PN654" s="6"/>
      <c r="PO654" s="6"/>
      <c r="PP654" s="6"/>
      <c r="PQ654" s="6"/>
      <c r="PR654" s="6"/>
      <c r="PS654" s="6"/>
      <c r="PT654" s="6"/>
      <c r="PU654" s="6"/>
      <c r="PV654" s="6"/>
      <c r="PW654" s="6"/>
      <c r="PX654" s="6"/>
      <c r="PY654" s="6"/>
      <c r="PZ654" s="6"/>
      <c r="QA654" s="6"/>
      <c r="QB654" s="6"/>
      <c r="QC654" s="6"/>
      <c r="QD654" s="6"/>
      <c r="QE654" s="6"/>
      <c r="QF654" s="6"/>
      <c r="QG654" s="6"/>
      <c r="QH654" s="6"/>
      <c r="QI654" s="6"/>
      <c r="QJ654" s="6"/>
      <c r="QK654" s="6"/>
      <c r="QL654" s="6"/>
      <c r="QM654" s="6"/>
      <c r="QN654" s="6"/>
      <c r="QO654" s="6"/>
      <c r="QP654" s="6"/>
      <c r="QQ654" s="6"/>
      <c r="QR654" s="6"/>
      <c r="QS654" s="6"/>
      <c r="QT654" s="6"/>
      <c r="QU654" s="6"/>
      <c r="QV654" s="6"/>
      <c r="QW654" s="6"/>
      <c r="QX654" s="6"/>
      <c r="QY654" s="6"/>
      <c r="QZ654" s="6"/>
      <c r="RA654" s="6"/>
      <c r="RB654" s="6"/>
      <c r="RC654" s="6"/>
      <c r="RD654" s="6"/>
      <c r="RE654" s="6"/>
      <c r="RF654" s="6"/>
      <c r="RG654" s="6"/>
      <c r="RH654" s="6"/>
      <c r="RI654" s="6"/>
      <c r="RJ654" s="6"/>
      <c r="RK654" s="6"/>
      <c r="RL654" s="6"/>
      <c r="RM654" s="6"/>
      <c r="RN654" s="6"/>
      <c r="RO654" s="6"/>
      <c r="RP654" s="6"/>
      <c r="RQ654" s="6"/>
      <c r="RR654" s="6"/>
      <c r="RS654" s="6"/>
      <c r="RT654" s="6"/>
      <c r="RU654" s="6"/>
      <c r="RV654" s="6"/>
      <c r="RW654" s="6"/>
      <c r="RX654" s="6"/>
      <c r="RY654" s="6"/>
      <c r="RZ654" s="6"/>
      <c r="SA654" s="6"/>
      <c r="SB654" s="6"/>
      <c r="SC654" s="6"/>
      <c r="SD654" s="6"/>
      <c r="SE654" s="6"/>
      <c r="SF654" s="6"/>
      <c r="SG654" s="6"/>
      <c r="SH654" s="6"/>
      <c r="SI654" s="6"/>
      <c r="SJ654" s="6"/>
      <c r="SK654" s="6"/>
      <c r="SL654" s="6"/>
      <c r="SM654" s="6"/>
      <c r="SN654" s="6"/>
      <c r="SO654" s="6"/>
      <c r="SP654" s="6"/>
      <c r="SQ654" s="6"/>
      <c r="SR654" s="6"/>
      <c r="SS654" s="6"/>
      <c r="ST654" s="6"/>
      <c r="SU654" s="6"/>
      <c r="SV654" s="6"/>
      <c r="SW654" s="6"/>
      <c r="SX654" s="6"/>
      <c r="SY654" s="6"/>
      <c r="SZ654" s="6"/>
      <c r="TA654" s="6"/>
      <c r="TB654" s="6"/>
      <c r="TC654" s="6"/>
      <c r="TD654" s="6"/>
      <c r="TE654" s="6"/>
      <c r="TF654" s="6"/>
      <c r="TG654" s="6"/>
      <c r="TH654" s="6"/>
      <c r="TI654" s="6"/>
      <c r="TJ654" s="6"/>
      <c r="TK654" s="6"/>
      <c r="TL654" s="6"/>
      <c r="TM654" s="6"/>
      <c r="TN654" s="6"/>
      <c r="TO654" s="6"/>
      <c r="TP654" s="6"/>
      <c r="TQ654" s="6"/>
      <c r="TR654" s="6"/>
      <c r="TS654" s="6"/>
      <c r="TT654" s="6"/>
      <c r="TU654" s="6"/>
      <c r="TV654" s="6"/>
      <c r="TW654" s="6"/>
      <c r="TX654" s="6"/>
      <c r="TY654" s="6"/>
      <c r="TZ654" s="6"/>
      <c r="UA654" s="6"/>
      <c r="UB654" s="6"/>
      <c r="UC654" s="6"/>
      <c r="UD654" s="6"/>
      <c r="UE654" s="6"/>
      <c r="UF654" s="6"/>
      <c r="UG654" s="6"/>
      <c r="UH654" s="6"/>
      <c r="UI654" s="6"/>
      <c r="UJ654" s="6"/>
      <c r="UK654" s="6"/>
      <c r="UL654" s="6"/>
      <c r="UM654" s="6"/>
      <c r="UN654" s="6"/>
      <c r="UO654" s="6"/>
      <c r="UP654" s="6"/>
      <c r="UQ654" s="6"/>
      <c r="UR654" s="6"/>
      <c r="US654" s="6"/>
      <c r="UT654" s="6"/>
      <c r="UU654" s="6"/>
      <c r="UV654" s="6"/>
      <c r="UW654" s="6"/>
      <c r="UX654" s="6"/>
      <c r="UY654" s="6"/>
      <c r="UZ654" s="6"/>
      <c r="VA654" s="6"/>
      <c r="VB654" s="6"/>
      <c r="VC654" s="6"/>
      <c r="VD654" s="6"/>
      <c r="VE654" s="6"/>
      <c r="VF654" s="6"/>
      <c r="VG654" s="6"/>
      <c r="VH654" s="6"/>
      <c r="VI654" s="6"/>
      <c r="VJ654" s="6"/>
      <c r="VK654" s="6"/>
      <c r="VL654" s="6"/>
      <c r="VM654" s="6"/>
      <c r="VN654" s="6"/>
      <c r="VO654" s="6"/>
      <c r="VP654" s="6"/>
      <c r="VQ654" s="6"/>
      <c r="VR654" s="6"/>
      <c r="VS654" s="6"/>
      <c r="VT654" s="6"/>
      <c r="VU654" s="6"/>
      <c r="VV654" s="6"/>
      <c r="VW654" s="6"/>
      <c r="VX654" s="6"/>
      <c r="VY654" s="6"/>
      <c r="VZ654" s="6"/>
      <c r="WA654" s="6"/>
      <c r="WB654" s="6"/>
      <c r="WC654" s="6"/>
      <c r="WD654" s="6"/>
      <c r="WE654" s="6"/>
      <c r="WF654" s="6"/>
      <c r="WG654" s="6"/>
      <c r="WH654" s="6"/>
      <c r="WI654" s="6"/>
      <c r="WJ654" s="6"/>
      <c r="WK654" s="6"/>
      <c r="WL654" s="6"/>
      <c r="WM654" s="6"/>
      <c r="WN654" s="6"/>
      <c r="WO654" s="6"/>
      <c r="WP654" s="6"/>
      <c r="WQ654" s="6"/>
      <c r="WR654" s="6"/>
      <c r="WS654" s="6"/>
      <c r="WT654" s="6"/>
      <c r="WU654" s="6"/>
      <c r="WV654" s="6"/>
      <c r="WW654" s="6"/>
      <c r="WX654" s="6"/>
      <c r="WY654" s="6"/>
      <c r="WZ654" s="6"/>
      <c r="XA654" s="6"/>
      <c r="XB654" s="6"/>
      <c r="XC654" s="6"/>
      <c r="XD654" s="6"/>
      <c r="XE654" s="6"/>
      <c r="XF654" s="6"/>
      <c r="XG654" s="6"/>
      <c r="XH654" s="6"/>
      <c r="XI654" s="6"/>
      <c r="XJ654" s="6"/>
      <c r="XK654" s="6"/>
      <c r="XL654" s="6"/>
      <c r="XM654" s="6"/>
      <c r="XN654" s="6"/>
      <c r="XO654" s="6"/>
      <c r="XP654" s="6"/>
    </row>
    <row r="655" spans="2:640" x14ac:dyDescent="0.25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/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/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/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/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/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6"/>
      <c r="MR655" s="6"/>
      <c r="MS655" s="6"/>
      <c r="MT655" s="6"/>
      <c r="MU655" s="6"/>
      <c r="MV655" s="6"/>
      <c r="MW655" s="6"/>
      <c r="MX655" s="6"/>
      <c r="MY655" s="6"/>
      <c r="MZ655" s="6"/>
      <c r="NA655" s="6"/>
      <c r="NB655" s="6"/>
      <c r="NC655" s="6"/>
      <c r="ND655" s="6"/>
      <c r="NE655" s="6"/>
      <c r="NF655" s="6"/>
      <c r="NG655" s="6"/>
      <c r="NH655" s="6"/>
      <c r="NI655" s="6"/>
      <c r="NJ655" s="6"/>
      <c r="NK655" s="6"/>
      <c r="NL655" s="6"/>
      <c r="NM655" s="6"/>
      <c r="NN655" s="6"/>
      <c r="NO655" s="6"/>
      <c r="NP655" s="6"/>
      <c r="NQ655" s="6"/>
      <c r="NR655" s="6"/>
      <c r="NS655" s="6"/>
      <c r="NT655" s="6"/>
      <c r="NU655" s="6"/>
      <c r="NV655" s="6"/>
      <c r="NW655" s="6"/>
      <c r="NX655" s="6"/>
      <c r="NY655" s="6"/>
      <c r="NZ655" s="6"/>
      <c r="OA655" s="6"/>
      <c r="OB655" s="6"/>
      <c r="OC655" s="6"/>
      <c r="OD655" s="6"/>
      <c r="OE655" s="6"/>
      <c r="OF655" s="6"/>
      <c r="OG655" s="6"/>
      <c r="OH655" s="6"/>
      <c r="OI655" s="6"/>
      <c r="OJ655" s="6"/>
      <c r="OK655" s="6"/>
      <c r="OL655" s="6"/>
      <c r="OM655" s="6"/>
      <c r="ON655" s="6"/>
      <c r="OO655" s="6"/>
      <c r="OP655" s="6"/>
      <c r="OQ655" s="6"/>
      <c r="OR655" s="6"/>
      <c r="OS655" s="6"/>
      <c r="OT655" s="6"/>
      <c r="OU655" s="6"/>
      <c r="OV655" s="6"/>
      <c r="OW655" s="6"/>
      <c r="OX655" s="6"/>
      <c r="OY655" s="6"/>
      <c r="OZ655" s="6"/>
      <c r="PA655" s="6"/>
      <c r="PB655" s="6"/>
      <c r="PC655" s="6"/>
      <c r="PD655" s="6"/>
      <c r="PE655" s="6"/>
      <c r="PF655" s="6"/>
      <c r="PG655" s="6"/>
      <c r="PH655" s="6"/>
      <c r="PI655" s="6"/>
      <c r="PJ655" s="6"/>
      <c r="PK655" s="6"/>
      <c r="PL655" s="6"/>
      <c r="PM655" s="6"/>
      <c r="PN655" s="6"/>
      <c r="PO655" s="6"/>
      <c r="PP655" s="6"/>
      <c r="PQ655" s="6"/>
      <c r="PR655" s="6"/>
      <c r="PS655" s="6"/>
      <c r="PT655" s="6"/>
      <c r="PU655" s="6"/>
      <c r="PV655" s="6"/>
      <c r="PW655" s="6"/>
      <c r="PX655" s="6"/>
      <c r="PY655" s="6"/>
      <c r="PZ655" s="6"/>
      <c r="QA655" s="6"/>
      <c r="QB655" s="6"/>
      <c r="QC655" s="6"/>
      <c r="QD655" s="6"/>
      <c r="QE655" s="6"/>
      <c r="QF655" s="6"/>
      <c r="QG655" s="6"/>
      <c r="QH655" s="6"/>
      <c r="QI655" s="6"/>
      <c r="QJ655" s="6"/>
      <c r="QK655" s="6"/>
      <c r="QL655" s="6"/>
      <c r="QM655" s="6"/>
      <c r="QN655" s="6"/>
      <c r="QO655" s="6"/>
      <c r="QP655" s="6"/>
      <c r="QQ655" s="6"/>
      <c r="QR655" s="6"/>
      <c r="QS655" s="6"/>
      <c r="QT655" s="6"/>
      <c r="QU655" s="6"/>
      <c r="QV655" s="6"/>
      <c r="QW655" s="6"/>
      <c r="QX655" s="6"/>
      <c r="QY655" s="6"/>
      <c r="QZ655" s="6"/>
      <c r="RA655" s="6"/>
      <c r="RB655" s="6"/>
      <c r="RC655" s="6"/>
      <c r="RD655" s="6"/>
      <c r="RE655" s="6"/>
      <c r="RF655" s="6"/>
      <c r="RG655" s="6"/>
      <c r="RH655" s="6"/>
      <c r="RI655" s="6"/>
      <c r="RJ655" s="6"/>
      <c r="RK655" s="6"/>
      <c r="RL655" s="6"/>
      <c r="RM655" s="6"/>
      <c r="RN655" s="6"/>
      <c r="RO655" s="6"/>
      <c r="RP655" s="6"/>
      <c r="RQ655" s="6"/>
      <c r="RR655" s="6"/>
      <c r="RS655" s="6"/>
      <c r="RT655" s="6"/>
      <c r="RU655" s="6"/>
      <c r="RV655" s="6"/>
      <c r="RW655" s="6"/>
      <c r="RX655" s="6"/>
      <c r="RY655" s="6"/>
      <c r="RZ655" s="6"/>
      <c r="SA655" s="6"/>
      <c r="SB655" s="6"/>
      <c r="SC655" s="6"/>
      <c r="SD655" s="6"/>
      <c r="SE655" s="6"/>
      <c r="SF655" s="6"/>
      <c r="SG655" s="6"/>
      <c r="SH655" s="6"/>
      <c r="SI655" s="6"/>
      <c r="SJ655" s="6"/>
      <c r="SK655" s="6"/>
      <c r="SL655" s="6"/>
      <c r="SM655" s="6"/>
      <c r="SN655" s="6"/>
      <c r="SO655" s="6"/>
      <c r="SP655" s="6"/>
      <c r="SQ655" s="6"/>
      <c r="SR655" s="6"/>
      <c r="SS655" s="6"/>
      <c r="ST655" s="6"/>
      <c r="SU655" s="6"/>
      <c r="SV655" s="6"/>
      <c r="SW655" s="6"/>
      <c r="SX655" s="6"/>
      <c r="SY655" s="6"/>
      <c r="SZ655" s="6"/>
      <c r="TA655" s="6"/>
      <c r="TB655" s="6"/>
      <c r="TC655" s="6"/>
      <c r="TD655" s="6"/>
      <c r="TE655" s="6"/>
      <c r="TF655" s="6"/>
      <c r="TG655" s="6"/>
      <c r="TH655" s="6"/>
      <c r="TI655" s="6"/>
      <c r="TJ655" s="6"/>
      <c r="TK655" s="6"/>
      <c r="TL655" s="6"/>
      <c r="TM655" s="6"/>
      <c r="TN655" s="6"/>
      <c r="TO655" s="6"/>
      <c r="TP655" s="6"/>
      <c r="TQ655" s="6"/>
      <c r="TR655" s="6"/>
      <c r="TS655" s="6"/>
      <c r="TT655" s="6"/>
      <c r="TU655" s="6"/>
      <c r="TV655" s="6"/>
      <c r="TW655" s="6"/>
      <c r="TX655" s="6"/>
      <c r="TY655" s="6"/>
      <c r="TZ655" s="6"/>
      <c r="UA655" s="6"/>
      <c r="UB655" s="6"/>
      <c r="UC655" s="6"/>
      <c r="UD655" s="6"/>
      <c r="UE655" s="6"/>
      <c r="UF655" s="6"/>
      <c r="UG655" s="6"/>
      <c r="UH655" s="6"/>
      <c r="UI655" s="6"/>
      <c r="UJ655" s="6"/>
      <c r="UK655" s="6"/>
      <c r="UL655" s="6"/>
      <c r="UM655" s="6"/>
      <c r="UN655" s="6"/>
      <c r="UO655" s="6"/>
      <c r="UP655" s="6"/>
      <c r="UQ655" s="6"/>
      <c r="UR655" s="6"/>
      <c r="US655" s="6"/>
      <c r="UT655" s="6"/>
      <c r="UU655" s="6"/>
      <c r="UV655" s="6"/>
      <c r="UW655" s="6"/>
      <c r="UX655" s="6"/>
      <c r="UY655" s="6"/>
      <c r="UZ655" s="6"/>
      <c r="VA655" s="6"/>
      <c r="VB655" s="6"/>
      <c r="VC655" s="6"/>
      <c r="VD655" s="6"/>
      <c r="VE655" s="6"/>
      <c r="VF655" s="6"/>
      <c r="VG655" s="6"/>
      <c r="VH655" s="6"/>
      <c r="VI655" s="6"/>
      <c r="VJ655" s="6"/>
      <c r="VK655" s="6"/>
      <c r="VL655" s="6"/>
      <c r="VM655" s="6"/>
      <c r="VN655" s="6"/>
      <c r="VO655" s="6"/>
      <c r="VP655" s="6"/>
      <c r="VQ655" s="6"/>
      <c r="VR655" s="6"/>
      <c r="VS655" s="6"/>
      <c r="VT655" s="6"/>
      <c r="VU655" s="6"/>
      <c r="VV655" s="6"/>
      <c r="VW655" s="6"/>
      <c r="VX655" s="6"/>
      <c r="VY655" s="6"/>
      <c r="VZ655" s="6"/>
      <c r="WA655" s="6"/>
      <c r="WB655" s="6"/>
      <c r="WC655" s="6"/>
      <c r="WD655" s="6"/>
      <c r="WE655" s="6"/>
      <c r="WF655" s="6"/>
      <c r="WG655" s="6"/>
      <c r="WH655" s="6"/>
      <c r="WI655" s="6"/>
      <c r="WJ655" s="6"/>
      <c r="WK655" s="6"/>
      <c r="WL655" s="6"/>
      <c r="WM655" s="6"/>
      <c r="WN655" s="6"/>
      <c r="WO655" s="6"/>
      <c r="WP655" s="6"/>
      <c r="WQ655" s="6"/>
      <c r="WR655" s="6"/>
      <c r="WS655" s="6"/>
      <c r="WT655" s="6"/>
      <c r="WU655" s="6"/>
      <c r="WV655" s="6"/>
      <c r="WW655" s="6"/>
      <c r="WX655" s="6"/>
      <c r="WY655" s="6"/>
      <c r="WZ655" s="6"/>
      <c r="XA655" s="6"/>
      <c r="XB655" s="6"/>
      <c r="XC655" s="6"/>
      <c r="XD655" s="6"/>
      <c r="XE655" s="6"/>
      <c r="XF655" s="6"/>
      <c r="XG655" s="6"/>
      <c r="XH655" s="6"/>
      <c r="XI655" s="6"/>
      <c r="XJ655" s="6"/>
      <c r="XK655" s="6"/>
      <c r="XL655" s="6"/>
      <c r="XM655" s="6"/>
      <c r="XN655" s="6"/>
      <c r="XO655" s="6"/>
      <c r="XP655" s="6"/>
    </row>
    <row r="656" spans="2:640" x14ac:dyDescent="0.25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  <c r="JV656" s="6"/>
      <c r="JW656" s="6"/>
      <c r="JX656" s="6"/>
      <c r="JY656" s="6"/>
      <c r="JZ656" s="6"/>
      <c r="KA656" s="6"/>
      <c r="KB656" s="6"/>
      <c r="KC656" s="6"/>
      <c r="KD656" s="6"/>
      <c r="KE656" s="6"/>
      <c r="KF656" s="6"/>
      <c r="KG656" s="6"/>
      <c r="KH656" s="6"/>
      <c r="KI656" s="6"/>
      <c r="KJ656" s="6"/>
      <c r="KK656" s="6"/>
      <c r="KL656" s="6"/>
      <c r="KM656" s="6"/>
      <c r="KN656" s="6"/>
      <c r="KO656" s="6"/>
      <c r="KP656" s="6"/>
      <c r="KQ656" s="6"/>
      <c r="KR656" s="6"/>
      <c r="KS656" s="6"/>
      <c r="KT656" s="6"/>
      <c r="KU656" s="6"/>
      <c r="KV656" s="6"/>
      <c r="KW656" s="6"/>
      <c r="KX656" s="6"/>
      <c r="KY656" s="6"/>
      <c r="KZ656" s="6"/>
      <c r="LA656" s="6"/>
      <c r="LB656" s="6"/>
      <c r="LC656" s="6"/>
      <c r="LD656" s="6"/>
      <c r="LE656" s="6"/>
      <c r="LF656" s="6"/>
      <c r="LG656" s="6"/>
      <c r="LH656" s="6"/>
      <c r="LI656" s="6"/>
      <c r="LJ656" s="6"/>
      <c r="LK656" s="6"/>
      <c r="LL656" s="6"/>
      <c r="LM656" s="6"/>
      <c r="LN656" s="6"/>
      <c r="LO656" s="6"/>
      <c r="LP656" s="6"/>
      <c r="LQ656" s="6"/>
      <c r="LR656" s="6"/>
      <c r="LS656" s="6"/>
      <c r="LT656" s="6"/>
      <c r="LU656" s="6"/>
      <c r="LV656" s="6"/>
      <c r="LW656" s="6"/>
      <c r="LX656" s="6"/>
      <c r="LY656" s="6"/>
      <c r="LZ656" s="6"/>
      <c r="MA656" s="6"/>
      <c r="MB656" s="6"/>
      <c r="MC656" s="6"/>
      <c r="MD656" s="6"/>
      <c r="ME656" s="6"/>
      <c r="MF656" s="6"/>
      <c r="MG656" s="6"/>
      <c r="MH656" s="6"/>
      <c r="MI656" s="6"/>
      <c r="MJ656" s="6"/>
      <c r="MK656" s="6"/>
      <c r="ML656" s="6"/>
      <c r="MM656" s="6"/>
      <c r="MN656" s="6"/>
      <c r="MO656" s="6"/>
      <c r="MP656" s="6"/>
      <c r="MQ656" s="6"/>
      <c r="MR656" s="6"/>
      <c r="MS656" s="6"/>
      <c r="MT656" s="6"/>
      <c r="MU656" s="6"/>
      <c r="MV656" s="6"/>
      <c r="MW656" s="6"/>
      <c r="MX656" s="6"/>
      <c r="MY656" s="6"/>
      <c r="MZ656" s="6"/>
      <c r="NA656" s="6"/>
      <c r="NB656" s="6"/>
      <c r="NC656" s="6"/>
      <c r="ND656" s="6"/>
      <c r="NE656" s="6"/>
      <c r="NF656" s="6"/>
      <c r="NG656" s="6"/>
      <c r="NH656" s="6"/>
      <c r="NI656" s="6"/>
      <c r="NJ656" s="6"/>
      <c r="NK656" s="6"/>
      <c r="NL656" s="6"/>
      <c r="NM656" s="6"/>
      <c r="NN656" s="6"/>
      <c r="NO656" s="6"/>
      <c r="NP656" s="6"/>
      <c r="NQ656" s="6"/>
      <c r="NR656" s="6"/>
      <c r="NS656" s="6"/>
      <c r="NT656" s="6"/>
      <c r="NU656" s="6"/>
      <c r="NV656" s="6"/>
      <c r="NW656" s="6"/>
      <c r="NX656" s="6"/>
      <c r="NY656" s="6"/>
      <c r="NZ656" s="6"/>
      <c r="OA656" s="6"/>
      <c r="OB656" s="6"/>
      <c r="OC656" s="6"/>
      <c r="OD656" s="6"/>
      <c r="OE656" s="6"/>
      <c r="OF656" s="6"/>
      <c r="OG656" s="6"/>
      <c r="OH656" s="6"/>
      <c r="OI656" s="6"/>
      <c r="OJ656" s="6"/>
      <c r="OK656" s="6"/>
      <c r="OL656" s="6"/>
      <c r="OM656" s="6"/>
      <c r="ON656" s="6"/>
      <c r="OO656" s="6"/>
      <c r="OP656" s="6"/>
      <c r="OQ656" s="6"/>
      <c r="OR656" s="6"/>
      <c r="OS656" s="6"/>
      <c r="OT656" s="6"/>
      <c r="OU656" s="6"/>
      <c r="OV656" s="6"/>
      <c r="OW656" s="6"/>
      <c r="OX656" s="6"/>
      <c r="OY656" s="6"/>
      <c r="OZ656" s="6"/>
      <c r="PA656" s="6"/>
      <c r="PB656" s="6"/>
      <c r="PC656" s="6"/>
      <c r="PD656" s="6"/>
      <c r="PE656" s="6"/>
      <c r="PF656" s="6"/>
      <c r="PG656" s="6"/>
      <c r="PH656" s="6"/>
      <c r="PI656" s="6"/>
      <c r="PJ656" s="6"/>
      <c r="PK656" s="6"/>
      <c r="PL656" s="6"/>
      <c r="PM656" s="6"/>
      <c r="PN656" s="6"/>
      <c r="PO656" s="6"/>
      <c r="PP656" s="6"/>
      <c r="PQ656" s="6"/>
      <c r="PR656" s="6"/>
      <c r="PS656" s="6"/>
      <c r="PT656" s="6"/>
      <c r="PU656" s="6"/>
      <c r="PV656" s="6"/>
      <c r="PW656" s="6"/>
      <c r="PX656" s="6"/>
      <c r="PY656" s="6"/>
      <c r="PZ656" s="6"/>
      <c r="QA656" s="6"/>
      <c r="QB656" s="6"/>
      <c r="QC656" s="6"/>
      <c r="QD656" s="6"/>
      <c r="QE656" s="6"/>
      <c r="QF656" s="6"/>
      <c r="QG656" s="6"/>
      <c r="QH656" s="6"/>
      <c r="QI656" s="6"/>
      <c r="QJ656" s="6"/>
      <c r="QK656" s="6"/>
      <c r="QL656" s="6"/>
      <c r="QM656" s="6"/>
      <c r="QN656" s="6"/>
      <c r="QO656" s="6"/>
      <c r="QP656" s="6"/>
      <c r="QQ656" s="6"/>
      <c r="QR656" s="6"/>
      <c r="QS656" s="6"/>
      <c r="QT656" s="6"/>
      <c r="QU656" s="6"/>
      <c r="QV656" s="6"/>
      <c r="QW656" s="6"/>
      <c r="QX656" s="6"/>
      <c r="QY656" s="6"/>
      <c r="QZ656" s="6"/>
      <c r="RA656" s="6"/>
      <c r="RB656" s="6"/>
      <c r="RC656" s="6"/>
      <c r="RD656" s="6"/>
      <c r="RE656" s="6"/>
      <c r="RF656" s="6"/>
      <c r="RG656" s="6"/>
      <c r="RH656" s="6"/>
      <c r="RI656" s="6"/>
      <c r="RJ656" s="6"/>
      <c r="RK656" s="6"/>
      <c r="RL656" s="6"/>
      <c r="RM656" s="6"/>
      <c r="RN656" s="6"/>
      <c r="RO656" s="6"/>
      <c r="RP656" s="6"/>
      <c r="RQ656" s="6"/>
      <c r="RR656" s="6"/>
      <c r="RS656" s="6"/>
      <c r="RT656" s="6"/>
      <c r="RU656" s="6"/>
      <c r="RV656" s="6"/>
      <c r="RW656" s="6"/>
      <c r="RX656" s="6"/>
      <c r="RY656" s="6"/>
      <c r="RZ656" s="6"/>
      <c r="SA656" s="6"/>
      <c r="SB656" s="6"/>
      <c r="SC656" s="6"/>
      <c r="SD656" s="6"/>
      <c r="SE656" s="6"/>
      <c r="SF656" s="6"/>
      <c r="SG656" s="6"/>
      <c r="SH656" s="6"/>
      <c r="SI656" s="6"/>
      <c r="SJ656" s="6"/>
      <c r="SK656" s="6"/>
      <c r="SL656" s="6"/>
      <c r="SM656" s="6"/>
      <c r="SN656" s="6"/>
      <c r="SO656" s="6"/>
      <c r="SP656" s="6"/>
      <c r="SQ656" s="6"/>
      <c r="SR656" s="6"/>
      <c r="SS656" s="6"/>
      <c r="ST656" s="6"/>
      <c r="SU656" s="6"/>
      <c r="SV656" s="6"/>
      <c r="SW656" s="6"/>
      <c r="SX656" s="6"/>
      <c r="SY656" s="6"/>
      <c r="SZ656" s="6"/>
      <c r="TA656" s="6"/>
      <c r="TB656" s="6"/>
      <c r="TC656" s="6"/>
      <c r="TD656" s="6"/>
      <c r="TE656" s="6"/>
      <c r="TF656" s="6"/>
      <c r="TG656" s="6"/>
      <c r="TH656" s="6"/>
      <c r="TI656" s="6"/>
      <c r="TJ656" s="6"/>
      <c r="TK656" s="6"/>
      <c r="TL656" s="6"/>
      <c r="TM656" s="6"/>
      <c r="TN656" s="6"/>
      <c r="TO656" s="6"/>
      <c r="TP656" s="6"/>
      <c r="TQ656" s="6"/>
      <c r="TR656" s="6"/>
      <c r="TS656" s="6"/>
      <c r="TT656" s="6"/>
      <c r="TU656" s="6"/>
      <c r="TV656" s="6"/>
      <c r="TW656" s="6"/>
      <c r="TX656" s="6"/>
      <c r="TY656" s="6"/>
      <c r="TZ656" s="6"/>
      <c r="UA656" s="6"/>
      <c r="UB656" s="6"/>
      <c r="UC656" s="6"/>
      <c r="UD656" s="6"/>
      <c r="UE656" s="6"/>
      <c r="UF656" s="6"/>
      <c r="UG656" s="6"/>
      <c r="UH656" s="6"/>
      <c r="UI656" s="6"/>
      <c r="UJ656" s="6"/>
      <c r="UK656" s="6"/>
      <c r="UL656" s="6"/>
      <c r="UM656" s="6"/>
      <c r="UN656" s="6"/>
      <c r="UO656" s="6"/>
      <c r="UP656" s="6"/>
      <c r="UQ656" s="6"/>
      <c r="UR656" s="6"/>
      <c r="US656" s="6"/>
      <c r="UT656" s="6"/>
      <c r="UU656" s="6"/>
      <c r="UV656" s="6"/>
      <c r="UW656" s="6"/>
      <c r="UX656" s="6"/>
      <c r="UY656" s="6"/>
      <c r="UZ656" s="6"/>
      <c r="VA656" s="6"/>
      <c r="VB656" s="6"/>
      <c r="VC656" s="6"/>
      <c r="VD656" s="6"/>
      <c r="VE656" s="6"/>
      <c r="VF656" s="6"/>
      <c r="VG656" s="6"/>
      <c r="VH656" s="6"/>
      <c r="VI656" s="6"/>
      <c r="VJ656" s="6"/>
      <c r="VK656" s="6"/>
      <c r="VL656" s="6"/>
      <c r="VM656" s="6"/>
      <c r="VN656" s="6"/>
      <c r="VO656" s="6"/>
      <c r="VP656" s="6"/>
      <c r="VQ656" s="6"/>
      <c r="VR656" s="6"/>
      <c r="VS656" s="6"/>
      <c r="VT656" s="6"/>
      <c r="VU656" s="6"/>
      <c r="VV656" s="6"/>
      <c r="VW656" s="6"/>
      <c r="VX656" s="6"/>
      <c r="VY656" s="6"/>
      <c r="VZ656" s="6"/>
      <c r="WA656" s="6"/>
      <c r="WB656" s="6"/>
      <c r="WC656" s="6"/>
      <c r="WD656" s="6"/>
      <c r="WE656" s="6"/>
      <c r="WF656" s="6"/>
      <c r="WG656" s="6"/>
      <c r="WH656" s="6"/>
      <c r="WI656" s="6"/>
      <c r="WJ656" s="6"/>
      <c r="WK656" s="6"/>
      <c r="WL656" s="6"/>
      <c r="WM656" s="6"/>
      <c r="WN656" s="6"/>
      <c r="WO656" s="6"/>
      <c r="WP656" s="6"/>
      <c r="WQ656" s="6"/>
      <c r="WR656" s="6"/>
      <c r="WS656" s="6"/>
      <c r="WT656" s="6"/>
      <c r="WU656" s="6"/>
      <c r="WV656" s="6"/>
      <c r="WW656" s="6"/>
      <c r="WX656" s="6"/>
      <c r="WY656" s="6"/>
      <c r="WZ656" s="6"/>
      <c r="XA656" s="6"/>
      <c r="XB656" s="6"/>
      <c r="XC656" s="6"/>
      <c r="XD656" s="6"/>
      <c r="XE656" s="6"/>
      <c r="XF656" s="6"/>
      <c r="XG656" s="6"/>
      <c r="XH656" s="6"/>
      <c r="XI656" s="6"/>
      <c r="XJ656" s="6"/>
      <c r="XK656" s="6"/>
      <c r="XL656" s="6"/>
      <c r="XM656" s="6"/>
      <c r="XN656" s="6"/>
      <c r="XO656" s="6"/>
      <c r="XP656" s="6"/>
    </row>
    <row r="657" spans="2:640" x14ac:dyDescent="0.25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  <c r="JV657" s="6"/>
      <c r="JW657" s="6"/>
      <c r="JX657" s="6"/>
      <c r="JY657" s="6"/>
      <c r="JZ657" s="6"/>
      <c r="KA657" s="6"/>
      <c r="KB657" s="6"/>
      <c r="KC657" s="6"/>
      <c r="KD657" s="6"/>
      <c r="KE657" s="6"/>
      <c r="KF657" s="6"/>
      <c r="KG657" s="6"/>
      <c r="KH657" s="6"/>
      <c r="KI657" s="6"/>
      <c r="KJ657" s="6"/>
      <c r="KK657" s="6"/>
      <c r="KL657" s="6"/>
      <c r="KM657" s="6"/>
      <c r="KN657" s="6"/>
      <c r="KO657" s="6"/>
      <c r="KP657" s="6"/>
      <c r="KQ657" s="6"/>
      <c r="KR657" s="6"/>
      <c r="KS657" s="6"/>
      <c r="KT657" s="6"/>
      <c r="KU657" s="6"/>
      <c r="KV657" s="6"/>
      <c r="KW657" s="6"/>
      <c r="KX657" s="6"/>
      <c r="KY657" s="6"/>
      <c r="KZ657" s="6"/>
      <c r="LA657" s="6"/>
      <c r="LB657" s="6"/>
      <c r="LC657" s="6"/>
      <c r="LD657" s="6"/>
      <c r="LE657" s="6"/>
      <c r="LF657" s="6"/>
      <c r="LG657" s="6"/>
      <c r="LH657" s="6"/>
      <c r="LI657" s="6"/>
      <c r="LJ657" s="6"/>
      <c r="LK657" s="6"/>
      <c r="LL657" s="6"/>
      <c r="LM657" s="6"/>
      <c r="LN657" s="6"/>
      <c r="LO657" s="6"/>
      <c r="LP657" s="6"/>
      <c r="LQ657" s="6"/>
      <c r="LR657" s="6"/>
      <c r="LS657" s="6"/>
      <c r="LT657" s="6"/>
      <c r="LU657" s="6"/>
      <c r="LV657" s="6"/>
      <c r="LW657" s="6"/>
      <c r="LX657" s="6"/>
      <c r="LY657" s="6"/>
      <c r="LZ657" s="6"/>
      <c r="MA657" s="6"/>
      <c r="MB657" s="6"/>
      <c r="MC657" s="6"/>
      <c r="MD657" s="6"/>
      <c r="ME657" s="6"/>
      <c r="MF657" s="6"/>
      <c r="MG657" s="6"/>
      <c r="MH657" s="6"/>
      <c r="MI657" s="6"/>
      <c r="MJ657" s="6"/>
      <c r="MK657" s="6"/>
      <c r="ML657" s="6"/>
      <c r="MM657" s="6"/>
      <c r="MN657" s="6"/>
      <c r="MO657" s="6"/>
      <c r="MP657" s="6"/>
      <c r="MQ657" s="6"/>
      <c r="MR657" s="6"/>
      <c r="MS657" s="6"/>
      <c r="MT657" s="6"/>
      <c r="MU657" s="6"/>
      <c r="MV657" s="6"/>
      <c r="MW657" s="6"/>
      <c r="MX657" s="6"/>
      <c r="MY657" s="6"/>
      <c r="MZ657" s="6"/>
      <c r="NA657" s="6"/>
      <c r="NB657" s="6"/>
      <c r="NC657" s="6"/>
      <c r="ND657" s="6"/>
      <c r="NE657" s="6"/>
      <c r="NF657" s="6"/>
      <c r="NG657" s="6"/>
      <c r="NH657" s="6"/>
      <c r="NI657" s="6"/>
      <c r="NJ657" s="6"/>
      <c r="NK657" s="6"/>
      <c r="NL657" s="6"/>
      <c r="NM657" s="6"/>
      <c r="NN657" s="6"/>
      <c r="NO657" s="6"/>
      <c r="NP657" s="6"/>
      <c r="NQ657" s="6"/>
      <c r="NR657" s="6"/>
      <c r="NS657" s="6"/>
      <c r="NT657" s="6"/>
      <c r="NU657" s="6"/>
      <c r="NV657" s="6"/>
      <c r="NW657" s="6"/>
      <c r="NX657" s="6"/>
      <c r="NY657" s="6"/>
      <c r="NZ657" s="6"/>
      <c r="OA657" s="6"/>
      <c r="OB657" s="6"/>
      <c r="OC657" s="6"/>
      <c r="OD657" s="6"/>
      <c r="OE657" s="6"/>
      <c r="OF657" s="6"/>
      <c r="OG657" s="6"/>
      <c r="OH657" s="6"/>
      <c r="OI657" s="6"/>
      <c r="OJ657" s="6"/>
      <c r="OK657" s="6"/>
      <c r="OL657" s="6"/>
      <c r="OM657" s="6"/>
      <c r="ON657" s="6"/>
      <c r="OO657" s="6"/>
      <c r="OP657" s="6"/>
      <c r="OQ657" s="6"/>
      <c r="OR657" s="6"/>
      <c r="OS657" s="6"/>
      <c r="OT657" s="6"/>
      <c r="OU657" s="6"/>
      <c r="OV657" s="6"/>
      <c r="OW657" s="6"/>
      <c r="OX657" s="6"/>
      <c r="OY657" s="6"/>
      <c r="OZ657" s="6"/>
      <c r="PA657" s="6"/>
      <c r="PB657" s="6"/>
      <c r="PC657" s="6"/>
      <c r="PD657" s="6"/>
      <c r="PE657" s="6"/>
      <c r="PF657" s="6"/>
      <c r="PG657" s="6"/>
      <c r="PH657" s="6"/>
      <c r="PI657" s="6"/>
      <c r="PJ657" s="6"/>
      <c r="PK657" s="6"/>
      <c r="PL657" s="6"/>
      <c r="PM657" s="6"/>
      <c r="PN657" s="6"/>
      <c r="PO657" s="6"/>
      <c r="PP657" s="6"/>
      <c r="PQ657" s="6"/>
      <c r="PR657" s="6"/>
      <c r="PS657" s="6"/>
      <c r="PT657" s="6"/>
      <c r="PU657" s="6"/>
      <c r="PV657" s="6"/>
      <c r="PW657" s="6"/>
      <c r="PX657" s="6"/>
      <c r="PY657" s="6"/>
      <c r="PZ657" s="6"/>
      <c r="QA657" s="6"/>
      <c r="QB657" s="6"/>
      <c r="QC657" s="6"/>
      <c r="QD657" s="6"/>
      <c r="QE657" s="6"/>
      <c r="QF657" s="6"/>
      <c r="QG657" s="6"/>
      <c r="QH657" s="6"/>
      <c r="QI657" s="6"/>
      <c r="QJ657" s="6"/>
      <c r="QK657" s="6"/>
      <c r="QL657" s="6"/>
      <c r="QM657" s="6"/>
      <c r="QN657" s="6"/>
      <c r="QO657" s="6"/>
      <c r="QP657" s="6"/>
      <c r="QQ657" s="6"/>
      <c r="QR657" s="6"/>
      <c r="QS657" s="6"/>
      <c r="QT657" s="6"/>
      <c r="QU657" s="6"/>
      <c r="QV657" s="6"/>
      <c r="QW657" s="6"/>
      <c r="QX657" s="6"/>
      <c r="QY657" s="6"/>
      <c r="QZ657" s="6"/>
      <c r="RA657" s="6"/>
      <c r="RB657" s="6"/>
      <c r="RC657" s="6"/>
      <c r="RD657" s="6"/>
      <c r="RE657" s="6"/>
      <c r="RF657" s="6"/>
      <c r="RG657" s="6"/>
      <c r="RH657" s="6"/>
      <c r="RI657" s="6"/>
      <c r="RJ657" s="6"/>
      <c r="RK657" s="6"/>
      <c r="RL657" s="6"/>
      <c r="RM657" s="6"/>
      <c r="RN657" s="6"/>
      <c r="RO657" s="6"/>
      <c r="RP657" s="6"/>
      <c r="RQ657" s="6"/>
      <c r="RR657" s="6"/>
      <c r="RS657" s="6"/>
      <c r="RT657" s="6"/>
      <c r="RU657" s="6"/>
      <c r="RV657" s="6"/>
      <c r="RW657" s="6"/>
      <c r="RX657" s="6"/>
      <c r="RY657" s="6"/>
      <c r="RZ657" s="6"/>
      <c r="SA657" s="6"/>
      <c r="SB657" s="6"/>
      <c r="SC657" s="6"/>
      <c r="SD657" s="6"/>
      <c r="SE657" s="6"/>
      <c r="SF657" s="6"/>
      <c r="SG657" s="6"/>
      <c r="SH657" s="6"/>
      <c r="SI657" s="6"/>
      <c r="SJ657" s="6"/>
      <c r="SK657" s="6"/>
      <c r="SL657" s="6"/>
      <c r="SM657" s="6"/>
      <c r="SN657" s="6"/>
      <c r="SO657" s="6"/>
      <c r="SP657" s="6"/>
      <c r="SQ657" s="6"/>
      <c r="SR657" s="6"/>
      <c r="SS657" s="6"/>
      <c r="ST657" s="6"/>
      <c r="SU657" s="6"/>
      <c r="SV657" s="6"/>
      <c r="SW657" s="6"/>
      <c r="SX657" s="6"/>
      <c r="SY657" s="6"/>
      <c r="SZ657" s="6"/>
      <c r="TA657" s="6"/>
      <c r="TB657" s="6"/>
      <c r="TC657" s="6"/>
      <c r="TD657" s="6"/>
      <c r="TE657" s="6"/>
      <c r="TF657" s="6"/>
      <c r="TG657" s="6"/>
      <c r="TH657" s="6"/>
      <c r="TI657" s="6"/>
      <c r="TJ657" s="6"/>
      <c r="TK657" s="6"/>
      <c r="TL657" s="6"/>
      <c r="TM657" s="6"/>
      <c r="TN657" s="6"/>
      <c r="TO657" s="6"/>
      <c r="TP657" s="6"/>
      <c r="TQ657" s="6"/>
      <c r="TR657" s="6"/>
      <c r="TS657" s="6"/>
      <c r="TT657" s="6"/>
      <c r="TU657" s="6"/>
      <c r="TV657" s="6"/>
      <c r="TW657" s="6"/>
      <c r="TX657" s="6"/>
      <c r="TY657" s="6"/>
      <c r="TZ657" s="6"/>
      <c r="UA657" s="6"/>
      <c r="UB657" s="6"/>
      <c r="UC657" s="6"/>
      <c r="UD657" s="6"/>
      <c r="UE657" s="6"/>
      <c r="UF657" s="6"/>
      <c r="UG657" s="6"/>
      <c r="UH657" s="6"/>
      <c r="UI657" s="6"/>
      <c r="UJ657" s="6"/>
      <c r="UK657" s="6"/>
      <c r="UL657" s="6"/>
      <c r="UM657" s="6"/>
      <c r="UN657" s="6"/>
      <c r="UO657" s="6"/>
      <c r="UP657" s="6"/>
      <c r="UQ657" s="6"/>
      <c r="UR657" s="6"/>
      <c r="US657" s="6"/>
      <c r="UT657" s="6"/>
      <c r="UU657" s="6"/>
      <c r="UV657" s="6"/>
      <c r="UW657" s="6"/>
      <c r="UX657" s="6"/>
      <c r="UY657" s="6"/>
      <c r="UZ657" s="6"/>
      <c r="VA657" s="6"/>
      <c r="VB657" s="6"/>
      <c r="VC657" s="6"/>
      <c r="VD657" s="6"/>
      <c r="VE657" s="6"/>
      <c r="VF657" s="6"/>
      <c r="VG657" s="6"/>
      <c r="VH657" s="6"/>
      <c r="VI657" s="6"/>
      <c r="VJ657" s="6"/>
      <c r="VK657" s="6"/>
      <c r="VL657" s="6"/>
      <c r="VM657" s="6"/>
      <c r="VN657" s="6"/>
      <c r="VO657" s="6"/>
      <c r="VP657" s="6"/>
      <c r="VQ657" s="6"/>
      <c r="VR657" s="6"/>
      <c r="VS657" s="6"/>
      <c r="VT657" s="6"/>
      <c r="VU657" s="6"/>
      <c r="VV657" s="6"/>
      <c r="VW657" s="6"/>
      <c r="VX657" s="6"/>
      <c r="VY657" s="6"/>
      <c r="VZ657" s="6"/>
      <c r="WA657" s="6"/>
      <c r="WB657" s="6"/>
      <c r="WC657" s="6"/>
      <c r="WD657" s="6"/>
      <c r="WE657" s="6"/>
      <c r="WF657" s="6"/>
      <c r="WG657" s="6"/>
      <c r="WH657" s="6"/>
      <c r="WI657" s="6"/>
      <c r="WJ657" s="6"/>
      <c r="WK657" s="6"/>
      <c r="WL657" s="6"/>
      <c r="WM657" s="6"/>
      <c r="WN657" s="6"/>
      <c r="WO657" s="6"/>
      <c r="WP657" s="6"/>
      <c r="WQ657" s="6"/>
      <c r="WR657" s="6"/>
      <c r="WS657" s="6"/>
      <c r="WT657" s="6"/>
      <c r="WU657" s="6"/>
      <c r="WV657" s="6"/>
      <c r="WW657" s="6"/>
      <c r="WX657" s="6"/>
      <c r="WY657" s="6"/>
      <c r="WZ657" s="6"/>
      <c r="XA657" s="6"/>
      <c r="XB657" s="6"/>
      <c r="XC657" s="6"/>
      <c r="XD657" s="6"/>
      <c r="XE657" s="6"/>
      <c r="XF657" s="6"/>
      <c r="XG657" s="6"/>
      <c r="XH657" s="6"/>
      <c r="XI657" s="6"/>
      <c r="XJ657" s="6"/>
      <c r="XK657" s="6"/>
      <c r="XL657" s="6"/>
      <c r="XM657" s="6"/>
      <c r="XN657" s="6"/>
      <c r="XO657" s="6"/>
      <c r="XP657" s="6"/>
    </row>
    <row r="658" spans="2:640" x14ac:dyDescent="0.25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  <c r="JV658" s="6"/>
      <c r="JW658" s="6"/>
      <c r="JX658" s="6"/>
      <c r="JY658" s="6"/>
      <c r="JZ658" s="6"/>
      <c r="KA658" s="6"/>
      <c r="KB658" s="6"/>
      <c r="KC658" s="6"/>
      <c r="KD658" s="6"/>
      <c r="KE658" s="6"/>
      <c r="KF658" s="6"/>
      <c r="KG658" s="6"/>
      <c r="KH658" s="6"/>
      <c r="KI658" s="6"/>
      <c r="KJ658" s="6"/>
      <c r="KK658" s="6"/>
      <c r="KL658" s="6"/>
      <c r="KM658" s="6"/>
      <c r="KN658" s="6"/>
      <c r="KO658" s="6"/>
      <c r="KP658" s="6"/>
      <c r="KQ658" s="6"/>
      <c r="KR658" s="6"/>
      <c r="KS658" s="6"/>
      <c r="KT658" s="6"/>
      <c r="KU658" s="6"/>
      <c r="KV658" s="6"/>
      <c r="KW658" s="6"/>
      <c r="KX658" s="6"/>
      <c r="KY658" s="6"/>
      <c r="KZ658" s="6"/>
      <c r="LA658" s="6"/>
      <c r="LB658" s="6"/>
      <c r="LC658" s="6"/>
      <c r="LD658" s="6"/>
      <c r="LE658" s="6"/>
      <c r="LF658" s="6"/>
      <c r="LG658" s="6"/>
      <c r="LH658" s="6"/>
      <c r="LI658" s="6"/>
      <c r="LJ658" s="6"/>
      <c r="LK658" s="6"/>
      <c r="LL658" s="6"/>
      <c r="LM658" s="6"/>
      <c r="LN658" s="6"/>
      <c r="LO658" s="6"/>
      <c r="LP658" s="6"/>
      <c r="LQ658" s="6"/>
      <c r="LR658" s="6"/>
      <c r="LS658" s="6"/>
      <c r="LT658" s="6"/>
      <c r="LU658" s="6"/>
      <c r="LV658" s="6"/>
      <c r="LW658" s="6"/>
      <c r="LX658" s="6"/>
      <c r="LY658" s="6"/>
      <c r="LZ658" s="6"/>
      <c r="MA658" s="6"/>
      <c r="MB658" s="6"/>
      <c r="MC658" s="6"/>
      <c r="MD658" s="6"/>
      <c r="ME658" s="6"/>
      <c r="MF658" s="6"/>
      <c r="MG658" s="6"/>
      <c r="MH658" s="6"/>
      <c r="MI658" s="6"/>
      <c r="MJ658" s="6"/>
      <c r="MK658" s="6"/>
      <c r="ML658" s="6"/>
      <c r="MM658" s="6"/>
      <c r="MN658" s="6"/>
      <c r="MO658" s="6"/>
      <c r="MP658" s="6"/>
      <c r="MQ658" s="6"/>
      <c r="MR658" s="6"/>
      <c r="MS658" s="6"/>
      <c r="MT658" s="6"/>
      <c r="MU658" s="6"/>
      <c r="MV658" s="6"/>
      <c r="MW658" s="6"/>
      <c r="MX658" s="6"/>
      <c r="MY658" s="6"/>
      <c r="MZ658" s="6"/>
      <c r="NA658" s="6"/>
      <c r="NB658" s="6"/>
      <c r="NC658" s="6"/>
      <c r="ND658" s="6"/>
      <c r="NE658" s="6"/>
      <c r="NF658" s="6"/>
      <c r="NG658" s="6"/>
      <c r="NH658" s="6"/>
      <c r="NI658" s="6"/>
      <c r="NJ658" s="6"/>
      <c r="NK658" s="6"/>
      <c r="NL658" s="6"/>
      <c r="NM658" s="6"/>
      <c r="NN658" s="6"/>
      <c r="NO658" s="6"/>
      <c r="NP658" s="6"/>
      <c r="NQ658" s="6"/>
      <c r="NR658" s="6"/>
      <c r="NS658" s="6"/>
      <c r="NT658" s="6"/>
      <c r="NU658" s="6"/>
      <c r="NV658" s="6"/>
      <c r="NW658" s="6"/>
      <c r="NX658" s="6"/>
      <c r="NY658" s="6"/>
      <c r="NZ658" s="6"/>
      <c r="OA658" s="6"/>
      <c r="OB658" s="6"/>
      <c r="OC658" s="6"/>
      <c r="OD658" s="6"/>
      <c r="OE658" s="6"/>
      <c r="OF658" s="6"/>
      <c r="OG658" s="6"/>
      <c r="OH658" s="6"/>
      <c r="OI658" s="6"/>
      <c r="OJ658" s="6"/>
      <c r="OK658" s="6"/>
      <c r="OL658" s="6"/>
      <c r="OM658" s="6"/>
      <c r="ON658" s="6"/>
      <c r="OO658" s="6"/>
      <c r="OP658" s="6"/>
      <c r="OQ658" s="6"/>
      <c r="OR658" s="6"/>
      <c r="OS658" s="6"/>
      <c r="OT658" s="6"/>
      <c r="OU658" s="6"/>
      <c r="OV658" s="6"/>
      <c r="OW658" s="6"/>
      <c r="OX658" s="6"/>
      <c r="OY658" s="6"/>
      <c r="OZ658" s="6"/>
      <c r="PA658" s="6"/>
      <c r="PB658" s="6"/>
      <c r="PC658" s="6"/>
      <c r="PD658" s="6"/>
      <c r="PE658" s="6"/>
      <c r="PF658" s="6"/>
      <c r="PG658" s="6"/>
      <c r="PH658" s="6"/>
      <c r="PI658" s="6"/>
      <c r="PJ658" s="6"/>
      <c r="PK658" s="6"/>
      <c r="PL658" s="6"/>
      <c r="PM658" s="6"/>
      <c r="PN658" s="6"/>
      <c r="PO658" s="6"/>
      <c r="PP658" s="6"/>
      <c r="PQ658" s="6"/>
      <c r="PR658" s="6"/>
      <c r="PS658" s="6"/>
      <c r="PT658" s="6"/>
      <c r="PU658" s="6"/>
      <c r="PV658" s="6"/>
      <c r="PW658" s="6"/>
      <c r="PX658" s="6"/>
      <c r="PY658" s="6"/>
      <c r="PZ658" s="6"/>
      <c r="QA658" s="6"/>
      <c r="QB658" s="6"/>
      <c r="QC658" s="6"/>
      <c r="QD658" s="6"/>
      <c r="QE658" s="6"/>
      <c r="QF658" s="6"/>
      <c r="QG658" s="6"/>
      <c r="QH658" s="6"/>
      <c r="QI658" s="6"/>
      <c r="QJ658" s="6"/>
      <c r="QK658" s="6"/>
      <c r="QL658" s="6"/>
      <c r="QM658" s="6"/>
      <c r="QN658" s="6"/>
      <c r="QO658" s="6"/>
      <c r="QP658" s="6"/>
      <c r="QQ658" s="6"/>
      <c r="QR658" s="6"/>
      <c r="QS658" s="6"/>
      <c r="QT658" s="6"/>
      <c r="QU658" s="6"/>
      <c r="QV658" s="6"/>
      <c r="QW658" s="6"/>
      <c r="QX658" s="6"/>
      <c r="QY658" s="6"/>
      <c r="QZ658" s="6"/>
      <c r="RA658" s="6"/>
      <c r="RB658" s="6"/>
      <c r="RC658" s="6"/>
      <c r="RD658" s="6"/>
      <c r="RE658" s="6"/>
      <c r="RF658" s="6"/>
      <c r="RG658" s="6"/>
      <c r="RH658" s="6"/>
      <c r="RI658" s="6"/>
      <c r="RJ658" s="6"/>
      <c r="RK658" s="6"/>
      <c r="RL658" s="6"/>
      <c r="RM658" s="6"/>
      <c r="RN658" s="6"/>
      <c r="RO658" s="6"/>
      <c r="RP658" s="6"/>
      <c r="RQ658" s="6"/>
      <c r="RR658" s="6"/>
      <c r="RS658" s="6"/>
      <c r="RT658" s="6"/>
      <c r="RU658" s="6"/>
      <c r="RV658" s="6"/>
      <c r="RW658" s="6"/>
      <c r="RX658" s="6"/>
      <c r="RY658" s="6"/>
      <c r="RZ658" s="6"/>
      <c r="SA658" s="6"/>
      <c r="SB658" s="6"/>
      <c r="SC658" s="6"/>
      <c r="SD658" s="6"/>
      <c r="SE658" s="6"/>
      <c r="SF658" s="6"/>
      <c r="SG658" s="6"/>
      <c r="SH658" s="6"/>
      <c r="SI658" s="6"/>
      <c r="SJ658" s="6"/>
      <c r="SK658" s="6"/>
      <c r="SL658" s="6"/>
      <c r="SM658" s="6"/>
      <c r="SN658" s="6"/>
      <c r="SO658" s="6"/>
      <c r="SP658" s="6"/>
      <c r="SQ658" s="6"/>
      <c r="SR658" s="6"/>
      <c r="SS658" s="6"/>
      <c r="ST658" s="6"/>
      <c r="SU658" s="6"/>
      <c r="SV658" s="6"/>
      <c r="SW658" s="6"/>
      <c r="SX658" s="6"/>
      <c r="SY658" s="6"/>
      <c r="SZ658" s="6"/>
      <c r="TA658" s="6"/>
      <c r="TB658" s="6"/>
      <c r="TC658" s="6"/>
      <c r="TD658" s="6"/>
      <c r="TE658" s="6"/>
      <c r="TF658" s="6"/>
      <c r="TG658" s="6"/>
      <c r="TH658" s="6"/>
      <c r="TI658" s="6"/>
      <c r="TJ658" s="6"/>
      <c r="TK658" s="6"/>
      <c r="TL658" s="6"/>
      <c r="TM658" s="6"/>
      <c r="TN658" s="6"/>
      <c r="TO658" s="6"/>
      <c r="TP658" s="6"/>
      <c r="TQ658" s="6"/>
      <c r="TR658" s="6"/>
      <c r="TS658" s="6"/>
      <c r="TT658" s="6"/>
      <c r="TU658" s="6"/>
      <c r="TV658" s="6"/>
      <c r="TW658" s="6"/>
      <c r="TX658" s="6"/>
      <c r="TY658" s="6"/>
      <c r="TZ658" s="6"/>
      <c r="UA658" s="6"/>
      <c r="UB658" s="6"/>
      <c r="UC658" s="6"/>
      <c r="UD658" s="6"/>
      <c r="UE658" s="6"/>
      <c r="UF658" s="6"/>
      <c r="UG658" s="6"/>
      <c r="UH658" s="6"/>
      <c r="UI658" s="6"/>
      <c r="UJ658" s="6"/>
      <c r="UK658" s="6"/>
      <c r="UL658" s="6"/>
      <c r="UM658" s="6"/>
      <c r="UN658" s="6"/>
      <c r="UO658" s="6"/>
      <c r="UP658" s="6"/>
      <c r="UQ658" s="6"/>
      <c r="UR658" s="6"/>
      <c r="US658" s="6"/>
      <c r="UT658" s="6"/>
      <c r="UU658" s="6"/>
      <c r="UV658" s="6"/>
      <c r="UW658" s="6"/>
      <c r="UX658" s="6"/>
      <c r="UY658" s="6"/>
      <c r="UZ658" s="6"/>
      <c r="VA658" s="6"/>
      <c r="VB658" s="6"/>
      <c r="VC658" s="6"/>
      <c r="VD658" s="6"/>
      <c r="VE658" s="6"/>
      <c r="VF658" s="6"/>
      <c r="VG658" s="6"/>
      <c r="VH658" s="6"/>
      <c r="VI658" s="6"/>
      <c r="VJ658" s="6"/>
      <c r="VK658" s="6"/>
      <c r="VL658" s="6"/>
      <c r="VM658" s="6"/>
      <c r="VN658" s="6"/>
      <c r="VO658" s="6"/>
      <c r="VP658" s="6"/>
      <c r="VQ658" s="6"/>
      <c r="VR658" s="6"/>
      <c r="VS658" s="6"/>
      <c r="VT658" s="6"/>
      <c r="VU658" s="6"/>
      <c r="VV658" s="6"/>
      <c r="VW658" s="6"/>
      <c r="VX658" s="6"/>
      <c r="VY658" s="6"/>
      <c r="VZ658" s="6"/>
      <c r="WA658" s="6"/>
      <c r="WB658" s="6"/>
      <c r="WC658" s="6"/>
      <c r="WD658" s="6"/>
      <c r="WE658" s="6"/>
      <c r="WF658" s="6"/>
      <c r="WG658" s="6"/>
      <c r="WH658" s="6"/>
      <c r="WI658" s="6"/>
      <c r="WJ658" s="6"/>
      <c r="WK658" s="6"/>
      <c r="WL658" s="6"/>
      <c r="WM658" s="6"/>
      <c r="WN658" s="6"/>
      <c r="WO658" s="6"/>
      <c r="WP658" s="6"/>
      <c r="WQ658" s="6"/>
      <c r="WR658" s="6"/>
      <c r="WS658" s="6"/>
      <c r="WT658" s="6"/>
      <c r="WU658" s="6"/>
      <c r="WV658" s="6"/>
      <c r="WW658" s="6"/>
      <c r="WX658" s="6"/>
      <c r="WY658" s="6"/>
      <c r="WZ658" s="6"/>
      <c r="XA658" s="6"/>
      <c r="XB658" s="6"/>
      <c r="XC658" s="6"/>
      <c r="XD658" s="6"/>
      <c r="XE658" s="6"/>
      <c r="XF658" s="6"/>
      <c r="XG658" s="6"/>
      <c r="XH658" s="6"/>
      <c r="XI658" s="6"/>
      <c r="XJ658" s="6"/>
      <c r="XK658" s="6"/>
      <c r="XL658" s="6"/>
      <c r="XM658" s="6"/>
      <c r="XN658" s="6"/>
      <c r="XO658" s="6"/>
      <c r="XP658" s="6"/>
    </row>
    <row r="659" spans="2:640" x14ac:dyDescent="0.25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  <c r="JV659" s="6"/>
      <c r="JW659" s="6"/>
      <c r="JX659" s="6"/>
      <c r="JY659" s="6"/>
      <c r="JZ659" s="6"/>
      <c r="KA659" s="6"/>
      <c r="KB659" s="6"/>
      <c r="KC659" s="6"/>
      <c r="KD659" s="6"/>
      <c r="KE659" s="6"/>
      <c r="KF659" s="6"/>
      <c r="KG659" s="6"/>
      <c r="KH659" s="6"/>
      <c r="KI659" s="6"/>
      <c r="KJ659" s="6"/>
      <c r="KK659" s="6"/>
      <c r="KL659" s="6"/>
      <c r="KM659" s="6"/>
      <c r="KN659" s="6"/>
      <c r="KO659" s="6"/>
      <c r="KP659" s="6"/>
      <c r="KQ659" s="6"/>
      <c r="KR659" s="6"/>
      <c r="KS659" s="6"/>
      <c r="KT659" s="6"/>
      <c r="KU659" s="6"/>
      <c r="KV659" s="6"/>
      <c r="KW659" s="6"/>
      <c r="KX659" s="6"/>
      <c r="KY659" s="6"/>
      <c r="KZ659" s="6"/>
      <c r="LA659" s="6"/>
      <c r="LB659" s="6"/>
      <c r="LC659" s="6"/>
      <c r="LD659" s="6"/>
      <c r="LE659" s="6"/>
      <c r="LF659" s="6"/>
      <c r="LG659" s="6"/>
      <c r="LH659" s="6"/>
      <c r="LI659" s="6"/>
      <c r="LJ659" s="6"/>
      <c r="LK659" s="6"/>
      <c r="LL659" s="6"/>
      <c r="LM659" s="6"/>
      <c r="LN659" s="6"/>
      <c r="LO659" s="6"/>
      <c r="LP659" s="6"/>
      <c r="LQ659" s="6"/>
      <c r="LR659" s="6"/>
      <c r="LS659" s="6"/>
      <c r="LT659" s="6"/>
      <c r="LU659" s="6"/>
      <c r="LV659" s="6"/>
      <c r="LW659" s="6"/>
      <c r="LX659" s="6"/>
      <c r="LY659" s="6"/>
      <c r="LZ659" s="6"/>
      <c r="MA659" s="6"/>
      <c r="MB659" s="6"/>
      <c r="MC659" s="6"/>
      <c r="MD659" s="6"/>
      <c r="ME659" s="6"/>
      <c r="MF659" s="6"/>
      <c r="MG659" s="6"/>
      <c r="MH659" s="6"/>
      <c r="MI659" s="6"/>
      <c r="MJ659" s="6"/>
      <c r="MK659" s="6"/>
      <c r="ML659" s="6"/>
      <c r="MM659" s="6"/>
      <c r="MN659" s="6"/>
      <c r="MO659" s="6"/>
      <c r="MP659" s="6"/>
      <c r="MQ659" s="6"/>
      <c r="MR659" s="6"/>
      <c r="MS659" s="6"/>
      <c r="MT659" s="6"/>
      <c r="MU659" s="6"/>
      <c r="MV659" s="6"/>
      <c r="MW659" s="6"/>
      <c r="MX659" s="6"/>
      <c r="MY659" s="6"/>
      <c r="MZ659" s="6"/>
      <c r="NA659" s="6"/>
      <c r="NB659" s="6"/>
      <c r="NC659" s="6"/>
      <c r="ND659" s="6"/>
      <c r="NE659" s="6"/>
      <c r="NF659" s="6"/>
      <c r="NG659" s="6"/>
      <c r="NH659" s="6"/>
      <c r="NI659" s="6"/>
      <c r="NJ659" s="6"/>
      <c r="NK659" s="6"/>
      <c r="NL659" s="6"/>
      <c r="NM659" s="6"/>
      <c r="NN659" s="6"/>
      <c r="NO659" s="6"/>
      <c r="NP659" s="6"/>
      <c r="NQ659" s="6"/>
      <c r="NR659" s="6"/>
      <c r="NS659" s="6"/>
      <c r="NT659" s="6"/>
      <c r="NU659" s="6"/>
      <c r="NV659" s="6"/>
      <c r="NW659" s="6"/>
      <c r="NX659" s="6"/>
      <c r="NY659" s="6"/>
      <c r="NZ659" s="6"/>
      <c r="OA659" s="6"/>
      <c r="OB659" s="6"/>
      <c r="OC659" s="6"/>
      <c r="OD659" s="6"/>
      <c r="OE659" s="6"/>
      <c r="OF659" s="6"/>
      <c r="OG659" s="6"/>
      <c r="OH659" s="6"/>
      <c r="OI659" s="6"/>
      <c r="OJ659" s="6"/>
      <c r="OK659" s="6"/>
      <c r="OL659" s="6"/>
      <c r="OM659" s="6"/>
      <c r="ON659" s="6"/>
      <c r="OO659" s="6"/>
      <c r="OP659" s="6"/>
      <c r="OQ659" s="6"/>
      <c r="OR659" s="6"/>
      <c r="OS659" s="6"/>
      <c r="OT659" s="6"/>
      <c r="OU659" s="6"/>
      <c r="OV659" s="6"/>
      <c r="OW659" s="6"/>
      <c r="OX659" s="6"/>
      <c r="OY659" s="6"/>
      <c r="OZ659" s="6"/>
      <c r="PA659" s="6"/>
      <c r="PB659" s="6"/>
      <c r="PC659" s="6"/>
      <c r="PD659" s="6"/>
      <c r="PE659" s="6"/>
      <c r="PF659" s="6"/>
      <c r="PG659" s="6"/>
      <c r="PH659" s="6"/>
      <c r="PI659" s="6"/>
      <c r="PJ659" s="6"/>
      <c r="PK659" s="6"/>
      <c r="PL659" s="6"/>
      <c r="PM659" s="6"/>
      <c r="PN659" s="6"/>
      <c r="PO659" s="6"/>
      <c r="PP659" s="6"/>
      <c r="PQ659" s="6"/>
      <c r="PR659" s="6"/>
      <c r="PS659" s="6"/>
      <c r="PT659" s="6"/>
      <c r="PU659" s="6"/>
      <c r="PV659" s="6"/>
      <c r="PW659" s="6"/>
      <c r="PX659" s="6"/>
      <c r="PY659" s="6"/>
      <c r="PZ659" s="6"/>
      <c r="QA659" s="6"/>
      <c r="QB659" s="6"/>
      <c r="QC659" s="6"/>
      <c r="QD659" s="6"/>
      <c r="QE659" s="6"/>
      <c r="QF659" s="6"/>
      <c r="QG659" s="6"/>
      <c r="QH659" s="6"/>
      <c r="QI659" s="6"/>
      <c r="QJ659" s="6"/>
      <c r="QK659" s="6"/>
      <c r="QL659" s="6"/>
      <c r="QM659" s="6"/>
      <c r="QN659" s="6"/>
      <c r="QO659" s="6"/>
      <c r="QP659" s="6"/>
      <c r="QQ659" s="6"/>
      <c r="QR659" s="6"/>
      <c r="QS659" s="6"/>
      <c r="QT659" s="6"/>
      <c r="QU659" s="6"/>
      <c r="QV659" s="6"/>
      <c r="QW659" s="6"/>
      <c r="QX659" s="6"/>
      <c r="QY659" s="6"/>
      <c r="QZ659" s="6"/>
      <c r="RA659" s="6"/>
      <c r="RB659" s="6"/>
      <c r="RC659" s="6"/>
      <c r="RD659" s="6"/>
      <c r="RE659" s="6"/>
      <c r="RF659" s="6"/>
      <c r="RG659" s="6"/>
      <c r="RH659" s="6"/>
      <c r="RI659" s="6"/>
      <c r="RJ659" s="6"/>
      <c r="RK659" s="6"/>
      <c r="RL659" s="6"/>
      <c r="RM659" s="6"/>
      <c r="RN659" s="6"/>
      <c r="RO659" s="6"/>
      <c r="RP659" s="6"/>
      <c r="RQ659" s="6"/>
      <c r="RR659" s="6"/>
      <c r="RS659" s="6"/>
      <c r="RT659" s="6"/>
      <c r="RU659" s="6"/>
      <c r="RV659" s="6"/>
      <c r="RW659" s="6"/>
      <c r="RX659" s="6"/>
      <c r="RY659" s="6"/>
      <c r="RZ659" s="6"/>
      <c r="SA659" s="6"/>
      <c r="SB659" s="6"/>
      <c r="SC659" s="6"/>
      <c r="SD659" s="6"/>
      <c r="SE659" s="6"/>
      <c r="SF659" s="6"/>
      <c r="SG659" s="6"/>
      <c r="SH659" s="6"/>
      <c r="SI659" s="6"/>
      <c r="SJ659" s="6"/>
      <c r="SK659" s="6"/>
      <c r="SL659" s="6"/>
      <c r="SM659" s="6"/>
      <c r="SN659" s="6"/>
      <c r="SO659" s="6"/>
      <c r="SP659" s="6"/>
      <c r="SQ659" s="6"/>
      <c r="SR659" s="6"/>
      <c r="SS659" s="6"/>
      <c r="ST659" s="6"/>
      <c r="SU659" s="6"/>
      <c r="SV659" s="6"/>
      <c r="SW659" s="6"/>
      <c r="SX659" s="6"/>
      <c r="SY659" s="6"/>
      <c r="SZ659" s="6"/>
      <c r="TA659" s="6"/>
      <c r="TB659" s="6"/>
      <c r="TC659" s="6"/>
      <c r="TD659" s="6"/>
      <c r="TE659" s="6"/>
      <c r="TF659" s="6"/>
      <c r="TG659" s="6"/>
      <c r="TH659" s="6"/>
      <c r="TI659" s="6"/>
      <c r="TJ659" s="6"/>
      <c r="TK659" s="6"/>
      <c r="TL659" s="6"/>
      <c r="TM659" s="6"/>
      <c r="TN659" s="6"/>
      <c r="TO659" s="6"/>
      <c r="TP659" s="6"/>
      <c r="TQ659" s="6"/>
      <c r="TR659" s="6"/>
      <c r="TS659" s="6"/>
      <c r="TT659" s="6"/>
      <c r="TU659" s="6"/>
      <c r="TV659" s="6"/>
      <c r="TW659" s="6"/>
      <c r="TX659" s="6"/>
      <c r="TY659" s="6"/>
      <c r="TZ659" s="6"/>
      <c r="UA659" s="6"/>
      <c r="UB659" s="6"/>
      <c r="UC659" s="6"/>
      <c r="UD659" s="6"/>
      <c r="UE659" s="6"/>
      <c r="UF659" s="6"/>
      <c r="UG659" s="6"/>
      <c r="UH659" s="6"/>
      <c r="UI659" s="6"/>
      <c r="UJ659" s="6"/>
      <c r="UK659" s="6"/>
      <c r="UL659" s="6"/>
      <c r="UM659" s="6"/>
      <c r="UN659" s="6"/>
      <c r="UO659" s="6"/>
      <c r="UP659" s="6"/>
      <c r="UQ659" s="6"/>
      <c r="UR659" s="6"/>
      <c r="US659" s="6"/>
      <c r="UT659" s="6"/>
      <c r="UU659" s="6"/>
      <c r="UV659" s="6"/>
      <c r="UW659" s="6"/>
      <c r="UX659" s="6"/>
      <c r="UY659" s="6"/>
      <c r="UZ659" s="6"/>
      <c r="VA659" s="6"/>
      <c r="VB659" s="6"/>
      <c r="VC659" s="6"/>
      <c r="VD659" s="6"/>
      <c r="VE659" s="6"/>
      <c r="VF659" s="6"/>
      <c r="VG659" s="6"/>
      <c r="VH659" s="6"/>
      <c r="VI659" s="6"/>
      <c r="VJ659" s="6"/>
      <c r="VK659" s="6"/>
      <c r="VL659" s="6"/>
      <c r="VM659" s="6"/>
      <c r="VN659" s="6"/>
      <c r="VO659" s="6"/>
      <c r="VP659" s="6"/>
      <c r="VQ659" s="6"/>
      <c r="VR659" s="6"/>
      <c r="VS659" s="6"/>
      <c r="VT659" s="6"/>
      <c r="VU659" s="6"/>
      <c r="VV659" s="6"/>
      <c r="VW659" s="6"/>
      <c r="VX659" s="6"/>
      <c r="VY659" s="6"/>
      <c r="VZ659" s="6"/>
      <c r="WA659" s="6"/>
      <c r="WB659" s="6"/>
      <c r="WC659" s="6"/>
      <c r="WD659" s="6"/>
      <c r="WE659" s="6"/>
      <c r="WF659" s="6"/>
      <c r="WG659" s="6"/>
      <c r="WH659" s="6"/>
      <c r="WI659" s="6"/>
      <c r="WJ659" s="6"/>
      <c r="WK659" s="6"/>
      <c r="WL659" s="6"/>
      <c r="WM659" s="6"/>
      <c r="WN659" s="6"/>
      <c r="WO659" s="6"/>
      <c r="WP659" s="6"/>
      <c r="WQ659" s="6"/>
      <c r="WR659" s="6"/>
      <c r="WS659" s="6"/>
      <c r="WT659" s="6"/>
      <c r="WU659" s="6"/>
      <c r="WV659" s="6"/>
      <c r="WW659" s="6"/>
      <c r="WX659" s="6"/>
      <c r="WY659" s="6"/>
      <c r="WZ659" s="6"/>
      <c r="XA659" s="6"/>
      <c r="XB659" s="6"/>
      <c r="XC659" s="6"/>
      <c r="XD659" s="6"/>
      <c r="XE659" s="6"/>
      <c r="XF659" s="6"/>
      <c r="XG659" s="6"/>
      <c r="XH659" s="6"/>
      <c r="XI659" s="6"/>
      <c r="XJ659" s="6"/>
      <c r="XK659" s="6"/>
      <c r="XL659" s="6"/>
      <c r="XM659" s="6"/>
      <c r="XN659" s="6"/>
      <c r="XO659" s="6"/>
      <c r="XP659" s="6"/>
    </row>
    <row r="660" spans="2:640" x14ac:dyDescent="0.25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  <c r="JV660" s="6"/>
      <c r="JW660" s="6"/>
      <c r="JX660" s="6"/>
      <c r="JY660" s="6"/>
      <c r="JZ660" s="6"/>
      <c r="KA660" s="6"/>
      <c r="KB660" s="6"/>
      <c r="KC660" s="6"/>
      <c r="KD660" s="6"/>
      <c r="KE660" s="6"/>
      <c r="KF660" s="6"/>
      <c r="KG660" s="6"/>
      <c r="KH660" s="6"/>
      <c r="KI660" s="6"/>
      <c r="KJ660" s="6"/>
      <c r="KK660" s="6"/>
      <c r="KL660" s="6"/>
      <c r="KM660" s="6"/>
      <c r="KN660" s="6"/>
      <c r="KO660" s="6"/>
      <c r="KP660" s="6"/>
      <c r="KQ660" s="6"/>
      <c r="KR660" s="6"/>
      <c r="KS660" s="6"/>
      <c r="KT660" s="6"/>
      <c r="KU660" s="6"/>
      <c r="KV660" s="6"/>
      <c r="KW660" s="6"/>
      <c r="KX660" s="6"/>
      <c r="KY660" s="6"/>
      <c r="KZ660" s="6"/>
      <c r="LA660" s="6"/>
      <c r="LB660" s="6"/>
      <c r="LC660" s="6"/>
      <c r="LD660" s="6"/>
      <c r="LE660" s="6"/>
      <c r="LF660" s="6"/>
      <c r="LG660" s="6"/>
      <c r="LH660" s="6"/>
      <c r="LI660" s="6"/>
      <c r="LJ660" s="6"/>
      <c r="LK660" s="6"/>
      <c r="LL660" s="6"/>
      <c r="LM660" s="6"/>
      <c r="LN660" s="6"/>
      <c r="LO660" s="6"/>
      <c r="LP660" s="6"/>
      <c r="LQ660" s="6"/>
      <c r="LR660" s="6"/>
      <c r="LS660" s="6"/>
      <c r="LT660" s="6"/>
      <c r="LU660" s="6"/>
      <c r="LV660" s="6"/>
      <c r="LW660" s="6"/>
      <c r="LX660" s="6"/>
      <c r="LY660" s="6"/>
      <c r="LZ660" s="6"/>
      <c r="MA660" s="6"/>
      <c r="MB660" s="6"/>
      <c r="MC660" s="6"/>
      <c r="MD660" s="6"/>
      <c r="ME660" s="6"/>
      <c r="MF660" s="6"/>
      <c r="MG660" s="6"/>
      <c r="MH660" s="6"/>
      <c r="MI660" s="6"/>
      <c r="MJ660" s="6"/>
      <c r="MK660" s="6"/>
      <c r="ML660" s="6"/>
      <c r="MM660" s="6"/>
      <c r="MN660" s="6"/>
      <c r="MO660" s="6"/>
      <c r="MP660" s="6"/>
      <c r="MQ660" s="6"/>
      <c r="MR660" s="6"/>
      <c r="MS660" s="6"/>
      <c r="MT660" s="6"/>
      <c r="MU660" s="6"/>
      <c r="MV660" s="6"/>
      <c r="MW660" s="6"/>
      <c r="MX660" s="6"/>
      <c r="MY660" s="6"/>
      <c r="MZ660" s="6"/>
      <c r="NA660" s="6"/>
      <c r="NB660" s="6"/>
      <c r="NC660" s="6"/>
      <c r="ND660" s="6"/>
      <c r="NE660" s="6"/>
      <c r="NF660" s="6"/>
      <c r="NG660" s="6"/>
      <c r="NH660" s="6"/>
      <c r="NI660" s="6"/>
      <c r="NJ660" s="6"/>
      <c r="NK660" s="6"/>
      <c r="NL660" s="6"/>
      <c r="NM660" s="6"/>
      <c r="NN660" s="6"/>
      <c r="NO660" s="6"/>
      <c r="NP660" s="6"/>
      <c r="NQ660" s="6"/>
      <c r="NR660" s="6"/>
      <c r="NS660" s="6"/>
      <c r="NT660" s="6"/>
      <c r="NU660" s="6"/>
      <c r="NV660" s="6"/>
      <c r="NW660" s="6"/>
      <c r="NX660" s="6"/>
      <c r="NY660" s="6"/>
      <c r="NZ660" s="6"/>
      <c r="OA660" s="6"/>
      <c r="OB660" s="6"/>
      <c r="OC660" s="6"/>
      <c r="OD660" s="6"/>
      <c r="OE660" s="6"/>
      <c r="OF660" s="6"/>
      <c r="OG660" s="6"/>
      <c r="OH660" s="6"/>
      <c r="OI660" s="6"/>
      <c r="OJ660" s="6"/>
      <c r="OK660" s="6"/>
      <c r="OL660" s="6"/>
      <c r="OM660" s="6"/>
      <c r="ON660" s="6"/>
      <c r="OO660" s="6"/>
      <c r="OP660" s="6"/>
      <c r="OQ660" s="6"/>
      <c r="OR660" s="6"/>
      <c r="OS660" s="6"/>
      <c r="OT660" s="6"/>
      <c r="OU660" s="6"/>
      <c r="OV660" s="6"/>
      <c r="OW660" s="6"/>
      <c r="OX660" s="6"/>
      <c r="OY660" s="6"/>
      <c r="OZ660" s="6"/>
      <c r="PA660" s="6"/>
      <c r="PB660" s="6"/>
      <c r="PC660" s="6"/>
      <c r="PD660" s="6"/>
      <c r="PE660" s="6"/>
      <c r="PF660" s="6"/>
      <c r="PG660" s="6"/>
      <c r="PH660" s="6"/>
      <c r="PI660" s="6"/>
      <c r="PJ660" s="6"/>
      <c r="PK660" s="6"/>
      <c r="PL660" s="6"/>
      <c r="PM660" s="6"/>
      <c r="PN660" s="6"/>
      <c r="PO660" s="6"/>
      <c r="PP660" s="6"/>
      <c r="PQ660" s="6"/>
      <c r="PR660" s="6"/>
      <c r="PS660" s="6"/>
      <c r="PT660" s="6"/>
      <c r="PU660" s="6"/>
      <c r="PV660" s="6"/>
      <c r="PW660" s="6"/>
      <c r="PX660" s="6"/>
      <c r="PY660" s="6"/>
      <c r="PZ660" s="6"/>
      <c r="QA660" s="6"/>
      <c r="QB660" s="6"/>
      <c r="QC660" s="6"/>
      <c r="QD660" s="6"/>
      <c r="QE660" s="6"/>
      <c r="QF660" s="6"/>
      <c r="QG660" s="6"/>
      <c r="QH660" s="6"/>
      <c r="QI660" s="6"/>
      <c r="QJ660" s="6"/>
      <c r="QK660" s="6"/>
      <c r="QL660" s="6"/>
      <c r="QM660" s="6"/>
      <c r="QN660" s="6"/>
      <c r="QO660" s="6"/>
      <c r="QP660" s="6"/>
      <c r="QQ660" s="6"/>
      <c r="QR660" s="6"/>
      <c r="QS660" s="6"/>
      <c r="QT660" s="6"/>
      <c r="QU660" s="6"/>
      <c r="QV660" s="6"/>
      <c r="QW660" s="6"/>
      <c r="QX660" s="6"/>
      <c r="QY660" s="6"/>
      <c r="QZ660" s="6"/>
      <c r="RA660" s="6"/>
      <c r="RB660" s="6"/>
      <c r="RC660" s="6"/>
      <c r="RD660" s="6"/>
      <c r="RE660" s="6"/>
      <c r="RF660" s="6"/>
      <c r="RG660" s="6"/>
      <c r="RH660" s="6"/>
      <c r="RI660" s="6"/>
      <c r="RJ660" s="6"/>
      <c r="RK660" s="6"/>
      <c r="RL660" s="6"/>
      <c r="RM660" s="6"/>
      <c r="RN660" s="6"/>
      <c r="RO660" s="6"/>
      <c r="RP660" s="6"/>
      <c r="RQ660" s="6"/>
      <c r="RR660" s="6"/>
      <c r="RS660" s="6"/>
      <c r="RT660" s="6"/>
      <c r="RU660" s="6"/>
      <c r="RV660" s="6"/>
      <c r="RW660" s="6"/>
      <c r="RX660" s="6"/>
      <c r="RY660" s="6"/>
      <c r="RZ660" s="6"/>
      <c r="SA660" s="6"/>
      <c r="SB660" s="6"/>
      <c r="SC660" s="6"/>
      <c r="SD660" s="6"/>
      <c r="SE660" s="6"/>
      <c r="SF660" s="6"/>
      <c r="SG660" s="6"/>
      <c r="SH660" s="6"/>
      <c r="SI660" s="6"/>
      <c r="SJ660" s="6"/>
      <c r="SK660" s="6"/>
      <c r="SL660" s="6"/>
      <c r="SM660" s="6"/>
      <c r="SN660" s="6"/>
      <c r="SO660" s="6"/>
      <c r="SP660" s="6"/>
      <c r="SQ660" s="6"/>
      <c r="SR660" s="6"/>
      <c r="SS660" s="6"/>
      <c r="ST660" s="6"/>
      <c r="SU660" s="6"/>
      <c r="SV660" s="6"/>
      <c r="SW660" s="6"/>
      <c r="SX660" s="6"/>
      <c r="SY660" s="6"/>
      <c r="SZ660" s="6"/>
      <c r="TA660" s="6"/>
      <c r="TB660" s="6"/>
      <c r="TC660" s="6"/>
      <c r="TD660" s="6"/>
      <c r="TE660" s="6"/>
      <c r="TF660" s="6"/>
      <c r="TG660" s="6"/>
      <c r="TH660" s="6"/>
      <c r="TI660" s="6"/>
      <c r="TJ660" s="6"/>
      <c r="TK660" s="6"/>
      <c r="TL660" s="6"/>
      <c r="TM660" s="6"/>
      <c r="TN660" s="6"/>
      <c r="TO660" s="6"/>
      <c r="TP660" s="6"/>
      <c r="TQ660" s="6"/>
      <c r="TR660" s="6"/>
      <c r="TS660" s="6"/>
      <c r="TT660" s="6"/>
      <c r="TU660" s="6"/>
      <c r="TV660" s="6"/>
      <c r="TW660" s="6"/>
      <c r="TX660" s="6"/>
      <c r="TY660" s="6"/>
      <c r="TZ660" s="6"/>
      <c r="UA660" s="6"/>
      <c r="UB660" s="6"/>
      <c r="UC660" s="6"/>
      <c r="UD660" s="6"/>
      <c r="UE660" s="6"/>
      <c r="UF660" s="6"/>
      <c r="UG660" s="6"/>
      <c r="UH660" s="6"/>
      <c r="UI660" s="6"/>
      <c r="UJ660" s="6"/>
      <c r="UK660" s="6"/>
      <c r="UL660" s="6"/>
      <c r="UM660" s="6"/>
      <c r="UN660" s="6"/>
      <c r="UO660" s="6"/>
      <c r="UP660" s="6"/>
      <c r="UQ660" s="6"/>
      <c r="UR660" s="6"/>
      <c r="US660" s="6"/>
      <c r="UT660" s="6"/>
      <c r="UU660" s="6"/>
      <c r="UV660" s="6"/>
      <c r="UW660" s="6"/>
      <c r="UX660" s="6"/>
      <c r="UY660" s="6"/>
      <c r="UZ660" s="6"/>
      <c r="VA660" s="6"/>
      <c r="VB660" s="6"/>
      <c r="VC660" s="6"/>
      <c r="VD660" s="6"/>
      <c r="VE660" s="6"/>
      <c r="VF660" s="6"/>
      <c r="VG660" s="6"/>
      <c r="VH660" s="6"/>
      <c r="VI660" s="6"/>
      <c r="VJ660" s="6"/>
      <c r="VK660" s="6"/>
      <c r="VL660" s="6"/>
      <c r="VM660" s="6"/>
      <c r="VN660" s="6"/>
      <c r="VO660" s="6"/>
      <c r="VP660" s="6"/>
      <c r="VQ660" s="6"/>
      <c r="VR660" s="6"/>
      <c r="VS660" s="6"/>
      <c r="VT660" s="6"/>
      <c r="VU660" s="6"/>
      <c r="VV660" s="6"/>
      <c r="VW660" s="6"/>
      <c r="VX660" s="6"/>
      <c r="VY660" s="6"/>
      <c r="VZ660" s="6"/>
      <c r="WA660" s="6"/>
      <c r="WB660" s="6"/>
      <c r="WC660" s="6"/>
      <c r="WD660" s="6"/>
      <c r="WE660" s="6"/>
      <c r="WF660" s="6"/>
      <c r="WG660" s="6"/>
      <c r="WH660" s="6"/>
      <c r="WI660" s="6"/>
      <c r="WJ660" s="6"/>
      <c r="WK660" s="6"/>
      <c r="WL660" s="6"/>
      <c r="WM660" s="6"/>
      <c r="WN660" s="6"/>
      <c r="WO660" s="6"/>
      <c r="WP660" s="6"/>
      <c r="WQ660" s="6"/>
      <c r="WR660" s="6"/>
      <c r="WS660" s="6"/>
      <c r="WT660" s="6"/>
      <c r="WU660" s="6"/>
      <c r="WV660" s="6"/>
      <c r="WW660" s="6"/>
      <c r="WX660" s="6"/>
      <c r="WY660" s="6"/>
      <c r="WZ660" s="6"/>
      <c r="XA660" s="6"/>
      <c r="XB660" s="6"/>
      <c r="XC660" s="6"/>
      <c r="XD660" s="6"/>
      <c r="XE660" s="6"/>
      <c r="XF660" s="6"/>
      <c r="XG660" s="6"/>
      <c r="XH660" s="6"/>
      <c r="XI660" s="6"/>
      <c r="XJ660" s="6"/>
      <c r="XK660" s="6"/>
      <c r="XL660" s="6"/>
      <c r="XM660" s="6"/>
      <c r="XN660" s="6"/>
      <c r="XO660" s="6"/>
      <c r="XP660" s="6"/>
    </row>
    <row r="661" spans="2:640" x14ac:dyDescent="0.25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/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/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/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/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/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6"/>
      <c r="MR661" s="6"/>
      <c r="MS661" s="6"/>
      <c r="MT661" s="6"/>
      <c r="MU661" s="6"/>
      <c r="MV661" s="6"/>
      <c r="MW661" s="6"/>
      <c r="MX661" s="6"/>
      <c r="MY661" s="6"/>
      <c r="MZ661" s="6"/>
      <c r="NA661" s="6"/>
      <c r="NB661" s="6"/>
      <c r="NC661" s="6"/>
      <c r="ND661" s="6"/>
      <c r="NE661" s="6"/>
      <c r="NF661" s="6"/>
      <c r="NG661" s="6"/>
      <c r="NH661" s="6"/>
      <c r="NI661" s="6"/>
      <c r="NJ661" s="6"/>
      <c r="NK661" s="6"/>
      <c r="NL661" s="6"/>
      <c r="NM661" s="6"/>
      <c r="NN661" s="6"/>
      <c r="NO661" s="6"/>
      <c r="NP661" s="6"/>
      <c r="NQ661" s="6"/>
      <c r="NR661" s="6"/>
      <c r="NS661" s="6"/>
      <c r="NT661" s="6"/>
      <c r="NU661" s="6"/>
      <c r="NV661" s="6"/>
      <c r="NW661" s="6"/>
      <c r="NX661" s="6"/>
      <c r="NY661" s="6"/>
      <c r="NZ661" s="6"/>
      <c r="OA661" s="6"/>
      <c r="OB661" s="6"/>
      <c r="OC661" s="6"/>
      <c r="OD661" s="6"/>
      <c r="OE661" s="6"/>
      <c r="OF661" s="6"/>
      <c r="OG661" s="6"/>
      <c r="OH661" s="6"/>
      <c r="OI661" s="6"/>
      <c r="OJ661" s="6"/>
      <c r="OK661" s="6"/>
      <c r="OL661" s="6"/>
      <c r="OM661" s="6"/>
      <c r="ON661" s="6"/>
      <c r="OO661" s="6"/>
      <c r="OP661" s="6"/>
      <c r="OQ661" s="6"/>
      <c r="OR661" s="6"/>
      <c r="OS661" s="6"/>
      <c r="OT661" s="6"/>
      <c r="OU661" s="6"/>
      <c r="OV661" s="6"/>
      <c r="OW661" s="6"/>
      <c r="OX661" s="6"/>
      <c r="OY661" s="6"/>
      <c r="OZ661" s="6"/>
      <c r="PA661" s="6"/>
      <c r="PB661" s="6"/>
      <c r="PC661" s="6"/>
      <c r="PD661" s="6"/>
      <c r="PE661" s="6"/>
      <c r="PF661" s="6"/>
      <c r="PG661" s="6"/>
      <c r="PH661" s="6"/>
      <c r="PI661" s="6"/>
      <c r="PJ661" s="6"/>
      <c r="PK661" s="6"/>
      <c r="PL661" s="6"/>
      <c r="PM661" s="6"/>
      <c r="PN661" s="6"/>
      <c r="PO661" s="6"/>
      <c r="PP661" s="6"/>
      <c r="PQ661" s="6"/>
      <c r="PR661" s="6"/>
      <c r="PS661" s="6"/>
      <c r="PT661" s="6"/>
      <c r="PU661" s="6"/>
      <c r="PV661" s="6"/>
      <c r="PW661" s="6"/>
      <c r="PX661" s="6"/>
      <c r="PY661" s="6"/>
      <c r="PZ661" s="6"/>
      <c r="QA661" s="6"/>
      <c r="QB661" s="6"/>
      <c r="QC661" s="6"/>
      <c r="QD661" s="6"/>
      <c r="QE661" s="6"/>
      <c r="QF661" s="6"/>
      <c r="QG661" s="6"/>
      <c r="QH661" s="6"/>
      <c r="QI661" s="6"/>
      <c r="QJ661" s="6"/>
      <c r="QK661" s="6"/>
      <c r="QL661" s="6"/>
      <c r="QM661" s="6"/>
      <c r="QN661" s="6"/>
      <c r="QO661" s="6"/>
      <c r="QP661" s="6"/>
      <c r="QQ661" s="6"/>
      <c r="QR661" s="6"/>
      <c r="QS661" s="6"/>
      <c r="QT661" s="6"/>
      <c r="QU661" s="6"/>
      <c r="QV661" s="6"/>
      <c r="QW661" s="6"/>
      <c r="QX661" s="6"/>
      <c r="QY661" s="6"/>
      <c r="QZ661" s="6"/>
      <c r="RA661" s="6"/>
      <c r="RB661" s="6"/>
      <c r="RC661" s="6"/>
      <c r="RD661" s="6"/>
      <c r="RE661" s="6"/>
      <c r="RF661" s="6"/>
      <c r="RG661" s="6"/>
      <c r="RH661" s="6"/>
      <c r="RI661" s="6"/>
      <c r="RJ661" s="6"/>
      <c r="RK661" s="6"/>
      <c r="RL661" s="6"/>
      <c r="RM661" s="6"/>
      <c r="RN661" s="6"/>
      <c r="RO661" s="6"/>
      <c r="RP661" s="6"/>
      <c r="RQ661" s="6"/>
      <c r="RR661" s="6"/>
      <c r="RS661" s="6"/>
      <c r="RT661" s="6"/>
      <c r="RU661" s="6"/>
      <c r="RV661" s="6"/>
      <c r="RW661" s="6"/>
      <c r="RX661" s="6"/>
      <c r="RY661" s="6"/>
      <c r="RZ661" s="6"/>
      <c r="SA661" s="6"/>
      <c r="SB661" s="6"/>
      <c r="SC661" s="6"/>
      <c r="SD661" s="6"/>
      <c r="SE661" s="6"/>
      <c r="SF661" s="6"/>
      <c r="SG661" s="6"/>
      <c r="SH661" s="6"/>
      <c r="SI661" s="6"/>
      <c r="SJ661" s="6"/>
      <c r="SK661" s="6"/>
      <c r="SL661" s="6"/>
      <c r="SM661" s="6"/>
      <c r="SN661" s="6"/>
      <c r="SO661" s="6"/>
      <c r="SP661" s="6"/>
      <c r="SQ661" s="6"/>
      <c r="SR661" s="6"/>
      <c r="SS661" s="6"/>
      <c r="ST661" s="6"/>
      <c r="SU661" s="6"/>
      <c r="SV661" s="6"/>
      <c r="SW661" s="6"/>
      <c r="SX661" s="6"/>
      <c r="SY661" s="6"/>
      <c r="SZ661" s="6"/>
      <c r="TA661" s="6"/>
      <c r="TB661" s="6"/>
      <c r="TC661" s="6"/>
      <c r="TD661" s="6"/>
      <c r="TE661" s="6"/>
      <c r="TF661" s="6"/>
      <c r="TG661" s="6"/>
      <c r="TH661" s="6"/>
      <c r="TI661" s="6"/>
      <c r="TJ661" s="6"/>
      <c r="TK661" s="6"/>
      <c r="TL661" s="6"/>
      <c r="TM661" s="6"/>
      <c r="TN661" s="6"/>
      <c r="TO661" s="6"/>
      <c r="TP661" s="6"/>
      <c r="TQ661" s="6"/>
      <c r="TR661" s="6"/>
      <c r="TS661" s="6"/>
      <c r="TT661" s="6"/>
      <c r="TU661" s="6"/>
      <c r="TV661" s="6"/>
      <c r="TW661" s="6"/>
      <c r="TX661" s="6"/>
      <c r="TY661" s="6"/>
      <c r="TZ661" s="6"/>
      <c r="UA661" s="6"/>
      <c r="UB661" s="6"/>
      <c r="UC661" s="6"/>
      <c r="UD661" s="6"/>
      <c r="UE661" s="6"/>
      <c r="UF661" s="6"/>
      <c r="UG661" s="6"/>
      <c r="UH661" s="6"/>
      <c r="UI661" s="6"/>
      <c r="UJ661" s="6"/>
      <c r="UK661" s="6"/>
      <c r="UL661" s="6"/>
      <c r="UM661" s="6"/>
      <c r="UN661" s="6"/>
      <c r="UO661" s="6"/>
      <c r="UP661" s="6"/>
      <c r="UQ661" s="6"/>
      <c r="UR661" s="6"/>
      <c r="US661" s="6"/>
      <c r="UT661" s="6"/>
      <c r="UU661" s="6"/>
      <c r="UV661" s="6"/>
      <c r="UW661" s="6"/>
      <c r="UX661" s="6"/>
      <c r="UY661" s="6"/>
      <c r="UZ661" s="6"/>
      <c r="VA661" s="6"/>
      <c r="VB661" s="6"/>
      <c r="VC661" s="6"/>
      <c r="VD661" s="6"/>
      <c r="VE661" s="6"/>
      <c r="VF661" s="6"/>
      <c r="VG661" s="6"/>
      <c r="VH661" s="6"/>
      <c r="VI661" s="6"/>
      <c r="VJ661" s="6"/>
      <c r="VK661" s="6"/>
      <c r="VL661" s="6"/>
      <c r="VM661" s="6"/>
      <c r="VN661" s="6"/>
      <c r="VO661" s="6"/>
      <c r="VP661" s="6"/>
      <c r="VQ661" s="6"/>
      <c r="VR661" s="6"/>
      <c r="VS661" s="6"/>
      <c r="VT661" s="6"/>
      <c r="VU661" s="6"/>
      <c r="VV661" s="6"/>
      <c r="VW661" s="6"/>
      <c r="VX661" s="6"/>
      <c r="VY661" s="6"/>
      <c r="VZ661" s="6"/>
      <c r="WA661" s="6"/>
      <c r="WB661" s="6"/>
      <c r="WC661" s="6"/>
      <c r="WD661" s="6"/>
      <c r="WE661" s="6"/>
      <c r="WF661" s="6"/>
      <c r="WG661" s="6"/>
      <c r="WH661" s="6"/>
      <c r="WI661" s="6"/>
      <c r="WJ661" s="6"/>
      <c r="WK661" s="6"/>
      <c r="WL661" s="6"/>
      <c r="WM661" s="6"/>
      <c r="WN661" s="6"/>
      <c r="WO661" s="6"/>
      <c r="WP661" s="6"/>
      <c r="WQ661" s="6"/>
      <c r="WR661" s="6"/>
      <c r="WS661" s="6"/>
      <c r="WT661" s="6"/>
      <c r="WU661" s="6"/>
      <c r="WV661" s="6"/>
      <c r="WW661" s="6"/>
      <c r="WX661" s="6"/>
      <c r="WY661" s="6"/>
      <c r="WZ661" s="6"/>
      <c r="XA661" s="6"/>
      <c r="XB661" s="6"/>
      <c r="XC661" s="6"/>
      <c r="XD661" s="6"/>
      <c r="XE661" s="6"/>
      <c r="XF661" s="6"/>
      <c r="XG661" s="6"/>
      <c r="XH661" s="6"/>
      <c r="XI661" s="6"/>
      <c r="XJ661" s="6"/>
      <c r="XK661" s="6"/>
      <c r="XL661" s="6"/>
      <c r="XM661" s="6"/>
      <c r="XN661" s="6"/>
      <c r="XO661" s="6"/>
      <c r="XP661" s="6"/>
    </row>
    <row r="662" spans="2:640" x14ac:dyDescent="0.25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/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/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/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/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/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6"/>
      <c r="MR662" s="6"/>
      <c r="MS662" s="6"/>
      <c r="MT662" s="6"/>
      <c r="MU662" s="6"/>
      <c r="MV662" s="6"/>
      <c r="MW662" s="6"/>
      <c r="MX662" s="6"/>
      <c r="MY662" s="6"/>
      <c r="MZ662" s="6"/>
      <c r="NA662" s="6"/>
      <c r="NB662" s="6"/>
      <c r="NC662" s="6"/>
      <c r="ND662" s="6"/>
      <c r="NE662" s="6"/>
      <c r="NF662" s="6"/>
      <c r="NG662" s="6"/>
      <c r="NH662" s="6"/>
      <c r="NI662" s="6"/>
      <c r="NJ662" s="6"/>
      <c r="NK662" s="6"/>
      <c r="NL662" s="6"/>
      <c r="NM662" s="6"/>
      <c r="NN662" s="6"/>
      <c r="NO662" s="6"/>
      <c r="NP662" s="6"/>
      <c r="NQ662" s="6"/>
      <c r="NR662" s="6"/>
      <c r="NS662" s="6"/>
      <c r="NT662" s="6"/>
      <c r="NU662" s="6"/>
      <c r="NV662" s="6"/>
      <c r="NW662" s="6"/>
      <c r="NX662" s="6"/>
      <c r="NY662" s="6"/>
      <c r="NZ662" s="6"/>
      <c r="OA662" s="6"/>
      <c r="OB662" s="6"/>
      <c r="OC662" s="6"/>
      <c r="OD662" s="6"/>
      <c r="OE662" s="6"/>
      <c r="OF662" s="6"/>
      <c r="OG662" s="6"/>
      <c r="OH662" s="6"/>
      <c r="OI662" s="6"/>
      <c r="OJ662" s="6"/>
      <c r="OK662" s="6"/>
      <c r="OL662" s="6"/>
      <c r="OM662" s="6"/>
      <c r="ON662" s="6"/>
      <c r="OO662" s="6"/>
      <c r="OP662" s="6"/>
      <c r="OQ662" s="6"/>
      <c r="OR662" s="6"/>
      <c r="OS662" s="6"/>
      <c r="OT662" s="6"/>
      <c r="OU662" s="6"/>
      <c r="OV662" s="6"/>
      <c r="OW662" s="6"/>
      <c r="OX662" s="6"/>
      <c r="OY662" s="6"/>
      <c r="OZ662" s="6"/>
      <c r="PA662" s="6"/>
      <c r="PB662" s="6"/>
      <c r="PC662" s="6"/>
      <c r="PD662" s="6"/>
      <c r="PE662" s="6"/>
      <c r="PF662" s="6"/>
      <c r="PG662" s="6"/>
      <c r="PH662" s="6"/>
      <c r="PI662" s="6"/>
      <c r="PJ662" s="6"/>
      <c r="PK662" s="6"/>
      <c r="PL662" s="6"/>
      <c r="PM662" s="6"/>
      <c r="PN662" s="6"/>
      <c r="PO662" s="6"/>
      <c r="PP662" s="6"/>
      <c r="PQ662" s="6"/>
      <c r="PR662" s="6"/>
      <c r="PS662" s="6"/>
      <c r="PT662" s="6"/>
      <c r="PU662" s="6"/>
      <c r="PV662" s="6"/>
      <c r="PW662" s="6"/>
      <c r="PX662" s="6"/>
      <c r="PY662" s="6"/>
      <c r="PZ662" s="6"/>
      <c r="QA662" s="6"/>
      <c r="QB662" s="6"/>
      <c r="QC662" s="6"/>
      <c r="QD662" s="6"/>
      <c r="QE662" s="6"/>
      <c r="QF662" s="6"/>
      <c r="QG662" s="6"/>
      <c r="QH662" s="6"/>
      <c r="QI662" s="6"/>
      <c r="QJ662" s="6"/>
      <c r="QK662" s="6"/>
      <c r="QL662" s="6"/>
      <c r="QM662" s="6"/>
      <c r="QN662" s="6"/>
      <c r="QO662" s="6"/>
      <c r="QP662" s="6"/>
      <c r="QQ662" s="6"/>
      <c r="QR662" s="6"/>
      <c r="QS662" s="6"/>
      <c r="QT662" s="6"/>
      <c r="QU662" s="6"/>
      <c r="QV662" s="6"/>
      <c r="QW662" s="6"/>
      <c r="QX662" s="6"/>
      <c r="QY662" s="6"/>
      <c r="QZ662" s="6"/>
      <c r="RA662" s="6"/>
      <c r="RB662" s="6"/>
      <c r="RC662" s="6"/>
      <c r="RD662" s="6"/>
      <c r="RE662" s="6"/>
      <c r="RF662" s="6"/>
      <c r="RG662" s="6"/>
      <c r="RH662" s="6"/>
      <c r="RI662" s="6"/>
      <c r="RJ662" s="6"/>
      <c r="RK662" s="6"/>
      <c r="RL662" s="6"/>
      <c r="RM662" s="6"/>
      <c r="RN662" s="6"/>
      <c r="RO662" s="6"/>
      <c r="RP662" s="6"/>
      <c r="RQ662" s="6"/>
      <c r="RR662" s="6"/>
      <c r="RS662" s="6"/>
      <c r="RT662" s="6"/>
      <c r="RU662" s="6"/>
      <c r="RV662" s="6"/>
      <c r="RW662" s="6"/>
      <c r="RX662" s="6"/>
      <c r="RY662" s="6"/>
      <c r="RZ662" s="6"/>
      <c r="SA662" s="6"/>
      <c r="SB662" s="6"/>
      <c r="SC662" s="6"/>
      <c r="SD662" s="6"/>
      <c r="SE662" s="6"/>
      <c r="SF662" s="6"/>
      <c r="SG662" s="6"/>
      <c r="SH662" s="6"/>
      <c r="SI662" s="6"/>
      <c r="SJ662" s="6"/>
      <c r="SK662" s="6"/>
      <c r="SL662" s="6"/>
      <c r="SM662" s="6"/>
      <c r="SN662" s="6"/>
      <c r="SO662" s="6"/>
      <c r="SP662" s="6"/>
      <c r="SQ662" s="6"/>
      <c r="SR662" s="6"/>
      <c r="SS662" s="6"/>
      <c r="ST662" s="6"/>
      <c r="SU662" s="6"/>
      <c r="SV662" s="6"/>
      <c r="SW662" s="6"/>
      <c r="SX662" s="6"/>
      <c r="SY662" s="6"/>
      <c r="SZ662" s="6"/>
      <c r="TA662" s="6"/>
      <c r="TB662" s="6"/>
      <c r="TC662" s="6"/>
      <c r="TD662" s="6"/>
      <c r="TE662" s="6"/>
      <c r="TF662" s="6"/>
      <c r="TG662" s="6"/>
      <c r="TH662" s="6"/>
      <c r="TI662" s="6"/>
      <c r="TJ662" s="6"/>
      <c r="TK662" s="6"/>
      <c r="TL662" s="6"/>
      <c r="TM662" s="6"/>
      <c r="TN662" s="6"/>
      <c r="TO662" s="6"/>
      <c r="TP662" s="6"/>
      <c r="TQ662" s="6"/>
      <c r="TR662" s="6"/>
      <c r="TS662" s="6"/>
      <c r="TT662" s="6"/>
      <c r="TU662" s="6"/>
      <c r="TV662" s="6"/>
      <c r="TW662" s="6"/>
      <c r="TX662" s="6"/>
      <c r="TY662" s="6"/>
      <c r="TZ662" s="6"/>
      <c r="UA662" s="6"/>
      <c r="UB662" s="6"/>
      <c r="UC662" s="6"/>
      <c r="UD662" s="6"/>
      <c r="UE662" s="6"/>
      <c r="UF662" s="6"/>
      <c r="UG662" s="6"/>
      <c r="UH662" s="6"/>
      <c r="UI662" s="6"/>
      <c r="UJ662" s="6"/>
      <c r="UK662" s="6"/>
      <c r="UL662" s="6"/>
      <c r="UM662" s="6"/>
      <c r="UN662" s="6"/>
      <c r="UO662" s="6"/>
      <c r="UP662" s="6"/>
      <c r="UQ662" s="6"/>
      <c r="UR662" s="6"/>
      <c r="US662" s="6"/>
      <c r="UT662" s="6"/>
      <c r="UU662" s="6"/>
      <c r="UV662" s="6"/>
      <c r="UW662" s="6"/>
      <c r="UX662" s="6"/>
      <c r="UY662" s="6"/>
      <c r="UZ662" s="6"/>
      <c r="VA662" s="6"/>
      <c r="VB662" s="6"/>
      <c r="VC662" s="6"/>
      <c r="VD662" s="6"/>
      <c r="VE662" s="6"/>
      <c r="VF662" s="6"/>
      <c r="VG662" s="6"/>
      <c r="VH662" s="6"/>
      <c r="VI662" s="6"/>
      <c r="VJ662" s="6"/>
      <c r="VK662" s="6"/>
      <c r="VL662" s="6"/>
      <c r="VM662" s="6"/>
      <c r="VN662" s="6"/>
      <c r="VO662" s="6"/>
      <c r="VP662" s="6"/>
      <c r="VQ662" s="6"/>
      <c r="VR662" s="6"/>
      <c r="VS662" s="6"/>
      <c r="VT662" s="6"/>
      <c r="VU662" s="6"/>
      <c r="VV662" s="6"/>
      <c r="VW662" s="6"/>
      <c r="VX662" s="6"/>
      <c r="VY662" s="6"/>
      <c r="VZ662" s="6"/>
      <c r="WA662" s="6"/>
      <c r="WB662" s="6"/>
      <c r="WC662" s="6"/>
      <c r="WD662" s="6"/>
      <c r="WE662" s="6"/>
      <c r="WF662" s="6"/>
      <c r="WG662" s="6"/>
      <c r="WH662" s="6"/>
      <c r="WI662" s="6"/>
      <c r="WJ662" s="6"/>
      <c r="WK662" s="6"/>
      <c r="WL662" s="6"/>
      <c r="WM662" s="6"/>
      <c r="WN662" s="6"/>
      <c r="WO662" s="6"/>
      <c r="WP662" s="6"/>
      <c r="WQ662" s="6"/>
      <c r="WR662" s="6"/>
      <c r="WS662" s="6"/>
      <c r="WT662" s="6"/>
      <c r="WU662" s="6"/>
      <c r="WV662" s="6"/>
      <c r="WW662" s="6"/>
      <c r="WX662" s="6"/>
      <c r="WY662" s="6"/>
      <c r="WZ662" s="6"/>
      <c r="XA662" s="6"/>
      <c r="XB662" s="6"/>
      <c r="XC662" s="6"/>
      <c r="XD662" s="6"/>
      <c r="XE662" s="6"/>
      <c r="XF662" s="6"/>
      <c r="XG662" s="6"/>
      <c r="XH662" s="6"/>
      <c r="XI662" s="6"/>
      <c r="XJ662" s="6"/>
      <c r="XK662" s="6"/>
      <c r="XL662" s="6"/>
      <c r="XM662" s="6"/>
      <c r="XN662" s="6"/>
      <c r="XO662" s="6"/>
      <c r="XP662" s="6"/>
    </row>
    <row r="663" spans="2:640" x14ac:dyDescent="0.25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  <c r="JV663" s="6"/>
      <c r="JW663" s="6"/>
      <c r="JX663" s="6"/>
      <c r="JY663" s="6"/>
      <c r="JZ663" s="6"/>
      <c r="KA663" s="6"/>
      <c r="KB663" s="6"/>
      <c r="KC663" s="6"/>
      <c r="KD663" s="6"/>
      <c r="KE663" s="6"/>
      <c r="KF663" s="6"/>
      <c r="KG663" s="6"/>
      <c r="KH663" s="6"/>
      <c r="KI663" s="6"/>
      <c r="KJ663" s="6"/>
      <c r="KK663" s="6"/>
      <c r="KL663" s="6"/>
      <c r="KM663" s="6"/>
      <c r="KN663" s="6"/>
      <c r="KO663" s="6"/>
      <c r="KP663" s="6"/>
      <c r="KQ663" s="6"/>
      <c r="KR663" s="6"/>
      <c r="KS663" s="6"/>
      <c r="KT663" s="6"/>
      <c r="KU663" s="6"/>
      <c r="KV663" s="6"/>
      <c r="KW663" s="6"/>
      <c r="KX663" s="6"/>
      <c r="KY663" s="6"/>
      <c r="KZ663" s="6"/>
      <c r="LA663" s="6"/>
      <c r="LB663" s="6"/>
      <c r="LC663" s="6"/>
      <c r="LD663" s="6"/>
      <c r="LE663" s="6"/>
      <c r="LF663" s="6"/>
      <c r="LG663" s="6"/>
      <c r="LH663" s="6"/>
      <c r="LI663" s="6"/>
      <c r="LJ663" s="6"/>
      <c r="LK663" s="6"/>
      <c r="LL663" s="6"/>
      <c r="LM663" s="6"/>
      <c r="LN663" s="6"/>
      <c r="LO663" s="6"/>
      <c r="LP663" s="6"/>
      <c r="LQ663" s="6"/>
      <c r="LR663" s="6"/>
      <c r="LS663" s="6"/>
      <c r="LT663" s="6"/>
      <c r="LU663" s="6"/>
      <c r="LV663" s="6"/>
      <c r="LW663" s="6"/>
      <c r="LX663" s="6"/>
      <c r="LY663" s="6"/>
      <c r="LZ663" s="6"/>
      <c r="MA663" s="6"/>
      <c r="MB663" s="6"/>
      <c r="MC663" s="6"/>
      <c r="MD663" s="6"/>
      <c r="ME663" s="6"/>
      <c r="MF663" s="6"/>
      <c r="MG663" s="6"/>
      <c r="MH663" s="6"/>
      <c r="MI663" s="6"/>
      <c r="MJ663" s="6"/>
      <c r="MK663" s="6"/>
      <c r="ML663" s="6"/>
      <c r="MM663" s="6"/>
      <c r="MN663" s="6"/>
      <c r="MO663" s="6"/>
      <c r="MP663" s="6"/>
      <c r="MQ663" s="6"/>
      <c r="MR663" s="6"/>
      <c r="MS663" s="6"/>
      <c r="MT663" s="6"/>
      <c r="MU663" s="6"/>
      <c r="MV663" s="6"/>
      <c r="MW663" s="6"/>
      <c r="MX663" s="6"/>
      <c r="MY663" s="6"/>
      <c r="MZ663" s="6"/>
      <c r="NA663" s="6"/>
      <c r="NB663" s="6"/>
      <c r="NC663" s="6"/>
      <c r="ND663" s="6"/>
      <c r="NE663" s="6"/>
      <c r="NF663" s="6"/>
      <c r="NG663" s="6"/>
      <c r="NH663" s="6"/>
      <c r="NI663" s="6"/>
      <c r="NJ663" s="6"/>
      <c r="NK663" s="6"/>
      <c r="NL663" s="6"/>
      <c r="NM663" s="6"/>
      <c r="NN663" s="6"/>
      <c r="NO663" s="6"/>
      <c r="NP663" s="6"/>
      <c r="NQ663" s="6"/>
      <c r="NR663" s="6"/>
      <c r="NS663" s="6"/>
      <c r="NT663" s="6"/>
      <c r="NU663" s="6"/>
      <c r="NV663" s="6"/>
      <c r="NW663" s="6"/>
      <c r="NX663" s="6"/>
      <c r="NY663" s="6"/>
      <c r="NZ663" s="6"/>
      <c r="OA663" s="6"/>
      <c r="OB663" s="6"/>
      <c r="OC663" s="6"/>
      <c r="OD663" s="6"/>
      <c r="OE663" s="6"/>
      <c r="OF663" s="6"/>
      <c r="OG663" s="6"/>
      <c r="OH663" s="6"/>
      <c r="OI663" s="6"/>
      <c r="OJ663" s="6"/>
      <c r="OK663" s="6"/>
      <c r="OL663" s="6"/>
      <c r="OM663" s="6"/>
      <c r="ON663" s="6"/>
      <c r="OO663" s="6"/>
      <c r="OP663" s="6"/>
      <c r="OQ663" s="6"/>
      <c r="OR663" s="6"/>
      <c r="OS663" s="6"/>
      <c r="OT663" s="6"/>
      <c r="OU663" s="6"/>
      <c r="OV663" s="6"/>
      <c r="OW663" s="6"/>
      <c r="OX663" s="6"/>
      <c r="OY663" s="6"/>
      <c r="OZ663" s="6"/>
      <c r="PA663" s="6"/>
      <c r="PB663" s="6"/>
      <c r="PC663" s="6"/>
      <c r="PD663" s="6"/>
      <c r="PE663" s="6"/>
      <c r="PF663" s="6"/>
      <c r="PG663" s="6"/>
      <c r="PH663" s="6"/>
      <c r="PI663" s="6"/>
      <c r="PJ663" s="6"/>
      <c r="PK663" s="6"/>
      <c r="PL663" s="6"/>
      <c r="PM663" s="6"/>
      <c r="PN663" s="6"/>
      <c r="PO663" s="6"/>
      <c r="PP663" s="6"/>
      <c r="PQ663" s="6"/>
      <c r="PR663" s="6"/>
      <c r="PS663" s="6"/>
      <c r="PT663" s="6"/>
      <c r="PU663" s="6"/>
      <c r="PV663" s="6"/>
      <c r="PW663" s="6"/>
      <c r="PX663" s="6"/>
      <c r="PY663" s="6"/>
      <c r="PZ663" s="6"/>
      <c r="QA663" s="6"/>
      <c r="QB663" s="6"/>
      <c r="QC663" s="6"/>
      <c r="QD663" s="6"/>
      <c r="QE663" s="6"/>
      <c r="QF663" s="6"/>
      <c r="QG663" s="6"/>
      <c r="QH663" s="6"/>
      <c r="QI663" s="6"/>
      <c r="QJ663" s="6"/>
      <c r="QK663" s="6"/>
      <c r="QL663" s="6"/>
      <c r="QM663" s="6"/>
      <c r="QN663" s="6"/>
      <c r="QO663" s="6"/>
      <c r="QP663" s="6"/>
      <c r="QQ663" s="6"/>
      <c r="QR663" s="6"/>
      <c r="QS663" s="6"/>
      <c r="QT663" s="6"/>
      <c r="QU663" s="6"/>
      <c r="QV663" s="6"/>
      <c r="QW663" s="6"/>
      <c r="QX663" s="6"/>
      <c r="QY663" s="6"/>
      <c r="QZ663" s="6"/>
      <c r="RA663" s="6"/>
      <c r="RB663" s="6"/>
      <c r="RC663" s="6"/>
      <c r="RD663" s="6"/>
      <c r="RE663" s="6"/>
      <c r="RF663" s="6"/>
      <c r="RG663" s="6"/>
      <c r="RH663" s="6"/>
      <c r="RI663" s="6"/>
      <c r="RJ663" s="6"/>
      <c r="RK663" s="6"/>
      <c r="RL663" s="6"/>
      <c r="RM663" s="6"/>
      <c r="RN663" s="6"/>
      <c r="RO663" s="6"/>
      <c r="RP663" s="6"/>
      <c r="RQ663" s="6"/>
      <c r="RR663" s="6"/>
      <c r="RS663" s="6"/>
      <c r="RT663" s="6"/>
      <c r="RU663" s="6"/>
      <c r="RV663" s="6"/>
      <c r="RW663" s="6"/>
      <c r="RX663" s="6"/>
      <c r="RY663" s="6"/>
      <c r="RZ663" s="6"/>
      <c r="SA663" s="6"/>
      <c r="SB663" s="6"/>
      <c r="SC663" s="6"/>
      <c r="SD663" s="6"/>
      <c r="SE663" s="6"/>
      <c r="SF663" s="6"/>
      <c r="SG663" s="6"/>
      <c r="SH663" s="6"/>
      <c r="SI663" s="6"/>
      <c r="SJ663" s="6"/>
      <c r="SK663" s="6"/>
      <c r="SL663" s="6"/>
      <c r="SM663" s="6"/>
      <c r="SN663" s="6"/>
      <c r="SO663" s="6"/>
      <c r="SP663" s="6"/>
      <c r="SQ663" s="6"/>
      <c r="SR663" s="6"/>
      <c r="SS663" s="6"/>
      <c r="ST663" s="6"/>
      <c r="SU663" s="6"/>
      <c r="SV663" s="6"/>
      <c r="SW663" s="6"/>
      <c r="SX663" s="6"/>
      <c r="SY663" s="6"/>
      <c r="SZ663" s="6"/>
      <c r="TA663" s="6"/>
      <c r="TB663" s="6"/>
      <c r="TC663" s="6"/>
      <c r="TD663" s="6"/>
      <c r="TE663" s="6"/>
      <c r="TF663" s="6"/>
      <c r="TG663" s="6"/>
      <c r="TH663" s="6"/>
      <c r="TI663" s="6"/>
      <c r="TJ663" s="6"/>
      <c r="TK663" s="6"/>
      <c r="TL663" s="6"/>
      <c r="TM663" s="6"/>
      <c r="TN663" s="6"/>
      <c r="TO663" s="6"/>
      <c r="TP663" s="6"/>
      <c r="TQ663" s="6"/>
      <c r="TR663" s="6"/>
      <c r="TS663" s="6"/>
      <c r="TT663" s="6"/>
      <c r="TU663" s="6"/>
      <c r="TV663" s="6"/>
      <c r="TW663" s="6"/>
      <c r="TX663" s="6"/>
      <c r="TY663" s="6"/>
      <c r="TZ663" s="6"/>
      <c r="UA663" s="6"/>
      <c r="UB663" s="6"/>
      <c r="UC663" s="6"/>
      <c r="UD663" s="6"/>
      <c r="UE663" s="6"/>
      <c r="UF663" s="6"/>
      <c r="UG663" s="6"/>
      <c r="UH663" s="6"/>
      <c r="UI663" s="6"/>
      <c r="UJ663" s="6"/>
      <c r="UK663" s="6"/>
      <c r="UL663" s="6"/>
      <c r="UM663" s="6"/>
      <c r="UN663" s="6"/>
      <c r="UO663" s="6"/>
      <c r="UP663" s="6"/>
      <c r="UQ663" s="6"/>
      <c r="UR663" s="6"/>
      <c r="US663" s="6"/>
      <c r="UT663" s="6"/>
      <c r="UU663" s="6"/>
      <c r="UV663" s="6"/>
      <c r="UW663" s="6"/>
      <c r="UX663" s="6"/>
      <c r="UY663" s="6"/>
      <c r="UZ663" s="6"/>
      <c r="VA663" s="6"/>
      <c r="VB663" s="6"/>
      <c r="VC663" s="6"/>
      <c r="VD663" s="6"/>
      <c r="VE663" s="6"/>
      <c r="VF663" s="6"/>
      <c r="VG663" s="6"/>
      <c r="VH663" s="6"/>
      <c r="VI663" s="6"/>
      <c r="VJ663" s="6"/>
      <c r="VK663" s="6"/>
      <c r="VL663" s="6"/>
      <c r="VM663" s="6"/>
      <c r="VN663" s="6"/>
      <c r="VO663" s="6"/>
      <c r="VP663" s="6"/>
      <c r="VQ663" s="6"/>
      <c r="VR663" s="6"/>
      <c r="VS663" s="6"/>
      <c r="VT663" s="6"/>
      <c r="VU663" s="6"/>
      <c r="VV663" s="6"/>
      <c r="VW663" s="6"/>
      <c r="VX663" s="6"/>
      <c r="VY663" s="6"/>
      <c r="VZ663" s="6"/>
      <c r="WA663" s="6"/>
      <c r="WB663" s="6"/>
      <c r="WC663" s="6"/>
      <c r="WD663" s="6"/>
      <c r="WE663" s="6"/>
      <c r="WF663" s="6"/>
      <c r="WG663" s="6"/>
      <c r="WH663" s="6"/>
      <c r="WI663" s="6"/>
      <c r="WJ663" s="6"/>
      <c r="WK663" s="6"/>
      <c r="WL663" s="6"/>
      <c r="WM663" s="6"/>
      <c r="WN663" s="6"/>
      <c r="WO663" s="6"/>
      <c r="WP663" s="6"/>
      <c r="WQ663" s="6"/>
      <c r="WR663" s="6"/>
      <c r="WS663" s="6"/>
      <c r="WT663" s="6"/>
      <c r="WU663" s="6"/>
      <c r="WV663" s="6"/>
      <c r="WW663" s="6"/>
      <c r="WX663" s="6"/>
      <c r="WY663" s="6"/>
      <c r="WZ663" s="6"/>
      <c r="XA663" s="6"/>
      <c r="XB663" s="6"/>
      <c r="XC663" s="6"/>
      <c r="XD663" s="6"/>
      <c r="XE663" s="6"/>
      <c r="XF663" s="6"/>
      <c r="XG663" s="6"/>
      <c r="XH663" s="6"/>
      <c r="XI663" s="6"/>
      <c r="XJ663" s="6"/>
      <c r="XK663" s="6"/>
      <c r="XL663" s="6"/>
      <c r="XM663" s="6"/>
      <c r="XN663" s="6"/>
      <c r="XO663" s="6"/>
      <c r="XP663" s="6"/>
    </row>
    <row r="664" spans="2:640" x14ac:dyDescent="0.25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/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/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/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/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/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6"/>
      <c r="MR664" s="6"/>
      <c r="MS664" s="6"/>
      <c r="MT664" s="6"/>
      <c r="MU664" s="6"/>
      <c r="MV664" s="6"/>
      <c r="MW664" s="6"/>
      <c r="MX664" s="6"/>
      <c r="MY664" s="6"/>
      <c r="MZ664" s="6"/>
      <c r="NA664" s="6"/>
      <c r="NB664" s="6"/>
      <c r="NC664" s="6"/>
      <c r="ND664" s="6"/>
      <c r="NE664" s="6"/>
      <c r="NF664" s="6"/>
      <c r="NG664" s="6"/>
      <c r="NH664" s="6"/>
      <c r="NI664" s="6"/>
      <c r="NJ664" s="6"/>
      <c r="NK664" s="6"/>
      <c r="NL664" s="6"/>
      <c r="NM664" s="6"/>
      <c r="NN664" s="6"/>
      <c r="NO664" s="6"/>
      <c r="NP664" s="6"/>
      <c r="NQ664" s="6"/>
      <c r="NR664" s="6"/>
      <c r="NS664" s="6"/>
      <c r="NT664" s="6"/>
      <c r="NU664" s="6"/>
      <c r="NV664" s="6"/>
      <c r="NW664" s="6"/>
      <c r="NX664" s="6"/>
      <c r="NY664" s="6"/>
      <c r="NZ664" s="6"/>
      <c r="OA664" s="6"/>
      <c r="OB664" s="6"/>
      <c r="OC664" s="6"/>
      <c r="OD664" s="6"/>
      <c r="OE664" s="6"/>
      <c r="OF664" s="6"/>
      <c r="OG664" s="6"/>
      <c r="OH664" s="6"/>
      <c r="OI664" s="6"/>
      <c r="OJ664" s="6"/>
      <c r="OK664" s="6"/>
      <c r="OL664" s="6"/>
      <c r="OM664" s="6"/>
      <c r="ON664" s="6"/>
      <c r="OO664" s="6"/>
      <c r="OP664" s="6"/>
      <c r="OQ664" s="6"/>
      <c r="OR664" s="6"/>
      <c r="OS664" s="6"/>
      <c r="OT664" s="6"/>
      <c r="OU664" s="6"/>
      <c r="OV664" s="6"/>
      <c r="OW664" s="6"/>
      <c r="OX664" s="6"/>
      <c r="OY664" s="6"/>
      <c r="OZ664" s="6"/>
      <c r="PA664" s="6"/>
      <c r="PB664" s="6"/>
      <c r="PC664" s="6"/>
      <c r="PD664" s="6"/>
      <c r="PE664" s="6"/>
      <c r="PF664" s="6"/>
      <c r="PG664" s="6"/>
      <c r="PH664" s="6"/>
      <c r="PI664" s="6"/>
      <c r="PJ664" s="6"/>
      <c r="PK664" s="6"/>
      <c r="PL664" s="6"/>
      <c r="PM664" s="6"/>
      <c r="PN664" s="6"/>
      <c r="PO664" s="6"/>
      <c r="PP664" s="6"/>
      <c r="PQ664" s="6"/>
      <c r="PR664" s="6"/>
      <c r="PS664" s="6"/>
      <c r="PT664" s="6"/>
      <c r="PU664" s="6"/>
      <c r="PV664" s="6"/>
      <c r="PW664" s="6"/>
      <c r="PX664" s="6"/>
      <c r="PY664" s="6"/>
      <c r="PZ664" s="6"/>
      <c r="QA664" s="6"/>
      <c r="QB664" s="6"/>
      <c r="QC664" s="6"/>
      <c r="QD664" s="6"/>
      <c r="QE664" s="6"/>
      <c r="QF664" s="6"/>
      <c r="QG664" s="6"/>
      <c r="QH664" s="6"/>
      <c r="QI664" s="6"/>
      <c r="QJ664" s="6"/>
      <c r="QK664" s="6"/>
      <c r="QL664" s="6"/>
      <c r="QM664" s="6"/>
      <c r="QN664" s="6"/>
      <c r="QO664" s="6"/>
      <c r="QP664" s="6"/>
      <c r="QQ664" s="6"/>
      <c r="QR664" s="6"/>
      <c r="QS664" s="6"/>
      <c r="QT664" s="6"/>
      <c r="QU664" s="6"/>
      <c r="QV664" s="6"/>
      <c r="QW664" s="6"/>
      <c r="QX664" s="6"/>
      <c r="QY664" s="6"/>
      <c r="QZ664" s="6"/>
      <c r="RA664" s="6"/>
      <c r="RB664" s="6"/>
      <c r="RC664" s="6"/>
      <c r="RD664" s="6"/>
      <c r="RE664" s="6"/>
      <c r="RF664" s="6"/>
      <c r="RG664" s="6"/>
      <c r="RH664" s="6"/>
      <c r="RI664" s="6"/>
      <c r="RJ664" s="6"/>
      <c r="RK664" s="6"/>
      <c r="RL664" s="6"/>
      <c r="RM664" s="6"/>
      <c r="RN664" s="6"/>
      <c r="RO664" s="6"/>
      <c r="RP664" s="6"/>
      <c r="RQ664" s="6"/>
      <c r="RR664" s="6"/>
      <c r="RS664" s="6"/>
      <c r="RT664" s="6"/>
      <c r="RU664" s="6"/>
      <c r="RV664" s="6"/>
      <c r="RW664" s="6"/>
      <c r="RX664" s="6"/>
      <c r="RY664" s="6"/>
      <c r="RZ664" s="6"/>
      <c r="SA664" s="6"/>
      <c r="SB664" s="6"/>
      <c r="SC664" s="6"/>
      <c r="SD664" s="6"/>
      <c r="SE664" s="6"/>
      <c r="SF664" s="6"/>
      <c r="SG664" s="6"/>
      <c r="SH664" s="6"/>
      <c r="SI664" s="6"/>
      <c r="SJ664" s="6"/>
      <c r="SK664" s="6"/>
      <c r="SL664" s="6"/>
      <c r="SM664" s="6"/>
      <c r="SN664" s="6"/>
      <c r="SO664" s="6"/>
      <c r="SP664" s="6"/>
      <c r="SQ664" s="6"/>
      <c r="SR664" s="6"/>
      <c r="SS664" s="6"/>
      <c r="ST664" s="6"/>
      <c r="SU664" s="6"/>
      <c r="SV664" s="6"/>
      <c r="SW664" s="6"/>
      <c r="SX664" s="6"/>
      <c r="SY664" s="6"/>
      <c r="SZ664" s="6"/>
      <c r="TA664" s="6"/>
      <c r="TB664" s="6"/>
      <c r="TC664" s="6"/>
      <c r="TD664" s="6"/>
      <c r="TE664" s="6"/>
      <c r="TF664" s="6"/>
      <c r="TG664" s="6"/>
      <c r="TH664" s="6"/>
      <c r="TI664" s="6"/>
      <c r="TJ664" s="6"/>
      <c r="TK664" s="6"/>
      <c r="TL664" s="6"/>
      <c r="TM664" s="6"/>
      <c r="TN664" s="6"/>
      <c r="TO664" s="6"/>
      <c r="TP664" s="6"/>
      <c r="TQ664" s="6"/>
      <c r="TR664" s="6"/>
      <c r="TS664" s="6"/>
      <c r="TT664" s="6"/>
      <c r="TU664" s="6"/>
      <c r="TV664" s="6"/>
      <c r="TW664" s="6"/>
      <c r="TX664" s="6"/>
      <c r="TY664" s="6"/>
      <c r="TZ664" s="6"/>
      <c r="UA664" s="6"/>
      <c r="UB664" s="6"/>
      <c r="UC664" s="6"/>
      <c r="UD664" s="6"/>
      <c r="UE664" s="6"/>
      <c r="UF664" s="6"/>
      <c r="UG664" s="6"/>
      <c r="UH664" s="6"/>
      <c r="UI664" s="6"/>
      <c r="UJ664" s="6"/>
      <c r="UK664" s="6"/>
      <c r="UL664" s="6"/>
      <c r="UM664" s="6"/>
      <c r="UN664" s="6"/>
      <c r="UO664" s="6"/>
      <c r="UP664" s="6"/>
      <c r="UQ664" s="6"/>
      <c r="UR664" s="6"/>
      <c r="US664" s="6"/>
      <c r="UT664" s="6"/>
      <c r="UU664" s="6"/>
      <c r="UV664" s="6"/>
      <c r="UW664" s="6"/>
      <c r="UX664" s="6"/>
      <c r="UY664" s="6"/>
      <c r="UZ664" s="6"/>
      <c r="VA664" s="6"/>
      <c r="VB664" s="6"/>
      <c r="VC664" s="6"/>
      <c r="VD664" s="6"/>
      <c r="VE664" s="6"/>
      <c r="VF664" s="6"/>
      <c r="VG664" s="6"/>
      <c r="VH664" s="6"/>
      <c r="VI664" s="6"/>
      <c r="VJ664" s="6"/>
      <c r="VK664" s="6"/>
      <c r="VL664" s="6"/>
      <c r="VM664" s="6"/>
      <c r="VN664" s="6"/>
      <c r="VO664" s="6"/>
      <c r="VP664" s="6"/>
      <c r="VQ664" s="6"/>
      <c r="VR664" s="6"/>
      <c r="VS664" s="6"/>
      <c r="VT664" s="6"/>
      <c r="VU664" s="6"/>
      <c r="VV664" s="6"/>
      <c r="VW664" s="6"/>
      <c r="VX664" s="6"/>
      <c r="VY664" s="6"/>
      <c r="VZ664" s="6"/>
      <c r="WA664" s="6"/>
      <c r="WB664" s="6"/>
      <c r="WC664" s="6"/>
      <c r="WD664" s="6"/>
      <c r="WE664" s="6"/>
      <c r="WF664" s="6"/>
      <c r="WG664" s="6"/>
      <c r="WH664" s="6"/>
      <c r="WI664" s="6"/>
      <c r="WJ664" s="6"/>
      <c r="WK664" s="6"/>
      <c r="WL664" s="6"/>
      <c r="WM664" s="6"/>
      <c r="WN664" s="6"/>
      <c r="WO664" s="6"/>
      <c r="WP664" s="6"/>
      <c r="WQ664" s="6"/>
      <c r="WR664" s="6"/>
      <c r="WS664" s="6"/>
      <c r="WT664" s="6"/>
      <c r="WU664" s="6"/>
      <c r="WV664" s="6"/>
      <c r="WW664" s="6"/>
      <c r="WX664" s="6"/>
      <c r="WY664" s="6"/>
      <c r="WZ664" s="6"/>
      <c r="XA664" s="6"/>
      <c r="XB664" s="6"/>
      <c r="XC664" s="6"/>
      <c r="XD664" s="6"/>
      <c r="XE664" s="6"/>
      <c r="XF664" s="6"/>
      <c r="XG664" s="6"/>
      <c r="XH664" s="6"/>
      <c r="XI664" s="6"/>
      <c r="XJ664" s="6"/>
      <c r="XK664" s="6"/>
      <c r="XL664" s="6"/>
      <c r="XM664" s="6"/>
      <c r="XN664" s="6"/>
      <c r="XO664" s="6"/>
      <c r="XP664" s="6"/>
    </row>
    <row r="665" spans="2:640" x14ac:dyDescent="0.25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  <c r="JV665" s="6"/>
      <c r="JW665" s="6"/>
      <c r="JX665" s="6"/>
      <c r="JY665" s="6"/>
      <c r="JZ665" s="6"/>
      <c r="KA665" s="6"/>
      <c r="KB665" s="6"/>
      <c r="KC665" s="6"/>
      <c r="KD665" s="6"/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/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/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/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6"/>
      <c r="ME665" s="6"/>
      <c r="MF665" s="6"/>
      <c r="MG665" s="6"/>
      <c r="MH665" s="6"/>
      <c r="MI665" s="6"/>
      <c r="MJ665" s="6"/>
      <c r="MK665" s="6"/>
      <c r="ML665" s="6"/>
      <c r="MM665" s="6"/>
      <c r="MN665" s="6"/>
      <c r="MO665" s="6"/>
      <c r="MP665" s="6"/>
      <c r="MQ665" s="6"/>
      <c r="MR665" s="6"/>
      <c r="MS665" s="6"/>
      <c r="MT665" s="6"/>
      <c r="MU665" s="6"/>
      <c r="MV665" s="6"/>
      <c r="MW665" s="6"/>
      <c r="MX665" s="6"/>
      <c r="MY665" s="6"/>
      <c r="MZ665" s="6"/>
      <c r="NA665" s="6"/>
      <c r="NB665" s="6"/>
      <c r="NC665" s="6"/>
      <c r="ND665" s="6"/>
      <c r="NE665" s="6"/>
      <c r="NF665" s="6"/>
      <c r="NG665" s="6"/>
      <c r="NH665" s="6"/>
      <c r="NI665" s="6"/>
      <c r="NJ665" s="6"/>
      <c r="NK665" s="6"/>
      <c r="NL665" s="6"/>
      <c r="NM665" s="6"/>
      <c r="NN665" s="6"/>
      <c r="NO665" s="6"/>
      <c r="NP665" s="6"/>
      <c r="NQ665" s="6"/>
      <c r="NR665" s="6"/>
      <c r="NS665" s="6"/>
      <c r="NT665" s="6"/>
      <c r="NU665" s="6"/>
      <c r="NV665" s="6"/>
      <c r="NW665" s="6"/>
      <c r="NX665" s="6"/>
      <c r="NY665" s="6"/>
      <c r="NZ665" s="6"/>
      <c r="OA665" s="6"/>
      <c r="OB665" s="6"/>
      <c r="OC665" s="6"/>
      <c r="OD665" s="6"/>
      <c r="OE665" s="6"/>
      <c r="OF665" s="6"/>
      <c r="OG665" s="6"/>
      <c r="OH665" s="6"/>
      <c r="OI665" s="6"/>
      <c r="OJ665" s="6"/>
      <c r="OK665" s="6"/>
      <c r="OL665" s="6"/>
      <c r="OM665" s="6"/>
      <c r="ON665" s="6"/>
      <c r="OO665" s="6"/>
      <c r="OP665" s="6"/>
      <c r="OQ665" s="6"/>
      <c r="OR665" s="6"/>
      <c r="OS665" s="6"/>
      <c r="OT665" s="6"/>
      <c r="OU665" s="6"/>
      <c r="OV665" s="6"/>
      <c r="OW665" s="6"/>
      <c r="OX665" s="6"/>
      <c r="OY665" s="6"/>
      <c r="OZ665" s="6"/>
      <c r="PA665" s="6"/>
      <c r="PB665" s="6"/>
      <c r="PC665" s="6"/>
      <c r="PD665" s="6"/>
      <c r="PE665" s="6"/>
      <c r="PF665" s="6"/>
      <c r="PG665" s="6"/>
      <c r="PH665" s="6"/>
      <c r="PI665" s="6"/>
      <c r="PJ665" s="6"/>
      <c r="PK665" s="6"/>
      <c r="PL665" s="6"/>
      <c r="PM665" s="6"/>
      <c r="PN665" s="6"/>
      <c r="PO665" s="6"/>
      <c r="PP665" s="6"/>
      <c r="PQ665" s="6"/>
      <c r="PR665" s="6"/>
      <c r="PS665" s="6"/>
      <c r="PT665" s="6"/>
      <c r="PU665" s="6"/>
      <c r="PV665" s="6"/>
      <c r="PW665" s="6"/>
      <c r="PX665" s="6"/>
      <c r="PY665" s="6"/>
      <c r="PZ665" s="6"/>
      <c r="QA665" s="6"/>
      <c r="QB665" s="6"/>
      <c r="QC665" s="6"/>
      <c r="QD665" s="6"/>
      <c r="QE665" s="6"/>
      <c r="QF665" s="6"/>
      <c r="QG665" s="6"/>
      <c r="QH665" s="6"/>
      <c r="QI665" s="6"/>
      <c r="QJ665" s="6"/>
      <c r="QK665" s="6"/>
      <c r="QL665" s="6"/>
      <c r="QM665" s="6"/>
      <c r="QN665" s="6"/>
      <c r="QO665" s="6"/>
      <c r="QP665" s="6"/>
      <c r="QQ665" s="6"/>
      <c r="QR665" s="6"/>
      <c r="QS665" s="6"/>
      <c r="QT665" s="6"/>
      <c r="QU665" s="6"/>
      <c r="QV665" s="6"/>
      <c r="QW665" s="6"/>
      <c r="QX665" s="6"/>
      <c r="QY665" s="6"/>
      <c r="QZ665" s="6"/>
      <c r="RA665" s="6"/>
      <c r="RB665" s="6"/>
      <c r="RC665" s="6"/>
      <c r="RD665" s="6"/>
      <c r="RE665" s="6"/>
      <c r="RF665" s="6"/>
      <c r="RG665" s="6"/>
      <c r="RH665" s="6"/>
      <c r="RI665" s="6"/>
      <c r="RJ665" s="6"/>
      <c r="RK665" s="6"/>
      <c r="RL665" s="6"/>
      <c r="RM665" s="6"/>
      <c r="RN665" s="6"/>
      <c r="RO665" s="6"/>
      <c r="RP665" s="6"/>
      <c r="RQ665" s="6"/>
      <c r="RR665" s="6"/>
      <c r="RS665" s="6"/>
      <c r="RT665" s="6"/>
      <c r="RU665" s="6"/>
      <c r="RV665" s="6"/>
      <c r="RW665" s="6"/>
      <c r="RX665" s="6"/>
      <c r="RY665" s="6"/>
      <c r="RZ665" s="6"/>
      <c r="SA665" s="6"/>
      <c r="SB665" s="6"/>
      <c r="SC665" s="6"/>
      <c r="SD665" s="6"/>
      <c r="SE665" s="6"/>
      <c r="SF665" s="6"/>
      <c r="SG665" s="6"/>
      <c r="SH665" s="6"/>
      <c r="SI665" s="6"/>
      <c r="SJ665" s="6"/>
      <c r="SK665" s="6"/>
      <c r="SL665" s="6"/>
      <c r="SM665" s="6"/>
      <c r="SN665" s="6"/>
      <c r="SO665" s="6"/>
      <c r="SP665" s="6"/>
      <c r="SQ665" s="6"/>
      <c r="SR665" s="6"/>
      <c r="SS665" s="6"/>
      <c r="ST665" s="6"/>
      <c r="SU665" s="6"/>
      <c r="SV665" s="6"/>
      <c r="SW665" s="6"/>
      <c r="SX665" s="6"/>
      <c r="SY665" s="6"/>
      <c r="SZ665" s="6"/>
      <c r="TA665" s="6"/>
      <c r="TB665" s="6"/>
      <c r="TC665" s="6"/>
      <c r="TD665" s="6"/>
      <c r="TE665" s="6"/>
      <c r="TF665" s="6"/>
      <c r="TG665" s="6"/>
      <c r="TH665" s="6"/>
      <c r="TI665" s="6"/>
      <c r="TJ665" s="6"/>
      <c r="TK665" s="6"/>
      <c r="TL665" s="6"/>
      <c r="TM665" s="6"/>
      <c r="TN665" s="6"/>
      <c r="TO665" s="6"/>
      <c r="TP665" s="6"/>
      <c r="TQ665" s="6"/>
      <c r="TR665" s="6"/>
      <c r="TS665" s="6"/>
      <c r="TT665" s="6"/>
      <c r="TU665" s="6"/>
      <c r="TV665" s="6"/>
      <c r="TW665" s="6"/>
      <c r="TX665" s="6"/>
      <c r="TY665" s="6"/>
      <c r="TZ665" s="6"/>
      <c r="UA665" s="6"/>
      <c r="UB665" s="6"/>
      <c r="UC665" s="6"/>
      <c r="UD665" s="6"/>
      <c r="UE665" s="6"/>
      <c r="UF665" s="6"/>
      <c r="UG665" s="6"/>
      <c r="UH665" s="6"/>
      <c r="UI665" s="6"/>
      <c r="UJ665" s="6"/>
      <c r="UK665" s="6"/>
      <c r="UL665" s="6"/>
      <c r="UM665" s="6"/>
      <c r="UN665" s="6"/>
      <c r="UO665" s="6"/>
      <c r="UP665" s="6"/>
      <c r="UQ665" s="6"/>
      <c r="UR665" s="6"/>
      <c r="US665" s="6"/>
      <c r="UT665" s="6"/>
      <c r="UU665" s="6"/>
      <c r="UV665" s="6"/>
      <c r="UW665" s="6"/>
      <c r="UX665" s="6"/>
      <c r="UY665" s="6"/>
      <c r="UZ665" s="6"/>
      <c r="VA665" s="6"/>
      <c r="VB665" s="6"/>
      <c r="VC665" s="6"/>
      <c r="VD665" s="6"/>
      <c r="VE665" s="6"/>
      <c r="VF665" s="6"/>
      <c r="VG665" s="6"/>
      <c r="VH665" s="6"/>
      <c r="VI665" s="6"/>
      <c r="VJ665" s="6"/>
      <c r="VK665" s="6"/>
      <c r="VL665" s="6"/>
      <c r="VM665" s="6"/>
      <c r="VN665" s="6"/>
      <c r="VO665" s="6"/>
      <c r="VP665" s="6"/>
      <c r="VQ665" s="6"/>
      <c r="VR665" s="6"/>
      <c r="VS665" s="6"/>
      <c r="VT665" s="6"/>
      <c r="VU665" s="6"/>
      <c r="VV665" s="6"/>
      <c r="VW665" s="6"/>
      <c r="VX665" s="6"/>
      <c r="VY665" s="6"/>
      <c r="VZ665" s="6"/>
      <c r="WA665" s="6"/>
      <c r="WB665" s="6"/>
      <c r="WC665" s="6"/>
      <c r="WD665" s="6"/>
      <c r="WE665" s="6"/>
      <c r="WF665" s="6"/>
      <c r="WG665" s="6"/>
      <c r="WH665" s="6"/>
      <c r="WI665" s="6"/>
      <c r="WJ665" s="6"/>
      <c r="WK665" s="6"/>
      <c r="WL665" s="6"/>
      <c r="WM665" s="6"/>
      <c r="WN665" s="6"/>
      <c r="WO665" s="6"/>
      <c r="WP665" s="6"/>
      <c r="WQ665" s="6"/>
      <c r="WR665" s="6"/>
      <c r="WS665" s="6"/>
      <c r="WT665" s="6"/>
      <c r="WU665" s="6"/>
      <c r="WV665" s="6"/>
      <c r="WW665" s="6"/>
      <c r="WX665" s="6"/>
      <c r="WY665" s="6"/>
      <c r="WZ665" s="6"/>
      <c r="XA665" s="6"/>
      <c r="XB665" s="6"/>
      <c r="XC665" s="6"/>
      <c r="XD665" s="6"/>
      <c r="XE665" s="6"/>
      <c r="XF665" s="6"/>
      <c r="XG665" s="6"/>
      <c r="XH665" s="6"/>
      <c r="XI665" s="6"/>
      <c r="XJ665" s="6"/>
      <c r="XK665" s="6"/>
      <c r="XL665" s="6"/>
      <c r="XM665" s="6"/>
      <c r="XN665" s="6"/>
      <c r="XO665" s="6"/>
      <c r="XP665" s="6"/>
    </row>
    <row r="666" spans="2:640" x14ac:dyDescent="0.25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  <c r="WW666" s="6"/>
      <c r="WX666" s="6"/>
      <c r="WY666" s="6"/>
      <c r="WZ666" s="6"/>
      <c r="XA666" s="6"/>
      <c r="XB666" s="6"/>
      <c r="XC666" s="6"/>
      <c r="XD666" s="6"/>
      <c r="XE666" s="6"/>
      <c r="XF666" s="6"/>
      <c r="XG666" s="6"/>
      <c r="XH666" s="6"/>
      <c r="XI666" s="6"/>
      <c r="XJ666" s="6"/>
      <c r="XK666" s="6"/>
      <c r="XL666" s="6"/>
      <c r="XM666" s="6"/>
      <c r="XN666" s="6"/>
      <c r="XO666" s="6"/>
      <c r="XP666" s="6"/>
    </row>
    <row r="667" spans="2:640" x14ac:dyDescent="0.25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/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/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6"/>
      <c r="LE667" s="6"/>
      <c r="LF667" s="6"/>
      <c r="LG667" s="6"/>
      <c r="LH667" s="6"/>
      <c r="LI667" s="6"/>
      <c r="LJ667" s="6"/>
      <c r="LK667" s="6"/>
      <c r="LL667" s="6"/>
      <c r="LM667" s="6"/>
      <c r="LN667" s="6"/>
      <c r="LO667" s="6"/>
      <c r="LP667" s="6"/>
      <c r="LQ667" s="6"/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/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6"/>
      <c r="MR667" s="6"/>
      <c r="MS667" s="6"/>
      <c r="MT667" s="6"/>
      <c r="MU667" s="6"/>
      <c r="MV667" s="6"/>
      <c r="MW667" s="6"/>
      <c r="MX667" s="6"/>
      <c r="MY667" s="6"/>
      <c r="MZ667" s="6"/>
      <c r="NA667" s="6"/>
      <c r="NB667" s="6"/>
      <c r="NC667" s="6"/>
      <c r="ND667" s="6"/>
      <c r="NE667" s="6"/>
      <c r="NF667" s="6"/>
      <c r="NG667" s="6"/>
      <c r="NH667" s="6"/>
      <c r="NI667" s="6"/>
      <c r="NJ667" s="6"/>
      <c r="NK667" s="6"/>
      <c r="NL667" s="6"/>
      <c r="NM667" s="6"/>
      <c r="NN667" s="6"/>
      <c r="NO667" s="6"/>
      <c r="NP667" s="6"/>
      <c r="NQ667" s="6"/>
      <c r="NR667" s="6"/>
      <c r="NS667" s="6"/>
      <c r="NT667" s="6"/>
      <c r="NU667" s="6"/>
      <c r="NV667" s="6"/>
      <c r="NW667" s="6"/>
      <c r="NX667" s="6"/>
      <c r="NY667" s="6"/>
      <c r="NZ667" s="6"/>
      <c r="OA667" s="6"/>
      <c r="OB667" s="6"/>
      <c r="OC667" s="6"/>
      <c r="OD667" s="6"/>
      <c r="OE667" s="6"/>
      <c r="OF667" s="6"/>
      <c r="OG667" s="6"/>
      <c r="OH667" s="6"/>
      <c r="OI667" s="6"/>
      <c r="OJ667" s="6"/>
      <c r="OK667" s="6"/>
      <c r="OL667" s="6"/>
      <c r="OM667" s="6"/>
      <c r="ON667" s="6"/>
      <c r="OO667" s="6"/>
      <c r="OP667" s="6"/>
      <c r="OQ667" s="6"/>
      <c r="OR667" s="6"/>
      <c r="OS667" s="6"/>
      <c r="OT667" s="6"/>
      <c r="OU667" s="6"/>
      <c r="OV667" s="6"/>
      <c r="OW667" s="6"/>
      <c r="OX667" s="6"/>
      <c r="OY667" s="6"/>
      <c r="OZ667" s="6"/>
      <c r="PA667" s="6"/>
      <c r="PB667" s="6"/>
      <c r="PC667" s="6"/>
      <c r="PD667" s="6"/>
      <c r="PE667" s="6"/>
      <c r="PF667" s="6"/>
      <c r="PG667" s="6"/>
      <c r="PH667" s="6"/>
      <c r="PI667" s="6"/>
      <c r="PJ667" s="6"/>
      <c r="PK667" s="6"/>
      <c r="PL667" s="6"/>
      <c r="PM667" s="6"/>
      <c r="PN667" s="6"/>
      <c r="PO667" s="6"/>
      <c r="PP667" s="6"/>
      <c r="PQ667" s="6"/>
      <c r="PR667" s="6"/>
      <c r="PS667" s="6"/>
      <c r="PT667" s="6"/>
      <c r="PU667" s="6"/>
      <c r="PV667" s="6"/>
      <c r="PW667" s="6"/>
      <c r="PX667" s="6"/>
      <c r="PY667" s="6"/>
      <c r="PZ667" s="6"/>
      <c r="QA667" s="6"/>
      <c r="QB667" s="6"/>
      <c r="QC667" s="6"/>
      <c r="QD667" s="6"/>
      <c r="QE667" s="6"/>
      <c r="QF667" s="6"/>
      <c r="QG667" s="6"/>
      <c r="QH667" s="6"/>
      <c r="QI667" s="6"/>
      <c r="QJ667" s="6"/>
      <c r="QK667" s="6"/>
      <c r="QL667" s="6"/>
      <c r="QM667" s="6"/>
      <c r="QN667" s="6"/>
      <c r="QO667" s="6"/>
      <c r="QP667" s="6"/>
      <c r="QQ667" s="6"/>
      <c r="QR667" s="6"/>
      <c r="QS667" s="6"/>
      <c r="QT667" s="6"/>
      <c r="QU667" s="6"/>
      <c r="QV667" s="6"/>
      <c r="QW667" s="6"/>
      <c r="QX667" s="6"/>
      <c r="QY667" s="6"/>
      <c r="QZ667" s="6"/>
      <c r="RA667" s="6"/>
      <c r="RB667" s="6"/>
      <c r="RC667" s="6"/>
      <c r="RD667" s="6"/>
      <c r="RE667" s="6"/>
      <c r="RF667" s="6"/>
      <c r="RG667" s="6"/>
      <c r="RH667" s="6"/>
      <c r="RI667" s="6"/>
      <c r="RJ667" s="6"/>
      <c r="RK667" s="6"/>
      <c r="RL667" s="6"/>
      <c r="RM667" s="6"/>
      <c r="RN667" s="6"/>
      <c r="RO667" s="6"/>
      <c r="RP667" s="6"/>
      <c r="RQ667" s="6"/>
      <c r="RR667" s="6"/>
      <c r="RS667" s="6"/>
      <c r="RT667" s="6"/>
      <c r="RU667" s="6"/>
      <c r="RV667" s="6"/>
      <c r="RW667" s="6"/>
      <c r="RX667" s="6"/>
      <c r="RY667" s="6"/>
      <c r="RZ667" s="6"/>
      <c r="SA667" s="6"/>
      <c r="SB667" s="6"/>
      <c r="SC667" s="6"/>
      <c r="SD667" s="6"/>
      <c r="SE667" s="6"/>
      <c r="SF667" s="6"/>
      <c r="SG667" s="6"/>
      <c r="SH667" s="6"/>
      <c r="SI667" s="6"/>
      <c r="SJ667" s="6"/>
      <c r="SK667" s="6"/>
      <c r="SL667" s="6"/>
      <c r="SM667" s="6"/>
      <c r="SN667" s="6"/>
      <c r="SO667" s="6"/>
      <c r="SP667" s="6"/>
      <c r="SQ667" s="6"/>
      <c r="SR667" s="6"/>
      <c r="SS667" s="6"/>
      <c r="ST667" s="6"/>
      <c r="SU667" s="6"/>
      <c r="SV667" s="6"/>
      <c r="SW667" s="6"/>
      <c r="SX667" s="6"/>
      <c r="SY667" s="6"/>
      <c r="SZ667" s="6"/>
      <c r="TA667" s="6"/>
      <c r="TB667" s="6"/>
      <c r="TC667" s="6"/>
      <c r="TD667" s="6"/>
      <c r="TE667" s="6"/>
      <c r="TF667" s="6"/>
      <c r="TG667" s="6"/>
      <c r="TH667" s="6"/>
      <c r="TI667" s="6"/>
      <c r="TJ667" s="6"/>
      <c r="TK667" s="6"/>
      <c r="TL667" s="6"/>
      <c r="TM667" s="6"/>
      <c r="TN667" s="6"/>
      <c r="TO667" s="6"/>
      <c r="TP667" s="6"/>
      <c r="TQ667" s="6"/>
      <c r="TR667" s="6"/>
      <c r="TS667" s="6"/>
      <c r="TT667" s="6"/>
      <c r="TU667" s="6"/>
      <c r="TV667" s="6"/>
      <c r="TW667" s="6"/>
      <c r="TX667" s="6"/>
      <c r="TY667" s="6"/>
      <c r="TZ667" s="6"/>
      <c r="UA667" s="6"/>
      <c r="UB667" s="6"/>
      <c r="UC667" s="6"/>
      <c r="UD667" s="6"/>
      <c r="UE667" s="6"/>
      <c r="UF667" s="6"/>
      <c r="UG667" s="6"/>
      <c r="UH667" s="6"/>
      <c r="UI667" s="6"/>
      <c r="UJ667" s="6"/>
      <c r="UK667" s="6"/>
      <c r="UL667" s="6"/>
      <c r="UM667" s="6"/>
      <c r="UN667" s="6"/>
      <c r="UO667" s="6"/>
      <c r="UP667" s="6"/>
      <c r="UQ667" s="6"/>
      <c r="UR667" s="6"/>
      <c r="US667" s="6"/>
      <c r="UT667" s="6"/>
      <c r="UU667" s="6"/>
      <c r="UV667" s="6"/>
      <c r="UW667" s="6"/>
      <c r="UX667" s="6"/>
      <c r="UY667" s="6"/>
      <c r="UZ667" s="6"/>
      <c r="VA667" s="6"/>
      <c r="VB667" s="6"/>
      <c r="VC667" s="6"/>
      <c r="VD667" s="6"/>
      <c r="VE667" s="6"/>
      <c r="VF667" s="6"/>
      <c r="VG667" s="6"/>
      <c r="VH667" s="6"/>
      <c r="VI667" s="6"/>
      <c r="VJ667" s="6"/>
      <c r="VK667" s="6"/>
      <c r="VL667" s="6"/>
      <c r="VM667" s="6"/>
      <c r="VN667" s="6"/>
      <c r="VO667" s="6"/>
      <c r="VP667" s="6"/>
      <c r="VQ667" s="6"/>
      <c r="VR667" s="6"/>
      <c r="VS667" s="6"/>
      <c r="VT667" s="6"/>
      <c r="VU667" s="6"/>
      <c r="VV667" s="6"/>
      <c r="VW667" s="6"/>
      <c r="VX667" s="6"/>
      <c r="VY667" s="6"/>
      <c r="VZ667" s="6"/>
      <c r="WA667" s="6"/>
      <c r="WB667" s="6"/>
      <c r="WC667" s="6"/>
      <c r="WD667" s="6"/>
      <c r="WE667" s="6"/>
      <c r="WF667" s="6"/>
      <c r="WG667" s="6"/>
      <c r="WH667" s="6"/>
      <c r="WI667" s="6"/>
      <c r="WJ667" s="6"/>
      <c r="WK667" s="6"/>
      <c r="WL667" s="6"/>
      <c r="WM667" s="6"/>
      <c r="WN667" s="6"/>
      <c r="WO667" s="6"/>
      <c r="WP667" s="6"/>
      <c r="WQ667" s="6"/>
      <c r="WR667" s="6"/>
      <c r="WS667" s="6"/>
      <c r="WT667" s="6"/>
      <c r="WU667" s="6"/>
      <c r="WV667" s="6"/>
      <c r="WW667" s="6"/>
      <c r="WX667" s="6"/>
      <c r="WY667" s="6"/>
      <c r="WZ667" s="6"/>
      <c r="XA667" s="6"/>
      <c r="XB667" s="6"/>
      <c r="XC667" s="6"/>
      <c r="XD667" s="6"/>
      <c r="XE667" s="6"/>
      <c r="XF667" s="6"/>
      <c r="XG667" s="6"/>
      <c r="XH667" s="6"/>
      <c r="XI667" s="6"/>
      <c r="XJ667" s="6"/>
      <c r="XK667" s="6"/>
      <c r="XL667" s="6"/>
      <c r="XM667" s="6"/>
      <c r="XN667" s="6"/>
      <c r="XO667" s="6"/>
      <c r="XP667" s="6"/>
    </row>
    <row r="668" spans="2:640" x14ac:dyDescent="0.25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6"/>
      <c r="KE668" s="6"/>
      <c r="KF668" s="6"/>
      <c r="KG668" s="6"/>
      <c r="KH668" s="6"/>
      <c r="KI668" s="6"/>
      <c r="KJ668" s="6"/>
      <c r="KK668" s="6"/>
      <c r="KL668" s="6"/>
      <c r="KM668" s="6"/>
      <c r="KN668" s="6"/>
      <c r="KO668" s="6"/>
      <c r="KP668" s="6"/>
      <c r="KQ668" s="6"/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/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/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/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6"/>
      <c r="MR668" s="6"/>
      <c r="MS668" s="6"/>
      <c r="MT668" s="6"/>
      <c r="MU668" s="6"/>
      <c r="MV668" s="6"/>
      <c r="MW668" s="6"/>
      <c r="MX668" s="6"/>
      <c r="MY668" s="6"/>
      <c r="MZ668" s="6"/>
      <c r="NA668" s="6"/>
      <c r="NB668" s="6"/>
      <c r="NC668" s="6"/>
      <c r="ND668" s="6"/>
      <c r="NE668" s="6"/>
      <c r="NF668" s="6"/>
      <c r="NG668" s="6"/>
      <c r="NH668" s="6"/>
      <c r="NI668" s="6"/>
      <c r="NJ668" s="6"/>
      <c r="NK668" s="6"/>
      <c r="NL668" s="6"/>
      <c r="NM668" s="6"/>
      <c r="NN668" s="6"/>
      <c r="NO668" s="6"/>
      <c r="NP668" s="6"/>
      <c r="NQ668" s="6"/>
      <c r="NR668" s="6"/>
      <c r="NS668" s="6"/>
      <c r="NT668" s="6"/>
      <c r="NU668" s="6"/>
      <c r="NV668" s="6"/>
      <c r="NW668" s="6"/>
      <c r="NX668" s="6"/>
      <c r="NY668" s="6"/>
      <c r="NZ668" s="6"/>
      <c r="OA668" s="6"/>
      <c r="OB668" s="6"/>
      <c r="OC668" s="6"/>
      <c r="OD668" s="6"/>
      <c r="OE668" s="6"/>
      <c r="OF668" s="6"/>
      <c r="OG668" s="6"/>
      <c r="OH668" s="6"/>
      <c r="OI668" s="6"/>
      <c r="OJ668" s="6"/>
      <c r="OK668" s="6"/>
      <c r="OL668" s="6"/>
      <c r="OM668" s="6"/>
      <c r="ON668" s="6"/>
      <c r="OO668" s="6"/>
      <c r="OP668" s="6"/>
      <c r="OQ668" s="6"/>
      <c r="OR668" s="6"/>
      <c r="OS668" s="6"/>
      <c r="OT668" s="6"/>
      <c r="OU668" s="6"/>
      <c r="OV668" s="6"/>
      <c r="OW668" s="6"/>
      <c r="OX668" s="6"/>
      <c r="OY668" s="6"/>
      <c r="OZ668" s="6"/>
      <c r="PA668" s="6"/>
      <c r="PB668" s="6"/>
      <c r="PC668" s="6"/>
      <c r="PD668" s="6"/>
      <c r="PE668" s="6"/>
      <c r="PF668" s="6"/>
      <c r="PG668" s="6"/>
      <c r="PH668" s="6"/>
      <c r="PI668" s="6"/>
      <c r="PJ668" s="6"/>
      <c r="PK668" s="6"/>
      <c r="PL668" s="6"/>
      <c r="PM668" s="6"/>
      <c r="PN668" s="6"/>
      <c r="PO668" s="6"/>
      <c r="PP668" s="6"/>
      <c r="PQ668" s="6"/>
      <c r="PR668" s="6"/>
      <c r="PS668" s="6"/>
      <c r="PT668" s="6"/>
      <c r="PU668" s="6"/>
      <c r="PV668" s="6"/>
      <c r="PW668" s="6"/>
      <c r="PX668" s="6"/>
      <c r="PY668" s="6"/>
      <c r="PZ668" s="6"/>
      <c r="QA668" s="6"/>
      <c r="QB668" s="6"/>
      <c r="QC668" s="6"/>
      <c r="QD668" s="6"/>
      <c r="QE668" s="6"/>
      <c r="QF668" s="6"/>
      <c r="QG668" s="6"/>
      <c r="QH668" s="6"/>
      <c r="QI668" s="6"/>
      <c r="QJ668" s="6"/>
      <c r="QK668" s="6"/>
      <c r="QL668" s="6"/>
      <c r="QM668" s="6"/>
      <c r="QN668" s="6"/>
      <c r="QO668" s="6"/>
      <c r="QP668" s="6"/>
      <c r="QQ668" s="6"/>
      <c r="QR668" s="6"/>
      <c r="QS668" s="6"/>
      <c r="QT668" s="6"/>
      <c r="QU668" s="6"/>
      <c r="QV668" s="6"/>
      <c r="QW668" s="6"/>
      <c r="QX668" s="6"/>
      <c r="QY668" s="6"/>
      <c r="QZ668" s="6"/>
      <c r="RA668" s="6"/>
      <c r="RB668" s="6"/>
      <c r="RC668" s="6"/>
      <c r="RD668" s="6"/>
      <c r="RE668" s="6"/>
      <c r="RF668" s="6"/>
      <c r="RG668" s="6"/>
      <c r="RH668" s="6"/>
      <c r="RI668" s="6"/>
      <c r="RJ668" s="6"/>
      <c r="RK668" s="6"/>
      <c r="RL668" s="6"/>
      <c r="RM668" s="6"/>
      <c r="RN668" s="6"/>
      <c r="RO668" s="6"/>
      <c r="RP668" s="6"/>
      <c r="RQ668" s="6"/>
      <c r="RR668" s="6"/>
      <c r="RS668" s="6"/>
      <c r="RT668" s="6"/>
      <c r="RU668" s="6"/>
      <c r="RV668" s="6"/>
      <c r="RW668" s="6"/>
      <c r="RX668" s="6"/>
      <c r="RY668" s="6"/>
      <c r="RZ668" s="6"/>
      <c r="SA668" s="6"/>
      <c r="SB668" s="6"/>
      <c r="SC668" s="6"/>
      <c r="SD668" s="6"/>
      <c r="SE668" s="6"/>
      <c r="SF668" s="6"/>
      <c r="SG668" s="6"/>
      <c r="SH668" s="6"/>
      <c r="SI668" s="6"/>
      <c r="SJ668" s="6"/>
      <c r="SK668" s="6"/>
      <c r="SL668" s="6"/>
      <c r="SM668" s="6"/>
      <c r="SN668" s="6"/>
      <c r="SO668" s="6"/>
      <c r="SP668" s="6"/>
      <c r="SQ668" s="6"/>
      <c r="SR668" s="6"/>
      <c r="SS668" s="6"/>
      <c r="ST668" s="6"/>
      <c r="SU668" s="6"/>
      <c r="SV668" s="6"/>
      <c r="SW668" s="6"/>
      <c r="SX668" s="6"/>
      <c r="SY668" s="6"/>
      <c r="SZ668" s="6"/>
      <c r="TA668" s="6"/>
      <c r="TB668" s="6"/>
      <c r="TC668" s="6"/>
      <c r="TD668" s="6"/>
      <c r="TE668" s="6"/>
      <c r="TF668" s="6"/>
      <c r="TG668" s="6"/>
      <c r="TH668" s="6"/>
      <c r="TI668" s="6"/>
      <c r="TJ668" s="6"/>
      <c r="TK668" s="6"/>
      <c r="TL668" s="6"/>
      <c r="TM668" s="6"/>
      <c r="TN668" s="6"/>
      <c r="TO668" s="6"/>
      <c r="TP668" s="6"/>
      <c r="TQ668" s="6"/>
      <c r="TR668" s="6"/>
      <c r="TS668" s="6"/>
      <c r="TT668" s="6"/>
      <c r="TU668" s="6"/>
      <c r="TV668" s="6"/>
      <c r="TW668" s="6"/>
      <c r="TX668" s="6"/>
      <c r="TY668" s="6"/>
      <c r="TZ668" s="6"/>
      <c r="UA668" s="6"/>
      <c r="UB668" s="6"/>
      <c r="UC668" s="6"/>
      <c r="UD668" s="6"/>
      <c r="UE668" s="6"/>
      <c r="UF668" s="6"/>
      <c r="UG668" s="6"/>
      <c r="UH668" s="6"/>
      <c r="UI668" s="6"/>
      <c r="UJ668" s="6"/>
      <c r="UK668" s="6"/>
      <c r="UL668" s="6"/>
      <c r="UM668" s="6"/>
      <c r="UN668" s="6"/>
      <c r="UO668" s="6"/>
      <c r="UP668" s="6"/>
      <c r="UQ668" s="6"/>
      <c r="UR668" s="6"/>
      <c r="US668" s="6"/>
      <c r="UT668" s="6"/>
      <c r="UU668" s="6"/>
      <c r="UV668" s="6"/>
      <c r="UW668" s="6"/>
      <c r="UX668" s="6"/>
      <c r="UY668" s="6"/>
      <c r="UZ668" s="6"/>
      <c r="VA668" s="6"/>
      <c r="VB668" s="6"/>
      <c r="VC668" s="6"/>
      <c r="VD668" s="6"/>
      <c r="VE668" s="6"/>
      <c r="VF668" s="6"/>
      <c r="VG668" s="6"/>
      <c r="VH668" s="6"/>
      <c r="VI668" s="6"/>
      <c r="VJ668" s="6"/>
      <c r="VK668" s="6"/>
      <c r="VL668" s="6"/>
      <c r="VM668" s="6"/>
      <c r="VN668" s="6"/>
      <c r="VO668" s="6"/>
      <c r="VP668" s="6"/>
      <c r="VQ668" s="6"/>
      <c r="VR668" s="6"/>
      <c r="VS668" s="6"/>
      <c r="VT668" s="6"/>
      <c r="VU668" s="6"/>
      <c r="VV668" s="6"/>
      <c r="VW668" s="6"/>
      <c r="VX668" s="6"/>
      <c r="VY668" s="6"/>
      <c r="VZ668" s="6"/>
      <c r="WA668" s="6"/>
      <c r="WB668" s="6"/>
      <c r="WC668" s="6"/>
      <c r="WD668" s="6"/>
      <c r="WE668" s="6"/>
      <c r="WF668" s="6"/>
      <c r="WG668" s="6"/>
      <c r="WH668" s="6"/>
      <c r="WI668" s="6"/>
      <c r="WJ668" s="6"/>
      <c r="WK668" s="6"/>
      <c r="WL668" s="6"/>
      <c r="WM668" s="6"/>
      <c r="WN668" s="6"/>
      <c r="WO668" s="6"/>
      <c r="WP668" s="6"/>
      <c r="WQ668" s="6"/>
      <c r="WR668" s="6"/>
      <c r="WS668" s="6"/>
      <c r="WT668" s="6"/>
      <c r="WU668" s="6"/>
      <c r="WV668" s="6"/>
      <c r="WW668" s="6"/>
      <c r="WX668" s="6"/>
      <c r="WY668" s="6"/>
      <c r="WZ668" s="6"/>
      <c r="XA668" s="6"/>
      <c r="XB668" s="6"/>
      <c r="XC668" s="6"/>
      <c r="XD668" s="6"/>
      <c r="XE668" s="6"/>
      <c r="XF668" s="6"/>
      <c r="XG668" s="6"/>
      <c r="XH668" s="6"/>
      <c r="XI668" s="6"/>
      <c r="XJ668" s="6"/>
      <c r="XK668" s="6"/>
      <c r="XL668" s="6"/>
      <c r="XM668" s="6"/>
      <c r="XN668" s="6"/>
      <c r="XO668" s="6"/>
      <c r="XP668" s="6"/>
    </row>
    <row r="669" spans="2:640" x14ac:dyDescent="0.25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/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/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/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/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/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6"/>
      <c r="MR669" s="6"/>
      <c r="MS669" s="6"/>
      <c r="MT669" s="6"/>
      <c r="MU669" s="6"/>
      <c r="MV669" s="6"/>
      <c r="MW669" s="6"/>
      <c r="MX669" s="6"/>
      <c r="MY669" s="6"/>
      <c r="MZ669" s="6"/>
      <c r="NA669" s="6"/>
      <c r="NB669" s="6"/>
      <c r="NC669" s="6"/>
      <c r="ND669" s="6"/>
      <c r="NE669" s="6"/>
      <c r="NF669" s="6"/>
      <c r="NG669" s="6"/>
      <c r="NH669" s="6"/>
      <c r="NI669" s="6"/>
      <c r="NJ669" s="6"/>
      <c r="NK669" s="6"/>
      <c r="NL669" s="6"/>
      <c r="NM669" s="6"/>
      <c r="NN669" s="6"/>
      <c r="NO669" s="6"/>
      <c r="NP669" s="6"/>
      <c r="NQ669" s="6"/>
      <c r="NR669" s="6"/>
      <c r="NS669" s="6"/>
      <c r="NT669" s="6"/>
      <c r="NU669" s="6"/>
      <c r="NV669" s="6"/>
      <c r="NW669" s="6"/>
      <c r="NX669" s="6"/>
      <c r="NY669" s="6"/>
      <c r="NZ669" s="6"/>
      <c r="OA669" s="6"/>
      <c r="OB669" s="6"/>
      <c r="OC669" s="6"/>
      <c r="OD669" s="6"/>
      <c r="OE669" s="6"/>
      <c r="OF669" s="6"/>
      <c r="OG669" s="6"/>
      <c r="OH669" s="6"/>
      <c r="OI669" s="6"/>
      <c r="OJ669" s="6"/>
      <c r="OK669" s="6"/>
      <c r="OL669" s="6"/>
      <c r="OM669" s="6"/>
      <c r="ON669" s="6"/>
      <c r="OO669" s="6"/>
      <c r="OP669" s="6"/>
      <c r="OQ669" s="6"/>
      <c r="OR669" s="6"/>
      <c r="OS669" s="6"/>
      <c r="OT669" s="6"/>
      <c r="OU669" s="6"/>
      <c r="OV669" s="6"/>
      <c r="OW669" s="6"/>
      <c r="OX669" s="6"/>
      <c r="OY669" s="6"/>
      <c r="OZ669" s="6"/>
      <c r="PA669" s="6"/>
      <c r="PB669" s="6"/>
      <c r="PC669" s="6"/>
      <c r="PD669" s="6"/>
      <c r="PE669" s="6"/>
      <c r="PF669" s="6"/>
      <c r="PG669" s="6"/>
      <c r="PH669" s="6"/>
      <c r="PI669" s="6"/>
      <c r="PJ669" s="6"/>
      <c r="PK669" s="6"/>
      <c r="PL669" s="6"/>
      <c r="PM669" s="6"/>
      <c r="PN669" s="6"/>
      <c r="PO669" s="6"/>
      <c r="PP669" s="6"/>
      <c r="PQ669" s="6"/>
      <c r="PR669" s="6"/>
      <c r="PS669" s="6"/>
      <c r="PT669" s="6"/>
      <c r="PU669" s="6"/>
      <c r="PV669" s="6"/>
      <c r="PW669" s="6"/>
      <c r="PX669" s="6"/>
      <c r="PY669" s="6"/>
      <c r="PZ669" s="6"/>
      <c r="QA669" s="6"/>
      <c r="QB669" s="6"/>
      <c r="QC669" s="6"/>
      <c r="QD669" s="6"/>
      <c r="QE669" s="6"/>
      <c r="QF669" s="6"/>
      <c r="QG669" s="6"/>
      <c r="QH669" s="6"/>
      <c r="QI669" s="6"/>
      <c r="QJ669" s="6"/>
      <c r="QK669" s="6"/>
      <c r="QL669" s="6"/>
      <c r="QM669" s="6"/>
      <c r="QN669" s="6"/>
      <c r="QO669" s="6"/>
      <c r="QP669" s="6"/>
      <c r="QQ669" s="6"/>
      <c r="QR669" s="6"/>
      <c r="QS669" s="6"/>
      <c r="QT669" s="6"/>
      <c r="QU669" s="6"/>
      <c r="QV669" s="6"/>
      <c r="QW669" s="6"/>
      <c r="QX669" s="6"/>
      <c r="QY669" s="6"/>
      <c r="QZ669" s="6"/>
      <c r="RA669" s="6"/>
      <c r="RB669" s="6"/>
      <c r="RC669" s="6"/>
      <c r="RD669" s="6"/>
      <c r="RE669" s="6"/>
      <c r="RF669" s="6"/>
      <c r="RG669" s="6"/>
      <c r="RH669" s="6"/>
      <c r="RI669" s="6"/>
      <c r="RJ669" s="6"/>
      <c r="RK669" s="6"/>
      <c r="RL669" s="6"/>
      <c r="RM669" s="6"/>
      <c r="RN669" s="6"/>
      <c r="RO669" s="6"/>
      <c r="RP669" s="6"/>
      <c r="RQ669" s="6"/>
      <c r="RR669" s="6"/>
      <c r="RS669" s="6"/>
      <c r="RT669" s="6"/>
      <c r="RU669" s="6"/>
      <c r="RV669" s="6"/>
      <c r="RW669" s="6"/>
      <c r="RX669" s="6"/>
      <c r="RY669" s="6"/>
      <c r="RZ669" s="6"/>
      <c r="SA669" s="6"/>
      <c r="SB669" s="6"/>
      <c r="SC669" s="6"/>
      <c r="SD669" s="6"/>
      <c r="SE669" s="6"/>
      <c r="SF669" s="6"/>
      <c r="SG669" s="6"/>
      <c r="SH669" s="6"/>
      <c r="SI669" s="6"/>
      <c r="SJ669" s="6"/>
      <c r="SK669" s="6"/>
      <c r="SL669" s="6"/>
      <c r="SM669" s="6"/>
      <c r="SN669" s="6"/>
      <c r="SO669" s="6"/>
      <c r="SP669" s="6"/>
      <c r="SQ669" s="6"/>
      <c r="SR669" s="6"/>
      <c r="SS669" s="6"/>
      <c r="ST669" s="6"/>
      <c r="SU669" s="6"/>
      <c r="SV669" s="6"/>
      <c r="SW669" s="6"/>
      <c r="SX669" s="6"/>
      <c r="SY669" s="6"/>
      <c r="SZ669" s="6"/>
      <c r="TA669" s="6"/>
      <c r="TB669" s="6"/>
      <c r="TC669" s="6"/>
      <c r="TD669" s="6"/>
      <c r="TE669" s="6"/>
      <c r="TF669" s="6"/>
      <c r="TG669" s="6"/>
      <c r="TH669" s="6"/>
      <c r="TI669" s="6"/>
      <c r="TJ669" s="6"/>
      <c r="TK669" s="6"/>
      <c r="TL669" s="6"/>
      <c r="TM669" s="6"/>
      <c r="TN669" s="6"/>
      <c r="TO669" s="6"/>
      <c r="TP669" s="6"/>
      <c r="TQ669" s="6"/>
      <c r="TR669" s="6"/>
      <c r="TS669" s="6"/>
      <c r="TT669" s="6"/>
      <c r="TU669" s="6"/>
      <c r="TV669" s="6"/>
      <c r="TW669" s="6"/>
      <c r="TX669" s="6"/>
      <c r="TY669" s="6"/>
      <c r="TZ669" s="6"/>
      <c r="UA669" s="6"/>
      <c r="UB669" s="6"/>
      <c r="UC669" s="6"/>
      <c r="UD669" s="6"/>
      <c r="UE669" s="6"/>
      <c r="UF669" s="6"/>
      <c r="UG669" s="6"/>
      <c r="UH669" s="6"/>
      <c r="UI669" s="6"/>
      <c r="UJ669" s="6"/>
      <c r="UK669" s="6"/>
      <c r="UL669" s="6"/>
      <c r="UM669" s="6"/>
      <c r="UN669" s="6"/>
      <c r="UO669" s="6"/>
      <c r="UP669" s="6"/>
      <c r="UQ669" s="6"/>
      <c r="UR669" s="6"/>
      <c r="US669" s="6"/>
      <c r="UT669" s="6"/>
      <c r="UU669" s="6"/>
      <c r="UV669" s="6"/>
      <c r="UW669" s="6"/>
      <c r="UX669" s="6"/>
      <c r="UY669" s="6"/>
      <c r="UZ669" s="6"/>
      <c r="VA669" s="6"/>
      <c r="VB669" s="6"/>
      <c r="VC669" s="6"/>
      <c r="VD669" s="6"/>
      <c r="VE669" s="6"/>
      <c r="VF669" s="6"/>
      <c r="VG669" s="6"/>
      <c r="VH669" s="6"/>
      <c r="VI669" s="6"/>
      <c r="VJ669" s="6"/>
      <c r="VK669" s="6"/>
      <c r="VL669" s="6"/>
      <c r="VM669" s="6"/>
      <c r="VN669" s="6"/>
      <c r="VO669" s="6"/>
      <c r="VP669" s="6"/>
      <c r="VQ669" s="6"/>
      <c r="VR669" s="6"/>
      <c r="VS669" s="6"/>
      <c r="VT669" s="6"/>
      <c r="VU669" s="6"/>
      <c r="VV669" s="6"/>
      <c r="VW669" s="6"/>
      <c r="VX669" s="6"/>
      <c r="VY669" s="6"/>
      <c r="VZ669" s="6"/>
      <c r="WA669" s="6"/>
      <c r="WB669" s="6"/>
      <c r="WC669" s="6"/>
      <c r="WD669" s="6"/>
      <c r="WE669" s="6"/>
      <c r="WF669" s="6"/>
      <c r="WG669" s="6"/>
      <c r="WH669" s="6"/>
      <c r="WI669" s="6"/>
      <c r="WJ669" s="6"/>
      <c r="WK669" s="6"/>
      <c r="WL669" s="6"/>
      <c r="WM669" s="6"/>
      <c r="WN669" s="6"/>
      <c r="WO669" s="6"/>
      <c r="WP669" s="6"/>
      <c r="WQ669" s="6"/>
      <c r="WR669" s="6"/>
      <c r="WS669" s="6"/>
      <c r="WT669" s="6"/>
      <c r="WU669" s="6"/>
      <c r="WV669" s="6"/>
      <c r="WW669" s="6"/>
      <c r="WX669" s="6"/>
      <c r="WY669" s="6"/>
      <c r="WZ669" s="6"/>
      <c r="XA669" s="6"/>
      <c r="XB669" s="6"/>
      <c r="XC669" s="6"/>
      <c r="XD669" s="6"/>
      <c r="XE669" s="6"/>
      <c r="XF669" s="6"/>
      <c r="XG669" s="6"/>
      <c r="XH669" s="6"/>
      <c r="XI669" s="6"/>
      <c r="XJ669" s="6"/>
      <c r="XK669" s="6"/>
      <c r="XL669" s="6"/>
      <c r="XM669" s="6"/>
      <c r="XN669" s="6"/>
      <c r="XO669" s="6"/>
      <c r="XP669" s="6"/>
    </row>
    <row r="670" spans="2:640" x14ac:dyDescent="0.25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/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/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/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/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/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6"/>
      <c r="MR670" s="6"/>
      <c r="MS670" s="6"/>
      <c r="MT670" s="6"/>
      <c r="MU670" s="6"/>
      <c r="MV670" s="6"/>
      <c r="MW670" s="6"/>
      <c r="MX670" s="6"/>
      <c r="MY670" s="6"/>
      <c r="MZ670" s="6"/>
      <c r="NA670" s="6"/>
      <c r="NB670" s="6"/>
      <c r="NC670" s="6"/>
      <c r="ND670" s="6"/>
      <c r="NE670" s="6"/>
      <c r="NF670" s="6"/>
      <c r="NG670" s="6"/>
      <c r="NH670" s="6"/>
      <c r="NI670" s="6"/>
      <c r="NJ670" s="6"/>
      <c r="NK670" s="6"/>
      <c r="NL670" s="6"/>
      <c r="NM670" s="6"/>
      <c r="NN670" s="6"/>
      <c r="NO670" s="6"/>
      <c r="NP670" s="6"/>
      <c r="NQ670" s="6"/>
      <c r="NR670" s="6"/>
      <c r="NS670" s="6"/>
      <c r="NT670" s="6"/>
      <c r="NU670" s="6"/>
      <c r="NV670" s="6"/>
      <c r="NW670" s="6"/>
      <c r="NX670" s="6"/>
      <c r="NY670" s="6"/>
      <c r="NZ670" s="6"/>
      <c r="OA670" s="6"/>
      <c r="OB670" s="6"/>
      <c r="OC670" s="6"/>
      <c r="OD670" s="6"/>
      <c r="OE670" s="6"/>
      <c r="OF670" s="6"/>
      <c r="OG670" s="6"/>
      <c r="OH670" s="6"/>
      <c r="OI670" s="6"/>
      <c r="OJ670" s="6"/>
      <c r="OK670" s="6"/>
      <c r="OL670" s="6"/>
      <c r="OM670" s="6"/>
      <c r="ON670" s="6"/>
      <c r="OO670" s="6"/>
      <c r="OP670" s="6"/>
      <c r="OQ670" s="6"/>
      <c r="OR670" s="6"/>
      <c r="OS670" s="6"/>
      <c r="OT670" s="6"/>
      <c r="OU670" s="6"/>
      <c r="OV670" s="6"/>
      <c r="OW670" s="6"/>
      <c r="OX670" s="6"/>
      <c r="OY670" s="6"/>
      <c r="OZ670" s="6"/>
      <c r="PA670" s="6"/>
      <c r="PB670" s="6"/>
      <c r="PC670" s="6"/>
      <c r="PD670" s="6"/>
      <c r="PE670" s="6"/>
      <c r="PF670" s="6"/>
      <c r="PG670" s="6"/>
      <c r="PH670" s="6"/>
      <c r="PI670" s="6"/>
      <c r="PJ670" s="6"/>
      <c r="PK670" s="6"/>
      <c r="PL670" s="6"/>
      <c r="PM670" s="6"/>
      <c r="PN670" s="6"/>
      <c r="PO670" s="6"/>
      <c r="PP670" s="6"/>
      <c r="PQ670" s="6"/>
      <c r="PR670" s="6"/>
      <c r="PS670" s="6"/>
      <c r="PT670" s="6"/>
      <c r="PU670" s="6"/>
      <c r="PV670" s="6"/>
      <c r="PW670" s="6"/>
      <c r="PX670" s="6"/>
      <c r="PY670" s="6"/>
      <c r="PZ670" s="6"/>
      <c r="QA670" s="6"/>
      <c r="QB670" s="6"/>
      <c r="QC670" s="6"/>
      <c r="QD670" s="6"/>
      <c r="QE670" s="6"/>
      <c r="QF670" s="6"/>
      <c r="QG670" s="6"/>
      <c r="QH670" s="6"/>
      <c r="QI670" s="6"/>
      <c r="QJ670" s="6"/>
      <c r="QK670" s="6"/>
      <c r="QL670" s="6"/>
      <c r="QM670" s="6"/>
      <c r="QN670" s="6"/>
      <c r="QO670" s="6"/>
      <c r="QP670" s="6"/>
      <c r="QQ670" s="6"/>
      <c r="QR670" s="6"/>
      <c r="QS670" s="6"/>
      <c r="QT670" s="6"/>
      <c r="QU670" s="6"/>
      <c r="QV670" s="6"/>
      <c r="QW670" s="6"/>
      <c r="QX670" s="6"/>
      <c r="QY670" s="6"/>
      <c r="QZ670" s="6"/>
      <c r="RA670" s="6"/>
      <c r="RB670" s="6"/>
      <c r="RC670" s="6"/>
      <c r="RD670" s="6"/>
      <c r="RE670" s="6"/>
      <c r="RF670" s="6"/>
      <c r="RG670" s="6"/>
      <c r="RH670" s="6"/>
      <c r="RI670" s="6"/>
      <c r="RJ670" s="6"/>
      <c r="RK670" s="6"/>
      <c r="RL670" s="6"/>
      <c r="RM670" s="6"/>
      <c r="RN670" s="6"/>
      <c r="RO670" s="6"/>
      <c r="RP670" s="6"/>
      <c r="RQ670" s="6"/>
      <c r="RR670" s="6"/>
      <c r="RS670" s="6"/>
      <c r="RT670" s="6"/>
      <c r="RU670" s="6"/>
      <c r="RV670" s="6"/>
      <c r="RW670" s="6"/>
      <c r="RX670" s="6"/>
      <c r="RY670" s="6"/>
      <c r="RZ670" s="6"/>
      <c r="SA670" s="6"/>
      <c r="SB670" s="6"/>
      <c r="SC670" s="6"/>
      <c r="SD670" s="6"/>
      <c r="SE670" s="6"/>
      <c r="SF670" s="6"/>
      <c r="SG670" s="6"/>
      <c r="SH670" s="6"/>
      <c r="SI670" s="6"/>
      <c r="SJ670" s="6"/>
      <c r="SK670" s="6"/>
      <c r="SL670" s="6"/>
      <c r="SM670" s="6"/>
      <c r="SN670" s="6"/>
      <c r="SO670" s="6"/>
      <c r="SP670" s="6"/>
      <c r="SQ670" s="6"/>
      <c r="SR670" s="6"/>
      <c r="SS670" s="6"/>
      <c r="ST670" s="6"/>
      <c r="SU670" s="6"/>
      <c r="SV670" s="6"/>
      <c r="SW670" s="6"/>
      <c r="SX670" s="6"/>
      <c r="SY670" s="6"/>
      <c r="SZ670" s="6"/>
      <c r="TA670" s="6"/>
      <c r="TB670" s="6"/>
      <c r="TC670" s="6"/>
      <c r="TD670" s="6"/>
      <c r="TE670" s="6"/>
      <c r="TF670" s="6"/>
      <c r="TG670" s="6"/>
      <c r="TH670" s="6"/>
      <c r="TI670" s="6"/>
      <c r="TJ670" s="6"/>
      <c r="TK670" s="6"/>
      <c r="TL670" s="6"/>
      <c r="TM670" s="6"/>
      <c r="TN670" s="6"/>
      <c r="TO670" s="6"/>
      <c r="TP670" s="6"/>
      <c r="TQ670" s="6"/>
      <c r="TR670" s="6"/>
      <c r="TS670" s="6"/>
      <c r="TT670" s="6"/>
      <c r="TU670" s="6"/>
      <c r="TV670" s="6"/>
      <c r="TW670" s="6"/>
      <c r="TX670" s="6"/>
      <c r="TY670" s="6"/>
      <c r="TZ670" s="6"/>
      <c r="UA670" s="6"/>
      <c r="UB670" s="6"/>
      <c r="UC670" s="6"/>
      <c r="UD670" s="6"/>
      <c r="UE670" s="6"/>
      <c r="UF670" s="6"/>
      <c r="UG670" s="6"/>
      <c r="UH670" s="6"/>
      <c r="UI670" s="6"/>
      <c r="UJ670" s="6"/>
      <c r="UK670" s="6"/>
      <c r="UL670" s="6"/>
      <c r="UM670" s="6"/>
      <c r="UN670" s="6"/>
      <c r="UO670" s="6"/>
      <c r="UP670" s="6"/>
      <c r="UQ670" s="6"/>
      <c r="UR670" s="6"/>
      <c r="US670" s="6"/>
      <c r="UT670" s="6"/>
      <c r="UU670" s="6"/>
      <c r="UV670" s="6"/>
      <c r="UW670" s="6"/>
      <c r="UX670" s="6"/>
      <c r="UY670" s="6"/>
      <c r="UZ670" s="6"/>
      <c r="VA670" s="6"/>
      <c r="VB670" s="6"/>
      <c r="VC670" s="6"/>
      <c r="VD670" s="6"/>
      <c r="VE670" s="6"/>
      <c r="VF670" s="6"/>
      <c r="VG670" s="6"/>
      <c r="VH670" s="6"/>
      <c r="VI670" s="6"/>
      <c r="VJ670" s="6"/>
      <c r="VK670" s="6"/>
      <c r="VL670" s="6"/>
      <c r="VM670" s="6"/>
      <c r="VN670" s="6"/>
      <c r="VO670" s="6"/>
      <c r="VP670" s="6"/>
      <c r="VQ670" s="6"/>
      <c r="VR670" s="6"/>
      <c r="VS670" s="6"/>
      <c r="VT670" s="6"/>
      <c r="VU670" s="6"/>
      <c r="VV670" s="6"/>
      <c r="VW670" s="6"/>
      <c r="VX670" s="6"/>
      <c r="VY670" s="6"/>
      <c r="VZ670" s="6"/>
      <c r="WA670" s="6"/>
      <c r="WB670" s="6"/>
      <c r="WC670" s="6"/>
      <c r="WD670" s="6"/>
      <c r="WE670" s="6"/>
      <c r="WF670" s="6"/>
      <c r="WG670" s="6"/>
      <c r="WH670" s="6"/>
      <c r="WI670" s="6"/>
      <c r="WJ670" s="6"/>
      <c r="WK670" s="6"/>
      <c r="WL670" s="6"/>
      <c r="WM670" s="6"/>
      <c r="WN670" s="6"/>
      <c r="WO670" s="6"/>
      <c r="WP670" s="6"/>
      <c r="WQ670" s="6"/>
      <c r="WR670" s="6"/>
      <c r="WS670" s="6"/>
      <c r="WT670" s="6"/>
      <c r="WU670" s="6"/>
      <c r="WV670" s="6"/>
      <c r="WW670" s="6"/>
      <c r="WX670" s="6"/>
      <c r="WY670" s="6"/>
      <c r="WZ670" s="6"/>
      <c r="XA670" s="6"/>
      <c r="XB670" s="6"/>
      <c r="XC670" s="6"/>
      <c r="XD670" s="6"/>
      <c r="XE670" s="6"/>
      <c r="XF670" s="6"/>
      <c r="XG670" s="6"/>
      <c r="XH670" s="6"/>
      <c r="XI670" s="6"/>
      <c r="XJ670" s="6"/>
      <c r="XK670" s="6"/>
      <c r="XL670" s="6"/>
      <c r="XM670" s="6"/>
      <c r="XN670" s="6"/>
      <c r="XO670" s="6"/>
      <c r="XP670" s="6"/>
    </row>
    <row r="671" spans="2:640" x14ac:dyDescent="0.25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/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/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/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/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/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6"/>
      <c r="MR671" s="6"/>
      <c r="MS671" s="6"/>
      <c r="MT671" s="6"/>
      <c r="MU671" s="6"/>
      <c r="MV671" s="6"/>
      <c r="MW671" s="6"/>
      <c r="MX671" s="6"/>
      <c r="MY671" s="6"/>
      <c r="MZ671" s="6"/>
      <c r="NA671" s="6"/>
      <c r="NB671" s="6"/>
      <c r="NC671" s="6"/>
      <c r="ND671" s="6"/>
      <c r="NE671" s="6"/>
      <c r="NF671" s="6"/>
      <c r="NG671" s="6"/>
      <c r="NH671" s="6"/>
      <c r="NI671" s="6"/>
      <c r="NJ671" s="6"/>
      <c r="NK671" s="6"/>
      <c r="NL671" s="6"/>
      <c r="NM671" s="6"/>
      <c r="NN671" s="6"/>
      <c r="NO671" s="6"/>
      <c r="NP671" s="6"/>
      <c r="NQ671" s="6"/>
      <c r="NR671" s="6"/>
      <c r="NS671" s="6"/>
      <c r="NT671" s="6"/>
      <c r="NU671" s="6"/>
      <c r="NV671" s="6"/>
      <c r="NW671" s="6"/>
      <c r="NX671" s="6"/>
      <c r="NY671" s="6"/>
      <c r="NZ671" s="6"/>
      <c r="OA671" s="6"/>
      <c r="OB671" s="6"/>
      <c r="OC671" s="6"/>
      <c r="OD671" s="6"/>
      <c r="OE671" s="6"/>
      <c r="OF671" s="6"/>
      <c r="OG671" s="6"/>
      <c r="OH671" s="6"/>
      <c r="OI671" s="6"/>
      <c r="OJ671" s="6"/>
      <c r="OK671" s="6"/>
      <c r="OL671" s="6"/>
      <c r="OM671" s="6"/>
      <c r="ON671" s="6"/>
      <c r="OO671" s="6"/>
      <c r="OP671" s="6"/>
      <c r="OQ671" s="6"/>
      <c r="OR671" s="6"/>
      <c r="OS671" s="6"/>
      <c r="OT671" s="6"/>
      <c r="OU671" s="6"/>
      <c r="OV671" s="6"/>
      <c r="OW671" s="6"/>
      <c r="OX671" s="6"/>
      <c r="OY671" s="6"/>
      <c r="OZ671" s="6"/>
      <c r="PA671" s="6"/>
      <c r="PB671" s="6"/>
      <c r="PC671" s="6"/>
      <c r="PD671" s="6"/>
      <c r="PE671" s="6"/>
      <c r="PF671" s="6"/>
      <c r="PG671" s="6"/>
      <c r="PH671" s="6"/>
      <c r="PI671" s="6"/>
      <c r="PJ671" s="6"/>
      <c r="PK671" s="6"/>
      <c r="PL671" s="6"/>
      <c r="PM671" s="6"/>
      <c r="PN671" s="6"/>
      <c r="PO671" s="6"/>
      <c r="PP671" s="6"/>
      <c r="PQ671" s="6"/>
      <c r="PR671" s="6"/>
      <c r="PS671" s="6"/>
      <c r="PT671" s="6"/>
      <c r="PU671" s="6"/>
      <c r="PV671" s="6"/>
      <c r="PW671" s="6"/>
      <c r="PX671" s="6"/>
      <c r="PY671" s="6"/>
      <c r="PZ671" s="6"/>
      <c r="QA671" s="6"/>
      <c r="QB671" s="6"/>
      <c r="QC671" s="6"/>
      <c r="QD671" s="6"/>
      <c r="QE671" s="6"/>
      <c r="QF671" s="6"/>
      <c r="QG671" s="6"/>
      <c r="QH671" s="6"/>
      <c r="QI671" s="6"/>
      <c r="QJ671" s="6"/>
      <c r="QK671" s="6"/>
      <c r="QL671" s="6"/>
      <c r="QM671" s="6"/>
      <c r="QN671" s="6"/>
      <c r="QO671" s="6"/>
      <c r="QP671" s="6"/>
      <c r="QQ671" s="6"/>
      <c r="QR671" s="6"/>
      <c r="QS671" s="6"/>
      <c r="QT671" s="6"/>
      <c r="QU671" s="6"/>
      <c r="QV671" s="6"/>
      <c r="QW671" s="6"/>
      <c r="QX671" s="6"/>
      <c r="QY671" s="6"/>
      <c r="QZ671" s="6"/>
      <c r="RA671" s="6"/>
      <c r="RB671" s="6"/>
      <c r="RC671" s="6"/>
      <c r="RD671" s="6"/>
      <c r="RE671" s="6"/>
      <c r="RF671" s="6"/>
      <c r="RG671" s="6"/>
      <c r="RH671" s="6"/>
      <c r="RI671" s="6"/>
      <c r="RJ671" s="6"/>
      <c r="RK671" s="6"/>
      <c r="RL671" s="6"/>
      <c r="RM671" s="6"/>
      <c r="RN671" s="6"/>
      <c r="RO671" s="6"/>
      <c r="RP671" s="6"/>
      <c r="RQ671" s="6"/>
      <c r="RR671" s="6"/>
      <c r="RS671" s="6"/>
      <c r="RT671" s="6"/>
      <c r="RU671" s="6"/>
      <c r="RV671" s="6"/>
      <c r="RW671" s="6"/>
      <c r="RX671" s="6"/>
      <c r="RY671" s="6"/>
      <c r="RZ671" s="6"/>
      <c r="SA671" s="6"/>
      <c r="SB671" s="6"/>
      <c r="SC671" s="6"/>
      <c r="SD671" s="6"/>
      <c r="SE671" s="6"/>
      <c r="SF671" s="6"/>
      <c r="SG671" s="6"/>
      <c r="SH671" s="6"/>
      <c r="SI671" s="6"/>
      <c r="SJ671" s="6"/>
      <c r="SK671" s="6"/>
      <c r="SL671" s="6"/>
      <c r="SM671" s="6"/>
      <c r="SN671" s="6"/>
      <c r="SO671" s="6"/>
      <c r="SP671" s="6"/>
      <c r="SQ671" s="6"/>
      <c r="SR671" s="6"/>
      <c r="SS671" s="6"/>
      <c r="ST671" s="6"/>
      <c r="SU671" s="6"/>
      <c r="SV671" s="6"/>
      <c r="SW671" s="6"/>
      <c r="SX671" s="6"/>
      <c r="SY671" s="6"/>
      <c r="SZ671" s="6"/>
      <c r="TA671" s="6"/>
      <c r="TB671" s="6"/>
      <c r="TC671" s="6"/>
      <c r="TD671" s="6"/>
      <c r="TE671" s="6"/>
      <c r="TF671" s="6"/>
      <c r="TG671" s="6"/>
      <c r="TH671" s="6"/>
      <c r="TI671" s="6"/>
      <c r="TJ671" s="6"/>
      <c r="TK671" s="6"/>
      <c r="TL671" s="6"/>
      <c r="TM671" s="6"/>
      <c r="TN671" s="6"/>
      <c r="TO671" s="6"/>
      <c r="TP671" s="6"/>
      <c r="TQ671" s="6"/>
      <c r="TR671" s="6"/>
      <c r="TS671" s="6"/>
      <c r="TT671" s="6"/>
      <c r="TU671" s="6"/>
      <c r="TV671" s="6"/>
      <c r="TW671" s="6"/>
      <c r="TX671" s="6"/>
      <c r="TY671" s="6"/>
      <c r="TZ671" s="6"/>
      <c r="UA671" s="6"/>
      <c r="UB671" s="6"/>
      <c r="UC671" s="6"/>
      <c r="UD671" s="6"/>
      <c r="UE671" s="6"/>
      <c r="UF671" s="6"/>
      <c r="UG671" s="6"/>
      <c r="UH671" s="6"/>
      <c r="UI671" s="6"/>
      <c r="UJ671" s="6"/>
      <c r="UK671" s="6"/>
      <c r="UL671" s="6"/>
      <c r="UM671" s="6"/>
      <c r="UN671" s="6"/>
      <c r="UO671" s="6"/>
      <c r="UP671" s="6"/>
      <c r="UQ671" s="6"/>
      <c r="UR671" s="6"/>
      <c r="US671" s="6"/>
      <c r="UT671" s="6"/>
      <c r="UU671" s="6"/>
      <c r="UV671" s="6"/>
      <c r="UW671" s="6"/>
      <c r="UX671" s="6"/>
      <c r="UY671" s="6"/>
      <c r="UZ671" s="6"/>
      <c r="VA671" s="6"/>
      <c r="VB671" s="6"/>
      <c r="VC671" s="6"/>
      <c r="VD671" s="6"/>
      <c r="VE671" s="6"/>
      <c r="VF671" s="6"/>
      <c r="VG671" s="6"/>
      <c r="VH671" s="6"/>
      <c r="VI671" s="6"/>
      <c r="VJ671" s="6"/>
      <c r="VK671" s="6"/>
      <c r="VL671" s="6"/>
      <c r="VM671" s="6"/>
      <c r="VN671" s="6"/>
      <c r="VO671" s="6"/>
      <c r="VP671" s="6"/>
      <c r="VQ671" s="6"/>
      <c r="VR671" s="6"/>
      <c r="VS671" s="6"/>
      <c r="VT671" s="6"/>
      <c r="VU671" s="6"/>
      <c r="VV671" s="6"/>
      <c r="VW671" s="6"/>
      <c r="VX671" s="6"/>
      <c r="VY671" s="6"/>
      <c r="VZ671" s="6"/>
      <c r="WA671" s="6"/>
      <c r="WB671" s="6"/>
      <c r="WC671" s="6"/>
      <c r="WD671" s="6"/>
      <c r="WE671" s="6"/>
      <c r="WF671" s="6"/>
      <c r="WG671" s="6"/>
      <c r="WH671" s="6"/>
      <c r="WI671" s="6"/>
      <c r="WJ671" s="6"/>
      <c r="WK671" s="6"/>
      <c r="WL671" s="6"/>
      <c r="WM671" s="6"/>
      <c r="WN671" s="6"/>
      <c r="WO671" s="6"/>
      <c r="WP671" s="6"/>
      <c r="WQ671" s="6"/>
      <c r="WR671" s="6"/>
      <c r="WS671" s="6"/>
      <c r="WT671" s="6"/>
      <c r="WU671" s="6"/>
      <c r="WV671" s="6"/>
      <c r="WW671" s="6"/>
      <c r="WX671" s="6"/>
      <c r="WY671" s="6"/>
      <c r="WZ671" s="6"/>
      <c r="XA671" s="6"/>
      <c r="XB671" s="6"/>
      <c r="XC671" s="6"/>
      <c r="XD671" s="6"/>
      <c r="XE671" s="6"/>
      <c r="XF671" s="6"/>
      <c r="XG671" s="6"/>
      <c r="XH671" s="6"/>
      <c r="XI671" s="6"/>
      <c r="XJ671" s="6"/>
      <c r="XK671" s="6"/>
      <c r="XL671" s="6"/>
      <c r="XM671" s="6"/>
      <c r="XN671" s="6"/>
      <c r="XO671" s="6"/>
      <c r="XP671" s="6"/>
    </row>
    <row r="672" spans="2:640" x14ac:dyDescent="0.25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/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/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/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/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/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6"/>
      <c r="MR672" s="6"/>
      <c r="MS672" s="6"/>
      <c r="MT672" s="6"/>
      <c r="MU672" s="6"/>
      <c r="MV672" s="6"/>
      <c r="MW672" s="6"/>
      <c r="MX672" s="6"/>
      <c r="MY672" s="6"/>
      <c r="MZ672" s="6"/>
      <c r="NA672" s="6"/>
      <c r="NB672" s="6"/>
      <c r="NC672" s="6"/>
      <c r="ND672" s="6"/>
      <c r="NE672" s="6"/>
      <c r="NF672" s="6"/>
      <c r="NG672" s="6"/>
      <c r="NH672" s="6"/>
      <c r="NI672" s="6"/>
      <c r="NJ672" s="6"/>
      <c r="NK672" s="6"/>
      <c r="NL672" s="6"/>
      <c r="NM672" s="6"/>
      <c r="NN672" s="6"/>
      <c r="NO672" s="6"/>
      <c r="NP672" s="6"/>
      <c r="NQ672" s="6"/>
      <c r="NR672" s="6"/>
      <c r="NS672" s="6"/>
      <c r="NT672" s="6"/>
      <c r="NU672" s="6"/>
      <c r="NV672" s="6"/>
      <c r="NW672" s="6"/>
      <c r="NX672" s="6"/>
      <c r="NY672" s="6"/>
      <c r="NZ672" s="6"/>
      <c r="OA672" s="6"/>
      <c r="OB672" s="6"/>
      <c r="OC672" s="6"/>
      <c r="OD672" s="6"/>
      <c r="OE672" s="6"/>
      <c r="OF672" s="6"/>
      <c r="OG672" s="6"/>
      <c r="OH672" s="6"/>
      <c r="OI672" s="6"/>
      <c r="OJ672" s="6"/>
      <c r="OK672" s="6"/>
      <c r="OL672" s="6"/>
      <c r="OM672" s="6"/>
      <c r="ON672" s="6"/>
      <c r="OO672" s="6"/>
      <c r="OP672" s="6"/>
      <c r="OQ672" s="6"/>
      <c r="OR672" s="6"/>
      <c r="OS672" s="6"/>
      <c r="OT672" s="6"/>
      <c r="OU672" s="6"/>
      <c r="OV672" s="6"/>
      <c r="OW672" s="6"/>
      <c r="OX672" s="6"/>
      <c r="OY672" s="6"/>
      <c r="OZ672" s="6"/>
      <c r="PA672" s="6"/>
      <c r="PB672" s="6"/>
      <c r="PC672" s="6"/>
      <c r="PD672" s="6"/>
      <c r="PE672" s="6"/>
      <c r="PF672" s="6"/>
      <c r="PG672" s="6"/>
      <c r="PH672" s="6"/>
      <c r="PI672" s="6"/>
      <c r="PJ672" s="6"/>
      <c r="PK672" s="6"/>
      <c r="PL672" s="6"/>
      <c r="PM672" s="6"/>
      <c r="PN672" s="6"/>
      <c r="PO672" s="6"/>
      <c r="PP672" s="6"/>
      <c r="PQ672" s="6"/>
      <c r="PR672" s="6"/>
      <c r="PS672" s="6"/>
      <c r="PT672" s="6"/>
      <c r="PU672" s="6"/>
      <c r="PV672" s="6"/>
      <c r="PW672" s="6"/>
      <c r="PX672" s="6"/>
      <c r="PY672" s="6"/>
      <c r="PZ672" s="6"/>
      <c r="QA672" s="6"/>
      <c r="QB672" s="6"/>
      <c r="QC672" s="6"/>
      <c r="QD672" s="6"/>
      <c r="QE672" s="6"/>
      <c r="QF672" s="6"/>
      <c r="QG672" s="6"/>
      <c r="QH672" s="6"/>
      <c r="QI672" s="6"/>
      <c r="QJ672" s="6"/>
      <c r="QK672" s="6"/>
      <c r="QL672" s="6"/>
      <c r="QM672" s="6"/>
      <c r="QN672" s="6"/>
      <c r="QO672" s="6"/>
      <c r="QP672" s="6"/>
      <c r="QQ672" s="6"/>
      <c r="QR672" s="6"/>
      <c r="QS672" s="6"/>
      <c r="QT672" s="6"/>
      <c r="QU672" s="6"/>
      <c r="QV672" s="6"/>
      <c r="QW672" s="6"/>
      <c r="QX672" s="6"/>
      <c r="QY672" s="6"/>
      <c r="QZ672" s="6"/>
      <c r="RA672" s="6"/>
      <c r="RB672" s="6"/>
      <c r="RC672" s="6"/>
      <c r="RD672" s="6"/>
      <c r="RE672" s="6"/>
      <c r="RF672" s="6"/>
      <c r="RG672" s="6"/>
      <c r="RH672" s="6"/>
      <c r="RI672" s="6"/>
      <c r="RJ672" s="6"/>
      <c r="RK672" s="6"/>
      <c r="RL672" s="6"/>
      <c r="RM672" s="6"/>
      <c r="RN672" s="6"/>
      <c r="RO672" s="6"/>
      <c r="RP672" s="6"/>
      <c r="RQ672" s="6"/>
      <c r="RR672" s="6"/>
      <c r="RS672" s="6"/>
      <c r="RT672" s="6"/>
      <c r="RU672" s="6"/>
      <c r="RV672" s="6"/>
      <c r="RW672" s="6"/>
      <c r="RX672" s="6"/>
      <c r="RY672" s="6"/>
      <c r="RZ672" s="6"/>
      <c r="SA672" s="6"/>
      <c r="SB672" s="6"/>
      <c r="SC672" s="6"/>
      <c r="SD672" s="6"/>
      <c r="SE672" s="6"/>
      <c r="SF672" s="6"/>
      <c r="SG672" s="6"/>
      <c r="SH672" s="6"/>
      <c r="SI672" s="6"/>
      <c r="SJ672" s="6"/>
      <c r="SK672" s="6"/>
      <c r="SL672" s="6"/>
      <c r="SM672" s="6"/>
      <c r="SN672" s="6"/>
      <c r="SO672" s="6"/>
      <c r="SP672" s="6"/>
      <c r="SQ672" s="6"/>
      <c r="SR672" s="6"/>
      <c r="SS672" s="6"/>
      <c r="ST672" s="6"/>
      <c r="SU672" s="6"/>
      <c r="SV672" s="6"/>
      <c r="SW672" s="6"/>
      <c r="SX672" s="6"/>
      <c r="SY672" s="6"/>
      <c r="SZ672" s="6"/>
      <c r="TA672" s="6"/>
      <c r="TB672" s="6"/>
      <c r="TC672" s="6"/>
      <c r="TD672" s="6"/>
      <c r="TE672" s="6"/>
      <c r="TF672" s="6"/>
      <c r="TG672" s="6"/>
      <c r="TH672" s="6"/>
      <c r="TI672" s="6"/>
      <c r="TJ672" s="6"/>
      <c r="TK672" s="6"/>
      <c r="TL672" s="6"/>
      <c r="TM672" s="6"/>
      <c r="TN672" s="6"/>
      <c r="TO672" s="6"/>
      <c r="TP672" s="6"/>
      <c r="TQ672" s="6"/>
      <c r="TR672" s="6"/>
      <c r="TS672" s="6"/>
      <c r="TT672" s="6"/>
      <c r="TU672" s="6"/>
      <c r="TV672" s="6"/>
      <c r="TW672" s="6"/>
      <c r="TX672" s="6"/>
      <c r="TY672" s="6"/>
      <c r="TZ672" s="6"/>
      <c r="UA672" s="6"/>
      <c r="UB672" s="6"/>
      <c r="UC672" s="6"/>
      <c r="UD672" s="6"/>
      <c r="UE672" s="6"/>
      <c r="UF672" s="6"/>
      <c r="UG672" s="6"/>
      <c r="UH672" s="6"/>
      <c r="UI672" s="6"/>
      <c r="UJ672" s="6"/>
      <c r="UK672" s="6"/>
      <c r="UL672" s="6"/>
      <c r="UM672" s="6"/>
      <c r="UN672" s="6"/>
      <c r="UO672" s="6"/>
      <c r="UP672" s="6"/>
      <c r="UQ672" s="6"/>
      <c r="UR672" s="6"/>
      <c r="US672" s="6"/>
      <c r="UT672" s="6"/>
      <c r="UU672" s="6"/>
      <c r="UV672" s="6"/>
      <c r="UW672" s="6"/>
      <c r="UX672" s="6"/>
      <c r="UY672" s="6"/>
      <c r="UZ672" s="6"/>
      <c r="VA672" s="6"/>
      <c r="VB672" s="6"/>
      <c r="VC672" s="6"/>
      <c r="VD672" s="6"/>
      <c r="VE672" s="6"/>
      <c r="VF672" s="6"/>
      <c r="VG672" s="6"/>
      <c r="VH672" s="6"/>
      <c r="VI672" s="6"/>
      <c r="VJ672" s="6"/>
      <c r="VK672" s="6"/>
      <c r="VL672" s="6"/>
      <c r="VM672" s="6"/>
      <c r="VN672" s="6"/>
      <c r="VO672" s="6"/>
      <c r="VP672" s="6"/>
      <c r="VQ672" s="6"/>
      <c r="VR672" s="6"/>
      <c r="VS672" s="6"/>
      <c r="VT672" s="6"/>
      <c r="VU672" s="6"/>
      <c r="VV672" s="6"/>
      <c r="VW672" s="6"/>
      <c r="VX672" s="6"/>
      <c r="VY672" s="6"/>
      <c r="VZ672" s="6"/>
      <c r="WA672" s="6"/>
      <c r="WB672" s="6"/>
      <c r="WC672" s="6"/>
      <c r="WD672" s="6"/>
      <c r="WE672" s="6"/>
      <c r="WF672" s="6"/>
      <c r="WG672" s="6"/>
      <c r="WH672" s="6"/>
      <c r="WI672" s="6"/>
      <c r="WJ672" s="6"/>
      <c r="WK672" s="6"/>
      <c r="WL672" s="6"/>
      <c r="WM672" s="6"/>
      <c r="WN672" s="6"/>
      <c r="WO672" s="6"/>
      <c r="WP672" s="6"/>
      <c r="WQ672" s="6"/>
      <c r="WR672" s="6"/>
      <c r="WS672" s="6"/>
      <c r="WT672" s="6"/>
      <c r="WU672" s="6"/>
      <c r="WV672" s="6"/>
      <c r="WW672" s="6"/>
      <c r="WX672" s="6"/>
      <c r="WY672" s="6"/>
      <c r="WZ672" s="6"/>
      <c r="XA672" s="6"/>
      <c r="XB672" s="6"/>
      <c r="XC672" s="6"/>
      <c r="XD672" s="6"/>
      <c r="XE672" s="6"/>
      <c r="XF672" s="6"/>
      <c r="XG672" s="6"/>
      <c r="XH672" s="6"/>
      <c r="XI672" s="6"/>
      <c r="XJ672" s="6"/>
      <c r="XK672" s="6"/>
      <c r="XL672" s="6"/>
      <c r="XM672" s="6"/>
      <c r="XN672" s="6"/>
      <c r="XO672" s="6"/>
      <c r="XP672" s="6"/>
    </row>
    <row r="673" spans="2:640" x14ac:dyDescent="0.25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/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/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/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/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/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6"/>
      <c r="MR673" s="6"/>
      <c r="MS673" s="6"/>
      <c r="MT673" s="6"/>
      <c r="MU673" s="6"/>
      <c r="MV673" s="6"/>
      <c r="MW673" s="6"/>
      <c r="MX673" s="6"/>
      <c r="MY673" s="6"/>
      <c r="MZ673" s="6"/>
      <c r="NA673" s="6"/>
      <c r="NB673" s="6"/>
      <c r="NC673" s="6"/>
      <c r="ND673" s="6"/>
      <c r="NE673" s="6"/>
      <c r="NF673" s="6"/>
      <c r="NG673" s="6"/>
      <c r="NH673" s="6"/>
      <c r="NI673" s="6"/>
      <c r="NJ673" s="6"/>
      <c r="NK673" s="6"/>
      <c r="NL673" s="6"/>
      <c r="NM673" s="6"/>
      <c r="NN673" s="6"/>
      <c r="NO673" s="6"/>
      <c r="NP673" s="6"/>
      <c r="NQ673" s="6"/>
      <c r="NR673" s="6"/>
      <c r="NS673" s="6"/>
      <c r="NT673" s="6"/>
      <c r="NU673" s="6"/>
      <c r="NV673" s="6"/>
      <c r="NW673" s="6"/>
      <c r="NX673" s="6"/>
      <c r="NY673" s="6"/>
      <c r="NZ673" s="6"/>
      <c r="OA673" s="6"/>
      <c r="OB673" s="6"/>
      <c r="OC673" s="6"/>
      <c r="OD673" s="6"/>
      <c r="OE673" s="6"/>
      <c r="OF673" s="6"/>
      <c r="OG673" s="6"/>
      <c r="OH673" s="6"/>
      <c r="OI673" s="6"/>
      <c r="OJ673" s="6"/>
      <c r="OK673" s="6"/>
      <c r="OL673" s="6"/>
      <c r="OM673" s="6"/>
      <c r="ON673" s="6"/>
      <c r="OO673" s="6"/>
      <c r="OP673" s="6"/>
      <c r="OQ673" s="6"/>
      <c r="OR673" s="6"/>
      <c r="OS673" s="6"/>
      <c r="OT673" s="6"/>
      <c r="OU673" s="6"/>
      <c r="OV673" s="6"/>
      <c r="OW673" s="6"/>
      <c r="OX673" s="6"/>
      <c r="OY673" s="6"/>
      <c r="OZ673" s="6"/>
      <c r="PA673" s="6"/>
      <c r="PB673" s="6"/>
      <c r="PC673" s="6"/>
      <c r="PD673" s="6"/>
      <c r="PE673" s="6"/>
      <c r="PF673" s="6"/>
      <c r="PG673" s="6"/>
      <c r="PH673" s="6"/>
      <c r="PI673" s="6"/>
      <c r="PJ673" s="6"/>
      <c r="PK673" s="6"/>
      <c r="PL673" s="6"/>
      <c r="PM673" s="6"/>
      <c r="PN673" s="6"/>
      <c r="PO673" s="6"/>
      <c r="PP673" s="6"/>
      <c r="PQ673" s="6"/>
      <c r="PR673" s="6"/>
      <c r="PS673" s="6"/>
      <c r="PT673" s="6"/>
      <c r="PU673" s="6"/>
      <c r="PV673" s="6"/>
      <c r="PW673" s="6"/>
      <c r="PX673" s="6"/>
      <c r="PY673" s="6"/>
      <c r="PZ673" s="6"/>
      <c r="QA673" s="6"/>
      <c r="QB673" s="6"/>
      <c r="QC673" s="6"/>
      <c r="QD673" s="6"/>
      <c r="QE673" s="6"/>
      <c r="QF673" s="6"/>
      <c r="QG673" s="6"/>
      <c r="QH673" s="6"/>
      <c r="QI673" s="6"/>
      <c r="QJ673" s="6"/>
      <c r="QK673" s="6"/>
      <c r="QL673" s="6"/>
      <c r="QM673" s="6"/>
      <c r="QN673" s="6"/>
      <c r="QO673" s="6"/>
      <c r="QP673" s="6"/>
      <c r="QQ673" s="6"/>
      <c r="QR673" s="6"/>
      <c r="QS673" s="6"/>
      <c r="QT673" s="6"/>
      <c r="QU673" s="6"/>
      <c r="QV673" s="6"/>
      <c r="QW673" s="6"/>
      <c r="QX673" s="6"/>
      <c r="QY673" s="6"/>
      <c r="QZ673" s="6"/>
      <c r="RA673" s="6"/>
      <c r="RB673" s="6"/>
      <c r="RC673" s="6"/>
      <c r="RD673" s="6"/>
      <c r="RE673" s="6"/>
      <c r="RF673" s="6"/>
      <c r="RG673" s="6"/>
      <c r="RH673" s="6"/>
      <c r="RI673" s="6"/>
      <c r="RJ673" s="6"/>
      <c r="RK673" s="6"/>
      <c r="RL673" s="6"/>
      <c r="RM673" s="6"/>
      <c r="RN673" s="6"/>
      <c r="RO673" s="6"/>
      <c r="RP673" s="6"/>
      <c r="RQ673" s="6"/>
      <c r="RR673" s="6"/>
      <c r="RS673" s="6"/>
      <c r="RT673" s="6"/>
      <c r="RU673" s="6"/>
      <c r="RV673" s="6"/>
      <c r="RW673" s="6"/>
      <c r="RX673" s="6"/>
      <c r="RY673" s="6"/>
      <c r="RZ673" s="6"/>
      <c r="SA673" s="6"/>
      <c r="SB673" s="6"/>
      <c r="SC673" s="6"/>
      <c r="SD673" s="6"/>
      <c r="SE673" s="6"/>
      <c r="SF673" s="6"/>
      <c r="SG673" s="6"/>
      <c r="SH673" s="6"/>
      <c r="SI673" s="6"/>
      <c r="SJ673" s="6"/>
      <c r="SK673" s="6"/>
      <c r="SL673" s="6"/>
      <c r="SM673" s="6"/>
      <c r="SN673" s="6"/>
      <c r="SO673" s="6"/>
      <c r="SP673" s="6"/>
      <c r="SQ673" s="6"/>
      <c r="SR673" s="6"/>
      <c r="SS673" s="6"/>
      <c r="ST673" s="6"/>
      <c r="SU673" s="6"/>
      <c r="SV673" s="6"/>
      <c r="SW673" s="6"/>
      <c r="SX673" s="6"/>
      <c r="SY673" s="6"/>
      <c r="SZ673" s="6"/>
      <c r="TA673" s="6"/>
      <c r="TB673" s="6"/>
      <c r="TC673" s="6"/>
      <c r="TD673" s="6"/>
      <c r="TE673" s="6"/>
      <c r="TF673" s="6"/>
      <c r="TG673" s="6"/>
      <c r="TH673" s="6"/>
      <c r="TI673" s="6"/>
      <c r="TJ673" s="6"/>
      <c r="TK673" s="6"/>
      <c r="TL673" s="6"/>
      <c r="TM673" s="6"/>
      <c r="TN673" s="6"/>
      <c r="TO673" s="6"/>
      <c r="TP673" s="6"/>
      <c r="TQ673" s="6"/>
      <c r="TR673" s="6"/>
      <c r="TS673" s="6"/>
      <c r="TT673" s="6"/>
      <c r="TU673" s="6"/>
      <c r="TV673" s="6"/>
      <c r="TW673" s="6"/>
      <c r="TX673" s="6"/>
      <c r="TY673" s="6"/>
      <c r="TZ673" s="6"/>
      <c r="UA673" s="6"/>
      <c r="UB673" s="6"/>
      <c r="UC673" s="6"/>
      <c r="UD673" s="6"/>
      <c r="UE673" s="6"/>
      <c r="UF673" s="6"/>
      <c r="UG673" s="6"/>
      <c r="UH673" s="6"/>
      <c r="UI673" s="6"/>
      <c r="UJ673" s="6"/>
      <c r="UK673" s="6"/>
      <c r="UL673" s="6"/>
      <c r="UM673" s="6"/>
      <c r="UN673" s="6"/>
      <c r="UO673" s="6"/>
      <c r="UP673" s="6"/>
      <c r="UQ673" s="6"/>
      <c r="UR673" s="6"/>
      <c r="US673" s="6"/>
      <c r="UT673" s="6"/>
      <c r="UU673" s="6"/>
      <c r="UV673" s="6"/>
      <c r="UW673" s="6"/>
      <c r="UX673" s="6"/>
      <c r="UY673" s="6"/>
      <c r="UZ673" s="6"/>
      <c r="VA673" s="6"/>
      <c r="VB673" s="6"/>
      <c r="VC673" s="6"/>
      <c r="VD673" s="6"/>
      <c r="VE673" s="6"/>
      <c r="VF673" s="6"/>
      <c r="VG673" s="6"/>
      <c r="VH673" s="6"/>
      <c r="VI673" s="6"/>
      <c r="VJ673" s="6"/>
      <c r="VK673" s="6"/>
      <c r="VL673" s="6"/>
      <c r="VM673" s="6"/>
      <c r="VN673" s="6"/>
      <c r="VO673" s="6"/>
      <c r="VP673" s="6"/>
      <c r="VQ673" s="6"/>
      <c r="VR673" s="6"/>
      <c r="VS673" s="6"/>
      <c r="VT673" s="6"/>
      <c r="VU673" s="6"/>
      <c r="VV673" s="6"/>
      <c r="VW673" s="6"/>
      <c r="VX673" s="6"/>
      <c r="VY673" s="6"/>
      <c r="VZ673" s="6"/>
      <c r="WA673" s="6"/>
      <c r="WB673" s="6"/>
      <c r="WC673" s="6"/>
      <c r="WD673" s="6"/>
      <c r="WE673" s="6"/>
      <c r="WF673" s="6"/>
      <c r="WG673" s="6"/>
      <c r="WH673" s="6"/>
      <c r="WI673" s="6"/>
      <c r="WJ673" s="6"/>
      <c r="WK673" s="6"/>
      <c r="WL673" s="6"/>
      <c r="WM673" s="6"/>
      <c r="WN673" s="6"/>
      <c r="WO673" s="6"/>
      <c r="WP673" s="6"/>
      <c r="WQ673" s="6"/>
      <c r="WR673" s="6"/>
      <c r="WS673" s="6"/>
      <c r="WT673" s="6"/>
      <c r="WU673" s="6"/>
      <c r="WV673" s="6"/>
      <c r="WW673" s="6"/>
      <c r="WX673" s="6"/>
      <c r="WY673" s="6"/>
      <c r="WZ673" s="6"/>
      <c r="XA673" s="6"/>
      <c r="XB673" s="6"/>
      <c r="XC673" s="6"/>
      <c r="XD673" s="6"/>
      <c r="XE673" s="6"/>
      <c r="XF673" s="6"/>
      <c r="XG673" s="6"/>
      <c r="XH673" s="6"/>
      <c r="XI673" s="6"/>
      <c r="XJ673" s="6"/>
      <c r="XK673" s="6"/>
      <c r="XL673" s="6"/>
      <c r="XM673" s="6"/>
      <c r="XN673" s="6"/>
      <c r="XO673" s="6"/>
      <c r="XP673" s="6"/>
    </row>
    <row r="674" spans="2:640" x14ac:dyDescent="0.25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/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/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/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/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/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6"/>
      <c r="MR674" s="6"/>
      <c r="MS674" s="6"/>
      <c r="MT674" s="6"/>
      <c r="MU674" s="6"/>
      <c r="MV674" s="6"/>
      <c r="MW674" s="6"/>
      <c r="MX674" s="6"/>
      <c r="MY674" s="6"/>
      <c r="MZ674" s="6"/>
      <c r="NA674" s="6"/>
      <c r="NB674" s="6"/>
      <c r="NC674" s="6"/>
      <c r="ND674" s="6"/>
      <c r="NE674" s="6"/>
      <c r="NF674" s="6"/>
      <c r="NG674" s="6"/>
      <c r="NH674" s="6"/>
      <c r="NI674" s="6"/>
      <c r="NJ674" s="6"/>
      <c r="NK674" s="6"/>
      <c r="NL674" s="6"/>
      <c r="NM674" s="6"/>
      <c r="NN674" s="6"/>
      <c r="NO674" s="6"/>
      <c r="NP674" s="6"/>
      <c r="NQ674" s="6"/>
      <c r="NR674" s="6"/>
      <c r="NS674" s="6"/>
      <c r="NT674" s="6"/>
      <c r="NU674" s="6"/>
      <c r="NV674" s="6"/>
      <c r="NW674" s="6"/>
      <c r="NX674" s="6"/>
      <c r="NY674" s="6"/>
      <c r="NZ674" s="6"/>
      <c r="OA674" s="6"/>
      <c r="OB674" s="6"/>
      <c r="OC674" s="6"/>
      <c r="OD674" s="6"/>
      <c r="OE674" s="6"/>
      <c r="OF674" s="6"/>
      <c r="OG674" s="6"/>
      <c r="OH674" s="6"/>
      <c r="OI674" s="6"/>
      <c r="OJ674" s="6"/>
      <c r="OK674" s="6"/>
      <c r="OL674" s="6"/>
      <c r="OM674" s="6"/>
      <c r="ON674" s="6"/>
      <c r="OO674" s="6"/>
      <c r="OP674" s="6"/>
      <c r="OQ674" s="6"/>
      <c r="OR674" s="6"/>
      <c r="OS674" s="6"/>
      <c r="OT674" s="6"/>
      <c r="OU674" s="6"/>
      <c r="OV674" s="6"/>
      <c r="OW674" s="6"/>
      <c r="OX674" s="6"/>
      <c r="OY674" s="6"/>
      <c r="OZ674" s="6"/>
      <c r="PA674" s="6"/>
      <c r="PB674" s="6"/>
      <c r="PC674" s="6"/>
      <c r="PD674" s="6"/>
      <c r="PE674" s="6"/>
      <c r="PF674" s="6"/>
      <c r="PG674" s="6"/>
      <c r="PH674" s="6"/>
      <c r="PI674" s="6"/>
      <c r="PJ674" s="6"/>
      <c r="PK674" s="6"/>
      <c r="PL674" s="6"/>
      <c r="PM674" s="6"/>
      <c r="PN674" s="6"/>
      <c r="PO674" s="6"/>
      <c r="PP674" s="6"/>
      <c r="PQ674" s="6"/>
      <c r="PR674" s="6"/>
      <c r="PS674" s="6"/>
      <c r="PT674" s="6"/>
      <c r="PU674" s="6"/>
      <c r="PV674" s="6"/>
      <c r="PW674" s="6"/>
      <c r="PX674" s="6"/>
      <c r="PY674" s="6"/>
      <c r="PZ674" s="6"/>
      <c r="QA674" s="6"/>
      <c r="QB674" s="6"/>
      <c r="QC674" s="6"/>
      <c r="QD674" s="6"/>
      <c r="QE674" s="6"/>
      <c r="QF674" s="6"/>
      <c r="QG674" s="6"/>
      <c r="QH674" s="6"/>
      <c r="QI674" s="6"/>
      <c r="QJ674" s="6"/>
      <c r="QK674" s="6"/>
      <c r="QL674" s="6"/>
      <c r="QM674" s="6"/>
      <c r="QN674" s="6"/>
      <c r="QO674" s="6"/>
      <c r="QP674" s="6"/>
      <c r="QQ674" s="6"/>
      <c r="QR674" s="6"/>
      <c r="QS674" s="6"/>
      <c r="QT674" s="6"/>
      <c r="QU674" s="6"/>
      <c r="QV674" s="6"/>
      <c r="QW674" s="6"/>
      <c r="QX674" s="6"/>
      <c r="QY674" s="6"/>
      <c r="QZ674" s="6"/>
      <c r="RA674" s="6"/>
      <c r="RB674" s="6"/>
      <c r="RC674" s="6"/>
      <c r="RD674" s="6"/>
      <c r="RE674" s="6"/>
      <c r="RF674" s="6"/>
      <c r="RG674" s="6"/>
      <c r="RH674" s="6"/>
      <c r="RI674" s="6"/>
      <c r="RJ674" s="6"/>
      <c r="RK674" s="6"/>
      <c r="RL674" s="6"/>
      <c r="RM674" s="6"/>
      <c r="RN674" s="6"/>
      <c r="RO674" s="6"/>
      <c r="RP674" s="6"/>
      <c r="RQ674" s="6"/>
      <c r="RR674" s="6"/>
      <c r="RS674" s="6"/>
      <c r="RT674" s="6"/>
      <c r="RU674" s="6"/>
      <c r="RV674" s="6"/>
      <c r="RW674" s="6"/>
      <c r="RX674" s="6"/>
      <c r="RY674" s="6"/>
      <c r="RZ674" s="6"/>
      <c r="SA674" s="6"/>
      <c r="SB674" s="6"/>
      <c r="SC674" s="6"/>
      <c r="SD674" s="6"/>
      <c r="SE674" s="6"/>
      <c r="SF674" s="6"/>
      <c r="SG674" s="6"/>
      <c r="SH674" s="6"/>
      <c r="SI674" s="6"/>
      <c r="SJ674" s="6"/>
      <c r="SK674" s="6"/>
      <c r="SL674" s="6"/>
      <c r="SM674" s="6"/>
      <c r="SN674" s="6"/>
      <c r="SO674" s="6"/>
      <c r="SP674" s="6"/>
      <c r="SQ674" s="6"/>
      <c r="SR674" s="6"/>
      <c r="SS674" s="6"/>
      <c r="ST674" s="6"/>
      <c r="SU674" s="6"/>
      <c r="SV674" s="6"/>
      <c r="SW674" s="6"/>
      <c r="SX674" s="6"/>
      <c r="SY674" s="6"/>
      <c r="SZ674" s="6"/>
      <c r="TA674" s="6"/>
      <c r="TB674" s="6"/>
      <c r="TC674" s="6"/>
      <c r="TD674" s="6"/>
      <c r="TE674" s="6"/>
      <c r="TF674" s="6"/>
      <c r="TG674" s="6"/>
      <c r="TH674" s="6"/>
      <c r="TI674" s="6"/>
      <c r="TJ674" s="6"/>
      <c r="TK674" s="6"/>
      <c r="TL674" s="6"/>
      <c r="TM674" s="6"/>
      <c r="TN674" s="6"/>
      <c r="TO674" s="6"/>
      <c r="TP674" s="6"/>
      <c r="TQ674" s="6"/>
      <c r="TR674" s="6"/>
      <c r="TS674" s="6"/>
      <c r="TT674" s="6"/>
      <c r="TU674" s="6"/>
      <c r="TV674" s="6"/>
      <c r="TW674" s="6"/>
      <c r="TX674" s="6"/>
      <c r="TY674" s="6"/>
      <c r="TZ674" s="6"/>
      <c r="UA674" s="6"/>
      <c r="UB674" s="6"/>
      <c r="UC674" s="6"/>
      <c r="UD674" s="6"/>
      <c r="UE674" s="6"/>
      <c r="UF674" s="6"/>
      <c r="UG674" s="6"/>
      <c r="UH674" s="6"/>
      <c r="UI674" s="6"/>
      <c r="UJ674" s="6"/>
      <c r="UK674" s="6"/>
      <c r="UL674" s="6"/>
      <c r="UM674" s="6"/>
      <c r="UN674" s="6"/>
      <c r="UO674" s="6"/>
      <c r="UP674" s="6"/>
      <c r="UQ674" s="6"/>
      <c r="UR674" s="6"/>
      <c r="US674" s="6"/>
      <c r="UT674" s="6"/>
      <c r="UU674" s="6"/>
      <c r="UV674" s="6"/>
      <c r="UW674" s="6"/>
      <c r="UX674" s="6"/>
      <c r="UY674" s="6"/>
      <c r="UZ674" s="6"/>
      <c r="VA674" s="6"/>
      <c r="VB674" s="6"/>
      <c r="VC674" s="6"/>
      <c r="VD674" s="6"/>
      <c r="VE674" s="6"/>
      <c r="VF674" s="6"/>
      <c r="VG674" s="6"/>
      <c r="VH674" s="6"/>
      <c r="VI674" s="6"/>
      <c r="VJ674" s="6"/>
      <c r="VK674" s="6"/>
      <c r="VL674" s="6"/>
      <c r="VM674" s="6"/>
      <c r="VN674" s="6"/>
      <c r="VO674" s="6"/>
      <c r="VP674" s="6"/>
      <c r="VQ674" s="6"/>
      <c r="VR674" s="6"/>
      <c r="VS674" s="6"/>
      <c r="VT674" s="6"/>
      <c r="VU674" s="6"/>
      <c r="VV674" s="6"/>
      <c r="VW674" s="6"/>
      <c r="VX674" s="6"/>
      <c r="VY674" s="6"/>
      <c r="VZ674" s="6"/>
      <c r="WA674" s="6"/>
      <c r="WB674" s="6"/>
      <c r="WC674" s="6"/>
      <c r="WD674" s="6"/>
      <c r="WE674" s="6"/>
      <c r="WF674" s="6"/>
      <c r="WG674" s="6"/>
      <c r="WH674" s="6"/>
      <c r="WI674" s="6"/>
      <c r="WJ674" s="6"/>
      <c r="WK674" s="6"/>
      <c r="WL674" s="6"/>
      <c r="WM674" s="6"/>
      <c r="WN674" s="6"/>
      <c r="WO674" s="6"/>
      <c r="WP674" s="6"/>
      <c r="WQ674" s="6"/>
      <c r="WR674" s="6"/>
      <c r="WS674" s="6"/>
      <c r="WT674" s="6"/>
      <c r="WU674" s="6"/>
      <c r="WV674" s="6"/>
      <c r="WW674" s="6"/>
      <c r="WX674" s="6"/>
      <c r="WY674" s="6"/>
      <c r="WZ674" s="6"/>
      <c r="XA674" s="6"/>
      <c r="XB674" s="6"/>
      <c r="XC674" s="6"/>
      <c r="XD674" s="6"/>
      <c r="XE674" s="6"/>
      <c r="XF674" s="6"/>
      <c r="XG674" s="6"/>
      <c r="XH674" s="6"/>
      <c r="XI674" s="6"/>
      <c r="XJ674" s="6"/>
      <c r="XK674" s="6"/>
      <c r="XL674" s="6"/>
      <c r="XM674" s="6"/>
      <c r="XN674" s="6"/>
      <c r="XO674" s="6"/>
      <c r="XP674" s="6"/>
    </row>
    <row r="675" spans="2:640" x14ac:dyDescent="0.25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/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/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/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/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/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6"/>
      <c r="MR675" s="6"/>
      <c r="MS675" s="6"/>
      <c r="MT675" s="6"/>
      <c r="MU675" s="6"/>
      <c r="MV675" s="6"/>
      <c r="MW675" s="6"/>
      <c r="MX675" s="6"/>
      <c r="MY675" s="6"/>
      <c r="MZ675" s="6"/>
      <c r="NA675" s="6"/>
      <c r="NB675" s="6"/>
      <c r="NC675" s="6"/>
      <c r="ND675" s="6"/>
      <c r="NE675" s="6"/>
      <c r="NF675" s="6"/>
      <c r="NG675" s="6"/>
      <c r="NH675" s="6"/>
      <c r="NI675" s="6"/>
      <c r="NJ675" s="6"/>
      <c r="NK675" s="6"/>
      <c r="NL675" s="6"/>
      <c r="NM675" s="6"/>
      <c r="NN675" s="6"/>
      <c r="NO675" s="6"/>
      <c r="NP675" s="6"/>
      <c r="NQ675" s="6"/>
      <c r="NR675" s="6"/>
      <c r="NS675" s="6"/>
      <c r="NT675" s="6"/>
      <c r="NU675" s="6"/>
      <c r="NV675" s="6"/>
      <c r="NW675" s="6"/>
      <c r="NX675" s="6"/>
      <c r="NY675" s="6"/>
      <c r="NZ675" s="6"/>
      <c r="OA675" s="6"/>
      <c r="OB675" s="6"/>
      <c r="OC675" s="6"/>
      <c r="OD675" s="6"/>
      <c r="OE675" s="6"/>
      <c r="OF675" s="6"/>
      <c r="OG675" s="6"/>
      <c r="OH675" s="6"/>
      <c r="OI675" s="6"/>
      <c r="OJ675" s="6"/>
      <c r="OK675" s="6"/>
      <c r="OL675" s="6"/>
      <c r="OM675" s="6"/>
      <c r="ON675" s="6"/>
      <c r="OO675" s="6"/>
      <c r="OP675" s="6"/>
      <c r="OQ675" s="6"/>
      <c r="OR675" s="6"/>
      <c r="OS675" s="6"/>
      <c r="OT675" s="6"/>
      <c r="OU675" s="6"/>
      <c r="OV675" s="6"/>
      <c r="OW675" s="6"/>
      <c r="OX675" s="6"/>
      <c r="OY675" s="6"/>
      <c r="OZ675" s="6"/>
      <c r="PA675" s="6"/>
      <c r="PB675" s="6"/>
      <c r="PC675" s="6"/>
      <c r="PD675" s="6"/>
      <c r="PE675" s="6"/>
      <c r="PF675" s="6"/>
      <c r="PG675" s="6"/>
      <c r="PH675" s="6"/>
      <c r="PI675" s="6"/>
      <c r="PJ675" s="6"/>
      <c r="PK675" s="6"/>
      <c r="PL675" s="6"/>
      <c r="PM675" s="6"/>
      <c r="PN675" s="6"/>
      <c r="PO675" s="6"/>
      <c r="PP675" s="6"/>
      <c r="PQ675" s="6"/>
      <c r="PR675" s="6"/>
      <c r="PS675" s="6"/>
      <c r="PT675" s="6"/>
      <c r="PU675" s="6"/>
      <c r="PV675" s="6"/>
      <c r="PW675" s="6"/>
      <c r="PX675" s="6"/>
      <c r="PY675" s="6"/>
      <c r="PZ675" s="6"/>
      <c r="QA675" s="6"/>
      <c r="QB675" s="6"/>
      <c r="QC675" s="6"/>
      <c r="QD675" s="6"/>
      <c r="QE675" s="6"/>
      <c r="QF675" s="6"/>
      <c r="QG675" s="6"/>
      <c r="QH675" s="6"/>
      <c r="QI675" s="6"/>
      <c r="QJ675" s="6"/>
      <c r="QK675" s="6"/>
      <c r="QL675" s="6"/>
      <c r="QM675" s="6"/>
      <c r="QN675" s="6"/>
      <c r="QO675" s="6"/>
      <c r="QP675" s="6"/>
      <c r="QQ675" s="6"/>
      <c r="QR675" s="6"/>
      <c r="QS675" s="6"/>
      <c r="QT675" s="6"/>
      <c r="QU675" s="6"/>
      <c r="QV675" s="6"/>
      <c r="QW675" s="6"/>
      <c r="QX675" s="6"/>
      <c r="QY675" s="6"/>
      <c r="QZ675" s="6"/>
      <c r="RA675" s="6"/>
      <c r="RB675" s="6"/>
      <c r="RC675" s="6"/>
      <c r="RD675" s="6"/>
      <c r="RE675" s="6"/>
      <c r="RF675" s="6"/>
      <c r="RG675" s="6"/>
      <c r="RH675" s="6"/>
      <c r="RI675" s="6"/>
      <c r="RJ675" s="6"/>
      <c r="RK675" s="6"/>
      <c r="RL675" s="6"/>
      <c r="RM675" s="6"/>
      <c r="RN675" s="6"/>
      <c r="RO675" s="6"/>
      <c r="RP675" s="6"/>
      <c r="RQ675" s="6"/>
      <c r="RR675" s="6"/>
      <c r="RS675" s="6"/>
      <c r="RT675" s="6"/>
      <c r="RU675" s="6"/>
      <c r="RV675" s="6"/>
      <c r="RW675" s="6"/>
      <c r="RX675" s="6"/>
      <c r="RY675" s="6"/>
      <c r="RZ675" s="6"/>
      <c r="SA675" s="6"/>
      <c r="SB675" s="6"/>
      <c r="SC675" s="6"/>
      <c r="SD675" s="6"/>
      <c r="SE675" s="6"/>
      <c r="SF675" s="6"/>
      <c r="SG675" s="6"/>
      <c r="SH675" s="6"/>
      <c r="SI675" s="6"/>
      <c r="SJ675" s="6"/>
      <c r="SK675" s="6"/>
      <c r="SL675" s="6"/>
      <c r="SM675" s="6"/>
      <c r="SN675" s="6"/>
      <c r="SO675" s="6"/>
      <c r="SP675" s="6"/>
      <c r="SQ675" s="6"/>
      <c r="SR675" s="6"/>
      <c r="SS675" s="6"/>
      <c r="ST675" s="6"/>
      <c r="SU675" s="6"/>
      <c r="SV675" s="6"/>
      <c r="SW675" s="6"/>
      <c r="SX675" s="6"/>
      <c r="SY675" s="6"/>
      <c r="SZ675" s="6"/>
      <c r="TA675" s="6"/>
      <c r="TB675" s="6"/>
      <c r="TC675" s="6"/>
      <c r="TD675" s="6"/>
      <c r="TE675" s="6"/>
      <c r="TF675" s="6"/>
      <c r="TG675" s="6"/>
      <c r="TH675" s="6"/>
      <c r="TI675" s="6"/>
      <c r="TJ675" s="6"/>
      <c r="TK675" s="6"/>
      <c r="TL675" s="6"/>
      <c r="TM675" s="6"/>
      <c r="TN675" s="6"/>
      <c r="TO675" s="6"/>
      <c r="TP675" s="6"/>
      <c r="TQ675" s="6"/>
      <c r="TR675" s="6"/>
      <c r="TS675" s="6"/>
      <c r="TT675" s="6"/>
      <c r="TU675" s="6"/>
      <c r="TV675" s="6"/>
      <c r="TW675" s="6"/>
      <c r="TX675" s="6"/>
      <c r="TY675" s="6"/>
      <c r="TZ675" s="6"/>
      <c r="UA675" s="6"/>
      <c r="UB675" s="6"/>
      <c r="UC675" s="6"/>
      <c r="UD675" s="6"/>
      <c r="UE675" s="6"/>
      <c r="UF675" s="6"/>
      <c r="UG675" s="6"/>
      <c r="UH675" s="6"/>
      <c r="UI675" s="6"/>
      <c r="UJ675" s="6"/>
      <c r="UK675" s="6"/>
      <c r="UL675" s="6"/>
      <c r="UM675" s="6"/>
      <c r="UN675" s="6"/>
      <c r="UO675" s="6"/>
      <c r="UP675" s="6"/>
      <c r="UQ675" s="6"/>
      <c r="UR675" s="6"/>
      <c r="US675" s="6"/>
      <c r="UT675" s="6"/>
      <c r="UU675" s="6"/>
      <c r="UV675" s="6"/>
      <c r="UW675" s="6"/>
      <c r="UX675" s="6"/>
      <c r="UY675" s="6"/>
      <c r="UZ675" s="6"/>
      <c r="VA675" s="6"/>
      <c r="VB675" s="6"/>
      <c r="VC675" s="6"/>
      <c r="VD675" s="6"/>
      <c r="VE675" s="6"/>
      <c r="VF675" s="6"/>
      <c r="VG675" s="6"/>
      <c r="VH675" s="6"/>
      <c r="VI675" s="6"/>
      <c r="VJ675" s="6"/>
      <c r="VK675" s="6"/>
      <c r="VL675" s="6"/>
      <c r="VM675" s="6"/>
      <c r="VN675" s="6"/>
      <c r="VO675" s="6"/>
      <c r="VP675" s="6"/>
      <c r="VQ675" s="6"/>
      <c r="VR675" s="6"/>
      <c r="VS675" s="6"/>
      <c r="VT675" s="6"/>
      <c r="VU675" s="6"/>
      <c r="VV675" s="6"/>
      <c r="VW675" s="6"/>
      <c r="VX675" s="6"/>
      <c r="VY675" s="6"/>
      <c r="VZ675" s="6"/>
      <c r="WA675" s="6"/>
      <c r="WB675" s="6"/>
      <c r="WC675" s="6"/>
      <c r="WD675" s="6"/>
      <c r="WE675" s="6"/>
      <c r="WF675" s="6"/>
      <c r="WG675" s="6"/>
      <c r="WH675" s="6"/>
      <c r="WI675" s="6"/>
      <c r="WJ675" s="6"/>
      <c r="WK675" s="6"/>
      <c r="WL675" s="6"/>
      <c r="WM675" s="6"/>
      <c r="WN675" s="6"/>
      <c r="WO675" s="6"/>
      <c r="WP675" s="6"/>
      <c r="WQ675" s="6"/>
      <c r="WR675" s="6"/>
      <c r="WS675" s="6"/>
      <c r="WT675" s="6"/>
      <c r="WU675" s="6"/>
      <c r="WV675" s="6"/>
      <c r="WW675" s="6"/>
      <c r="WX675" s="6"/>
      <c r="WY675" s="6"/>
      <c r="WZ675" s="6"/>
      <c r="XA675" s="6"/>
      <c r="XB675" s="6"/>
      <c r="XC675" s="6"/>
      <c r="XD675" s="6"/>
      <c r="XE675" s="6"/>
      <c r="XF675" s="6"/>
      <c r="XG675" s="6"/>
      <c r="XH675" s="6"/>
      <c r="XI675" s="6"/>
      <c r="XJ675" s="6"/>
      <c r="XK675" s="6"/>
      <c r="XL675" s="6"/>
      <c r="XM675" s="6"/>
      <c r="XN675" s="6"/>
      <c r="XO675" s="6"/>
      <c r="XP675" s="6"/>
    </row>
    <row r="676" spans="2:640" x14ac:dyDescent="0.25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/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/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/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/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/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6"/>
      <c r="MR676" s="6"/>
      <c r="MS676" s="6"/>
      <c r="MT676" s="6"/>
      <c r="MU676" s="6"/>
      <c r="MV676" s="6"/>
      <c r="MW676" s="6"/>
      <c r="MX676" s="6"/>
      <c r="MY676" s="6"/>
      <c r="MZ676" s="6"/>
      <c r="NA676" s="6"/>
      <c r="NB676" s="6"/>
      <c r="NC676" s="6"/>
      <c r="ND676" s="6"/>
      <c r="NE676" s="6"/>
      <c r="NF676" s="6"/>
      <c r="NG676" s="6"/>
      <c r="NH676" s="6"/>
      <c r="NI676" s="6"/>
      <c r="NJ676" s="6"/>
      <c r="NK676" s="6"/>
      <c r="NL676" s="6"/>
      <c r="NM676" s="6"/>
      <c r="NN676" s="6"/>
      <c r="NO676" s="6"/>
      <c r="NP676" s="6"/>
      <c r="NQ676" s="6"/>
      <c r="NR676" s="6"/>
      <c r="NS676" s="6"/>
      <c r="NT676" s="6"/>
      <c r="NU676" s="6"/>
      <c r="NV676" s="6"/>
      <c r="NW676" s="6"/>
      <c r="NX676" s="6"/>
      <c r="NY676" s="6"/>
      <c r="NZ676" s="6"/>
      <c r="OA676" s="6"/>
      <c r="OB676" s="6"/>
      <c r="OC676" s="6"/>
      <c r="OD676" s="6"/>
      <c r="OE676" s="6"/>
      <c r="OF676" s="6"/>
      <c r="OG676" s="6"/>
      <c r="OH676" s="6"/>
      <c r="OI676" s="6"/>
      <c r="OJ676" s="6"/>
      <c r="OK676" s="6"/>
      <c r="OL676" s="6"/>
      <c r="OM676" s="6"/>
      <c r="ON676" s="6"/>
      <c r="OO676" s="6"/>
      <c r="OP676" s="6"/>
      <c r="OQ676" s="6"/>
      <c r="OR676" s="6"/>
      <c r="OS676" s="6"/>
      <c r="OT676" s="6"/>
      <c r="OU676" s="6"/>
      <c r="OV676" s="6"/>
      <c r="OW676" s="6"/>
      <c r="OX676" s="6"/>
      <c r="OY676" s="6"/>
      <c r="OZ676" s="6"/>
      <c r="PA676" s="6"/>
      <c r="PB676" s="6"/>
      <c r="PC676" s="6"/>
      <c r="PD676" s="6"/>
      <c r="PE676" s="6"/>
      <c r="PF676" s="6"/>
      <c r="PG676" s="6"/>
      <c r="PH676" s="6"/>
      <c r="PI676" s="6"/>
      <c r="PJ676" s="6"/>
      <c r="PK676" s="6"/>
      <c r="PL676" s="6"/>
      <c r="PM676" s="6"/>
      <c r="PN676" s="6"/>
      <c r="PO676" s="6"/>
      <c r="PP676" s="6"/>
      <c r="PQ676" s="6"/>
      <c r="PR676" s="6"/>
      <c r="PS676" s="6"/>
      <c r="PT676" s="6"/>
      <c r="PU676" s="6"/>
      <c r="PV676" s="6"/>
      <c r="PW676" s="6"/>
      <c r="PX676" s="6"/>
      <c r="PY676" s="6"/>
      <c r="PZ676" s="6"/>
      <c r="QA676" s="6"/>
      <c r="QB676" s="6"/>
      <c r="QC676" s="6"/>
      <c r="QD676" s="6"/>
      <c r="QE676" s="6"/>
      <c r="QF676" s="6"/>
      <c r="QG676" s="6"/>
      <c r="QH676" s="6"/>
      <c r="QI676" s="6"/>
      <c r="QJ676" s="6"/>
      <c r="QK676" s="6"/>
      <c r="QL676" s="6"/>
      <c r="QM676" s="6"/>
      <c r="QN676" s="6"/>
      <c r="QO676" s="6"/>
      <c r="QP676" s="6"/>
      <c r="QQ676" s="6"/>
      <c r="QR676" s="6"/>
      <c r="QS676" s="6"/>
      <c r="QT676" s="6"/>
      <c r="QU676" s="6"/>
      <c r="QV676" s="6"/>
      <c r="QW676" s="6"/>
      <c r="QX676" s="6"/>
      <c r="QY676" s="6"/>
      <c r="QZ676" s="6"/>
      <c r="RA676" s="6"/>
      <c r="RB676" s="6"/>
      <c r="RC676" s="6"/>
      <c r="RD676" s="6"/>
      <c r="RE676" s="6"/>
      <c r="RF676" s="6"/>
      <c r="RG676" s="6"/>
      <c r="RH676" s="6"/>
      <c r="RI676" s="6"/>
      <c r="RJ676" s="6"/>
      <c r="RK676" s="6"/>
      <c r="RL676" s="6"/>
      <c r="RM676" s="6"/>
      <c r="RN676" s="6"/>
      <c r="RO676" s="6"/>
      <c r="RP676" s="6"/>
      <c r="RQ676" s="6"/>
      <c r="RR676" s="6"/>
      <c r="RS676" s="6"/>
      <c r="RT676" s="6"/>
      <c r="RU676" s="6"/>
      <c r="RV676" s="6"/>
      <c r="RW676" s="6"/>
      <c r="RX676" s="6"/>
      <c r="RY676" s="6"/>
      <c r="RZ676" s="6"/>
      <c r="SA676" s="6"/>
      <c r="SB676" s="6"/>
      <c r="SC676" s="6"/>
      <c r="SD676" s="6"/>
      <c r="SE676" s="6"/>
      <c r="SF676" s="6"/>
      <c r="SG676" s="6"/>
      <c r="SH676" s="6"/>
      <c r="SI676" s="6"/>
      <c r="SJ676" s="6"/>
      <c r="SK676" s="6"/>
      <c r="SL676" s="6"/>
      <c r="SM676" s="6"/>
      <c r="SN676" s="6"/>
      <c r="SO676" s="6"/>
      <c r="SP676" s="6"/>
      <c r="SQ676" s="6"/>
      <c r="SR676" s="6"/>
      <c r="SS676" s="6"/>
      <c r="ST676" s="6"/>
      <c r="SU676" s="6"/>
      <c r="SV676" s="6"/>
      <c r="SW676" s="6"/>
      <c r="SX676" s="6"/>
      <c r="SY676" s="6"/>
      <c r="SZ676" s="6"/>
      <c r="TA676" s="6"/>
      <c r="TB676" s="6"/>
      <c r="TC676" s="6"/>
      <c r="TD676" s="6"/>
      <c r="TE676" s="6"/>
      <c r="TF676" s="6"/>
      <c r="TG676" s="6"/>
      <c r="TH676" s="6"/>
      <c r="TI676" s="6"/>
      <c r="TJ676" s="6"/>
      <c r="TK676" s="6"/>
      <c r="TL676" s="6"/>
      <c r="TM676" s="6"/>
      <c r="TN676" s="6"/>
      <c r="TO676" s="6"/>
      <c r="TP676" s="6"/>
      <c r="TQ676" s="6"/>
      <c r="TR676" s="6"/>
      <c r="TS676" s="6"/>
      <c r="TT676" s="6"/>
      <c r="TU676" s="6"/>
      <c r="TV676" s="6"/>
      <c r="TW676" s="6"/>
      <c r="TX676" s="6"/>
      <c r="TY676" s="6"/>
      <c r="TZ676" s="6"/>
      <c r="UA676" s="6"/>
      <c r="UB676" s="6"/>
      <c r="UC676" s="6"/>
      <c r="UD676" s="6"/>
      <c r="UE676" s="6"/>
      <c r="UF676" s="6"/>
      <c r="UG676" s="6"/>
      <c r="UH676" s="6"/>
      <c r="UI676" s="6"/>
      <c r="UJ676" s="6"/>
      <c r="UK676" s="6"/>
      <c r="UL676" s="6"/>
      <c r="UM676" s="6"/>
      <c r="UN676" s="6"/>
      <c r="UO676" s="6"/>
      <c r="UP676" s="6"/>
      <c r="UQ676" s="6"/>
      <c r="UR676" s="6"/>
      <c r="US676" s="6"/>
      <c r="UT676" s="6"/>
      <c r="UU676" s="6"/>
      <c r="UV676" s="6"/>
      <c r="UW676" s="6"/>
      <c r="UX676" s="6"/>
      <c r="UY676" s="6"/>
      <c r="UZ676" s="6"/>
      <c r="VA676" s="6"/>
      <c r="VB676" s="6"/>
      <c r="VC676" s="6"/>
      <c r="VD676" s="6"/>
      <c r="VE676" s="6"/>
      <c r="VF676" s="6"/>
      <c r="VG676" s="6"/>
      <c r="VH676" s="6"/>
      <c r="VI676" s="6"/>
      <c r="VJ676" s="6"/>
      <c r="VK676" s="6"/>
      <c r="VL676" s="6"/>
      <c r="VM676" s="6"/>
      <c r="VN676" s="6"/>
      <c r="VO676" s="6"/>
      <c r="VP676" s="6"/>
      <c r="VQ676" s="6"/>
      <c r="VR676" s="6"/>
      <c r="VS676" s="6"/>
      <c r="VT676" s="6"/>
      <c r="VU676" s="6"/>
      <c r="VV676" s="6"/>
      <c r="VW676" s="6"/>
      <c r="VX676" s="6"/>
      <c r="VY676" s="6"/>
      <c r="VZ676" s="6"/>
      <c r="WA676" s="6"/>
      <c r="WB676" s="6"/>
      <c r="WC676" s="6"/>
      <c r="WD676" s="6"/>
      <c r="WE676" s="6"/>
      <c r="WF676" s="6"/>
      <c r="WG676" s="6"/>
      <c r="WH676" s="6"/>
      <c r="WI676" s="6"/>
      <c r="WJ676" s="6"/>
      <c r="WK676" s="6"/>
      <c r="WL676" s="6"/>
      <c r="WM676" s="6"/>
      <c r="WN676" s="6"/>
      <c r="WO676" s="6"/>
      <c r="WP676" s="6"/>
      <c r="WQ676" s="6"/>
      <c r="WR676" s="6"/>
      <c r="WS676" s="6"/>
      <c r="WT676" s="6"/>
      <c r="WU676" s="6"/>
      <c r="WV676" s="6"/>
      <c r="WW676" s="6"/>
      <c r="WX676" s="6"/>
      <c r="WY676" s="6"/>
      <c r="WZ676" s="6"/>
      <c r="XA676" s="6"/>
      <c r="XB676" s="6"/>
      <c r="XC676" s="6"/>
      <c r="XD676" s="6"/>
      <c r="XE676" s="6"/>
      <c r="XF676" s="6"/>
      <c r="XG676" s="6"/>
      <c r="XH676" s="6"/>
      <c r="XI676" s="6"/>
      <c r="XJ676" s="6"/>
      <c r="XK676" s="6"/>
      <c r="XL676" s="6"/>
      <c r="XM676" s="6"/>
      <c r="XN676" s="6"/>
      <c r="XO676" s="6"/>
      <c r="XP676" s="6"/>
    </row>
    <row r="677" spans="2:640" x14ac:dyDescent="0.25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/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/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6"/>
      <c r="LE677" s="6"/>
      <c r="LF677" s="6"/>
      <c r="LG677" s="6"/>
      <c r="LH677" s="6"/>
      <c r="LI677" s="6"/>
      <c r="LJ677" s="6"/>
      <c r="LK677" s="6"/>
      <c r="LL677" s="6"/>
      <c r="LM677" s="6"/>
      <c r="LN677" s="6"/>
      <c r="LO677" s="6"/>
      <c r="LP677" s="6"/>
      <c r="LQ677" s="6"/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/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6"/>
      <c r="MR677" s="6"/>
      <c r="MS677" s="6"/>
      <c r="MT677" s="6"/>
      <c r="MU677" s="6"/>
      <c r="MV677" s="6"/>
      <c r="MW677" s="6"/>
      <c r="MX677" s="6"/>
      <c r="MY677" s="6"/>
      <c r="MZ677" s="6"/>
      <c r="NA677" s="6"/>
      <c r="NB677" s="6"/>
      <c r="NC677" s="6"/>
      <c r="ND677" s="6"/>
      <c r="NE677" s="6"/>
      <c r="NF677" s="6"/>
      <c r="NG677" s="6"/>
      <c r="NH677" s="6"/>
      <c r="NI677" s="6"/>
      <c r="NJ677" s="6"/>
      <c r="NK677" s="6"/>
      <c r="NL677" s="6"/>
      <c r="NM677" s="6"/>
      <c r="NN677" s="6"/>
      <c r="NO677" s="6"/>
      <c r="NP677" s="6"/>
      <c r="NQ677" s="6"/>
      <c r="NR677" s="6"/>
      <c r="NS677" s="6"/>
      <c r="NT677" s="6"/>
      <c r="NU677" s="6"/>
      <c r="NV677" s="6"/>
      <c r="NW677" s="6"/>
      <c r="NX677" s="6"/>
      <c r="NY677" s="6"/>
      <c r="NZ677" s="6"/>
      <c r="OA677" s="6"/>
      <c r="OB677" s="6"/>
      <c r="OC677" s="6"/>
      <c r="OD677" s="6"/>
      <c r="OE677" s="6"/>
      <c r="OF677" s="6"/>
      <c r="OG677" s="6"/>
      <c r="OH677" s="6"/>
      <c r="OI677" s="6"/>
      <c r="OJ677" s="6"/>
      <c r="OK677" s="6"/>
      <c r="OL677" s="6"/>
      <c r="OM677" s="6"/>
      <c r="ON677" s="6"/>
      <c r="OO677" s="6"/>
      <c r="OP677" s="6"/>
      <c r="OQ677" s="6"/>
      <c r="OR677" s="6"/>
      <c r="OS677" s="6"/>
      <c r="OT677" s="6"/>
      <c r="OU677" s="6"/>
      <c r="OV677" s="6"/>
      <c r="OW677" s="6"/>
      <c r="OX677" s="6"/>
      <c r="OY677" s="6"/>
      <c r="OZ677" s="6"/>
      <c r="PA677" s="6"/>
      <c r="PB677" s="6"/>
      <c r="PC677" s="6"/>
      <c r="PD677" s="6"/>
      <c r="PE677" s="6"/>
      <c r="PF677" s="6"/>
      <c r="PG677" s="6"/>
      <c r="PH677" s="6"/>
      <c r="PI677" s="6"/>
      <c r="PJ677" s="6"/>
      <c r="PK677" s="6"/>
      <c r="PL677" s="6"/>
      <c r="PM677" s="6"/>
      <c r="PN677" s="6"/>
      <c r="PO677" s="6"/>
      <c r="PP677" s="6"/>
      <c r="PQ677" s="6"/>
      <c r="PR677" s="6"/>
      <c r="PS677" s="6"/>
      <c r="PT677" s="6"/>
      <c r="PU677" s="6"/>
      <c r="PV677" s="6"/>
      <c r="PW677" s="6"/>
      <c r="PX677" s="6"/>
      <c r="PY677" s="6"/>
      <c r="PZ677" s="6"/>
      <c r="QA677" s="6"/>
      <c r="QB677" s="6"/>
      <c r="QC677" s="6"/>
      <c r="QD677" s="6"/>
      <c r="QE677" s="6"/>
      <c r="QF677" s="6"/>
      <c r="QG677" s="6"/>
      <c r="QH677" s="6"/>
      <c r="QI677" s="6"/>
      <c r="QJ677" s="6"/>
      <c r="QK677" s="6"/>
      <c r="QL677" s="6"/>
      <c r="QM677" s="6"/>
      <c r="QN677" s="6"/>
      <c r="QO677" s="6"/>
      <c r="QP677" s="6"/>
      <c r="QQ677" s="6"/>
      <c r="QR677" s="6"/>
      <c r="QS677" s="6"/>
      <c r="QT677" s="6"/>
      <c r="QU677" s="6"/>
      <c r="QV677" s="6"/>
      <c r="QW677" s="6"/>
      <c r="QX677" s="6"/>
      <c r="QY677" s="6"/>
      <c r="QZ677" s="6"/>
      <c r="RA677" s="6"/>
      <c r="RB677" s="6"/>
      <c r="RC677" s="6"/>
      <c r="RD677" s="6"/>
      <c r="RE677" s="6"/>
      <c r="RF677" s="6"/>
      <c r="RG677" s="6"/>
      <c r="RH677" s="6"/>
      <c r="RI677" s="6"/>
      <c r="RJ677" s="6"/>
      <c r="RK677" s="6"/>
      <c r="RL677" s="6"/>
      <c r="RM677" s="6"/>
      <c r="RN677" s="6"/>
      <c r="RO677" s="6"/>
      <c r="RP677" s="6"/>
      <c r="RQ677" s="6"/>
      <c r="RR677" s="6"/>
      <c r="RS677" s="6"/>
      <c r="RT677" s="6"/>
      <c r="RU677" s="6"/>
      <c r="RV677" s="6"/>
      <c r="RW677" s="6"/>
      <c r="RX677" s="6"/>
      <c r="RY677" s="6"/>
      <c r="RZ677" s="6"/>
      <c r="SA677" s="6"/>
      <c r="SB677" s="6"/>
      <c r="SC677" s="6"/>
      <c r="SD677" s="6"/>
      <c r="SE677" s="6"/>
      <c r="SF677" s="6"/>
      <c r="SG677" s="6"/>
      <c r="SH677" s="6"/>
      <c r="SI677" s="6"/>
      <c r="SJ677" s="6"/>
      <c r="SK677" s="6"/>
      <c r="SL677" s="6"/>
      <c r="SM677" s="6"/>
      <c r="SN677" s="6"/>
      <c r="SO677" s="6"/>
      <c r="SP677" s="6"/>
      <c r="SQ677" s="6"/>
      <c r="SR677" s="6"/>
      <c r="SS677" s="6"/>
      <c r="ST677" s="6"/>
      <c r="SU677" s="6"/>
      <c r="SV677" s="6"/>
      <c r="SW677" s="6"/>
      <c r="SX677" s="6"/>
      <c r="SY677" s="6"/>
      <c r="SZ677" s="6"/>
      <c r="TA677" s="6"/>
      <c r="TB677" s="6"/>
      <c r="TC677" s="6"/>
      <c r="TD677" s="6"/>
      <c r="TE677" s="6"/>
      <c r="TF677" s="6"/>
      <c r="TG677" s="6"/>
      <c r="TH677" s="6"/>
      <c r="TI677" s="6"/>
      <c r="TJ677" s="6"/>
      <c r="TK677" s="6"/>
      <c r="TL677" s="6"/>
      <c r="TM677" s="6"/>
      <c r="TN677" s="6"/>
      <c r="TO677" s="6"/>
      <c r="TP677" s="6"/>
      <c r="TQ677" s="6"/>
      <c r="TR677" s="6"/>
      <c r="TS677" s="6"/>
      <c r="TT677" s="6"/>
      <c r="TU677" s="6"/>
      <c r="TV677" s="6"/>
      <c r="TW677" s="6"/>
      <c r="TX677" s="6"/>
      <c r="TY677" s="6"/>
      <c r="TZ677" s="6"/>
      <c r="UA677" s="6"/>
      <c r="UB677" s="6"/>
      <c r="UC677" s="6"/>
      <c r="UD677" s="6"/>
      <c r="UE677" s="6"/>
      <c r="UF677" s="6"/>
      <c r="UG677" s="6"/>
      <c r="UH677" s="6"/>
      <c r="UI677" s="6"/>
      <c r="UJ677" s="6"/>
      <c r="UK677" s="6"/>
      <c r="UL677" s="6"/>
      <c r="UM677" s="6"/>
      <c r="UN677" s="6"/>
      <c r="UO677" s="6"/>
      <c r="UP677" s="6"/>
      <c r="UQ677" s="6"/>
      <c r="UR677" s="6"/>
      <c r="US677" s="6"/>
      <c r="UT677" s="6"/>
      <c r="UU677" s="6"/>
      <c r="UV677" s="6"/>
      <c r="UW677" s="6"/>
      <c r="UX677" s="6"/>
      <c r="UY677" s="6"/>
      <c r="UZ677" s="6"/>
      <c r="VA677" s="6"/>
      <c r="VB677" s="6"/>
      <c r="VC677" s="6"/>
      <c r="VD677" s="6"/>
      <c r="VE677" s="6"/>
      <c r="VF677" s="6"/>
      <c r="VG677" s="6"/>
      <c r="VH677" s="6"/>
      <c r="VI677" s="6"/>
      <c r="VJ677" s="6"/>
      <c r="VK677" s="6"/>
      <c r="VL677" s="6"/>
      <c r="VM677" s="6"/>
      <c r="VN677" s="6"/>
      <c r="VO677" s="6"/>
      <c r="VP677" s="6"/>
      <c r="VQ677" s="6"/>
      <c r="VR677" s="6"/>
      <c r="VS677" s="6"/>
      <c r="VT677" s="6"/>
      <c r="VU677" s="6"/>
      <c r="VV677" s="6"/>
      <c r="VW677" s="6"/>
      <c r="VX677" s="6"/>
      <c r="VY677" s="6"/>
      <c r="VZ677" s="6"/>
      <c r="WA677" s="6"/>
      <c r="WB677" s="6"/>
      <c r="WC677" s="6"/>
      <c r="WD677" s="6"/>
      <c r="WE677" s="6"/>
      <c r="WF677" s="6"/>
      <c r="WG677" s="6"/>
      <c r="WH677" s="6"/>
      <c r="WI677" s="6"/>
      <c r="WJ677" s="6"/>
      <c r="WK677" s="6"/>
      <c r="WL677" s="6"/>
      <c r="WM677" s="6"/>
      <c r="WN677" s="6"/>
      <c r="WO677" s="6"/>
      <c r="WP677" s="6"/>
      <c r="WQ677" s="6"/>
      <c r="WR677" s="6"/>
      <c r="WS677" s="6"/>
      <c r="WT677" s="6"/>
      <c r="WU677" s="6"/>
      <c r="WV677" s="6"/>
      <c r="WW677" s="6"/>
      <c r="WX677" s="6"/>
      <c r="WY677" s="6"/>
      <c r="WZ677" s="6"/>
      <c r="XA677" s="6"/>
      <c r="XB677" s="6"/>
      <c r="XC677" s="6"/>
      <c r="XD677" s="6"/>
      <c r="XE677" s="6"/>
      <c r="XF677" s="6"/>
      <c r="XG677" s="6"/>
      <c r="XH677" s="6"/>
      <c r="XI677" s="6"/>
      <c r="XJ677" s="6"/>
      <c r="XK677" s="6"/>
      <c r="XL677" s="6"/>
      <c r="XM677" s="6"/>
      <c r="XN677" s="6"/>
      <c r="XO677" s="6"/>
      <c r="XP677" s="6"/>
    </row>
    <row r="678" spans="2:640" x14ac:dyDescent="0.25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/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/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/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/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/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6"/>
      <c r="MR678" s="6"/>
      <c r="MS678" s="6"/>
      <c r="MT678" s="6"/>
      <c r="MU678" s="6"/>
      <c r="MV678" s="6"/>
      <c r="MW678" s="6"/>
      <c r="MX678" s="6"/>
      <c r="MY678" s="6"/>
      <c r="MZ678" s="6"/>
      <c r="NA678" s="6"/>
      <c r="NB678" s="6"/>
      <c r="NC678" s="6"/>
      <c r="ND678" s="6"/>
      <c r="NE678" s="6"/>
      <c r="NF678" s="6"/>
      <c r="NG678" s="6"/>
      <c r="NH678" s="6"/>
      <c r="NI678" s="6"/>
      <c r="NJ678" s="6"/>
      <c r="NK678" s="6"/>
      <c r="NL678" s="6"/>
      <c r="NM678" s="6"/>
      <c r="NN678" s="6"/>
      <c r="NO678" s="6"/>
      <c r="NP678" s="6"/>
      <c r="NQ678" s="6"/>
      <c r="NR678" s="6"/>
      <c r="NS678" s="6"/>
      <c r="NT678" s="6"/>
      <c r="NU678" s="6"/>
      <c r="NV678" s="6"/>
      <c r="NW678" s="6"/>
      <c r="NX678" s="6"/>
      <c r="NY678" s="6"/>
      <c r="NZ678" s="6"/>
      <c r="OA678" s="6"/>
      <c r="OB678" s="6"/>
      <c r="OC678" s="6"/>
      <c r="OD678" s="6"/>
      <c r="OE678" s="6"/>
      <c r="OF678" s="6"/>
      <c r="OG678" s="6"/>
      <c r="OH678" s="6"/>
      <c r="OI678" s="6"/>
      <c r="OJ678" s="6"/>
      <c r="OK678" s="6"/>
      <c r="OL678" s="6"/>
      <c r="OM678" s="6"/>
      <c r="ON678" s="6"/>
      <c r="OO678" s="6"/>
      <c r="OP678" s="6"/>
      <c r="OQ678" s="6"/>
      <c r="OR678" s="6"/>
      <c r="OS678" s="6"/>
      <c r="OT678" s="6"/>
      <c r="OU678" s="6"/>
      <c r="OV678" s="6"/>
      <c r="OW678" s="6"/>
      <c r="OX678" s="6"/>
      <c r="OY678" s="6"/>
      <c r="OZ678" s="6"/>
      <c r="PA678" s="6"/>
      <c r="PB678" s="6"/>
      <c r="PC678" s="6"/>
      <c r="PD678" s="6"/>
      <c r="PE678" s="6"/>
      <c r="PF678" s="6"/>
      <c r="PG678" s="6"/>
      <c r="PH678" s="6"/>
      <c r="PI678" s="6"/>
      <c r="PJ678" s="6"/>
      <c r="PK678" s="6"/>
      <c r="PL678" s="6"/>
      <c r="PM678" s="6"/>
      <c r="PN678" s="6"/>
      <c r="PO678" s="6"/>
      <c r="PP678" s="6"/>
      <c r="PQ678" s="6"/>
      <c r="PR678" s="6"/>
      <c r="PS678" s="6"/>
      <c r="PT678" s="6"/>
      <c r="PU678" s="6"/>
      <c r="PV678" s="6"/>
      <c r="PW678" s="6"/>
      <c r="PX678" s="6"/>
      <c r="PY678" s="6"/>
      <c r="PZ678" s="6"/>
      <c r="QA678" s="6"/>
      <c r="QB678" s="6"/>
      <c r="QC678" s="6"/>
      <c r="QD678" s="6"/>
      <c r="QE678" s="6"/>
      <c r="QF678" s="6"/>
      <c r="QG678" s="6"/>
      <c r="QH678" s="6"/>
      <c r="QI678" s="6"/>
      <c r="QJ678" s="6"/>
      <c r="QK678" s="6"/>
      <c r="QL678" s="6"/>
      <c r="QM678" s="6"/>
      <c r="QN678" s="6"/>
      <c r="QO678" s="6"/>
      <c r="QP678" s="6"/>
      <c r="QQ678" s="6"/>
      <c r="QR678" s="6"/>
      <c r="QS678" s="6"/>
      <c r="QT678" s="6"/>
      <c r="QU678" s="6"/>
      <c r="QV678" s="6"/>
      <c r="QW678" s="6"/>
      <c r="QX678" s="6"/>
      <c r="QY678" s="6"/>
      <c r="QZ678" s="6"/>
      <c r="RA678" s="6"/>
      <c r="RB678" s="6"/>
      <c r="RC678" s="6"/>
      <c r="RD678" s="6"/>
      <c r="RE678" s="6"/>
      <c r="RF678" s="6"/>
      <c r="RG678" s="6"/>
      <c r="RH678" s="6"/>
      <c r="RI678" s="6"/>
      <c r="RJ678" s="6"/>
      <c r="RK678" s="6"/>
      <c r="RL678" s="6"/>
      <c r="RM678" s="6"/>
      <c r="RN678" s="6"/>
      <c r="RO678" s="6"/>
      <c r="RP678" s="6"/>
      <c r="RQ678" s="6"/>
      <c r="RR678" s="6"/>
      <c r="RS678" s="6"/>
      <c r="RT678" s="6"/>
      <c r="RU678" s="6"/>
      <c r="RV678" s="6"/>
      <c r="RW678" s="6"/>
      <c r="RX678" s="6"/>
      <c r="RY678" s="6"/>
      <c r="RZ678" s="6"/>
      <c r="SA678" s="6"/>
      <c r="SB678" s="6"/>
      <c r="SC678" s="6"/>
      <c r="SD678" s="6"/>
      <c r="SE678" s="6"/>
      <c r="SF678" s="6"/>
      <c r="SG678" s="6"/>
      <c r="SH678" s="6"/>
      <c r="SI678" s="6"/>
      <c r="SJ678" s="6"/>
      <c r="SK678" s="6"/>
      <c r="SL678" s="6"/>
      <c r="SM678" s="6"/>
      <c r="SN678" s="6"/>
      <c r="SO678" s="6"/>
      <c r="SP678" s="6"/>
      <c r="SQ678" s="6"/>
      <c r="SR678" s="6"/>
      <c r="SS678" s="6"/>
      <c r="ST678" s="6"/>
      <c r="SU678" s="6"/>
      <c r="SV678" s="6"/>
      <c r="SW678" s="6"/>
      <c r="SX678" s="6"/>
      <c r="SY678" s="6"/>
      <c r="SZ678" s="6"/>
      <c r="TA678" s="6"/>
      <c r="TB678" s="6"/>
      <c r="TC678" s="6"/>
      <c r="TD678" s="6"/>
      <c r="TE678" s="6"/>
      <c r="TF678" s="6"/>
      <c r="TG678" s="6"/>
      <c r="TH678" s="6"/>
      <c r="TI678" s="6"/>
      <c r="TJ678" s="6"/>
      <c r="TK678" s="6"/>
      <c r="TL678" s="6"/>
      <c r="TM678" s="6"/>
      <c r="TN678" s="6"/>
      <c r="TO678" s="6"/>
      <c r="TP678" s="6"/>
      <c r="TQ678" s="6"/>
      <c r="TR678" s="6"/>
      <c r="TS678" s="6"/>
      <c r="TT678" s="6"/>
      <c r="TU678" s="6"/>
      <c r="TV678" s="6"/>
      <c r="TW678" s="6"/>
      <c r="TX678" s="6"/>
      <c r="TY678" s="6"/>
      <c r="TZ678" s="6"/>
      <c r="UA678" s="6"/>
      <c r="UB678" s="6"/>
      <c r="UC678" s="6"/>
      <c r="UD678" s="6"/>
      <c r="UE678" s="6"/>
      <c r="UF678" s="6"/>
      <c r="UG678" s="6"/>
      <c r="UH678" s="6"/>
      <c r="UI678" s="6"/>
      <c r="UJ678" s="6"/>
      <c r="UK678" s="6"/>
      <c r="UL678" s="6"/>
      <c r="UM678" s="6"/>
      <c r="UN678" s="6"/>
      <c r="UO678" s="6"/>
      <c r="UP678" s="6"/>
      <c r="UQ678" s="6"/>
      <c r="UR678" s="6"/>
      <c r="US678" s="6"/>
      <c r="UT678" s="6"/>
      <c r="UU678" s="6"/>
      <c r="UV678" s="6"/>
      <c r="UW678" s="6"/>
      <c r="UX678" s="6"/>
      <c r="UY678" s="6"/>
      <c r="UZ678" s="6"/>
      <c r="VA678" s="6"/>
      <c r="VB678" s="6"/>
      <c r="VC678" s="6"/>
      <c r="VD678" s="6"/>
      <c r="VE678" s="6"/>
      <c r="VF678" s="6"/>
      <c r="VG678" s="6"/>
      <c r="VH678" s="6"/>
      <c r="VI678" s="6"/>
      <c r="VJ678" s="6"/>
      <c r="VK678" s="6"/>
      <c r="VL678" s="6"/>
      <c r="VM678" s="6"/>
      <c r="VN678" s="6"/>
      <c r="VO678" s="6"/>
      <c r="VP678" s="6"/>
      <c r="VQ678" s="6"/>
      <c r="VR678" s="6"/>
      <c r="VS678" s="6"/>
      <c r="VT678" s="6"/>
      <c r="VU678" s="6"/>
      <c r="VV678" s="6"/>
      <c r="VW678" s="6"/>
      <c r="VX678" s="6"/>
      <c r="VY678" s="6"/>
      <c r="VZ678" s="6"/>
      <c r="WA678" s="6"/>
      <c r="WB678" s="6"/>
      <c r="WC678" s="6"/>
      <c r="WD678" s="6"/>
      <c r="WE678" s="6"/>
      <c r="WF678" s="6"/>
      <c r="WG678" s="6"/>
      <c r="WH678" s="6"/>
      <c r="WI678" s="6"/>
      <c r="WJ678" s="6"/>
      <c r="WK678" s="6"/>
      <c r="WL678" s="6"/>
      <c r="WM678" s="6"/>
      <c r="WN678" s="6"/>
      <c r="WO678" s="6"/>
      <c r="WP678" s="6"/>
      <c r="WQ678" s="6"/>
      <c r="WR678" s="6"/>
      <c r="WS678" s="6"/>
      <c r="WT678" s="6"/>
      <c r="WU678" s="6"/>
      <c r="WV678" s="6"/>
      <c r="WW678" s="6"/>
      <c r="WX678" s="6"/>
      <c r="WY678" s="6"/>
      <c r="WZ678" s="6"/>
      <c r="XA678" s="6"/>
      <c r="XB678" s="6"/>
      <c r="XC678" s="6"/>
      <c r="XD678" s="6"/>
      <c r="XE678" s="6"/>
      <c r="XF678" s="6"/>
      <c r="XG678" s="6"/>
      <c r="XH678" s="6"/>
      <c r="XI678" s="6"/>
      <c r="XJ678" s="6"/>
      <c r="XK678" s="6"/>
      <c r="XL678" s="6"/>
      <c r="XM678" s="6"/>
      <c r="XN678" s="6"/>
      <c r="XO678" s="6"/>
      <c r="XP678" s="6"/>
    </row>
    <row r="679" spans="2:640" x14ac:dyDescent="0.25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/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/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/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/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/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6"/>
      <c r="MR679" s="6"/>
      <c r="MS679" s="6"/>
      <c r="MT679" s="6"/>
      <c r="MU679" s="6"/>
      <c r="MV679" s="6"/>
      <c r="MW679" s="6"/>
      <c r="MX679" s="6"/>
      <c r="MY679" s="6"/>
      <c r="MZ679" s="6"/>
      <c r="NA679" s="6"/>
      <c r="NB679" s="6"/>
      <c r="NC679" s="6"/>
      <c r="ND679" s="6"/>
      <c r="NE679" s="6"/>
      <c r="NF679" s="6"/>
      <c r="NG679" s="6"/>
      <c r="NH679" s="6"/>
      <c r="NI679" s="6"/>
      <c r="NJ679" s="6"/>
      <c r="NK679" s="6"/>
      <c r="NL679" s="6"/>
      <c r="NM679" s="6"/>
      <c r="NN679" s="6"/>
      <c r="NO679" s="6"/>
      <c r="NP679" s="6"/>
      <c r="NQ679" s="6"/>
      <c r="NR679" s="6"/>
      <c r="NS679" s="6"/>
      <c r="NT679" s="6"/>
      <c r="NU679" s="6"/>
      <c r="NV679" s="6"/>
      <c r="NW679" s="6"/>
      <c r="NX679" s="6"/>
      <c r="NY679" s="6"/>
      <c r="NZ679" s="6"/>
      <c r="OA679" s="6"/>
      <c r="OB679" s="6"/>
      <c r="OC679" s="6"/>
      <c r="OD679" s="6"/>
      <c r="OE679" s="6"/>
      <c r="OF679" s="6"/>
      <c r="OG679" s="6"/>
      <c r="OH679" s="6"/>
      <c r="OI679" s="6"/>
      <c r="OJ679" s="6"/>
      <c r="OK679" s="6"/>
      <c r="OL679" s="6"/>
      <c r="OM679" s="6"/>
      <c r="ON679" s="6"/>
      <c r="OO679" s="6"/>
      <c r="OP679" s="6"/>
      <c r="OQ679" s="6"/>
      <c r="OR679" s="6"/>
      <c r="OS679" s="6"/>
      <c r="OT679" s="6"/>
      <c r="OU679" s="6"/>
      <c r="OV679" s="6"/>
      <c r="OW679" s="6"/>
      <c r="OX679" s="6"/>
      <c r="OY679" s="6"/>
      <c r="OZ679" s="6"/>
      <c r="PA679" s="6"/>
      <c r="PB679" s="6"/>
      <c r="PC679" s="6"/>
      <c r="PD679" s="6"/>
      <c r="PE679" s="6"/>
      <c r="PF679" s="6"/>
      <c r="PG679" s="6"/>
      <c r="PH679" s="6"/>
      <c r="PI679" s="6"/>
      <c r="PJ679" s="6"/>
      <c r="PK679" s="6"/>
      <c r="PL679" s="6"/>
      <c r="PM679" s="6"/>
      <c r="PN679" s="6"/>
      <c r="PO679" s="6"/>
      <c r="PP679" s="6"/>
      <c r="PQ679" s="6"/>
      <c r="PR679" s="6"/>
      <c r="PS679" s="6"/>
      <c r="PT679" s="6"/>
      <c r="PU679" s="6"/>
      <c r="PV679" s="6"/>
      <c r="PW679" s="6"/>
      <c r="PX679" s="6"/>
      <c r="PY679" s="6"/>
      <c r="PZ679" s="6"/>
      <c r="QA679" s="6"/>
      <c r="QB679" s="6"/>
      <c r="QC679" s="6"/>
      <c r="QD679" s="6"/>
      <c r="QE679" s="6"/>
      <c r="QF679" s="6"/>
      <c r="QG679" s="6"/>
      <c r="QH679" s="6"/>
      <c r="QI679" s="6"/>
      <c r="QJ679" s="6"/>
      <c r="QK679" s="6"/>
      <c r="QL679" s="6"/>
      <c r="QM679" s="6"/>
      <c r="QN679" s="6"/>
      <c r="QO679" s="6"/>
      <c r="QP679" s="6"/>
      <c r="QQ679" s="6"/>
      <c r="QR679" s="6"/>
      <c r="QS679" s="6"/>
      <c r="QT679" s="6"/>
      <c r="QU679" s="6"/>
      <c r="QV679" s="6"/>
      <c r="QW679" s="6"/>
      <c r="QX679" s="6"/>
      <c r="QY679" s="6"/>
      <c r="QZ679" s="6"/>
      <c r="RA679" s="6"/>
      <c r="RB679" s="6"/>
      <c r="RC679" s="6"/>
      <c r="RD679" s="6"/>
      <c r="RE679" s="6"/>
      <c r="RF679" s="6"/>
      <c r="RG679" s="6"/>
      <c r="RH679" s="6"/>
      <c r="RI679" s="6"/>
      <c r="RJ679" s="6"/>
      <c r="RK679" s="6"/>
      <c r="RL679" s="6"/>
      <c r="RM679" s="6"/>
      <c r="RN679" s="6"/>
      <c r="RO679" s="6"/>
      <c r="RP679" s="6"/>
      <c r="RQ679" s="6"/>
      <c r="RR679" s="6"/>
      <c r="RS679" s="6"/>
      <c r="RT679" s="6"/>
      <c r="RU679" s="6"/>
      <c r="RV679" s="6"/>
      <c r="RW679" s="6"/>
      <c r="RX679" s="6"/>
      <c r="RY679" s="6"/>
      <c r="RZ679" s="6"/>
      <c r="SA679" s="6"/>
      <c r="SB679" s="6"/>
      <c r="SC679" s="6"/>
      <c r="SD679" s="6"/>
      <c r="SE679" s="6"/>
      <c r="SF679" s="6"/>
      <c r="SG679" s="6"/>
      <c r="SH679" s="6"/>
      <c r="SI679" s="6"/>
      <c r="SJ679" s="6"/>
      <c r="SK679" s="6"/>
      <c r="SL679" s="6"/>
      <c r="SM679" s="6"/>
      <c r="SN679" s="6"/>
      <c r="SO679" s="6"/>
      <c r="SP679" s="6"/>
      <c r="SQ679" s="6"/>
      <c r="SR679" s="6"/>
      <c r="SS679" s="6"/>
      <c r="ST679" s="6"/>
      <c r="SU679" s="6"/>
      <c r="SV679" s="6"/>
      <c r="SW679" s="6"/>
      <c r="SX679" s="6"/>
      <c r="SY679" s="6"/>
      <c r="SZ679" s="6"/>
      <c r="TA679" s="6"/>
      <c r="TB679" s="6"/>
      <c r="TC679" s="6"/>
      <c r="TD679" s="6"/>
      <c r="TE679" s="6"/>
      <c r="TF679" s="6"/>
      <c r="TG679" s="6"/>
      <c r="TH679" s="6"/>
      <c r="TI679" s="6"/>
      <c r="TJ679" s="6"/>
      <c r="TK679" s="6"/>
      <c r="TL679" s="6"/>
      <c r="TM679" s="6"/>
      <c r="TN679" s="6"/>
      <c r="TO679" s="6"/>
      <c r="TP679" s="6"/>
      <c r="TQ679" s="6"/>
      <c r="TR679" s="6"/>
      <c r="TS679" s="6"/>
      <c r="TT679" s="6"/>
      <c r="TU679" s="6"/>
      <c r="TV679" s="6"/>
      <c r="TW679" s="6"/>
      <c r="TX679" s="6"/>
      <c r="TY679" s="6"/>
      <c r="TZ679" s="6"/>
      <c r="UA679" s="6"/>
      <c r="UB679" s="6"/>
      <c r="UC679" s="6"/>
      <c r="UD679" s="6"/>
      <c r="UE679" s="6"/>
      <c r="UF679" s="6"/>
      <c r="UG679" s="6"/>
      <c r="UH679" s="6"/>
      <c r="UI679" s="6"/>
      <c r="UJ679" s="6"/>
      <c r="UK679" s="6"/>
      <c r="UL679" s="6"/>
      <c r="UM679" s="6"/>
      <c r="UN679" s="6"/>
      <c r="UO679" s="6"/>
      <c r="UP679" s="6"/>
      <c r="UQ679" s="6"/>
      <c r="UR679" s="6"/>
      <c r="US679" s="6"/>
      <c r="UT679" s="6"/>
      <c r="UU679" s="6"/>
      <c r="UV679" s="6"/>
      <c r="UW679" s="6"/>
      <c r="UX679" s="6"/>
      <c r="UY679" s="6"/>
      <c r="UZ679" s="6"/>
      <c r="VA679" s="6"/>
      <c r="VB679" s="6"/>
      <c r="VC679" s="6"/>
      <c r="VD679" s="6"/>
      <c r="VE679" s="6"/>
      <c r="VF679" s="6"/>
      <c r="VG679" s="6"/>
      <c r="VH679" s="6"/>
      <c r="VI679" s="6"/>
      <c r="VJ679" s="6"/>
      <c r="VK679" s="6"/>
      <c r="VL679" s="6"/>
      <c r="VM679" s="6"/>
      <c r="VN679" s="6"/>
      <c r="VO679" s="6"/>
      <c r="VP679" s="6"/>
      <c r="VQ679" s="6"/>
      <c r="VR679" s="6"/>
      <c r="VS679" s="6"/>
      <c r="VT679" s="6"/>
      <c r="VU679" s="6"/>
      <c r="VV679" s="6"/>
      <c r="VW679" s="6"/>
      <c r="VX679" s="6"/>
      <c r="VY679" s="6"/>
      <c r="VZ679" s="6"/>
      <c r="WA679" s="6"/>
      <c r="WB679" s="6"/>
      <c r="WC679" s="6"/>
      <c r="WD679" s="6"/>
      <c r="WE679" s="6"/>
      <c r="WF679" s="6"/>
      <c r="WG679" s="6"/>
      <c r="WH679" s="6"/>
      <c r="WI679" s="6"/>
      <c r="WJ679" s="6"/>
      <c r="WK679" s="6"/>
      <c r="WL679" s="6"/>
      <c r="WM679" s="6"/>
      <c r="WN679" s="6"/>
      <c r="WO679" s="6"/>
      <c r="WP679" s="6"/>
      <c r="WQ679" s="6"/>
      <c r="WR679" s="6"/>
      <c r="WS679" s="6"/>
      <c r="WT679" s="6"/>
      <c r="WU679" s="6"/>
      <c r="WV679" s="6"/>
      <c r="WW679" s="6"/>
      <c r="WX679" s="6"/>
      <c r="WY679" s="6"/>
      <c r="WZ679" s="6"/>
      <c r="XA679" s="6"/>
      <c r="XB679" s="6"/>
      <c r="XC679" s="6"/>
      <c r="XD679" s="6"/>
      <c r="XE679" s="6"/>
      <c r="XF679" s="6"/>
      <c r="XG679" s="6"/>
      <c r="XH679" s="6"/>
      <c r="XI679" s="6"/>
      <c r="XJ679" s="6"/>
      <c r="XK679" s="6"/>
      <c r="XL679" s="6"/>
      <c r="XM679" s="6"/>
      <c r="XN679" s="6"/>
      <c r="XO679" s="6"/>
      <c r="XP679" s="6"/>
    </row>
    <row r="680" spans="2:640" x14ac:dyDescent="0.25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/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/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/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/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/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6"/>
      <c r="MR680" s="6"/>
      <c r="MS680" s="6"/>
      <c r="MT680" s="6"/>
      <c r="MU680" s="6"/>
      <c r="MV680" s="6"/>
      <c r="MW680" s="6"/>
      <c r="MX680" s="6"/>
      <c r="MY680" s="6"/>
      <c r="MZ680" s="6"/>
      <c r="NA680" s="6"/>
      <c r="NB680" s="6"/>
      <c r="NC680" s="6"/>
      <c r="ND680" s="6"/>
      <c r="NE680" s="6"/>
      <c r="NF680" s="6"/>
      <c r="NG680" s="6"/>
      <c r="NH680" s="6"/>
      <c r="NI680" s="6"/>
      <c r="NJ680" s="6"/>
      <c r="NK680" s="6"/>
      <c r="NL680" s="6"/>
      <c r="NM680" s="6"/>
      <c r="NN680" s="6"/>
      <c r="NO680" s="6"/>
      <c r="NP680" s="6"/>
      <c r="NQ680" s="6"/>
      <c r="NR680" s="6"/>
      <c r="NS680" s="6"/>
      <c r="NT680" s="6"/>
      <c r="NU680" s="6"/>
      <c r="NV680" s="6"/>
      <c r="NW680" s="6"/>
      <c r="NX680" s="6"/>
      <c r="NY680" s="6"/>
      <c r="NZ680" s="6"/>
      <c r="OA680" s="6"/>
      <c r="OB680" s="6"/>
      <c r="OC680" s="6"/>
      <c r="OD680" s="6"/>
      <c r="OE680" s="6"/>
      <c r="OF680" s="6"/>
      <c r="OG680" s="6"/>
      <c r="OH680" s="6"/>
      <c r="OI680" s="6"/>
      <c r="OJ680" s="6"/>
      <c r="OK680" s="6"/>
      <c r="OL680" s="6"/>
      <c r="OM680" s="6"/>
      <c r="ON680" s="6"/>
      <c r="OO680" s="6"/>
      <c r="OP680" s="6"/>
      <c r="OQ680" s="6"/>
      <c r="OR680" s="6"/>
      <c r="OS680" s="6"/>
      <c r="OT680" s="6"/>
      <c r="OU680" s="6"/>
      <c r="OV680" s="6"/>
      <c r="OW680" s="6"/>
      <c r="OX680" s="6"/>
      <c r="OY680" s="6"/>
      <c r="OZ680" s="6"/>
      <c r="PA680" s="6"/>
      <c r="PB680" s="6"/>
      <c r="PC680" s="6"/>
      <c r="PD680" s="6"/>
      <c r="PE680" s="6"/>
      <c r="PF680" s="6"/>
      <c r="PG680" s="6"/>
      <c r="PH680" s="6"/>
      <c r="PI680" s="6"/>
      <c r="PJ680" s="6"/>
      <c r="PK680" s="6"/>
      <c r="PL680" s="6"/>
      <c r="PM680" s="6"/>
      <c r="PN680" s="6"/>
      <c r="PO680" s="6"/>
      <c r="PP680" s="6"/>
      <c r="PQ680" s="6"/>
      <c r="PR680" s="6"/>
      <c r="PS680" s="6"/>
      <c r="PT680" s="6"/>
      <c r="PU680" s="6"/>
      <c r="PV680" s="6"/>
      <c r="PW680" s="6"/>
      <c r="PX680" s="6"/>
      <c r="PY680" s="6"/>
      <c r="PZ680" s="6"/>
      <c r="QA680" s="6"/>
      <c r="QB680" s="6"/>
      <c r="QC680" s="6"/>
      <c r="QD680" s="6"/>
      <c r="QE680" s="6"/>
      <c r="QF680" s="6"/>
      <c r="QG680" s="6"/>
      <c r="QH680" s="6"/>
      <c r="QI680" s="6"/>
      <c r="QJ680" s="6"/>
      <c r="QK680" s="6"/>
      <c r="QL680" s="6"/>
      <c r="QM680" s="6"/>
      <c r="QN680" s="6"/>
      <c r="QO680" s="6"/>
      <c r="QP680" s="6"/>
      <c r="QQ680" s="6"/>
      <c r="QR680" s="6"/>
      <c r="QS680" s="6"/>
      <c r="QT680" s="6"/>
      <c r="QU680" s="6"/>
      <c r="QV680" s="6"/>
      <c r="QW680" s="6"/>
      <c r="QX680" s="6"/>
      <c r="QY680" s="6"/>
      <c r="QZ680" s="6"/>
      <c r="RA680" s="6"/>
      <c r="RB680" s="6"/>
      <c r="RC680" s="6"/>
      <c r="RD680" s="6"/>
      <c r="RE680" s="6"/>
      <c r="RF680" s="6"/>
      <c r="RG680" s="6"/>
      <c r="RH680" s="6"/>
      <c r="RI680" s="6"/>
      <c r="RJ680" s="6"/>
      <c r="RK680" s="6"/>
      <c r="RL680" s="6"/>
      <c r="RM680" s="6"/>
      <c r="RN680" s="6"/>
      <c r="RO680" s="6"/>
      <c r="RP680" s="6"/>
      <c r="RQ680" s="6"/>
      <c r="RR680" s="6"/>
      <c r="RS680" s="6"/>
      <c r="RT680" s="6"/>
      <c r="RU680" s="6"/>
      <c r="RV680" s="6"/>
      <c r="RW680" s="6"/>
      <c r="RX680" s="6"/>
      <c r="RY680" s="6"/>
      <c r="RZ680" s="6"/>
      <c r="SA680" s="6"/>
      <c r="SB680" s="6"/>
      <c r="SC680" s="6"/>
      <c r="SD680" s="6"/>
      <c r="SE680" s="6"/>
      <c r="SF680" s="6"/>
      <c r="SG680" s="6"/>
      <c r="SH680" s="6"/>
      <c r="SI680" s="6"/>
      <c r="SJ680" s="6"/>
      <c r="SK680" s="6"/>
      <c r="SL680" s="6"/>
      <c r="SM680" s="6"/>
      <c r="SN680" s="6"/>
      <c r="SO680" s="6"/>
      <c r="SP680" s="6"/>
      <c r="SQ680" s="6"/>
      <c r="SR680" s="6"/>
      <c r="SS680" s="6"/>
      <c r="ST680" s="6"/>
      <c r="SU680" s="6"/>
      <c r="SV680" s="6"/>
      <c r="SW680" s="6"/>
      <c r="SX680" s="6"/>
      <c r="SY680" s="6"/>
      <c r="SZ680" s="6"/>
      <c r="TA680" s="6"/>
      <c r="TB680" s="6"/>
      <c r="TC680" s="6"/>
      <c r="TD680" s="6"/>
      <c r="TE680" s="6"/>
      <c r="TF680" s="6"/>
      <c r="TG680" s="6"/>
      <c r="TH680" s="6"/>
      <c r="TI680" s="6"/>
      <c r="TJ680" s="6"/>
      <c r="TK680" s="6"/>
      <c r="TL680" s="6"/>
      <c r="TM680" s="6"/>
      <c r="TN680" s="6"/>
      <c r="TO680" s="6"/>
      <c r="TP680" s="6"/>
      <c r="TQ680" s="6"/>
      <c r="TR680" s="6"/>
      <c r="TS680" s="6"/>
      <c r="TT680" s="6"/>
      <c r="TU680" s="6"/>
      <c r="TV680" s="6"/>
      <c r="TW680" s="6"/>
      <c r="TX680" s="6"/>
      <c r="TY680" s="6"/>
      <c r="TZ680" s="6"/>
      <c r="UA680" s="6"/>
      <c r="UB680" s="6"/>
      <c r="UC680" s="6"/>
      <c r="UD680" s="6"/>
      <c r="UE680" s="6"/>
      <c r="UF680" s="6"/>
      <c r="UG680" s="6"/>
      <c r="UH680" s="6"/>
      <c r="UI680" s="6"/>
      <c r="UJ680" s="6"/>
      <c r="UK680" s="6"/>
      <c r="UL680" s="6"/>
      <c r="UM680" s="6"/>
      <c r="UN680" s="6"/>
      <c r="UO680" s="6"/>
      <c r="UP680" s="6"/>
      <c r="UQ680" s="6"/>
      <c r="UR680" s="6"/>
      <c r="US680" s="6"/>
      <c r="UT680" s="6"/>
      <c r="UU680" s="6"/>
      <c r="UV680" s="6"/>
      <c r="UW680" s="6"/>
      <c r="UX680" s="6"/>
      <c r="UY680" s="6"/>
      <c r="UZ680" s="6"/>
      <c r="VA680" s="6"/>
      <c r="VB680" s="6"/>
      <c r="VC680" s="6"/>
      <c r="VD680" s="6"/>
      <c r="VE680" s="6"/>
      <c r="VF680" s="6"/>
      <c r="VG680" s="6"/>
      <c r="VH680" s="6"/>
      <c r="VI680" s="6"/>
      <c r="VJ680" s="6"/>
      <c r="VK680" s="6"/>
      <c r="VL680" s="6"/>
      <c r="VM680" s="6"/>
      <c r="VN680" s="6"/>
      <c r="VO680" s="6"/>
      <c r="VP680" s="6"/>
      <c r="VQ680" s="6"/>
      <c r="VR680" s="6"/>
      <c r="VS680" s="6"/>
      <c r="VT680" s="6"/>
      <c r="VU680" s="6"/>
      <c r="VV680" s="6"/>
      <c r="VW680" s="6"/>
      <c r="VX680" s="6"/>
      <c r="VY680" s="6"/>
      <c r="VZ680" s="6"/>
      <c r="WA680" s="6"/>
      <c r="WB680" s="6"/>
      <c r="WC680" s="6"/>
      <c r="WD680" s="6"/>
      <c r="WE680" s="6"/>
      <c r="WF680" s="6"/>
      <c r="WG680" s="6"/>
      <c r="WH680" s="6"/>
      <c r="WI680" s="6"/>
      <c r="WJ680" s="6"/>
      <c r="WK680" s="6"/>
      <c r="WL680" s="6"/>
      <c r="WM680" s="6"/>
      <c r="WN680" s="6"/>
      <c r="WO680" s="6"/>
      <c r="WP680" s="6"/>
      <c r="WQ680" s="6"/>
      <c r="WR680" s="6"/>
      <c r="WS680" s="6"/>
      <c r="WT680" s="6"/>
      <c r="WU680" s="6"/>
      <c r="WV680" s="6"/>
      <c r="WW680" s="6"/>
      <c r="WX680" s="6"/>
      <c r="WY680" s="6"/>
      <c r="WZ680" s="6"/>
      <c r="XA680" s="6"/>
      <c r="XB680" s="6"/>
      <c r="XC680" s="6"/>
      <c r="XD680" s="6"/>
      <c r="XE680" s="6"/>
      <c r="XF680" s="6"/>
      <c r="XG680" s="6"/>
      <c r="XH680" s="6"/>
      <c r="XI680" s="6"/>
      <c r="XJ680" s="6"/>
      <c r="XK680" s="6"/>
      <c r="XL680" s="6"/>
      <c r="XM680" s="6"/>
      <c r="XN680" s="6"/>
      <c r="XO680" s="6"/>
      <c r="XP680" s="6"/>
    </row>
    <row r="681" spans="2:640" x14ac:dyDescent="0.25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/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/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/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/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/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6"/>
      <c r="MR681" s="6"/>
      <c r="MS681" s="6"/>
      <c r="MT681" s="6"/>
      <c r="MU681" s="6"/>
      <c r="MV681" s="6"/>
      <c r="MW681" s="6"/>
      <c r="MX681" s="6"/>
      <c r="MY681" s="6"/>
      <c r="MZ681" s="6"/>
      <c r="NA681" s="6"/>
      <c r="NB681" s="6"/>
      <c r="NC681" s="6"/>
      <c r="ND681" s="6"/>
      <c r="NE681" s="6"/>
      <c r="NF681" s="6"/>
      <c r="NG681" s="6"/>
      <c r="NH681" s="6"/>
      <c r="NI681" s="6"/>
      <c r="NJ681" s="6"/>
      <c r="NK681" s="6"/>
      <c r="NL681" s="6"/>
      <c r="NM681" s="6"/>
      <c r="NN681" s="6"/>
      <c r="NO681" s="6"/>
      <c r="NP681" s="6"/>
      <c r="NQ681" s="6"/>
      <c r="NR681" s="6"/>
      <c r="NS681" s="6"/>
      <c r="NT681" s="6"/>
      <c r="NU681" s="6"/>
      <c r="NV681" s="6"/>
      <c r="NW681" s="6"/>
      <c r="NX681" s="6"/>
      <c r="NY681" s="6"/>
      <c r="NZ681" s="6"/>
      <c r="OA681" s="6"/>
      <c r="OB681" s="6"/>
      <c r="OC681" s="6"/>
      <c r="OD681" s="6"/>
      <c r="OE681" s="6"/>
      <c r="OF681" s="6"/>
      <c r="OG681" s="6"/>
      <c r="OH681" s="6"/>
      <c r="OI681" s="6"/>
      <c r="OJ681" s="6"/>
      <c r="OK681" s="6"/>
      <c r="OL681" s="6"/>
      <c r="OM681" s="6"/>
      <c r="ON681" s="6"/>
      <c r="OO681" s="6"/>
      <c r="OP681" s="6"/>
      <c r="OQ681" s="6"/>
      <c r="OR681" s="6"/>
      <c r="OS681" s="6"/>
      <c r="OT681" s="6"/>
      <c r="OU681" s="6"/>
      <c r="OV681" s="6"/>
      <c r="OW681" s="6"/>
      <c r="OX681" s="6"/>
      <c r="OY681" s="6"/>
      <c r="OZ681" s="6"/>
      <c r="PA681" s="6"/>
      <c r="PB681" s="6"/>
      <c r="PC681" s="6"/>
      <c r="PD681" s="6"/>
      <c r="PE681" s="6"/>
      <c r="PF681" s="6"/>
      <c r="PG681" s="6"/>
      <c r="PH681" s="6"/>
      <c r="PI681" s="6"/>
      <c r="PJ681" s="6"/>
      <c r="PK681" s="6"/>
      <c r="PL681" s="6"/>
      <c r="PM681" s="6"/>
      <c r="PN681" s="6"/>
      <c r="PO681" s="6"/>
      <c r="PP681" s="6"/>
      <c r="PQ681" s="6"/>
      <c r="PR681" s="6"/>
      <c r="PS681" s="6"/>
      <c r="PT681" s="6"/>
      <c r="PU681" s="6"/>
      <c r="PV681" s="6"/>
      <c r="PW681" s="6"/>
      <c r="PX681" s="6"/>
      <c r="PY681" s="6"/>
      <c r="PZ681" s="6"/>
      <c r="QA681" s="6"/>
      <c r="QB681" s="6"/>
      <c r="QC681" s="6"/>
      <c r="QD681" s="6"/>
      <c r="QE681" s="6"/>
      <c r="QF681" s="6"/>
      <c r="QG681" s="6"/>
      <c r="QH681" s="6"/>
      <c r="QI681" s="6"/>
      <c r="QJ681" s="6"/>
      <c r="QK681" s="6"/>
      <c r="QL681" s="6"/>
      <c r="QM681" s="6"/>
      <c r="QN681" s="6"/>
      <c r="QO681" s="6"/>
      <c r="QP681" s="6"/>
      <c r="QQ681" s="6"/>
      <c r="QR681" s="6"/>
      <c r="QS681" s="6"/>
      <c r="QT681" s="6"/>
      <c r="QU681" s="6"/>
      <c r="QV681" s="6"/>
      <c r="QW681" s="6"/>
      <c r="QX681" s="6"/>
      <c r="QY681" s="6"/>
      <c r="QZ681" s="6"/>
      <c r="RA681" s="6"/>
      <c r="RB681" s="6"/>
      <c r="RC681" s="6"/>
      <c r="RD681" s="6"/>
      <c r="RE681" s="6"/>
      <c r="RF681" s="6"/>
      <c r="RG681" s="6"/>
      <c r="RH681" s="6"/>
      <c r="RI681" s="6"/>
      <c r="RJ681" s="6"/>
      <c r="RK681" s="6"/>
      <c r="RL681" s="6"/>
      <c r="RM681" s="6"/>
      <c r="RN681" s="6"/>
      <c r="RO681" s="6"/>
      <c r="RP681" s="6"/>
      <c r="RQ681" s="6"/>
      <c r="RR681" s="6"/>
      <c r="RS681" s="6"/>
      <c r="RT681" s="6"/>
      <c r="RU681" s="6"/>
      <c r="RV681" s="6"/>
      <c r="RW681" s="6"/>
      <c r="RX681" s="6"/>
      <c r="RY681" s="6"/>
      <c r="RZ681" s="6"/>
      <c r="SA681" s="6"/>
      <c r="SB681" s="6"/>
      <c r="SC681" s="6"/>
      <c r="SD681" s="6"/>
      <c r="SE681" s="6"/>
      <c r="SF681" s="6"/>
      <c r="SG681" s="6"/>
      <c r="SH681" s="6"/>
      <c r="SI681" s="6"/>
      <c r="SJ681" s="6"/>
      <c r="SK681" s="6"/>
      <c r="SL681" s="6"/>
      <c r="SM681" s="6"/>
      <c r="SN681" s="6"/>
      <c r="SO681" s="6"/>
      <c r="SP681" s="6"/>
      <c r="SQ681" s="6"/>
      <c r="SR681" s="6"/>
      <c r="SS681" s="6"/>
      <c r="ST681" s="6"/>
      <c r="SU681" s="6"/>
      <c r="SV681" s="6"/>
      <c r="SW681" s="6"/>
      <c r="SX681" s="6"/>
      <c r="SY681" s="6"/>
      <c r="SZ681" s="6"/>
      <c r="TA681" s="6"/>
      <c r="TB681" s="6"/>
      <c r="TC681" s="6"/>
      <c r="TD681" s="6"/>
      <c r="TE681" s="6"/>
      <c r="TF681" s="6"/>
      <c r="TG681" s="6"/>
      <c r="TH681" s="6"/>
      <c r="TI681" s="6"/>
      <c r="TJ681" s="6"/>
      <c r="TK681" s="6"/>
      <c r="TL681" s="6"/>
      <c r="TM681" s="6"/>
      <c r="TN681" s="6"/>
      <c r="TO681" s="6"/>
      <c r="TP681" s="6"/>
      <c r="TQ681" s="6"/>
      <c r="TR681" s="6"/>
      <c r="TS681" s="6"/>
      <c r="TT681" s="6"/>
      <c r="TU681" s="6"/>
      <c r="TV681" s="6"/>
      <c r="TW681" s="6"/>
      <c r="TX681" s="6"/>
      <c r="TY681" s="6"/>
      <c r="TZ681" s="6"/>
      <c r="UA681" s="6"/>
      <c r="UB681" s="6"/>
      <c r="UC681" s="6"/>
      <c r="UD681" s="6"/>
      <c r="UE681" s="6"/>
      <c r="UF681" s="6"/>
      <c r="UG681" s="6"/>
      <c r="UH681" s="6"/>
      <c r="UI681" s="6"/>
      <c r="UJ681" s="6"/>
      <c r="UK681" s="6"/>
      <c r="UL681" s="6"/>
      <c r="UM681" s="6"/>
      <c r="UN681" s="6"/>
      <c r="UO681" s="6"/>
      <c r="UP681" s="6"/>
      <c r="UQ681" s="6"/>
      <c r="UR681" s="6"/>
      <c r="US681" s="6"/>
      <c r="UT681" s="6"/>
      <c r="UU681" s="6"/>
      <c r="UV681" s="6"/>
      <c r="UW681" s="6"/>
      <c r="UX681" s="6"/>
      <c r="UY681" s="6"/>
      <c r="UZ681" s="6"/>
      <c r="VA681" s="6"/>
      <c r="VB681" s="6"/>
      <c r="VC681" s="6"/>
      <c r="VD681" s="6"/>
      <c r="VE681" s="6"/>
      <c r="VF681" s="6"/>
      <c r="VG681" s="6"/>
      <c r="VH681" s="6"/>
      <c r="VI681" s="6"/>
      <c r="VJ681" s="6"/>
      <c r="VK681" s="6"/>
      <c r="VL681" s="6"/>
      <c r="VM681" s="6"/>
      <c r="VN681" s="6"/>
      <c r="VO681" s="6"/>
      <c r="VP681" s="6"/>
      <c r="VQ681" s="6"/>
      <c r="VR681" s="6"/>
      <c r="VS681" s="6"/>
      <c r="VT681" s="6"/>
      <c r="VU681" s="6"/>
      <c r="VV681" s="6"/>
      <c r="VW681" s="6"/>
      <c r="VX681" s="6"/>
      <c r="VY681" s="6"/>
      <c r="VZ681" s="6"/>
      <c r="WA681" s="6"/>
      <c r="WB681" s="6"/>
      <c r="WC681" s="6"/>
      <c r="WD681" s="6"/>
      <c r="WE681" s="6"/>
      <c r="WF681" s="6"/>
      <c r="WG681" s="6"/>
      <c r="WH681" s="6"/>
      <c r="WI681" s="6"/>
      <c r="WJ681" s="6"/>
      <c r="WK681" s="6"/>
      <c r="WL681" s="6"/>
      <c r="WM681" s="6"/>
      <c r="WN681" s="6"/>
      <c r="WO681" s="6"/>
      <c r="WP681" s="6"/>
      <c r="WQ681" s="6"/>
      <c r="WR681" s="6"/>
      <c r="WS681" s="6"/>
      <c r="WT681" s="6"/>
      <c r="WU681" s="6"/>
      <c r="WV681" s="6"/>
      <c r="WW681" s="6"/>
      <c r="WX681" s="6"/>
      <c r="WY681" s="6"/>
      <c r="WZ681" s="6"/>
      <c r="XA681" s="6"/>
      <c r="XB681" s="6"/>
      <c r="XC681" s="6"/>
      <c r="XD681" s="6"/>
      <c r="XE681" s="6"/>
      <c r="XF681" s="6"/>
      <c r="XG681" s="6"/>
      <c r="XH681" s="6"/>
      <c r="XI681" s="6"/>
      <c r="XJ681" s="6"/>
      <c r="XK681" s="6"/>
      <c r="XL681" s="6"/>
      <c r="XM681" s="6"/>
      <c r="XN681" s="6"/>
      <c r="XO681" s="6"/>
      <c r="XP681" s="6"/>
    </row>
    <row r="682" spans="2:640" x14ac:dyDescent="0.25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/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/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/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/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/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6"/>
      <c r="MR682" s="6"/>
      <c r="MS682" s="6"/>
      <c r="MT682" s="6"/>
      <c r="MU682" s="6"/>
      <c r="MV682" s="6"/>
      <c r="MW682" s="6"/>
      <c r="MX682" s="6"/>
      <c r="MY682" s="6"/>
      <c r="MZ682" s="6"/>
      <c r="NA682" s="6"/>
      <c r="NB682" s="6"/>
      <c r="NC682" s="6"/>
      <c r="ND682" s="6"/>
      <c r="NE682" s="6"/>
      <c r="NF682" s="6"/>
      <c r="NG682" s="6"/>
      <c r="NH682" s="6"/>
      <c r="NI682" s="6"/>
      <c r="NJ682" s="6"/>
      <c r="NK682" s="6"/>
      <c r="NL682" s="6"/>
      <c r="NM682" s="6"/>
      <c r="NN682" s="6"/>
      <c r="NO682" s="6"/>
      <c r="NP682" s="6"/>
      <c r="NQ682" s="6"/>
      <c r="NR682" s="6"/>
      <c r="NS682" s="6"/>
      <c r="NT682" s="6"/>
      <c r="NU682" s="6"/>
      <c r="NV682" s="6"/>
      <c r="NW682" s="6"/>
      <c r="NX682" s="6"/>
      <c r="NY682" s="6"/>
      <c r="NZ682" s="6"/>
      <c r="OA682" s="6"/>
      <c r="OB682" s="6"/>
      <c r="OC682" s="6"/>
      <c r="OD682" s="6"/>
      <c r="OE682" s="6"/>
      <c r="OF682" s="6"/>
      <c r="OG682" s="6"/>
      <c r="OH682" s="6"/>
      <c r="OI682" s="6"/>
      <c r="OJ682" s="6"/>
      <c r="OK682" s="6"/>
      <c r="OL682" s="6"/>
      <c r="OM682" s="6"/>
      <c r="ON682" s="6"/>
      <c r="OO682" s="6"/>
      <c r="OP682" s="6"/>
      <c r="OQ682" s="6"/>
      <c r="OR682" s="6"/>
      <c r="OS682" s="6"/>
      <c r="OT682" s="6"/>
      <c r="OU682" s="6"/>
      <c r="OV682" s="6"/>
      <c r="OW682" s="6"/>
      <c r="OX682" s="6"/>
      <c r="OY682" s="6"/>
      <c r="OZ682" s="6"/>
      <c r="PA682" s="6"/>
      <c r="PB682" s="6"/>
      <c r="PC682" s="6"/>
      <c r="PD682" s="6"/>
      <c r="PE682" s="6"/>
      <c r="PF682" s="6"/>
      <c r="PG682" s="6"/>
      <c r="PH682" s="6"/>
      <c r="PI682" s="6"/>
      <c r="PJ682" s="6"/>
      <c r="PK682" s="6"/>
      <c r="PL682" s="6"/>
      <c r="PM682" s="6"/>
      <c r="PN682" s="6"/>
      <c r="PO682" s="6"/>
      <c r="PP682" s="6"/>
      <c r="PQ682" s="6"/>
      <c r="PR682" s="6"/>
      <c r="PS682" s="6"/>
      <c r="PT682" s="6"/>
      <c r="PU682" s="6"/>
      <c r="PV682" s="6"/>
      <c r="PW682" s="6"/>
      <c r="PX682" s="6"/>
      <c r="PY682" s="6"/>
      <c r="PZ682" s="6"/>
      <c r="QA682" s="6"/>
      <c r="QB682" s="6"/>
      <c r="QC682" s="6"/>
      <c r="QD682" s="6"/>
      <c r="QE682" s="6"/>
      <c r="QF682" s="6"/>
      <c r="QG682" s="6"/>
      <c r="QH682" s="6"/>
      <c r="QI682" s="6"/>
      <c r="QJ682" s="6"/>
      <c r="QK682" s="6"/>
      <c r="QL682" s="6"/>
      <c r="QM682" s="6"/>
      <c r="QN682" s="6"/>
      <c r="QO682" s="6"/>
      <c r="QP682" s="6"/>
      <c r="QQ682" s="6"/>
      <c r="QR682" s="6"/>
      <c r="QS682" s="6"/>
      <c r="QT682" s="6"/>
      <c r="QU682" s="6"/>
      <c r="QV682" s="6"/>
      <c r="QW682" s="6"/>
      <c r="QX682" s="6"/>
      <c r="QY682" s="6"/>
      <c r="QZ682" s="6"/>
      <c r="RA682" s="6"/>
      <c r="RB682" s="6"/>
      <c r="RC682" s="6"/>
      <c r="RD682" s="6"/>
      <c r="RE682" s="6"/>
      <c r="RF682" s="6"/>
      <c r="RG682" s="6"/>
      <c r="RH682" s="6"/>
      <c r="RI682" s="6"/>
      <c r="RJ682" s="6"/>
      <c r="RK682" s="6"/>
      <c r="RL682" s="6"/>
      <c r="RM682" s="6"/>
      <c r="RN682" s="6"/>
      <c r="RO682" s="6"/>
      <c r="RP682" s="6"/>
      <c r="RQ682" s="6"/>
      <c r="RR682" s="6"/>
      <c r="RS682" s="6"/>
      <c r="RT682" s="6"/>
      <c r="RU682" s="6"/>
      <c r="RV682" s="6"/>
      <c r="RW682" s="6"/>
      <c r="RX682" s="6"/>
      <c r="RY682" s="6"/>
      <c r="RZ682" s="6"/>
      <c r="SA682" s="6"/>
      <c r="SB682" s="6"/>
      <c r="SC682" s="6"/>
      <c r="SD682" s="6"/>
      <c r="SE682" s="6"/>
      <c r="SF682" s="6"/>
      <c r="SG682" s="6"/>
      <c r="SH682" s="6"/>
      <c r="SI682" s="6"/>
      <c r="SJ682" s="6"/>
      <c r="SK682" s="6"/>
      <c r="SL682" s="6"/>
      <c r="SM682" s="6"/>
      <c r="SN682" s="6"/>
      <c r="SO682" s="6"/>
      <c r="SP682" s="6"/>
      <c r="SQ682" s="6"/>
      <c r="SR682" s="6"/>
      <c r="SS682" s="6"/>
      <c r="ST682" s="6"/>
      <c r="SU682" s="6"/>
      <c r="SV682" s="6"/>
      <c r="SW682" s="6"/>
      <c r="SX682" s="6"/>
      <c r="SY682" s="6"/>
      <c r="SZ682" s="6"/>
      <c r="TA682" s="6"/>
      <c r="TB682" s="6"/>
      <c r="TC682" s="6"/>
      <c r="TD682" s="6"/>
      <c r="TE682" s="6"/>
      <c r="TF682" s="6"/>
      <c r="TG682" s="6"/>
      <c r="TH682" s="6"/>
      <c r="TI682" s="6"/>
      <c r="TJ682" s="6"/>
      <c r="TK682" s="6"/>
      <c r="TL682" s="6"/>
      <c r="TM682" s="6"/>
      <c r="TN682" s="6"/>
      <c r="TO682" s="6"/>
      <c r="TP682" s="6"/>
      <c r="TQ682" s="6"/>
      <c r="TR682" s="6"/>
      <c r="TS682" s="6"/>
      <c r="TT682" s="6"/>
      <c r="TU682" s="6"/>
      <c r="TV682" s="6"/>
      <c r="TW682" s="6"/>
      <c r="TX682" s="6"/>
      <c r="TY682" s="6"/>
      <c r="TZ682" s="6"/>
      <c r="UA682" s="6"/>
      <c r="UB682" s="6"/>
      <c r="UC682" s="6"/>
      <c r="UD682" s="6"/>
      <c r="UE682" s="6"/>
      <c r="UF682" s="6"/>
      <c r="UG682" s="6"/>
      <c r="UH682" s="6"/>
      <c r="UI682" s="6"/>
      <c r="UJ682" s="6"/>
      <c r="UK682" s="6"/>
      <c r="UL682" s="6"/>
      <c r="UM682" s="6"/>
      <c r="UN682" s="6"/>
      <c r="UO682" s="6"/>
      <c r="UP682" s="6"/>
      <c r="UQ682" s="6"/>
      <c r="UR682" s="6"/>
      <c r="US682" s="6"/>
      <c r="UT682" s="6"/>
      <c r="UU682" s="6"/>
      <c r="UV682" s="6"/>
      <c r="UW682" s="6"/>
      <c r="UX682" s="6"/>
      <c r="UY682" s="6"/>
      <c r="UZ682" s="6"/>
      <c r="VA682" s="6"/>
      <c r="VB682" s="6"/>
      <c r="VC682" s="6"/>
      <c r="VD682" s="6"/>
      <c r="VE682" s="6"/>
      <c r="VF682" s="6"/>
      <c r="VG682" s="6"/>
      <c r="VH682" s="6"/>
      <c r="VI682" s="6"/>
      <c r="VJ682" s="6"/>
      <c r="VK682" s="6"/>
      <c r="VL682" s="6"/>
      <c r="VM682" s="6"/>
      <c r="VN682" s="6"/>
      <c r="VO682" s="6"/>
      <c r="VP682" s="6"/>
      <c r="VQ682" s="6"/>
      <c r="VR682" s="6"/>
      <c r="VS682" s="6"/>
      <c r="VT682" s="6"/>
      <c r="VU682" s="6"/>
      <c r="VV682" s="6"/>
      <c r="VW682" s="6"/>
      <c r="VX682" s="6"/>
      <c r="VY682" s="6"/>
      <c r="VZ682" s="6"/>
      <c r="WA682" s="6"/>
      <c r="WB682" s="6"/>
      <c r="WC682" s="6"/>
      <c r="WD682" s="6"/>
      <c r="WE682" s="6"/>
      <c r="WF682" s="6"/>
      <c r="WG682" s="6"/>
      <c r="WH682" s="6"/>
      <c r="WI682" s="6"/>
      <c r="WJ682" s="6"/>
      <c r="WK682" s="6"/>
      <c r="WL682" s="6"/>
      <c r="WM682" s="6"/>
      <c r="WN682" s="6"/>
      <c r="WO682" s="6"/>
      <c r="WP682" s="6"/>
      <c r="WQ682" s="6"/>
      <c r="WR682" s="6"/>
      <c r="WS682" s="6"/>
      <c r="WT682" s="6"/>
      <c r="WU682" s="6"/>
      <c r="WV682" s="6"/>
      <c r="WW682" s="6"/>
      <c r="WX682" s="6"/>
      <c r="WY682" s="6"/>
      <c r="WZ682" s="6"/>
      <c r="XA682" s="6"/>
      <c r="XB682" s="6"/>
      <c r="XC682" s="6"/>
      <c r="XD682" s="6"/>
      <c r="XE682" s="6"/>
      <c r="XF682" s="6"/>
      <c r="XG682" s="6"/>
      <c r="XH682" s="6"/>
      <c r="XI682" s="6"/>
      <c r="XJ682" s="6"/>
      <c r="XK682" s="6"/>
      <c r="XL682" s="6"/>
      <c r="XM682" s="6"/>
      <c r="XN682" s="6"/>
      <c r="XO682" s="6"/>
      <c r="XP682" s="6"/>
    </row>
    <row r="683" spans="2:640" x14ac:dyDescent="0.25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/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/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/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/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/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6"/>
      <c r="MR683" s="6"/>
      <c r="MS683" s="6"/>
      <c r="MT683" s="6"/>
      <c r="MU683" s="6"/>
      <c r="MV683" s="6"/>
      <c r="MW683" s="6"/>
      <c r="MX683" s="6"/>
      <c r="MY683" s="6"/>
      <c r="MZ683" s="6"/>
      <c r="NA683" s="6"/>
      <c r="NB683" s="6"/>
      <c r="NC683" s="6"/>
      <c r="ND683" s="6"/>
      <c r="NE683" s="6"/>
      <c r="NF683" s="6"/>
      <c r="NG683" s="6"/>
      <c r="NH683" s="6"/>
      <c r="NI683" s="6"/>
      <c r="NJ683" s="6"/>
      <c r="NK683" s="6"/>
      <c r="NL683" s="6"/>
      <c r="NM683" s="6"/>
      <c r="NN683" s="6"/>
      <c r="NO683" s="6"/>
      <c r="NP683" s="6"/>
      <c r="NQ683" s="6"/>
      <c r="NR683" s="6"/>
      <c r="NS683" s="6"/>
      <c r="NT683" s="6"/>
      <c r="NU683" s="6"/>
      <c r="NV683" s="6"/>
      <c r="NW683" s="6"/>
      <c r="NX683" s="6"/>
      <c r="NY683" s="6"/>
      <c r="NZ683" s="6"/>
      <c r="OA683" s="6"/>
      <c r="OB683" s="6"/>
      <c r="OC683" s="6"/>
      <c r="OD683" s="6"/>
      <c r="OE683" s="6"/>
      <c r="OF683" s="6"/>
      <c r="OG683" s="6"/>
      <c r="OH683" s="6"/>
      <c r="OI683" s="6"/>
      <c r="OJ683" s="6"/>
      <c r="OK683" s="6"/>
      <c r="OL683" s="6"/>
      <c r="OM683" s="6"/>
      <c r="ON683" s="6"/>
      <c r="OO683" s="6"/>
      <c r="OP683" s="6"/>
      <c r="OQ683" s="6"/>
      <c r="OR683" s="6"/>
      <c r="OS683" s="6"/>
      <c r="OT683" s="6"/>
      <c r="OU683" s="6"/>
      <c r="OV683" s="6"/>
      <c r="OW683" s="6"/>
      <c r="OX683" s="6"/>
      <c r="OY683" s="6"/>
      <c r="OZ683" s="6"/>
      <c r="PA683" s="6"/>
      <c r="PB683" s="6"/>
      <c r="PC683" s="6"/>
      <c r="PD683" s="6"/>
      <c r="PE683" s="6"/>
      <c r="PF683" s="6"/>
      <c r="PG683" s="6"/>
      <c r="PH683" s="6"/>
      <c r="PI683" s="6"/>
      <c r="PJ683" s="6"/>
      <c r="PK683" s="6"/>
      <c r="PL683" s="6"/>
      <c r="PM683" s="6"/>
      <c r="PN683" s="6"/>
      <c r="PO683" s="6"/>
      <c r="PP683" s="6"/>
      <c r="PQ683" s="6"/>
      <c r="PR683" s="6"/>
      <c r="PS683" s="6"/>
      <c r="PT683" s="6"/>
      <c r="PU683" s="6"/>
      <c r="PV683" s="6"/>
      <c r="PW683" s="6"/>
      <c r="PX683" s="6"/>
      <c r="PY683" s="6"/>
      <c r="PZ683" s="6"/>
      <c r="QA683" s="6"/>
      <c r="QB683" s="6"/>
      <c r="QC683" s="6"/>
      <c r="QD683" s="6"/>
      <c r="QE683" s="6"/>
      <c r="QF683" s="6"/>
      <c r="QG683" s="6"/>
      <c r="QH683" s="6"/>
      <c r="QI683" s="6"/>
      <c r="QJ683" s="6"/>
      <c r="QK683" s="6"/>
      <c r="QL683" s="6"/>
      <c r="QM683" s="6"/>
      <c r="QN683" s="6"/>
      <c r="QO683" s="6"/>
      <c r="QP683" s="6"/>
      <c r="QQ683" s="6"/>
      <c r="QR683" s="6"/>
      <c r="QS683" s="6"/>
      <c r="QT683" s="6"/>
      <c r="QU683" s="6"/>
      <c r="QV683" s="6"/>
      <c r="QW683" s="6"/>
      <c r="QX683" s="6"/>
      <c r="QY683" s="6"/>
      <c r="QZ683" s="6"/>
      <c r="RA683" s="6"/>
      <c r="RB683" s="6"/>
      <c r="RC683" s="6"/>
      <c r="RD683" s="6"/>
      <c r="RE683" s="6"/>
      <c r="RF683" s="6"/>
      <c r="RG683" s="6"/>
      <c r="RH683" s="6"/>
      <c r="RI683" s="6"/>
      <c r="RJ683" s="6"/>
      <c r="RK683" s="6"/>
      <c r="RL683" s="6"/>
      <c r="RM683" s="6"/>
      <c r="RN683" s="6"/>
      <c r="RO683" s="6"/>
      <c r="RP683" s="6"/>
      <c r="RQ683" s="6"/>
      <c r="RR683" s="6"/>
      <c r="RS683" s="6"/>
      <c r="RT683" s="6"/>
      <c r="RU683" s="6"/>
      <c r="RV683" s="6"/>
      <c r="RW683" s="6"/>
      <c r="RX683" s="6"/>
      <c r="RY683" s="6"/>
      <c r="RZ683" s="6"/>
      <c r="SA683" s="6"/>
      <c r="SB683" s="6"/>
      <c r="SC683" s="6"/>
      <c r="SD683" s="6"/>
      <c r="SE683" s="6"/>
      <c r="SF683" s="6"/>
      <c r="SG683" s="6"/>
      <c r="SH683" s="6"/>
      <c r="SI683" s="6"/>
      <c r="SJ683" s="6"/>
      <c r="SK683" s="6"/>
      <c r="SL683" s="6"/>
      <c r="SM683" s="6"/>
      <c r="SN683" s="6"/>
      <c r="SO683" s="6"/>
      <c r="SP683" s="6"/>
      <c r="SQ683" s="6"/>
      <c r="SR683" s="6"/>
      <c r="SS683" s="6"/>
      <c r="ST683" s="6"/>
      <c r="SU683" s="6"/>
      <c r="SV683" s="6"/>
      <c r="SW683" s="6"/>
      <c r="SX683" s="6"/>
      <c r="SY683" s="6"/>
      <c r="SZ683" s="6"/>
      <c r="TA683" s="6"/>
      <c r="TB683" s="6"/>
      <c r="TC683" s="6"/>
      <c r="TD683" s="6"/>
      <c r="TE683" s="6"/>
      <c r="TF683" s="6"/>
      <c r="TG683" s="6"/>
      <c r="TH683" s="6"/>
      <c r="TI683" s="6"/>
      <c r="TJ683" s="6"/>
      <c r="TK683" s="6"/>
      <c r="TL683" s="6"/>
      <c r="TM683" s="6"/>
      <c r="TN683" s="6"/>
      <c r="TO683" s="6"/>
      <c r="TP683" s="6"/>
      <c r="TQ683" s="6"/>
      <c r="TR683" s="6"/>
      <c r="TS683" s="6"/>
      <c r="TT683" s="6"/>
      <c r="TU683" s="6"/>
      <c r="TV683" s="6"/>
      <c r="TW683" s="6"/>
      <c r="TX683" s="6"/>
      <c r="TY683" s="6"/>
      <c r="TZ683" s="6"/>
      <c r="UA683" s="6"/>
      <c r="UB683" s="6"/>
      <c r="UC683" s="6"/>
      <c r="UD683" s="6"/>
      <c r="UE683" s="6"/>
      <c r="UF683" s="6"/>
      <c r="UG683" s="6"/>
      <c r="UH683" s="6"/>
      <c r="UI683" s="6"/>
      <c r="UJ683" s="6"/>
      <c r="UK683" s="6"/>
      <c r="UL683" s="6"/>
      <c r="UM683" s="6"/>
      <c r="UN683" s="6"/>
      <c r="UO683" s="6"/>
      <c r="UP683" s="6"/>
      <c r="UQ683" s="6"/>
      <c r="UR683" s="6"/>
      <c r="US683" s="6"/>
      <c r="UT683" s="6"/>
      <c r="UU683" s="6"/>
      <c r="UV683" s="6"/>
      <c r="UW683" s="6"/>
      <c r="UX683" s="6"/>
      <c r="UY683" s="6"/>
      <c r="UZ683" s="6"/>
      <c r="VA683" s="6"/>
      <c r="VB683" s="6"/>
      <c r="VC683" s="6"/>
      <c r="VD683" s="6"/>
      <c r="VE683" s="6"/>
      <c r="VF683" s="6"/>
      <c r="VG683" s="6"/>
      <c r="VH683" s="6"/>
      <c r="VI683" s="6"/>
      <c r="VJ683" s="6"/>
      <c r="VK683" s="6"/>
      <c r="VL683" s="6"/>
      <c r="VM683" s="6"/>
      <c r="VN683" s="6"/>
      <c r="VO683" s="6"/>
      <c r="VP683" s="6"/>
      <c r="VQ683" s="6"/>
      <c r="VR683" s="6"/>
      <c r="VS683" s="6"/>
      <c r="VT683" s="6"/>
      <c r="VU683" s="6"/>
      <c r="VV683" s="6"/>
      <c r="VW683" s="6"/>
      <c r="VX683" s="6"/>
      <c r="VY683" s="6"/>
      <c r="VZ683" s="6"/>
      <c r="WA683" s="6"/>
      <c r="WB683" s="6"/>
      <c r="WC683" s="6"/>
      <c r="WD683" s="6"/>
      <c r="WE683" s="6"/>
      <c r="WF683" s="6"/>
      <c r="WG683" s="6"/>
      <c r="WH683" s="6"/>
      <c r="WI683" s="6"/>
      <c r="WJ683" s="6"/>
      <c r="WK683" s="6"/>
      <c r="WL683" s="6"/>
      <c r="WM683" s="6"/>
      <c r="WN683" s="6"/>
      <c r="WO683" s="6"/>
      <c r="WP683" s="6"/>
      <c r="WQ683" s="6"/>
      <c r="WR683" s="6"/>
      <c r="WS683" s="6"/>
      <c r="WT683" s="6"/>
      <c r="WU683" s="6"/>
      <c r="WV683" s="6"/>
      <c r="WW683" s="6"/>
      <c r="WX683" s="6"/>
      <c r="WY683" s="6"/>
      <c r="WZ683" s="6"/>
      <c r="XA683" s="6"/>
      <c r="XB683" s="6"/>
      <c r="XC683" s="6"/>
      <c r="XD683" s="6"/>
      <c r="XE683" s="6"/>
      <c r="XF683" s="6"/>
      <c r="XG683" s="6"/>
      <c r="XH683" s="6"/>
      <c r="XI683" s="6"/>
      <c r="XJ683" s="6"/>
      <c r="XK683" s="6"/>
      <c r="XL683" s="6"/>
      <c r="XM683" s="6"/>
      <c r="XN683" s="6"/>
      <c r="XO683" s="6"/>
      <c r="XP683" s="6"/>
    </row>
    <row r="684" spans="2:640" x14ac:dyDescent="0.25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/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/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/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/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/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6"/>
      <c r="MR684" s="6"/>
      <c r="MS684" s="6"/>
      <c r="MT684" s="6"/>
      <c r="MU684" s="6"/>
      <c r="MV684" s="6"/>
      <c r="MW684" s="6"/>
      <c r="MX684" s="6"/>
      <c r="MY684" s="6"/>
      <c r="MZ684" s="6"/>
      <c r="NA684" s="6"/>
      <c r="NB684" s="6"/>
      <c r="NC684" s="6"/>
      <c r="ND684" s="6"/>
      <c r="NE684" s="6"/>
      <c r="NF684" s="6"/>
      <c r="NG684" s="6"/>
      <c r="NH684" s="6"/>
      <c r="NI684" s="6"/>
      <c r="NJ684" s="6"/>
      <c r="NK684" s="6"/>
      <c r="NL684" s="6"/>
      <c r="NM684" s="6"/>
      <c r="NN684" s="6"/>
      <c r="NO684" s="6"/>
      <c r="NP684" s="6"/>
      <c r="NQ684" s="6"/>
      <c r="NR684" s="6"/>
      <c r="NS684" s="6"/>
      <c r="NT684" s="6"/>
      <c r="NU684" s="6"/>
      <c r="NV684" s="6"/>
      <c r="NW684" s="6"/>
      <c r="NX684" s="6"/>
      <c r="NY684" s="6"/>
      <c r="NZ684" s="6"/>
      <c r="OA684" s="6"/>
      <c r="OB684" s="6"/>
      <c r="OC684" s="6"/>
      <c r="OD684" s="6"/>
      <c r="OE684" s="6"/>
      <c r="OF684" s="6"/>
      <c r="OG684" s="6"/>
      <c r="OH684" s="6"/>
      <c r="OI684" s="6"/>
      <c r="OJ684" s="6"/>
      <c r="OK684" s="6"/>
      <c r="OL684" s="6"/>
      <c r="OM684" s="6"/>
      <c r="ON684" s="6"/>
      <c r="OO684" s="6"/>
      <c r="OP684" s="6"/>
      <c r="OQ684" s="6"/>
      <c r="OR684" s="6"/>
      <c r="OS684" s="6"/>
      <c r="OT684" s="6"/>
      <c r="OU684" s="6"/>
      <c r="OV684" s="6"/>
      <c r="OW684" s="6"/>
      <c r="OX684" s="6"/>
      <c r="OY684" s="6"/>
      <c r="OZ684" s="6"/>
      <c r="PA684" s="6"/>
      <c r="PB684" s="6"/>
      <c r="PC684" s="6"/>
      <c r="PD684" s="6"/>
      <c r="PE684" s="6"/>
      <c r="PF684" s="6"/>
      <c r="PG684" s="6"/>
      <c r="PH684" s="6"/>
      <c r="PI684" s="6"/>
      <c r="PJ684" s="6"/>
      <c r="PK684" s="6"/>
      <c r="PL684" s="6"/>
      <c r="PM684" s="6"/>
      <c r="PN684" s="6"/>
      <c r="PO684" s="6"/>
      <c r="PP684" s="6"/>
      <c r="PQ684" s="6"/>
      <c r="PR684" s="6"/>
      <c r="PS684" s="6"/>
      <c r="PT684" s="6"/>
      <c r="PU684" s="6"/>
      <c r="PV684" s="6"/>
      <c r="PW684" s="6"/>
      <c r="PX684" s="6"/>
      <c r="PY684" s="6"/>
      <c r="PZ684" s="6"/>
      <c r="QA684" s="6"/>
      <c r="QB684" s="6"/>
      <c r="QC684" s="6"/>
      <c r="QD684" s="6"/>
      <c r="QE684" s="6"/>
      <c r="QF684" s="6"/>
      <c r="QG684" s="6"/>
      <c r="QH684" s="6"/>
      <c r="QI684" s="6"/>
      <c r="QJ684" s="6"/>
      <c r="QK684" s="6"/>
      <c r="QL684" s="6"/>
      <c r="QM684" s="6"/>
      <c r="QN684" s="6"/>
      <c r="QO684" s="6"/>
      <c r="QP684" s="6"/>
      <c r="QQ684" s="6"/>
      <c r="QR684" s="6"/>
      <c r="QS684" s="6"/>
      <c r="QT684" s="6"/>
      <c r="QU684" s="6"/>
      <c r="QV684" s="6"/>
      <c r="QW684" s="6"/>
      <c r="QX684" s="6"/>
      <c r="QY684" s="6"/>
      <c r="QZ684" s="6"/>
      <c r="RA684" s="6"/>
      <c r="RB684" s="6"/>
      <c r="RC684" s="6"/>
      <c r="RD684" s="6"/>
      <c r="RE684" s="6"/>
      <c r="RF684" s="6"/>
      <c r="RG684" s="6"/>
      <c r="RH684" s="6"/>
      <c r="RI684" s="6"/>
      <c r="RJ684" s="6"/>
      <c r="RK684" s="6"/>
      <c r="RL684" s="6"/>
      <c r="RM684" s="6"/>
      <c r="RN684" s="6"/>
      <c r="RO684" s="6"/>
      <c r="RP684" s="6"/>
      <c r="RQ684" s="6"/>
      <c r="RR684" s="6"/>
      <c r="RS684" s="6"/>
      <c r="RT684" s="6"/>
      <c r="RU684" s="6"/>
      <c r="RV684" s="6"/>
      <c r="RW684" s="6"/>
      <c r="RX684" s="6"/>
      <c r="RY684" s="6"/>
      <c r="RZ684" s="6"/>
      <c r="SA684" s="6"/>
      <c r="SB684" s="6"/>
      <c r="SC684" s="6"/>
      <c r="SD684" s="6"/>
      <c r="SE684" s="6"/>
      <c r="SF684" s="6"/>
      <c r="SG684" s="6"/>
      <c r="SH684" s="6"/>
      <c r="SI684" s="6"/>
      <c r="SJ684" s="6"/>
      <c r="SK684" s="6"/>
      <c r="SL684" s="6"/>
      <c r="SM684" s="6"/>
      <c r="SN684" s="6"/>
      <c r="SO684" s="6"/>
      <c r="SP684" s="6"/>
      <c r="SQ684" s="6"/>
      <c r="SR684" s="6"/>
      <c r="SS684" s="6"/>
      <c r="ST684" s="6"/>
      <c r="SU684" s="6"/>
      <c r="SV684" s="6"/>
      <c r="SW684" s="6"/>
      <c r="SX684" s="6"/>
      <c r="SY684" s="6"/>
      <c r="SZ684" s="6"/>
      <c r="TA684" s="6"/>
      <c r="TB684" s="6"/>
      <c r="TC684" s="6"/>
      <c r="TD684" s="6"/>
      <c r="TE684" s="6"/>
      <c r="TF684" s="6"/>
      <c r="TG684" s="6"/>
      <c r="TH684" s="6"/>
      <c r="TI684" s="6"/>
      <c r="TJ684" s="6"/>
      <c r="TK684" s="6"/>
      <c r="TL684" s="6"/>
      <c r="TM684" s="6"/>
      <c r="TN684" s="6"/>
      <c r="TO684" s="6"/>
      <c r="TP684" s="6"/>
      <c r="TQ684" s="6"/>
      <c r="TR684" s="6"/>
      <c r="TS684" s="6"/>
      <c r="TT684" s="6"/>
      <c r="TU684" s="6"/>
      <c r="TV684" s="6"/>
      <c r="TW684" s="6"/>
      <c r="TX684" s="6"/>
      <c r="TY684" s="6"/>
      <c r="TZ684" s="6"/>
      <c r="UA684" s="6"/>
      <c r="UB684" s="6"/>
      <c r="UC684" s="6"/>
      <c r="UD684" s="6"/>
      <c r="UE684" s="6"/>
      <c r="UF684" s="6"/>
      <c r="UG684" s="6"/>
      <c r="UH684" s="6"/>
      <c r="UI684" s="6"/>
      <c r="UJ684" s="6"/>
      <c r="UK684" s="6"/>
      <c r="UL684" s="6"/>
      <c r="UM684" s="6"/>
      <c r="UN684" s="6"/>
      <c r="UO684" s="6"/>
      <c r="UP684" s="6"/>
      <c r="UQ684" s="6"/>
      <c r="UR684" s="6"/>
      <c r="US684" s="6"/>
      <c r="UT684" s="6"/>
      <c r="UU684" s="6"/>
      <c r="UV684" s="6"/>
      <c r="UW684" s="6"/>
      <c r="UX684" s="6"/>
      <c r="UY684" s="6"/>
      <c r="UZ684" s="6"/>
      <c r="VA684" s="6"/>
      <c r="VB684" s="6"/>
      <c r="VC684" s="6"/>
      <c r="VD684" s="6"/>
      <c r="VE684" s="6"/>
      <c r="VF684" s="6"/>
      <c r="VG684" s="6"/>
      <c r="VH684" s="6"/>
      <c r="VI684" s="6"/>
      <c r="VJ684" s="6"/>
      <c r="VK684" s="6"/>
      <c r="VL684" s="6"/>
      <c r="VM684" s="6"/>
      <c r="VN684" s="6"/>
      <c r="VO684" s="6"/>
      <c r="VP684" s="6"/>
      <c r="VQ684" s="6"/>
      <c r="VR684" s="6"/>
      <c r="VS684" s="6"/>
      <c r="VT684" s="6"/>
      <c r="VU684" s="6"/>
      <c r="VV684" s="6"/>
      <c r="VW684" s="6"/>
      <c r="VX684" s="6"/>
      <c r="VY684" s="6"/>
      <c r="VZ684" s="6"/>
      <c r="WA684" s="6"/>
      <c r="WB684" s="6"/>
      <c r="WC684" s="6"/>
      <c r="WD684" s="6"/>
      <c r="WE684" s="6"/>
      <c r="WF684" s="6"/>
      <c r="WG684" s="6"/>
      <c r="WH684" s="6"/>
      <c r="WI684" s="6"/>
      <c r="WJ684" s="6"/>
      <c r="WK684" s="6"/>
      <c r="WL684" s="6"/>
      <c r="WM684" s="6"/>
      <c r="WN684" s="6"/>
      <c r="WO684" s="6"/>
      <c r="WP684" s="6"/>
      <c r="WQ684" s="6"/>
      <c r="WR684" s="6"/>
      <c r="WS684" s="6"/>
      <c r="WT684" s="6"/>
      <c r="WU684" s="6"/>
      <c r="WV684" s="6"/>
      <c r="WW684" s="6"/>
      <c r="WX684" s="6"/>
      <c r="WY684" s="6"/>
      <c r="WZ684" s="6"/>
      <c r="XA684" s="6"/>
      <c r="XB684" s="6"/>
      <c r="XC684" s="6"/>
      <c r="XD684" s="6"/>
      <c r="XE684" s="6"/>
      <c r="XF684" s="6"/>
      <c r="XG684" s="6"/>
      <c r="XH684" s="6"/>
      <c r="XI684" s="6"/>
      <c r="XJ684" s="6"/>
      <c r="XK684" s="6"/>
      <c r="XL684" s="6"/>
      <c r="XM684" s="6"/>
      <c r="XN684" s="6"/>
      <c r="XO684" s="6"/>
      <c r="XP684" s="6"/>
    </row>
    <row r="685" spans="2:640" x14ac:dyDescent="0.25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/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/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/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/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/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6"/>
      <c r="MR685" s="6"/>
      <c r="MS685" s="6"/>
      <c r="MT685" s="6"/>
      <c r="MU685" s="6"/>
      <c r="MV685" s="6"/>
      <c r="MW685" s="6"/>
      <c r="MX685" s="6"/>
      <c r="MY685" s="6"/>
      <c r="MZ685" s="6"/>
      <c r="NA685" s="6"/>
      <c r="NB685" s="6"/>
      <c r="NC685" s="6"/>
      <c r="ND685" s="6"/>
      <c r="NE685" s="6"/>
      <c r="NF685" s="6"/>
      <c r="NG685" s="6"/>
      <c r="NH685" s="6"/>
      <c r="NI685" s="6"/>
      <c r="NJ685" s="6"/>
      <c r="NK685" s="6"/>
      <c r="NL685" s="6"/>
      <c r="NM685" s="6"/>
      <c r="NN685" s="6"/>
      <c r="NO685" s="6"/>
      <c r="NP685" s="6"/>
      <c r="NQ685" s="6"/>
      <c r="NR685" s="6"/>
      <c r="NS685" s="6"/>
      <c r="NT685" s="6"/>
      <c r="NU685" s="6"/>
      <c r="NV685" s="6"/>
      <c r="NW685" s="6"/>
      <c r="NX685" s="6"/>
      <c r="NY685" s="6"/>
      <c r="NZ685" s="6"/>
      <c r="OA685" s="6"/>
      <c r="OB685" s="6"/>
      <c r="OC685" s="6"/>
      <c r="OD685" s="6"/>
      <c r="OE685" s="6"/>
      <c r="OF685" s="6"/>
      <c r="OG685" s="6"/>
      <c r="OH685" s="6"/>
      <c r="OI685" s="6"/>
      <c r="OJ685" s="6"/>
      <c r="OK685" s="6"/>
      <c r="OL685" s="6"/>
      <c r="OM685" s="6"/>
      <c r="ON685" s="6"/>
      <c r="OO685" s="6"/>
      <c r="OP685" s="6"/>
      <c r="OQ685" s="6"/>
      <c r="OR685" s="6"/>
      <c r="OS685" s="6"/>
      <c r="OT685" s="6"/>
      <c r="OU685" s="6"/>
      <c r="OV685" s="6"/>
      <c r="OW685" s="6"/>
      <c r="OX685" s="6"/>
      <c r="OY685" s="6"/>
      <c r="OZ685" s="6"/>
      <c r="PA685" s="6"/>
      <c r="PB685" s="6"/>
      <c r="PC685" s="6"/>
      <c r="PD685" s="6"/>
      <c r="PE685" s="6"/>
      <c r="PF685" s="6"/>
      <c r="PG685" s="6"/>
      <c r="PH685" s="6"/>
      <c r="PI685" s="6"/>
      <c r="PJ685" s="6"/>
      <c r="PK685" s="6"/>
      <c r="PL685" s="6"/>
      <c r="PM685" s="6"/>
      <c r="PN685" s="6"/>
      <c r="PO685" s="6"/>
      <c r="PP685" s="6"/>
      <c r="PQ685" s="6"/>
      <c r="PR685" s="6"/>
      <c r="PS685" s="6"/>
      <c r="PT685" s="6"/>
      <c r="PU685" s="6"/>
      <c r="PV685" s="6"/>
      <c r="PW685" s="6"/>
      <c r="PX685" s="6"/>
      <c r="PY685" s="6"/>
      <c r="PZ685" s="6"/>
      <c r="QA685" s="6"/>
      <c r="QB685" s="6"/>
      <c r="QC685" s="6"/>
      <c r="QD685" s="6"/>
      <c r="QE685" s="6"/>
      <c r="QF685" s="6"/>
      <c r="QG685" s="6"/>
      <c r="QH685" s="6"/>
      <c r="QI685" s="6"/>
      <c r="QJ685" s="6"/>
      <c r="QK685" s="6"/>
      <c r="QL685" s="6"/>
      <c r="QM685" s="6"/>
      <c r="QN685" s="6"/>
      <c r="QO685" s="6"/>
      <c r="QP685" s="6"/>
      <c r="QQ685" s="6"/>
      <c r="QR685" s="6"/>
      <c r="QS685" s="6"/>
      <c r="QT685" s="6"/>
      <c r="QU685" s="6"/>
      <c r="QV685" s="6"/>
      <c r="QW685" s="6"/>
      <c r="QX685" s="6"/>
      <c r="QY685" s="6"/>
      <c r="QZ685" s="6"/>
      <c r="RA685" s="6"/>
      <c r="RB685" s="6"/>
      <c r="RC685" s="6"/>
      <c r="RD685" s="6"/>
      <c r="RE685" s="6"/>
      <c r="RF685" s="6"/>
      <c r="RG685" s="6"/>
      <c r="RH685" s="6"/>
      <c r="RI685" s="6"/>
      <c r="RJ685" s="6"/>
      <c r="RK685" s="6"/>
      <c r="RL685" s="6"/>
      <c r="RM685" s="6"/>
      <c r="RN685" s="6"/>
      <c r="RO685" s="6"/>
      <c r="RP685" s="6"/>
      <c r="RQ685" s="6"/>
      <c r="RR685" s="6"/>
      <c r="RS685" s="6"/>
      <c r="RT685" s="6"/>
      <c r="RU685" s="6"/>
      <c r="RV685" s="6"/>
      <c r="RW685" s="6"/>
      <c r="RX685" s="6"/>
      <c r="RY685" s="6"/>
      <c r="RZ685" s="6"/>
      <c r="SA685" s="6"/>
      <c r="SB685" s="6"/>
      <c r="SC685" s="6"/>
      <c r="SD685" s="6"/>
      <c r="SE685" s="6"/>
      <c r="SF685" s="6"/>
      <c r="SG685" s="6"/>
      <c r="SH685" s="6"/>
      <c r="SI685" s="6"/>
      <c r="SJ685" s="6"/>
      <c r="SK685" s="6"/>
      <c r="SL685" s="6"/>
      <c r="SM685" s="6"/>
      <c r="SN685" s="6"/>
      <c r="SO685" s="6"/>
      <c r="SP685" s="6"/>
      <c r="SQ685" s="6"/>
      <c r="SR685" s="6"/>
      <c r="SS685" s="6"/>
      <c r="ST685" s="6"/>
      <c r="SU685" s="6"/>
      <c r="SV685" s="6"/>
      <c r="SW685" s="6"/>
      <c r="SX685" s="6"/>
      <c r="SY685" s="6"/>
      <c r="SZ685" s="6"/>
      <c r="TA685" s="6"/>
      <c r="TB685" s="6"/>
      <c r="TC685" s="6"/>
      <c r="TD685" s="6"/>
      <c r="TE685" s="6"/>
      <c r="TF685" s="6"/>
      <c r="TG685" s="6"/>
      <c r="TH685" s="6"/>
      <c r="TI685" s="6"/>
      <c r="TJ685" s="6"/>
      <c r="TK685" s="6"/>
      <c r="TL685" s="6"/>
      <c r="TM685" s="6"/>
      <c r="TN685" s="6"/>
      <c r="TO685" s="6"/>
      <c r="TP685" s="6"/>
      <c r="TQ685" s="6"/>
      <c r="TR685" s="6"/>
      <c r="TS685" s="6"/>
      <c r="TT685" s="6"/>
      <c r="TU685" s="6"/>
      <c r="TV685" s="6"/>
      <c r="TW685" s="6"/>
      <c r="TX685" s="6"/>
      <c r="TY685" s="6"/>
      <c r="TZ685" s="6"/>
      <c r="UA685" s="6"/>
      <c r="UB685" s="6"/>
      <c r="UC685" s="6"/>
      <c r="UD685" s="6"/>
      <c r="UE685" s="6"/>
      <c r="UF685" s="6"/>
      <c r="UG685" s="6"/>
      <c r="UH685" s="6"/>
      <c r="UI685" s="6"/>
      <c r="UJ685" s="6"/>
      <c r="UK685" s="6"/>
      <c r="UL685" s="6"/>
      <c r="UM685" s="6"/>
      <c r="UN685" s="6"/>
      <c r="UO685" s="6"/>
      <c r="UP685" s="6"/>
      <c r="UQ685" s="6"/>
      <c r="UR685" s="6"/>
      <c r="US685" s="6"/>
      <c r="UT685" s="6"/>
      <c r="UU685" s="6"/>
      <c r="UV685" s="6"/>
      <c r="UW685" s="6"/>
      <c r="UX685" s="6"/>
      <c r="UY685" s="6"/>
      <c r="UZ685" s="6"/>
      <c r="VA685" s="6"/>
      <c r="VB685" s="6"/>
      <c r="VC685" s="6"/>
      <c r="VD685" s="6"/>
      <c r="VE685" s="6"/>
      <c r="VF685" s="6"/>
      <c r="VG685" s="6"/>
      <c r="VH685" s="6"/>
      <c r="VI685" s="6"/>
      <c r="VJ685" s="6"/>
      <c r="VK685" s="6"/>
      <c r="VL685" s="6"/>
      <c r="VM685" s="6"/>
      <c r="VN685" s="6"/>
      <c r="VO685" s="6"/>
      <c r="VP685" s="6"/>
      <c r="VQ685" s="6"/>
      <c r="VR685" s="6"/>
      <c r="VS685" s="6"/>
      <c r="VT685" s="6"/>
      <c r="VU685" s="6"/>
      <c r="VV685" s="6"/>
      <c r="VW685" s="6"/>
      <c r="VX685" s="6"/>
      <c r="VY685" s="6"/>
      <c r="VZ685" s="6"/>
      <c r="WA685" s="6"/>
      <c r="WB685" s="6"/>
      <c r="WC685" s="6"/>
      <c r="WD685" s="6"/>
      <c r="WE685" s="6"/>
      <c r="WF685" s="6"/>
      <c r="WG685" s="6"/>
      <c r="WH685" s="6"/>
      <c r="WI685" s="6"/>
      <c r="WJ685" s="6"/>
      <c r="WK685" s="6"/>
      <c r="WL685" s="6"/>
      <c r="WM685" s="6"/>
      <c r="WN685" s="6"/>
      <c r="WO685" s="6"/>
      <c r="WP685" s="6"/>
      <c r="WQ685" s="6"/>
      <c r="WR685" s="6"/>
      <c r="WS685" s="6"/>
      <c r="WT685" s="6"/>
      <c r="WU685" s="6"/>
      <c r="WV685" s="6"/>
      <c r="WW685" s="6"/>
      <c r="WX685" s="6"/>
      <c r="WY685" s="6"/>
      <c r="WZ685" s="6"/>
      <c r="XA685" s="6"/>
      <c r="XB685" s="6"/>
      <c r="XC685" s="6"/>
      <c r="XD685" s="6"/>
      <c r="XE685" s="6"/>
      <c r="XF685" s="6"/>
      <c r="XG685" s="6"/>
      <c r="XH685" s="6"/>
      <c r="XI685" s="6"/>
      <c r="XJ685" s="6"/>
      <c r="XK685" s="6"/>
      <c r="XL685" s="6"/>
      <c r="XM685" s="6"/>
      <c r="XN685" s="6"/>
      <c r="XO685" s="6"/>
      <c r="XP685" s="6"/>
    </row>
    <row r="686" spans="2:640" x14ac:dyDescent="0.25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/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/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/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/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/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6"/>
      <c r="MR686" s="6"/>
      <c r="MS686" s="6"/>
      <c r="MT686" s="6"/>
      <c r="MU686" s="6"/>
      <c r="MV686" s="6"/>
      <c r="MW686" s="6"/>
      <c r="MX686" s="6"/>
      <c r="MY686" s="6"/>
      <c r="MZ686" s="6"/>
      <c r="NA686" s="6"/>
      <c r="NB686" s="6"/>
      <c r="NC686" s="6"/>
      <c r="ND686" s="6"/>
      <c r="NE686" s="6"/>
      <c r="NF686" s="6"/>
      <c r="NG686" s="6"/>
      <c r="NH686" s="6"/>
      <c r="NI686" s="6"/>
      <c r="NJ686" s="6"/>
      <c r="NK686" s="6"/>
      <c r="NL686" s="6"/>
      <c r="NM686" s="6"/>
      <c r="NN686" s="6"/>
      <c r="NO686" s="6"/>
      <c r="NP686" s="6"/>
      <c r="NQ686" s="6"/>
      <c r="NR686" s="6"/>
      <c r="NS686" s="6"/>
      <c r="NT686" s="6"/>
      <c r="NU686" s="6"/>
      <c r="NV686" s="6"/>
      <c r="NW686" s="6"/>
      <c r="NX686" s="6"/>
      <c r="NY686" s="6"/>
      <c r="NZ686" s="6"/>
      <c r="OA686" s="6"/>
      <c r="OB686" s="6"/>
      <c r="OC686" s="6"/>
      <c r="OD686" s="6"/>
      <c r="OE686" s="6"/>
      <c r="OF686" s="6"/>
      <c r="OG686" s="6"/>
      <c r="OH686" s="6"/>
      <c r="OI686" s="6"/>
      <c r="OJ686" s="6"/>
      <c r="OK686" s="6"/>
      <c r="OL686" s="6"/>
      <c r="OM686" s="6"/>
      <c r="ON686" s="6"/>
      <c r="OO686" s="6"/>
      <c r="OP686" s="6"/>
      <c r="OQ686" s="6"/>
      <c r="OR686" s="6"/>
      <c r="OS686" s="6"/>
      <c r="OT686" s="6"/>
      <c r="OU686" s="6"/>
      <c r="OV686" s="6"/>
      <c r="OW686" s="6"/>
      <c r="OX686" s="6"/>
      <c r="OY686" s="6"/>
      <c r="OZ686" s="6"/>
      <c r="PA686" s="6"/>
      <c r="PB686" s="6"/>
      <c r="PC686" s="6"/>
      <c r="PD686" s="6"/>
      <c r="PE686" s="6"/>
      <c r="PF686" s="6"/>
      <c r="PG686" s="6"/>
      <c r="PH686" s="6"/>
      <c r="PI686" s="6"/>
      <c r="PJ686" s="6"/>
      <c r="PK686" s="6"/>
      <c r="PL686" s="6"/>
      <c r="PM686" s="6"/>
      <c r="PN686" s="6"/>
      <c r="PO686" s="6"/>
      <c r="PP686" s="6"/>
      <c r="PQ686" s="6"/>
      <c r="PR686" s="6"/>
      <c r="PS686" s="6"/>
      <c r="PT686" s="6"/>
      <c r="PU686" s="6"/>
      <c r="PV686" s="6"/>
      <c r="PW686" s="6"/>
      <c r="PX686" s="6"/>
      <c r="PY686" s="6"/>
      <c r="PZ686" s="6"/>
      <c r="QA686" s="6"/>
      <c r="QB686" s="6"/>
      <c r="QC686" s="6"/>
      <c r="QD686" s="6"/>
      <c r="QE686" s="6"/>
      <c r="QF686" s="6"/>
      <c r="QG686" s="6"/>
      <c r="QH686" s="6"/>
      <c r="QI686" s="6"/>
      <c r="QJ686" s="6"/>
      <c r="QK686" s="6"/>
      <c r="QL686" s="6"/>
      <c r="QM686" s="6"/>
      <c r="QN686" s="6"/>
      <c r="QO686" s="6"/>
      <c r="QP686" s="6"/>
      <c r="QQ686" s="6"/>
      <c r="QR686" s="6"/>
      <c r="QS686" s="6"/>
      <c r="QT686" s="6"/>
      <c r="QU686" s="6"/>
      <c r="QV686" s="6"/>
      <c r="QW686" s="6"/>
      <c r="QX686" s="6"/>
      <c r="QY686" s="6"/>
      <c r="QZ686" s="6"/>
      <c r="RA686" s="6"/>
      <c r="RB686" s="6"/>
      <c r="RC686" s="6"/>
      <c r="RD686" s="6"/>
      <c r="RE686" s="6"/>
      <c r="RF686" s="6"/>
      <c r="RG686" s="6"/>
      <c r="RH686" s="6"/>
      <c r="RI686" s="6"/>
      <c r="RJ686" s="6"/>
      <c r="RK686" s="6"/>
      <c r="RL686" s="6"/>
      <c r="RM686" s="6"/>
      <c r="RN686" s="6"/>
      <c r="RO686" s="6"/>
      <c r="RP686" s="6"/>
      <c r="RQ686" s="6"/>
      <c r="RR686" s="6"/>
      <c r="RS686" s="6"/>
      <c r="RT686" s="6"/>
      <c r="RU686" s="6"/>
      <c r="RV686" s="6"/>
      <c r="RW686" s="6"/>
      <c r="RX686" s="6"/>
      <c r="RY686" s="6"/>
      <c r="RZ686" s="6"/>
      <c r="SA686" s="6"/>
      <c r="SB686" s="6"/>
      <c r="SC686" s="6"/>
      <c r="SD686" s="6"/>
      <c r="SE686" s="6"/>
      <c r="SF686" s="6"/>
      <c r="SG686" s="6"/>
      <c r="SH686" s="6"/>
      <c r="SI686" s="6"/>
      <c r="SJ686" s="6"/>
      <c r="SK686" s="6"/>
      <c r="SL686" s="6"/>
      <c r="SM686" s="6"/>
      <c r="SN686" s="6"/>
      <c r="SO686" s="6"/>
      <c r="SP686" s="6"/>
      <c r="SQ686" s="6"/>
      <c r="SR686" s="6"/>
      <c r="SS686" s="6"/>
      <c r="ST686" s="6"/>
      <c r="SU686" s="6"/>
      <c r="SV686" s="6"/>
      <c r="SW686" s="6"/>
      <c r="SX686" s="6"/>
      <c r="SY686" s="6"/>
      <c r="SZ686" s="6"/>
      <c r="TA686" s="6"/>
      <c r="TB686" s="6"/>
      <c r="TC686" s="6"/>
      <c r="TD686" s="6"/>
      <c r="TE686" s="6"/>
      <c r="TF686" s="6"/>
      <c r="TG686" s="6"/>
      <c r="TH686" s="6"/>
      <c r="TI686" s="6"/>
      <c r="TJ686" s="6"/>
      <c r="TK686" s="6"/>
      <c r="TL686" s="6"/>
      <c r="TM686" s="6"/>
      <c r="TN686" s="6"/>
      <c r="TO686" s="6"/>
      <c r="TP686" s="6"/>
      <c r="TQ686" s="6"/>
      <c r="TR686" s="6"/>
      <c r="TS686" s="6"/>
      <c r="TT686" s="6"/>
      <c r="TU686" s="6"/>
      <c r="TV686" s="6"/>
      <c r="TW686" s="6"/>
      <c r="TX686" s="6"/>
      <c r="TY686" s="6"/>
      <c r="TZ686" s="6"/>
      <c r="UA686" s="6"/>
      <c r="UB686" s="6"/>
      <c r="UC686" s="6"/>
      <c r="UD686" s="6"/>
      <c r="UE686" s="6"/>
      <c r="UF686" s="6"/>
      <c r="UG686" s="6"/>
      <c r="UH686" s="6"/>
      <c r="UI686" s="6"/>
      <c r="UJ686" s="6"/>
      <c r="UK686" s="6"/>
      <c r="UL686" s="6"/>
      <c r="UM686" s="6"/>
      <c r="UN686" s="6"/>
      <c r="UO686" s="6"/>
      <c r="UP686" s="6"/>
      <c r="UQ686" s="6"/>
      <c r="UR686" s="6"/>
      <c r="US686" s="6"/>
      <c r="UT686" s="6"/>
      <c r="UU686" s="6"/>
      <c r="UV686" s="6"/>
      <c r="UW686" s="6"/>
      <c r="UX686" s="6"/>
      <c r="UY686" s="6"/>
      <c r="UZ686" s="6"/>
      <c r="VA686" s="6"/>
      <c r="VB686" s="6"/>
      <c r="VC686" s="6"/>
      <c r="VD686" s="6"/>
      <c r="VE686" s="6"/>
      <c r="VF686" s="6"/>
      <c r="VG686" s="6"/>
      <c r="VH686" s="6"/>
      <c r="VI686" s="6"/>
      <c r="VJ686" s="6"/>
      <c r="VK686" s="6"/>
      <c r="VL686" s="6"/>
      <c r="VM686" s="6"/>
      <c r="VN686" s="6"/>
      <c r="VO686" s="6"/>
      <c r="VP686" s="6"/>
      <c r="VQ686" s="6"/>
      <c r="VR686" s="6"/>
      <c r="VS686" s="6"/>
      <c r="VT686" s="6"/>
      <c r="VU686" s="6"/>
      <c r="VV686" s="6"/>
      <c r="VW686" s="6"/>
      <c r="VX686" s="6"/>
      <c r="VY686" s="6"/>
      <c r="VZ686" s="6"/>
      <c r="WA686" s="6"/>
      <c r="WB686" s="6"/>
      <c r="WC686" s="6"/>
      <c r="WD686" s="6"/>
      <c r="WE686" s="6"/>
      <c r="WF686" s="6"/>
      <c r="WG686" s="6"/>
      <c r="WH686" s="6"/>
      <c r="WI686" s="6"/>
      <c r="WJ686" s="6"/>
      <c r="WK686" s="6"/>
      <c r="WL686" s="6"/>
      <c r="WM686" s="6"/>
      <c r="WN686" s="6"/>
      <c r="WO686" s="6"/>
      <c r="WP686" s="6"/>
      <c r="WQ686" s="6"/>
      <c r="WR686" s="6"/>
      <c r="WS686" s="6"/>
      <c r="WT686" s="6"/>
      <c r="WU686" s="6"/>
      <c r="WV686" s="6"/>
      <c r="WW686" s="6"/>
      <c r="WX686" s="6"/>
      <c r="WY686" s="6"/>
      <c r="WZ686" s="6"/>
      <c r="XA686" s="6"/>
      <c r="XB686" s="6"/>
      <c r="XC686" s="6"/>
      <c r="XD686" s="6"/>
      <c r="XE686" s="6"/>
      <c r="XF686" s="6"/>
      <c r="XG686" s="6"/>
      <c r="XH686" s="6"/>
      <c r="XI686" s="6"/>
      <c r="XJ686" s="6"/>
      <c r="XK686" s="6"/>
      <c r="XL686" s="6"/>
      <c r="XM686" s="6"/>
      <c r="XN686" s="6"/>
      <c r="XO686" s="6"/>
      <c r="XP686" s="6"/>
    </row>
    <row r="687" spans="2:640" x14ac:dyDescent="0.25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/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/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/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/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/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6"/>
      <c r="MR687" s="6"/>
      <c r="MS687" s="6"/>
      <c r="MT687" s="6"/>
      <c r="MU687" s="6"/>
      <c r="MV687" s="6"/>
      <c r="MW687" s="6"/>
      <c r="MX687" s="6"/>
      <c r="MY687" s="6"/>
      <c r="MZ687" s="6"/>
      <c r="NA687" s="6"/>
      <c r="NB687" s="6"/>
      <c r="NC687" s="6"/>
      <c r="ND687" s="6"/>
      <c r="NE687" s="6"/>
      <c r="NF687" s="6"/>
      <c r="NG687" s="6"/>
      <c r="NH687" s="6"/>
      <c r="NI687" s="6"/>
      <c r="NJ687" s="6"/>
      <c r="NK687" s="6"/>
      <c r="NL687" s="6"/>
      <c r="NM687" s="6"/>
      <c r="NN687" s="6"/>
      <c r="NO687" s="6"/>
      <c r="NP687" s="6"/>
      <c r="NQ687" s="6"/>
      <c r="NR687" s="6"/>
      <c r="NS687" s="6"/>
      <c r="NT687" s="6"/>
      <c r="NU687" s="6"/>
      <c r="NV687" s="6"/>
      <c r="NW687" s="6"/>
      <c r="NX687" s="6"/>
      <c r="NY687" s="6"/>
      <c r="NZ687" s="6"/>
      <c r="OA687" s="6"/>
      <c r="OB687" s="6"/>
      <c r="OC687" s="6"/>
      <c r="OD687" s="6"/>
      <c r="OE687" s="6"/>
      <c r="OF687" s="6"/>
      <c r="OG687" s="6"/>
      <c r="OH687" s="6"/>
      <c r="OI687" s="6"/>
      <c r="OJ687" s="6"/>
      <c r="OK687" s="6"/>
      <c r="OL687" s="6"/>
      <c r="OM687" s="6"/>
      <c r="ON687" s="6"/>
      <c r="OO687" s="6"/>
      <c r="OP687" s="6"/>
      <c r="OQ687" s="6"/>
      <c r="OR687" s="6"/>
      <c r="OS687" s="6"/>
      <c r="OT687" s="6"/>
      <c r="OU687" s="6"/>
      <c r="OV687" s="6"/>
      <c r="OW687" s="6"/>
      <c r="OX687" s="6"/>
      <c r="OY687" s="6"/>
      <c r="OZ687" s="6"/>
      <c r="PA687" s="6"/>
      <c r="PB687" s="6"/>
      <c r="PC687" s="6"/>
      <c r="PD687" s="6"/>
      <c r="PE687" s="6"/>
      <c r="PF687" s="6"/>
      <c r="PG687" s="6"/>
      <c r="PH687" s="6"/>
      <c r="PI687" s="6"/>
      <c r="PJ687" s="6"/>
      <c r="PK687" s="6"/>
      <c r="PL687" s="6"/>
      <c r="PM687" s="6"/>
      <c r="PN687" s="6"/>
      <c r="PO687" s="6"/>
      <c r="PP687" s="6"/>
      <c r="PQ687" s="6"/>
      <c r="PR687" s="6"/>
      <c r="PS687" s="6"/>
      <c r="PT687" s="6"/>
      <c r="PU687" s="6"/>
      <c r="PV687" s="6"/>
      <c r="PW687" s="6"/>
      <c r="PX687" s="6"/>
      <c r="PY687" s="6"/>
      <c r="PZ687" s="6"/>
      <c r="QA687" s="6"/>
      <c r="QB687" s="6"/>
      <c r="QC687" s="6"/>
      <c r="QD687" s="6"/>
      <c r="QE687" s="6"/>
      <c r="QF687" s="6"/>
      <c r="QG687" s="6"/>
      <c r="QH687" s="6"/>
      <c r="QI687" s="6"/>
      <c r="QJ687" s="6"/>
      <c r="QK687" s="6"/>
      <c r="QL687" s="6"/>
      <c r="QM687" s="6"/>
      <c r="QN687" s="6"/>
      <c r="QO687" s="6"/>
      <c r="QP687" s="6"/>
      <c r="QQ687" s="6"/>
      <c r="QR687" s="6"/>
      <c r="QS687" s="6"/>
      <c r="QT687" s="6"/>
      <c r="QU687" s="6"/>
      <c r="QV687" s="6"/>
      <c r="QW687" s="6"/>
      <c r="QX687" s="6"/>
      <c r="QY687" s="6"/>
      <c r="QZ687" s="6"/>
      <c r="RA687" s="6"/>
      <c r="RB687" s="6"/>
      <c r="RC687" s="6"/>
      <c r="RD687" s="6"/>
      <c r="RE687" s="6"/>
      <c r="RF687" s="6"/>
      <c r="RG687" s="6"/>
      <c r="RH687" s="6"/>
      <c r="RI687" s="6"/>
      <c r="RJ687" s="6"/>
      <c r="RK687" s="6"/>
      <c r="RL687" s="6"/>
      <c r="RM687" s="6"/>
      <c r="RN687" s="6"/>
      <c r="RO687" s="6"/>
      <c r="RP687" s="6"/>
      <c r="RQ687" s="6"/>
      <c r="RR687" s="6"/>
      <c r="RS687" s="6"/>
      <c r="RT687" s="6"/>
      <c r="RU687" s="6"/>
      <c r="RV687" s="6"/>
      <c r="RW687" s="6"/>
      <c r="RX687" s="6"/>
      <c r="RY687" s="6"/>
      <c r="RZ687" s="6"/>
      <c r="SA687" s="6"/>
      <c r="SB687" s="6"/>
      <c r="SC687" s="6"/>
      <c r="SD687" s="6"/>
      <c r="SE687" s="6"/>
      <c r="SF687" s="6"/>
      <c r="SG687" s="6"/>
      <c r="SH687" s="6"/>
      <c r="SI687" s="6"/>
      <c r="SJ687" s="6"/>
      <c r="SK687" s="6"/>
      <c r="SL687" s="6"/>
      <c r="SM687" s="6"/>
      <c r="SN687" s="6"/>
      <c r="SO687" s="6"/>
      <c r="SP687" s="6"/>
      <c r="SQ687" s="6"/>
      <c r="SR687" s="6"/>
      <c r="SS687" s="6"/>
      <c r="ST687" s="6"/>
      <c r="SU687" s="6"/>
      <c r="SV687" s="6"/>
      <c r="SW687" s="6"/>
      <c r="SX687" s="6"/>
      <c r="SY687" s="6"/>
      <c r="SZ687" s="6"/>
      <c r="TA687" s="6"/>
      <c r="TB687" s="6"/>
      <c r="TC687" s="6"/>
      <c r="TD687" s="6"/>
      <c r="TE687" s="6"/>
      <c r="TF687" s="6"/>
      <c r="TG687" s="6"/>
      <c r="TH687" s="6"/>
      <c r="TI687" s="6"/>
      <c r="TJ687" s="6"/>
      <c r="TK687" s="6"/>
      <c r="TL687" s="6"/>
      <c r="TM687" s="6"/>
      <c r="TN687" s="6"/>
      <c r="TO687" s="6"/>
      <c r="TP687" s="6"/>
      <c r="TQ687" s="6"/>
      <c r="TR687" s="6"/>
      <c r="TS687" s="6"/>
      <c r="TT687" s="6"/>
      <c r="TU687" s="6"/>
      <c r="TV687" s="6"/>
      <c r="TW687" s="6"/>
      <c r="TX687" s="6"/>
      <c r="TY687" s="6"/>
      <c r="TZ687" s="6"/>
      <c r="UA687" s="6"/>
      <c r="UB687" s="6"/>
      <c r="UC687" s="6"/>
      <c r="UD687" s="6"/>
      <c r="UE687" s="6"/>
      <c r="UF687" s="6"/>
      <c r="UG687" s="6"/>
      <c r="UH687" s="6"/>
      <c r="UI687" s="6"/>
      <c r="UJ687" s="6"/>
      <c r="UK687" s="6"/>
      <c r="UL687" s="6"/>
      <c r="UM687" s="6"/>
      <c r="UN687" s="6"/>
      <c r="UO687" s="6"/>
      <c r="UP687" s="6"/>
      <c r="UQ687" s="6"/>
      <c r="UR687" s="6"/>
      <c r="US687" s="6"/>
      <c r="UT687" s="6"/>
      <c r="UU687" s="6"/>
      <c r="UV687" s="6"/>
      <c r="UW687" s="6"/>
      <c r="UX687" s="6"/>
      <c r="UY687" s="6"/>
      <c r="UZ687" s="6"/>
      <c r="VA687" s="6"/>
      <c r="VB687" s="6"/>
      <c r="VC687" s="6"/>
      <c r="VD687" s="6"/>
      <c r="VE687" s="6"/>
      <c r="VF687" s="6"/>
      <c r="VG687" s="6"/>
      <c r="VH687" s="6"/>
      <c r="VI687" s="6"/>
      <c r="VJ687" s="6"/>
      <c r="VK687" s="6"/>
      <c r="VL687" s="6"/>
      <c r="VM687" s="6"/>
      <c r="VN687" s="6"/>
      <c r="VO687" s="6"/>
      <c r="VP687" s="6"/>
      <c r="VQ687" s="6"/>
      <c r="VR687" s="6"/>
      <c r="VS687" s="6"/>
      <c r="VT687" s="6"/>
      <c r="VU687" s="6"/>
      <c r="VV687" s="6"/>
      <c r="VW687" s="6"/>
      <c r="VX687" s="6"/>
      <c r="VY687" s="6"/>
      <c r="VZ687" s="6"/>
      <c r="WA687" s="6"/>
      <c r="WB687" s="6"/>
      <c r="WC687" s="6"/>
      <c r="WD687" s="6"/>
      <c r="WE687" s="6"/>
      <c r="WF687" s="6"/>
      <c r="WG687" s="6"/>
      <c r="WH687" s="6"/>
      <c r="WI687" s="6"/>
      <c r="WJ687" s="6"/>
      <c r="WK687" s="6"/>
      <c r="WL687" s="6"/>
      <c r="WM687" s="6"/>
      <c r="WN687" s="6"/>
      <c r="WO687" s="6"/>
      <c r="WP687" s="6"/>
      <c r="WQ687" s="6"/>
      <c r="WR687" s="6"/>
      <c r="WS687" s="6"/>
      <c r="WT687" s="6"/>
      <c r="WU687" s="6"/>
      <c r="WV687" s="6"/>
      <c r="WW687" s="6"/>
      <c r="WX687" s="6"/>
      <c r="WY687" s="6"/>
      <c r="WZ687" s="6"/>
      <c r="XA687" s="6"/>
      <c r="XB687" s="6"/>
      <c r="XC687" s="6"/>
      <c r="XD687" s="6"/>
      <c r="XE687" s="6"/>
      <c r="XF687" s="6"/>
      <c r="XG687" s="6"/>
      <c r="XH687" s="6"/>
      <c r="XI687" s="6"/>
      <c r="XJ687" s="6"/>
      <c r="XK687" s="6"/>
      <c r="XL687" s="6"/>
      <c r="XM687" s="6"/>
      <c r="XN687" s="6"/>
      <c r="XO687" s="6"/>
      <c r="XP687" s="6"/>
    </row>
    <row r="688" spans="2:640" x14ac:dyDescent="0.25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/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/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/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/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/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6"/>
      <c r="MR688" s="6"/>
      <c r="MS688" s="6"/>
      <c r="MT688" s="6"/>
      <c r="MU688" s="6"/>
      <c r="MV688" s="6"/>
      <c r="MW688" s="6"/>
      <c r="MX688" s="6"/>
      <c r="MY688" s="6"/>
      <c r="MZ688" s="6"/>
      <c r="NA688" s="6"/>
      <c r="NB688" s="6"/>
      <c r="NC688" s="6"/>
      <c r="ND688" s="6"/>
      <c r="NE688" s="6"/>
      <c r="NF688" s="6"/>
      <c r="NG688" s="6"/>
      <c r="NH688" s="6"/>
      <c r="NI688" s="6"/>
      <c r="NJ688" s="6"/>
      <c r="NK688" s="6"/>
      <c r="NL688" s="6"/>
      <c r="NM688" s="6"/>
      <c r="NN688" s="6"/>
      <c r="NO688" s="6"/>
      <c r="NP688" s="6"/>
      <c r="NQ688" s="6"/>
      <c r="NR688" s="6"/>
      <c r="NS688" s="6"/>
      <c r="NT688" s="6"/>
      <c r="NU688" s="6"/>
      <c r="NV688" s="6"/>
      <c r="NW688" s="6"/>
      <c r="NX688" s="6"/>
      <c r="NY688" s="6"/>
      <c r="NZ688" s="6"/>
      <c r="OA688" s="6"/>
      <c r="OB688" s="6"/>
      <c r="OC688" s="6"/>
      <c r="OD688" s="6"/>
      <c r="OE688" s="6"/>
      <c r="OF688" s="6"/>
      <c r="OG688" s="6"/>
      <c r="OH688" s="6"/>
      <c r="OI688" s="6"/>
      <c r="OJ688" s="6"/>
      <c r="OK688" s="6"/>
      <c r="OL688" s="6"/>
      <c r="OM688" s="6"/>
      <c r="ON688" s="6"/>
      <c r="OO688" s="6"/>
      <c r="OP688" s="6"/>
      <c r="OQ688" s="6"/>
      <c r="OR688" s="6"/>
      <c r="OS688" s="6"/>
      <c r="OT688" s="6"/>
      <c r="OU688" s="6"/>
      <c r="OV688" s="6"/>
      <c r="OW688" s="6"/>
      <c r="OX688" s="6"/>
      <c r="OY688" s="6"/>
      <c r="OZ688" s="6"/>
      <c r="PA688" s="6"/>
      <c r="PB688" s="6"/>
      <c r="PC688" s="6"/>
      <c r="PD688" s="6"/>
      <c r="PE688" s="6"/>
      <c r="PF688" s="6"/>
      <c r="PG688" s="6"/>
      <c r="PH688" s="6"/>
      <c r="PI688" s="6"/>
      <c r="PJ688" s="6"/>
      <c r="PK688" s="6"/>
      <c r="PL688" s="6"/>
      <c r="PM688" s="6"/>
      <c r="PN688" s="6"/>
      <c r="PO688" s="6"/>
      <c r="PP688" s="6"/>
      <c r="PQ688" s="6"/>
      <c r="PR688" s="6"/>
      <c r="PS688" s="6"/>
      <c r="PT688" s="6"/>
      <c r="PU688" s="6"/>
      <c r="PV688" s="6"/>
      <c r="PW688" s="6"/>
      <c r="PX688" s="6"/>
      <c r="PY688" s="6"/>
      <c r="PZ688" s="6"/>
      <c r="QA688" s="6"/>
      <c r="QB688" s="6"/>
      <c r="QC688" s="6"/>
      <c r="QD688" s="6"/>
      <c r="QE688" s="6"/>
      <c r="QF688" s="6"/>
      <c r="QG688" s="6"/>
      <c r="QH688" s="6"/>
      <c r="QI688" s="6"/>
      <c r="QJ688" s="6"/>
      <c r="QK688" s="6"/>
      <c r="QL688" s="6"/>
      <c r="QM688" s="6"/>
      <c r="QN688" s="6"/>
      <c r="QO688" s="6"/>
      <c r="QP688" s="6"/>
      <c r="QQ688" s="6"/>
      <c r="QR688" s="6"/>
      <c r="QS688" s="6"/>
      <c r="QT688" s="6"/>
      <c r="QU688" s="6"/>
      <c r="QV688" s="6"/>
      <c r="QW688" s="6"/>
      <c r="QX688" s="6"/>
      <c r="QY688" s="6"/>
      <c r="QZ688" s="6"/>
      <c r="RA688" s="6"/>
      <c r="RB688" s="6"/>
      <c r="RC688" s="6"/>
      <c r="RD688" s="6"/>
      <c r="RE688" s="6"/>
      <c r="RF688" s="6"/>
      <c r="RG688" s="6"/>
      <c r="RH688" s="6"/>
      <c r="RI688" s="6"/>
      <c r="RJ688" s="6"/>
      <c r="RK688" s="6"/>
      <c r="RL688" s="6"/>
      <c r="RM688" s="6"/>
      <c r="RN688" s="6"/>
      <c r="RO688" s="6"/>
      <c r="RP688" s="6"/>
      <c r="RQ688" s="6"/>
      <c r="RR688" s="6"/>
      <c r="RS688" s="6"/>
      <c r="RT688" s="6"/>
      <c r="RU688" s="6"/>
      <c r="RV688" s="6"/>
      <c r="RW688" s="6"/>
      <c r="RX688" s="6"/>
      <c r="RY688" s="6"/>
      <c r="RZ688" s="6"/>
      <c r="SA688" s="6"/>
      <c r="SB688" s="6"/>
      <c r="SC688" s="6"/>
      <c r="SD688" s="6"/>
      <c r="SE688" s="6"/>
      <c r="SF688" s="6"/>
      <c r="SG688" s="6"/>
      <c r="SH688" s="6"/>
      <c r="SI688" s="6"/>
      <c r="SJ688" s="6"/>
      <c r="SK688" s="6"/>
      <c r="SL688" s="6"/>
      <c r="SM688" s="6"/>
      <c r="SN688" s="6"/>
      <c r="SO688" s="6"/>
      <c r="SP688" s="6"/>
      <c r="SQ688" s="6"/>
      <c r="SR688" s="6"/>
      <c r="SS688" s="6"/>
      <c r="ST688" s="6"/>
      <c r="SU688" s="6"/>
      <c r="SV688" s="6"/>
      <c r="SW688" s="6"/>
      <c r="SX688" s="6"/>
      <c r="SY688" s="6"/>
      <c r="SZ688" s="6"/>
      <c r="TA688" s="6"/>
      <c r="TB688" s="6"/>
      <c r="TC688" s="6"/>
      <c r="TD688" s="6"/>
      <c r="TE688" s="6"/>
      <c r="TF688" s="6"/>
      <c r="TG688" s="6"/>
      <c r="TH688" s="6"/>
      <c r="TI688" s="6"/>
      <c r="TJ688" s="6"/>
      <c r="TK688" s="6"/>
      <c r="TL688" s="6"/>
      <c r="TM688" s="6"/>
      <c r="TN688" s="6"/>
      <c r="TO688" s="6"/>
      <c r="TP688" s="6"/>
      <c r="TQ688" s="6"/>
      <c r="TR688" s="6"/>
      <c r="TS688" s="6"/>
      <c r="TT688" s="6"/>
      <c r="TU688" s="6"/>
      <c r="TV688" s="6"/>
      <c r="TW688" s="6"/>
      <c r="TX688" s="6"/>
      <c r="TY688" s="6"/>
      <c r="TZ688" s="6"/>
      <c r="UA688" s="6"/>
      <c r="UB688" s="6"/>
      <c r="UC688" s="6"/>
      <c r="UD688" s="6"/>
      <c r="UE688" s="6"/>
      <c r="UF688" s="6"/>
      <c r="UG688" s="6"/>
      <c r="UH688" s="6"/>
      <c r="UI688" s="6"/>
      <c r="UJ688" s="6"/>
      <c r="UK688" s="6"/>
      <c r="UL688" s="6"/>
      <c r="UM688" s="6"/>
      <c r="UN688" s="6"/>
      <c r="UO688" s="6"/>
      <c r="UP688" s="6"/>
      <c r="UQ688" s="6"/>
      <c r="UR688" s="6"/>
      <c r="US688" s="6"/>
      <c r="UT688" s="6"/>
      <c r="UU688" s="6"/>
      <c r="UV688" s="6"/>
      <c r="UW688" s="6"/>
      <c r="UX688" s="6"/>
      <c r="UY688" s="6"/>
      <c r="UZ688" s="6"/>
      <c r="VA688" s="6"/>
      <c r="VB688" s="6"/>
      <c r="VC688" s="6"/>
      <c r="VD688" s="6"/>
      <c r="VE688" s="6"/>
      <c r="VF688" s="6"/>
      <c r="VG688" s="6"/>
      <c r="VH688" s="6"/>
      <c r="VI688" s="6"/>
      <c r="VJ688" s="6"/>
      <c r="VK688" s="6"/>
      <c r="VL688" s="6"/>
      <c r="VM688" s="6"/>
      <c r="VN688" s="6"/>
      <c r="VO688" s="6"/>
      <c r="VP688" s="6"/>
      <c r="VQ688" s="6"/>
      <c r="VR688" s="6"/>
      <c r="VS688" s="6"/>
      <c r="VT688" s="6"/>
      <c r="VU688" s="6"/>
      <c r="VV688" s="6"/>
      <c r="VW688" s="6"/>
      <c r="VX688" s="6"/>
      <c r="VY688" s="6"/>
      <c r="VZ688" s="6"/>
      <c r="WA688" s="6"/>
      <c r="WB688" s="6"/>
      <c r="WC688" s="6"/>
      <c r="WD688" s="6"/>
      <c r="WE688" s="6"/>
      <c r="WF688" s="6"/>
      <c r="WG688" s="6"/>
      <c r="WH688" s="6"/>
      <c r="WI688" s="6"/>
      <c r="WJ688" s="6"/>
      <c r="WK688" s="6"/>
      <c r="WL688" s="6"/>
      <c r="WM688" s="6"/>
      <c r="WN688" s="6"/>
      <c r="WO688" s="6"/>
      <c r="WP688" s="6"/>
      <c r="WQ688" s="6"/>
      <c r="WR688" s="6"/>
      <c r="WS688" s="6"/>
      <c r="WT688" s="6"/>
      <c r="WU688" s="6"/>
      <c r="WV688" s="6"/>
      <c r="WW688" s="6"/>
      <c r="WX688" s="6"/>
      <c r="WY688" s="6"/>
      <c r="WZ688" s="6"/>
      <c r="XA688" s="6"/>
      <c r="XB688" s="6"/>
      <c r="XC688" s="6"/>
      <c r="XD688" s="6"/>
      <c r="XE688" s="6"/>
      <c r="XF688" s="6"/>
      <c r="XG688" s="6"/>
      <c r="XH688" s="6"/>
      <c r="XI688" s="6"/>
      <c r="XJ688" s="6"/>
      <c r="XK688" s="6"/>
      <c r="XL688" s="6"/>
      <c r="XM688" s="6"/>
      <c r="XN688" s="6"/>
      <c r="XO688" s="6"/>
      <c r="XP688" s="6"/>
    </row>
    <row r="689" spans="2:640" x14ac:dyDescent="0.25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/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/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/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/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/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6"/>
      <c r="MR689" s="6"/>
      <c r="MS689" s="6"/>
      <c r="MT689" s="6"/>
      <c r="MU689" s="6"/>
      <c r="MV689" s="6"/>
      <c r="MW689" s="6"/>
      <c r="MX689" s="6"/>
      <c r="MY689" s="6"/>
      <c r="MZ689" s="6"/>
      <c r="NA689" s="6"/>
      <c r="NB689" s="6"/>
      <c r="NC689" s="6"/>
      <c r="ND689" s="6"/>
      <c r="NE689" s="6"/>
      <c r="NF689" s="6"/>
      <c r="NG689" s="6"/>
      <c r="NH689" s="6"/>
      <c r="NI689" s="6"/>
      <c r="NJ689" s="6"/>
      <c r="NK689" s="6"/>
      <c r="NL689" s="6"/>
      <c r="NM689" s="6"/>
      <c r="NN689" s="6"/>
      <c r="NO689" s="6"/>
      <c r="NP689" s="6"/>
      <c r="NQ689" s="6"/>
      <c r="NR689" s="6"/>
      <c r="NS689" s="6"/>
      <c r="NT689" s="6"/>
      <c r="NU689" s="6"/>
      <c r="NV689" s="6"/>
      <c r="NW689" s="6"/>
      <c r="NX689" s="6"/>
      <c r="NY689" s="6"/>
      <c r="NZ689" s="6"/>
      <c r="OA689" s="6"/>
      <c r="OB689" s="6"/>
      <c r="OC689" s="6"/>
      <c r="OD689" s="6"/>
      <c r="OE689" s="6"/>
      <c r="OF689" s="6"/>
      <c r="OG689" s="6"/>
      <c r="OH689" s="6"/>
      <c r="OI689" s="6"/>
      <c r="OJ689" s="6"/>
      <c r="OK689" s="6"/>
      <c r="OL689" s="6"/>
      <c r="OM689" s="6"/>
      <c r="ON689" s="6"/>
      <c r="OO689" s="6"/>
      <c r="OP689" s="6"/>
      <c r="OQ689" s="6"/>
      <c r="OR689" s="6"/>
      <c r="OS689" s="6"/>
      <c r="OT689" s="6"/>
      <c r="OU689" s="6"/>
      <c r="OV689" s="6"/>
      <c r="OW689" s="6"/>
      <c r="OX689" s="6"/>
      <c r="OY689" s="6"/>
      <c r="OZ689" s="6"/>
      <c r="PA689" s="6"/>
      <c r="PB689" s="6"/>
      <c r="PC689" s="6"/>
      <c r="PD689" s="6"/>
      <c r="PE689" s="6"/>
      <c r="PF689" s="6"/>
      <c r="PG689" s="6"/>
      <c r="PH689" s="6"/>
      <c r="PI689" s="6"/>
      <c r="PJ689" s="6"/>
      <c r="PK689" s="6"/>
      <c r="PL689" s="6"/>
      <c r="PM689" s="6"/>
      <c r="PN689" s="6"/>
      <c r="PO689" s="6"/>
      <c r="PP689" s="6"/>
      <c r="PQ689" s="6"/>
      <c r="PR689" s="6"/>
      <c r="PS689" s="6"/>
      <c r="PT689" s="6"/>
      <c r="PU689" s="6"/>
      <c r="PV689" s="6"/>
      <c r="PW689" s="6"/>
      <c r="PX689" s="6"/>
      <c r="PY689" s="6"/>
      <c r="PZ689" s="6"/>
      <c r="QA689" s="6"/>
      <c r="QB689" s="6"/>
      <c r="QC689" s="6"/>
      <c r="QD689" s="6"/>
      <c r="QE689" s="6"/>
      <c r="QF689" s="6"/>
      <c r="QG689" s="6"/>
      <c r="QH689" s="6"/>
      <c r="QI689" s="6"/>
      <c r="QJ689" s="6"/>
      <c r="QK689" s="6"/>
      <c r="QL689" s="6"/>
      <c r="QM689" s="6"/>
      <c r="QN689" s="6"/>
      <c r="QO689" s="6"/>
      <c r="QP689" s="6"/>
      <c r="QQ689" s="6"/>
      <c r="QR689" s="6"/>
      <c r="QS689" s="6"/>
      <c r="QT689" s="6"/>
      <c r="QU689" s="6"/>
      <c r="QV689" s="6"/>
      <c r="QW689" s="6"/>
      <c r="QX689" s="6"/>
      <c r="QY689" s="6"/>
      <c r="QZ689" s="6"/>
      <c r="RA689" s="6"/>
      <c r="RB689" s="6"/>
      <c r="RC689" s="6"/>
      <c r="RD689" s="6"/>
      <c r="RE689" s="6"/>
      <c r="RF689" s="6"/>
      <c r="RG689" s="6"/>
      <c r="RH689" s="6"/>
      <c r="RI689" s="6"/>
      <c r="RJ689" s="6"/>
      <c r="RK689" s="6"/>
      <c r="RL689" s="6"/>
      <c r="RM689" s="6"/>
      <c r="RN689" s="6"/>
      <c r="RO689" s="6"/>
      <c r="RP689" s="6"/>
      <c r="RQ689" s="6"/>
      <c r="RR689" s="6"/>
      <c r="RS689" s="6"/>
      <c r="RT689" s="6"/>
      <c r="RU689" s="6"/>
      <c r="RV689" s="6"/>
      <c r="RW689" s="6"/>
      <c r="RX689" s="6"/>
      <c r="RY689" s="6"/>
      <c r="RZ689" s="6"/>
      <c r="SA689" s="6"/>
      <c r="SB689" s="6"/>
      <c r="SC689" s="6"/>
      <c r="SD689" s="6"/>
      <c r="SE689" s="6"/>
      <c r="SF689" s="6"/>
      <c r="SG689" s="6"/>
      <c r="SH689" s="6"/>
      <c r="SI689" s="6"/>
      <c r="SJ689" s="6"/>
      <c r="SK689" s="6"/>
      <c r="SL689" s="6"/>
      <c r="SM689" s="6"/>
      <c r="SN689" s="6"/>
      <c r="SO689" s="6"/>
      <c r="SP689" s="6"/>
      <c r="SQ689" s="6"/>
      <c r="SR689" s="6"/>
      <c r="SS689" s="6"/>
      <c r="ST689" s="6"/>
      <c r="SU689" s="6"/>
      <c r="SV689" s="6"/>
      <c r="SW689" s="6"/>
      <c r="SX689" s="6"/>
      <c r="SY689" s="6"/>
      <c r="SZ689" s="6"/>
      <c r="TA689" s="6"/>
      <c r="TB689" s="6"/>
      <c r="TC689" s="6"/>
      <c r="TD689" s="6"/>
      <c r="TE689" s="6"/>
      <c r="TF689" s="6"/>
      <c r="TG689" s="6"/>
      <c r="TH689" s="6"/>
      <c r="TI689" s="6"/>
      <c r="TJ689" s="6"/>
      <c r="TK689" s="6"/>
      <c r="TL689" s="6"/>
      <c r="TM689" s="6"/>
      <c r="TN689" s="6"/>
      <c r="TO689" s="6"/>
      <c r="TP689" s="6"/>
      <c r="TQ689" s="6"/>
      <c r="TR689" s="6"/>
      <c r="TS689" s="6"/>
      <c r="TT689" s="6"/>
      <c r="TU689" s="6"/>
      <c r="TV689" s="6"/>
      <c r="TW689" s="6"/>
      <c r="TX689" s="6"/>
      <c r="TY689" s="6"/>
      <c r="TZ689" s="6"/>
      <c r="UA689" s="6"/>
      <c r="UB689" s="6"/>
      <c r="UC689" s="6"/>
      <c r="UD689" s="6"/>
      <c r="UE689" s="6"/>
      <c r="UF689" s="6"/>
      <c r="UG689" s="6"/>
      <c r="UH689" s="6"/>
      <c r="UI689" s="6"/>
      <c r="UJ689" s="6"/>
      <c r="UK689" s="6"/>
      <c r="UL689" s="6"/>
      <c r="UM689" s="6"/>
      <c r="UN689" s="6"/>
      <c r="UO689" s="6"/>
      <c r="UP689" s="6"/>
      <c r="UQ689" s="6"/>
      <c r="UR689" s="6"/>
      <c r="US689" s="6"/>
      <c r="UT689" s="6"/>
      <c r="UU689" s="6"/>
      <c r="UV689" s="6"/>
      <c r="UW689" s="6"/>
      <c r="UX689" s="6"/>
      <c r="UY689" s="6"/>
      <c r="UZ689" s="6"/>
      <c r="VA689" s="6"/>
      <c r="VB689" s="6"/>
      <c r="VC689" s="6"/>
      <c r="VD689" s="6"/>
      <c r="VE689" s="6"/>
      <c r="VF689" s="6"/>
      <c r="VG689" s="6"/>
      <c r="VH689" s="6"/>
      <c r="VI689" s="6"/>
      <c r="VJ689" s="6"/>
      <c r="VK689" s="6"/>
      <c r="VL689" s="6"/>
      <c r="VM689" s="6"/>
      <c r="VN689" s="6"/>
      <c r="VO689" s="6"/>
      <c r="VP689" s="6"/>
      <c r="VQ689" s="6"/>
      <c r="VR689" s="6"/>
      <c r="VS689" s="6"/>
      <c r="VT689" s="6"/>
      <c r="VU689" s="6"/>
      <c r="VV689" s="6"/>
      <c r="VW689" s="6"/>
      <c r="VX689" s="6"/>
      <c r="VY689" s="6"/>
      <c r="VZ689" s="6"/>
      <c r="WA689" s="6"/>
      <c r="WB689" s="6"/>
      <c r="WC689" s="6"/>
      <c r="WD689" s="6"/>
      <c r="WE689" s="6"/>
      <c r="WF689" s="6"/>
      <c r="WG689" s="6"/>
      <c r="WH689" s="6"/>
      <c r="WI689" s="6"/>
      <c r="WJ689" s="6"/>
      <c r="WK689" s="6"/>
      <c r="WL689" s="6"/>
      <c r="WM689" s="6"/>
      <c r="WN689" s="6"/>
      <c r="WO689" s="6"/>
      <c r="WP689" s="6"/>
      <c r="WQ689" s="6"/>
      <c r="WR689" s="6"/>
      <c r="WS689" s="6"/>
      <c r="WT689" s="6"/>
      <c r="WU689" s="6"/>
      <c r="WV689" s="6"/>
      <c r="WW689" s="6"/>
      <c r="WX689" s="6"/>
      <c r="WY689" s="6"/>
      <c r="WZ689" s="6"/>
      <c r="XA689" s="6"/>
      <c r="XB689" s="6"/>
      <c r="XC689" s="6"/>
      <c r="XD689" s="6"/>
      <c r="XE689" s="6"/>
      <c r="XF689" s="6"/>
      <c r="XG689" s="6"/>
      <c r="XH689" s="6"/>
      <c r="XI689" s="6"/>
      <c r="XJ689" s="6"/>
      <c r="XK689" s="6"/>
      <c r="XL689" s="6"/>
      <c r="XM689" s="6"/>
      <c r="XN689" s="6"/>
      <c r="XO689" s="6"/>
      <c r="XP689" s="6"/>
    </row>
    <row r="690" spans="2:640" x14ac:dyDescent="0.25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/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/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/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/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/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6"/>
      <c r="MR690" s="6"/>
      <c r="MS690" s="6"/>
      <c r="MT690" s="6"/>
      <c r="MU690" s="6"/>
      <c r="MV690" s="6"/>
      <c r="MW690" s="6"/>
      <c r="MX690" s="6"/>
      <c r="MY690" s="6"/>
      <c r="MZ690" s="6"/>
      <c r="NA690" s="6"/>
      <c r="NB690" s="6"/>
      <c r="NC690" s="6"/>
      <c r="ND690" s="6"/>
      <c r="NE690" s="6"/>
      <c r="NF690" s="6"/>
      <c r="NG690" s="6"/>
      <c r="NH690" s="6"/>
      <c r="NI690" s="6"/>
      <c r="NJ690" s="6"/>
      <c r="NK690" s="6"/>
      <c r="NL690" s="6"/>
      <c r="NM690" s="6"/>
      <c r="NN690" s="6"/>
      <c r="NO690" s="6"/>
      <c r="NP690" s="6"/>
      <c r="NQ690" s="6"/>
      <c r="NR690" s="6"/>
      <c r="NS690" s="6"/>
      <c r="NT690" s="6"/>
      <c r="NU690" s="6"/>
      <c r="NV690" s="6"/>
      <c r="NW690" s="6"/>
      <c r="NX690" s="6"/>
      <c r="NY690" s="6"/>
      <c r="NZ690" s="6"/>
      <c r="OA690" s="6"/>
      <c r="OB690" s="6"/>
      <c r="OC690" s="6"/>
      <c r="OD690" s="6"/>
      <c r="OE690" s="6"/>
      <c r="OF690" s="6"/>
      <c r="OG690" s="6"/>
      <c r="OH690" s="6"/>
      <c r="OI690" s="6"/>
      <c r="OJ690" s="6"/>
      <c r="OK690" s="6"/>
      <c r="OL690" s="6"/>
      <c r="OM690" s="6"/>
      <c r="ON690" s="6"/>
      <c r="OO690" s="6"/>
      <c r="OP690" s="6"/>
      <c r="OQ690" s="6"/>
      <c r="OR690" s="6"/>
      <c r="OS690" s="6"/>
      <c r="OT690" s="6"/>
      <c r="OU690" s="6"/>
      <c r="OV690" s="6"/>
      <c r="OW690" s="6"/>
      <c r="OX690" s="6"/>
      <c r="OY690" s="6"/>
      <c r="OZ690" s="6"/>
      <c r="PA690" s="6"/>
      <c r="PB690" s="6"/>
      <c r="PC690" s="6"/>
      <c r="PD690" s="6"/>
      <c r="PE690" s="6"/>
      <c r="PF690" s="6"/>
      <c r="PG690" s="6"/>
      <c r="PH690" s="6"/>
      <c r="PI690" s="6"/>
      <c r="PJ690" s="6"/>
      <c r="PK690" s="6"/>
      <c r="PL690" s="6"/>
      <c r="PM690" s="6"/>
      <c r="PN690" s="6"/>
      <c r="PO690" s="6"/>
      <c r="PP690" s="6"/>
      <c r="PQ690" s="6"/>
      <c r="PR690" s="6"/>
      <c r="PS690" s="6"/>
      <c r="PT690" s="6"/>
      <c r="PU690" s="6"/>
      <c r="PV690" s="6"/>
      <c r="PW690" s="6"/>
      <c r="PX690" s="6"/>
      <c r="PY690" s="6"/>
      <c r="PZ690" s="6"/>
      <c r="QA690" s="6"/>
      <c r="QB690" s="6"/>
      <c r="QC690" s="6"/>
      <c r="QD690" s="6"/>
      <c r="QE690" s="6"/>
      <c r="QF690" s="6"/>
      <c r="QG690" s="6"/>
      <c r="QH690" s="6"/>
      <c r="QI690" s="6"/>
      <c r="QJ690" s="6"/>
      <c r="QK690" s="6"/>
      <c r="QL690" s="6"/>
      <c r="QM690" s="6"/>
      <c r="QN690" s="6"/>
      <c r="QO690" s="6"/>
      <c r="QP690" s="6"/>
      <c r="QQ690" s="6"/>
      <c r="QR690" s="6"/>
      <c r="QS690" s="6"/>
      <c r="QT690" s="6"/>
      <c r="QU690" s="6"/>
      <c r="QV690" s="6"/>
      <c r="QW690" s="6"/>
      <c r="QX690" s="6"/>
      <c r="QY690" s="6"/>
      <c r="QZ690" s="6"/>
      <c r="RA690" s="6"/>
      <c r="RB690" s="6"/>
      <c r="RC690" s="6"/>
      <c r="RD690" s="6"/>
      <c r="RE690" s="6"/>
      <c r="RF690" s="6"/>
      <c r="RG690" s="6"/>
      <c r="RH690" s="6"/>
      <c r="RI690" s="6"/>
      <c r="RJ690" s="6"/>
      <c r="RK690" s="6"/>
      <c r="RL690" s="6"/>
      <c r="RM690" s="6"/>
      <c r="RN690" s="6"/>
      <c r="RO690" s="6"/>
      <c r="RP690" s="6"/>
      <c r="RQ690" s="6"/>
      <c r="RR690" s="6"/>
      <c r="RS690" s="6"/>
      <c r="RT690" s="6"/>
      <c r="RU690" s="6"/>
      <c r="RV690" s="6"/>
      <c r="RW690" s="6"/>
      <c r="RX690" s="6"/>
      <c r="RY690" s="6"/>
      <c r="RZ690" s="6"/>
      <c r="SA690" s="6"/>
      <c r="SB690" s="6"/>
      <c r="SC690" s="6"/>
      <c r="SD690" s="6"/>
      <c r="SE690" s="6"/>
      <c r="SF690" s="6"/>
      <c r="SG690" s="6"/>
      <c r="SH690" s="6"/>
      <c r="SI690" s="6"/>
      <c r="SJ690" s="6"/>
      <c r="SK690" s="6"/>
      <c r="SL690" s="6"/>
      <c r="SM690" s="6"/>
      <c r="SN690" s="6"/>
      <c r="SO690" s="6"/>
      <c r="SP690" s="6"/>
      <c r="SQ690" s="6"/>
      <c r="SR690" s="6"/>
      <c r="SS690" s="6"/>
      <c r="ST690" s="6"/>
      <c r="SU690" s="6"/>
      <c r="SV690" s="6"/>
      <c r="SW690" s="6"/>
      <c r="SX690" s="6"/>
      <c r="SY690" s="6"/>
      <c r="SZ690" s="6"/>
      <c r="TA690" s="6"/>
      <c r="TB690" s="6"/>
      <c r="TC690" s="6"/>
      <c r="TD690" s="6"/>
      <c r="TE690" s="6"/>
      <c r="TF690" s="6"/>
      <c r="TG690" s="6"/>
      <c r="TH690" s="6"/>
      <c r="TI690" s="6"/>
      <c r="TJ690" s="6"/>
      <c r="TK690" s="6"/>
      <c r="TL690" s="6"/>
      <c r="TM690" s="6"/>
      <c r="TN690" s="6"/>
      <c r="TO690" s="6"/>
      <c r="TP690" s="6"/>
      <c r="TQ690" s="6"/>
      <c r="TR690" s="6"/>
      <c r="TS690" s="6"/>
      <c r="TT690" s="6"/>
      <c r="TU690" s="6"/>
      <c r="TV690" s="6"/>
      <c r="TW690" s="6"/>
      <c r="TX690" s="6"/>
      <c r="TY690" s="6"/>
      <c r="TZ690" s="6"/>
      <c r="UA690" s="6"/>
      <c r="UB690" s="6"/>
      <c r="UC690" s="6"/>
      <c r="UD690" s="6"/>
      <c r="UE690" s="6"/>
      <c r="UF690" s="6"/>
      <c r="UG690" s="6"/>
      <c r="UH690" s="6"/>
      <c r="UI690" s="6"/>
      <c r="UJ690" s="6"/>
      <c r="UK690" s="6"/>
      <c r="UL690" s="6"/>
      <c r="UM690" s="6"/>
      <c r="UN690" s="6"/>
      <c r="UO690" s="6"/>
      <c r="UP690" s="6"/>
      <c r="UQ690" s="6"/>
      <c r="UR690" s="6"/>
      <c r="US690" s="6"/>
      <c r="UT690" s="6"/>
      <c r="UU690" s="6"/>
      <c r="UV690" s="6"/>
      <c r="UW690" s="6"/>
      <c r="UX690" s="6"/>
      <c r="UY690" s="6"/>
      <c r="UZ690" s="6"/>
      <c r="VA690" s="6"/>
      <c r="VB690" s="6"/>
      <c r="VC690" s="6"/>
      <c r="VD690" s="6"/>
      <c r="VE690" s="6"/>
      <c r="VF690" s="6"/>
      <c r="VG690" s="6"/>
      <c r="VH690" s="6"/>
      <c r="VI690" s="6"/>
      <c r="VJ690" s="6"/>
      <c r="VK690" s="6"/>
      <c r="VL690" s="6"/>
      <c r="VM690" s="6"/>
      <c r="VN690" s="6"/>
      <c r="VO690" s="6"/>
      <c r="VP690" s="6"/>
      <c r="VQ690" s="6"/>
      <c r="VR690" s="6"/>
      <c r="VS690" s="6"/>
      <c r="VT690" s="6"/>
      <c r="VU690" s="6"/>
      <c r="VV690" s="6"/>
      <c r="VW690" s="6"/>
      <c r="VX690" s="6"/>
      <c r="VY690" s="6"/>
      <c r="VZ690" s="6"/>
      <c r="WA690" s="6"/>
      <c r="WB690" s="6"/>
      <c r="WC690" s="6"/>
      <c r="WD690" s="6"/>
      <c r="WE690" s="6"/>
      <c r="WF690" s="6"/>
      <c r="WG690" s="6"/>
      <c r="WH690" s="6"/>
      <c r="WI690" s="6"/>
      <c r="WJ690" s="6"/>
      <c r="WK690" s="6"/>
      <c r="WL690" s="6"/>
      <c r="WM690" s="6"/>
      <c r="WN690" s="6"/>
      <c r="WO690" s="6"/>
      <c r="WP690" s="6"/>
      <c r="WQ690" s="6"/>
      <c r="WR690" s="6"/>
      <c r="WS690" s="6"/>
      <c r="WT690" s="6"/>
      <c r="WU690" s="6"/>
      <c r="WV690" s="6"/>
      <c r="WW690" s="6"/>
      <c r="WX690" s="6"/>
      <c r="WY690" s="6"/>
      <c r="WZ690" s="6"/>
      <c r="XA690" s="6"/>
      <c r="XB690" s="6"/>
      <c r="XC690" s="6"/>
      <c r="XD690" s="6"/>
      <c r="XE690" s="6"/>
      <c r="XF690" s="6"/>
      <c r="XG690" s="6"/>
      <c r="XH690" s="6"/>
      <c r="XI690" s="6"/>
      <c r="XJ690" s="6"/>
      <c r="XK690" s="6"/>
      <c r="XL690" s="6"/>
      <c r="XM690" s="6"/>
      <c r="XN690" s="6"/>
      <c r="XO690" s="6"/>
      <c r="XP690" s="6"/>
    </row>
    <row r="691" spans="2:640" x14ac:dyDescent="0.25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/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/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/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/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/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6"/>
      <c r="MR691" s="6"/>
      <c r="MS691" s="6"/>
      <c r="MT691" s="6"/>
      <c r="MU691" s="6"/>
      <c r="MV691" s="6"/>
      <c r="MW691" s="6"/>
      <c r="MX691" s="6"/>
      <c r="MY691" s="6"/>
      <c r="MZ691" s="6"/>
      <c r="NA691" s="6"/>
      <c r="NB691" s="6"/>
      <c r="NC691" s="6"/>
      <c r="ND691" s="6"/>
      <c r="NE691" s="6"/>
      <c r="NF691" s="6"/>
      <c r="NG691" s="6"/>
      <c r="NH691" s="6"/>
      <c r="NI691" s="6"/>
      <c r="NJ691" s="6"/>
      <c r="NK691" s="6"/>
      <c r="NL691" s="6"/>
      <c r="NM691" s="6"/>
      <c r="NN691" s="6"/>
      <c r="NO691" s="6"/>
      <c r="NP691" s="6"/>
      <c r="NQ691" s="6"/>
      <c r="NR691" s="6"/>
      <c r="NS691" s="6"/>
      <c r="NT691" s="6"/>
      <c r="NU691" s="6"/>
      <c r="NV691" s="6"/>
      <c r="NW691" s="6"/>
      <c r="NX691" s="6"/>
      <c r="NY691" s="6"/>
      <c r="NZ691" s="6"/>
      <c r="OA691" s="6"/>
      <c r="OB691" s="6"/>
      <c r="OC691" s="6"/>
      <c r="OD691" s="6"/>
      <c r="OE691" s="6"/>
      <c r="OF691" s="6"/>
      <c r="OG691" s="6"/>
      <c r="OH691" s="6"/>
      <c r="OI691" s="6"/>
      <c r="OJ691" s="6"/>
      <c r="OK691" s="6"/>
      <c r="OL691" s="6"/>
      <c r="OM691" s="6"/>
      <c r="ON691" s="6"/>
      <c r="OO691" s="6"/>
      <c r="OP691" s="6"/>
      <c r="OQ691" s="6"/>
      <c r="OR691" s="6"/>
      <c r="OS691" s="6"/>
      <c r="OT691" s="6"/>
      <c r="OU691" s="6"/>
      <c r="OV691" s="6"/>
      <c r="OW691" s="6"/>
      <c r="OX691" s="6"/>
      <c r="OY691" s="6"/>
      <c r="OZ691" s="6"/>
      <c r="PA691" s="6"/>
      <c r="PB691" s="6"/>
      <c r="PC691" s="6"/>
      <c r="PD691" s="6"/>
      <c r="PE691" s="6"/>
      <c r="PF691" s="6"/>
      <c r="PG691" s="6"/>
      <c r="PH691" s="6"/>
      <c r="PI691" s="6"/>
      <c r="PJ691" s="6"/>
      <c r="PK691" s="6"/>
      <c r="PL691" s="6"/>
      <c r="PM691" s="6"/>
      <c r="PN691" s="6"/>
      <c r="PO691" s="6"/>
      <c r="PP691" s="6"/>
      <c r="PQ691" s="6"/>
      <c r="PR691" s="6"/>
      <c r="PS691" s="6"/>
      <c r="PT691" s="6"/>
      <c r="PU691" s="6"/>
      <c r="PV691" s="6"/>
      <c r="PW691" s="6"/>
      <c r="PX691" s="6"/>
      <c r="PY691" s="6"/>
      <c r="PZ691" s="6"/>
      <c r="QA691" s="6"/>
      <c r="QB691" s="6"/>
      <c r="QC691" s="6"/>
      <c r="QD691" s="6"/>
      <c r="QE691" s="6"/>
      <c r="QF691" s="6"/>
      <c r="QG691" s="6"/>
      <c r="QH691" s="6"/>
      <c r="QI691" s="6"/>
      <c r="QJ691" s="6"/>
      <c r="QK691" s="6"/>
      <c r="QL691" s="6"/>
      <c r="QM691" s="6"/>
      <c r="QN691" s="6"/>
      <c r="QO691" s="6"/>
      <c r="QP691" s="6"/>
      <c r="QQ691" s="6"/>
      <c r="QR691" s="6"/>
      <c r="QS691" s="6"/>
      <c r="QT691" s="6"/>
      <c r="QU691" s="6"/>
      <c r="QV691" s="6"/>
      <c r="QW691" s="6"/>
      <c r="QX691" s="6"/>
      <c r="QY691" s="6"/>
      <c r="QZ691" s="6"/>
      <c r="RA691" s="6"/>
      <c r="RB691" s="6"/>
      <c r="RC691" s="6"/>
      <c r="RD691" s="6"/>
      <c r="RE691" s="6"/>
      <c r="RF691" s="6"/>
      <c r="RG691" s="6"/>
      <c r="RH691" s="6"/>
      <c r="RI691" s="6"/>
      <c r="RJ691" s="6"/>
      <c r="RK691" s="6"/>
      <c r="RL691" s="6"/>
      <c r="RM691" s="6"/>
      <c r="RN691" s="6"/>
      <c r="RO691" s="6"/>
      <c r="RP691" s="6"/>
      <c r="RQ691" s="6"/>
      <c r="RR691" s="6"/>
      <c r="RS691" s="6"/>
      <c r="RT691" s="6"/>
      <c r="RU691" s="6"/>
      <c r="RV691" s="6"/>
      <c r="RW691" s="6"/>
      <c r="RX691" s="6"/>
      <c r="RY691" s="6"/>
      <c r="RZ691" s="6"/>
      <c r="SA691" s="6"/>
      <c r="SB691" s="6"/>
      <c r="SC691" s="6"/>
      <c r="SD691" s="6"/>
      <c r="SE691" s="6"/>
      <c r="SF691" s="6"/>
      <c r="SG691" s="6"/>
      <c r="SH691" s="6"/>
      <c r="SI691" s="6"/>
      <c r="SJ691" s="6"/>
      <c r="SK691" s="6"/>
      <c r="SL691" s="6"/>
      <c r="SM691" s="6"/>
      <c r="SN691" s="6"/>
      <c r="SO691" s="6"/>
      <c r="SP691" s="6"/>
      <c r="SQ691" s="6"/>
      <c r="SR691" s="6"/>
      <c r="SS691" s="6"/>
      <c r="ST691" s="6"/>
      <c r="SU691" s="6"/>
      <c r="SV691" s="6"/>
      <c r="SW691" s="6"/>
      <c r="SX691" s="6"/>
      <c r="SY691" s="6"/>
      <c r="SZ691" s="6"/>
      <c r="TA691" s="6"/>
      <c r="TB691" s="6"/>
      <c r="TC691" s="6"/>
      <c r="TD691" s="6"/>
      <c r="TE691" s="6"/>
      <c r="TF691" s="6"/>
      <c r="TG691" s="6"/>
      <c r="TH691" s="6"/>
      <c r="TI691" s="6"/>
      <c r="TJ691" s="6"/>
      <c r="TK691" s="6"/>
      <c r="TL691" s="6"/>
      <c r="TM691" s="6"/>
      <c r="TN691" s="6"/>
      <c r="TO691" s="6"/>
      <c r="TP691" s="6"/>
      <c r="TQ691" s="6"/>
      <c r="TR691" s="6"/>
      <c r="TS691" s="6"/>
      <c r="TT691" s="6"/>
      <c r="TU691" s="6"/>
      <c r="TV691" s="6"/>
      <c r="TW691" s="6"/>
      <c r="TX691" s="6"/>
      <c r="TY691" s="6"/>
      <c r="TZ691" s="6"/>
      <c r="UA691" s="6"/>
      <c r="UB691" s="6"/>
      <c r="UC691" s="6"/>
      <c r="UD691" s="6"/>
      <c r="UE691" s="6"/>
      <c r="UF691" s="6"/>
      <c r="UG691" s="6"/>
      <c r="UH691" s="6"/>
      <c r="UI691" s="6"/>
      <c r="UJ691" s="6"/>
      <c r="UK691" s="6"/>
      <c r="UL691" s="6"/>
      <c r="UM691" s="6"/>
      <c r="UN691" s="6"/>
      <c r="UO691" s="6"/>
      <c r="UP691" s="6"/>
      <c r="UQ691" s="6"/>
      <c r="UR691" s="6"/>
      <c r="US691" s="6"/>
      <c r="UT691" s="6"/>
      <c r="UU691" s="6"/>
      <c r="UV691" s="6"/>
      <c r="UW691" s="6"/>
      <c r="UX691" s="6"/>
      <c r="UY691" s="6"/>
      <c r="UZ691" s="6"/>
      <c r="VA691" s="6"/>
      <c r="VB691" s="6"/>
      <c r="VC691" s="6"/>
      <c r="VD691" s="6"/>
      <c r="VE691" s="6"/>
      <c r="VF691" s="6"/>
      <c r="VG691" s="6"/>
      <c r="VH691" s="6"/>
      <c r="VI691" s="6"/>
      <c r="VJ691" s="6"/>
      <c r="VK691" s="6"/>
      <c r="VL691" s="6"/>
      <c r="VM691" s="6"/>
      <c r="VN691" s="6"/>
      <c r="VO691" s="6"/>
      <c r="VP691" s="6"/>
      <c r="VQ691" s="6"/>
      <c r="VR691" s="6"/>
      <c r="VS691" s="6"/>
      <c r="VT691" s="6"/>
      <c r="VU691" s="6"/>
      <c r="VV691" s="6"/>
      <c r="VW691" s="6"/>
      <c r="VX691" s="6"/>
      <c r="VY691" s="6"/>
      <c r="VZ691" s="6"/>
      <c r="WA691" s="6"/>
      <c r="WB691" s="6"/>
      <c r="WC691" s="6"/>
      <c r="WD691" s="6"/>
      <c r="WE691" s="6"/>
      <c r="WF691" s="6"/>
      <c r="WG691" s="6"/>
      <c r="WH691" s="6"/>
      <c r="WI691" s="6"/>
      <c r="WJ691" s="6"/>
      <c r="WK691" s="6"/>
      <c r="WL691" s="6"/>
      <c r="WM691" s="6"/>
      <c r="WN691" s="6"/>
      <c r="WO691" s="6"/>
      <c r="WP691" s="6"/>
      <c r="WQ691" s="6"/>
      <c r="WR691" s="6"/>
      <c r="WS691" s="6"/>
      <c r="WT691" s="6"/>
      <c r="WU691" s="6"/>
      <c r="WV691" s="6"/>
      <c r="WW691" s="6"/>
      <c r="WX691" s="6"/>
      <c r="WY691" s="6"/>
      <c r="WZ691" s="6"/>
      <c r="XA691" s="6"/>
      <c r="XB691" s="6"/>
      <c r="XC691" s="6"/>
      <c r="XD691" s="6"/>
      <c r="XE691" s="6"/>
      <c r="XF691" s="6"/>
      <c r="XG691" s="6"/>
      <c r="XH691" s="6"/>
      <c r="XI691" s="6"/>
      <c r="XJ691" s="6"/>
      <c r="XK691" s="6"/>
      <c r="XL691" s="6"/>
      <c r="XM691" s="6"/>
      <c r="XN691" s="6"/>
      <c r="XO691" s="6"/>
      <c r="XP691" s="6"/>
    </row>
    <row r="692" spans="2:640" x14ac:dyDescent="0.25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/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/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/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/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/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6"/>
      <c r="MR692" s="6"/>
      <c r="MS692" s="6"/>
      <c r="MT692" s="6"/>
      <c r="MU692" s="6"/>
      <c r="MV692" s="6"/>
      <c r="MW692" s="6"/>
      <c r="MX692" s="6"/>
      <c r="MY692" s="6"/>
      <c r="MZ692" s="6"/>
      <c r="NA692" s="6"/>
      <c r="NB692" s="6"/>
      <c r="NC692" s="6"/>
      <c r="ND692" s="6"/>
      <c r="NE692" s="6"/>
      <c r="NF692" s="6"/>
      <c r="NG692" s="6"/>
      <c r="NH692" s="6"/>
      <c r="NI692" s="6"/>
      <c r="NJ692" s="6"/>
      <c r="NK692" s="6"/>
      <c r="NL692" s="6"/>
      <c r="NM692" s="6"/>
      <c r="NN692" s="6"/>
      <c r="NO692" s="6"/>
      <c r="NP692" s="6"/>
      <c r="NQ692" s="6"/>
      <c r="NR692" s="6"/>
      <c r="NS692" s="6"/>
      <c r="NT692" s="6"/>
      <c r="NU692" s="6"/>
      <c r="NV692" s="6"/>
      <c r="NW692" s="6"/>
      <c r="NX692" s="6"/>
      <c r="NY692" s="6"/>
      <c r="NZ692" s="6"/>
      <c r="OA692" s="6"/>
      <c r="OB692" s="6"/>
      <c r="OC692" s="6"/>
      <c r="OD692" s="6"/>
      <c r="OE692" s="6"/>
      <c r="OF692" s="6"/>
      <c r="OG692" s="6"/>
      <c r="OH692" s="6"/>
      <c r="OI692" s="6"/>
      <c r="OJ692" s="6"/>
      <c r="OK692" s="6"/>
      <c r="OL692" s="6"/>
      <c r="OM692" s="6"/>
      <c r="ON692" s="6"/>
      <c r="OO692" s="6"/>
      <c r="OP692" s="6"/>
      <c r="OQ692" s="6"/>
      <c r="OR692" s="6"/>
      <c r="OS692" s="6"/>
      <c r="OT692" s="6"/>
      <c r="OU692" s="6"/>
      <c r="OV692" s="6"/>
      <c r="OW692" s="6"/>
      <c r="OX692" s="6"/>
      <c r="OY692" s="6"/>
      <c r="OZ692" s="6"/>
      <c r="PA692" s="6"/>
      <c r="PB692" s="6"/>
      <c r="PC692" s="6"/>
      <c r="PD692" s="6"/>
      <c r="PE692" s="6"/>
      <c r="PF692" s="6"/>
      <c r="PG692" s="6"/>
      <c r="PH692" s="6"/>
      <c r="PI692" s="6"/>
      <c r="PJ692" s="6"/>
      <c r="PK692" s="6"/>
      <c r="PL692" s="6"/>
      <c r="PM692" s="6"/>
      <c r="PN692" s="6"/>
      <c r="PO692" s="6"/>
      <c r="PP692" s="6"/>
      <c r="PQ692" s="6"/>
      <c r="PR692" s="6"/>
      <c r="PS692" s="6"/>
      <c r="PT692" s="6"/>
      <c r="PU692" s="6"/>
      <c r="PV692" s="6"/>
      <c r="PW692" s="6"/>
      <c r="PX692" s="6"/>
      <c r="PY692" s="6"/>
      <c r="PZ692" s="6"/>
      <c r="QA692" s="6"/>
      <c r="QB692" s="6"/>
      <c r="QC692" s="6"/>
      <c r="QD692" s="6"/>
      <c r="QE692" s="6"/>
      <c r="QF692" s="6"/>
      <c r="QG692" s="6"/>
      <c r="QH692" s="6"/>
      <c r="QI692" s="6"/>
      <c r="QJ692" s="6"/>
      <c r="QK692" s="6"/>
      <c r="QL692" s="6"/>
      <c r="QM692" s="6"/>
      <c r="QN692" s="6"/>
      <c r="QO692" s="6"/>
      <c r="QP692" s="6"/>
      <c r="QQ692" s="6"/>
      <c r="QR692" s="6"/>
      <c r="QS692" s="6"/>
      <c r="QT692" s="6"/>
      <c r="QU692" s="6"/>
      <c r="QV692" s="6"/>
      <c r="QW692" s="6"/>
      <c r="QX692" s="6"/>
      <c r="QY692" s="6"/>
      <c r="QZ692" s="6"/>
      <c r="RA692" s="6"/>
      <c r="RB692" s="6"/>
      <c r="RC692" s="6"/>
      <c r="RD692" s="6"/>
      <c r="RE692" s="6"/>
      <c r="RF692" s="6"/>
      <c r="RG692" s="6"/>
      <c r="RH692" s="6"/>
      <c r="RI692" s="6"/>
      <c r="RJ692" s="6"/>
      <c r="RK692" s="6"/>
      <c r="RL692" s="6"/>
      <c r="RM692" s="6"/>
      <c r="RN692" s="6"/>
      <c r="RO692" s="6"/>
      <c r="RP692" s="6"/>
      <c r="RQ692" s="6"/>
      <c r="RR692" s="6"/>
      <c r="RS692" s="6"/>
      <c r="RT692" s="6"/>
      <c r="RU692" s="6"/>
      <c r="RV692" s="6"/>
      <c r="RW692" s="6"/>
      <c r="RX692" s="6"/>
      <c r="RY692" s="6"/>
      <c r="RZ692" s="6"/>
      <c r="SA692" s="6"/>
      <c r="SB692" s="6"/>
      <c r="SC692" s="6"/>
      <c r="SD692" s="6"/>
      <c r="SE692" s="6"/>
      <c r="SF692" s="6"/>
      <c r="SG692" s="6"/>
      <c r="SH692" s="6"/>
      <c r="SI692" s="6"/>
      <c r="SJ692" s="6"/>
      <c r="SK692" s="6"/>
      <c r="SL692" s="6"/>
      <c r="SM692" s="6"/>
      <c r="SN692" s="6"/>
      <c r="SO692" s="6"/>
      <c r="SP692" s="6"/>
      <c r="SQ692" s="6"/>
      <c r="SR692" s="6"/>
      <c r="SS692" s="6"/>
      <c r="ST692" s="6"/>
      <c r="SU692" s="6"/>
      <c r="SV692" s="6"/>
      <c r="SW692" s="6"/>
      <c r="SX692" s="6"/>
      <c r="SY692" s="6"/>
      <c r="SZ692" s="6"/>
      <c r="TA692" s="6"/>
      <c r="TB692" s="6"/>
      <c r="TC692" s="6"/>
      <c r="TD692" s="6"/>
      <c r="TE692" s="6"/>
      <c r="TF692" s="6"/>
      <c r="TG692" s="6"/>
      <c r="TH692" s="6"/>
      <c r="TI692" s="6"/>
      <c r="TJ692" s="6"/>
      <c r="TK692" s="6"/>
      <c r="TL692" s="6"/>
      <c r="TM692" s="6"/>
      <c r="TN692" s="6"/>
      <c r="TO692" s="6"/>
      <c r="TP692" s="6"/>
      <c r="TQ692" s="6"/>
      <c r="TR692" s="6"/>
      <c r="TS692" s="6"/>
      <c r="TT692" s="6"/>
      <c r="TU692" s="6"/>
      <c r="TV692" s="6"/>
      <c r="TW692" s="6"/>
      <c r="TX692" s="6"/>
      <c r="TY692" s="6"/>
      <c r="TZ692" s="6"/>
      <c r="UA692" s="6"/>
      <c r="UB692" s="6"/>
      <c r="UC692" s="6"/>
      <c r="UD692" s="6"/>
      <c r="UE692" s="6"/>
      <c r="UF692" s="6"/>
      <c r="UG692" s="6"/>
      <c r="UH692" s="6"/>
      <c r="UI692" s="6"/>
      <c r="UJ692" s="6"/>
      <c r="UK692" s="6"/>
      <c r="UL692" s="6"/>
      <c r="UM692" s="6"/>
      <c r="UN692" s="6"/>
      <c r="UO692" s="6"/>
      <c r="UP692" s="6"/>
      <c r="UQ692" s="6"/>
      <c r="UR692" s="6"/>
      <c r="US692" s="6"/>
      <c r="UT692" s="6"/>
      <c r="UU692" s="6"/>
      <c r="UV692" s="6"/>
      <c r="UW692" s="6"/>
      <c r="UX692" s="6"/>
      <c r="UY692" s="6"/>
      <c r="UZ692" s="6"/>
      <c r="VA692" s="6"/>
      <c r="VB692" s="6"/>
      <c r="VC692" s="6"/>
      <c r="VD692" s="6"/>
      <c r="VE692" s="6"/>
      <c r="VF692" s="6"/>
      <c r="VG692" s="6"/>
      <c r="VH692" s="6"/>
      <c r="VI692" s="6"/>
      <c r="VJ692" s="6"/>
      <c r="VK692" s="6"/>
      <c r="VL692" s="6"/>
      <c r="VM692" s="6"/>
      <c r="VN692" s="6"/>
      <c r="VO692" s="6"/>
      <c r="VP692" s="6"/>
      <c r="VQ692" s="6"/>
      <c r="VR692" s="6"/>
      <c r="VS692" s="6"/>
      <c r="VT692" s="6"/>
      <c r="VU692" s="6"/>
      <c r="VV692" s="6"/>
      <c r="VW692" s="6"/>
      <c r="VX692" s="6"/>
      <c r="VY692" s="6"/>
      <c r="VZ692" s="6"/>
      <c r="WA692" s="6"/>
      <c r="WB692" s="6"/>
      <c r="WC692" s="6"/>
      <c r="WD692" s="6"/>
      <c r="WE692" s="6"/>
      <c r="WF692" s="6"/>
      <c r="WG692" s="6"/>
      <c r="WH692" s="6"/>
      <c r="WI692" s="6"/>
      <c r="WJ692" s="6"/>
      <c r="WK692" s="6"/>
      <c r="WL692" s="6"/>
      <c r="WM692" s="6"/>
      <c r="WN692" s="6"/>
      <c r="WO692" s="6"/>
      <c r="WP692" s="6"/>
      <c r="WQ692" s="6"/>
      <c r="WR692" s="6"/>
      <c r="WS692" s="6"/>
      <c r="WT692" s="6"/>
      <c r="WU692" s="6"/>
      <c r="WV692" s="6"/>
      <c r="WW692" s="6"/>
      <c r="WX692" s="6"/>
      <c r="WY692" s="6"/>
      <c r="WZ692" s="6"/>
      <c r="XA692" s="6"/>
      <c r="XB692" s="6"/>
      <c r="XC692" s="6"/>
      <c r="XD692" s="6"/>
      <c r="XE692" s="6"/>
      <c r="XF692" s="6"/>
      <c r="XG692" s="6"/>
      <c r="XH692" s="6"/>
      <c r="XI692" s="6"/>
      <c r="XJ692" s="6"/>
      <c r="XK692" s="6"/>
      <c r="XL692" s="6"/>
      <c r="XM692" s="6"/>
      <c r="XN692" s="6"/>
      <c r="XO692" s="6"/>
      <c r="XP692" s="6"/>
    </row>
    <row r="693" spans="2:640" x14ac:dyDescent="0.25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/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/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/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/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/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6"/>
      <c r="MR693" s="6"/>
      <c r="MS693" s="6"/>
      <c r="MT693" s="6"/>
      <c r="MU693" s="6"/>
      <c r="MV693" s="6"/>
      <c r="MW693" s="6"/>
      <c r="MX693" s="6"/>
      <c r="MY693" s="6"/>
      <c r="MZ693" s="6"/>
      <c r="NA693" s="6"/>
      <c r="NB693" s="6"/>
      <c r="NC693" s="6"/>
      <c r="ND693" s="6"/>
      <c r="NE693" s="6"/>
      <c r="NF693" s="6"/>
      <c r="NG693" s="6"/>
      <c r="NH693" s="6"/>
      <c r="NI693" s="6"/>
      <c r="NJ693" s="6"/>
      <c r="NK693" s="6"/>
      <c r="NL693" s="6"/>
      <c r="NM693" s="6"/>
      <c r="NN693" s="6"/>
      <c r="NO693" s="6"/>
      <c r="NP693" s="6"/>
      <c r="NQ693" s="6"/>
      <c r="NR693" s="6"/>
      <c r="NS693" s="6"/>
      <c r="NT693" s="6"/>
      <c r="NU693" s="6"/>
      <c r="NV693" s="6"/>
      <c r="NW693" s="6"/>
      <c r="NX693" s="6"/>
      <c r="NY693" s="6"/>
      <c r="NZ693" s="6"/>
      <c r="OA693" s="6"/>
      <c r="OB693" s="6"/>
      <c r="OC693" s="6"/>
      <c r="OD693" s="6"/>
      <c r="OE693" s="6"/>
      <c r="OF693" s="6"/>
      <c r="OG693" s="6"/>
      <c r="OH693" s="6"/>
      <c r="OI693" s="6"/>
      <c r="OJ693" s="6"/>
      <c r="OK693" s="6"/>
      <c r="OL693" s="6"/>
      <c r="OM693" s="6"/>
      <c r="ON693" s="6"/>
      <c r="OO693" s="6"/>
      <c r="OP693" s="6"/>
      <c r="OQ693" s="6"/>
      <c r="OR693" s="6"/>
      <c r="OS693" s="6"/>
      <c r="OT693" s="6"/>
      <c r="OU693" s="6"/>
      <c r="OV693" s="6"/>
      <c r="OW693" s="6"/>
      <c r="OX693" s="6"/>
      <c r="OY693" s="6"/>
      <c r="OZ693" s="6"/>
      <c r="PA693" s="6"/>
      <c r="PB693" s="6"/>
      <c r="PC693" s="6"/>
      <c r="PD693" s="6"/>
      <c r="PE693" s="6"/>
      <c r="PF693" s="6"/>
      <c r="PG693" s="6"/>
      <c r="PH693" s="6"/>
      <c r="PI693" s="6"/>
      <c r="PJ693" s="6"/>
      <c r="PK693" s="6"/>
      <c r="PL693" s="6"/>
      <c r="PM693" s="6"/>
      <c r="PN693" s="6"/>
      <c r="PO693" s="6"/>
      <c r="PP693" s="6"/>
      <c r="PQ693" s="6"/>
      <c r="PR693" s="6"/>
      <c r="PS693" s="6"/>
      <c r="PT693" s="6"/>
      <c r="PU693" s="6"/>
      <c r="PV693" s="6"/>
      <c r="PW693" s="6"/>
      <c r="PX693" s="6"/>
      <c r="PY693" s="6"/>
      <c r="PZ693" s="6"/>
      <c r="QA693" s="6"/>
      <c r="QB693" s="6"/>
      <c r="QC693" s="6"/>
      <c r="QD693" s="6"/>
      <c r="QE693" s="6"/>
      <c r="QF693" s="6"/>
      <c r="QG693" s="6"/>
      <c r="QH693" s="6"/>
      <c r="QI693" s="6"/>
      <c r="QJ693" s="6"/>
      <c r="QK693" s="6"/>
      <c r="QL693" s="6"/>
      <c r="QM693" s="6"/>
      <c r="QN693" s="6"/>
      <c r="QO693" s="6"/>
      <c r="QP693" s="6"/>
      <c r="QQ693" s="6"/>
      <c r="QR693" s="6"/>
      <c r="QS693" s="6"/>
      <c r="QT693" s="6"/>
      <c r="QU693" s="6"/>
      <c r="QV693" s="6"/>
      <c r="QW693" s="6"/>
      <c r="QX693" s="6"/>
      <c r="QY693" s="6"/>
      <c r="QZ693" s="6"/>
      <c r="RA693" s="6"/>
      <c r="RB693" s="6"/>
      <c r="RC693" s="6"/>
      <c r="RD693" s="6"/>
      <c r="RE693" s="6"/>
      <c r="RF693" s="6"/>
      <c r="RG693" s="6"/>
      <c r="RH693" s="6"/>
      <c r="RI693" s="6"/>
      <c r="RJ693" s="6"/>
      <c r="RK693" s="6"/>
      <c r="RL693" s="6"/>
      <c r="RM693" s="6"/>
      <c r="RN693" s="6"/>
      <c r="RO693" s="6"/>
      <c r="RP693" s="6"/>
      <c r="RQ693" s="6"/>
      <c r="RR693" s="6"/>
      <c r="RS693" s="6"/>
      <c r="RT693" s="6"/>
      <c r="RU693" s="6"/>
      <c r="RV693" s="6"/>
      <c r="RW693" s="6"/>
      <c r="RX693" s="6"/>
      <c r="RY693" s="6"/>
      <c r="RZ693" s="6"/>
      <c r="SA693" s="6"/>
      <c r="SB693" s="6"/>
      <c r="SC693" s="6"/>
      <c r="SD693" s="6"/>
      <c r="SE693" s="6"/>
      <c r="SF693" s="6"/>
      <c r="SG693" s="6"/>
      <c r="SH693" s="6"/>
      <c r="SI693" s="6"/>
      <c r="SJ693" s="6"/>
      <c r="SK693" s="6"/>
      <c r="SL693" s="6"/>
      <c r="SM693" s="6"/>
      <c r="SN693" s="6"/>
      <c r="SO693" s="6"/>
      <c r="SP693" s="6"/>
      <c r="SQ693" s="6"/>
      <c r="SR693" s="6"/>
      <c r="SS693" s="6"/>
      <c r="ST693" s="6"/>
      <c r="SU693" s="6"/>
      <c r="SV693" s="6"/>
      <c r="SW693" s="6"/>
      <c r="SX693" s="6"/>
      <c r="SY693" s="6"/>
      <c r="SZ693" s="6"/>
      <c r="TA693" s="6"/>
      <c r="TB693" s="6"/>
      <c r="TC693" s="6"/>
      <c r="TD693" s="6"/>
      <c r="TE693" s="6"/>
      <c r="TF693" s="6"/>
      <c r="TG693" s="6"/>
      <c r="TH693" s="6"/>
      <c r="TI693" s="6"/>
      <c r="TJ693" s="6"/>
      <c r="TK693" s="6"/>
      <c r="TL693" s="6"/>
      <c r="TM693" s="6"/>
      <c r="TN693" s="6"/>
      <c r="TO693" s="6"/>
      <c r="TP693" s="6"/>
      <c r="TQ693" s="6"/>
      <c r="TR693" s="6"/>
      <c r="TS693" s="6"/>
      <c r="TT693" s="6"/>
      <c r="TU693" s="6"/>
      <c r="TV693" s="6"/>
      <c r="TW693" s="6"/>
      <c r="TX693" s="6"/>
      <c r="TY693" s="6"/>
      <c r="TZ693" s="6"/>
      <c r="UA693" s="6"/>
      <c r="UB693" s="6"/>
      <c r="UC693" s="6"/>
      <c r="UD693" s="6"/>
      <c r="UE693" s="6"/>
      <c r="UF693" s="6"/>
      <c r="UG693" s="6"/>
      <c r="UH693" s="6"/>
      <c r="UI693" s="6"/>
      <c r="UJ693" s="6"/>
      <c r="UK693" s="6"/>
      <c r="UL693" s="6"/>
      <c r="UM693" s="6"/>
      <c r="UN693" s="6"/>
      <c r="UO693" s="6"/>
      <c r="UP693" s="6"/>
      <c r="UQ693" s="6"/>
      <c r="UR693" s="6"/>
      <c r="US693" s="6"/>
      <c r="UT693" s="6"/>
      <c r="UU693" s="6"/>
      <c r="UV693" s="6"/>
      <c r="UW693" s="6"/>
      <c r="UX693" s="6"/>
      <c r="UY693" s="6"/>
      <c r="UZ693" s="6"/>
      <c r="VA693" s="6"/>
      <c r="VB693" s="6"/>
      <c r="VC693" s="6"/>
      <c r="VD693" s="6"/>
      <c r="VE693" s="6"/>
      <c r="VF693" s="6"/>
      <c r="VG693" s="6"/>
      <c r="VH693" s="6"/>
      <c r="VI693" s="6"/>
      <c r="VJ693" s="6"/>
      <c r="VK693" s="6"/>
      <c r="VL693" s="6"/>
      <c r="VM693" s="6"/>
      <c r="VN693" s="6"/>
      <c r="VO693" s="6"/>
      <c r="VP693" s="6"/>
      <c r="VQ693" s="6"/>
      <c r="VR693" s="6"/>
      <c r="VS693" s="6"/>
      <c r="VT693" s="6"/>
      <c r="VU693" s="6"/>
      <c r="VV693" s="6"/>
      <c r="VW693" s="6"/>
      <c r="VX693" s="6"/>
      <c r="VY693" s="6"/>
      <c r="VZ693" s="6"/>
      <c r="WA693" s="6"/>
      <c r="WB693" s="6"/>
      <c r="WC693" s="6"/>
      <c r="WD693" s="6"/>
      <c r="WE693" s="6"/>
      <c r="WF693" s="6"/>
      <c r="WG693" s="6"/>
      <c r="WH693" s="6"/>
      <c r="WI693" s="6"/>
      <c r="WJ693" s="6"/>
      <c r="WK693" s="6"/>
      <c r="WL693" s="6"/>
      <c r="WM693" s="6"/>
      <c r="WN693" s="6"/>
      <c r="WO693" s="6"/>
      <c r="WP693" s="6"/>
      <c r="WQ693" s="6"/>
      <c r="WR693" s="6"/>
      <c r="WS693" s="6"/>
      <c r="WT693" s="6"/>
      <c r="WU693" s="6"/>
      <c r="WV693" s="6"/>
      <c r="WW693" s="6"/>
      <c r="WX693" s="6"/>
      <c r="WY693" s="6"/>
      <c r="WZ693" s="6"/>
      <c r="XA693" s="6"/>
      <c r="XB693" s="6"/>
      <c r="XC693" s="6"/>
      <c r="XD693" s="6"/>
      <c r="XE693" s="6"/>
      <c r="XF693" s="6"/>
      <c r="XG693" s="6"/>
      <c r="XH693" s="6"/>
      <c r="XI693" s="6"/>
      <c r="XJ693" s="6"/>
      <c r="XK693" s="6"/>
      <c r="XL693" s="6"/>
      <c r="XM693" s="6"/>
      <c r="XN693" s="6"/>
      <c r="XO693" s="6"/>
      <c r="XP693" s="6"/>
    </row>
    <row r="694" spans="2:640" x14ac:dyDescent="0.25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/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/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/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/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/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6"/>
      <c r="MR694" s="6"/>
      <c r="MS694" s="6"/>
      <c r="MT694" s="6"/>
      <c r="MU694" s="6"/>
      <c r="MV694" s="6"/>
      <c r="MW694" s="6"/>
      <c r="MX694" s="6"/>
      <c r="MY694" s="6"/>
      <c r="MZ694" s="6"/>
      <c r="NA694" s="6"/>
      <c r="NB694" s="6"/>
      <c r="NC694" s="6"/>
      <c r="ND694" s="6"/>
      <c r="NE694" s="6"/>
      <c r="NF694" s="6"/>
      <c r="NG694" s="6"/>
      <c r="NH694" s="6"/>
      <c r="NI694" s="6"/>
      <c r="NJ694" s="6"/>
      <c r="NK694" s="6"/>
      <c r="NL694" s="6"/>
      <c r="NM694" s="6"/>
      <c r="NN694" s="6"/>
      <c r="NO694" s="6"/>
      <c r="NP694" s="6"/>
      <c r="NQ694" s="6"/>
      <c r="NR694" s="6"/>
      <c r="NS694" s="6"/>
      <c r="NT694" s="6"/>
      <c r="NU694" s="6"/>
      <c r="NV694" s="6"/>
      <c r="NW694" s="6"/>
      <c r="NX694" s="6"/>
      <c r="NY694" s="6"/>
      <c r="NZ694" s="6"/>
      <c r="OA694" s="6"/>
      <c r="OB694" s="6"/>
      <c r="OC694" s="6"/>
      <c r="OD694" s="6"/>
      <c r="OE694" s="6"/>
      <c r="OF694" s="6"/>
      <c r="OG694" s="6"/>
      <c r="OH694" s="6"/>
      <c r="OI694" s="6"/>
      <c r="OJ694" s="6"/>
      <c r="OK694" s="6"/>
      <c r="OL694" s="6"/>
      <c r="OM694" s="6"/>
      <c r="ON694" s="6"/>
      <c r="OO694" s="6"/>
      <c r="OP694" s="6"/>
      <c r="OQ694" s="6"/>
      <c r="OR694" s="6"/>
      <c r="OS694" s="6"/>
      <c r="OT694" s="6"/>
      <c r="OU694" s="6"/>
      <c r="OV694" s="6"/>
      <c r="OW694" s="6"/>
      <c r="OX694" s="6"/>
      <c r="OY694" s="6"/>
      <c r="OZ694" s="6"/>
      <c r="PA694" s="6"/>
      <c r="PB694" s="6"/>
      <c r="PC694" s="6"/>
      <c r="PD694" s="6"/>
      <c r="PE694" s="6"/>
      <c r="PF694" s="6"/>
      <c r="PG694" s="6"/>
      <c r="PH694" s="6"/>
      <c r="PI694" s="6"/>
      <c r="PJ694" s="6"/>
      <c r="PK694" s="6"/>
      <c r="PL694" s="6"/>
      <c r="PM694" s="6"/>
      <c r="PN694" s="6"/>
      <c r="PO694" s="6"/>
      <c r="PP694" s="6"/>
      <c r="PQ694" s="6"/>
      <c r="PR694" s="6"/>
      <c r="PS694" s="6"/>
      <c r="PT694" s="6"/>
      <c r="PU694" s="6"/>
      <c r="PV694" s="6"/>
      <c r="PW694" s="6"/>
      <c r="PX694" s="6"/>
      <c r="PY694" s="6"/>
      <c r="PZ694" s="6"/>
      <c r="QA694" s="6"/>
      <c r="QB694" s="6"/>
      <c r="QC694" s="6"/>
      <c r="QD694" s="6"/>
      <c r="QE694" s="6"/>
      <c r="QF694" s="6"/>
      <c r="QG694" s="6"/>
      <c r="QH694" s="6"/>
      <c r="QI694" s="6"/>
      <c r="QJ694" s="6"/>
      <c r="QK694" s="6"/>
      <c r="QL694" s="6"/>
      <c r="QM694" s="6"/>
      <c r="QN694" s="6"/>
      <c r="QO694" s="6"/>
      <c r="QP694" s="6"/>
      <c r="QQ694" s="6"/>
      <c r="QR694" s="6"/>
      <c r="QS694" s="6"/>
      <c r="QT694" s="6"/>
      <c r="QU694" s="6"/>
      <c r="QV694" s="6"/>
      <c r="QW694" s="6"/>
      <c r="QX694" s="6"/>
      <c r="QY694" s="6"/>
      <c r="QZ694" s="6"/>
      <c r="RA694" s="6"/>
      <c r="RB694" s="6"/>
      <c r="RC694" s="6"/>
      <c r="RD694" s="6"/>
      <c r="RE694" s="6"/>
      <c r="RF694" s="6"/>
      <c r="RG694" s="6"/>
      <c r="RH694" s="6"/>
      <c r="RI694" s="6"/>
      <c r="RJ694" s="6"/>
      <c r="RK694" s="6"/>
      <c r="RL694" s="6"/>
      <c r="RM694" s="6"/>
      <c r="RN694" s="6"/>
      <c r="RO694" s="6"/>
      <c r="RP694" s="6"/>
      <c r="RQ694" s="6"/>
      <c r="RR694" s="6"/>
      <c r="RS694" s="6"/>
      <c r="RT694" s="6"/>
      <c r="RU694" s="6"/>
      <c r="RV694" s="6"/>
      <c r="RW694" s="6"/>
      <c r="RX694" s="6"/>
      <c r="RY694" s="6"/>
      <c r="RZ694" s="6"/>
      <c r="SA694" s="6"/>
      <c r="SB694" s="6"/>
      <c r="SC694" s="6"/>
      <c r="SD694" s="6"/>
      <c r="SE694" s="6"/>
      <c r="SF694" s="6"/>
      <c r="SG694" s="6"/>
      <c r="SH694" s="6"/>
      <c r="SI694" s="6"/>
      <c r="SJ694" s="6"/>
      <c r="SK694" s="6"/>
      <c r="SL694" s="6"/>
      <c r="SM694" s="6"/>
      <c r="SN694" s="6"/>
      <c r="SO694" s="6"/>
      <c r="SP694" s="6"/>
      <c r="SQ694" s="6"/>
      <c r="SR694" s="6"/>
      <c r="SS694" s="6"/>
      <c r="ST694" s="6"/>
      <c r="SU694" s="6"/>
      <c r="SV694" s="6"/>
      <c r="SW694" s="6"/>
      <c r="SX694" s="6"/>
      <c r="SY694" s="6"/>
      <c r="SZ694" s="6"/>
      <c r="TA694" s="6"/>
      <c r="TB694" s="6"/>
      <c r="TC694" s="6"/>
      <c r="TD694" s="6"/>
      <c r="TE694" s="6"/>
      <c r="TF694" s="6"/>
      <c r="TG694" s="6"/>
      <c r="TH694" s="6"/>
      <c r="TI694" s="6"/>
      <c r="TJ694" s="6"/>
      <c r="TK694" s="6"/>
      <c r="TL694" s="6"/>
      <c r="TM694" s="6"/>
      <c r="TN694" s="6"/>
      <c r="TO694" s="6"/>
      <c r="TP694" s="6"/>
      <c r="TQ694" s="6"/>
      <c r="TR694" s="6"/>
      <c r="TS694" s="6"/>
      <c r="TT694" s="6"/>
      <c r="TU694" s="6"/>
      <c r="TV694" s="6"/>
      <c r="TW694" s="6"/>
      <c r="TX694" s="6"/>
      <c r="TY694" s="6"/>
      <c r="TZ694" s="6"/>
      <c r="UA694" s="6"/>
      <c r="UB694" s="6"/>
      <c r="UC694" s="6"/>
      <c r="UD694" s="6"/>
      <c r="UE694" s="6"/>
      <c r="UF694" s="6"/>
      <c r="UG694" s="6"/>
      <c r="UH694" s="6"/>
      <c r="UI694" s="6"/>
      <c r="UJ694" s="6"/>
      <c r="UK694" s="6"/>
      <c r="UL694" s="6"/>
      <c r="UM694" s="6"/>
      <c r="UN694" s="6"/>
      <c r="UO694" s="6"/>
      <c r="UP694" s="6"/>
      <c r="UQ694" s="6"/>
      <c r="UR694" s="6"/>
      <c r="US694" s="6"/>
      <c r="UT694" s="6"/>
      <c r="UU694" s="6"/>
      <c r="UV694" s="6"/>
      <c r="UW694" s="6"/>
      <c r="UX694" s="6"/>
      <c r="UY694" s="6"/>
      <c r="UZ694" s="6"/>
      <c r="VA694" s="6"/>
      <c r="VB694" s="6"/>
      <c r="VC694" s="6"/>
      <c r="VD694" s="6"/>
      <c r="VE694" s="6"/>
      <c r="VF694" s="6"/>
      <c r="VG694" s="6"/>
      <c r="VH694" s="6"/>
      <c r="VI694" s="6"/>
      <c r="VJ694" s="6"/>
      <c r="VK694" s="6"/>
      <c r="VL694" s="6"/>
      <c r="VM694" s="6"/>
      <c r="VN694" s="6"/>
      <c r="VO694" s="6"/>
      <c r="VP694" s="6"/>
      <c r="VQ694" s="6"/>
      <c r="VR694" s="6"/>
      <c r="VS694" s="6"/>
      <c r="VT694" s="6"/>
      <c r="VU694" s="6"/>
      <c r="VV694" s="6"/>
      <c r="VW694" s="6"/>
      <c r="VX694" s="6"/>
      <c r="VY694" s="6"/>
      <c r="VZ694" s="6"/>
      <c r="WA694" s="6"/>
      <c r="WB694" s="6"/>
      <c r="WC694" s="6"/>
      <c r="WD694" s="6"/>
      <c r="WE694" s="6"/>
      <c r="WF694" s="6"/>
      <c r="WG694" s="6"/>
      <c r="WH694" s="6"/>
      <c r="WI694" s="6"/>
      <c r="WJ694" s="6"/>
      <c r="WK694" s="6"/>
      <c r="WL694" s="6"/>
      <c r="WM694" s="6"/>
      <c r="WN694" s="6"/>
      <c r="WO694" s="6"/>
      <c r="WP694" s="6"/>
      <c r="WQ694" s="6"/>
      <c r="WR694" s="6"/>
      <c r="WS694" s="6"/>
      <c r="WT694" s="6"/>
      <c r="WU694" s="6"/>
      <c r="WV694" s="6"/>
      <c r="WW694" s="6"/>
      <c r="WX694" s="6"/>
      <c r="WY694" s="6"/>
      <c r="WZ694" s="6"/>
      <c r="XA694" s="6"/>
      <c r="XB694" s="6"/>
      <c r="XC694" s="6"/>
      <c r="XD694" s="6"/>
      <c r="XE694" s="6"/>
      <c r="XF694" s="6"/>
      <c r="XG694" s="6"/>
      <c r="XH694" s="6"/>
      <c r="XI694" s="6"/>
      <c r="XJ694" s="6"/>
      <c r="XK694" s="6"/>
      <c r="XL694" s="6"/>
      <c r="XM694" s="6"/>
      <c r="XN694" s="6"/>
      <c r="XO694" s="6"/>
      <c r="XP694" s="6"/>
    </row>
    <row r="695" spans="2:640" x14ac:dyDescent="0.25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/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/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/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/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/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6"/>
      <c r="MR695" s="6"/>
      <c r="MS695" s="6"/>
      <c r="MT695" s="6"/>
      <c r="MU695" s="6"/>
      <c r="MV695" s="6"/>
      <c r="MW695" s="6"/>
      <c r="MX695" s="6"/>
      <c r="MY695" s="6"/>
      <c r="MZ695" s="6"/>
      <c r="NA695" s="6"/>
      <c r="NB695" s="6"/>
      <c r="NC695" s="6"/>
      <c r="ND695" s="6"/>
      <c r="NE695" s="6"/>
      <c r="NF695" s="6"/>
      <c r="NG695" s="6"/>
      <c r="NH695" s="6"/>
      <c r="NI695" s="6"/>
      <c r="NJ695" s="6"/>
      <c r="NK695" s="6"/>
      <c r="NL695" s="6"/>
      <c r="NM695" s="6"/>
      <c r="NN695" s="6"/>
      <c r="NO695" s="6"/>
      <c r="NP695" s="6"/>
      <c r="NQ695" s="6"/>
      <c r="NR695" s="6"/>
      <c r="NS695" s="6"/>
      <c r="NT695" s="6"/>
      <c r="NU695" s="6"/>
      <c r="NV695" s="6"/>
      <c r="NW695" s="6"/>
      <c r="NX695" s="6"/>
      <c r="NY695" s="6"/>
      <c r="NZ695" s="6"/>
      <c r="OA695" s="6"/>
      <c r="OB695" s="6"/>
      <c r="OC695" s="6"/>
      <c r="OD695" s="6"/>
      <c r="OE695" s="6"/>
      <c r="OF695" s="6"/>
      <c r="OG695" s="6"/>
      <c r="OH695" s="6"/>
      <c r="OI695" s="6"/>
      <c r="OJ695" s="6"/>
      <c r="OK695" s="6"/>
      <c r="OL695" s="6"/>
      <c r="OM695" s="6"/>
      <c r="ON695" s="6"/>
      <c r="OO695" s="6"/>
      <c r="OP695" s="6"/>
      <c r="OQ695" s="6"/>
      <c r="OR695" s="6"/>
      <c r="OS695" s="6"/>
      <c r="OT695" s="6"/>
      <c r="OU695" s="6"/>
      <c r="OV695" s="6"/>
      <c r="OW695" s="6"/>
      <c r="OX695" s="6"/>
      <c r="OY695" s="6"/>
      <c r="OZ695" s="6"/>
      <c r="PA695" s="6"/>
      <c r="PB695" s="6"/>
      <c r="PC695" s="6"/>
      <c r="PD695" s="6"/>
      <c r="PE695" s="6"/>
      <c r="PF695" s="6"/>
      <c r="PG695" s="6"/>
      <c r="PH695" s="6"/>
      <c r="PI695" s="6"/>
      <c r="PJ695" s="6"/>
      <c r="PK695" s="6"/>
      <c r="PL695" s="6"/>
      <c r="PM695" s="6"/>
      <c r="PN695" s="6"/>
      <c r="PO695" s="6"/>
      <c r="PP695" s="6"/>
      <c r="PQ695" s="6"/>
      <c r="PR695" s="6"/>
      <c r="PS695" s="6"/>
      <c r="PT695" s="6"/>
      <c r="PU695" s="6"/>
      <c r="PV695" s="6"/>
      <c r="PW695" s="6"/>
      <c r="PX695" s="6"/>
      <c r="PY695" s="6"/>
      <c r="PZ695" s="6"/>
      <c r="QA695" s="6"/>
      <c r="QB695" s="6"/>
      <c r="QC695" s="6"/>
      <c r="QD695" s="6"/>
      <c r="QE695" s="6"/>
      <c r="QF695" s="6"/>
      <c r="QG695" s="6"/>
      <c r="QH695" s="6"/>
      <c r="QI695" s="6"/>
      <c r="QJ695" s="6"/>
      <c r="QK695" s="6"/>
      <c r="QL695" s="6"/>
      <c r="QM695" s="6"/>
      <c r="QN695" s="6"/>
      <c r="QO695" s="6"/>
      <c r="QP695" s="6"/>
      <c r="QQ695" s="6"/>
      <c r="QR695" s="6"/>
      <c r="QS695" s="6"/>
      <c r="QT695" s="6"/>
      <c r="QU695" s="6"/>
      <c r="QV695" s="6"/>
      <c r="QW695" s="6"/>
      <c r="QX695" s="6"/>
      <c r="QY695" s="6"/>
      <c r="QZ695" s="6"/>
      <c r="RA695" s="6"/>
      <c r="RB695" s="6"/>
      <c r="RC695" s="6"/>
      <c r="RD695" s="6"/>
      <c r="RE695" s="6"/>
      <c r="RF695" s="6"/>
      <c r="RG695" s="6"/>
      <c r="RH695" s="6"/>
      <c r="RI695" s="6"/>
      <c r="RJ695" s="6"/>
      <c r="RK695" s="6"/>
      <c r="RL695" s="6"/>
      <c r="RM695" s="6"/>
      <c r="RN695" s="6"/>
      <c r="RO695" s="6"/>
      <c r="RP695" s="6"/>
      <c r="RQ695" s="6"/>
      <c r="RR695" s="6"/>
      <c r="RS695" s="6"/>
      <c r="RT695" s="6"/>
      <c r="RU695" s="6"/>
      <c r="RV695" s="6"/>
      <c r="RW695" s="6"/>
      <c r="RX695" s="6"/>
      <c r="RY695" s="6"/>
      <c r="RZ695" s="6"/>
      <c r="SA695" s="6"/>
      <c r="SB695" s="6"/>
      <c r="SC695" s="6"/>
      <c r="SD695" s="6"/>
      <c r="SE695" s="6"/>
      <c r="SF695" s="6"/>
      <c r="SG695" s="6"/>
      <c r="SH695" s="6"/>
      <c r="SI695" s="6"/>
      <c r="SJ695" s="6"/>
      <c r="SK695" s="6"/>
      <c r="SL695" s="6"/>
      <c r="SM695" s="6"/>
      <c r="SN695" s="6"/>
      <c r="SO695" s="6"/>
      <c r="SP695" s="6"/>
      <c r="SQ695" s="6"/>
      <c r="SR695" s="6"/>
      <c r="SS695" s="6"/>
      <c r="ST695" s="6"/>
      <c r="SU695" s="6"/>
      <c r="SV695" s="6"/>
      <c r="SW695" s="6"/>
      <c r="SX695" s="6"/>
      <c r="SY695" s="6"/>
      <c r="SZ695" s="6"/>
      <c r="TA695" s="6"/>
      <c r="TB695" s="6"/>
      <c r="TC695" s="6"/>
      <c r="TD695" s="6"/>
      <c r="TE695" s="6"/>
      <c r="TF695" s="6"/>
      <c r="TG695" s="6"/>
      <c r="TH695" s="6"/>
      <c r="TI695" s="6"/>
      <c r="TJ695" s="6"/>
      <c r="TK695" s="6"/>
      <c r="TL695" s="6"/>
      <c r="TM695" s="6"/>
      <c r="TN695" s="6"/>
      <c r="TO695" s="6"/>
      <c r="TP695" s="6"/>
      <c r="TQ695" s="6"/>
      <c r="TR695" s="6"/>
      <c r="TS695" s="6"/>
      <c r="TT695" s="6"/>
      <c r="TU695" s="6"/>
      <c r="TV695" s="6"/>
      <c r="TW695" s="6"/>
      <c r="TX695" s="6"/>
      <c r="TY695" s="6"/>
      <c r="TZ695" s="6"/>
      <c r="UA695" s="6"/>
      <c r="UB695" s="6"/>
      <c r="UC695" s="6"/>
      <c r="UD695" s="6"/>
      <c r="UE695" s="6"/>
      <c r="UF695" s="6"/>
      <c r="UG695" s="6"/>
      <c r="UH695" s="6"/>
      <c r="UI695" s="6"/>
      <c r="UJ695" s="6"/>
      <c r="UK695" s="6"/>
      <c r="UL695" s="6"/>
      <c r="UM695" s="6"/>
      <c r="UN695" s="6"/>
      <c r="UO695" s="6"/>
      <c r="UP695" s="6"/>
      <c r="UQ695" s="6"/>
      <c r="UR695" s="6"/>
      <c r="US695" s="6"/>
      <c r="UT695" s="6"/>
      <c r="UU695" s="6"/>
      <c r="UV695" s="6"/>
      <c r="UW695" s="6"/>
      <c r="UX695" s="6"/>
      <c r="UY695" s="6"/>
      <c r="UZ695" s="6"/>
      <c r="VA695" s="6"/>
      <c r="VB695" s="6"/>
      <c r="VC695" s="6"/>
      <c r="VD695" s="6"/>
      <c r="VE695" s="6"/>
      <c r="VF695" s="6"/>
      <c r="VG695" s="6"/>
      <c r="VH695" s="6"/>
      <c r="VI695" s="6"/>
      <c r="VJ695" s="6"/>
      <c r="VK695" s="6"/>
      <c r="VL695" s="6"/>
      <c r="VM695" s="6"/>
      <c r="VN695" s="6"/>
      <c r="VO695" s="6"/>
      <c r="VP695" s="6"/>
      <c r="VQ695" s="6"/>
      <c r="VR695" s="6"/>
      <c r="VS695" s="6"/>
      <c r="VT695" s="6"/>
      <c r="VU695" s="6"/>
      <c r="VV695" s="6"/>
      <c r="VW695" s="6"/>
      <c r="VX695" s="6"/>
      <c r="VY695" s="6"/>
      <c r="VZ695" s="6"/>
      <c r="WA695" s="6"/>
      <c r="WB695" s="6"/>
      <c r="WC695" s="6"/>
      <c r="WD695" s="6"/>
      <c r="WE695" s="6"/>
      <c r="WF695" s="6"/>
      <c r="WG695" s="6"/>
      <c r="WH695" s="6"/>
      <c r="WI695" s="6"/>
      <c r="WJ695" s="6"/>
      <c r="WK695" s="6"/>
      <c r="WL695" s="6"/>
      <c r="WM695" s="6"/>
      <c r="WN695" s="6"/>
      <c r="WO695" s="6"/>
      <c r="WP695" s="6"/>
      <c r="WQ695" s="6"/>
      <c r="WR695" s="6"/>
      <c r="WS695" s="6"/>
      <c r="WT695" s="6"/>
      <c r="WU695" s="6"/>
      <c r="WV695" s="6"/>
      <c r="WW695" s="6"/>
      <c r="WX695" s="6"/>
      <c r="WY695" s="6"/>
      <c r="WZ695" s="6"/>
      <c r="XA695" s="6"/>
      <c r="XB695" s="6"/>
      <c r="XC695" s="6"/>
      <c r="XD695" s="6"/>
      <c r="XE695" s="6"/>
      <c r="XF695" s="6"/>
      <c r="XG695" s="6"/>
      <c r="XH695" s="6"/>
      <c r="XI695" s="6"/>
      <c r="XJ695" s="6"/>
      <c r="XK695" s="6"/>
      <c r="XL695" s="6"/>
      <c r="XM695" s="6"/>
      <c r="XN695" s="6"/>
      <c r="XO695" s="6"/>
      <c r="XP695" s="6"/>
    </row>
    <row r="696" spans="2:640" x14ac:dyDescent="0.25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/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/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/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/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/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6"/>
      <c r="MR696" s="6"/>
      <c r="MS696" s="6"/>
      <c r="MT696" s="6"/>
      <c r="MU696" s="6"/>
      <c r="MV696" s="6"/>
      <c r="MW696" s="6"/>
      <c r="MX696" s="6"/>
      <c r="MY696" s="6"/>
      <c r="MZ696" s="6"/>
      <c r="NA696" s="6"/>
      <c r="NB696" s="6"/>
      <c r="NC696" s="6"/>
      <c r="ND696" s="6"/>
      <c r="NE696" s="6"/>
      <c r="NF696" s="6"/>
      <c r="NG696" s="6"/>
      <c r="NH696" s="6"/>
      <c r="NI696" s="6"/>
      <c r="NJ696" s="6"/>
      <c r="NK696" s="6"/>
      <c r="NL696" s="6"/>
      <c r="NM696" s="6"/>
      <c r="NN696" s="6"/>
      <c r="NO696" s="6"/>
      <c r="NP696" s="6"/>
      <c r="NQ696" s="6"/>
      <c r="NR696" s="6"/>
      <c r="NS696" s="6"/>
      <c r="NT696" s="6"/>
      <c r="NU696" s="6"/>
      <c r="NV696" s="6"/>
      <c r="NW696" s="6"/>
      <c r="NX696" s="6"/>
      <c r="NY696" s="6"/>
      <c r="NZ696" s="6"/>
      <c r="OA696" s="6"/>
      <c r="OB696" s="6"/>
      <c r="OC696" s="6"/>
      <c r="OD696" s="6"/>
      <c r="OE696" s="6"/>
      <c r="OF696" s="6"/>
      <c r="OG696" s="6"/>
      <c r="OH696" s="6"/>
      <c r="OI696" s="6"/>
      <c r="OJ696" s="6"/>
      <c r="OK696" s="6"/>
      <c r="OL696" s="6"/>
      <c r="OM696" s="6"/>
      <c r="ON696" s="6"/>
      <c r="OO696" s="6"/>
      <c r="OP696" s="6"/>
      <c r="OQ696" s="6"/>
      <c r="OR696" s="6"/>
      <c r="OS696" s="6"/>
      <c r="OT696" s="6"/>
      <c r="OU696" s="6"/>
      <c r="OV696" s="6"/>
      <c r="OW696" s="6"/>
      <c r="OX696" s="6"/>
      <c r="OY696" s="6"/>
      <c r="OZ696" s="6"/>
      <c r="PA696" s="6"/>
      <c r="PB696" s="6"/>
      <c r="PC696" s="6"/>
      <c r="PD696" s="6"/>
      <c r="PE696" s="6"/>
      <c r="PF696" s="6"/>
      <c r="PG696" s="6"/>
      <c r="PH696" s="6"/>
      <c r="PI696" s="6"/>
      <c r="PJ696" s="6"/>
      <c r="PK696" s="6"/>
      <c r="PL696" s="6"/>
      <c r="PM696" s="6"/>
      <c r="PN696" s="6"/>
      <c r="PO696" s="6"/>
      <c r="PP696" s="6"/>
      <c r="PQ696" s="6"/>
      <c r="PR696" s="6"/>
      <c r="PS696" s="6"/>
      <c r="PT696" s="6"/>
      <c r="PU696" s="6"/>
      <c r="PV696" s="6"/>
      <c r="PW696" s="6"/>
      <c r="PX696" s="6"/>
      <c r="PY696" s="6"/>
      <c r="PZ696" s="6"/>
      <c r="QA696" s="6"/>
      <c r="QB696" s="6"/>
      <c r="QC696" s="6"/>
      <c r="QD696" s="6"/>
      <c r="QE696" s="6"/>
      <c r="QF696" s="6"/>
      <c r="QG696" s="6"/>
      <c r="QH696" s="6"/>
      <c r="QI696" s="6"/>
      <c r="QJ696" s="6"/>
      <c r="QK696" s="6"/>
      <c r="QL696" s="6"/>
      <c r="QM696" s="6"/>
      <c r="QN696" s="6"/>
      <c r="QO696" s="6"/>
      <c r="QP696" s="6"/>
      <c r="QQ696" s="6"/>
      <c r="QR696" s="6"/>
      <c r="QS696" s="6"/>
      <c r="QT696" s="6"/>
      <c r="QU696" s="6"/>
      <c r="QV696" s="6"/>
      <c r="QW696" s="6"/>
      <c r="QX696" s="6"/>
      <c r="QY696" s="6"/>
      <c r="QZ696" s="6"/>
      <c r="RA696" s="6"/>
      <c r="RB696" s="6"/>
      <c r="RC696" s="6"/>
      <c r="RD696" s="6"/>
      <c r="RE696" s="6"/>
      <c r="RF696" s="6"/>
      <c r="RG696" s="6"/>
      <c r="RH696" s="6"/>
      <c r="RI696" s="6"/>
      <c r="RJ696" s="6"/>
      <c r="RK696" s="6"/>
      <c r="RL696" s="6"/>
      <c r="RM696" s="6"/>
      <c r="RN696" s="6"/>
      <c r="RO696" s="6"/>
      <c r="RP696" s="6"/>
      <c r="RQ696" s="6"/>
      <c r="RR696" s="6"/>
      <c r="RS696" s="6"/>
      <c r="RT696" s="6"/>
      <c r="RU696" s="6"/>
      <c r="RV696" s="6"/>
      <c r="RW696" s="6"/>
      <c r="RX696" s="6"/>
      <c r="RY696" s="6"/>
      <c r="RZ696" s="6"/>
      <c r="SA696" s="6"/>
      <c r="SB696" s="6"/>
      <c r="SC696" s="6"/>
      <c r="SD696" s="6"/>
      <c r="SE696" s="6"/>
      <c r="SF696" s="6"/>
      <c r="SG696" s="6"/>
      <c r="SH696" s="6"/>
      <c r="SI696" s="6"/>
      <c r="SJ696" s="6"/>
      <c r="SK696" s="6"/>
      <c r="SL696" s="6"/>
      <c r="SM696" s="6"/>
      <c r="SN696" s="6"/>
      <c r="SO696" s="6"/>
      <c r="SP696" s="6"/>
      <c r="SQ696" s="6"/>
      <c r="SR696" s="6"/>
      <c r="SS696" s="6"/>
      <c r="ST696" s="6"/>
      <c r="SU696" s="6"/>
      <c r="SV696" s="6"/>
      <c r="SW696" s="6"/>
      <c r="SX696" s="6"/>
      <c r="SY696" s="6"/>
      <c r="SZ696" s="6"/>
      <c r="TA696" s="6"/>
      <c r="TB696" s="6"/>
      <c r="TC696" s="6"/>
      <c r="TD696" s="6"/>
      <c r="TE696" s="6"/>
      <c r="TF696" s="6"/>
      <c r="TG696" s="6"/>
      <c r="TH696" s="6"/>
      <c r="TI696" s="6"/>
      <c r="TJ696" s="6"/>
      <c r="TK696" s="6"/>
      <c r="TL696" s="6"/>
      <c r="TM696" s="6"/>
      <c r="TN696" s="6"/>
      <c r="TO696" s="6"/>
      <c r="TP696" s="6"/>
      <c r="TQ696" s="6"/>
      <c r="TR696" s="6"/>
      <c r="TS696" s="6"/>
      <c r="TT696" s="6"/>
      <c r="TU696" s="6"/>
      <c r="TV696" s="6"/>
      <c r="TW696" s="6"/>
      <c r="TX696" s="6"/>
      <c r="TY696" s="6"/>
      <c r="TZ696" s="6"/>
      <c r="UA696" s="6"/>
      <c r="UB696" s="6"/>
      <c r="UC696" s="6"/>
      <c r="UD696" s="6"/>
      <c r="UE696" s="6"/>
      <c r="UF696" s="6"/>
      <c r="UG696" s="6"/>
      <c r="UH696" s="6"/>
      <c r="UI696" s="6"/>
      <c r="UJ696" s="6"/>
      <c r="UK696" s="6"/>
      <c r="UL696" s="6"/>
      <c r="UM696" s="6"/>
      <c r="UN696" s="6"/>
      <c r="UO696" s="6"/>
      <c r="UP696" s="6"/>
      <c r="UQ696" s="6"/>
      <c r="UR696" s="6"/>
      <c r="US696" s="6"/>
      <c r="UT696" s="6"/>
      <c r="UU696" s="6"/>
      <c r="UV696" s="6"/>
      <c r="UW696" s="6"/>
      <c r="UX696" s="6"/>
      <c r="UY696" s="6"/>
      <c r="UZ696" s="6"/>
      <c r="VA696" s="6"/>
      <c r="VB696" s="6"/>
      <c r="VC696" s="6"/>
      <c r="VD696" s="6"/>
      <c r="VE696" s="6"/>
      <c r="VF696" s="6"/>
      <c r="VG696" s="6"/>
      <c r="VH696" s="6"/>
      <c r="VI696" s="6"/>
      <c r="VJ696" s="6"/>
      <c r="VK696" s="6"/>
      <c r="VL696" s="6"/>
      <c r="VM696" s="6"/>
      <c r="VN696" s="6"/>
      <c r="VO696" s="6"/>
      <c r="VP696" s="6"/>
      <c r="VQ696" s="6"/>
      <c r="VR696" s="6"/>
      <c r="VS696" s="6"/>
      <c r="VT696" s="6"/>
      <c r="VU696" s="6"/>
      <c r="VV696" s="6"/>
      <c r="VW696" s="6"/>
      <c r="VX696" s="6"/>
      <c r="VY696" s="6"/>
      <c r="VZ696" s="6"/>
      <c r="WA696" s="6"/>
      <c r="WB696" s="6"/>
      <c r="WC696" s="6"/>
      <c r="WD696" s="6"/>
      <c r="WE696" s="6"/>
      <c r="WF696" s="6"/>
      <c r="WG696" s="6"/>
      <c r="WH696" s="6"/>
      <c r="WI696" s="6"/>
      <c r="WJ696" s="6"/>
      <c r="WK696" s="6"/>
      <c r="WL696" s="6"/>
      <c r="WM696" s="6"/>
      <c r="WN696" s="6"/>
      <c r="WO696" s="6"/>
      <c r="WP696" s="6"/>
      <c r="WQ696" s="6"/>
      <c r="WR696" s="6"/>
      <c r="WS696" s="6"/>
      <c r="WT696" s="6"/>
      <c r="WU696" s="6"/>
      <c r="WV696" s="6"/>
      <c r="WW696" s="6"/>
      <c r="WX696" s="6"/>
      <c r="WY696" s="6"/>
      <c r="WZ696" s="6"/>
      <c r="XA696" s="6"/>
      <c r="XB696" s="6"/>
      <c r="XC696" s="6"/>
      <c r="XD696" s="6"/>
      <c r="XE696" s="6"/>
      <c r="XF696" s="6"/>
      <c r="XG696" s="6"/>
      <c r="XH696" s="6"/>
      <c r="XI696" s="6"/>
      <c r="XJ696" s="6"/>
      <c r="XK696" s="6"/>
      <c r="XL696" s="6"/>
      <c r="XM696" s="6"/>
      <c r="XN696" s="6"/>
      <c r="XO696" s="6"/>
      <c r="XP696" s="6"/>
    </row>
    <row r="697" spans="2:640" x14ac:dyDescent="0.25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/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/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/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/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/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6"/>
      <c r="MR697" s="6"/>
      <c r="MS697" s="6"/>
      <c r="MT697" s="6"/>
      <c r="MU697" s="6"/>
      <c r="MV697" s="6"/>
      <c r="MW697" s="6"/>
      <c r="MX697" s="6"/>
      <c r="MY697" s="6"/>
      <c r="MZ697" s="6"/>
      <c r="NA697" s="6"/>
      <c r="NB697" s="6"/>
      <c r="NC697" s="6"/>
      <c r="ND697" s="6"/>
      <c r="NE697" s="6"/>
      <c r="NF697" s="6"/>
      <c r="NG697" s="6"/>
      <c r="NH697" s="6"/>
      <c r="NI697" s="6"/>
      <c r="NJ697" s="6"/>
      <c r="NK697" s="6"/>
      <c r="NL697" s="6"/>
      <c r="NM697" s="6"/>
      <c r="NN697" s="6"/>
      <c r="NO697" s="6"/>
      <c r="NP697" s="6"/>
      <c r="NQ697" s="6"/>
      <c r="NR697" s="6"/>
      <c r="NS697" s="6"/>
      <c r="NT697" s="6"/>
      <c r="NU697" s="6"/>
      <c r="NV697" s="6"/>
      <c r="NW697" s="6"/>
      <c r="NX697" s="6"/>
      <c r="NY697" s="6"/>
      <c r="NZ697" s="6"/>
      <c r="OA697" s="6"/>
      <c r="OB697" s="6"/>
      <c r="OC697" s="6"/>
      <c r="OD697" s="6"/>
      <c r="OE697" s="6"/>
      <c r="OF697" s="6"/>
      <c r="OG697" s="6"/>
      <c r="OH697" s="6"/>
      <c r="OI697" s="6"/>
      <c r="OJ697" s="6"/>
      <c r="OK697" s="6"/>
      <c r="OL697" s="6"/>
      <c r="OM697" s="6"/>
      <c r="ON697" s="6"/>
      <c r="OO697" s="6"/>
      <c r="OP697" s="6"/>
      <c r="OQ697" s="6"/>
      <c r="OR697" s="6"/>
      <c r="OS697" s="6"/>
      <c r="OT697" s="6"/>
      <c r="OU697" s="6"/>
      <c r="OV697" s="6"/>
      <c r="OW697" s="6"/>
      <c r="OX697" s="6"/>
      <c r="OY697" s="6"/>
      <c r="OZ697" s="6"/>
      <c r="PA697" s="6"/>
      <c r="PB697" s="6"/>
      <c r="PC697" s="6"/>
      <c r="PD697" s="6"/>
      <c r="PE697" s="6"/>
      <c r="PF697" s="6"/>
      <c r="PG697" s="6"/>
      <c r="PH697" s="6"/>
      <c r="PI697" s="6"/>
      <c r="PJ697" s="6"/>
      <c r="PK697" s="6"/>
      <c r="PL697" s="6"/>
      <c r="PM697" s="6"/>
      <c r="PN697" s="6"/>
      <c r="PO697" s="6"/>
      <c r="PP697" s="6"/>
      <c r="PQ697" s="6"/>
      <c r="PR697" s="6"/>
      <c r="PS697" s="6"/>
      <c r="PT697" s="6"/>
      <c r="PU697" s="6"/>
      <c r="PV697" s="6"/>
      <c r="PW697" s="6"/>
      <c r="PX697" s="6"/>
      <c r="PY697" s="6"/>
      <c r="PZ697" s="6"/>
      <c r="QA697" s="6"/>
      <c r="QB697" s="6"/>
      <c r="QC697" s="6"/>
      <c r="QD697" s="6"/>
      <c r="QE697" s="6"/>
      <c r="QF697" s="6"/>
      <c r="QG697" s="6"/>
      <c r="QH697" s="6"/>
      <c r="QI697" s="6"/>
      <c r="QJ697" s="6"/>
      <c r="QK697" s="6"/>
      <c r="QL697" s="6"/>
      <c r="QM697" s="6"/>
      <c r="QN697" s="6"/>
      <c r="QO697" s="6"/>
      <c r="QP697" s="6"/>
      <c r="QQ697" s="6"/>
      <c r="QR697" s="6"/>
      <c r="QS697" s="6"/>
      <c r="QT697" s="6"/>
      <c r="QU697" s="6"/>
      <c r="QV697" s="6"/>
      <c r="QW697" s="6"/>
      <c r="QX697" s="6"/>
      <c r="QY697" s="6"/>
      <c r="QZ697" s="6"/>
      <c r="RA697" s="6"/>
      <c r="RB697" s="6"/>
      <c r="RC697" s="6"/>
      <c r="RD697" s="6"/>
      <c r="RE697" s="6"/>
      <c r="RF697" s="6"/>
      <c r="RG697" s="6"/>
      <c r="RH697" s="6"/>
      <c r="RI697" s="6"/>
      <c r="RJ697" s="6"/>
      <c r="RK697" s="6"/>
      <c r="RL697" s="6"/>
      <c r="RM697" s="6"/>
      <c r="RN697" s="6"/>
      <c r="RO697" s="6"/>
      <c r="RP697" s="6"/>
      <c r="RQ697" s="6"/>
      <c r="RR697" s="6"/>
      <c r="RS697" s="6"/>
      <c r="RT697" s="6"/>
      <c r="RU697" s="6"/>
      <c r="RV697" s="6"/>
      <c r="RW697" s="6"/>
      <c r="RX697" s="6"/>
      <c r="RY697" s="6"/>
      <c r="RZ697" s="6"/>
      <c r="SA697" s="6"/>
      <c r="SB697" s="6"/>
      <c r="SC697" s="6"/>
      <c r="SD697" s="6"/>
      <c r="SE697" s="6"/>
      <c r="SF697" s="6"/>
      <c r="SG697" s="6"/>
      <c r="SH697" s="6"/>
      <c r="SI697" s="6"/>
      <c r="SJ697" s="6"/>
      <c r="SK697" s="6"/>
      <c r="SL697" s="6"/>
      <c r="SM697" s="6"/>
      <c r="SN697" s="6"/>
      <c r="SO697" s="6"/>
      <c r="SP697" s="6"/>
      <c r="SQ697" s="6"/>
      <c r="SR697" s="6"/>
      <c r="SS697" s="6"/>
      <c r="ST697" s="6"/>
      <c r="SU697" s="6"/>
      <c r="SV697" s="6"/>
      <c r="SW697" s="6"/>
      <c r="SX697" s="6"/>
      <c r="SY697" s="6"/>
      <c r="SZ697" s="6"/>
      <c r="TA697" s="6"/>
      <c r="TB697" s="6"/>
      <c r="TC697" s="6"/>
      <c r="TD697" s="6"/>
      <c r="TE697" s="6"/>
      <c r="TF697" s="6"/>
      <c r="TG697" s="6"/>
      <c r="TH697" s="6"/>
      <c r="TI697" s="6"/>
      <c r="TJ697" s="6"/>
      <c r="TK697" s="6"/>
      <c r="TL697" s="6"/>
      <c r="TM697" s="6"/>
      <c r="TN697" s="6"/>
      <c r="TO697" s="6"/>
      <c r="TP697" s="6"/>
      <c r="TQ697" s="6"/>
      <c r="TR697" s="6"/>
      <c r="TS697" s="6"/>
      <c r="TT697" s="6"/>
      <c r="TU697" s="6"/>
      <c r="TV697" s="6"/>
      <c r="TW697" s="6"/>
      <c r="TX697" s="6"/>
      <c r="TY697" s="6"/>
      <c r="TZ697" s="6"/>
      <c r="UA697" s="6"/>
      <c r="UB697" s="6"/>
      <c r="UC697" s="6"/>
      <c r="UD697" s="6"/>
      <c r="UE697" s="6"/>
      <c r="UF697" s="6"/>
      <c r="UG697" s="6"/>
      <c r="UH697" s="6"/>
      <c r="UI697" s="6"/>
      <c r="UJ697" s="6"/>
      <c r="UK697" s="6"/>
      <c r="UL697" s="6"/>
      <c r="UM697" s="6"/>
      <c r="UN697" s="6"/>
      <c r="UO697" s="6"/>
      <c r="UP697" s="6"/>
      <c r="UQ697" s="6"/>
      <c r="UR697" s="6"/>
      <c r="US697" s="6"/>
      <c r="UT697" s="6"/>
      <c r="UU697" s="6"/>
      <c r="UV697" s="6"/>
      <c r="UW697" s="6"/>
      <c r="UX697" s="6"/>
      <c r="UY697" s="6"/>
      <c r="UZ697" s="6"/>
      <c r="VA697" s="6"/>
      <c r="VB697" s="6"/>
      <c r="VC697" s="6"/>
      <c r="VD697" s="6"/>
      <c r="VE697" s="6"/>
      <c r="VF697" s="6"/>
      <c r="VG697" s="6"/>
      <c r="VH697" s="6"/>
      <c r="VI697" s="6"/>
      <c r="VJ697" s="6"/>
      <c r="VK697" s="6"/>
      <c r="VL697" s="6"/>
      <c r="VM697" s="6"/>
      <c r="VN697" s="6"/>
      <c r="VO697" s="6"/>
      <c r="VP697" s="6"/>
      <c r="VQ697" s="6"/>
      <c r="VR697" s="6"/>
      <c r="VS697" s="6"/>
      <c r="VT697" s="6"/>
      <c r="VU697" s="6"/>
      <c r="VV697" s="6"/>
      <c r="VW697" s="6"/>
      <c r="VX697" s="6"/>
      <c r="VY697" s="6"/>
      <c r="VZ697" s="6"/>
      <c r="WA697" s="6"/>
      <c r="WB697" s="6"/>
      <c r="WC697" s="6"/>
      <c r="WD697" s="6"/>
      <c r="WE697" s="6"/>
      <c r="WF697" s="6"/>
      <c r="WG697" s="6"/>
      <c r="WH697" s="6"/>
      <c r="WI697" s="6"/>
      <c r="WJ697" s="6"/>
      <c r="WK697" s="6"/>
      <c r="WL697" s="6"/>
      <c r="WM697" s="6"/>
      <c r="WN697" s="6"/>
      <c r="WO697" s="6"/>
      <c r="WP697" s="6"/>
      <c r="WQ697" s="6"/>
      <c r="WR697" s="6"/>
      <c r="WS697" s="6"/>
      <c r="WT697" s="6"/>
      <c r="WU697" s="6"/>
      <c r="WV697" s="6"/>
      <c r="WW697" s="6"/>
      <c r="WX697" s="6"/>
      <c r="WY697" s="6"/>
      <c r="WZ697" s="6"/>
      <c r="XA697" s="6"/>
      <c r="XB697" s="6"/>
      <c r="XC697" s="6"/>
      <c r="XD697" s="6"/>
      <c r="XE697" s="6"/>
      <c r="XF697" s="6"/>
      <c r="XG697" s="6"/>
      <c r="XH697" s="6"/>
      <c r="XI697" s="6"/>
      <c r="XJ697" s="6"/>
      <c r="XK697" s="6"/>
      <c r="XL697" s="6"/>
      <c r="XM697" s="6"/>
      <c r="XN697" s="6"/>
      <c r="XO697" s="6"/>
      <c r="XP697" s="6"/>
    </row>
    <row r="698" spans="2:640" x14ac:dyDescent="0.25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/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/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/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/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/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6"/>
      <c r="MR698" s="6"/>
      <c r="MS698" s="6"/>
      <c r="MT698" s="6"/>
      <c r="MU698" s="6"/>
      <c r="MV698" s="6"/>
      <c r="MW698" s="6"/>
      <c r="MX698" s="6"/>
      <c r="MY698" s="6"/>
      <c r="MZ698" s="6"/>
      <c r="NA698" s="6"/>
      <c r="NB698" s="6"/>
      <c r="NC698" s="6"/>
      <c r="ND698" s="6"/>
      <c r="NE698" s="6"/>
      <c r="NF698" s="6"/>
      <c r="NG698" s="6"/>
      <c r="NH698" s="6"/>
      <c r="NI698" s="6"/>
      <c r="NJ698" s="6"/>
      <c r="NK698" s="6"/>
      <c r="NL698" s="6"/>
      <c r="NM698" s="6"/>
      <c r="NN698" s="6"/>
      <c r="NO698" s="6"/>
      <c r="NP698" s="6"/>
      <c r="NQ698" s="6"/>
      <c r="NR698" s="6"/>
      <c r="NS698" s="6"/>
      <c r="NT698" s="6"/>
      <c r="NU698" s="6"/>
      <c r="NV698" s="6"/>
      <c r="NW698" s="6"/>
      <c r="NX698" s="6"/>
      <c r="NY698" s="6"/>
      <c r="NZ698" s="6"/>
      <c r="OA698" s="6"/>
      <c r="OB698" s="6"/>
      <c r="OC698" s="6"/>
      <c r="OD698" s="6"/>
      <c r="OE698" s="6"/>
      <c r="OF698" s="6"/>
      <c r="OG698" s="6"/>
      <c r="OH698" s="6"/>
      <c r="OI698" s="6"/>
      <c r="OJ698" s="6"/>
      <c r="OK698" s="6"/>
      <c r="OL698" s="6"/>
      <c r="OM698" s="6"/>
      <c r="ON698" s="6"/>
      <c r="OO698" s="6"/>
      <c r="OP698" s="6"/>
      <c r="OQ698" s="6"/>
      <c r="OR698" s="6"/>
      <c r="OS698" s="6"/>
      <c r="OT698" s="6"/>
      <c r="OU698" s="6"/>
      <c r="OV698" s="6"/>
      <c r="OW698" s="6"/>
      <c r="OX698" s="6"/>
      <c r="OY698" s="6"/>
      <c r="OZ698" s="6"/>
      <c r="PA698" s="6"/>
      <c r="PB698" s="6"/>
      <c r="PC698" s="6"/>
      <c r="PD698" s="6"/>
      <c r="PE698" s="6"/>
      <c r="PF698" s="6"/>
      <c r="PG698" s="6"/>
      <c r="PH698" s="6"/>
      <c r="PI698" s="6"/>
      <c r="PJ698" s="6"/>
      <c r="PK698" s="6"/>
      <c r="PL698" s="6"/>
      <c r="PM698" s="6"/>
      <c r="PN698" s="6"/>
      <c r="PO698" s="6"/>
      <c r="PP698" s="6"/>
      <c r="PQ698" s="6"/>
      <c r="PR698" s="6"/>
      <c r="PS698" s="6"/>
      <c r="PT698" s="6"/>
      <c r="PU698" s="6"/>
      <c r="PV698" s="6"/>
      <c r="PW698" s="6"/>
      <c r="PX698" s="6"/>
      <c r="PY698" s="6"/>
      <c r="PZ698" s="6"/>
      <c r="QA698" s="6"/>
      <c r="QB698" s="6"/>
      <c r="QC698" s="6"/>
      <c r="QD698" s="6"/>
      <c r="QE698" s="6"/>
      <c r="QF698" s="6"/>
      <c r="QG698" s="6"/>
      <c r="QH698" s="6"/>
      <c r="QI698" s="6"/>
      <c r="QJ698" s="6"/>
      <c r="QK698" s="6"/>
      <c r="QL698" s="6"/>
      <c r="QM698" s="6"/>
      <c r="QN698" s="6"/>
      <c r="QO698" s="6"/>
      <c r="QP698" s="6"/>
      <c r="QQ698" s="6"/>
      <c r="QR698" s="6"/>
      <c r="QS698" s="6"/>
      <c r="QT698" s="6"/>
      <c r="QU698" s="6"/>
      <c r="QV698" s="6"/>
      <c r="QW698" s="6"/>
      <c r="QX698" s="6"/>
      <c r="QY698" s="6"/>
      <c r="QZ698" s="6"/>
      <c r="RA698" s="6"/>
      <c r="RB698" s="6"/>
      <c r="RC698" s="6"/>
      <c r="RD698" s="6"/>
      <c r="RE698" s="6"/>
      <c r="RF698" s="6"/>
      <c r="RG698" s="6"/>
      <c r="RH698" s="6"/>
      <c r="RI698" s="6"/>
      <c r="RJ698" s="6"/>
      <c r="RK698" s="6"/>
      <c r="RL698" s="6"/>
      <c r="RM698" s="6"/>
      <c r="RN698" s="6"/>
      <c r="RO698" s="6"/>
      <c r="RP698" s="6"/>
      <c r="RQ698" s="6"/>
      <c r="RR698" s="6"/>
      <c r="RS698" s="6"/>
      <c r="RT698" s="6"/>
      <c r="RU698" s="6"/>
      <c r="RV698" s="6"/>
      <c r="RW698" s="6"/>
      <c r="RX698" s="6"/>
      <c r="RY698" s="6"/>
      <c r="RZ698" s="6"/>
      <c r="SA698" s="6"/>
      <c r="SB698" s="6"/>
      <c r="SC698" s="6"/>
      <c r="SD698" s="6"/>
      <c r="SE698" s="6"/>
      <c r="SF698" s="6"/>
      <c r="SG698" s="6"/>
      <c r="SH698" s="6"/>
      <c r="SI698" s="6"/>
      <c r="SJ698" s="6"/>
      <c r="SK698" s="6"/>
      <c r="SL698" s="6"/>
      <c r="SM698" s="6"/>
      <c r="SN698" s="6"/>
      <c r="SO698" s="6"/>
      <c r="SP698" s="6"/>
      <c r="SQ698" s="6"/>
      <c r="SR698" s="6"/>
      <c r="SS698" s="6"/>
      <c r="ST698" s="6"/>
      <c r="SU698" s="6"/>
      <c r="SV698" s="6"/>
      <c r="SW698" s="6"/>
      <c r="SX698" s="6"/>
      <c r="SY698" s="6"/>
      <c r="SZ698" s="6"/>
      <c r="TA698" s="6"/>
      <c r="TB698" s="6"/>
      <c r="TC698" s="6"/>
      <c r="TD698" s="6"/>
      <c r="TE698" s="6"/>
      <c r="TF698" s="6"/>
      <c r="TG698" s="6"/>
      <c r="TH698" s="6"/>
      <c r="TI698" s="6"/>
      <c r="TJ698" s="6"/>
      <c r="TK698" s="6"/>
      <c r="TL698" s="6"/>
      <c r="TM698" s="6"/>
      <c r="TN698" s="6"/>
      <c r="TO698" s="6"/>
      <c r="TP698" s="6"/>
      <c r="TQ698" s="6"/>
      <c r="TR698" s="6"/>
      <c r="TS698" s="6"/>
      <c r="TT698" s="6"/>
      <c r="TU698" s="6"/>
      <c r="TV698" s="6"/>
      <c r="TW698" s="6"/>
      <c r="TX698" s="6"/>
      <c r="TY698" s="6"/>
      <c r="TZ698" s="6"/>
      <c r="UA698" s="6"/>
      <c r="UB698" s="6"/>
      <c r="UC698" s="6"/>
      <c r="UD698" s="6"/>
      <c r="UE698" s="6"/>
      <c r="UF698" s="6"/>
      <c r="UG698" s="6"/>
      <c r="UH698" s="6"/>
      <c r="UI698" s="6"/>
      <c r="UJ698" s="6"/>
      <c r="UK698" s="6"/>
      <c r="UL698" s="6"/>
      <c r="UM698" s="6"/>
      <c r="UN698" s="6"/>
      <c r="UO698" s="6"/>
      <c r="UP698" s="6"/>
      <c r="UQ698" s="6"/>
      <c r="UR698" s="6"/>
      <c r="US698" s="6"/>
      <c r="UT698" s="6"/>
      <c r="UU698" s="6"/>
      <c r="UV698" s="6"/>
      <c r="UW698" s="6"/>
      <c r="UX698" s="6"/>
      <c r="UY698" s="6"/>
      <c r="UZ698" s="6"/>
      <c r="VA698" s="6"/>
      <c r="VB698" s="6"/>
      <c r="VC698" s="6"/>
      <c r="VD698" s="6"/>
      <c r="VE698" s="6"/>
      <c r="VF698" s="6"/>
      <c r="VG698" s="6"/>
      <c r="VH698" s="6"/>
      <c r="VI698" s="6"/>
      <c r="VJ698" s="6"/>
      <c r="VK698" s="6"/>
      <c r="VL698" s="6"/>
      <c r="VM698" s="6"/>
      <c r="VN698" s="6"/>
      <c r="VO698" s="6"/>
      <c r="VP698" s="6"/>
      <c r="VQ698" s="6"/>
      <c r="VR698" s="6"/>
      <c r="VS698" s="6"/>
      <c r="VT698" s="6"/>
      <c r="VU698" s="6"/>
      <c r="VV698" s="6"/>
      <c r="VW698" s="6"/>
      <c r="VX698" s="6"/>
      <c r="VY698" s="6"/>
      <c r="VZ698" s="6"/>
      <c r="WA698" s="6"/>
      <c r="WB698" s="6"/>
      <c r="WC698" s="6"/>
      <c r="WD698" s="6"/>
      <c r="WE698" s="6"/>
      <c r="WF698" s="6"/>
      <c r="WG698" s="6"/>
      <c r="WH698" s="6"/>
      <c r="WI698" s="6"/>
      <c r="WJ698" s="6"/>
      <c r="WK698" s="6"/>
      <c r="WL698" s="6"/>
      <c r="WM698" s="6"/>
      <c r="WN698" s="6"/>
      <c r="WO698" s="6"/>
      <c r="WP698" s="6"/>
      <c r="WQ698" s="6"/>
      <c r="WR698" s="6"/>
      <c r="WS698" s="6"/>
      <c r="WT698" s="6"/>
      <c r="WU698" s="6"/>
      <c r="WV698" s="6"/>
      <c r="WW698" s="6"/>
      <c r="WX698" s="6"/>
      <c r="WY698" s="6"/>
      <c r="WZ698" s="6"/>
      <c r="XA698" s="6"/>
      <c r="XB698" s="6"/>
      <c r="XC698" s="6"/>
      <c r="XD698" s="6"/>
      <c r="XE698" s="6"/>
      <c r="XF698" s="6"/>
      <c r="XG698" s="6"/>
      <c r="XH698" s="6"/>
      <c r="XI698" s="6"/>
      <c r="XJ698" s="6"/>
      <c r="XK698" s="6"/>
      <c r="XL698" s="6"/>
      <c r="XM698" s="6"/>
      <c r="XN698" s="6"/>
      <c r="XO698" s="6"/>
      <c r="XP698" s="6"/>
    </row>
    <row r="699" spans="2:640" x14ac:dyDescent="0.25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/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/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/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/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/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6"/>
      <c r="MR699" s="6"/>
      <c r="MS699" s="6"/>
      <c r="MT699" s="6"/>
      <c r="MU699" s="6"/>
      <c r="MV699" s="6"/>
      <c r="MW699" s="6"/>
      <c r="MX699" s="6"/>
      <c r="MY699" s="6"/>
      <c r="MZ699" s="6"/>
      <c r="NA699" s="6"/>
      <c r="NB699" s="6"/>
      <c r="NC699" s="6"/>
      <c r="ND699" s="6"/>
      <c r="NE699" s="6"/>
      <c r="NF699" s="6"/>
      <c r="NG699" s="6"/>
      <c r="NH699" s="6"/>
      <c r="NI699" s="6"/>
      <c r="NJ699" s="6"/>
      <c r="NK699" s="6"/>
      <c r="NL699" s="6"/>
      <c r="NM699" s="6"/>
      <c r="NN699" s="6"/>
      <c r="NO699" s="6"/>
      <c r="NP699" s="6"/>
      <c r="NQ699" s="6"/>
      <c r="NR699" s="6"/>
      <c r="NS699" s="6"/>
      <c r="NT699" s="6"/>
      <c r="NU699" s="6"/>
      <c r="NV699" s="6"/>
      <c r="NW699" s="6"/>
      <c r="NX699" s="6"/>
      <c r="NY699" s="6"/>
      <c r="NZ699" s="6"/>
      <c r="OA699" s="6"/>
      <c r="OB699" s="6"/>
      <c r="OC699" s="6"/>
      <c r="OD699" s="6"/>
      <c r="OE699" s="6"/>
      <c r="OF699" s="6"/>
      <c r="OG699" s="6"/>
      <c r="OH699" s="6"/>
      <c r="OI699" s="6"/>
      <c r="OJ699" s="6"/>
      <c r="OK699" s="6"/>
      <c r="OL699" s="6"/>
      <c r="OM699" s="6"/>
      <c r="ON699" s="6"/>
      <c r="OO699" s="6"/>
      <c r="OP699" s="6"/>
      <c r="OQ699" s="6"/>
      <c r="OR699" s="6"/>
      <c r="OS699" s="6"/>
      <c r="OT699" s="6"/>
      <c r="OU699" s="6"/>
      <c r="OV699" s="6"/>
      <c r="OW699" s="6"/>
      <c r="OX699" s="6"/>
      <c r="OY699" s="6"/>
      <c r="OZ699" s="6"/>
      <c r="PA699" s="6"/>
      <c r="PB699" s="6"/>
      <c r="PC699" s="6"/>
      <c r="PD699" s="6"/>
      <c r="PE699" s="6"/>
      <c r="PF699" s="6"/>
      <c r="PG699" s="6"/>
      <c r="PH699" s="6"/>
      <c r="PI699" s="6"/>
      <c r="PJ699" s="6"/>
      <c r="PK699" s="6"/>
      <c r="PL699" s="6"/>
      <c r="PM699" s="6"/>
      <c r="PN699" s="6"/>
      <c r="PO699" s="6"/>
      <c r="PP699" s="6"/>
      <c r="PQ699" s="6"/>
      <c r="PR699" s="6"/>
      <c r="PS699" s="6"/>
      <c r="PT699" s="6"/>
      <c r="PU699" s="6"/>
      <c r="PV699" s="6"/>
      <c r="PW699" s="6"/>
      <c r="PX699" s="6"/>
      <c r="PY699" s="6"/>
      <c r="PZ699" s="6"/>
      <c r="QA699" s="6"/>
      <c r="QB699" s="6"/>
      <c r="QC699" s="6"/>
      <c r="QD699" s="6"/>
      <c r="QE699" s="6"/>
      <c r="QF699" s="6"/>
      <c r="QG699" s="6"/>
      <c r="QH699" s="6"/>
      <c r="QI699" s="6"/>
      <c r="QJ699" s="6"/>
      <c r="QK699" s="6"/>
      <c r="QL699" s="6"/>
      <c r="QM699" s="6"/>
      <c r="QN699" s="6"/>
      <c r="QO699" s="6"/>
      <c r="QP699" s="6"/>
      <c r="QQ699" s="6"/>
      <c r="QR699" s="6"/>
      <c r="QS699" s="6"/>
      <c r="QT699" s="6"/>
      <c r="QU699" s="6"/>
      <c r="QV699" s="6"/>
      <c r="QW699" s="6"/>
      <c r="QX699" s="6"/>
      <c r="QY699" s="6"/>
      <c r="QZ699" s="6"/>
      <c r="RA699" s="6"/>
      <c r="RB699" s="6"/>
      <c r="RC699" s="6"/>
      <c r="RD699" s="6"/>
      <c r="RE699" s="6"/>
      <c r="RF699" s="6"/>
      <c r="RG699" s="6"/>
      <c r="RH699" s="6"/>
      <c r="RI699" s="6"/>
      <c r="RJ699" s="6"/>
      <c r="RK699" s="6"/>
      <c r="RL699" s="6"/>
      <c r="RM699" s="6"/>
      <c r="RN699" s="6"/>
      <c r="RO699" s="6"/>
      <c r="RP699" s="6"/>
      <c r="RQ699" s="6"/>
      <c r="RR699" s="6"/>
      <c r="RS699" s="6"/>
      <c r="RT699" s="6"/>
      <c r="RU699" s="6"/>
      <c r="RV699" s="6"/>
      <c r="RW699" s="6"/>
      <c r="RX699" s="6"/>
      <c r="RY699" s="6"/>
      <c r="RZ699" s="6"/>
      <c r="SA699" s="6"/>
      <c r="SB699" s="6"/>
      <c r="SC699" s="6"/>
      <c r="SD699" s="6"/>
      <c r="SE699" s="6"/>
      <c r="SF699" s="6"/>
      <c r="SG699" s="6"/>
      <c r="SH699" s="6"/>
      <c r="SI699" s="6"/>
      <c r="SJ699" s="6"/>
      <c r="SK699" s="6"/>
      <c r="SL699" s="6"/>
      <c r="SM699" s="6"/>
      <c r="SN699" s="6"/>
      <c r="SO699" s="6"/>
      <c r="SP699" s="6"/>
      <c r="SQ699" s="6"/>
      <c r="SR699" s="6"/>
      <c r="SS699" s="6"/>
      <c r="ST699" s="6"/>
      <c r="SU699" s="6"/>
      <c r="SV699" s="6"/>
      <c r="SW699" s="6"/>
      <c r="SX699" s="6"/>
      <c r="SY699" s="6"/>
      <c r="SZ699" s="6"/>
      <c r="TA699" s="6"/>
      <c r="TB699" s="6"/>
      <c r="TC699" s="6"/>
      <c r="TD699" s="6"/>
      <c r="TE699" s="6"/>
      <c r="TF699" s="6"/>
      <c r="TG699" s="6"/>
      <c r="TH699" s="6"/>
      <c r="TI699" s="6"/>
      <c r="TJ699" s="6"/>
      <c r="TK699" s="6"/>
      <c r="TL699" s="6"/>
      <c r="TM699" s="6"/>
      <c r="TN699" s="6"/>
      <c r="TO699" s="6"/>
      <c r="TP699" s="6"/>
      <c r="TQ699" s="6"/>
      <c r="TR699" s="6"/>
      <c r="TS699" s="6"/>
      <c r="TT699" s="6"/>
      <c r="TU699" s="6"/>
      <c r="TV699" s="6"/>
      <c r="TW699" s="6"/>
      <c r="TX699" s="6"/>
      <c r="TY699" s="6"/>
      <c r="TZ699" s="6"/>
      <c r="UA699" s="6"/>
      <c r="UB699" s="6"/>
      <c r="UC699" s="6"/>
      <c r="UD699" s="6"/>
      <c r="UE699" s="6"/>
      <c r="UF699" s="6"/>
      <c r="UG699" s="6"/>
      <c r="UH699" s="6"/>
      <c r="UI699" s="6"/>
      <c r="UJ699" s="6"/>
      <c r="UK699" s="6"/>
      <c r="UL699" s="6"/>
      <c r="UM699" s="6"/>
      <c r="UN699" s="6"/>
      <c r="UO699" s="6"/>
      <c r="UP699" s="6"/>
      <c r="UQ699" s="6"/>
      <c r="UR699" s="6"/>
      <c r="US699" s="6"/>
      <c r="UT699" s="6"/>
      <c r="UU699" s="6"/>
      <c r="UV699" s="6"/>
      <c r="UW699" s="6"/>
      <c r="UX699" s="6"/>
      <c r="UY699" s="6"/>
      <c r="UZ699" s="6"/>
      <c r="VA699" s="6"/>
      <c r="VB699" s="6"/>
      <c r="VC699" s="6"/>
      <c r="VD699" s="6"/>
      <c r="VE699" s="6"/>
      <c r="VF699" s="6"/>
      <c r="VG699" s="6"/>
      <c r="VH699" s="6"/>
      <c r="VI699" s="6"/>
      <c r="VJ699" s="6"/>
      <c r="VK699" s="6"/>
      <c r="VL699" s="6"/>
      <c r="VM699" s="6"/>
      <c r="VN699" s="6"/>
      <c r="VO699" s="6"/>
      <c r="VP699" s="6"/>
      <c r="VQ699" s="6"/>
      <c r="VR699" s="6"/>
      <c r="VS699" s="6"/>
      <c r="VT699" s="6"/>
      <c r="VU699" s="6"/>
      <c r="VV699" s="6"/>
      <c r="VW699" s="6"/>
      <c r="VX699" s="6"/>
      <c r="VY699" s="6"/>
      <c r="VZ699" s="6"/>
      <c r="WA699" s="6"/>
      <c r="WB699" s="6"/>
      <c r="WC699" s="6"/>
      <c r="WD699" s="6"/>
      <c r="WE699" s="6"/>
      <c r="WF699" s="6"/>
      <c r="WG699" s="6"/>
      <c r="WH699" s="6"/>
      <c r="WI699" s="6"/>
      <c r="WJ699" s="6"/>
      <c r="WK699" s="6"/>
      <c r="WL699" s="6"/>
      <c r="WM699" s="6"/>
      <c r="WN699" s="6"/>
      <c r="WO699" s="6"/>
      <c r="WP699" s="6"/>
      <c r="WQ699" s="6"/>
      <c r="WR699" s="6"/>
      <c r="WS699" s="6"/>
      <c r="WT699" s="6"/>
      <c r="WU699" s="6"/>
      <c r="WV699" s="6"/>
      <c r="WW699" s="6"/>
      <c r="WX699" s="6"/>
      <c r="WY699" s="6"/>
      <c r="WZ699" s="6"/>
      <c r="XA699" s="6"/>
      <c r="XB699" s="6"/>
      <c r="XC699" s="6"/>
      <c r="XD699" s="6"/>
      <c r="XE699" s="6"/>
      <c r="XF699" s="6"/>
      <c r="XG699" s="6"/>
      <c r="XH699" s="6"/>
      <c r="XI699" s="6"/>
      <c r="XJ699" s="6"/>
      <c r="XK699" s="6"/>
      <c r="XL699" s="6"/>
      <c r="XM699" s="6"/>
      <c r="XN699" s="6"/>
      <c r="XO699" s="6"/>
      <c r="XP699" s="6"/>
    </row>
    <row r="700" spans="2:640" x14ac:dyDescent="0.25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/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/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/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/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/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6"/>
      <c r="MR700" s="6"/>
      <c r="MS700" s="6"/>
      <c r="MT700" s="6"/>
      <c r="MU700" s="6"/>
      <c r="MV700" s="6"/>
      <c r="MW700" s="6"/>
      <c r="MX700" s="6"/>
      <c r="MY700" s="6"/>
      <c r="MZ700" s="6"/>
      <c r="NA700" s="6"/>
      <c r="NB700" s="6"/>
      <c r="NC700" s="6"/>
      <c r="ND700" s="6"/>
      <c r="NE700" s="6"/>
      <c r="NF700" s="6"/>
      <c r="NG700" s="6"/>
      <c r="NH700" s="6"/>
      <c r="NI700" s="6"/>
      <c r="NJ700" s="6"/>
      <c r="NK700" s="6"/>
      <c r="NL700" s="6"/>
      <c r="NM700" s="6"/>
      <c r="NN700" s="6"/>
      <c r="NO700" s="6"/>
      <c r="NP700" s="6"/>
      <c r="NQ700" s="6"/>
      <c r="NR700" s="6"/>
      <c r="NS700" s="6"/>
      <c r="NT700" s="6"/>
      <c r="NU700" s="6"/>
      <c r="NV700" s="6"/>
      <c r="NW700" s="6"/>
      <c r="NX700" s="6"/>
      <c r="NY700" s="6"/>
      <c r="NZ700" s="6"/>
      <c r="OA700" s="6"/>
      <c r="OB700" s="6"/>
      <c r="OC700" s="6"/>
      <c r="OD700" s="6"/>
      <c r="OE700" s="6"/>
      <c r="OF700" s="6"/>
      <c r="OG700" s="6"/>
      <c r="OH700" s="6"/>
      <c r="OI700" s="6"/>
      <c r="OJ700" s="6"/>
      <c r="OK700" s="6"/>
      <c r="OL700" s="6"/>
      <c r="OM700" s="6"/>
      <c r="ON700" s="6"/>
      <c r="OO700" s="6"/>
      <c r="OP700" s="6"/>
      <c r="OQ700" s="6"/>
      <c r="OR700" s="6"/>
      <c r="OS700" s="6"/>
      <c r="OT700" s="6"/>
      <c r="OU700" s="6"/>
      <c r="OV700" s="6"/>
      <c r="OW700" s="6"/>
      <c r="OX700" s="6"/>
      <c r="OY700" s="6"/>
      <c r="OZ700" s="6"/>
      <c r="PA700" s="6"/>
      <c r="PB700" s="6"/>
      <c r="PC700" s="6"/>
      <c r="PD700" s="6"/>
      <c r="PE700" s="6"/>
      <c r="PF700" s="6"/>
      <c r="PG700" s="6"/>
      <c r="PH700" s="6"/>
      <c r="PI700" s="6"/>
      <c r="PJ700" s="6"/>
      <c r="PK700" s="6"/>
      <c r="PL700" s="6"/>
      <c r="PM700" s="6"/>
      <c r="PN700" s="6"/>
      <c r="PO700" s="6"/>
      <c r="PP700" s="6"/>
      <c r="PQ700" s="6"/>
      <c r="PR700" s="6"/>
      <c r="PS700" s="6"/>
      <c r="PT700" s="6"/>
      <c r="PU700" s="6"/>
      <c r="PV700" s="6"/>
      <c r="PW700" s="6"/>
      <c r="PX700" s="6"/>
      <c r="PY700" s="6"/>
      <c r="PZ700" s="6"/>
      <c r="QA700" s="6"/>
      <c r="QB700" s="6"/>
      <c r="QC700" s="6"/>
      <c r="QD700" s="6"/>
      <c r="QE700" s="6"/>
      <c r="QF700" s="6"/>
      <c r="QG700" s="6"/>
      <c r="QH700" s="6"/>
      <c r="QI700" s="6"/>
      <c r="QJ700" s="6"/>
      <c r="QK700" s="6"/>
      <c r="QL700" s="6"/>
      <c r="QM700" s="6"/>
      <c r="QN700" s="6"/>
      <c r="QO700" s="6"/>
      <c r="QP700" s="6"/>
      <c r="QQ700" s="6"/>
      <c r="QR700" s="6"/>
      <c r="QS700" s="6"/>
      <c r="QT700" s="6"/>
      <c r="QU700" s="6"/>
      <c r="QV700" s="6"/>
      <c r="QW700" s="6"/>
      <c r="QX700" s="6"/>
      <c r="QY700" s="6"/>
      <c r="QZ700" s="6"/>
      <c r="RA700" s="6"/>
      <c r="RB700" s="6"/>
      <c r="RC700" s="6"/>
      <c r="RD700" s="6"/>
      <c r="RE700" s="6"/>
      <c r="RF700" s="6"/>
      <c r="RG700" s="6"/>
      <c r="RH700" s="6"/>
      <c r="RI700" s="6"/>
      <c r="RJ700" s="6"/>
      <c r="RK700" s="6"/>
      <c r="RL700" s="6"/>
      <c r="RM700" s="6"/>
      <c r="RN700" s="6"/>
      <c r="RO700" s="6"/>
      <c r="RP700" s="6"/>
      <c r="RQ700" s="6"/>
      <c r="RR700" s="6"/>
      <c r="RS700" s="6"/>
      <c r="RT700" s="6"/>
      <c r="RU700" s="6"/>
      <c r="RV700" s="6"/>
      <c r="RW700" s="6"/>
      <c r="RX700" s="6"/>
      <c r="RY700" s="6"/>
      <c r="RZ700" s="6"/>
      <c r="SA700" s="6"/>
      <c r="SB700" s="6"/>
      <c r="SC700" s="6"/>
      <c r="SD700" s="6"/>
      <c r="SE700" s="6"/>
      <c r="SF700" s="6"/>
      <c r="SG700" s="6"/>
      <c r="SH700" s="6"/>
      <c r="SI700" s="6"/>
      <c r="SJ700" s="6"/>
      <c r="SK700" s="6"/>
      <c r="SL700" s="6"/>
      <c r="SM700" s="6"/>
      <c r="SN700" s="6"/>
      <c r="SO700" s="6"/>
      <c r="SP700" s="6"/>
      <c r="SQ700" s="6"/>
      <c r="SR700" s="6"/>
      <c r="SS700" s="6"/>
      <c r="ST700" s="6"/>
      <c r="SU700" s="6"/>
      <c r="SV700" s="6"/>
      <c r="SW700" s="6"/>
      <c r="SX700" s="6"/>
      <c r="SY700" s="6"/>
      <c r="SZ700" s="6"/>
      <c r="TA700" s="6"/>
      <c r="TB700" s="6"/>
      <c r="TC700" s="6"/>
      <c r="TD700" s="6"/>
      <c r="TE700" s="6"/>
      <c r="TF700" s="6"/>
      <c r="TG700" s="6"/>
      <c r="TH700" s="6"/>
      <c r="TI700" s="6"/>
      <c r="TJ700" s="6"/>
      <c r="TK700" s="6"/>
      <c r="TL700" s="6"/>
      <c r="TM700" s="6"/>
      <c r="TN700" s="6"/>
      <c r="TO700" s="6"/>
      <c r="TP700" s="6"/>
      <c r="TQ700" s="6"/>
      <c r="TR700" s="6"/>
      <c r="TS700" s="6"/>
      <c r="TT700" s="6"/>
      <c r="TU700" s="6"/>
      <c r="TV700" s="6"/>
      <c r="TW700" s="6"/>
      <c r="TX700" s="6"/>
      <c r="TY700" s="6"/>
      <c r="TZ700" s="6"/>
      <c r="UA700" s="6"/>
      <c r="UB700" s="6"/>
      <c r="UC700" s="6"/>
      <c r="UD700" s="6"/>
      <c r="UE700" s="6"/>
      <c r="UF700" s="6"/>
      <c r="UG700" s="6"/>
      <c r="UH700" s="6"/>
      <c r="UI700" s="6"/>
      <c r="UJ700" s="6"/>
      <c r="UK700" s="6"/>
      <c r="UL700" s="6"/>
      <c r="UM700" s="6"/>
      <c r="UN700" s="6"/>
      <c r="UO700" s="6"/>
      <c r="UP700" s="6"/>
      <c r="UQ700" s="6"/>
      <c r="UR700" s="6"/>
      <c r="US700" s="6"/>
      <c r="UT700" s="6"/>
      <c r="UU700" s="6"/>
      <c r="UV700" s="6"/>
      <c r="UW700" s="6"/>
      <c r="UX700" s="6"/>
      <c r="UY700" s="6"/>
      <c r="UZ700" s="6"/>
      <c r="VA700" s="6"/>
      <c r="VB700" s="6"/>
      <c r="VC700" s="6"/>
      <c r="VD700" s="6"/>
      <c r="VE700" s="6"/>
      <c r="VF700" s="6"/>
      <c r="VG700" s="6"/>
      <c r="VH700" s="6"/>
      <c r="VI700" s="6"/>
      <c r="VJ700" s="6"/>
      <c r="VK700" s="6"/>
      <c r="VL700" s="6"/>
      <c r="VM700" s="6"/>
      <c r="VN700" s="6"/>
      <c r="VO700" s="6"/>
      <c r="VP700" s="6"/>
      <c r="VQ700" s="6"/>
      <c r="VR700" s="6"/>
      <c r="VS700" s="6"/>
      <c r="VT700" s="6"/>
      <c r="VU700" s="6"/>
      <c r="VV700" s="6"/>
      <c r="VW700" s="6"/>
      <c r="VX700" s="6"/>
      <c r="VY700" s="6"/>
      <c r="VZ700" s="6"/>
      <c r="WA700" s="6"/>
      <c r="WB700" s="6"/>
      <c r="WC700" s="6"/>
      <c r="WD700" s="6"/>
      <c r="WE700" s="6"/>
      <c r="WF700" s="6"/>
      <c r="WG700" s="6"/>
      <c r="WH700" s="6"/>
      <c r="WI700" s="6"/>
      <c r="WJ700" s="6"/>
      <c r="WK700" s="6"/>
      <c r="WL700" s="6"/>
      <c r="WM700" s="6"/>
      <c r="WN700" s="6"/>
      <c r="WO700" s="6"/>
      <c r="WP700" s="6"/>
      <c r="WQ700" s="6"/>
      <c r="WR700" s="6"/>
      <c r="WS700" s="6"/>
      <c r="WT700" s="6"/>
      <c r="WU700" s="6"/>
      <c r="WV700" s="6"/>
      <c r="WW700" s="6"/>
      <c r="WX700" s="6"/>
      <c r="WY700" s="6"/>
      <c r="WZ700" s="6"/>
      <c r="XA700" s="6"/>
      <c r="XB700" s="6"/>
      <c r="XC700" s="6"/>
      <c r="XD700" s="6"/>
      <c r="XE700" s="6"/>
      <c r="XF700" s="6"/>
      <c r="XG700" s="6"/>
      <c r="XH700" s="6"/>
      <c r="XI700" s="6"/>
      <c r="XJ700" s="6"/>
      <c r="XK700" s="6"/>
      <c r="XL700" s="6"/>
      <c r="XM700" s="6"/>
      <c r="XN700" s="6"/>
      <c r="XO700" s="6"/>
      <c r="XP700" s="6"/>
    </row>
    <row r="701" spans="2:640" x14ac:dyDescent="0.25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/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/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/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/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/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6"/>
      <c r="MR701" s="6"/>
      <c r="MS701" s="6"/>
      <c r="MT701" s="6"/>
      <c r="MU701" s="6"/>
      <c r="MV701" s="6"/>
      <c r="MW701" s="6"/>
      <c r="MX701" s="6"/>
      <c r="MY701" s="6"/>
      <c r="MZ701" s="6"/>
      <c r="NA701" s="6"/>
      <c r="NB701" s="6"/>
      <c r="NC701" s="6"/>
      <c r="ND701" s="6"/>
      <c r="NE701" s="6"/>
      <c r="NF701" s="6"/>
      <c r="NG701" s="6"/>
      <c r="NH701" s="6"/>
      <c r="NI701" s="6"/>
      <c r="NJ701" s="6"/>
      <c r="NK701" s="6"/>
      <c r="NL701" s="6"/>
      <c r="NM701" s="6"/>
      <c r="NN701" s="6"/>
      <c r="NO701" s="6"/>
      <c r="NP701" s="6"/>
      <c r="NQ701" s="6"/>
      <c r="NR701" s="6"/>
      <c r="NS701" s="6"/>
      <c r="NT701" s="6"/>
      <c r="NU701" s="6"/>
      <c r="NV701" s="6"/>
      <c r="NW701" s="6"/>
      <c r="NX701" s="6"/>
      <c r="NY701" s="6"/>
      <c r="NZ701" s="6"/>
      <c r="OA701" s="6"/>
      <c r="OB701" s="6"/>
      <c r="OC701" s="6"/>
      <c r="OD701" s="6"/>
      <c r="OE701" s="6"/>
      <c r="OF701" s="6"/>
      <c r="OG701" s="6"/>
      <c r="OH701" s="6"/>
      <c r="OI701" s="6"/>
      <c r="OJ701" s="6"/>
      <c r="OK701" s="6"/>
      <c r="OL701" s="6"/>
      <c r="OM701" s="6"/>
      <c r="ON701" s="6"/>
      <c r="OO701" s="6"/>
      <c r="OP701" s="6"/>
      <c r="OQ701" s="6"/>
      <c r="OR701" s="6"/>
      <c r="OS701" s="6"/>
      <c r="OT701" s="6"/>
      <c r="OU701" s="6"/>
      <c r="OV701" s="6"/>
      <c r="OW701" s="6"/>
      <c r="OX701" s="6"/>
      <c r="OY701" s="6"/>
      <c r="OZ701" s="6"/>
      <c r="PA701" s="6"/>
      <c r="PB701" s="6"/>
      <c r="PC701" s="6"/>
      <c r="PD701" s="6"/>
      <c r="PE701" s="6"/>
      <c r="PF701" s="6"/>
      <c r="PG701" s="6"/>
      <c r="PH701" s="6"/>
      <c r="PI701" s="6"/>
      <c r="PJ701" s="6"/>
      <c r="PK701" s="6"/>
      <c r="PL701" s="6"/>
      <c r="PM701" s="6"/>
      <c r="PN701" s="6"/>
      <c r="PO701" s="6"/>
      <c r="PP701" s="6"/>
      <c r="PQ701" s="6"/>
      <c r="PR701" s="6"/>
      <c r="PS701" s="6"/>
      <c r="PT701" s="6"/>
      <c r="PU701" s="6"/>
      <c r="PV701" s="6"/>
      <c r="PW701" s="6"/>
      <c r="PX701" s="6"/>
      <c r="PY701" s="6"/>
      <c r="PZ701" s="6"/>
      <c r="QA701" s="6"/>
      <c r="QB701" s="6"/>
      <c r="QC701" s="6"/>
      <c r="QD701" s="6"/>
      <c r="QE701" s="6"/>
      <c r="QF701" s="6"/>
      <c r="QG701" s="6"/>
      <c r="QH701" s="6"/>
      <c r="QI701" s="6"/>
      <c r="QJ701" s="6"/>
      <c r="QK701" s="6"/>
      <c r="QL701" s="6"/>
      <c r="QM701" s="6"/>
      <c r="QN701" s="6"/>
      <c r="QO701" s="6"/>
      <c r="QP701" s="6"/>
      <c r="QQ701" s="6"/>
      <c r="QR701" s="6"/>
      <c r="QS701" s="6"/>
      <c r="QT701" s="6"/>
      <c r="QU701" s="6"/>
      <c r="QV701" s="6"/>
      <c r="QW701" s="6"/>
      <c r="QX701" s="6"/>
      <c r="QY701" s="6"/>
      <c r="QZ701" s="6"/>
      <c r="RA701" s="6"/>
      <c r="RB701" s="6"/>
      <c r="RC701" s="6"/>
      <c r="RD701" s="6"/>
      <c r="RE701" s="6"/>
      <c r="RF701" s="6"/>
      <c r="RG701" s="6"/>
      <c r="RH701" s="6"/>
      <c r="RI701" s="6"/>
      <c r="RJ701" s="6"/>
      <c r="RK701" s="6"/>
      <c r="RL701" s="6"/>
      <c r="RM701" s="6"/>
      <c r="RN701" s="6"/>
      <c r="RO701" s="6"/>
      <c r="RP701" s="6"/>
      <c r="RQ701" s="6"/>
      <c r="RR701" s="6"/>
      <c r="RS701" s="6"/>
      <c r="RT701" s="6"/>
      <c r="RU701" s="6"/>
      <c r="RV701" s="6"/>
      <c r="RW701" s="6"/>
      <c r="RX701" s="6"/>
      <c r="RY701" s="6"/>
      <c r="RZ701" s="6"/>
      <c r="SA701" s="6"/>
      <c r="SB701" s="6"/>
      <c r="SC701" s="6"/>
      <c r="SD701" s="6"/>
      <c r="SE701" s="6"/>
      <c r="SF701" s="6"/>
      <c r="SG701" s="6"/>
      <c r="SH701" s="6"/>
      <c r="SI701" s="6"/>
      <c r="SJ701" s="6"/>
      <c r="SK701" s="6"/>
      <c r="SL701" s="6"/>
      <c r="SM701" s="6"/>
      <c r="SN701" s="6"/>
      <c r="SO701" s="6"/>
      <c r="SP701" s="6"/>
      <c r="SQ701" s="6"/>
      <c r="SR701" s="6"/>
      <c r="SS701" s="6"/>
      <c r="ST701" s="6"/>
      <c r="SU701" s="6"/>
      <c r="SV701" s="6"/>
      <c r="SW701" s="6"/>
      <c r="SX701" s="6"/>
      <c r="SY701" s="6"/>
      <c r="SZ701" s="6"/>
      <c r="TA701" s="6"/>
      <c r="TB701" s="6"/>
      <c r="TC701" s="6"/>
      <c r="TD701" s="6"/>
      <c r="TE701" s="6"/>
      <c r="TF701" s="6"/>
      <c r="TG701" s="6"/>
      <c r="TH701" s="6"/>
      <c r="TI701" s="6"/>
      <c r="TJ701" s="6"/>
      <c r="TK701" s="6"/>
      <c r="TL701" s="6"/>
      <c r="TM701" s="6"/>
      <c r="TN701" s="6"/>
      <c r="TO701" s="6"/>
      <c r="TP701" s="6"/>
      <c r="TQ701" s="6"/>
      <c r="TR701" s="6"/>
      <c r="TS701" s="6"/>
      <c r="TT701" s="6"/>
      <c r="TU701" s="6"/>
      <c r="TV701" s="6"/>
      <c r="TW701" s="6"/>
      <c r="TX701" s="6"/>
      <c r="TY701" s="6"/>
      <c r="TZ701" s="6"/>
      <c r="UA701" s="6"/>
      <c r="UB701" s="6"/>
      <c r="UC701" s="6"/>
      <c r="UD701" s="6"/>
      <c r="UE701" s="6"/>
      <c r="UF701" s="6"/>
      <c r="UG701" s="6"/>
      <c r="UH701" s="6"/>
      <c r="UI701" s="6"/>
      <c r="UJ701" s="6"/>
      <c r="UK701" s="6"/>
      <c r="UL701" s="6"/>
      <c r="UM701" s="6"/>
      <c r="UN701" s="6"/>
      <c r="UO701" s="6"/>
      <c r="UP701" s="6"/>
      <c r="UQ701" s="6"/>
      <c r="UR701" s="6"/>
      <c r="US701" s="6"/>
      <c r="UT701" s="6"/>
      <c r="UU701" s="6"/>
      <c r="UV701" s="6"/>
      <c r="UW701" s="6"/>
      <c r="UX701" s="6"/>
      <c r="UY701" s="6"/>
      <c r="UZ701" s="6"/>
      <c r="VA701" s="6"/>
      <c r="VB701" s="6"/>
      <c r="VC701" s="6"/>
      <c r="VD701" s="6"/>
      <c r="VE701" s="6"/>
      <c r="VF701" s="6"/>
      <c r="VG701" s="6"/>
      <c r="VH701" s="6"/>
      <c r="VI701" s="6"/>
      <c r="VJ701" s="6"/>
      <c r="VK701" s="6"/>
      <c r="VL701" s="6"/>
      <c r="VM701" s="6"/>
      <c r="VN701" s="6"/>
      <c r="VO701" s="6"/>
      <c r="VP701" s="6"/>
      <c r="VQ701" s="6"/>
      <c r="VR701" s="6"/>
      <c r="VS701" s="6"/>
      <c r="VT701" s="6"/>
      <c r="VU701" s="6"/>
      <c r="VV701" s="6"/>
      <c r="VW701" s="6"/>
      <c r="VX701" s="6"/>
      <c r="VY701" s="6"/>
      <c r="VZ701" s="6"/>
      <c r="WA701" s="6"/>
      <c r="WB701" s="6"/>
      <c r="WC701" s="6"/>
      <c r="WD701" s="6"/>
      <c r="WE701" s="6"/>
      <c r="WF701" s="6"/>
      <c r="WG701" s="6"/>
      <c r="WH701" s="6"/>
      <c r="WI701" s="6"/>
      <c r="WJ701" s="6"/>
      <c r="WK701" s="6"/>
      <c r="WL701" s="6"/>
      <c r="WM701" s="6"/>
      <c r="WN701" s="6"/>
      <c r="WO701" s="6"/>
      <c r="WP701" s="6"/>
      <c r="WQ701" s="6"/>
      <c r="WR701" s="6"/>
      <c r="WS701" s="6"/>
      <c r="WT701" s="6"/>
      <c r="WU701" s="6"/>
      <c r="WV701" s="6"/>
      <c r="WW701" s="6"/>
      <c r="WX701" s="6"/>
      <c r="WY701" s="6"/>
      <c r="WZ701" s="6"/>
      <c r="XA701" s="6"/>
      <c r="XB701" s="6"/>
      <c r="XC701" s="6"/>
      <c r="XD701" s="6"/>
      <c r="XE701" s="6"/>
      <c r="XF701" s="6"/>
      <c r="XG701" s="6"/>
      <c r="XH701" s="6"/>
      <c r="XI701" s="6"/>
      <c r="XJ701" s="6"/>
      <c r="XK701" s="6"/>
      <c r="XL701" s="6"/>
      <c r="XM701" s="6"/>
      <c r="XN701" s="6"/>
      <c r="XO701" s="6"/>
      <c r="XP701" s="6"/>
    </row>
    <row r="702" spans="2:640" x14ac:dyDescent="0.25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/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/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/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/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/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6"/>
      <c r="MR702" s="6"/>
      <c r="MS702" s="6"/>
      <c r="MT702" s="6"/>
      <c r="MU702" s="6"/>
      <c r="MV702" s="6"/>
      <c r="MW702" s="6"/>
      <c r="MX702" s="6"/>
      <c r="MY702" s="6"/>
      <c r="MZ702" s="6"/>
      <c r="NA702" s="6"/>
      <c r="NB702" s="6"/>
      <c r="NC702" s="6"/>
      <c r="ND702" s="6"/>
      <c r="NE702" s="6"/>
      <c r="NF702" s="6"/>
      <c r="NG702" s="6"/>
      <c r="NH702" s="6"/>
      <c r="NI702" s="6"/>
      <c r="NJ702" s="6"/>
      <c r="NK702" s="6"/>
      <c r="NL702" s="6"/>
      <c r="NM702" s="6"/>
      <c r="NN702" s="6"/>
      <c r="NO702" s="6"/>
      <c r="NP702" s="6"/>
      <c r="NQ702" s="6"/>
      <c r="NR702" s="6"/>
      <c r="NS702" s="6"/>
      <c r="NT702" s="6"/>
      <c r="NU702" s="6"/>
      <c r="NV702" s="6"/>
      <c r="NW702" s="6"/>
      <c r="NX702" s="6"/>
      <c r="NY702" s="6"/>
      <c r="NZ702" s="6"/>
      <c r="OA702" s="6"/>
      <c r="OB702" s="6"/>
      <c r="OC702" s="6"/>
      <c r="OD702" s="6"/>
      <c r="OE702" s="6"/>
      <c r="OF702" s="6"/>
      <c r="OG702" s="6"/>
      <c r="OH702" s="6"/>
      <c r="OI702" s="6"/>
      <c r="OJ702" s="6"/>
      <c r="OK702" s="6"/>
      <c r="OL702" s="6"/>
      <c r="OM702" s="6"/>
      <c r="ON702" s="6"/>
      <c r="OO702" s="6"/>
      <c r="OP702" s="6"/>
      <c r="OQ702" s="6"/>
      <c r="OR702" s="6"/>
      <c r="OS702" s="6"/>
      <c r="OT702" s="6"/>
      <c r="OU702" s="6"/>
      <c r="OV702" s="6"/>
      <c r="OW702" s="6"/>
      <c r="OX702" s="6"/>
      <c r="OY702" s="6"/>
      <c r="OZ702" s="6"/>
      <c r="PA702" s="6"/>
      <c r="PB702" s="6"/>
      <c r="PC702" s="6"/>
      <c r="PD702" s="6"/>
      <c r="PE702" s="6"/>
      <c r="PF702" s="6"/>
      <c r="PG702" s="6"/>
      <c r="PH702" s="6"/>
      <c r="PI702" s="6"/>
      <c r="PJ702" s="6"/>
      <c r="PK702" s="6"/>
      <c r="PL702" s="6"/>
      <c r="PM702" s="6"/>
      <c r="PN702" s="6"/>
      <c r="PO702" s="6"/>
      <c r="PP702" s="6"/>
      <c r="PQ702" s="6"/>
      <c r="PR702" s="6"/>
      <c r="PS702" s="6"/>
      <c r="PT702" s="6"/>
      <c r="PU702" s="6"/>
      <c r="PV702" s="6"/>
      <c r="PW702" s="6"/>
      <c r="PX702" s="6"/>
      <c r="PY702" s="6"/>
      <c r="PZ702" s="6"/>
      <c r="QA702" s="6"/>
      <c r="QB702" s="6"/>
      <c r="QC702" s="6"/>
      <c r="QD702" s="6"/>
      <c r="QE702" s="6"/>
      <c r="QF702" s="6"/>
      <c r="QG702" s="6"/>
      <c r="QH702" s="6"/>
      <c r="QI702" s="6"/>
      <c r="QJ702" s="6"/>
      <c r="QK702" s="6"/>
      <c r="QL702" s="6"/>
      <c r="QM702" s="6"/>
      <c r="QN702" s="6"/>
      <c r="QO702" s="6"/>
      <c r="QP702" s="6"/>
      <c r="QQ702" s="6"/>
      <c r="QR702" s="6"/>
      <c r="QS702" s="6"/>
      <c r="QT702" s="6"/>
      <c r="QU702" s="6"/>
      <c r="QV702" s="6"/>
      <c r="QW702" s="6"/>
      <c r="QX702" s="6"/>
      <c r="QY702" s="6"/>
      <c r="QZ702" s="6"/>
      <c r="RA702" s="6"/>
      <c r="RB702" s="6"/>
      <c r="RC702" s="6"/>
      <c r="RD702" s="6"/>
      <c r="RE702" s="6"/>
      <c r="RF702" s="6"/>
      <c r="RG702" s="6"/>
      <c r="RH702" s="6"/>
      <c r="RI702" s="6"/>
      <c r="RJ702" s="6"/>
      <c r="RK702" s="6"/>
      <c r="RL702" s="6"/>
      <c r="RM702" s="6"/>
      <c r="RN702" s="6"/>
      <c r="RO702" s="6"/>
      <c r="RP702" s="6"/>
      <c r="RQ702" s="6"/>
      <c r="RR702" s="6"/>
      <c r="RS702" s="6"/>
      <c r="RT702" s="6"/>
      <c r="RU702" s="6"/>
      <c r="RV702" s="6"/>
      <c r="RW702" s="6"/>
      <c r="RX702" s="6"/>
      <c r="RY702" s="6"/>
      <c r="RZ702" s="6"/>
      <c r="SA702" s="6"/>
      <c r="SB702" s="6"/>
      <c r="SC702" s="6"/>
      <c r="SD702" s="6"/>
      <c r="SE702" s="6"/>
      <c r="SF702" s="6"/>
      <c r="SG702" s="6"/>
      <c r="SH702" s="6"/>
      <c r="SI702" s="6"/>
      <c r="SJ702" s="6"/>
      <c r="SK702" s="6"/>
      <c r="SL702" s="6"/>
      <c r="SM702" s="6"/>
      <c r="SN702" s="6"/>
      <c r="SO702" s="6"/>
      <c r="SP702" s="6"/>
      <c r="SQ702" s="6"/>
      <c r="SR702" s="6"/>
      <c r="SS702" s="6"/>
      <c r="ST702" s="6"/>
      <c r="SU702" s="6"/>
      <c r="SV702" s="6"/>
      <c r="SW702" s="6"/>
      <c r="SX702" s="6"/>
      <c r="SY702" s="6"/>
      <c r="SZ702" s="6"/>
      <c r="TA702" s="6"/>
      <c r="TB702" s="6"/>
      <c r="TC702" s="6"/>
      <c r="TD702" s="6"/>
      <c r="TE702" s="6"/>
      <c r="TF702" s="6"/>
      <c r="TG702" s="6"/>
      <c r="TH702" s="6"/>
      <c r="TI702" s="6"/>
      <c r="TJ702" s="6"/>
      <c r="TK702" s="6"/>
      <c r="TL702" s="6"/>
      <c r="TM702" s="6"/>
      <c r="TN702" s="6"/>
      <c r="TO702" s="6"/>
      <c r="TP702" s="6"/>
      <c r="TQ702" s="6"/>
      <c r="TR702" s="6"/>
      <c r="TS702" s="6"/>
      <c r="TT702" s="6"/>
      <c r="TU702" s="6"/>
      <c r="TV702" s="6"/>
      <c r="TW702" s="6"/>
      <c r="TX702" s="6"/>
      <c r="TY702" s="6"/>
      <c r="TZ702" s="6"/>
      <c r="UA702" s="6"/>
      <c r="UB702" s="6"/>
      <c r="UC702" s="6"/>
      <c r="UD702" s="6"/>
      <c r="UE702" s="6"/>
      <c r="UF702" s="6"/>
      <c r="UG702" s="6"/>
      <c r="UH702" s="6"/>
      <c r="UI702" s="6"/>
      <c r="UJ702" s="6"/>
      <c r="UK702" s="6"/>
      <c r="UL702" s="6"/>
      <c r="UM702" s="6"/>
      <c r="UN702" s="6"/>
      <c r="UO702" s="6"/>
      <c r="UP702" s="6"/>
      <c r="UQ702" s="6"/>
      <c r="UR702" s="6"/>
      <c r="US702" s="6"/>
      <c r="UT702" s="6"/>
      <c r="UU702" s="6"/>
      <c r="UV702" s="6"/>
      <c r="UW702" s="6"/>
      <c r="UX702" s="6"/>
      <c r="UY702" s="6"/>
      <c r="UZ702" s="6"/>
      <c r="VA702" s="6"/>
      <c r="VB702" s="6"/>
      <c r="VC702" s="6"/>
      <c r="VD702" s="6"/>
      <c r="VE702" s="6"/>
      <c r="VF702" s="6"/>
      <c r="VG702" s="6"/>
      <c r="VH702" s="6"/>
      <c r="VI702" s="6"/>
      <c r="VJ702" s="6"/>
      <c r="VK702" s="6"/>
      <c r="VL702" s="6"/>
      <c r="VM702" s="6"/>
      <c r="VN702" s="6"/>
      <c r="VO702" s="6"/>
      <c r="VP702" s="6"/>
      <c r="VQ702" s="6"/>
      <c r="VR702" s="6"/>
      <c r="VS702" s="6"/>
      <c r="VT702" s="6"/>
      <c r="VU702" s="6"/>
      <c r="VV702" s="6"/>
      <c r="VW702" s="6"/>
      <c r="VX702" s="6"/>
      <c r="VY702" s="6"/>
      <c r="VZ702" s="6"/>
      <c r="WA702" s="6"/>
      <c r="WB702" s="6"/>
      <c r="WC702" s="6"/>
      <c r="WD702" s="6"/>
      <c r="WE702" s="6"/>
      <c r="WF702" s="6"/>
      <c r="WG702" s="6"/>
      <c r="WH702" s="6"/>
      <c r="WI702" s="6"/>
      <c r="WJ702" s="6"/>
      <c r="WK702" s="6"/>
      <c r="WL702" s="6"/>
      <c r="WM702" s="6"/>
      <c r="WN702" s="6"/>
      <c r="WO702" s="6"/>
      <c r="WP702" s="6"/>
      <c r="WQ702" s="6"/>
      <c r="WR702" s="6"/>
      <c r="WS702" s="6"/>
      <c r="WT702" s="6"/>
      <c r="WU702" s="6"/>
      <c r="WV702" s="6"/>
      <c r="WW702" s="6"/>
      <c r="WX702" s="6"/>
      <c r="WY702" s="6"/>
      <c r="WZ702" s="6"/>
      <c r="XA702" s="6"/>
      <c r="XB702" s="6"/>
      <c r="XC702" s="6"/>
      <c r="XD702" s="6"/>
      <c r="XE702" s="6"/>
      <c r="XF702" s="6"/>
      <c r="XG702" s="6"/>
      <c r="XH702" s="6"/>
      <c r="XI702" s="6"/>
      <c r="XJ702" s="6"/>
      <c r="XK702" s="6"/>
      <c r="XL702" s="6"/>
      <c r="XM702" s="6"/>
      <c r="XN702" s="6"/>
      <c r="XO702" s="6"/>
      <c r="XP702" s="6"/>
    </row>
    <row r="703" spans="2:640" x14ac:dyDescent="0.25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/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/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/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/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/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6"/>
      <c r="MR703" s="6"/>
      <c r="MS703" s="6"/>
      <c r="MT703" s="6"/>
      <c r="MU703" s="6"/>
      <c r="MV703" s="6"/>
      <c r="MW703" s="6"/>
      <c r="MX703" s="6"/>
      <c r="MY703" s="6"/>
      <c r="MZ703" s="6"/>
      <c r="NA703" s="6"/>
      <c r="NB703" s="6"/>
      <c r="NC703" s="6"/>
      <c r="ND703" s="6"/>
      <c r="NE703" s="6"/>
      <c r="NF703" s="6"/>
      <c r="NG703" s="6"/>
      <c r="NH703" s="6"/>
      <c r="NI703" s="6"/>
      <c r="NJ703" s="6"/>
      <c r="NK703" s="6"/>
      <c r="NL703" s="6"/>
      <c r="NM703" s="6"/>
      <c r="NN703" s="6"/>
      <c r="NO703" s="6"/>
      <c r="NP703" s="6"/>
      <c r="NQ703" s="6"/>
      <c r="NR703" s="6"/>
      <c r="NS703" s="6"/>
      <c r="NT703" s="6"/>
      <c r="NU703" s="6"/>
      <c r="NV703" s="6"/>
      <c r="NW703" s="6"/>
      <c r="NX703" s="6"/>
      <c r="NY703" s="6"/>
      <c r="NZ703" s="6"/>
      <c r="OA703" s="6"/>
      <c r="OB703" s="6"/>
      <c r="OC703" s="6"/>
      <c r="OD703" s="6"/>
      <c r="OE703" s="6"/>
      <c r="OF703" s="6"/>
      <c r="OG703" s="6"/>
      <c r="OH703" s="6"/>
      <c r="OI703" s="6"/>
      <c r="OJ703" s="6"/>
      <c r="OK703" s="6"/>
      <c r="OL703" s="6"/>
      <c r="OM703" s="6"/>
      <c r="ON703" s="6"/>
      <c r="OO703" s="6"/>
      <c r="OP703" s="6"/>
      <c r="OQ703" s="6"/>
      <c r="OR703" s="6"/>
      <c r="OS703" s="6"/>
      <c r="OT703" s="6"/>
      <c r="OU703" s="6"/>
      <c r="OV703" s="6"/>
      <c r="OW703" s="6"/>
      <c r="OX703" s="6"/>
      <c r="OY703" s="6"/>
      <c r="OZ703" s="6"/>
      <c r="PA703" s="6"/>
      <c r="PB703" s="6"/>
      <c r="PC703" s="6"/>
      <c r="PD703" s="6"/>
      <c r="PE703" s="6"/>
      <c r="PF703" s="6"/>
      <c r="PG703" s="6"/>
      <c r="PH703" s="6"/>
      <c r="PI703" s="6"/>
      <c r="PJ703" s="6"/>
      <c r="PK703" s="6"/>
      <c r="PL703" s="6"/>
      <c r="PM703" s="6"/>
      <c r="PN703" s="6"/>
      <c r="PO703" s="6"/>
      <c r="PP703" s="6"/>
      <c r="PQ703" s="6"/>
      <c r="PR703" s="6"/>
      <c r="PS703" s="6"/>
      <c r="PT703" s="6"/>
      <c r="PU703" s="6"/>
      <c r="PV703" s="6"/>
      <c r="PW703" s="6"/>
      <c r="PX703" s="6"/>
      <c r="PY703" s="6"/>
      <c r="PZ703" s="6"/>
      <c r="QA703" s="6"/>
      <c r="QB703" s="6"/>
      <c r="QC703" s="6"/>
      <c r="QD703" s="6"/>
      <c r="QE703" s="6"/>
      <c r="QF703" s="6"/>
      <c r="QG703" s="6"/>
      <c r="QH703" s="6"/>
      <c r="QI703" s="6"/>
      <c r="QJ703" s="6"/>
      <c r="QK703" s="6"/>
      <c r="QL703" s="6"/>
      <c r="QM703" s="6"/>
      <c r="QN703" s="6"/>
      <c r="QO703" s="6"/>
      <c r="QP703" s="6"/>
      <c r="QQ703" s="6"/>
      <c r="QR703" s="6"/>
      <c r="QS703" s="6"/>
      <c r="QT703" s="6"/>
      <c r="QU703" s="6"/>
      <c r="QV703" s="6"/>
      <c r="QW703" s="6"/>
      <c r="QX703" s="6"/>
      <c r="QY703" s="6"/>
      <c r="QZ703" s="6"/>
      <c r="RA703" s="6"/>
      <c r="RB703" s="6"/>
      <c r="RC703" s="6"/>
      <c r="RD703" s="6"/>
      <c r="RE703" s="6"/>
      <c r="RF703" s="6"/>
      <c r="RG703" s="6"/>
      <c r="RH703" s="6"/>
      <c r="RI703" s="6"/>
      <c r="RJ703" s="6"/>
      <c r="RK703" s="6"/>
      <c r="RL703" s="6"/>
      <c r="RM703" s="6"/>
      <c r="RN703" s="6"/>
      <c r="RO703" s="6"/>
      <c r="RP703" s="6"/>
      <c r="RQ703" s="6"/>
      <c r="RR703" s="6"/>
      <c r="RS703" s="6"/>
      <c r="RT703" s="6"/>
      <c r="RU703" s="6"/>
      <c r="RV703" s="6"/>
      <c r="RW703" s="6"/>
      <c r="RX703" s="6"/>
      <c r="RY703" s="6"/>
      <c r="RZ703" s="6"/>
      <c r="SA703" s="6"/>
      <c r="SB703" s="6"/>
      <c r="SC703" s="6"/>
      <c r="SD703" s="6"/>
      <c r="SE703" s="6"/>
      <c r="SF703" s="6"/>
      <c r="SG703" s="6"/>
      <c r="SH703" s="6"/>
      <c r="SI703" s="6"/>
      <c r="SJ703" s="6"/>
      <c r="SK703" s="6"/>
      <c r="SL703" s="6"/>
      <c r="SM703" s="6"/>
      <c r="SN703" s="6"/>
      <c r="SO703" s="6"/>
      <c r="SP703" s="6"/>
      <c r="SQ703" s="6"/>
      <c r="SR703" s="6"/>
      <c r="SS703" s="6"/>
      <c r="ST703" s="6"/>
      <c r="SU703" s="6"/>
      <c r="SV703" s="6"/>
      <c r="SW703" s="6"/>
      <c r="SX703" s="6"/>
      <c r="SY703" s="6"/>
      <c r="SZ703" s="6"/>
      <c r="TA703" s="6"/>
      <c r="TB703" s="6"/>
      <c r="TC703" s="6"/>
      <c r="TD703" s="6"/>
      <c r="TE703" s="6"/>
      <c r="TF703" s="6"/>
      <c r="TG703" s="6"/>
      <c r="TH703" s="6"/>
      <c r="TI703" s="6"/>
      <c r="TJ703" s="6"/>
      <c r="TK703" s="6"/>
      <c r="TL703" s="6"/>
      <c r="TM703" s="6"/>
      <c r="TN703" s="6"/>
      <c r="TO703" s="6"/>
      <c r="TP703" s="6"/>
      <c r="TQ703" s="6"/>
      <c r="TR703" s="6"/>
      <c r="TS703" s="6"/>
      <c r="TT703" s="6"/>
      <c r="TU703" s="6"/>
      <c r="TV703" s="6"/>
      <c r="TW703" s="6"/>
      <c r="TX703" s="6"/>
      <c r="TY703" s="6"/>
      <c r="TZ703" s="6"/>
      <c r="UA703" s="6"/>
      <c r="UB703" s="6"/>
      <c r="UC703" s="6"/>
      <c r="UD703" s="6"/>
      <c r="UE703" s="6"/>
      <c r="UF703" s="6"/>
      <c r="UG703" s="6"/>
      <c r="UH703" s="6"/>
      <c r="UI703" s="6"/>
      <c r="UJ703" s="6"/>
      <c r="UK703" s="6"/>
      <c r="UL703" s="6"/>
      <c r="UM703" s="6"/>
      <c r="UN703" s="6"/>
      <c r="UO703" s="6"/>
      <c r="UP703" s="6"/>
      <c r="UQ703" s="6"/>
      <c r="UR703" s="6"/>
      <c r="US703" s="6"/>
      <c r="UT703" s="6"/>
      <c r="UU703" s="6"/>
      <c r="UV703" s="6"/>
      <c r="UW703" s="6"/>
      <c r="UX703" s="6"/>
      <c r="UY703" s="6"/>
      <c r="UZ703" s="6"/>
      <c r="VA703" s="6"/>
      <c r="VB703" s="6"/>
      <c r="VC703" s="6"/>
      <c r="VD703" s="6"/>
      <c r="VE703" s="6"/>
      <c r="VF703" s="6"/>
      <c r="VG703" s="6"/>
      <c r="VH703" s="6"/>
      <c r="VI703" s="6"/>
      <c r="VJ703" s="6"/>
      <c r="VK703" s="6"/>
      <c r="VL703" s="6"/>
      <c r="VM703" s="6"/>
      <c r="VN703" s="6"/>
      <c r="VO703" s="6"/>
      <c r="VP703" s="6"/>
      <c r="VQ703" s="6"/>
      <c r="VR703" s="6"/>
      <c r="VS703" s="6"/>
      <c r="VT703" s="6"/>
      <c r="VU703" s="6"/>
      <c r="VV703" s="6"/>
      <c r="VW703" s="6"/>
      <c r="VX703" s="6"/>
      <c r="VY703" s="6"/>
      <c r="VZ703" s="6"/>
      <c r="WA703" s="6"/>
      <c r="WB703" s="6"/>
      <c r="WC703" s="6"/>
      <c r="WD703" s="6"/>
      <c r="WE703" s="6"/>
      <c r="WF703" s="6"/>
      <c r="WG703" s="6"/>
      <c r="WH703" s="6"/>
      <c r="WI703" s="6"/>
      <c r="WJ703" s="6"/>
      <c r="WK703" s="6"/>
      <c r="WL703" s="6"/>
      <c r="WM703" s="6"/>
      <c r="WN703" s="6"/>
      <c r="WO703" s="6"/>
      <c r="WP703" s="6"/>
      <c r="WQ703" s="6"/>
      <c r="WR703" s="6"/>
      <c r="WS703" s="6"/>
      <c r="WT703" s="6"/>
      <c r="WU703" s="6"/>
      <c r="WV703" s="6"/>
      <c r="WW703" s="6"/>
      <c r="WX703" s="6"/>
      <c r="WY703" s="6"/>
      <c r="WZ703" s="6"/>
      <c r="XA703" s="6"/>
      <c r="XB703" s="6"/>
      <c r="XC703" s="6"/>
      <c r="XD703" s="6"/>
      <c r="XE703" s="6"/>
      <c r="XF703" s="6"/>
      <c r="XG703" s="6"/>
      <c r="XH703" s="6"/>
      <c r="XI703" s="6"/>
      <c r="XJ703" s="6"/>
      <c r="XK703" s="6"/>
      <c r="XL703" s="6"/>
      <c r="XM703" s="6"/>
      <c r="XN703" s="6"/>
      <c r="XO703" s="6"/>
      <c r="XP703" s="6"/>
    </row>
    <row r="704" spans="2:640" x14ac:dyDescent="0.25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/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/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/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/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/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6"/>
      <c r="MR704" s="6"/>
      <c r="MS704" s="6"/>
      <c r="MT704" s="6"/>
      <c r="MU704" s="6"/>
      <c r="MV704" s="6"/>
      <c r="MW704" s="6"/>
      <c r="MX704" s="6"/>
      <c r="MY704" s="6"/>
      <c r="MZ704" s="6"/>
      <c r="NA704" s="6"/>
      <c r="NB704" s="6"/>
      <c r="NC704" s="6"/>
      <c r="ND704" s="6"/>
      <c r="NE704" s="6"/>
      <c r="NF704" s="6"/>
      <c r="NG704" s="6"/>
      <c r="NH704" s="6"/>
      <c r="NI704" s="6"/>
      <c r="NJ704" s="6"/>
      <c r="NK704" s="6"/>
      <c r="NL704" s="6"/>
      <c r="NM704" s="6"/>
      <c r="NN704" s="6"/>
      <c r="NO704" s="6"/>
      <c r="NP704" s="6"/>
      <c r="NQ704" s="6"/>
      <c r="NR704" s="6"/>
      <c r="NS704" s="6"/>
      <c r="NT704" s="6"/>
      <c r="NU704" s="6"/>
      <c r="NV704" s="6"/>
      <c r="NW704" s="6"/>
      <c r="NX704" s="6"/>
      <c r="NY704" s="6"/>
      <c r="NZ704" s="6"/>
      <c r="OA704" s="6"/>
      <c r="OB704" s="6"/>
      <c r="OC704" s="6"/>
      <c r="OD704" s="6"/>
      <c r="OE704" s="6"/>
      <c r="OF704" s="6"/>
      <c r="OG704" s="6"/>
      <c r="OH704" s="6"/>
      <c r="OI704" s="6"/>
      <c r="OJ704" s="6"/>
      <c r="OK704" s="6"/>
      <c r="OL704" s="6"/>
      <c r="OM704" s="6"/>
      <c r="ON704" s="6"/>
      <c r="OO704" s="6"/>
      <c r="OP704" s="6"/>
      <c r="OQ704" s="6"/>
      <c r="OR704" s="6"/>
      <c r="OS704" s="6"/>
      <c r="OT704" s="6"/>
      <c r="OU704" s="6"/>
      <c r="OV704" s="6"/>
      <c r="OW704" s="6"/>
      <c r="OX704" s="6"/>
      <c r="OY704" s="6"/>
      <c r="OZ704" s="6"/>
      <c r="PA704" s="6"/>
      <c r="PB704" s="6"/>
      <c r="PC704" s="6"/>
      <c r="PD704" s="6"/>
      <c r="PE704" s="6"/>
      <c r="PF704" s="6"/>
      <c r="PG704" s="6"/>
      <c r="PH704" s="6"/>
      <c r="PI704" s="6"/>
      <c r="PJ704" s="6"/>
      <c r="PK704" s="6"/>
      <c r="PL704" s="6"/>
      <c r="PM704" s="6"/>
      <c r="PN704" s="6"/>
      <c r="PO704" s="6"/>
      <c r="PP704" s="6"/>
      <c r="PQ704" s="6"/>
      <c r="PR704" s="6"/>
      <c r="PS704" s="6"/>
      <c r="PT704" s="6"/>
      <c r="PU704" s="6"/>
      <c r="PV704" s="6"/>
      <c r="PW704" s="6"/>
      <c r="PX704" s="6"/>
      <c r="PY704" s="6"/>
      <c r="PZ704" s="6"/>
      <c r="QA704" s="6"/>
      <c r="QB704" s="6"/>
      <c r="QC704" s="6"/>
      <c r="QD704" s="6"/>
      <c r="QE704" s="6"/>
      <c r="QF704" s="6"/>
      <c r="QG704" s="6"/>
      <c r="QH704" s="6"/>
      <c r="QI704" s="6"/>
      <c r="QJ704" s="6"/>
      <c r="QK704" s="6"/>
      <c r="QL704" s="6"/>
      <c r="QM704" s="6"/>
      <c r="QN704" s="6"/>
      <c r="QO704" s="6"/>
      <c r="QP704" s="6"/>
      <c r="QQ704" s="6"/>
      <c r="QR704" s="6"/>
      <c r="QS704" s="6"/>
      <c r="QT704" s="6"/>
      <c r="QU704" s="6"/>
      <c r="QV704" s="6"/>
      <c r="QW704" s="6"/>
      <c r="QX704" s="6"/>
      <c r="QY704" s="6"/>
      <c r="QZ704" s="6"/>
      <c r="RA704" s="6"/>
      <c r="RB704" s="6"/>
      <c r="RC704" s="6"/>
      <c r="RD704" s="6"/>
      <c r="RE704" s="6"/>
      <c r="RF704" s="6"/>
      <c r="RG704" s="6"/>
      <c r="RH704" s="6"/>
      <c r="RI704" s="6"/>
      <c r="RJ704" s="6"/>
      <c r="RK704" s="6"/>
      <c r="RL704" s="6"/>
      <c r="RM704" s="6"/>
      <c r="RN704" s="6"/>
      <c r="RO704" s="6"/>
      <c r="RP704" s="6"/>
      <c r="RQ704" s="6"/>
      <c r="RR704" s="6"/>
      <c r="RS704" s="6"/>
      <c r="RT704" s="6"/>
      <c r="RU704" s="6"/>
      <c r="RV704" s="6"/>
      <c r="RW704" s="6"/>
      <c r="RX704" s="6"/>
      <c r="RY704" s="6"/>
      <c r="RZ704" s="6"/>
      <c r="SA704" s="6"/>
      <c r="SB704" s="6"/>
      <c r="SC704" s="6"/>
      <c r="SD704" s="6"/>
      <c r="SE704" s="6"/>
      <c r="SF704" s="6"/>
      <c r="SG704" s="6"/>
      <c r="SH704" s="6"/>
      <c r="SI704" s="6"/>
      <c r="SJ704" s="6"/>
      <c r="SK704" s="6"/>
      <c r="SL704" s="6"/>
      <c r="SM704" s="6"/>
      <c r="SN704" s="6"/>
      <c r="SO704" s="6"/>
      <c r="SP704" s="6"/>
      <c r="SQ704" s="6"/>
      <c r="SR704" s="6"/>
      <c r="SS704" s="6"/>
      <c r="ST704" s="6"/>
      <c r="SU704" s="6"/>
      <c r="SV704" s="6"/>
      <c r="SW704" s="6"/>
      <c r="SX704" s="6"/>
      <c r="SY704" s="6"/>
      <c r="SZ704" s="6"/>
      <c r="TA704" s="6"/>
      <c r="TB704" s="6"/>
      <c r="TC704" s="6"/>
      <c r="TD704" s="6"/>
      <c r="TE704" s="6"/>
      <c r="TF704" s="6"/>
      <c r="TG704" s="6"/>
      <c r="TH704" s="6"/>
      <c r="TI704" s="6"/>
      <c r="TJ704" s="6"/>
      <c r="TK704" s="6"/>
      <c r="TL704" s="6"/>
      <c r="TM704" s="6"/>
      <c r="TN704" s="6"/>
      <c r="TO704" s="6"/>
      <c r="TP704" s="6"/>
      <c r="TQ704" s="6"/>
      <c r="TR704" s="6"/>
      <c r="TS704" s="6"/>
      <c r="TT704" s="6"/>
      <c r="TU704" s="6"/>
      <c r="TV704" s="6"/>
      <c r="TW704" s="6"/>
      <c r="TX704" s="6"/>
      <c r="TY704" s="6"/>
      <c r="TZ704" s="6"/>
      <c r="UA704" s="6"/>
      <c r="UB704" s="6"/>
      <c r="UC704" s="6"/>
      <c r="UD704" s="6"/>
      <c r="UE704" s="6"/>
      <c r="UF704" s="6"/>
      <c r="UG704" s="6"/>
      <c r="UH704" s="6"/>
      <c r="UI704" s="6"/>
      <c r="UJ704" s="6"/>
      <c r="UK704" s="6"/>
      <c r="UL704" s="6"/>
      <c r="UM704" s="6"/>
      <c r="UN704" s="6"/>
      <c r="UO704" s="6"/>
      <c r="UP704" s="6"/>
      <c r="UQ704" s="6"/>
      <c r="UR704" s="6"/>
      <c r="US704" s="6"/>
      <c r="UT704" s="6"/>
      <c r="UU704" s="6"/>
      <c r="UV704" s="6"/>
      <c r="UW704" s="6"/>
      <c r="UX704" s="6"/>
      <c r="UY704" s="6"/>
      <c r="UZ704" s="6"/>
      <c r="VA704" s="6"/>
      <c r="VB704" s="6"/>
      <c r="VC704" s="6"/>
      <c r="VD704" s="6"/>
      <c r="VE704" s="6"/>
      <c r="VF704" s="6"/>
      <c r="VG704" s="6"/>
      <c r="VH704" s="6"/>
      <c r="VI704" s="6"/>
      <c r="VJ704" s="6"/>
      <c r="VK704" s="6"/>
      <c r="VL704" s="6"/>
      <c r="VM704" s="6"/>
      <c r="VN704" s="6"/>
      <c r="VO704" s="6"/>
      <c r="VP704" s="6"/>
      <c r="VQ704" s="6"/>
      <c r="VR704" s="6"/>
      <c r="VS704" s="6"/>
      <c r="VT704" s="6"/>
      <c r="VU704" s="6"/>
      <c r="VV704" s="6"/>
      <c r="VW704" s="6"/>
      <c r="VX704" s="6"/>
      <c r="VY704" s="6"/>
      <c r="VZ704" s="6"/>
      <c r="WA704" s="6"/>
      <c r="WB704" s="6"/>
      <c r="WC704" s="6"/>
      <c r="WD704" s="6"/>
      <c r="WE704" s="6"/>
      <c r="WF704" s="6"/>
      <c r="WG704" s="6"/>
      <c r="WH704" s="6"/>
      <c r="WI704" s="6"/>
      <c r="WJ704" s="6"/>
      <c r="WK704" s="6"/>
      <c r="WL704" s="6"/>
      <c r="WM704" s="6"/>
      <c r="WN704" s="6"/>
      <c r="WO704" s="6"/>
      <c r="WP704" s="6"/>
      <c r="WQ704" s="6"/>
      <c r="WR704" s="6"/>
      <c r="WS704" s="6"/>
      <c r="WT704" s="6"/>
      <c r="WU704" s="6"/>
      <c r="WV704" s="6"/>
      <c r="WW704" s="6"/>
      <c r="WX704" s="6"/>
      <c r="WY704" s="6"/>
      <c r="WZ704" s="6"/>
      <c r="XA704" s="6"/>
      <c r="XB704" s="6"/>
      <c r="XC704" s="6"/>
      <c r="XD704" s="6"/>
      <c r="XE704" s="6"/>
      <c r="XF704" s="6"/>
      <c r="XG704" s="6"/>
      <c r="XH704" s="6"/>
      <c r="XI704" s="6"/>
      <c r="XJ704" s="6"/>
      <c r="XK704" s="6"/>
      <c r="XL704" s="6"/>
      <c r="XM704" s="6"/>
      <c r="XN704" s="6"/>
      <c r="XO704" s="6"/>
      <c r="XP704" s="6"/>
    </row>
    <row r="705" spans="2:640" x14ac:dyDescent="0.25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/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/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/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/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/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6"/>
      <c r="MR705" s="6"/>
      <c r="MS705" s="6"/>
      <c r="MT705" s="6"/>
      <c r="MU705" s="6"/>
      <c r="MV705" s="6"/>
      <c r="MW705" s="6"/>
      <c r="MX705" s="6"/>
      <c r="MY705" s="6"/>
      <c r="MZ705" s="6"/>
      <c r="NA705" s="6"/>
      <c r="NB705" s="6"/>
      <c r="NC705" s="6"/>
      <c r="ND705" s="6"/>
      <c r="NE705" s="6"/>
      <c r="NF705" s="6"/>
      <c r="NG705" s="6"/>
      <c r="NH705" s="6"/>
      <c r="NI705" s="6"/>
      <c r="NJ705" s="6"/>
      <c r="NK705" s="6"/>
      <c r="NL705" s="6"/>
      <c r="NM705" s="6"/>
      <c r="NN705" s="6"/>
      <c r="NO705" s="6"/>
      <c r="NP705" s="6"/>
      <c r="NQ705" s="6"/>
      <c r="NR705" s="6"/>
      <c r="NS705" s="6"/>
      <c r="NT705" s="6"/>
      <c r="NU705" s="6"/>
      <c r="NV705" s="6"/>
      <c r="NW705" s="6"/>
      <c r="NX705" s="6"/>
      <c r="NY705" s="6"/>
      <c r="NZ705" s="6"/>
      <c r="OA705" s="6"/>
      <c r="OB705" s="6"/>
      <c r="OC705" s="6"/>
      <c r="OD705" s="6"/>
      <c r="OE705" s="6"/>
      <c r="OF705" s="6"/>
      <c r="OG705" s="6"/>
      <c r="OH705" s="6"/>
      <c r="OI705" s="6"/>
      <c r="OJ705" s="6"/>
      <c r="OK705" s="6"/>
      <c r="OL705" s="6"/>
      <c r="OM705" s="6"/>
      <c r="ON705" s="6"/>
      <c r="OO705" s="6"/>
      <c r="OP705" s="6"/>
      <c r="OQ705" s="6"/>
      <c r="OR705" s="6"/>
      <c r="OS705" s="6"/>
      <c r="OT705" s="6"/>
      <c r="OU705" s="6"/>
      <c r="OV705" s="6"/>
      <c r="OW705" s="6"/>
      <c r="OX705" s="6"/>
      <c r="OY705" s="6"/>
      <c r="OZ705" s="6"/>
      <c r="PA705" s="6"/>
      <c r="PB705" s="6"/>
      <c r="PC705" s="6"/>
      <c r="PD705" s="6"/>
      <c r="PE705" s="6"/>
      <c r="PF705" s="6"/>
      <c r="PG705" s="6"/>
      <c r="PH705" s="6"/>
      <c r="PI705" s="6"/>
      <c r="PJ705" s="6"/>
      <c r="PK705" s="6"/>
      <c r="PL705" s="6"/>
      <c r="PM705" s="6"/>
      <c r="PN705" s="6"/>
      <c r="PO705" s="6"/>
      <c r="PP705" s="6"/>
      <c r="PQ705" s="6"/>
      <c r="PR705" s="6"/>
      <c r="PS705" s="6"/>
      <c r="PT705" s="6"/>
      <c r="PU705" s="6"/>
      <c r="PV705" s="6"/>
      <c r="PW705" s="6"/>
      <c r="PX705" s="6"/>
      <c r="PY705" s="6"/>
      <c r="PZ705" s="6"/>
      <c r="QA705" s="6"/>
      <c r="QB705" s="6"/>
      <c r="QC705" s="6"/>
      <c r="QD705" s="6"/>
      <c r="QE705" s="6"/>
      <c r="QF705" s="6"/>
      <c r="QG705" s="6"/>
      <c r="QH705" s="6"/>
      <c r="QI705" s="6"/>
      <c r="QJ705" s="6"/>
      <c r="QK705" s="6"/>
      <c r="QL705" s="6"/>
      <c r="QM705" s="6"/>
      <c r="QN705" s="6"/>
      <c r="QO705" s="6"/>
      <c r="QP705" s="6"/>
      <c r="QQ705" s="6"/>
      <c r="QR705" s="6"/>
      <c r="QS705" s="6"/>
      <c r="QT705" s="6"/>
      <c r="QU705" s="6"/>
      <c r="QV705" s="6"/>
      <c r="QW705" s="6"/>
      <c r="QX705" s="6"/>
      <c r="QY705" s="6"/>
      <c r="QZ705" s="6"/>
      <c r="RA705" s="6"/>
      <c r="RB705" s="6"/>
      <c r="RC705" s="6"/>
      <c r="RD705" s="6"/>
      <c r="RE705" s="6"/>
      <c r="RF705" s="6"/>
      <c r="RG705" s="6"/>
      <c r="RH705" s="6"/>
      <c r="RI705" s="6"/>
      <c r="RJ705" s="6"/>
      <c r="RK705" s="6"/>
      <c r="RL705" s="6"/>
      <c r="RM705" s="6"/>
      <c r="RN705" s="6"/>
      <c r="RO705" s="6"/>
      <c r="RP705" s="6"/>
      <c r="RQ705" s="6"/>
      <c r="RR705" s="6"/>
      <c r="RS705" s="6"/>
      <c r="RT705" s="6"/>
      <c r="RU705" s="6"/>
      <c r="RV705" s="6"/>
      <c r="RW705" s="6"/>
      <c r="RX705" s="6"/>
      <c r="RY705" s="6"/>
      <c r="RZ705" s="6"/>
      <c r="SA705" s="6"/>
      <c r="SB705" s="6"/>
      <c r="SC705" s="6"/>
      <c r="SD705" s="6"/>
      <c r="SE705" s="6"/>
      <c r="SF705" s="6"/>
      <c r="SG705" s="6"/>
      <c r="SH705" s="6"/>
      <c r="SI705" s="6"/>
      <c r="SJ705" s="6"/>
      <c r="SK705" s="6"/>
      <c r="SL705" s="6"/>
      <c r="SM705" s="6"/>
      <c r="SN705" s="6"/>
      <c r="SO705" s="6"/>
      <c r="SP705" s="6"/>
      <c r="SQ705" s="6"/>
      <c r="SR705" s="6"/>
      <c r="SS705" s="6"/>
      <c r="ST705" s="6"/>
      <c r="SU705" s="6"/>
      <c r="SV705" s="6"/>
      <c r="SW705" s="6"/>
      <c r="SX705" s="6"/>
      <c r="SY705" s="6"/>
      <c r="SZ705" s="6"/>
      <c r="TA705" s="6"/>
      <c r="TB705" s="6"/>
      <c r="TC705" s="6"/>
      <c r="TD705" s="6"/>
      <c r="TE705" s="6"/>
      <c r="TF705" s="6"/>
      <c r="TG705" s="6"/>
      <c r="TH705" s="6"/>
      <c r="TI705" s="6"/>
      <c r="TJ705" s="6"/>
      <c r="TK705" s="6"/>
      <c r="TL705" s="6"/>
      <c r="TM705" s="6"/>
      <c r="TN705" s="6"/>
      <c r="TO705" s="6"/>
      <c r="TP705" s="6"/>
      <c r="TQ705" s="6"/>
      <c r="TR705" s="6"/>
      <c r="TS705" s="6"/>
      <c r="TT705" s="6"/>
      <c r="TU705" s="6"/>
      <c r="TV705" s="6"/>
      <c r="TW705" s="6"/>
      <c r="TX705" s="6"/>
      <c r="TY705" s="6"/>
      <c r="TZ705" s="6"/>
      <c r="UA705" s="6"/>
      <c r="UB705" s="6"/>
      <c r="UC705" s="6"/>
      <c r="UD705" s="6"/>
      <c r="UE705" s="6"/>
      <c r="UF705" s="6"/>
      <c r="UG705" s="6"/>
      <c r="UH705" s="6"/>
      <c r="UI705" s="6"/>
      <c r="UJ705" s="6"/>
      <c r="UK705" s="6"/>
      <c r="UL705" s="6"/>
      <c r="UM705" s="6"/>
      <c r="UN705" s="6"/>
      <c r="UO705" s="6"/>
      <c r="UP705" s="6"/>
      <c r="UQ705" s="6"/>
      <c r="UR705" s="6"/>
      <c r="US705" s="6"/>
      <c r="UT705" s="6"/>
      <c r="UU705" s="6"/>
      <c r="UV705" s="6"/>
      <c r="UW705" s="6"/>
      <c r="UX705" s="6"/>
      <c r="UY705" s="6"/>
      <c r="UZ705" s="6"/>
      <c r="VA705" s="6"/>
      <c r="VB705" s="6"/>
      <c r="VC705" s="6"/>
      <c r="VD705" s="6"/>
      <c r="VE705" s="6"/>
      <c r="VF705" s="6"/>
      <c r="VG705" s="6"/>
      <c r="VH705" s="6"/>
      <c r="VI705" s="6"/>
      <c r="VJ705" s="6"/>
      <c r="VK705" s="6"/>
      <c r="VL705" s="6"/>
      <c r="VM705" s="6"/>
      <c r="VN705" s="6"/>
      <c r="VO705" s="6"/>
      <c r="VP705" s="6"/>
      <c r="VQ705" s="6"/>
      <c r="VR705" s="6"/>
      <c r="VS705" s="6"/>
      <c r="VT705" s="6"/>
      <c r="VU705" s="6"/>
      <c r="VV705" s="6"/>
      <c r="VW705" s="6"/>
      <c r="VX705" s="6"/>
      <c r="VY705" s="6"/>
      <c r="VZ705" s="6"/>
      <c r="WA705" s="6"/>
      <c r="WB705" s="6"/>
      <c r="WC705" s="6"/>
      <c r="WD705" s="6"/>
      <c r="WE705" s="6"/>
      <c r="WF705" s="6"/>
      <c r="WG705" s="6"/>
      <c r="WH705" s="6"/>
      <c r="WI705" s="6"/>
      <c r="WJ705" s="6"/>
      <c r="WK705" s="6"/>
      <c r="WL705" s="6"/>
      <c r="WM705" s="6"/>
      <c r="WN705" s="6"/>
      <c r="WO705" s="6"/>
      <c r="WP705" s="6"/>
      <c r="WQ705" s="6"/>
      <c r="WR705" s="6"/>
      <c r="WS705" s="6"/>
      <c r="WT705" s="6"/>
      <c r="WU705" s="6"/>
      <c r="WV705" s="6"/>
      <c r="WW705" s="6"/>
      <c r="WX705" s="6"/>
      <c r="WY705" s="6"/>
      <c r="WZ705" s="6"/>
      <c r="XA705" s="6"/>
      <c r="XB705" s="6"/>
      <c r="XC705" s="6"/>
      <c r="XD705" s="6"/>
      <c r="XE705" s="6"/>
      <c r="XF705" s="6"/>
      <c r="XG705" s="6"/>
      <c r="XH705" s="6"/>
      <c r="XI705" s="6"/>
      <c r="XJ705" s="6"/>
      <c r="XK705" s="6"/>
      <c r="XL705" s="6"/>
      <c r="XM705" s="6"/>
      <c r="XN705" s="6"/>
      <c r="XO705" s="6"/>
      <c r="XP705" s="6"/>
    </row>
    <row r="706" spans="2:640" x14ac:dyDescent="0.25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/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/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/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/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/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6"/>
      <c r="MR706" s="6"/>
      <c r="MS706" s="6"/>
      <c r="MT706" s="6"/>
      <c r="MU706" s="6"/>
      <c r="MV706" s="6"/>
      <c r="MW706" s="6"/>
      <c r="MX706" s="6"/>
      <c r="MY706" s="6"/>
      <c r="MZ706" s="6"/>
      <c r="NA706" s="6"/>
      <c r="NB706" s="6"/>
      <c r="NC706" s="6"/>
      <c r="ND706" s="6"/>
      <c r="NE706" s="6"/>
      <c r="NF706" s="6"/>
      <c r="NG706" s="6"/>
      <c r="NH706" s="6"/>
      <c r="NI706" s="6"/>
      <c r="NJ706" s="6"/>
      <c r="NK706" s="6"/>
      <c r="NL706" s="6"/>
      <c r="NM706" s="6"/>
      <c r="NN706" s="6"/>
      <c r="NO706" s="6"/>
      <c r="NP706" s="6"/>
      <c r="NQ706" s="6"/>
      <c r="NR706" s="6"/>
      <c r="NS706" s="6"/>
      <c r="NT706" s="6"/>
      <c r="NU706" s="6"/>
      <c r="NV706" s="6"/>
      <c r="NW706" s="6"/>
      <c r="NX706" s="6"/>
      <c r="NY706" s="6"/>
      <c r="NZ706" s="6"/>
      <c r="OA706" s="6"/>
      <c r="OB706" s="6"/>
      <c r="OC706" s="6"/>
      <c r="OD706" s="6"/>
      <c r="OE706" s="6"/>
      <c r="OF706" s="6"/>
      <c r="OG706" s="6"/>
      <c r="OH706" s="6"/>
      <c r="OI706" s="6"/>
      <c r="OJ706" s="6"/>
      <c r="OK706" s="6"/>
      <c r="OL706" s="6"/>
      <c r="OM706" s="6"/>
      <c r="ON706" s="6"/>
      <c r="OO706" s="6"/>
      <c r="OP706" s="6"/>
      <c r="OQ706" s="6"/>
      <c r="OR706" s="6"/>
      <c r="OS706" s="6"/>
      <c r="OT706" s="6"/>
      <c r="OU706" s="6"/>
      <c r="OV706" s="6"/>
      <c r="OW706" s="6"/>
      <c r="OX706" s="6"/>
      <c r="OY706" s="6"/>
      <c r="OZ706" s="6"/>
      <c r="PA706" s="6"/>
      <c r="PB706" s="6"/>
      <c r="PC706" s="6"/>
      <c r="PD706" s="6"/>
      <c r="PE706" s="6"/>
      <c r="PF706" s="6"/>
      <c r="PG706" s="6"/>
      <c r="PH706" s="6"/>
      <c r="PI706" s="6"/>
      <c r="PJ706" s="6"/>
      <c r="PK706" s="6"/>
      <c r="PL706" s="6"/>
      <c r="PM706" s="6"/>
      <c r="PN706" s="6"/>
      <c r="PO706" s="6"/>
      <c r="PP706" s="6"/>
      <c r="PQ706" s="6"/>
      <c r="PR706" s="6"/>
      <c r="PS706" s="6"/>
      <c r="PT706" s="6"/>
      <c r="PU706" s="6"/>
      <c r="PV706" s="6"/>
      <c r="PW706" s="6"/>
      <c r="PX706" s="6"/>
      <c r="PY706" s="6"/>
      <c r="PZ706" s="6"/>
      <c r="QA706" s="6"/>
      <c r="QB706" s="6"/>
      <c r="QC706" s="6"/>
      <c r="QD706" s="6"/>
      <c r="QE706" s="6"/>
      <c r="QF706" s="6"/>
      <c r="QG706" s="6"/>
      <c r="QH706" s="6"/>
      <c r="QI706" s="6"/>
      <c r="QJ706" s="6"/>
      <c r="QK706" s="6"/>
      <c r="QL706" s="6"/>
      <c r="QM706" s="6"/>
      <c r="QN706" s="6"/>
      <c r="QO706" s="6"/>
      <c r="QP706" s="6"/>
      <c r="QQ706" s="6"/>
      <c r="QR706" s="6"/>
      <c r="QS706" s="6"/>
      <c r="QT706" s="6"/>
      <c r="QU706" s="6"/>
      <c r="QV706" s="6"/>
      <c r="QW706" s="6"/>
      <c r="QX706" s="6"/>
      <c r="QY706" s="6"/>
      <c r="QZ706" s="6"/>
      <c r="RA706" s="6"/>
      <c r="RB706" s="6"/>
      <c r="RC706" s="6"/>
      <c r="RD706" s="6"/>
      <c r="RE706" s="6"/>
      <c r="RF706" s="6"/>
      <c r="RG706" s="6"/>
      <c r="RH706" s="6"/>
      <c r="RI706" s="6"/>
      <c r="RJ706" s="6"/>
      <c r="RK706" s="6"/>
      <c r="RL706" s="6"/>
      <c r="RM706" s="6"/>
      <c r="RN706" s="6"/>
      <c r="RO706" s="6"/>
      <c r="RP706" s="6"/>
      <c r="RQ706" s="6"/>
      <c r="RR706" s="6"/>
      <c r="RS706" s="6"/>
      <c r="RT706" s="6"/>
      <c r="RU706" s="6"/>
      <c r="RV706" s="6"/>
      <c r="RW706" s="6"/>
      <c r="RX706" s="6"/>
      <c r="RY706" s="6"/>
      <c r="RZ706" s="6"/>
      <c r="SA706" s="6"/>
      <c r="SB706" s="6"/>
      <c r="SC706" s="6"/>
      <c r="SD706" s="6"/>
      <c r="SE706" s="6"/>
      <c r="SF706" s="6"/>
      <c r="SG706" s="6"/>
      <c r="SH706" s="6"/>
      <c r="SI706" s="6"/>
      <c r="SJ706" s="6"/>
      <c r="SK706" s="6"/>
      <c r="SL706" s="6"/>
      <c r="SM706" s="6"/>
      <c r="SN706" s="6"/>
      <c r="SO706" s="6"/>
      <c r="SP706" s="6"/>
      <c r="SQ706" s="6"/>
      <c r="SR706" s="6"/>
      <c r="SS706" s="6"/>
      <c r="ST706" s="6"/>
      <c r="SU706" s="6"/>
      <c r="SV706" s="6"/>
      <c r="SW706" s="6"/>
      <c r="SX706" s="6"/>
      <c r="SY706" s="6"/>
      <c r="SZ706" s="6"/>
      <c r="TA706" s="6"/>
      <c r="TB706" s="6"/>
      <c r="TC706" s="6"/>
      <c r="TD706" s="6"/>
      <c r="TE706" s="6"/>
      <c r="TF706" s="6"/>
      <c r="TG706" s="6"/>
      <c r="TH706" s="6"/>
      <c r="TI706" s="6"/>
      <c r="TJ706" s="6"/>
      <c r="TK706" s="6"/>
      <c r="TL706" s="6"/>
      <c r="TM706" s="6"/>
      <c r="TN706" s="6"/>
      <c r="TO706" s="6"/>
      <c r="TP706" s="6"/>
      <c r="TQ706" s="6"/>
      <c r="TR706" s="6"/>
      <c r="TS706" s="6"/>
      <c r="TT706" s="6"/>
      <c r="TU706" s="6"/>
      <c r="TV706" s="6"/>
      <c r="TW706" s="6"/>
      <c r="TX706" s="6"/>
      <c r="TY706" s="6"/>
      <c r="TZ706" s="6"/>
      <c r="UA706" s="6"/>
      <c r="UB706" s="6"/>
      <c r="UC706" s="6"/>
      <c r="UD706" s="6"/>
      <c r="UE706" s="6"/>
      <c r="UF706" s="6"/>
      <c r="UG706" s="6"/>
      <c r="UH706" s="6"/>
      <c r="UI706" s="6"/>
      <c r="UJ706" s="6"/>
      <c r="UK706" s="6"/>
      <c r="UL706" s="6"/>
      <c r="UM706" s="6"/>
      <c r="UN706" s="6"/>
      <c r="UO706" s="6"/>
      <c r="UP706" s="6"/>
      <c r="UQ706" s="6"/>
      <c r="UR706" s="6"/>
      <c r="US706" s="6"/>
      <c r="UT706" s="6"/>
      <c r="UU706" s="6"/>
      <c r="UV706" s="6"/>
      <c r="UW706" s="6"/>
      <c r="UX706" s="6"/>
      <c r="UY706" s="6"/>
      <c r="UZ706" s="6"/>
      <c r="VA706" s="6"/>
      <c r="VB706" s="6"/>
      <c r="VC706" s="6"/>
      <c r="VD706" s="6"/>
      <c r="VE706" s="6"/>
      <c r="VF706" s="6"/>
      <c r="VG706" s="6"/>
      <c r="VH706" s="6"/>
      <c r="VI706" s="6"/>
      <c r="VJ706" s="6"/>
      <c r="VK706" s="6"/>
      <c r="VL706" s="6"/>
      <c r="VM706" s="6"/>
      <c r="VN706" s="6"/>
      <c r="VO706" s="6"/>
      <c r="VP706" s="6"/>
      <c r="VQ706" s="6"/>
      <c r="VR706" s="6"/>
      <c r="VS706" s="6"/>
      <c r="VT706" s="6"/>
      <c r="VU706" s="6"/>
      <c r="VV706" s="6"/>
      <c r="VW706" s="6"/>
      <c r="VX706" s="6"/>
      <c r="VY706" s="6"/>
      <c r="VZ706" s="6"/>
      <c r="WA706" s="6"/>
      <c r="WB706" s="6"/>
      <c r="WC706" s="6"/>
      <c r="WD706" s="6"/>
      <c r="WE706" s="6"/>
      <c r="WF706" s="6"/>
      <c r="WG706" s="6"/>
      <c r="WH706" s="6"/>
      <c r="WI706" s="6"/>
      <c r="WJ706" s="6"/>
      <c r="WK706" s="6"/>
      <c r="WL706" s="6"/>
      <c r="WM706" s="6"/>
      <c r="WN706" s="6"/>
      <c r="WO706" s="6"/>
      <c r="WP706" s="6"/>
      <c r="WQ706" s="6"/>
      <c r="WR706" s="6"/>
      <c r="WS706" s="6"/>
      <c r="WT706" s="6"/>
      <c r="WU706" s="6"/>
      <c r="WV706" s="6"/>
      <c r="WW706" s="6"/>
      <c r="WX706" s="6"/>
      <c r="WY706" s="6"/>
      <c r="WZ706" s="6"/>
      <c r="XA706" s="6"/>
      <c r="XB706" s="6"/>
      <c r="XC706" s="6"/>
      <c r="XD706" s="6"/>
      <c r="XE706" s="6"/>
      <c r="XF706" s="6"/>
      <c r="XG706" s="6"/>
      <c r="XH706" s="6"/>
      <c r="XI706" s="6"/>
      <c r="XJ706" s="6"/>
      <c r="XK706" s="6"/>
      <c r="XL706" s="6"/>
      <c r="XM706" s="6"/>
      <c r="XN706" s="6"/>
      <c r="XO706" s="6"/>
      <c r="XP706" s="6"/>
    </row>
    <row r="707" spans="2:640" x14ac:dyDescent="0.25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/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/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/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/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/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6"/>
      <c r="MR707" s="6"/>
      <c r="MS707" s="6"/>
      <c r="MT707" s="6"/>
      <c r="MU707" s="6"/>
      <c r="MV707" s="6"/>
      <c r="MW707" s="6"/>
      <c r="MX707" s="6"/>
      <c r="MY707" s="6"/>
      <c r="MZ707" s="6"/>
      <c r="NA707" s="6"/>
      <c r="NB707" s="6"/>
      <c r="NC707" s="6"/>
      <c r="ND707" s="6"/>
      <c r="NE707" s="6"/>
      <c r="NF707" s="6"/>
      <c r="NG707" s="6"/>
      <c r="NH707" s="6"/>
      <c r="NI707" s="6"/>
      <c r="NJ707" s="6"/>
      <c r="NK707" s="6"/>
      <c r="NL707" s="6"/>
      <c r="NM707" s="6"/>
      <c r="NN707" s="6"/>
      <c r="NO707" s="6"/>
      <c r="NP707" s="6"/>
      <c r="NQ707" s="6"/>
      <c r="NR707" s="6"/>
      <c r="NS707" s="6"/>
      <c r="NT707" s="6"/>
      <c r="NU707" s="6"/>
      <c r="NV707" s="6"/>
      <c r="NW707" s="6"/>
      <c r="NX707" s="6"/>
      <c r="NY707" s="6"/>
      <c r="NZ707" s="6"/>
      <c r="OA707" s="6"/>
      <c r="OB707" s="6"/>
      <c r="OC707" s="6"/>
      <c r="OD707" s="6"/>
      <c r="OE707" s="6"/>
      <c r="OF707" s="6"/>
      <c r="OG707" s="6"/>
      <c r="OH707" s="6"/>
      <c r="OI707" s="6"/>
      <c r="OJ707" s="6"/>
      <c r="OK707" s="6"/>
      <c r="OL707" s="6"/>
      <c r="OM707" s="6"/>
      <c r="ON707" s="6"/>
      <c r="OO707" s="6"/>
      <c r="OP707" s="6"/>
      <c r="OQ707" s="6"/>
      <c r="OR707" s="6"/>
      <c r="OS707" s="6"/>
      <c r="OT707" s="6"/>
      <c r="OU707" s="6"/>
      <c r="OV707" s="6"/>
      <c r="OW707" s="6"/>
      <c r="OX707" s="6"/>
      <c r="OY707" s="6"/>
      <c r="OZ707" s="6"/>
      <c r="PA707" s="6"/>
      <c r="PB707" s="6"/>
      <c r="PC707" s="6"/>
      <c r="PD707" s="6"/>
      <c r="PE707" s="6"/>
      <c r="PF707" s="6"/>
      <c r="PG707" s="6"/>
      <c r="PH707" s="6"/>
      <c r="PI707" s="6"/>
      <c r="PJ707" s="6"/>
      <c r="PK707" s="6"/>
      <c r="PL707" s="6"/>
      <c r="PM707" s="6"/>
      <c r="PN707" s="6"/>
      <c r="PO707" s="6"/>
      <c r="PP707" s="6"/>
      <c r="PQ707" s="6"/>
      <c r="PR707" s="6"/>
      <c r="PS707" s="6"/>
      <c r="PT707" s="6"/>
      <c r="PU707" s="6"/>
      <c r="PV707" s="6"/>
      <c r="PW707" s="6"/>
      <c r="PX707" s="6"/>
      <c r="PY707" s="6"/>
      <c r="PZ707" s="6"/>
      <c r="QA707" s="6"/>
      <c r="QB707" s="6"/>
      <c r="QC707" s="6"/>
      <c r="QD707" s="6"/>
      <c r="QE707" s="6"/>
      <c r="QF707" s="6"/>
      <c r="QG707" s="6"/>
      <c r="QH707" s="6"/>
      <c r="QI707" s="6"/>
      <c r="QJ707" s="6"/>
      <c r="QK707" s="6"/>
      <c r="QL707" s="6"/>
      <c r="QM707" s="6"/>
      <c r="QN707" s="6"/>
      <c r="QO707" s="6"/>
      <c r="QP707" s="6"/>
      <c r="QQ707" s="6"/>
      <c r="QR707" s="6"/>
      <c r="QS707" s="6"/>
      <c r="QT707" s="6"/>
      <c r="QU707" s="6"/>
      <c r="QV707" s="6"/>
      <c r="QW707" s="6"/>
      <c r="QX707" s="6"/>
      <c r="QY707" s="6"/>
      <c r="QZ707" s="6"/>
      <c r="RA707" s="6"/>
      <c r="RB707" s="6"/>
      <c r="RC707" s="6"/>
      <c r="RD707" s="6"/>
      <c r="RE707" s="6"/>
      <c r="RF707" s="6"/>
      <c r="RG707" s="6"/>
      <c r="RH707" s="6"/>
      <c r="RI707" s="6"/>
      <c r="RJ707" s="6"/>
      <c r="RK707" s="6"/>
      <c r="RL707" s="6"/>
      <c r="RM707" s="6"/>
      <c r="RN707" s="6"/>
      <c r="RO707" s="6"/>
      <c r="RP707" s="6"/>
      <c r="RQ707" s="6"/>
      <c r="RR707" s="6"/>
      <c r="RS707" s="6"/>
      <c r="RT707" s="6"/>
      <c r="RU707" s="6"/>
      <c r="RV707" s="6"/>
      <c r="RW707" s="6"/>
      <c r="RX707" s="6"/>
      <c r="RY707" s="6"/>
      <c r="RZ707" s="6"/>
      <c r="SA707" s="6"/>
      <c r="SB707" s="6"/>
      <c r="SC707" s="6"/>
      <c r="SD707" s="6"/>
      <c r="SE707" s="6"/>
      <c r="SF707" s="6"/>
      <c r="SG707" s="6"/>
      <c r="SH707" s="6"/>
      <c r="SI707" s="6"/>
      <c r="SJ707" s="6"/>
      <c r="SK707" s="6"/>
      <c r="SL707" s="6"/>
      <c r="SM707" s="6"/>
      <c r="SN707" s="6"/>
      <c r="SO707" s="6"/>
      <c r="SP707" s="6"/>
      <c r="SQ707" s="6"/>
      <c r="SR707" s="6"/>
      <c r="SS707" s="6"/>
      <c r="ST707" s="6"/>
      <c r="SU707" s="6"/>
      <c r="SV707" s="6"/>
      <c r="SW707" s="6"/>
      <c r="SX707" s="6"/>
      <c r="SY707" s="6"/>
      <c r="SZ707" s="6"/>
      <c r="TA707" s="6"/>
      <c r="TB707" s="6"/>
      <c r="TC707" s="6"/>
      <c r="TD707" s="6"/>
      <c r="TE707" s="6"/>
      <c r="TF707" s="6"/>
      <c r="TG707" s="6"/>
      <c r="TH707" s="6"/>
      <c r="TI707" s="6"/>
      <c r="TJ707" s="6"/>
      <c r="TK707" s="6"/>
      <c r="TL707" s="6"/>
      <c r="TM707" s="6"/>
      <c r="TN707" s="6"/>
      <c r="TO707" s="6"/>
      <c r="TP707" s="6"/>
      <c r="TQ707" s="6"/>
      <c r="TR707" s="6"/>
      <c r="TS707" s="6"/>
      <c r="TT707" s="6"/>
      <c r="TU707" s="6"/>
      <c r="TV707" s="6"/>
      <c r="TW707" s="6"/>
      <c r="TX707" s="6"/>
      <c r="TY707" s="6"/>
      <c r="TZ707" s="6"/>
      <c r="UA707" s="6"/>
      <c r="UB707" s="6"/>
      <c r="UC707" s="6"/>
      <c r="UD707" s="6"/>
      <c r="UE707" s="6"/>
      <c r="UF707" s="6"/>
      <c r="UG707" s="6"/>
      <c r="UH707" s="6"/>
      <c r="UI707" s="6"/>
      <c r="UJ707" s="6"/>
      <c r="UK707" s="6"/>
      <c r="UL707" s="6"/>
      <c r="UM707" s="6"/>
      <c r="UN707" s="6"/>
      <c r="UO707" s="6"/>
      <c r="UP707" s="6"/>
      <c r="UQ707" s="6"/>
      <c r="UR707" s="6"/>
      <c r="US707" s="6"/>
      <c r="UT707" s="6"/>
      <c r="UU707" s="6"/>
      <c r="UV707" s="6"/>
      <c r="UW707" s="6"/>
      <c r="UX707" s="6"/>
      <c r="UY707" s="6"/>
      <c r="UZ707" s="6"/>
      <c r="VA707" s="6"/>
      <c r="VB707" s="6"/>
      <c r="VC707" s="6"/>
      <c r="VD707" s="6"/>
      <c r="VE707" s="6"/>
      <c r="VF707" s="6"/>
      <c r="VG707" s="6"/>
      <c r="VH707" s="6"/>
      <c r="VI707" s="6"/>
      <c r="VJ707" s="6"/>
      <c r="VK707" s="6"/>
      <c r="VL707" s="6"/>
      <c r="VM707" s="6"/>
      <c r="VN707" s="6"/>
      <c r="VO707" s="6"/>
      <c r="VP707" s="6"/>
      <c r="VQ707" s="6"/>
      <c r="VR707" s="6"/>
      <c r="VS707" s="6"/>
      <c r="VT707" s="6"/>
      <c r="VU707" s="6"/>
      <c r="VV707" s="6"/>
      <c r="VW707" s="6"/>
      <c r="VX707" s="6"/>
      <c r="VY707" s="6"/>
      <c r="VZ707" s="6"/>
      <c r="WA707" s="6"/>
      <c r="WB707" s="6"/>
      <c r="WC707" s="6"/>
      <c r="WD707" s="6"/>
      <c r="WE707" s="6"/>
      <c r="WF707" s="6"/>
      <c r="WG707" s="6"/>
      <c r="WH707" s="6"/>
      <c r="WI707" s="6"/>
      <c r="WJ707" s="6"/>
      <c r="WK707" s="6"/>
      <c r="WL707" s="6"/>
      <c r="WM707" s="6"/>
      <c r="WN707" s="6"/>
      <c r="WO707" s="6"/>
      <c r="WP707" s="6"/>
      <c r="WQ707" s="6"/>
      <c r="WR707" s="6"/>
      <c r="WS707" s="6"/>
      <c r="WT707" s="6"/>
      <c r="WU707" s="6"/>
      <c r="WV707" s="6"/>
      <c r="WW707" s="6"/>
      <c r="WX707" s="6"/>
      <c r="WY707" s="6"/>
      <c r="WZ707" s="6"/>
      <c r="XA707" s="6"/>
      <c r="XB707" s="6"/>
      <c r="XC707" s="6"/>
      <c r="XD707" s="6"/>
      <c r="XE707" s="6"/>
      <c r="XF707" s="6"/>
      <c r="XG707" s="6"/>
      <c r="XH707" s="6"/>
      <c r="XI707" s="6"/>
      <c r="XJ707" s="6"/>
      <c r="XK707" s="6"/>
      <c r="XL707" s="6"/>
      <c r="XM707" s="6"/>
      <c r="XN707" s="6"/>
      <c r="XO707" s="6"/>
      <c r="XP707" s="6"/>
    </row>
    <row r="708" spans="2:640" x14ac:dyDescent="0.25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/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/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/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/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/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6"/>
      <c r="MR708" s="6"/>
      <c r="MS708" s="6"/>
      <c r="MT708" s="6"/>
      <c r="MU708" s="6"/>
      <c r="MV708" s="6"/>
      <c r="MW708" s="6"/>
      <c r="MX708" s="6"/>
      <c r="MY708" s="6"/>
      <c r="MZ708" s="6"/>
      <c r="NA708" s="6"/>
      <c r="NB708" s="6"/>
      <c r="NC708" s="6"/>
      <c r="ND708" s="6"/>
      <c r="NE708" s="6"/>
      <c r="NF708" s="6"/>
      <c r="NG708" s="6"/>
      <c r="NH708" s="6"/>
      <c r="NI708" s="6"/>
      <c r="NJ708" s="6"/>
      <c r="NK708" s="6"/>
      <c r="NL708" s="6"/>
      <c r="NM708" s="6"/>
      <c r="NN708" s="6"/>
      <c r="NO708" s="6"/>
      <c r="NP708" s="6"/>
      <c r="NQ708" s="6"/>
      <c r="NR708" s="6"/>
      <c r="NS708" s="6"/>
      <c r="NT708" s="6"/>
      <c r="NU708" s="6"/>
      <c r="NV708" s="6"/>
      <c r="NW708" s="6"/>
      <c r="NX708" s="6"/>
      <c r="NY708" s="6"/>
      <c r="NZ708" s="6"/>
      <c r="OA708" s="6"/>
      <c r="OB708" s="6"/>
      <c r="OC708" s="6"/>
      <c r="OD708" s="6"/>
      <c r="OE708" s="6"/>
      <c r="OF708" s="6"/>
      <c r="OG708" s="6"/>
      <c r="OH708" s="6"/>
      <c r="OI708" s="6"/>
      <c r="OJ708" s="6"/>
      <c r="OK708" s="6"/>
      <c r="OL708" s="6"/>
      <c r="OM708" s="6"/>
      <c r="ON708" s="6"/>
      <c r="OO708" s="6"/>
      <c r="OP708" s="6"/>
      <c r="OQ708" s="6"/>
      <c r="OR708" s="6"/>
      <c r="OS708" s="6"/>
      <c r="OT708" s="6"/>
      <c r="OU708" s="6"/>
      <c r="OV708" s="6"/>
      <c r="OW708" s="6"/>
      <c r="OX708" s="6"/>
      <c r="OY708" s="6"/>
      <c r="OZ708" s="6"/>
      <c r="PA708" s="6"/>
      <c r="PB708" s="6"/>
      <c r="PC708" s="6"/>
      <c r="PD708" s="6"/>
      <c r="PE708" s="6"/>
      <c r="PF708" s="6"/>
      <c r="PG708" s="6"/>
      <c r="PH708" s="6"/>
      <c r="PI708" s="6"/>
      <c r="PJ708" s="6"/>
      <c r="PK708" s="6"/>
      <c r="PL708" s="6"/>
      <c r="PM708" s="6"/>
      <c r="PN708" s="6"/>
      <c r="PO708" s="6"/>
      <c r="PP708" s="6"/>
      <c r="PQ708" s="6"/>
      <c r="PR708" s="6"/>
      <c r="PS708" s="6"/>
      <c r="PT708" s="6"/>
      <c r="PU708" s="6"/>
      <c r="PV708" s="6"/>
      <c r="PW708" s="6"/>
      <c r="PX708" s="6"/>
      <c r="PY708" s="6"/>
      <c r="PZ708" s="6"/>
      <c r="QA708" s="6"/>
      <c r="QB708" s="6"/>
      <c r="QC708" s="6"/>
      <c r="QD708" s="6"/>
      <c r="QE708" s="6"/>
      <c r="QF708" s="6"/>
      <c r="QG708" s="6"/>
      <c r="QH708" s="6"/>
      <c r="QI708" s="6"/>
      <c r="QJ708" s="6"/>
      <c r="QK708" s="6"/>
      <c r="QL708" s="6"/>
      <c r="QM708" s="6"/>
      <c r="QN708" s="6"/>
      <c r="QO708" s="6"/>
      <c r="QP708" s="6"/>
      <c r="QQ708" s="6"/>
      <c r="QR708" s="6"/>
      <c r="QS708" s="6"/>
      <c r="QT708" s="6"/>
      <c r="QU708" s="6"/>
      <c r="QV708" s="6"/>
      <c r="QW708" s="6"/>
      <c r="QX708" s="6"/>
      <c r="QY708" s="6"/>
      <c r="QZ708" s="6"/>
      <c r="RA708" s="6"/>
      <c r="RB708" s="6"/>
      <c r="RC708" s="6"/>
      <c r="RD708" s="6"/>
      <c r="RE708" s="6"/>
      <c r="RF708" s="6"/>
      <c r="RG708" s="6"/>
      <c r="RH708" s="6"/>
      <c r="RI708" s="6"/>
      <c r="RJ708" s="6"/>
      <c r="RK708" s="6"/>
      <c r="RL708" s="6"/>
      <c r="RM708" s="6"/>
      <c r="RN708" s="6"/>
      <c r="RO708" s="6"/>
      <c r="RP708" s="6"/>
      <c r="RQ708" s="6"/>
      <c r="RR708" s="6"/>
      <c r="RS708" s="6"/>
      <c r="RT708" s="6"/>
      <c r="RU708" s="6"/>
      <c r="RV708" s="6"/>
      <c r="RW708" s="6"/>
      <c r="RX708" s="6"/>
      <c r="RY708" s="6"/>
      <c r="RZ708" s="6"/>
      <c r="SA708" s="6"/>
      <c r="SB708" s="6"/>
      <c r="SC708" s="6"/>
      <c r="SD708" s="6"/>
      <c r="SE708" s="6"/>
      <c r="SF708" s="6"/>
      <c r="SG708" s="6"/>
      <c r="SH708" s="6"/>
      <c r="SI708" s="6"/>
      <c r="SJ708" s="6"/>
      <c r="SK708" s="6"/>
      <c r="SL708" s="6"/>
      <c r="SM708" s="6"/>
      <c r="SN708" s="6"/>
      <c r="SO708" s="6"/>
      <c r="SP708" s="6"/>
      <c r="SQ708" s="6"/>
      <c r="SR708" s="6"/>
      <c r="SS708" s="6"/>
      <c r="ST708" s="6"/>
      <c r="SU708" s="6"/>
      <c r="SV708" s="6"/>
      <c r="SW708" s="6"/>
      <c r="SX708" s="6"/>
      <c r="SY708" s="6"/>
      <c r="SZ708" s="6"/>
      <c r="TA708" s="6"/>
      <c r="TB708" s="6"/>
      <c r="TC708" s="6"/>
      <c r="TD708" s="6"/>
      <c r="TE708" s="6"/>
      <c r="TF708" s="6"/>
      <c r="TG708" s="6"/>
      <c r="TH708" s="6"/>
      <c r="TI708" s="6"/>
      <c r="TJ708" s="6"/>
      <c r="TK708" s="6"/>
      <c r="TL708" s="6"/>
      <c r="TM708" s="6"/>
      <c r="TN708" s="6"/>
      <c r="TO708" s="6"/>
      <c r="TP708" s="6"/>
      <c r="TQ708" s="6"/>
      <c r="TR708" s="6"/>
      <c r="TS708" s="6"/>
      <c r="TT708" s="6"/>
      <c r="TU708" s="6"/>
      <c r="TV708" s="6"/>
      <c r="TW708" s="6"/>
      <c r="TX708" s="6"/>
      <c r="TY708" s="6"/>
      <c r="TZ708" s="6"/>
      <c r="UA708" s="6"/>
      <c r="UB708" s="6"/>
      <c r="UC708" s="6"/>
      <c r="UD708" s="6"/>
      <c r="UE708" s="6"/>
      <c r="UF708" s="6"/>
      <c r="UG708" s="6"/>
      <c r="UH708" s="6"/>
      <c r="UI708" s="6"/>
      <c r="UJ708" s="6"/>
      <c r="UK708" s="6"/>
      <c r="UL708" s="6"/>
      <c r="UM708" s="6"/>
      <c r="UN708" s="6"/>
      <c r="UO708" s="6"/>
      <c r="UP708" s="6"/>
      <c r="UQ708" s="6"/>
      <c r="UR708" s="6"/>
      <c r="US708" s="6"/>
      <c r="UT708" s="6"/>
      <c r="UU708" s="6"/>
      <c r="UV708" s="6"/>
      <c r="UW708" s="6"/>
      <c r="UX708" s="6"/>
      <c r="UY708" s="6"/>
      <c r="UZ708" s="6"/>
      <c r="VA708" s="6"/>
      <c r="VB708" s="6"/>
      <c r="VC708" s="6"/>
      <c r="VD708" s="6"/>
      <c r="VE708" s="6"/>
      <c r="VF708" s="6"/>
      <c r="VG708" s="6"/>
      <c r="VH708" s="6"/>
      <c r="VI708" s="6"/>
      <c r="VJ708" s="6"/>
      <c r="VK708" s="6"/>
      <c r="VL708" s="6"/>
      <c r="VM708" s="6"/>
      <c r="VN708" s="6"/>
      <c r="VO708" s="6"/>
      <c r="VP708" s="6"/>
      <c r="VQ708" s="6"/>
      <c r="VR708" s="6"/>
      <c r="VS708" s="6"/>
      <c r="VT708" s="6"/>
      <c r="VU708" s="6"/>
      <c r="VV708" s="6"/>
      <c r="VW708" s="6"/>
      <c r="VX708" s="6"/>
      <c r="VY708" s="6"/>
      <c r="VZ708" s="6"/>
      <c r="WA708" s="6"/>
      <c r="WB708" s="6"/>
      <c r="WC708" s="6"/>
      <c r="WD708" s="6"/>
      <c r="WE708" s="6"/>
      <c r="WF708" s="6"/>
      <c r="WG708" s="6"/>
      <c r="WH708" s="6"/>
      <c r="WI708" s="6"/>
      <c r="WJ708" s="6"/>
      <c r="WK708" s="6"/>
      <c r="WL708" s="6"/>
      <c r="WM708" s="6"/>
      <c r="WN708" s="6"/>
      <c r="WO708" s="6"/>
      <c r="WP708" s="6"/>
      <c r="WQ708" s="6"/>
      <c r="WR708" s="6"/>
      <c r="WS708" s="6"/>
      <c r="WT708" s="6"/>
      <c r="WU708" s="6"/>
      <c r="WV708" s="6"/>
      <c r="WW708" s="6"/>
      <c r="WX708" s="6"/>
      <c r="WY708" s="6"/>
      <c r="WZ708" s="6"/>
      <c r="XA708" s="6"/>
      <c r="XB708" s="6"/>
      <c r="XC708" s="6"/>
      <c r="XD708" s="6"/>
      <c r="XE708" s="6"/>
      <c r="XF708" s="6"/>
      <c r="XG708" s="6"/>
      <c r="XH708" s="6"/>
      <c r="XI708" s="6"/>
      <c r="XJ708" s="6"/>
      <c r="XK708" s="6"/>
      <c r="XL708" s="6"/>
      <c r="XM708" s="6"/>
      <c r="XN708" s="6"/>
      <c r="XO708" s="6"/>
      <c r="XP708" s="6"/>
    </row>
    <row r="709" spans="2:640" x14ac:dyDescent="0.25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  <c r="WW709" s="6"/>
      <c r="WX709" s="6"/>
      <c r="WY709" s="6"/>
      <c r="WZ709" s="6"/>
      <c r="XA709" s="6"/>
      <c r="XB709" s="6"/>
      <c r="XC709" s="6"/>
      <c r="XD709" s="6"/>
      <c r="XE709" s="6"/>
      <c r="XF709" s="6"/>
      <c r="XG709" s="6"/>
      <c r="XH709" s="6"/>
      <c r="XI709" s="6"/>
      <c r="XJ709" s="6"/>
      <c r="XK709" s="6"/>
      <c r="XL709" s="6"/>
      <c r="XM709" s="6"/>
      <c r="XN709" s="6"/>
      <c r="XO709" s="6"/>
      <c r="XP709" s="6"/>
    </row>
    <row r="710" spans="2:640" x14ac:dyDescent="0.25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/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/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/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/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/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6"/>
      <c r="MR710" s="6"/>
      <c r="MS710" s="6"/>
      <c r="MT710" s="6"/>
      <c r="MU710" s="6"/>
      <c r="MV710" s="6"/>
      <c r="MW710" s="6"/>
      <c r="MX710" s="6"/>
      <c r="MY710" s="6"/>
      <c r="MZ710" s="6"/>
      <c r="NA710" s="6"/>
      <c r="NB710" s="6"/>
      <c r="NC710" s="6"/>
      <c r="ND710" s="6"/>
      <c r="NE710" s="6"/>
      <c r="NF710" s="6"/>
      <c r="NG710" s="6"/>
      <c r="NH710" s="6"/>
      <c r="NI710" s="6"/>
      <c r="NJ710" s="6"/>
      <c r="NK710" s="6"/>
      <c r="NL710" s="6"/>
      <c r="NM710" s="6"/>
      <c r="NN710" s="6"/>
      <c r="NO710" s="6"/>
      <c r="NP710" s="6"/>
      <c r="NQ710" s="6"/>
      <c r="NR710" s="6"/>
      <c r="NS710" s="6"/>
      <c r="NT710" s="6"/>
      <c r="NU710" s="6"/>
      <c r="NV710" s="6"/>
      <c r="NW710" s="6"/>
      <c r="NX710" s="6"/>
      <c r="NY710" s="6"/>
      <c r="NZ710" s="6"/>
      <c r="OA710" s="6"/>
      <c r="OB710" s="6"/>
      <c r="OC710" s="6"/>
      <c r="OD710" s="6"/>
      <c r="OE710" s="6"/>
      <c r="OF710" s="6"/>
      <c r="OG710" s="6"/>
      <c r="OH710" s="6"/>
      <c r="OI710" s="6"/>
      <c r="OJ710" s="6"/>
      <c r="OK710" s="6"/>
      <c r="OL710" s="6"/>
      <c r="OM710" s="6"/>
      <c r="ON710" s="6"/>
      <c r="OO710" s="6"/>
      <c r="OP710" s="6"/>
      <c r="OQ710" s="6"/>
      <c r="OR710" s="6"/>
      <c r="OS710" s="6"/>
      <c r="OT710" s="6"/>
      <c r="OU710" s="6"/>
      <c r="OV710" s="6"/>
      <c r="OW710" s="6"/>
      <c r="OX710" s="6"/>
      <c r="OY710" s="6"/>
      <c r="OZ710" s="6"/>
      <c r="PA710" s="6"/>
      <c r="PB710" s="6"/>
      <c r="PC710" s="6"/>
      <c r="PD710" s="6"/>
      <c r="PE710" s="6"/>
      <c r="PF710" s="6"/>
      <c r="PG710" s="6"/>
      <c r="PH710" s="6"/>
      <c r="PI710" s="6"/>
      <c r="PJ710" s="6"/>
      <c r="PK710" s="6"/>
      <c r="PL710" s="6"/>
      <c r="PM710" s="6"/>
      <c r="PN710" s="6"/>
      <c r="PO710" s="6"/>
      <c r="PP710" s="6"/>
      <c r="PQ710" s="6"/>
      <c r="PR710" s="6"/>
      <c r="PS710" s="6"/>
      <c r="PT710" s="6"/>
      <c r="PU710" s="6"/>
      <c r="PV710" s="6"/>
      <c r="PW710" s="6"/>
      <c r="PX710" s="6"/>
      <c r="PY710" s="6"/>
      <c r="PZ710" s="6"/>
      <c r="QA710" s="6"/>
      <c r="QB710" s="6"/>
      <c r="QC710" s="6"/>
      <c r="QD710" s="6"/>
      <c r="QE710" s="6"/>
      <c r="QF710" s="6"/>
      <c r="QG710" s="6"/>
      <c r="QH710" s="6"/>
      <c r="QI710" s="6"/>
      <c r="QJ710" s="6"/>
      <c r="QK710" s="6"/>
      <c r="QL710" s="6"/>
      <c r="QM710" s="6"/>
      <c r="QN710" s="6"/>
      <c r="QO710" s="6"/>
      <c r="QP710" s="6"/>
      <c r="QQ710" s="6"/>
      <c r="QR710" s="6"/>
      <c r="QS710" s="6"/>
      <c r="QT710" s="6"/>
      <c r="QU710" s="6"/>
      <c r="QV710" s="6"/>
      <c r="QW710" s="6"/>
      <c r="QX710" s="6"/>
      <c r="QY710" s="6"/>
      <c r="QZ710" s="6"/>
      <c r="RA710" s="6"/>
      <c r="RB710" s="6"/>
      <c r="RC710" s="6"/>
      <c r="RD710" s="6"/>
      <c r="RE710" s="6"/>
      <c r="RF710" s="6"/>
      <c r="RG710" s="6"/>
      <c r="RH710" s="6"/>
      <c r="RI710" s="6"/>
      <c r="RJ710" s="6"/>
      <c r="RK710" s="6"/>
      <c r="RL710" s="6"/>
      <c r="RM710" s="6"/>
      <c r="RN710" s="6"/>
      <c r="RO710" s="6"/>
      <c r="RP710" s="6"/>
      <c r="RQ710" s="6"/>
      <c r="RR710" s="6"/>
      <c r="RS710" s="6"/>
      <c r="RT710" s="6"/>
      <c r="RU710" s="6"/>
      <c r="RV710" s="6"/>
      <c r="RW710" s="6"/>
      <c r="RX710" s="6"/>
      <c r="RY710" s="6"/>
      <c r="RZ710" s="6"/>
      <c r="SA710" s="6"/>
      <c r="SB710" s="6"/>
      <c r="SC710" s="6"/>
      <c r="SD710" s="6"/>
      <c r="SE710" s="6"/>
      <c r="SF710" s="6"/>
      <c r="SG710" s="6"/>
      <c r="SH710" s="6"/>
      <c r="SI710" s="6"/>
      <c r="SJ710" s="6"/>
      <c r="SK710" s="6"/>
      <c r="SL710" s="6"/>
      <c r="SM710" s="6"/>
      <c r="SN710" s="6"/>
      <c r="SO710" s="6"/>
      <c r="SP710" s="6"/>
      <c r="SQ710" s="6"/>
      <c r="SR710" s="6"/>
      <c r="SS710" s="6"/>
      <c r="ST710" s="6"/>
      <c r="SU710" s="6"/>
      <c r="SV710" s="6"/>
      <c r="SW710" s="6"/>
      <c r="SX710" s="6"/>
      <c r="SY710" s="6"/>
      <c r="SZ710" s="6"/>
      <c r="TA710" s="6"/>
      <c r="TB710" s="6"/>
      <c r="TC710" s="6"/>
      <c r="TD710" s="6"/>
      <c r="TE710" s="6"/>
      <c r="TF710" s="6"/>
      <c r="TG710" s="6"/>
      <c r="TH710" s="6"/>
      <c r="TI710" s="6"/>
      <c r="TJ710" s="6"/>
      <c r="TK710" s="6"/>
      <c r="TL710" s="6"/>
      <c r="TM710" s="6"/>
      <c r="TN710" s="6"/>
      <c r="TO710" s="6"/>
      <c r="TP710" s="6"/>
      <c r="TQ710" s="6"/>
      <c r="TR710" s="6"/>
      <c r="TS710" s="6"/>
      <c r="TT710" s="6"/>
      <c r="TU710" s="6"/>
      <c r="TV710" s="6"/>
      <c r="TW710" s="6"/>
      <c r="TX710" s="6"/>
      <c r="TY710" s="6"/>
      <c r="TZ710" s="6"/>
      <c r="UA710" s="6"/>
      <c r="UB710" s="6"/>
      <c r="UC710" s="6"/>
      <c r="UD710" s="6"/>
      <c r="UE710" s="6"/>
      <c r="UF710" s="6"/>
      <c r="UG710" s="6"/>
      <c r="UH710" s="6"/>
      <c r="UI710" s="6"/>
      <c r="UJ710" s="6"/>
      <c r="UK710" s="6"/>
      <c r="UL710" s="6"/>
      <c r="UM710" s="6"/>
      <c r="UN710" s="6"/>
      <c r="UO710" s="6"/>
      <c r="UP710" s="6"/>
      <c r="UQ710" s="6"/>
      <c r="UR710" s="6"/>
      <c r="US710" s="6"/>
      <c r="UT710" s="6"/>
      <c r="UU710" s="6"/>
      <c r="UV710" s="6"/>
      <c r="UW710" s="6"/>
      <c r="UX710" s="6"/>
      <c r="UY710" s="6"/>
      <c r="UZ710" s="6"/>
      <c r="VA710" s="6"/>
      <c r="VB710" s="6"/>
      <c r="VC710" s="6"/>
      <c r="VD710" s="6"/>
      <c r="VE710" s="6"/>
      <c r="VF710" s="6"/>
      <c r="VG710" s="6"/>
      <c r="VH710" s="6"/>
      <c r="VI710" s="6"/>
      <c r="VJ710" s="6"/>
      <c r="VK710" s="6"/>
      <c r="VL710" s="6"/>
      <c r="VM710" s="6"/>
      <c r="VN710" s="6"/>
      <c r="VO710" s="6"/>
      <c r="VP710" s="6"/>
      <c r="VQ710" s="6"/>
      <c r="VR710" s="6"/>
      <c r="VS710" s="6"/>
      <c r="VT710" s="6"/>
      <c r="VU710" s="6"/>
      <c r="VV710" s="6"/>
      <c r="VW710" s="6"/>
      <c r="VX710" s="6"/>
      <c r="VY710" s="6"/>
      <c r="VZ710" s="6"/>
      <c r="WA710" s="6"/>
      <c r="WB710" s="6"/>
      <c r="WC710" s="6"/>
      <c r="WD710" s="6"/>
      <c r="WE710" s="6"/>
      <c r="WF710" s="6"/>
      <c r="WG710" s="6"/>
      <c r="WH710" s="6"/>
      <c r="WI710" s="6"/>
      <c r="WJ710" s="6"/>
      <c r="WK710" s="6"/>
      <c r="WL710" s="6"/>
      <c r="WM710" s="6"/>
      <c r="WN710" s="6"/>
      <c r="WO710" s="6"/>
      <c r="WP710" s="6"/>
      <c r="WQ710" s="6"/>
      <c r="WR710" s="6"/>
      <c r="WS710" s="6"/>
      <c r="WT710" s="6"/>
      <c r="WU710" s="6"/>
      <c r="WV710" s="6"/>
      <c r="WW710" s="6"/>
      <c r="WX710" s="6"/>
      <c r="WY710" s="6"/>
      <c r="WZ710" s="6"/>
      <c r="XA710" s="6"/>
      <c r="XB710" s="6"/>
      <c r="XC710" s="6"/>
      <c r="XD710" s="6"/>
      <c r="XE710" s="6"/>
      <c r="XF710" s="6"/>
      <c r="XG710" s="6"/>
      <c r="XH710" s="6"/>
      <c r="XI710" s="6"/>
      <c r="XJ710" s="6"/>
      <c r="XK710" s="6"/>
      <c r="XL710" s="6"/>
      <c r="XM710" s="6"/>
      <c r="XN710" s="6"/>
      <c r="XO710" s="6"/>
      <c r="XP710" s="6"/>
    </row>
    <row r="711" spans="2:640" x14ac:dyDescent="0.25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/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/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/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/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/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6"/>
      <c r="MR711" s="6"/>
      <c r="MS711" s="6"/>
      <c r="MT711" s="6"/>
      <c r="MU711" s="6"/>
      <c r="MV711" s="6"/>
      <c r="MW711" s="6"/>
      <c r="MX711" s="6"/>
      <c r="MY711" s="6"/>
      <c r="MZ711" s="6"/>
      <c r="NA711" s="6"/>
      <c r="NB711" s="6"/>
      <c r="NC711" s="6"/>
      <c r="ND711" s="6"/>
      <c r="NE711" s="6"/>
      <c r="NF711" s="6"/>
      <c r="NG711" s="6"/>
      <c r="NH711" s="6"/>
      <c r="NI711" s="6"/>
      <c r="NJ711" s="6"/>
      <c r="NK711" s="6"/>
      <c r="NL711" s="6"/>
      <c r="NM711" s="6"/>
      <c r="NN711" s="6"/>
      <c r="NO711" s="6"/>
      <c r="NP711" s="6"/>
      <c r="NQ711" s="6"/>
      <c r="NR711" s="6"/>
      <c r="NS711" s="6"/>
      <c r="NT711" s="6"/>
      <c r="NU711" s="6"/>
      <c r="NV711" s="6"/>
      <c r="NW711" s="6"/>
      <c r="NX711" s="6"/>
      <c r="NY711" s="6"/>
      <c r="NZ711" s="6"/>
      <c r="OA711" s="6"/>
      <c r="OB711" s="6"/>
      <c r="OC711" s="6"/>
      <c r="OD711" s="6"/>
      <c r="OE711" s="6"/>
      <c r="OF711" s="6"/>
      <c r="OG711" s="6"/>
      <c r="OH711" s="6"/>
      <c r="OI711" s="6"/>
      <c r="OJ711" s="6"/>
      <c r="OK711" s="6"/>
      <c r="OL711" s="6"/>
      <c r="OM711" s="6"/>
      <c r="ON711" s="6"/>
      <c r="OO711" s="6"/>
      <c r="OP711" s="6"/>
      <c r="OQ711" s="6"/>
      <c r="OR711" s="6"/>
      <c r="OS711" s="6"/>
      <c r="OT711" s="6"/>
      <c r="OU711" s="6"/>
      <c r="OV711" s="6"/>
      <c r="OW711" s="6"/>
      <c r="OX711" s="6"/>
      <c r="OY711" s="6"/>
      <c r="OZ711" s="6"/>
      <c r="PA711" s="6"/>
      <c r="PB711" s="6"/>
      <c r="PC711" s="6"/>
      <c r="PD711" s="6"/>
      <c r="PE711" s="6"/>
      <c r="PF711" s="6"/>
      <c r="PG711" s="6"/>
      <c r="PH711" s="6"/>
      <c r="PI711" s="6"/>
      <c r="PJ711" s="6"/>
      <c r="PK711" s="6"/>
      <c r="PL711" s="6"/>
      <c r="PM711" s="6"/>
      <c r="PN711" s="6"/>
      <c r="PO711" s="6"/>
      <c r="PP711" s="6"/>
      <c r="PQ711" s="6"/>
      <c r="PR711" s="6"/>
      <c r="PS711" s="6"/>
      <c r="PT711" s="6"/>
      <c r="PU711" s="6"/>
      <c r="PV711" s="6"/>
      <c r="PW711" s="6"/>
      <c r="PX711" s="6"/>
      <c r="PY711" s="6"/>
      <c r="PZ711" s="6"/>
      <c r="QA711" s="6"/>
      <c r="QB711" s="6"/>
      <c r="QC711" s="6"/>
      <c r="QD711" s="6"/>
      <c r="QE711" s="6"/>
      <c r="QF711" s="6"/>
      <c r="QG711" s="6"/>
      <c r="QH711" s="6"/>
      <c r="QI711" s="6"/>
      <c r="QJ711" s="6"/>
      <c r="QK711" s="6"/>
      <c r="QL711" s="6"/>
      <c r="QM711" s="6"/>
      <c r="QN711" s="6"/>
      <c r="QO711" s="6"/>
      <c r="QP711" s="6"/>
      <c r="QQ711" s="6"/>
      <c r="QR711" s="6"/>
      <c r="QS711" s="6"/>
      <c r="QT711" s="6"/>
      <c r="QU711" s="6"/>
      <c r="QV711" s="6"/>
      <c r="QW711" s="6"/>
      <c r="QX711" s="6"/>
      <c r="QY711" s="6"/>
      <c r="QZ711" s="6"/>
      <c r="RA711" s="6"/>
      <c r="RB711" s="6"/>
      <c r="RC711" s="6"/>
      <c r="RD711" s="6"/>
      <c r="RE711" s="6"/>
      <c r="RF711" s="6"/>
      <c r="RG711" s="6"/>
      <c r="RH711" s="6"/>
      <c r="RI711" s="6"/>
      <c r="RJ711" s="6"/>
      <c r="RK711" s="6"/>
      <c r="RL711" s="6"/>
      <c r="RM711" s="6"/>
      <c r="RN711" s="6"/>
      <c r="RO711" s="6"/>
      <c r="RP711" s="6"/>
      <c r="RQ711" s="6"/>
      <c r="RR711" s="6"/>
      <c r="RS711" s="6"/>
      <c r="RT711" s="6"/>
      <c r="RU711" s="6"/>
      <c r="RV711" s="6"/>
      <c r="RW711" s="6"/>
      <c r="RX711" s="6"/>
      <c r="RY711" s="6"/>
      <c r="RZ711" s="6"/>
      <c r="SA711" s="6"/>
      <c r="SB711" s="6"/>
      <c r="SC711" s="6"/>
      <c r="SD711" s="6"/>
      <c r="SE711" s="6"/>
      <c r="SF711" s="6"/>
      <c r="SG711" s="6"/>
      <c r="SH711" s="6"/>
      <c r="SI711" s="6"/>
      <c r="SJ711" s="6"/>
      <c r="SK711" s="6"/>
      <c r="SL711" s="6"/>
      <c r="SM711" s="6"/>
      <c r="SN711" s="6"/>
      <c r="SO711" s="6"/>
      <c r="SP711" s="6"/>
      <c r="SQ711" s="6"/>
      <c r="SR711" s="6"/>
      <c r="SS711" s="6"/>
      <c r="ST711" s="6"/>
      <c r="SU711" s="6"/>
      <c r="SV711" s="6"/>
      <c r="SW711" s="6"/>
      <c r="SX711" s="6"/>
      <c r="SY711" s="6"/>
      <c r="SZ711" s="6"/>
      <c r="TA711" s="6"/>
      <c r="TB711" s="6"/>
      <c r="TC711" s="6"/>
      <c r="TD711" s="6"/>
      <c r="TE711" s="6"/>
      <c r="TF711" s="6"/>
      <c r="TG711" s="6"/>
      <c r="TH711" s="6"/>
      <c r="TI711" s="6"/>
      <c r="TJ711" s="6"/>
      <c r="TK711" s="6"/>
      <c r="TL711" s="6"/>
      <c r="TM711" s="6"/>
      <c r="TN711" s="6"/>
      <c r="TO711" s="6"/>
      <c r="TP711" s="6"/>
      <c r="TQ711" s="6"/>
      <c r="TR711" s="6"/>
      <c r="TS711" s="6"/>
      <c r="TT711" s="6"/>
      <c r="TU711" s="6"/>
      <c r="TV711" s="6"/>
      <c r="TW711" s="6"/>
      <c r="TX711" s="6"/>
      <c r="TY711" s="6"/>
      <c r="TZ711" s="6"/>
      <c r="UA711" s="6"/>
      <c r="UB711" s="6"/>
      <c r="UC711" s="6"/>
      <c r="UD711" s="6"/>
      <c r="UE711" s="6"/>
      <c r="UF711" s="6"/>
      <c r="UG711" s="6"/>
      <c r="UH711" s="6"/>
      <c r="UI711" s="6"/>
      <c r="UJ711" s="6"/>
      <c r="UK711" s="6"/>
      <c r="UL711" s="6"/>
      <c r="UM711" s="6"/>
      <c r="UN711" s="6"/>
      <c r="UO711" s="6"/>
      <c r="UP711" s="6"/>
      <c r="UQ711" s="6"/>
      <c r="UR711" s="6"/>
      <c r="US711" s="6"/>
      <c r="UT711" s="6"/>
      <c r="UU711" s="6"/>
      <c r="UV711" s="6"/>
      <c r="UW711" s="6"/>
      <c r="UX711" s="6"/>
      <c r="UY711" s="6"/>
      <c r="UZ711" s="6"/>
      <c r="VA711" s="6"/>
      <c r="VB711" s="6"/>
      <c r="VC711" s="6"/>
      <c r="VD711" s="6"/>
      <c r="VE711" s="6"/>
      <c r="VF711" s="6"/>
      <c r="VG711" s="6"/>
      <c r="VH711" s="6"/>
      <c r="VI711" s="6"/>
      <c r="VJ711" s="6"/>
      <c r="VK711" s="6"/>
      <c r="VL711" s="6"/>
      <c r="VM711" s="6"/>
      <c r="VN711" s="6"/>
      <c r="VO711" s="6"/>
      <c r="VP711" s="6"/>
      <c r="VQ711" s="6"/>
      <c r="VR711" s="6"/>
      <c r="VS711" s="6"/>
      <c r="VT711" s="6"/>
      <c r="VU711" s="6"/>
      <c r="VV711" s="6"/>
      <c r="VW711" s="6"/>
      <c r="VX711" s="6"/>
      <c r="VY711" s="6"/>
      <c r="VZ711" s="6"/>
      <c r="WA711" s="6"/>
      <c r="WB711" s="6"/>
      <c r="WC711" s="6"/>
      <c r="WD711" s="6"/>
      <c r="WE711" s="6"/>
      <c r="WF711" s="6"/>
      <c r="WG711" s="6"/>
      <c r="WH711" s="6"/>
      <c r="WI711" s="6"/>
      <c r="WJ711" s="6"/>
      <c r="WK711" s="6"/>
      <c r="WL711" s="6"/>
      <c r="WM711" s="6"/>
      <c r="WN711" s="6"/>
      <c r="WO711" s="6"/>
      <c r="WP711" s="6"/>
      <c r="WQ711" s="6"/>
      <c r="WR711" s="6"/>
      <c r="WS711" s="6"/>
      <c r="WT711" s="6"/>
      <c r="WU711" s="6"/>
      <c r="WV711" s="6"/>
      <c r="WW711" s="6"/>
      <c r="WX711" s="6"/>
      <c r="WY711" s="6"/>
      <c r="WZ711" s="6"/>
      <c r="XA711" s="6"/>
      <c r="XB711" s="6"/>
      <c r="XC711" s="6"/>
      <c r="XD711" s="6"/>
      <c r="XE711" s="6"/>
      <c r="XF711" s="6"/>
      <c r="XG711" s="6"/>
      <c r="XH711" s="6"/>
      <c r="XI711" s="6"/>
      <c r="XJ711" s="6"/>
      <c r="XK711" s="6"/>
      <c r="XL711" s="6"/>
      <c r="XM711" s="6"/>
      <c r="XN711" s="6"/>
      <c r="XO711" s="6"/>
      <c r="XP711" s="6"/>
    </row>
    <row r="712" spans="2:640" x14ac:dyDescent="0.25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/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/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/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/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/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6"/>
      <c r="MR712" s="6"/>
      <c r="MS712" s="6"/>
      <c r="MT712" s="6"/>
      <c r="MU712" s="6"/>
      <c r="MV712" s="6"/>
      <c r="MW712" s="6"/>
      <c r="MX712" s="6"/>
      <c r="MY712" s="6"/>
      <c r="MZ712" s="6"/>
      <c r="NA712" s="6"/>
      <c r="NB712" s="6"/>
      <c r="NC712" s="6"/>
      <c r="ND712" s="6"/>
      <c r="NE712" s="6"/>
      <c r="NF712" s="6"/>
      <c r="NG712" s="6"/>
      <c r="NH712" s="6"/>
      <c r="NI712" s="6"/>
      <c r="NJ712" s="6"/>
      <c r="NK712" s="6"/>
      <c r="NL712" s="6"/>
      <c r="NM712" s="6"/>
      <c r="NN712" s="6"/>
      <c r="NO712" s="6"/>
      <c r="NP712" s="6"/>
      <c r="NQ712" s="6"/>
      <c r="NR712" s="6"/>
      <c r="NS712" s="6"/>
      <c r="NT712" s="6"/>
      <c r="NU712" s="6"/>
      <c r="NV712" s="6"/>
      <c r="NW712" s="6"/>
      <c r="NX712" s="6"/>
      <c r="NY712" s="6"/>
      <c r="NZ712" s="6"/>
      <c r="OA712" s="6"/>
      <c r="OB712" s="6"/>
      <c r="OC712" s="6"/>
      <c r="OD712" s="6"/>
      <c r="OE712" s="6"/>
      <c r="OF712" s="6"/>
      <c r="OG712" s="6"/>
      <c r="OH712" s="6"/>
      <c r="OI712" s="6"/>
      <c r="OJ712" s="6"/>
      <c r="OK712" s="6"/>
      <c r="OL712" s="6"/>
      <c r="OM712" s="6"/>
      <c r="ON712" s="6"/>
      <c r="OO712" s="6"/>
      <c r="OP712" s="6"/>
      <c r="OQ712" s="6"/>
      <c r="OR712" s="6"/>
      <c r="OS712" s="6"/>
      <c r="OT712" s="6"/>
      <c r="OU712" s="6"/>
      <c r="OV712" s="6"/>
      <c r="OW712" s="6"/>
      <c r="OX712" s="6"/>
      <c r="OY712" s="6"/>
      <c r="OZ712" s="6"/>
      <c r="PA712" s="6"/>
      <c r="PB712" s="6"/>
      <c r="PC712" s="6"/>
      <c r="PD712" s="6"/>
      <c r="PE712" s="6"/>
      <c r="PF712" s="6"/>
      <c r="PG712" s="6"/>
      <c r="PH712" s="6"/>
      <c r="PI712" s="6"/>
      <c r="PJ712" s="6"/>
      <c r="PK712" s="6"/>
      <c r="PL712" s="6"/>
      <c r="PM712" s="6"/>
      <c r="PN712" s="6"/>
      <c r="PO712" s="6"/>
      <c r="PP712" s="6"/>
      <c r="PQ712" s="6"/>
      <c r="PR712" s="6"/>
      <c r="PS712" s="6"/>
      <c r="PT712" s="6"/>
      <c r="PU712" s="6"/>
      <c r="PV712" s="6"/>
      <c r="PW712" s="6"/>
      <c r="PX712" s="6"/>
      <c r="PY712" s="6"/>
      <c r="PZ712" s="6"/>
      <c r="QA712" s="6"/>
      <c r="QB712" s="6"/>
      <c r="QC712" s="6"/>
      <c r="QD712" s="6"/>
      <c r="QE712" s="6"/>
      <c r="QF712" s="6"/>
      <c r="QG712" s="6"/>
      <c r="QH712" s="6"/>
      <c r="QI712" s="6"/>
      <c r="QJ712" s="6"/>
      <c r="QK712" s="6"/>
      <c r="QL712" s="6"/>
      <c r="QM712" s="6"/>
      <c r="QN712" s="6"/>
      <c r="QO712" s="6"/>
      <c r="QP712" s="6"/>
      <c r="QQ712" s="6"/>
      <c r="QR712" s="6"/>
      <c r="QS712" s="6"/>
      <c r="QT712" s="6"/>
      <c r="QU712" s="6"/>
      <c r="QV712" s="6"/>
      <c r="QW712" s="6"/>
      <c r="QX712" s="6"/>
      <c r="QY712" s="6"/>
      <c r="QZ712" s="6"/>
      <c r="RA712" s="6"/>
      <c r="RB712" s="6"/>
      <c r="RC712" s="6"/>
      <c r="RD712" s="6"/>
      <c r="RE712" s="6"/>
      <c r="RF712" s="6"/>
      <c r="RG712" s="6"/>
      <c r="RH712" s="6"/>
      <c r="RI712" s="6"/>
      <c r="RJ712" s="6"/>
      <c r="RK712" s="6"/>
      <c r="RL712" s="6"/>
      <c r="RM712" s="6"/>
      <c r="RN712" s="6"/>
      <c r="RO712" s="6"/>
      <c r="RP712" s="6"/>
      <c r="RQ712" s="6"/>
      <c r="RR712" s="6"/>
      <c r="RS712" s="6"/>
      <c r="RT712" s="6"/>
      <c r="RU712" s="6"/>
      <c r="RV712" s="6"/>
      <c r="RW712" s="6"/>
      <c r="RX712" s="6"/>
      <c r="RY712" s="6"/>
      <c r="RZ712" s="6"/>
      <c r="SA712" s="6"/>
      <c r="SB712" s="6"/>
      <c r="SC712" s="6"/>
      <c r="SD712" s="6"/>
      <c r="SE712" s="6"/>
      <c r="SF712" s="6"/>
      <c r="SG712" s="6"/>
      <c r="SH712" s="6"/>
      <c r="SI712" s="6"/>
      <c r="SJ712" s="6"/>
      <c r="SK712" s="6"/>
      <c r="SL712" s="6"/>
      <c r="SM712" s="6"/>
      <c r="SN712" s="6"/>
      <c r="SO712" s="6"/>
      <c r="SP712" s="6"/>
      <c r="SQ712" s="6"/>
      <c r="SR712" s="6"/>
      <c r="SS712" s="6"/>
      <c r="ST712" s="6"/>
      <c r="SU712" s="6"/>
      <c r="SV712" s="6"/>
      <c r="SW712" s="6"/>
      <c r="SX712" s="6"/>
      <c r="SY712" s="6"/>
      <c r="SZ712" s="6"/>
      <c r="TA712" s="6"/>
      <c r="TB712" s="6"/>
      <c r="TC712" s="6"/>
      <c r="TD712" s="6"/>
      <c r="TE712" s="6"/>
      <c r="TF712" s="6"/>
      <c r="TG712" s="6"/>
      <c r="TH712" s="6"/>
      <c r="TI712" s="6"/>
      <c r="TJ712" s="6"/>
      <c r="TK712" s="6"/>
      <c r="TL712" s="6"/>
      <c r="TM712" s="6"/>
      <c r="TN712" s="6"/>
      <c r="TO712" s="6"/>
      <c r="TP712" s="6"/>
      <c r="TQ712" s="6"/>
      <c r="TR712" s="6"/>
      <c r="TS712" s="6"/>
      <c r="TT712" s="6"/>
      <c r="TU712" s="6"/>
      <c r="TV712" s="6"/>
      <c r="TW712" s="6"/>
      <c r="TX712" s="6"/>
      <c r="TY712" s="6"/>
      <c r="TZ712" s="6"/>
      <c r="UA712" s="6"/>
      <c r="UB712" s="6"/>
      <c r="UC712" s="6"/>
      <c r="UD712" s="6"/>
      <c r="UE712" s="6"/>
      <c r="UF712" s="6"/>
      <c r="UG712" s="6"/>
      <c r="UH712" s="6"/>
      <c r="UI712" s="6"/>
      <c r="UJ712" s="6"/>
      <c r="UK712" s="6"/>
      <c r="UL712" s="6"/>
      <c r="UM712" s="6"/>
      <c r="UN712" s="6"/>
      <c r="UO712" s="6"/>
      <c r="UP712" s="6"/>
      <c r="UQ712" s="6"/>
      <c r="UR712" s="6"/>
      <c r="US712" s="6"/>
      <c r="UT712" s="6"/>
      <c r="UU712" s="6"/>
      <c r="UV712" s="6"/>
      <c r="UW712" s="6"/>
      <c r="UX712" s="6"/>
      <c r="UY712" s="6"/>
      <c r="UZ712" s="6"/>
      <c r="VA712" s="6"/>
      <c r="VB712" s="6"/>
      <c r="VC712" s="6"/>
      <c r="VD712" s="6"/>
      <c r="VE712" s="6"/>
      <c r="VF712" s="6"/>
      <c r="VG712" s="6"/>
      <c r="VH712" s="6"/>
      <c r="VI712" s="6"/>
      <c r="VJ712" s="6"/>
      <c r="VK712" s="6"/>
      <c r="VL712" s="6"/>
      <c r="VM712" s="6"/>
      <c r="VN712" s="6"/>
      <c r="VO712" s="6"/>
      <c r="VP712" s="6"/>
      <c r="VQ712" s="6"/>
      <c r="VR712" s="6"/>
      <c r="VS712" s="6"/>
      <c r="VT712" s="6"/>
      <c r="VU712" s="6"/>
      <c r="VV712" s="6"/>
      <c r="VW712" s="6"/>
      <c r="VX712" s="6"/>
      <c r="VY712" s="6"/>
      <c r="VZ712" s="6"/>
      <c r="WA712" s="6"/>
      <c r="WB712" s="6"/>
      <c r="WC712" s="6"/>
      <c r="WD712" s="6"/>
      <c r="WE712" s="6"/>
      <c r="WF712" s="6"/>
      <c r="WG712" s="6"/>
      <c r="WH712" s="6"/>
      <c r="WI712" s="6"/>
      <c r="WJ712" s="6"/>
      <c r="WK712" s="6"/>
      <c r="WL712" s="6"/>
      <c r="WM712" s="6"/>
      <c r="WN712" s="6"/>
      <c r="WO712" s="6"/>
      <c r="WP712" s="6"/>
      <c r="WQ712" s="6"/>
      <c r="WR712" s="6"/>
      <c r="WS712" s="6"/>
      <c r="WT712" s="6"/>
      <c r="WU712" s="6"/>
      <c r="WV712" s="6"/>
      <c r="WW712" s="6"/>
      <c r="WX712" s="6"/>
      <c r="WY712" s="6"/>
      <c r="WZ712" s="6"/>
      <c r="XA712" s="6"/>
      <c r="XB712" s="6"/>
      <c r="XC712" s="6"/>
      <c r="XD712" s="6"/>
      <c r="XE712" s="6"/>
      <c r="XF712" s="6"/>
      <c r="XG712" s="6"/>
      <c r="XH712" s="6"/>
      <c r="XI712" s="6"/>
      <c r="XJ712" s="6"/>
      <c r="XK712" s="6"/>
      <c r="XL712" s="6"/>
      <c r="XM712" s="6"/>
      <c r="XN712" s="6"/>
      <c r="XO712" s="6"/>
      <c r="XP712" s="6"/>
    </row>
    <row r="713" spans="2:640" x14ac:dyDescent="0.25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/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/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/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/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/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6"/>
      <c r="MR713" s="6"/>
      <c r="MS713" s="6"/>
      <c r="MT713" s="6"/>
      <c r="MU713" s="6"/>
      <c r="MV713" s="6"/>
      <c r="MW713" s="6"/>
      <c r="MX713" s="6"/>
      <c r="MY713" s="6"/>
      <c r="MZ713" s="6"/>
      <c r="NA713" s="6"/>
      <c r="NB713" s="6"/>
      <c r="NC713" s="6"/>
      <c r="ND713" s="6"/>
      <c r="NE713" s="6"/>
      <c r="NF713" s="6"/>
      <c r="NG713" s="6"/>
      <c r="NH713" s="6"/>
      <c r="NI713" s="6"/>
      <c r="NJ713" s="6"/>
      <c r="NK713" s="6"/>
      <c r="NL713" s="6"/>
      <c r="NM713" s="6"/>
      <c r="NN713" s="6"/>
      <c r="NO713" s="6"/>
      <c r="NP713" s="6"/>
      <c r="NQ713" s="6"/>
      <c r="NR713" s="6"/>
      <c r="NS713" s="6"/>
      <c r="NT713" s="6"/>
      <c r="NU713" s="6"/>
      <c r="NV713" s="6"/>
      <c r="NW713" s="6"/>
      <c r="NX713" s="6"/>
      <c r="NY713" s="6"/>
      <c r="NZ713" s="6"/>
      <c r="OA713" s="6"/>
      <c r="OB713" s="6"/>
      <c r="OC713" s="6"/>
      <c r="OD713" s="6"/>
      <c r="OE713" s="6"/>
      <c r="OF713" s="6"/>
      <c r="OG713" s="6"/>
      <c r="OH713" s="6"/>
      <c r="OI713" s="6"/>
      <c r="OJ713" s="6"/>
      <c r="OK713" s="6"/>
      <c r="OL713" s="6"/>
      <c r="OM713" s="6"/>
      <c r="ON713" s="6"/>
      <c r="OO713" s="6"/>
      <c r="OP713" s="6"/>
      <c r="OQ713" s="6"/>
      <c r="OR713" s="6"/>
      <c r="OS713" s="6"/>
      <c r="OT713" s="6"/>
      <c r="OU713" s="6"/>
      <c r="OV713" s="6"/>
      <c r="OW713" s="6"/>
      <c r="OX713" s="6"/>
      <c r="OY713" s="6"/>
      <c r="OZ713" s="6"/>
      <c r="PA713" s="6"/>
      <c r="PB713" s="6"/>
      <c r="PC713" s="6"/>
      <c r="PD713" s="6"/>
      <c r="PE713" s="6"/>
      <c r="PF713" s="6"/>
      <c r="PG713" s="6"/>
      <c r="PH713" s="6"/>
      <c r="PI713" s="6"/>
      <c r="PJ713" s="6"/>
      <c r="PK713" s="6"/>
      <c r="PL713" s="6"/>
      <c r="PM713" s="6"/>
      <c r="PN713" s="6"/>
      <c r="PO713" s="6"/>
      <c r="PP713" s="6"/>
      <c r="PQ713" s="6"/>
      <c r="PR713" s="6"/>
      <c r="PS713" s="6"/>
      <c r="PT713" s="6"/>
      <c r="PU713" s="6"/>
      <c r="PV713" s="6"/>
      <c r="PW713" s="6"/>
      <c r="PX713" s="6"/>
      <c r="PY713" s="6"/>
      <c r="PZ713" s="6"/>
      <c r="QA713" s="6"/>
      <c r="QB713" s="6"/>
      <c r="QC713" s="6"/>
      <c r="QD713" s="6"/>
      <c r="QE713" s="6"/>
      <c r="QF713" s="6"/>
      <c r="QG713" s="6"/>
      <c r="QH713" s="6"/>
      <c r="QI713" s="6"/>
      <c r="QJ713" s="6"/>
      <c r="QK713" s="6"/>
      <c r="QL713" s="6"/>
      <c r="QM713" s="6"/>
      <c r="QN713" s="6"/>
      <c r="QO713" s="6"/>
      <c r="QP713" s="6"/>
      <c r="QQ713" s="6"/>
      <c r="QR713" s="6"/>
      <c r="QS713" s="6"/>
      <c r="QT713" s="6"/>
      <c r="QU713" s="6"/>
      <c r="QV713" s="6"/>
      <c r="QW713" s="6"/>
      <c r="QX713" s="6"/>
      <c r="QY713" s="6"/>
      <c r="QZ713" s="6"/>
      <c r="RA713" s="6"/>
      <c r="RB713" s="6"/>
      <c r="RC713" s="6"/>
      <c r="RD713" s="6"/>
      <c r="RE713" s="6"/>
      <c r="RF713" s="6"/>
      <c r="RG713" s="6"/>
      <c r="RH713" s="6"/>
      <c r="RI713" s="6"/>
      <c r="RJ713" s="6"/>
      <c r="RK713" s="6"/>
      <c r="RL713" s="6"/>
      <c r="RM713" s="6"/>
      <c r="RN713" s="6"/>
      <c r="RO713" s="6"/>
      <c r="RP713" s="6"/>
      <c r="RQ713" s="6"/>
      <c r="RR713" s="6"/>
      <c r="RS713" s="6"/>
      <c r="RT713" s="6"/>
      <c r="RU713" s="6"/>
      <c r="RV713" s="6"/>
      <c r="RW713" s="6"/>
      <c r="RX713" s="6"/>
      <c r="RY713" s="6"/>
      <c r="RZ713" s="6"/>
      <c r="SA713" s="6"/>
      <c r="SB713" s="6"/>
      <c r="SC713" s="6"/>
      <c r="SD713" s="6"/>
      <c r="SE713" s="6"/>
      <c r="SF713" s="6"/>
      <c r="SG713" s="6"/>
      <c r="SH713" s="6"/>
      <c r="SI713" s="6"/>
      <c r="SJ713" s="6"/>
      <c r="SK713" s="6"/>
      <c r="SL713" s="6"/>
      <c r="SM713" s="6"/>
      <c r="SN713" s="6"/>
      <c r="SO713" s="6"/>
      <c r="SP713" s="6"/>
      <c r="SQ713" s="6"/>
      <c r="SR713" s="6"/>
      <c r="SS713" s="6"/>
      <c r="ST713" s="6"/>
      <c r="SU713" s="6"/>
      <c r="SV713" s="6"/>
      <c r="SW713" s="6"/>
      <c r="SX713" s="6"/>
      <c r="SY713" s="6"/>
      <c r="SZ713" s="6"/>
      <c r="TA713" s="6"/>
      <c r="TB713" s="6"/>
      <c r="TC713" s="6"/>
      <c r="TD713" s="6"/>
      <c r="TE713" s="6"/>
      <c r="TF713" s="6"/>
      <c r="TG713" s="6"/>
      <c r="TH713" s="6"/>
      <c r="TI713" s="6"/>
      <c r="TJ713" s="6"/>
      <c r="TK713" s="6"/>
      <c r="TL713" s="6"/>
      <c r="TM713" s="6"/>
      <c r="TN713" s="6"/>
      <c r="TO713" s="6"/>
      <c r="TP713" s="6"/>
      <c r="TQ713" s="6"/>
      <c r="TR713" s="6"/>
      <c r="TS713" s="6"/>
      <c r="TT713" s="6"/>
      <c r="TU713" s="6"/>
      <c r="TV713" s="6"/>
      <c r="TW713" s="6"/>
      <c r="TX713" s="6"/>
      <c r="TY713" s="6"/>
      <c r="TZ713" s="6"/>
      <c r="UA713" s="6"/>
      <c r="UB713" s="6"/>
      <c r="UC713" s="6"/>
      <c r="UD713" s="6"/>
      <c r="UE713" s="6"/>
      <c r="UF713" s="6"/>
      <c r="UG713" s="6"/>
      <c r="UH713" s="6"/>
      <c r="UI713" s="6"/>
      <c r="UJ713" s="6"/>
      <c r="UK713" s="6"/>
      <c r="UL713" s="6"/>
      <c r="UM713" s="6"/>
      <c r="UN713" s="6"/>
      <c r="UO713" s="6"/>
      <c r="UP713" s="6"/>
      <c r="UQ713" s="6"/>
      <c r="UR713" s="6"/>
      <c r="US713" s="6"/>
      <c r="UT713" s="6"/>
      <c r="UU713" s="6"/>
      <c r="UV713" s="6"/>
      <c r="UW713" s="6"/>
      <c r="UX713" s="6"/>
      <c r="UY713" s="6"/>
      <c r="UZ713" s="6"/>
      <c r="VA713" s="6"/>
      <c r="VB713" s="6"/>
      <c r="VC713" s="6"/>
      <c r="VD713" s="6"/>
      <c r="VE713" s="6"/>
      <c r="VF713" s="6"/>
      <c r="VG713" s="6"/>
      <c r="VH713" s="6"/>
      <c r="VI713" s="6"/>
      <c r="VJ713" s="6"/>
      <c r="VK713" s="6"/>
      <c r="VL713" s="6"/>
      <c r="VM713" s="6"/>
      <c r="VN713" s="6"/>
      <c r="VO713" s="6"/>
      <c r="VP713" s="6"/>
      <c r="VQ713" s="6"/>
      <c r="VR713" s="6"/>
      <c r="VS713" s="6"/>
      <c r="VT713" s="6"/>
      <c r="VU713" s="6"/>
      <c r="VV713" s="6"/>
      <c r="VW713" s="6"/>
      <c r="VX713" s="6"/>
      <c r="VY713" s="6"/>
      <c r="VZ713" s="6"/>
      <c r="WA713" s="6"/>
      <c r="WB713" s="6"/>
      <c r="WC713" s="6"/>
      <c r="WD713" s="6"/>
      <c r="WE713" s="6"/>
      <c r="WF713" s="6"/>
      <c r="WG713" s="6"/>
      <c r="WH713" s="6"/>
      <c r="WI713" s="6"/>
      <c r="WJ713" s="6"/>
      <c r="WK713" s="6"/>
      <c r="WL713" s="6"/>
      <c r="WM713" s="6"/>
      <c r="WN713" s="6"/>
      <c r="WO713" s="6"/>
      <c r="WP713" s="6"/>
      <c r="WQ713" s="6"/>
      <c r="WR713" s="6"/>
      <c r="WS713" s="6"/>
      <c r="WT713" s="6"/>
      <c r="WU713" s="6"/>
      <c r="WV713" s="6"/>
      <c r="WW713" s="6"/>
      <c r="WX713" s="6"/>
      <c r="WY713" s="6"/>
      <c r="WZ713" s="6"/>
      <c r="XA713" s="6"/>
      <c r="XB713" s="6"/>
      <c r="XC713" s="6"/>
      <c r="XD713" s="6"/>
      <c r="XE713" s="6"/>
      <c r="XF713" s="6"/>
      <c r="XG713" s="6"/>
      <c r="XH713" s="6"/>
      <c r="XI713" s="6"/>
      <c r="XJ713" s="6"/>
      <c r="XK713" s="6"/>
      <c r="XL713" s="6"/>
      <c r="XM713" s="6"/>
      <c r="XN713" s="6"/>
      <c r="XO713" s="6"/>
      <c r="XP713" s="6"/>
    </row>
    <row r="714" spans="2:640" x14ac:dyDescent="0.25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/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/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/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/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/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6"/>
      <c r="MR714" s="6"/>
      <c r="MS714" s="6"/>
      <c r="MT714" s="6"/>
      <c r="MU714" s="6"/>
      <c r="MV714" s="6"/>
      <c r="MW714" s="6"/>
      <c r="MX714" s="6"/>
      <c r="MY714" s="6"/>
      <c r="MZ714" s="6"/>
      <c r="NA714" s="6"/>
      <c r="NB714" s="6"/>
      <c r="NC714" s="6"/>
      <c r="ND714" s="6"/>
      <c r="NE714" s="6"/>
      <c r="NF714" s="6"/>
      <c r="NG714" s="6"/>
      <c r="NH714" s="6"/>
      <c r="NI714" s="6"/>
      <c r="NJ714" s="6"/>
      <c r="NK714" s="6"/>
      <c r="NL714" s="6"/>
      <c r="NM714" s="6"/>
      <c r="NN714" s="6"/>
      <c r="NO714" s="6"/>
      <c r="NP714" s="6"/>
      <c r="NQ714" s="6"/>
      <c r="NR714" s="6"/>
      <c r="NS714" s="6"/>
      <c r="NT714" s="6"/>
      <c r="NU714" s="6"/>
      <c r="NV714" s="6"/>
      <c r="NW714" s="6"/>
      <c r="NX714" s="6"/>
      <c r="NY714" s="6"/>
      <c r="NZ714" s="6"/>
      <c r="OA714" s="6"/>
      <c r="OB714" s="6"/>
      <c r="OC714" s="6"/>
      <c r="OD714" s="6"/>
      <c r="OE714" s="6"/>
      <c r="OF714" s="6"/>
      <c r="OG714" s="6"/>
      <c r="OH714" s="6"/>
      <c r="OI714" s="6"/>
      <c r="OJ714" s="6"/>
      <c r="OK714" s="6"/>
      <c r="OL714" s="6"/>
      <c r="OM714" s="6"/>
      <c r="ON714" s="6"/>
      <c r="OO714" s="6"/>
      <c r="OP714" s="6"/>
      <c r="OQ714" s="6"/>
      <c r="OR714" s="6"/>
      <c r="OS714" s="6"/>
      <c r="OT714" s="6"/>
      <c r="OU714" s="6"/>
      <c r="OV714" s="6"/>
      <c r="OW714" s="6"/>
      <c r="OX714" s="6"/>
      <c r="OY714" s="6"/>
      <c r="OZ714" s="6"/>
      <c r="PA714" s="6"/>
      <c r="PB714" s="6"/>
      <c r="PC714" s="6"/>
      <c r="PD714" s="6"/>
      <c r="PE714" s="6"/>
      <c r="PF714" s="6"/>
      <c r="PG714" s="6"/>
      <c r="PH714" s="6"/>
      <c r="PI714" s="6"/>
      <c r="PJ714" s="6"/>
      <c r="PK714" s="6"/>
      <c r="PL714" s="6"/>
      <c r="PM714" s="6"/>
      <c r="PN714" s="6"/>
      <c r="PO714" s="6"/>
      <c r="PP714" s="6"/>
      <c r="PQ714" s="6"/>
      <c r="PR714" s="6"/>
      <c r="PS714" s="6"/>
      <c r="PT714" s="6"/>
      <c r="PU714" s="6"/>
      <c r="PV714" s="6"/>
      <c r="PW714" s="6"/>
      <c r="PX714" s="6"/>
      <c r="PY714" s="6"/>
      <c r="PZ714" s="6"/>
      <c r="QA714" s="6"/>
      <c r="QB714" s="6"/>
      <c r="QC714" s="6"/>
      <c r="QD714" s="6"/>
      <c r="QE714" s="6"/>
      <c r="QF714" s="6"/>
      <c r="QG714" s="6"/>
      <c r="QH714" s="6"/>
      <c r="QI714" s="6"/>
      <c r="QJ714" s="6"/>
      <c r="QK714" s="6"/>
      <c r="QL714" s="6"/>
      <c r="QM714" s="6"/>
      <c r="QN714" s="6"/>
      <c r="QO714" s="6"/>
      <c r="QP714" s="6"/>
      <c r="QQ714" s="6"/>
      <c r="QR714" s="6"/>
      <c r="QS714" s="6"/>
      <c r="QT714" s="6"/>
      <c r="QU714" s="6"/>
      <c r="QV714" s="6"/>
      <c r="QW714" s="6"/>
      <c r="QX714" s="6"/>
      <c r="QY714" s="6"/>
      <c r="QZ714" s="6"/>
      <c r="RA714" s="6"/>
      <c r="RB714" s="6"/>
      <c r="RC714" s="6"/>
      <c r="RD714" s="6"/>
      <c r="RE714" s="6"/>
      <c r="RF714" s="6"/>
      <c r="RG714" s="6"/>
      <c r="RH714" s="6"/>
      <c r="RI714" s="6"/>
      <c r="RJ714" s="6"/>
      <c r="RK714" s="6"/>
      <c r="RL714" s="6"/>
      <c r="RM714" s="6"/>
      <c r="RN714" s="6"/>
      <c r="RO714" s="6"/>
      <c r="RP714" s="6"/>
      <c r="RQ714" s="6"/>
      <c r="RR714" s="6"/>
      <c r="RS714" s="6"/>
      <c r="RT714" s="6"/>
      <c r="RU714" s="6"/>
      <c r="RV714" s="6"/>
      <c r="RW714" s="6"/>
      <c r="RX714" s="6"/>
      <c r="RY714" s="6"/>
      <c r="RZ714" s="6"/>
      <c r="SA714" s="6"/>
      <c r="SB714" s="6"/>
      <c r="SC714" s="6"/>
      <c r="SD714" s="6"/>
      <c r="SE714" s="6"/>
      <c r="SF714" s="6"/>
      <c r="SG714" s="6"/>
      <c r="SH714" s="6"/>
      <c r="SI714" s="6"/>
      <c r="SJ714" s="6"/>
      <c r="SK714" s="6"/>
      <c r="SL714" s="6"/>
      <c r="SM714" s="6"/>
      <c r="SN714" s="6"/>
      <c r="SO714" s="6"/>
      <c r="SP714" s="6"/>
      <c r="SQ714" s="6"/>
      <c r="SR714" s="6"/>
      <c r="SS714" s="6"/>
      <c r="ST714" s="6"/>
      <c r="SU714" s="6"/>
      <c r="SV714" s="6"/>
      <c r="SW714" s="6"/>
      <c r="SX714" s="6"/>
      <c r="SY714" s="6"/>
      <c r="SZ714" s="6"/>
      <c r="TA714" s="6"/>
      <c r="TB714" s="6"/>
      <c r="TC714" s="6"/>
      <c r="TD714" s="6"/>
      <c r="TE714" s="6"/>
      <c r="TF714" s="6"/>
      <c r="TG714" s="6"/>
      <c r="TH714" s="6"/>
      <c r="TI714" s="6"/>
      <c r="TJ714" s="6"/>
      <c r="TK714" s="6"/>
      <c r="TL714" s="6"/>
      <c r="TM714" s="6"/>
      <c r="TN714" s="6"/>
      <c r="TO714" s="6"/>
      <c r="TP714" s="6"/>
      <c r="TQ714" s="6"/>
      <c r="TR714" s="6"/>
      <c r="TS714" s="6"/>
      <c r="TT714" s="6"/>
      <c r="TU714" s="6"/>
      <c r="TV714" s="6"/>
      <c r="TW714" s="6"/>
      <c r="TX714" s="6"/>
      <c r="TY714" s="6"/>
      <c r="TZ714" s="6"/>
      <c r="UA714" s="6"/>
      <c r="UB714" s="6"/>
      <c r="UC714" s="6"/>
      <c r="UD714" s="6"/>
      <c r="UE714" s="6"/>
      <c r="UF714" s="6"/>
      <c r="UG714" s="6"/>
      <c r="UH714" s="6"/>
      <c r="UI714" s="6"/>
      <c r="UJ714" s="6"/>
      <c r="UK714" s="6"/>
      <c r="UL714" s="6"/>
      <c r="UM714" s="6"/>
      <c r="UN714" s="6"/>
      <c r="UO714" s="6"/>
      <c r="UP714" s="6"/>
      <c r="UQ714" s="6"/>
      <c r="UR714" s="6"/>
      <c r="US714" s="6"/>
      <c r="UT714" s="6"/>
      <c r="UU714" s="6"/>
      <c r="UV714" s="6"/>
      <c r="UW714" s="6"/>
      <c r="UX714" s="6"/>
      <c r="UY714" s="6"/>
      <c r="UZ714" s="6"/>
      <c r="VA714" s="6"/>
      <c r="VB714" s="6"/>
      <c r="VC714" s="6"/>
      <c r="VD714" s="6"/>
      <c r="VE714" s="6"/>
      <c r="VF714" s="6"/>
      <c r="VG714" s="6"/>
      <c r="VH714" s="6"/>
      <c r="VI714" s="6"/>
      <c r="VJ714" s="6"/>
      <c r="VK714" s="6"/>
      <c r="VL714" s="6"/>
      <c r="VM714" s="6"/>
      <c r="VN714" s="6"/>
      <c r="VO714" s="6"/>
      <c r="VP714" s="6"/>
      <c r="VQ714" s="6"/>
      <c r="VR714" s="6"/>
      <c r="VS714" s="6"/>
      <c r="VT714" s="6"/>
      <c r="VU714" s="6"/>
      <c r="VV714" s="6"/>
      <c r="VW714" s="6"/>
      <c r="VX714" s="6"/>
      <c r="VY714" s="6"/>
      <c r="VZ714" s="6"/>
      <c r="WA714" s="6"/>
      <c r="WB714" s="6"/>
      <c r="WC714" s="6"/>
      <c r="WD714" s="6"/>
      <c r="WE714" s="6"/>
      <c r="WF714" s="6"/>
      <c r="WG714" s="6"/>
      <c r="WH714" s="6"/>
      <c r="WI714" s="6"/>
      <c r="WJ714" s="6"/>
      <c r="WK714" s="6"/>
      <c r="WL714" s="6"/>
      <c r="WM714" s="6"/>
      <c r="WN714" s="6"/>
      <c r="WO714" s="6"/>
      <c r="WP714" s="6"/>
      <c r="WQ714" s="6"/>
      <c r="WR714" s="6"/>
      <c r="WS714" s="6"/>
      <c r="WT714" s="6"/>
      <c r="WU714" s="6"/>
      <c r="WV714" s="6"/>
      <c r="WW714" s="6"/>
      <c r="WX714" s="6"/>
      <c r="WY714" s="6"/>
      <c r="WZ714" s="6"/>
      <c r="XA714" s="6"/>
      <c r="XB714" s="6"/>
      <c r="XC714" s="6"/>
      <c r="XD714" s="6"/>
      <c r="XE714" s="6"/>
      <c r="XF714" s="6"/>
      <c r="XG714" s="6"/>
      <c r="XH714" s="6"/>
      <c r="XI714" s="6"/>
      <c r="XJ714" s="6"/>
      <c r="XK714" s="6"/>
      <c r="XL714" s="6"/>
      <c r="XM714" s="6"/>
      <c r="XN714" s="6"/>
      <c r="XO714" s="6"/>
      <c r="XP714" s="6"/>
    </row>
    <row r="715" spans="2:640" x14ac:dyDescent="0.25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/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/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/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/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/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6"/>
      <c r="MR715" s="6"/>
      <c r="MS715" s="6"/>
      <c r="MT715" s="6"/>
      <c r="MU715" s="6"/>
      <c r="MV715" s="6"/>
      <c r="MW715" s="6"/>
      <c r="MX715" s="6"/>
      <c r="MY715" s="6"/>
      <c r="MZ715" s="6"/>
      <c r="NA715" s="6"/>
      <c r="NB715" s="6"/>
      <c r="NC715" s="6"/>
      <c r="ND715" s="6"/>
      <c r="NE715" s="6"/>
      <c r="NF715" s="6"/>
      <c r="NG715" s="6"/>
      <c r="NH715" s="6"/>
      <c r="NI715" s="6"/>
      <c r="NJ715" s="6"/>
      <c r="NK715" s="6"/>
      <c r="NL715" s="6"/>
      <c r="NM715" s="6"/>
      <c r="NN715" s="6"/>
      <c r="NO715" s="6"/>
      <c r="NP715" s="6"/>
      <c r="NQ715" s="6"/>
      <c r="NR715" s="6"/>
      <c r="NS715" s="6"/>
      <c r="NT715" s="6"/>
      <c r="NU715" s="6"/>
      <c r="NV715" s="6"/>
      <c r="NW715" s="6"/>
      <c r="NX715" s="6"/>
      <c r="NY715" s="6"/>
      <c r="NZ715" s="6"/>
      <c r="OA715" s="6"/>
      <c r="OB715" s="6"/>
      <c r="OC715" s="6"/>
      <c r="OD715" s="6"/>
      <c r="OE715" s="6"/>
      <c r="OF715" s="6"/>
      <c r="OG715" s="6"/>
      <c r="OH715" s="6"/>
      <c r="OI715" s="6"/>
      <c r="OJ715" s="6"/>
      <c r="OK715" s="6"/>
      <c r="OL715" s="6"/>
      <c r="OM715" s="6"/>
      <c r="ON715" s="6"/>
      <c r="OO715" s="6"/>
      <c r="OP715" s="6"/>
      <c r="OQ715" s="6"/>
      <c r="OR715" s="6"/>
      <c r="OS715" s="6"/>
      <c r="OT715" s="6"/>
      <c r="OU715" s="6"/>
      <c r="OV715" s="6"/>
      <c r="OW715" s="6"/>
      <c r="OX715" s="6"/>
      <c r="OY715" s="6"/>
      <c r="OZ715" s="6"/>
      <c r="PA715" s="6"/>
      <c r="PB715" s="6"/>
      <c r="PC715" s="6"/>
      <c r="PD715" s="6"/>
      <c r="PE715" s="6"/>
      <c r="PF715" s="6"/>
      <c r="PG715" s="6"/>
      <c r="PH715" s="6"/>
      <c r="PI715" s="6"/>
      <c r="PJ715" s="6"/>
      <c r="PK715" s="6"/>
      <c r="PL715" s="6"/>
      <c r="PM715" s="6"/>
      <c r="PN715" s="6"/>
      <c r="PO715" s="6"/>
      <c r="PP715" s="6"/>
      <c r="PQ715" s="6"/>
      <c r="PR715" s="6"/>
      <c r="PS715" s="6"/>
      <c r="PT715" s="6"/>
      <c r="PU715" s="6"/>
      <c r="PV715" s="6"/>
      <c r="PW715" s="6"/>
      <c r="PX715" s="6"/>
      <c r="PY715" s="6"/>
      <c r="PZ715" s="6"/>
      <c r="QA715" s="6"/>
      <c r="QB715" s="6"/>
      <c r="QC715" s="6"/>
      <c r="QD715" s="6"/>
      <c r="QE715" s="6"/>
      <c r="QF715" s="6"/>
      <c r="QG715" s="6"/>
      <c r="QH715" s="6"/>
      <c r="QI715" s="6"/>
      <c r="QJ715" s="6"/>
      <c r="QK715" s="6"/>
      <c r="QL715" s="6"/>
      <c r="QM715" s="6"/>
      <c r="QN715" s="6"/>
      <c r="QO715" s="6"/>
      <c r="QP715" s="6"/>
      <c r="QQ715" s="6"/>
      <c r="QR715" s="6"/>
      <c r="QS715" s="6"/>
      <c r="QT715" s="6"/>
      <c r="QU715" s="6"/>
      <c r="QV715" s="6"/>
      <c r="QW715" s="6"/>
      <c r="QX715" s="6"/>
      <c r="QY715" s="6"/>
      <c r="QZ715" s="6"/>
      <c r="RA715" s="6"/>
      <c r="RB715" s="6"/>
      <c r="RC715" s="6"/>
      <c r="RD715" s="6"/>
      <c r="RE715" s="6"/>
      <c r="RF715" s="6"/>
      <c r="RG715" s="6"/>
      <c r="RH715" s="6"/>
      <c r="RI715" s="6"/>
      <c r="RJ715" s="6"/>
      <c r="RK715" s="6"/>
      <c r="RL715" s="6"/>
      <c r="RM715" s="6"/>
      <c r="RN715" s="6"/>
      <c r="RO715" s="6"/>
      <c r="RP715" s="6"/>
      <c r="RQ715" s="6"/>
      <c r="RR715" s="6"/>
      <c r="RS715" s="6"/>
      <c r="RT715" s="6"/>
      <c r="RU715" s="6"/>
      <c r="RV715" s="6"/>
      <c r="RW715" s="6"/>
      <c r="RX715" s="6"/>
      <c r="RY715" s="6"/>
      <c r="RZ715" s="6"/>
      <c r="SA715" s="6"/>
      <c r="SB715" s="6"/>
      <c r="SC715" s="6"/>
      <c r="SD715" s="6"/>
      <c r="SE715" s="6"/>
      <c r="SF715" s="6"/>
      <c r="SG715" s="6"/>
      <c r="SH715" s="6"/>
      <c r="SI715" s="6"/>
      <c r="SJ715" s="6"/>
      <c r="SK715" s="6"/>
      <c r="SL715" s="6"/>
      <c r="SM715" s="6"/>
      <c r="SN715" s="6"/>
      <c r="SO715" s="6"/>
      <c r="SP715" s="6"/>
      <c r="SQ715" s="6"/>
      <c r="SR715" s="6"/>
      <c r="SS715" s="6"/>
      <c r="ST715" s="6"/>
      <c r="SU715" s="6"/>
      <c r="SV715" s="6"/>
      <c r="SW715" s="6"/>
      <c r="SX715" s="6"/>
      <c r="SY715" s="6"/>
      <c r="SZ715" s="6"/>
      <c r="TA715" s="6"/>
      <c r="TB715" s="6"/>
      <c r="TC715" s="6"/>
      <c r="TD715" s="6"/>
      <c r="TE715" s="6"/>
      <c r="TF715" s="6"/>
      <c r="TG715" s="6"/>
      <c r="TH715" s="6"/>
      <c r="TI715" s="6"/>
      <c r="TJ715" s="6"/>
      <c r="TK715" s="6"/>
      <c r="TL715" s="6"/>
      <c r="TM715" s="6"/>
      <c r="TN715" s="6"/>
      <c r="TO715" s="6"/>
      <c r="TP715" s="6"/>
      <c r="TQ715" s="6"/>
      <c r="TR715" s="6"/>
      <c r="TS715" s="6"/>
      <c r="TT715" s="6"/>
      <c r="TU715" s="6"/>
      <c r="TV715" s="6"/>
      <c r="TW715" s="6"/>
      <c r="TX715" s="6"/>
      <c r="TY715" s="6"/>
      <c r="TZ715" s="6"/>
      <c r="UA715" s="6"/>
      <c r="UB715" s="6"/>
      <c r="UC715" s="6"/>
      <c r="UD715" s="6"/>
      <c r="UE715" s="6"/>
      <c r="UF715" s="6"/>
      <c r="UG715" s="6"/>
      <c r="UH715" s="6"/>
      <c r="UI715" s="6"/>
      <c r="UJ715" s="6"/>
      <c r="UK715" s="6"/>
      <c r="UL715" s="6"/>
      <c r="UM715" s="6"/>
      <c r="UN715" s="6"/>
      <c r="UO715" s="6"/>
      <c r="UP715" s="6"/>
      <c r="UQ715" s="6"/>
      <c r="UR715" s="6"/>
      <c r="US715" s="6"/>
      <c r="UT715" s="6"/>
      <c r="UU715" s="6"/>
      <c r="UV715" s="6"/>
      <c r="UW715" s="6"/>
      <c r="UX715" s="6"/>
      <c r="UY715" s="6"/>
      <c r="UZ715" s="6"/>
      <c r="VA715" s="6"/>
      <c r="VB715" s="6"/>
      <c r="VC715" s="6"/>
      <c r="VD715" s="6"/>
      <c r="VE715" s="6"/>
      <c r="VF715" s="6"/>
      <c r="VG715" s="6"/>
      <c r="VH715" s="6"/>
      <c r="VI715" s="6"/>
      <c r="VJ715" s="6"/>
      <c r="VK715" s="6"/>
      <c r="VL715" s="6"/>
      <c r="VM715" s="6"/>
      <c r="VN715" s="6"/>
      <c r="VO715" s="6"/>
      <c r="VP715" s="6"/>
      <c r="VQ715" s="6"/>
      <c r="VR715" s="6"/>
      <c r="VS715" s="6"/>
      <c r="VT715" s="6"/>
      <c r="VU715" s="6"/>
      <c r="VV715" s="6"/>
      <c r="VW715" s="6"/>
      <c r="VX715" s="6"/>
      <c r="VY715" s="6"/>
      <c r="VZ715" s="6"/>
      <c r="WA715" s="6"/>
      <c r="WB715" s="6"/>
      <c r="WC715" s="6"/>
      <c r="WD715" s="6"/>
      <c r="WE715" s="6"/>
      <c r="WF715" s="6"/>
      <c r="WG715" s="6"/>
      <c r="WH715" s="6"/>
      <c r="WI715" s="6"/>
      <c r="WJ715" s="6"/>
      <c r="WK715" s="6"/>
      <c r="WL715" s="6"/>
      <c r="WM715" s="6"/>
      <c r="WN715" s="6"/>
      <c r="WO715" s="6"/>
      <c r="WP715" s="6"/>
      <c r="WQ715" s="6"/>
      <c r="WR715" s="6"/>
      <c r="WS715" s="6"/>
      <c r="WT715" s="6"/>
      <c r="WU715" s="6"/>
      <c r="WV715" s="6"/>
      <c r="WW715" s="6"/>
      <c r="WX715" s="6"/>
      <c r="WY715" s="6"/>
      <c r="WZ715" s="6"/>
      <c r="XA715" s="6"/>
      <c r="XB715" s="6"/>
      <c r="XC715" s="6"/>
      <c r="XD715" s="6"/>
      <c r="XE715" s="6"/>
      <c r="XF715" s="6"/>
      <c r="XG715" s="6"/>
      <c r="XH715" s="6"/>
      <c r="XI715" s="6"/>
      <c r="XJ715" s="6"/>
      <c r="XK715" s="6"/>
      <c r="XL715" s="6"/>
      <c r="XM715" s="6"/>
      <c r="XN715" s="6"/>
      <c r="XO715" s="6"/>
      <c r="XP715" s="6"/>
    </row>
    <row r="716" spans="2:640" x14ac:dyDescent="0.25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/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/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/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/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/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6"/>
      <c r="MR716" s="6"/>
      <c r="MS716" s="6"/>
      <c r="MT716" s="6"/>
      <c r="MU716" s="6"/>
      <c r="MV716" s="6"/>
      <c r="MW716" s="6"/>
      <c r="MX716" s="6"/>
      <c r="MY716" s="6"/>
      <c r="MZ716" s="6"/>
      <c r="NA716" s="6"/>
      <c r="NB716" s="6"/>
      <c r="NC716" s="6"/>
      <c r="ND716" s="6"/>
      <c r="NE716" s="6"/>
      <c r="NF716" s="6"/>
      <c r="NG716" s="6"/>
      <c r="NH716" s="6"/>
      <c r="NI716" s="6"/>
      <c r="NJ716" s="6"/>
      <c r="NK716" s="6"/>
      <c r="NL716" s="6"/>
      <c r="NM716" s="6"/>
      <c r="NN716" s="6"/>
      <c r="NO716" s="6"/>
      <c r="NP716" s="6"/>
      <c r="NQ716" s="6"/>
      <c r="NR716" s="6"/>
      <c r="NS716" s="6"/>
      <c r="NT716" s="6"/>
      <c r="NU716" s="6"/>
      <c r="NV716" s="6"/>
      <c r="NW716" s="6"/>
      <c r="NX716" s="6"/>
      <c r="NY716" s="6"/>
      <c r="NZ716" s="6"/>
      <c r="OA716" s="6"/>
      <c r="OB716" s="6"/>
      <c r="OC716" s="6"/>
      <c r="OD716" s="6"/>
      <c r="OE716" s="6"/>
      <c r="OF716" s="6"/>
      <c r="OG716" s="6"/>
      <c r="OH716" s="6"/>
      <c r="OI716" s="6"/>
      <c r="OJ716" s="6"/>
      <c r="OK716" s="6"/>
      <c r="OL716" s="6"/>
      <c r="OM716" s="6"/>
      <c r="ON716" s="6"/>
      <c r="OO716" s="6"/>
      <c r="OP716" s="6"/>
      <c r="OQ716" s="6"/>
      <c r="OR716" s="6"/>
      <c r="OS716" s="6"/>
      <c r="OT716" s="6"/>
      <c r="OU716" s="6"/>
      <c r="OV716" s="6"/>
      <c r="OW716" s="6"/>
      <c r="OX716" s="6"/>
      <c r="OY716" s="6"/>
      <c r="OZ716" s="6"/>
      <c r="PA716" s="6"/>
      <c r="PB716" s="6"/>
      <c r="PC716" s="6"/>
      <c r="PD716" s="6"/>
      <c r="PE716" s="6"/>
      <c r="PF716" s="6"/>
      <c r="PG716" s="6"/>
      <c r="PH716" s="6"/>
      <c r="PI716" s="6"/>
      <c r="PJ716" s="6"/>
      <c r="PK716" s="6"/>
      <c r="PL716" s="6"/>
      <c r="PM716" s="6"/>
      <c r="PN716" s="6"/>
      <c r="PO716" s="6"/>
      <c r="PP716" s="6"/>
      <c r="PQ716" s="6"/>
      <c r="PR716" s="6"/>
      <c r="PS716" s="6"/>
      <c r="PT716" s="6"/>
      <c r="PU716" s="6"/>
      <c r="PV716" s="6"/>
      <c r="PW716" s="6"/>
      <c r="PX716" s="6"/>
      <c r="PY716" s="6"/>
      <c r="PZ716" s="6"/>
      <c r="QA716" s="6"/>
      <c r="QB716" s="6"/>
      <c r="QC716" s="6"/>
      <c r="QD716" s="6"/>
      <c r="QE716" s="6"/>
      <c r="QF716" s="6"/>
      <c r="QG716" s="6"/>
      <c r="QH716" s="6"/>
      <c r="QI716" s="6"/>
      <c r="QJ716" s="6"/>
      <c r="QK716" s="6"/>
      <c r="QL716" s="6"/>
      <c r="QM716" s="6"/>
      <c r="QN716" s="6"/>
      <c r="QO716" s="6"/>
      <c r="QP716" s="6"/>
      <c r="QQ716" s="6"/>
      <c r="QR716" s="6"/>
      <c r="QS716" s="6"/>
      <c r="QT716" s="6"/>
      <c r="QU716" s="6"/>
      <c r="QV716" s="6"/>
      <c r="QW716" s="6"/>
      <c r="QX716" s="6"/>
      <c r="QY716" s="6"/>
      <c r="QZ716" s="6"/>
      <c r="RA716" s="6"/>
      <c r="RB716" s="6"/>
      <c r="RC716" s="6"/>
      <c r="RD716" s="6"/>
      <c r="RE716" s="6"/>
      <c r="RF716" s="6"/>
      <c r="RG716" s="6"/>
      <c r="RH716" s="6"/>
      <c r="RI716" s="6"/>
      <c r="RJ716" s="6"/>
      <c r="RK716" s="6"/>
      <c r="RL716" s="6"/>
      <c r="RM716" s="6"/>
      <c r="RN716" s="6"/>
      <c r="RO716" s="6"/>
      <c r="RP716" s="6"/>
      <c r="RQ716" s="6"/>
      <c r="RR716" s="6"/>
      <c r="RS716" s="6"/>
      <c r="RT716" s="6"/>
      <c r="RU716" s="6"/>
      <c r="RV716" s="6"/>
      <c r="RW716" s="6"/>
      <c r="RX716" s="6"/>
      <c r="RY716" s="6"/>
      <c r="RZ716" s="6"/>
      <c r="SA716" s="6"/>
      <c r="SB716" s="6"/>
      <c r="SC716" s="6"/>
      <c r="SD716" s="6"/>
      <c r="SE716" s="6"/>
      <c r="SF716" s="6"/>
      <c r="SG716" s="6"/>
      <c r="SH716" s="6"/>
      <c r="SI716" s="6"/>
      <c r="SJ716" s="6"/>
      <c r="SK716" s="6"/>
      <c r="SL716" s="6"/>
      <c r="SM716" s="6"/>
      <c r="SN716" s="6"/>
      <c r="SO716" s="6"/>
      <c r="SP716" s="6"/>
      <c r="SQ716" s="6"/>
      <c r="SR716" s="6"/>
      <c r="SS716" s="6"/>
      <c r="ST716" s="6"/>
      <c r="SU716" s="6"/>
      <c r="SV716" s="6"/>
      <c r="SW716" s="6"/>
      <c r="SX716" s="6"/>
      <c r="SY716" s="6"/>
      <c r="SZ716" s="6"/>
      <c r="TA716" s="6"/>
      <c r="TB716" s="6"/>
      <c r="TC716" s="6"/>
      <c r="TD716" s="6"/>
      <c r="TE716" s="6"/>
      <c r="TF716" s="6"/>
      <c r="TG716" s="6"/>
      <c r="TH716" s="6"/>
      <c r="TI716" s="6"/>
      <c r="TJ716" s="6"/>
      <c r="TK716" s="6"/>
      <c r="TL716" s="6"/>
      <c r="TM716" s="6"/>
      <c r="TN716" s="6"/>
      <c r="TO716" s="6"/>
      <c r="TP716" s="6"/>
      <c r="TQ716" s="6"/>
      <c r="TR716" s="6"/>
      <c r="TS716" s="6"/>
      <c r="TT716" s="6"/>
      <c r="TU716" s="6"/>
      <c r="TV716" s="6"/>
      <c r="TW716" s="6"/>
      <c r="TX716" s="6"/>
      <c r="TY716" s="6"/>
      <c r="TZ716" s="6"/>
      <c r="UA716" s="6"/>
      <c r="UB716" s="6"/>
      <c r="UC716" s="6"/>
      <c r="UD716" s="6"/>
      <c r="UE716" s="6"/>
      <c r="UF716" s="6"/>
      <c r="UG716" s="6"/>
      <c r="UH716" s="6"/>
      <c r="UI716" s="6"/>
      <c r="UJ716" s="6"/>
      <c r="UK716" s="6"/>
      <c r="UL716" s="6"/>
      <c r="UM716" s="6"/>
      <c r="UN716" s="6"/>
      <c r="UO716" s="6"/>
      <c r="UP716" s="6"/>
      <c r="UQ716" s="6"/>
      <c r="UR716" s="6"/>
      <c r="US716" s="6"/>
      <c r="UT716" s="6"/>
      <c r="UU716" s="6"/>
      <c r="UV716" s="6"/>
      <c r="UW716" s="6"/>
      <c r="UX716" s="6"/>
      <c r="UY716" s="6"/>
      <c r="UZ716" s="6"/>
      <c r="VA716" s="6"/>
      <c r="VB716" s="6"/>
      <c r="VC716" s="6"/>
      <c r="VD716" s="6"/>
      <c r="VE716" s="6"/>
      <c r="VF716" s="6"/>
      <c r="VG716" s="6"/>
      <c r="VH716" s="6"/>
      <c r="VI716" s="6"/>
      <c r="VJ716" s="6"/>
      <c r="VK716" s="6"/>
      <c r="VL716" s="6"/>
      <c r="VM716" s="6"/>
      <c r="VN716" s="6"/>
      <c r="VO716" s="6"/>
      <c r="VP716" s="6"/>
      <c r="VQ716" s="6"/>
      <c r="VR716" s="6"/>
      <c r="VS716" s="6"/>
      <c r="VT716" s="6"/>
      <c r="VU716" s="6"/>
      <c r="VV716" s="6"/>
      <c r="VW716" s="6"/>
      <c r="VX716" s="6"/>
      <c r="VY716" s="6"/>
      <c r="VZ716" s="6"/>
      <c r="WA716" s="6"/>
      <c r="WB716" s="6"/>
      <c r="WC716" s="6"/>
      <c r="WD716" s="6"/>
      <c r="WE716" s="6"/>
      <c r="WF716" s="6"/>
      <c r="WG716" s="6"/>
      <c r="WH716" s="6"/>
      <c r="WI716" s="6"/>
      <c r="WJ716" s="6"/>
      <c r="WK716" s="6"/>
      <c r="WL716" s="6"/>
      <c r="WM716" s="6"/>
      <c r="WN716" s="6"/>
      <c r="WO716" s="6"/>
      <c r="WP716" s="6"/>
      <c r="WQ716" s="6"/>
      <c r="WR716" s="6"/>
      <c r="WS716" s="6"/>
      <c r="WT716" s="6"/>
      <c r="WU716" s="6"/>
      <c r="WV716" s="6"/>
      <c r="WW716" s="6"/>
      <c r="WX716" s="6"/>
      <c r="WY716" s="6"/>
      <c r="WZ716" s="6"/>
      <c r="XA716" s="6"/>
      <c r="XB716" s="6"/>
      <c r="XC716" s="6"/>
      <c r="XD716" s="6"/>
      <c r="XE716" s="6"/>
      <c r="XF716" s="6"/>
      <c r="XG716" s="6"/>
      <c r="XH716" s="6"/>
      <c r="XI716" s="6"/>
      <c r="XJ716" s="6"/>
      <c r="XK716" s="6"/>
      <c r="XL716" s="6"/>
      <c r="XM716" s="6"/>
      <c r="XN716" s="6"/>
      <c r="XO716" s="6"/>
      <c r="XP716" s="6"/>
    </row>
    <row r="717" spans="2:640" x14ac:dyDescent="0.25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/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/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/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/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/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6"/>
      <c r="MR717" s="6"/>
      <c r="MS717" s="6"/>
      <c r="MT717" s="6"/>
      <c r="MU717" s="6"/>
      <c r="MV717" s="6"/>
      <c r="MW717" s="6"/>
      <c r="MX717" s="6"/>
      <c r="MY717" s="6"/>
      <c r="MZ717" s="6"/>
      <c r="NA717" s="6"/>
      <c r="NB717" s="6"/>
      <c r="NC717" s="6"/>
      <c r="ND717" s="6"/>
      <c r="NE717" s="6"/>
      <c r="NF717" s="6"/>
      <c r="NG717" s="6"/>
      <c r="NH717" s="6"/>
      <c r="NI717" s="6"/>
      <c r="NJ717" s="6"/>
      <c r="NK717" s="6"/>
      <c r="NL717" s="6"/>
      <c r="NM717" s="6"/>
      <c r="NN717" s="6"/>
      <c r="NO717" s="6"/>
      <c r="NP717" s="6"/>
      <c r="NQ717" s="6"/>
      <c r="NR717" s="6"/>
      <c r="NS717" s="6"/>
      <c r="NT717" s="6"/>
      <c r="NU717" s="6"/>
      <c r="NV717" s="6"/>
      <c r="NW717" s="6"/>
      <c r="NX717" s="6"/>
      <c r="NY717" s="6"/>
      <c r="NZ717" s="6"/>
      <c r="OA717" s="6"/>
      <c r="OB717" s="6"/>
      <c r="OC717" s="6"/>
      <c r="OD717" s="6"/>
      <c r="OE717" s="6"/>
      <c r="OF717" s="6"/>
      <c r="OG717" s="6"/>
      <c r="OH717" s="6"/>
      <c r="OI717" s="6"/>
      <c r="OJ717" s="6"/>
      <c r="OK717" s="6"/>
      <c r="OL717" s="6"/>
      <c r="OM717" s="6"/>
      <c r="ON717" s="6"/>
      <c r="OO717" s="6"/>
      <c r="OP717" s="6"/>
      <c r="OQ717" s="6"/>
      <c r="OR717" s="6"/>
      <c r="OS717" s="6"/>
      <c r="OT717" s="6"/>
      <c r="OU717" s="6"/>
      <c r="OV717" s="6"/>
      <c r="OW717" s="6"/>
      <c r="OX717" s="6"/>
      <c r="OY717" s="6"/>
      <c r="OZ717" s="6"/>
      <c r="PA717" s="6"/>
      <c r="PB717" s="6"/>
      <c r="PC717" s="6"/>
      <c r="PD717" s="6"/>
      <c r="PE717" s="6"/>
      <c r="PF717" s="6"/>
      <c r="PG717" s="6"/>
      <c r="PH717" s="6"/>
      <c r="PI717" s="6"/>
      <c r="PJ717" s="6"/>
      <c r="PK717" s="6"/>
      <c r="PL717" s="6"/>
      <c r="PM717" s="6"/>
      <c r="PN717" s="6"/>
      <c r="PO717" s="6"/>
      <c r="PP717" s="6"/>
      <c r="PQ717" s="6"/>
      <c r="PR717" s="6"/>
      <c r="PS717" s="6"/>
      <c r="PT717" s="6"/>
      <c r="PU717" s="6"/>
      <c r="PV717" s="6"/>
      <c r="PW717" s="6"/>
      <c r="PX717" s="6"/>
      <c r="PY717" s="6"/>
      <c r="PZ717" s="6"/>
      <c r="QA717" s="6"/>
      <c r="QB717" s="6"/>
      <c r="QC717" s="6"/>
      <c r="QD717" s="6"/>
      <c r="QE717" s="6"/>
      <c r="QF717" s="6"/>
      <c r="QG717" s="6"/>
      <c r="QH717" s="6"/>
      <c r="QI717" s="6"/>
      <c r="QJ717" s="6"/>
      <c r="QK717" s="6"/>
      <c r="QL717" s="6"/>
      <c r="QM717" s="6"/>
      <c r="QN717" s="6"/>
      <c r="QO717" s="6"/>
      <c r="QP717" s="6"/>
      <c r="QQ717" s="6"/>
      <c r="QR717" s="6"/>
      <c r="QS717" s="6"/>
      <c r="QT717" s="6"/>
      <c r="QU717" s="6"/>
      <c r="QV717" s="6"/>
      <c r="QW717" s="6"/>
      <c r="QX717" s="6"/>
      <c r="QY717" s="6"/>
      <c r="QZ717" s="6"/>
      <c r="RA717" s="6"/>
      <c r="RB717" s="6"/>
      <c r="RC717" s="6"/>
      <c r="RD717" s="6"/>
      <c r="RE717" s="6"/>
      <c r="RF717" s="6"/>
      <c r="RG717" s="6"/>
      <c r="RH717" s="6"/>
      <c r="RI717" s="6"/>
      <c r="RJ717" s="6"/>
      <c r="RK717" s="6"/>
      <c r="RL717" s="6"/>
      <c r="RM717" s="6"/>
      <c r="RN717" s="6"/>
      <c r="RO717" s="6"/>
      <c r="RP717" s="6"/>
      <c r="RQ717" s="6"/>
      <c r="RR717" s="6"/>
      <c r="RS717" s="6"/>
      <c r="RT717" s="6"/>
      <c r="RU717" s="6"/>
      <c r="RV717" s="6"/>
      <c r="RW717" s="6"/>
      <c r="RX717" s="6"/>
      <c r="RY717" s="6"/>
      <c r="RZ717" s="6"/>
      <c r="SA717" s="6"/>
      <c r="SB717" s="6"/>
      <c r="SC717" s="6"/>
      <c r="SD717" s="6"/>
      <c r="SE717" s="6"/>
      <c r="SF717" s="6"/>
      <c r="SG717" s="6"/>
      <c r="SH717" s="6"/>
      <c r="SI717" s="6"/>
      <c r="SJ717" s="6"/>
      <c r="SK717" s="6"/>
      <c r="SL717" s="6"/>
      <c r="SM717" s="6"/>
      <c r="SN717" s="6"/>
      <c r="SO717" s="6"/>
      <c r="SP717" s="6"/>
      <c r="SQ717" s="6"/>
      <c r="SR717" s="6"/>
      <c r="SS717" s="6"/>
      <c r="ST717" s="6"/>
      <c r="SU717" s="6"/>
      <c r="SV717" s="6"/>
      <c r="SW717" s="6"/>
      <c r="SX717" s="6"/>
      <c r="SY717" s="6"/>
      <c r="SZ717" s="6"/>
      <c r="TA717" s="6"/>
      <c r="TB717" s="6"/>
      <c r="TC717" s="6"/>
      <c r="TD717" s="6"/>
      <c r="TE717" s="6"/>
      <c r="TF717" s="6"/>
      <c r="TG717" s="6"/>
      <c r="TH717" s="6"/>
      <c r="TI717" s="6"/>
      <c r="TJ717" s="6"/>
      <c r="TK717" s="6"/>
      <c r="TL717" s="6"/>
      <c r="TM717" s="6"/>
      <c r="TN717" s="6"/>
      <c r="TO717" s="6"/>
      <c r="TP717" s="6"/>
      <c r="TQ717" s="6"/>
      <c r="TR717" s="6"/>
      <c r="TS717" s="6"/>
      <c r="TT717" s="6"/>
      <c r="TU717" s="6"/>
      <c r="TV717" s="6"/>
      <c r="TW717" s="6"/>
      <c r="TX717" s="6"/>
      <c r="TY717" s="6"/>
      <c r="TZ717" s="6"/>
      <c r="UA717" s="6"/>
      <c r="UB717" s="6"/>
      <c r="UC717" s="6"/>
      <c r="UD717" s="6"/>
      <c r="UE717" s="6"/>
      <c r="UF717" s="6"/>
      <c r="UG717" s="6"/>
      <c r="UH717" s="6"/>
      <c r="UI717" s="6"/>
      <c r="UJ717" s="6"/>
      <c r="UK717" s="6"/>
      <c r="UL717" s="6"/>
      <c r="UM717" s="6"/>
      <c r="UN717" s="6"/>
      <c r="UO717" s="6"/>
      <c r="UP717" s="6"/>
      <c r="UQ717" s="6"/>
      <c r="UR717" s="6"/>
      <c r="US717" s="6"/>
      <c r="UT717" s="6"/>
      <c r="UU717" s="6"/>
      <c r="UV717" s="6"/>
      <c r="UW717" s="6"/>
      <c r="UX717" s="6"/>
      <c r="UY717" s="6"/>
      <c r="UZ717" s="6"/>
      <c r="VA717" s="6"/>
      <c r="VB717" s="6"/>
      <c r="VC717" s="6"/>
      <c r="VD717" s="6"/>
      <c r="VE717" s="6"/>
      <c r="VF717" s="6"/>
      <c r="VG717" s="6"/>
      <c r="VH717" s="6"/>
      <c r="VI717" s="6"/>
      <c r="VJ717" s="6"/>
      <c r="VK717" s="6"/>
      <c r="VL717" s="6"/>
      <c r="VM717" s="6"/>
      <c r="VN717" s="6"/>
      <c r="VO717" s="6"/>
      <c r="VP717" s="6"/>
      <c r="VQ717" s="6"/>
      <c r="VR717" s="6"/>
      <c r="VS717" s="6"/>
      <c r="VT717" s="6"/>
      <c r="VU717" s="6"/>
      <c r="VV717" s="6"/>
      <c r="VW717" s="6"/>
      <c r="VX717" s="6"/>
      <c r="VY717" s="6"/>
      <c r="VZ717" s="6"/>
      <c r="WA717" s="6"/>
      <c r="WB717" s="6"/>
      <c r="WC717" s="6"/>
      <c r="WD717" s="6"/>
      <c r="WE717" s="6"/>
      <c r="WF717" s="6"/>
      <c r="WG717" s="6"/>
      <c r="WH717" s="6"/>
      <c r="WI717" s="6"/>
      <c r="WJ717" s="6"/>
      <c r="WK717" s="6"/>
      <c r="WL717" s="6"/>
      <c r="WM717" s="6"/>
      <c r="WN717" s="6"/>
      <c r="WO717" s="6"/>
      <c r="WP717" s="6"/>
      <c r="WQ717" s="6"/>
      <c r="WR717" s="6"/>
      <c r="WS717" s="6"/>
      <c r="WT717" s="6"/>
      <c r="WU717" s="6"/>
      <c r="WV717" s="6"/>
      <c r="WW717" s="6"/>
      <c r="WX717" s="6"/>
      <c r="WY717" s="6"/>
      <c r="WZ717" s="6"/>
      <c r="XA717" s="6"/>
      <c r="XB717" s="6"/>
      <c r="XC717" s="6"/>
      <c r="XD717" s="6"/>
      <c r="XE717" s="6"/>
      <c r="XF717" s="6"/>
      <c r="XG717" s="6"/>
      <c r="XH717" s="6"/>
      <c r="XI717" s="6"/>
      <c r="XJ717" s="6"/>
      <c r="XK717" s="6"/>
      <c r="XL717" s="6"/>
      <c r="XM717" s="6"/>
      <c r="XN717" s="6"/>
      <c r="XO717" s="6"/>
      <c r="XP717" s="6"/>
    </row>
    <row r="718" spans="2:640" x14ac:dyDescent="0.25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/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/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/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/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/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6"/>
      <c r="MR718" s="6"/>
      <c r="MS718" s="6"/>
      <c r="MT718" s="6"/>
      <c r="MU718" s="6"/>
      <c r="MV718" s="6"/>
      <c r="MW718" s="6"/>
      <c r="MX718" s="6"/>
      <c r="MY718" s="6"/>
      <c r="MZ718" s="6"/>
      <c r="NA718" s="6"/>
      <c r="NB718" s="6"/>
      <c r="NC718" s="6"/>
      <c r="ND718" s="6"/>
      <c r="NE718" s="6"/>
      <c r="NF718" s="6"/>
      <c r="NG718" s="6"/>
      <c r="NH718" s="6"/>
      <c r="NI718" s="6"/>
      <c r="NJ718" s="6"/>
      <c r="NK718" s="6"/>
      <c r="NL718" s="6"/>
      <c r="NM718" s="6"/>
      <c r="NN718" s="6"/>
      <c r="NO718" s="6"/>
      <c r="NP718" s="6"/>
      <c r="NQ718" s="6"/>
      <c r="NR718" s="6"/>
      <c r="NS718" s="6"/>
      <c r="NT718" s="6"/>
      <c r="NU718" s="6"/>
      <c r="NV718" s="6"/>
      <c r="NW718" s="6"/>
      <c r="NX718" s="6"/>
      <c r="NY718" s="6"/>
      <c r="NZ718" s="6"/>
      <c r="OA718" s="6"/>
      <c r="OB718" s="6"/>
      <c r="OC718" s="6"/>
      <c r="OD718" s="6"/>
      <c r="OE718" s="6"/>
      <c r="OF718" s="6"/>
      <c r="OG718" s="6"/>
      <c r="OH718" s="6"/>
      <c r="OI718" s="6"/>
      <c r="OJ718" s="6"/>
      <c r="OK718" s="6"/>
      <c r="OL718" s="6"/>
      <c r="OM718" s="6"/>
      <c r="ON718" s="6"/>
      <c r="OO718" s="6"/>
      <c r="OP718" s="6"/>
      <c r="OQ718" s="6"/>
      <c r="OR718" s="6"/>
      <c r="OS718" s="6"/>
      <c r="OT718" s="6"/>
      <c r="OU718" s="6"/>
      <c r="OV718" s="6"/>
      <c r="OW718" s="6"/>
      <c r="OX718" s="6"/>
      <c r="OY718" s="6"/>
      <c r="OZ718" s="6"/>
      <c r="PA718" s="6"/>
      <c r="PB718" s="6"/>
      <c r="PC718" s="6"/>
      <c r="PD718" s="6"/>
      <c r="PE718" s="6"/>
      <c r="PF718" s="6"/>
      <c r="PG718" s="6"/>
      <c r="PH718" s="6"/>
      <c r="PI718" s="6"/>
      <c r="PJ718" s="6"/>
      <c r="PK718" s="6"/>
      <c r="PL718" s="6"/>
      <c r="PM718" s="6"/>
      <c r="PN718" s="6"/>
      <c r="PO718" s="6"/>
      <c r="PP718" s="6"/>
      <c r="PQ718" s="6"/>
      <c r="PR718" s="6"/>
      <c r="PS718" s="6"/>
      <c r="PT718" s="6"/>
      <c r="PU718" s="6"/>
      <c r="PV718" s="6"/>
      <c r="PW718" s="6"/>
      <c r="PX718" s="6"/>
      <c r="PY718" s="6"/>
      <c r="PZ718" s="6"/>
      <c r="QA718" s="6"/>
      <c r="QB718" s="6"/>
      <c r="QC718" s="6"/>
      <c r="QD718" s="6"/>
      <c r="QE718" s="6"/>
      <c r="QF718" s="6"/>
      <c r="QG718" s="6"/>
      <c r="QH718" s="6"/>
      <c r="QI718" s="6"/>
      <c r="QJ718" s="6"/>
      <c r="QK718" s="6"/>
      <c r="QL718" s="6"/>
      <c r="QM718" s="6"/>
      <c r="QN718" s="6"/>
      <c r="QO718" s="6"/>
      <c r="QP718" s="6"/>
      <c r="QQ718" s="6"/>
      <c r="QR718" s="6"/>
      <c r="QS718" s="6"/>
      <c r="QT718" s="6"/>
      <c r="QU718" s="6"/>
      <c r="QV718" s="6"/>
      <c r="QW718" s="6"/>
      <c r="QX718" s="6"/>
      <c r="QY718" s="6"/>
      <c r="QZ718" s="6"/>
      <c r="RA718" s="6"/>
      <c r="RB718" s="6"/>
      <c r="RC718" s="6"/>
      <c r="RD718" s="6"/>
      <c r="RE718" s="6"/>
      <c r="RF718" s="6"/>
      <c r="RG718" s="6"/>
      <c r="RH718" s="6"/>
      <c r="RI718" s="6"/>
      <c r="RJ718" s="6"/>
      <c r="RK718" s="6"/>
      <c r="RL718" s="6"/>
      <c r="RM718" s="6"/>
      <c r="RN718" s="6"/>
      <c r="RO718" s="6"/>
      <c r="RP718" s="6"/>
      <c r="RQ718" s="6"/>
      <c r="RR718" s="6"/>
      <c r="RS718" s="6"/>
      <c r="RT718" s="6"/>
      <c r="RU718" s="6"/>
      <c r="RV718" s="6"/>
      <c r="RW718" s="6"/>
      <c r="RX718" s="6"/>
      <c r="RY718" s="6"/>
      <c r="RZ718" s="6"/>
      <c r="SA718" s="6"/>
      <c r="SB718" s="6"/>
      <c r="SC718" s="6"/>
      <c r="SD718" s="6"/>
      <c r="SE718" s="6"/>
      <c r="SF718" s="6"/>
      <c r="SG718" s="6"/>
      <c r="SH718" s="6"/>
      <c r="SI718" s="6"/>
      <c r="SJ718" s="6"/>
      <c r="SK718" s="6"/>
      <c r="SL718" s="6"/>
      <c r="SM718" s="6"/>
      <c r="SN718" s="6"/>
      <c r="SO718" s="6"/>
      <c r="SP718" s="6"/>
      <c r="SQ718" s="6"/>
      <c r="SR718" s="6"/>
      <c r="SS718" s="6"/>
      <c r="ST718" s="6"/>
      <c r="SU718" s="6"/>
      <c r="SV718" s="6"/>
      <c r="SW718" s="6"/>
      <c r="SX718" s="6"/>
      <c r="SY718" s="6"/>
      <c r="SZ718" s="6"/>
      <c r="TA718" s="6"/>
      <c r="TB718" s="6"/>
      <c r="TC718" s="6"/>
      <c r="TD718" s="6"/>
      <c r="TE718" s="6"/>
      <c r="TF718" s="6"/>
      <c r="TG718" s="6"/>
      <c r="TH718" s="6"/>
      <c r="TI718" s="6"/>
      <c r="TJ718" s="6"/>
      <c r="TK718" s="6"/>
      <c r="TL718" s="6"/>
      <c r="TM718" s="6"/>
      <c r="TN718" s="6"/>
      <c r="TO718" s="6"/>
      <c r="TP718" s="6"/>
      <c r="TQ718" s="6"/>
      <c r="TR718" s="6"/>
      <c r="TS718" s="6"/>
      <c r="TT718" s="6"/>
      <c r="TU718" s="6"/>
      <c r="TV718" s="6"/>
      <c r="TW718" s="6"/>
      <c r="TX718" s="6"/>
      <c r="TY718" s="6"/>
      <c r="TZ718" s="6"/>
      <c r="UA718" s="6"/>
      <c r="UB718" s="6"/>
      <c r="UC718" s="6"/>
      <c r="UD718" s="6"/>
      <c r="UE718" s="6"/>
      <c r="UF718" s="6"/>
      <c r="UG718" s="6"/>
      <c r="UH718" s="6"/>
      <c r="UI718" s="6"/>
      <c r="UJ718" s="6"/>
      <c r="UK718" s="6"/>
      <c r="UL718" s="6"/>
      <c r="UM718" s="6"/>
      <c r="UN718" s="6"/>
      <c r="UO718" s="6"/>
      <c r="UP718" s="6"/>
      <c r="UQ718" s="6"/>
      <c r="UR718" s="6"/>
      <c r="US718" s="6"/>
      <c r="UT718" s="6"/>
      <c r="UU718" s="6"/>
      <c r="UV718" s="6"/>
      <c r="UW718" s="6"/>
      <c r="UX718" s="6"/>
      <c r="UY718" s="6"/>
      <c r="UZ718" s="6"/>
      <c r="VA718" s="6"/>
      <c r="VB718" s="6"/>
      <c r="VC718" s="6"/>
      <c r="VD718" s="6"/>
      <c r="VE718" s="6"/>
      <c r="VF718" s="6"/>
      <c r="VG718" s="6"/>
      <c r="VH718" s="6"/>
      <c r="VI718" s="6"/>
      <c r="VJ718" s="6"/>
      <c r="VK718" s="6"/>
      <c r="VL718" s="6"/>
      <c r="VM718" s="6"/>
      <c r="VN718" s="6"/>
      <c r="VO718" s="6"/>
      <c r="VP718" s="6"/>
      <c r="VQ718" s="6"/>
      <c r="VR718" s="6"/>
      <c r="VS718" s="6"/>
      <c r="VT718" s="6"/>
      <c r="VU718" s="6"/>
      <c r="VV718" s="6"/>
      <c r="VW718" s="6"/>
      <c r="VX718" s="6"/>
      <c r="VY718" s="6"/>
      <c r="VZ718" s="6"/>
      <c r="WA718" s="6"/>
      <c r="WB718" s="6"/>
      <c r="WC718" s="6"/>
      <c r="WD718" s="6"/>
      <c r="WE718" s="6"/>
      <c r="WF718" s="6"/>
      <c r="WG718" s="6"/>
      <c r="WH718" s="6"/>
      <c r="WI718" s="6"/>
      <c r="WJ718" s="6"/>
      <c r="WK718" s="6"/>
      <c r="WL718" s="6"/>
      <c r="WM718" s="6"/>
      <c r="WN718" s="6"/>
      <c r="WO718" s="6"/>
      <c r="WP718" s="6"/>
      <c r="WQ718" s="6"/>
      <c r="WR718" s="6"/>
      <c r="WS718" s="6"/>
      <c r="WT718" s="6"/>
      <c r="WU718" s="6"/>
      <c r="WV718" s="6"/>
      <c r="WW718" s="6"/>
      <c r="WX718" s="6"/>
      <c r="WY718" s="6"/>
      <c r="WZ718" s="6"/>
      <c r="XA718" s="6"/>
      <c r="XB718" s="6"/>
      <c r="XC718" s="6"/>
      <c r="XD718" s="6"/>
      <c r="XE718" s="6"/>
      <c r="XF718" s="6"/>
      <c r="XG718" s="6"/>
      <c r="XH718" s="6"/>
      <c r="XI718" s="6"/>
      <c r="XJ718" s="6"/>
      <c r="XK718" s="6"/>
      <c r="XL718" s="6"/>
      <c r="XM718" s="6"/>
      <c r="XN718" s="6"/>
      <c r="XO718" s="6"/>
      <c r="XP718" s="6"/>
    </row>
    <row r="719" spans="2:640" x14ac:dyDescent="0.25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/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/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/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/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/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6"/>
      <c r="MR719" s="6"/>
      <c r="MS719" s="6"/>
      <c r="MT719" s="6"/>
      <c r="MU719" s="6"/>
      <c r="MV719" s="6"/>
      <c r="MW719" s="6"/>
      <c r="MX719" s="6"/>
      <c r="MY719" s="6"/>
      <c r="MZ719" s="6"/>
      <c r="NA719" s="6"/>
      <c r="NB719" s="6"/>
      <c r="NC719" s="6"/>
      <c r="ND719" s="6"/>
      <c r="NE719" s="6"/>
      <c r="NF719" s="6"/>
      <c r="NG719" s="6"/>
      <c r="NH719" s="6"/>
      <c r="NI719" s="6"/>
      <c r="NJ719" s="6"/>
      <c r="NK719" s="6"/>
      <c r="NL719" s="6"/>
      <c r="NM719" s="6"/>
      <c r="NN719" s="6"/>
      <c r="NO719" s="6"/>
      <c r="NP719" s="6"/>
      <c r="NQ719" s="6"/>
      <c r="NR719" s="6"/>
      <c r="NS719" s="6"/>
      <c r="NT719" s="6"/>
      <c r="NU719" s="6"/>
      <c r="NV719" s="6"/>
      <c r="NW719" s="6"/>
      <c r="NX719" s="6"/>
      <c r="NY719" s="6"/>
      <c r="NZ719" s="6"/>
      <c r="OA719" s="6"/>
      <c r="OB719" s="6"/>
      <c r="OC719" s="6"/>
      <c r="OD719" s="6"/>
      <c r="OE719" s="6"/>
      <c r="OF719" s="6"/>
      <c r="OG719" s="6"/>
      <c r="OH719" s="6"/>
      <c r="OI719" s="6"/>
      <c r="OJ719" s="6"/>
      <c r="OK719" s="6"/>
      <c r="OL719" s="6"/>
      <c r="OM719" s="6"/>
      <c r="ON719" s="6"/>
      <c r="OO719" s="6"/>
      <c r="OP719" s="6"/>
      <c r="OQ719" s="6"/>
      <c r="OR719" s="6"/>
      <c r="OS719" s="6"/>
      <c r="OT719" s="6"/>
      <c r="OU719" s="6"/>
      <c r="OV719" s="6"/>
      <c r="OW719" s="6"/>
      <c r="OX719" s="6"/>
      <c r="OY719" s="6"/>
      <c r="OZ719" s="6"/>
      <c r="PA719" s="6"/>
      <c r="PB719" s="6"/>
      <c r="PC719" s="6"/>
      <c r="PD719" s="6"/>
      <c r="PE719" s="6"/>
      <c r="PF719" s="6"/>
      <c r="PG719" s="6"/>
      <c r="PH719" s="6"/>
      <c r="PI719" s="6"/>
      <c r="PJ719" s="6"/>
      <c r="PK719" s="6"/>
      <c r="PL719" s="6"/>
      <c r="PM719" s="6"/>
      <c r="PN719" s="6"/>
      <c r="PO719" s="6"/>
      <c r="PP719" s="6"/>
      <c r="PQ719" s="6"/>
      <c r="PR719" s="6"/>
      <c r="PS719" s="6"/>
      <c r="PT719" s="6"/>
      <c r="PU719" s="6"/>
      <c r="PV719" s="6"/>
      <c r="PW719" s="6"/>
      <c r="PX719" s="6"/>
      <c r="PY719" s="6"/>
      <c r="PZ719" s="6"/>
      <c r="QA719" s="6"/>
      <c r="QB719" s="6"/>
      <c r="QC719" s="6"/>
      <c r="QD719" s="6"/>
      <c r="QE719" s="6"/>
      <c r="QF719" s="6"/>
      <c r="QG719" s="6"/>
      <c r="QH719" s="6"/>
      <c r="QI719" s="6"/>
      <c r="QJ719" s="6"/>
      <c r="QK719" s="6"/>
      <c r="QL719" s="6"/>
      <c r="QM719" s="6"/>
      <c r="QN719" s="6"/>
      <c r="QO719" s="6"/>
      <c r="QP719" s="6"/>
      <c r="QQ719" s="6"/>
      <c r="QR719" s="6"/>
      <c r="QS719" s="6"/>
      <c r="QT719" s="6"/>
      <c r="QU719" s="6"/>
      <c r="QV719" s="6"/>
      <c r="QW719" s="6"/>
      <c r="QX719" s="6"/>
      <c r="QY719" s="6"/>
      <c r="QZ719" s="6"/>
      <c r="RA719" s="6"/>
      <c r="RB719" s="6"/>
      <c r="RC719" s="6"/>
      <c r="RD719" s="6"/>
      <c r="RE719" s="6"/>
      <c r="RF719" s="6"/>
      <c r="RG719" s="6"/>
      <c r="RH719" s="6"/>
      <c r="RI719" s="6"/>
      <c r="RJ719" s="6"/>
      <c r="RK719" s="6"/>
      <c r="RL719" s="6"/>
      <c r="RM719" s="6"/>
      <c r="RN719" s="6"/>
      <c r="RO719" s="6"/>
      <c r="RP719" s="6"/>
      <c r="RQ719" s="6"/>
      <c r="RR719" s="6"/>
      <c r="RS719" s="6"/>
      <c r="RT719" s="6"/>
      <c r="RU719" s="6"/>
      <c r="RV719" s="6"/>
      <c r="RW719" s="6"/>
      <c r="RX719" s="6"/>
      <c r="RY719" s="6"/>
      <c r="RZ719" s="6"/>
      <c r="SA719" s="6"/>
      <c r="SB719" s="6"/>
      <c r="SC719" s="6"/>
      <c r="SD719" s="6"/>
      <c r="SE719" s="6"/>
      <c r="SF719" s="6"/>
      <c r="SG719" s="6"/>
      <c r="SH719" s="6"/>
      <c r="SI719" s="6"/>
      <c r="SJ719" s="6"/>
      <c r="SK719" s="6"/>
      <c r="SL719" s="6"/>
      <c r="SM719" s="6"/>
      <c r="SN719" s="6"/>
      <c r="SO719" s="6"/>
      <c r="SP719" s="6"/>
      <c r="SQ719" s="6"/>
      <c r="SR719" s="6"/>
      <c r="SS719" s="6"/>
      <c r="ST719" s="6"/>
      <c r="SU719" s="6"/>
      <c r="SV719" s="6"/>
      <c r="SW719" s="6"/>
      <c r="SX719" s="6"/>
      <c r="SY719" s="6"/>
      <c r="SZ719" s="6"/>
      <c r="TA719" s="6"/>
      <c r="TB719" s="6"/>
      <c r="TC719" s="6"/>
      <c r="TD719" s="6"/>
      <c r="TE719" s="6"/>
      <c r="TF719" s="6"/>
      <c r="TG719" s="6"/>
      <c r="TH719" s="6"/>
      <c r="TI719" s="6"/>
      <c r="TJ719" s="6"/>
      <c r="TK719" s="6"/>
      <c r="TL719" s="6"/>
      <c r="TM719" s="6"/>
      <c r="TN719" s="6"/>
      <c r="TO719" s="6"/>
      <c r="TP719" s="6"/>
      <c r="TQ719" s="6"/>
      <c r="TR719" s="6"/>
      <c r="TS719" s="6"/>
      <c r="TT719" s="6"/>
      <c r="TU719" s="6"/>
      <c r="TV719" s="6"/>
      <c r="TW719" s="6"/>
      <c r="TX719" s="6"/>
      <c r="TY719" s="6"/>
      <c r="TZ719" s="6"/>
      <c r="UA719" s="6"/>
      <c r="UB719" s="6"/>
      <c r="UC719" s="6"/>
      <c r="UD719" s="6"/>
      <c r="UE719" s="6"/>
      <c r="UF719" s="6"/>
      <c r="UG719" s="6"/>
      <c r="UH719" s="6"/>
      <c r="UI719" s="6"/>
      <c r="UJ719" s="6"/>
      <c r="UK719" s="6"/>
      <c r="UL719" s="6"/>
      <c r="UM719" s="6"/>
      <c r="UN719" s="6"/>
      <c r="UO719" s="6"/>
      <c r="UP719" s="6"/>
      <c r="UQ719" s="6"/>
      <c r="UR719" s="6"/>
      <c r="US719" s="6"/>
      <c r="UT719" s="6"/>
      <c r="UU719" s="6"/>
      <c r="UV719" s="6"/>
      <c r="UW719" s="6"/>
      <c r="UX719" s="6"/>
      <c r="UY719" s="6"/>
      <c r="UZ719" s="6"/>
      <c r="VA719" s="6"/>
      <c r="VB719" s="6"/>
      <c r="VC719" s="6"/>
      <c r="VD719" s="6"/>
      <c r="VE719" s="6"/>
      <c r="VF719" s="6"/>
      <c r="VG719" s="6"/>
      <c r="VH719" s="6"/>
      <c r="VI719" s="6"/>
      <c r="VJ719" s="6"/>
      <c r="VK719" s="6"/>
      <c r="VL719" s="6"/>
      <c r="VM719" s="6"/>
      <c r="VN719" s="6"/>
      <c r="VO719" s="6"/>
      <c r="VP719" s="6"/>
      <c r="VQ719" s="6"/>
      <c r="VR719" s="6"/>
      <c r="VS719" s="6"/>
      <c r="VT719" s="6"/>
      <c r="VU719" s="6"/>
      <c r="VV719" s="6"/>
      <c r="VW719" s="6"/>
      <c r="VX719" s="6"/>
      <c r="VY719" s="6"/>
      <c r="VZ719" s="6"/>
      <c r="WA719" s="6"/>
      <c r="WB719" s="6"/>
      <c r="WC719" s="6"/>
      <c r="WD719" s="6"/>
      <c r="WE719" s="6"/>
      <c r="WF719" s="6"/>
      <c r="WG719" s="6"/>
      <c r="WH719" s="6"/>
      <c r="WI719" s="6"/>
      <c r="WJ719" s="6"/>
      <c r="WK719" s="6"/>
      <c r="WL719" s="6"/>
      <c r="WM719" s="6"/>
      <c r="WN719" s="6"/>
      <c r="WO719" s="6"/>
      <c r="WP719" s="6"/>
      <c r="WQ719" s="6"/>
      <c r="WR719" s="6"/>
      <c r="WS719" s="6"/>
      <c r="WT719" s="6"/>
      <c r="WU719" s="6"/>
      <c r="WV719" s="6"/>
      <c r="WW719" s="6"/>
      <c r="WX719" s="6"/>
      <c r="WY719" s="6"/>
      <c r="WZ719" s="6"/>
      <c r="XA719" s="6"/>
      <c r="XB719" s="6"/>
      <c r="XC719" s="6"/>
      <c r="XD719" s="6"/>
      <c r="XE719" s="6"/>
      <c r="XF719" s="6"/>
      <c r="XG719" s="6"/>
      <c r="XH719" s="6"/>
      <c r="XI719" s="6"/>
      <c r="XJ719" s="6"/>
      <c r="XK719" s="6"/>
      <c r="XL719" s="6"/>
      <c r="XM719" s="6"/>
      <c r="XN719" s="6"/>
      <c r="XO719" s="6"/>
      <c r="XP719" s="6"/>
    </row>
    <row r="720" spans="2:640" x14ac:dyDescent="0.25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/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/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/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/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/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6"/>
      <c r="MR720" s="6"/>
      <c r="MS720" s="6"/>
      <c r="MT720" s="6"/>
      <c r="MU720" s="6"/>
      <c r="MV720" s="6"/>
      <c r="MW720" s="6"/>
      <c r="MX720" s="6"/>
      <c r="MY720" s="6"/>
      <c r="MZ720" s="6"/>
      <c r="NA720" s="6"/>
      <c r="NB720" s="6"/>
      <c r="NC720" s="6"/>
      <c r="ND720" s="6"/>
      <c r="NE720" s="6"/>
      <c r="NF720" s="6"/>
      <c r="NG720" s="6"/>
      <c r="NH720" s="6"/>
      <c r="NI720" s="6"/>
      <c r="NJ720" s="6"/>
      <c r="NK720" s="6"/>
      <c r="NL720" s="6"/>
      <c r="NM720" s="6"/>
      <c r="NN720" s="6"/>
      <c r="NO720" s="6"/>
      <c r="NP720" s="6"/>
      <c r="NQ720" s="6"/>
      <c r="NR720" s="6"/>
      <c r="NS720" s="6"/>
      <c r="NT720" s="6"/>
      <c r="NU720" s="6"/>
      <c r="NV720" s="6"/>
      <c r="NW720" s="6"/>
      <c r="NX720" s="6"/>
      <c r="NY720" s="6"/>
      <c r="NZ720" s="6"/>
      <c r="OA720" s="6"/>
      <c r="OB720" s="6"/>
      <c r="OC720" s="6"/>
      <c r="OD720" s="6"/>
      <c r="OE720" s="6"/>
      <c r="OF720" s="6"/>
      <c r="OG720" s="6"/>
      <c r="OH720" s="6"/>
      <c r="OI720" s="6"/>
      <c r="OJ720" s="6"/>
      <c r="OK720" s="6"/>
      <c r="OL720" s="6"/>
      <c r="OM720" s="6"/>
      <c r="ON720" s="6"/>
      <c r="OO720" s="6"/>
      <c r="OP720" s="6"/>
      <c r="OQ720" s="6"/>
      <c r="OR720" s="6"/>
      <c r="OS720" s="6"/>
      <c r="OT720" s="6"/>
      <c r="OU720" s="6"/>
      <c r="OV720" s="6"/>
      <c r="OW720" s="6"/>
      <c r="OX720" s="6"/>
      <c r="OY720" s="6"/>
      <c r="OZ720" s="6"/>
      <c r="PA720" s="6"/>
      <c r="PB720" s="6"/>
      <c r="PC720" s="6"/>
      <c r="PD720" s="6"/>
      <c r="PE720" s="6"/>
      <c r="PF720" s="6"/>
      <c r="PG720" s="6"/>
      <c r="PH720" s="6"/>
      <c r="PI720" s="6"/>
      <c r="PJ720" s="6"/>
      <c r="PK720" s="6"/>
      <c r="PL720" s="6"/>
      <c r="PM720" s="6"/>
      <c r="PN720" s="6"/>
      <c r="PO720" s="6"/>
      <c r="PP720" s="6"/>
      <c r="PQ720" s="6"/>
      <c r="PR720" s="6"/>
      <c r="PS720" s="6"/>
      <c r="PT720" s="6"/>
      <c r="PU720" s="6"/>
      <c r="PV720" s="6"/>
      <c r="PW720" s="6"/>
      <c r="PX720" s="6"/>
      <c r="PY720" s="6"/>
      <c r="PZ720" s="6"/>
      <c r="QA720" s="6"/>
      <c r="QB720" s="6"/>
      <c r="QC720" s="6"/>
      <c r="QD720" s="6"/>
      <c r="QE720" s="6"/>
      <c r="QF720" s="6"/>
      <c r="QG720" s="6"/>
      <c r="QH720" s="6"/>
      <c r="QI720" s="6"/>
      <c r="QJ720" s="6"/>
      <c r="QK720" s="6"/>
      <c r="QL720" s="6"/>
      <c r="QM720" s="6"/>
      <c r="QN720" s="6"/>
      <c r="QO720" s="6"/>
      <c r="QP720" s="6"/>
      <c r="QQ720" s="6"/>
      <c r="QR720" s="6"/>
      <c r="QS720" s="6"/>
      <c r="QT720" s="6"/>
      <c r="QU720" s="6"/>
      <c r="QV720" s="6"/>
      <c r="QW720" s="6"/>
      <c r="QX720" s="6"/>
      <c r="QY720" s="6"/>
      <c r="QZ720" s="6"/>
      <c r="RA720" s="6"/>
      <c r="RB720" s="6"/>
      <c r="RC720" s="6"/>
      <c r="RD720" s="6"/>
      <c r="RE720" s="6"/>
      <c r="RF720" s="6"/>
      <c r="RG720" s="6"/>
      <c r="RH720" s="6"/>
      <c r="RI720" s="6"/>
      <c r="RJ720" s="6"/>
      <c r="RK720" s="6"/>
      <c r="RL720" s="6"/>
      <c r="RM720" s="6"/>
      <c r="RN720" s="6"/>
      <c r="RO720" s="6"/>
      <c r="RP720" s="6"/>
      <c r="RQ720" s="6"/>
      <c r="RR720" s="6"/>
      <c r="RS720" s="6"/>
      <c r="RT720" s="6"/>
      <c r="RU720" s="6"/>
      <c r="RV720" s="6"/>
      <c r="RW720" s="6"/>
      <c r="RX720" s="6"/>
      <c r="RY720" s="6"/>
      <c r="RZ720" s="6"/>
      <c r="SA720" s="6"/>
      <c r="SB720" s="6"/>
      <c r="SC720" s="6"/>
      <c r="SD720" s="6"/>
      <c r="SE720" s="6"/>
      <c r="SF720" s="6"/>
      <c r="SG720" s="6"/>
      <c r="SH720" s="6"/>
      <c r="SI720" s="6"/>
      <c r="SJ720" s="6"/>
      <c r="SK720" s="6"/>
      <c r="SL720" s="6"/>
      <c r="SM720" s="6"/>
      <c r="SN720" s="6"/>
      <c r="SO720" s="6"/>
      <c r="SP720" s="6"/>
      <c r="SQ720" s="6"/>
      <c r="SR720" s="6"/>
      <c r="SS720" s="6"/>
      <c r="ST720" s="6"/>
      <c r="SU720" s="6"/>
      <c r="SV720" s="6"/>
      <c r="SW720" s="6"/>
      <c r="SX720" s="6"/>
      <c r="SY720" s="6"/>
      <c r="SZ720" s="6"/>
      <c r="TA720" s="6"/>
      <c r="TB720" s="6"/>
      <c r="TC720" s="6"/>
      <c r="TD720" s="6"/>
      <c r="TE720" s="6"/>
      <c r="TF720" s="6"/>
      <c r="TG720" s="6"/>
      <c r="TH720" s="6"/>
      <c r="TI720" s="6"/>
      <c r="TJ720" s="6"/>
      <c r="TK720" s="6"/>
      <c r="TL720" s="6"/>
      <c r="TM720" s="6"/>
      <c r="TN720" s="6"/>
      <c r="TO720" s="6"/>
      <c r="TP720" s="6"/>
      <c r="TQ720" s="6"/>
      <c r="TR720" s="6"/>
      <c r="TS720" s="6"/>
      <c r="TT720" s="6"/>
      <c r="TU720" s="6"/>
      <c r="TV720" s="6"/>
      <c r="TW720" s="6"/>
      <c r="TX720" s="6"/>
      <c r="TY720" s="6"/>
      <c r="TZ720" s="6"/>
      <c r="UA720" s="6"/>
      <c r="UB720" s="6"/>
      <c r="UC720" s="6"/>
      <c r="UD720" s="6"/>
      <c r="UE720" s="6"/>
      <c r="UF720" s="6"/>
      <c r="UG720" s="6"/>
      <c r="UH720" s="6"/>
      <c r="UI720" s="6"/>
      <c r="UJ720" s="6"/>
      <c r="UK720" s="6"/>
      <c r="UL720" s="6"/>
      <c r="UM720" s="6"/>
      <c r="UN720" s="6"/>
      <c r="UO720" s="6"/>
      <c r="UP720" s="6"/>
      <c r="UQ720" s="6"/>
      <c r="UR720" s="6"/>
      <c r="US720" s="6"/>
      <c r="UT720" s="6"/>
      <c r="UU720" s="6"/>
      <c r="UV720" s="6"/>
      <c r="UW720" s="6"/>
      <c r="UX720" s="6"/>
      <c r="UY720" s="6"/>
      <c r="UZ720" s="6"/>
      <c r="VA720" s="6"/>
      <c r="VB720" s="6"/>
      <c r="VC720" s="6"/>
      <c r="VD720" s="6"/>
      <c r="VE720" s="6"/>
      <c r="VF720" s="6"/>
      <c r="VG720" s="6"/>
      <c r="VH720" s="6"/>
      <c r="VI720" s="6"/>
      <c r="VJ720" s="6"/>
      <c r="VK720" s="6"/>
      <c r="VL720" s="6"/>
      <c r="VM720" s="6"/>
      <c r="VN720" s="6"/>
      <c r="VO720" s="6"/>
      <c r="VP720" s="6"/>
      <c r="VQ720" s="6"/>
      <c r="VR720" s="6"/>
      <c r="VS720" s="6"/>
      <c r="VT720" s="6"/>
      <c r="VU720" s="6"/>
      <c r="VV720" s="6"/>
      <c r="VW720" s="6"/>
      <c r="VX720" s="6"/>
      <c r="VY720" s="6"/>
      <c r="VZ720" s="6"/>
      <c r="WA720" s="6"/>
      <c r="WB720" s="6"/>
      <c r="WC720" s="6"/>
      <c r="WD720" s="6"/>
      <c r="WE720" s="6"/>
      <c r="WF720" s="6"/>
      <c r="WG720" s="6"/>
      <c r="WH720" s="6"/>
      <c r="WI720" s="6"/>
      <c r="WJ720" s="6"/>
      <c r="WK720" s="6"/>
      <c r="WL720" s="6"/>
      <c r="WM720" s="6"/>
      <c r="WN720" s="6"/>
      <c r="WO720" s="6"/>
      <c r="WP720" s="6"/>
      <c r="WQ720" s="6"/>
      <c r="WR720" s="6"/>
      <c r="WS720" s="6"/>
      <c r="WT720" s="6"/>
      <c r="WU720" s="6"/>
      <c r="WV720" s="6"/>
      <c r="WW720" s="6"/>
      <c r="WX720" s="6"/>
      <c r="WY720" s="6"/>
      <c r="WZ720" s="6"/>
      <c r="XA720" s="6"/>
      <c r="XB720" s="6"/>
      <c r="XC720" s="6"/>
      <c r="XD720" s="6"/>
      <c r="XE720" s="6"/>
      <c r="XF720" s="6"/>
      <c r="XG720" s="6"/>
      <c r="XH720" s="6"/>
      <c r="XI720" s="6"/>
      <c r="XJ720" s="6"/>
      <c r="XK720" s="6"/>
      <c r="XL720" s="6"/>
      <c r="XM720" s="6"/>
      <c r="XN720" s="6"/>
      <c r="XO720" s="6"/>
      <c r="XP720" s="6"/>
    </row>
    <row r="721" spans="2:640" x14ac:dyDescent="0.25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/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/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/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/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/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6"/>
      <c r="MR721" s="6"/>
      <c r="MS721" s="6"/>
      <c r="MT721" s="6"/>
      <c r="MU721" s="6"/>
      <c r="MV721" s="6"/>
      <c r="MW721" s="6"/>
      <c r="MX721" s="6"/>
      <c r="MY721" s="6"/>
      <c r="MZ721" s="6"/>
      <c r="NA721" s="6"/>
      <c r="NB721" s="6"/>
      <c r="NC721" s="6"/>
      <c r="ND721" s="6"/>
      <c r="NE721" s="6"/>
      <c r="NF721" s="6"/>
      <c r="NG721" s="6"/>
      <c r="NH721" s="6"/>
      <c r="NI721" s="6"/>
      <c r="NJ721" s="6"/>
      <c r="NK721" s="6"/>
      <c r="NL721" s="6"/>
      <c r="NM721" s="6"/>
      <c r="NN721" s="6"/>
      <c r="NO721" s="6"/>
      <c r="NP721" s="6"/>
      <c r="NQ721" s="6"/>
      <c r="NR721" s="6"/>
      <c r="NS721" s="6"/>
      <c r="NT721" s="6"/>
      <c r="NU721" s="6"/>
      <c r="NV721" s="6"/>
      <c r="NW721" s="6"/>
      <c r="NX721" s="6"/>
      <c r="NY721" s="6"/>
      <c r="NZ721" s="6"/>
      <c r="OA721" s="6"/>
      <c r="OB721" s="6"/>
      <c r="OC721" s="6"/>
      <c r="OD721" s="6"/>
      <c r="OE721" s="6"/>
      <c r="OF721" s="6"/>
      <c r="OG721" s="6"/>
      <c r="OH721" s="6"/>
      <c r="OI721" s="6"/>
      <c r="OJ721" s="6"/>
      <c r="OK721" s="6"/>
      <c r="OL721" s="6"/>
      <c r="OM721" s="6"/>
      <c r="ON721" s="6"/>
      <c r="OO721" s="6"/>
      <c r="OP721" s="6"/>
      <c r="OQ721" s="6"/>
      <c r="OR721" s="6"/>
      <c r="OS721" s="6"/>
      <c r="OT721" s="6"/>
      <c r="OU721" s="6"/>
      <c r="OV721" s="6"/>
      <c r="OW721" s="6"/>
      <c r="OX721" s="6"/>
      <c r="OY721" s="6"/>
      <c r="OZ721" s="6"/>
      <c r="PA721" s="6"/>
      <c r="PB721" s="6"/>
      <c r="PC721" s="6"/>
      <c r="PD721" s="6"/>
      <c r="PE721" s="6"/>
      <c r="PF721" s="6"/>
      <c r="PG721" s="6"/>
      <c r="PH721" s="6"/>
      <c r="PI721" s="6"/>
      <c r="PJ721" s="6"/>
      <c r="PK721" s="6"/>
      <c r="PL721" s="6"/>
      <c r="PM721" s="6"/>
      <c r="PN721" s="6"/>
      <c r="PO721" s="6"/>
      <c r="PP721" s="6"/>
      <c r="PQ721" s="6"/>
      <c r="PR721" s="6"/>
      <c r="PS721" s="6"/>
      <c r="PT721" s="6"/>
      <c r="PU721" s="6"/>
      <c r="PV721" s="6"/>
      <c r="PW721" s="6"/>
      <c r="PX721" s="6"/>
      <c r="PY721" s="6"/>
      <c r="PZ721" s="6"/>
      <c r="QA721" s="6"/>
      <c r="QB721" s="6"/>
      <c r="QC721" s="6"/>
      <c r="QD721" s="6"/>
      <c r="QE721" s="6"/>
      <c r="QF721" s="6"/>
      <c r="QG721" s="6"/>
      <c r="QH721" s="6"/>
      <c r="QI721" s="6"/>
      <c r="QJ721" s="6"/>
      <c r="QK721" s="6"/>
      <c r="QL721" s="6"/>
      <c r="QM721" s="6"/>
      <c r="QN721" s="6"/>
      <c r="QO721" s="6"/>
      <c r="QP721" s="6"/>
      <c r="QQ721" s="6"/>
      <c r="QR721" s="6"/>
      <c r="QS721" s="6"/>
      <c r="QT721" s="6"/>
      <c r="QU721" s="6"/>
      <c r="QV721" s="6"/>
      <c r="QW721" s="6"/>
      <c r="QX721" s="6"/>
      <c r="QY721" s="6"/>
      <c r="QZ721" s="6"/>
      <c r="RA721" s="6"/>
      <c r="RB721" s="6"/>
      <c r="RC721" s="6"/>
      <c r="RD721" s="6"/>
      <c r="RE721" s="6"/>
      <c r="RF721" s="6"/>
      <c r="RG721" s="6"/>
      <c r="RH721" s="6"/>
      <c r="RI721" s="6"/>
      <c r="RJ721" s="6"/>
      <c r="RK721" s="6"/>
      <c r="RL721" s="6"/>
      <c r="RM721" s="6"/>
      <c r="RN721" s="6"/>
      <c r="RO721" s="6"/>
      <c r="RP721" s="6"/>
      <c r="RQ721" s="6"/>
      <c r="RR721" s="6"/>
      <c r="RS721" s="6"/>
      <c r="RT721" s="6"/>
      <c r="RU721" s="6"/>
      <c r="RV721" s="6"/>
      <c r="RW721" s="6"/>
      <c r="RX721" s="6"/>
      <c r="RY721" s="6"/>
      <c r="RZ721" s="6"/>
      <c r="SA721" s="6"/>
      <c r="SB721" s="6"/>
      <c r="SC721" s="6"/>
      <c r="SD721" s="6"/>
      <c r="SE721" s="6"/>
      <c r="SF721" s="6"/>
      <c r="SG721" s="6"/>
      <c r="SH721" s="6"/>
      <c r="SI721" s="6"/>
      <c r="SJ721" s="6"/>
      <c r="SK721" s="6"/>
      <c r="SL721" s="6"/>
      <c r="SM721" s="6"/>
      <c r="SN721" s="6"/>
      <c r="SO721" s="6"/>
      <c r="SP721" s="6"/>
      <c r="SQ721" s="6"/>
      <c r="SR721" s="6"/>
      <c r="SS721" s="6"/>
      <c r="ST721" s="6"/>
      <c r="SU721" s="6"/>
      <c r="SV721" s="6"/>
      <c r="SW721" s="6"/>
      <c r="SX721" s="6"/>
      <c r="SY721" s="6"/>
      <c r="SZ721" s="6"/>
      <c r="TA721" s="6"/>
      <c r="TB721" s="6"/>
      <c r="TC721" s="6"/>
      <c r="TD721" s="6"/>
      <c r="TE721" s="6"/>
      <c r="TF721" s="6"/>
      <c r="TG721" s="6"/>
      <c r="TH721" s="6"/>
      <c r="TI721" s="6"/>
      <c r="TJ721" s="6"/>
      <c r="TK721" s="6"/>
      <c r="TL721" s="6"/>
      <c r="TM721" s="6"/>
      <c r="TN721" s="6"/>
      <c r="TO721" s="6"/>
      <c r="TP721" s="6"/>
      <c r="TQ721" s="6"/>
      <c r="TR721" s="6"/>
      <c r="TS721" s="6"/>
      <c r="TT721" s="6"/>
      <c r="TU721" s="6"/>
      <c r="TV721" s="6"/>
      <c r="TW721" s="6"/>
      <c r="TX721" s="6"/>
      <c r="TY721" s="6"/>
      <c r="TZ721" s="6"/>
      <c r="UA721" s="6"/>
      <c r="UB721" s="6"/>
      <c r="UC721" s="6"/>
      <c r="UD721" s="6"/>
      <c r="UE721" s="6"/>
      <c r="UF721" s="6"/>
      <c r="UG721" s="6"/>
      <c r="UH721" s="6"/>
      <c r="UI721" s="6"/>
      <c r="UJ721" s="6"/>
      <c r="UK721" s="6"/>
      <c r="UL721" s="6"/>
      <c r="UM721" s="6"/>
      <c r="UN721" s="6"/>
      <c r="UO721" s="6"/>
      <c r="UP721" s="6"/>
      <c r="UQ721" s="6"/>
      <c r="UR721" s="6"/>
      <c r="US721" s="6"/>
      <c r="UT721" s="6"/>
      <c r="UU721" s="6"/>
      <c r="UV721" s="6"/>
      <c r="UW721" s="6"/>
      <c r="UX721" s="6"/>
      <c r="UY721" s="6"/>
      <c r="UZ721" s="6"/>
      <c r="VA721" s="6"/>
      <c r="VB721" s="6"/>
      <c r="VC721" s="6"/>
      <c r="VD721" s="6"/>
      <c r="VE721" s="6"/>
      <c r="VF721" s="6"/>
      <c r="VG721" s="6"/>
      <c r="VH721" s="6"/>
      <c r="VI721" s="6"/>
      <c r="VJ721" s="6"/>
      <c r="VK721" s="6"/>
      <c r="VL721" s="6"/>
      <c r="VM721" s="6"/>
      <c r="VN721" s="6"/>
      <c r="VO721" s="6"/>
      <c r="VP721" s="6"/>
      <c r="VQ721" s="6"/>
      <c r="VR721" s="6"/>
      <c r="VS721" s="6"/>
      <c r="VT721" s="6"/>
      <c r="VU721" s="6"/>
      <c r="VV721" s="6"/>
      <c r="VW721" s="6"/>
      <c r="VX721" s="6"/>
      <c r="VY721" s="6"/>
      <c r="VZ721" s="6"/>
      <c r="WA721" s="6"/>
      <c r="WB721" s="6"/>
      <c r="WC721" s="6"/>
      <c r="WD721" s="6"/>
      <c r="WE721" s="6"/>
      <c r="WF721" s="6"/>
      <c r="WG721" s="6"/>
      <c r="WH721" s="6"/>
      <c r="WI721" s="6"/>
      <c r="WJ721" s="6"/>
      <c r="WK721" s="6"/>
      <c r="WL721" s="6"/>
      <c r="WM721" s="6"/>
      <c r="WN721" s="6"/>
      <c r="WO721" s="6"/>
      <c r="WP721" s="6"/>
      <c r="WQ721" s="6"/>
      <c r="WR721" s="6"/>
      <c r="WS721" s="6"/>
      <c r="WT721" s="6"/>
      <c r="WU721" s="6"/>
      <c r="WV721" s="6"/>
      <c r="WW721" s="6"/>
      <c r="WX721" s="6"/>
      <c r="WY721" s="6"/>
      <c r="WZ721" s="6"/>
      <c r="XA721" s="6"/>
      <c r="XB721" s="6"/>
      <c r="XC721" s="6"/>
      <c r="XD721" s="6"/>
      <c r="XE721" s="6"/>
      <c r="XF721" s="6"/>
      <c r="XG721" s="6"/>
      <c r="XH721" s="6"/>
      <c r="XI721" s="6"/>
      <c r="XJ721" s="6"/>
      <c r="XK721" s="6"/>
      <c r="XL721" s="6"/>
      <c r="XM721" s="6"/>
      <c r="XN721" s="6"/>
      <c r="XO721" s="6"/>
      <c r="XP721" s="6"/>
    </row>
    <row r="722" spans="2:640" x14ac:dyDescent="0.25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/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/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/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/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/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6"/>
      <c r="MR722" s="6"/>
      <c r="MS722" s="6"/>
      <c r="MT722" s="6"/>
      <c r="MU722" s="6"/>
      <c r="MV722" s="6"/>
      <c r="MW722" s="6"/>
      <c r="MX722" s="6"/>
      <c r="MY722" s="6"/>
      <c r="MZ722" s="6"/>
      <c r="NA722" s="6"/>
      <c r="NB722" s="6"/>
      <c r="NC722" s="6"/>
      <c r="ND722" s="6"/>
      <c r="NE722" s="6"/>
      <c r="NF722" s="6"/>
      <c r="NG722" s="6"/>
      <c r="NH722" s="6"/>
      <c r="NI722" s="6"/>
      <c r="NJ722" s="6"/>
      <c r="NK722" s="6"/>
      <c r="NL722" s="6"/>
      <c r="NM722" s="6"/>
      <c r="NN722" s="6"/>
      <c r="NO722" s="6"/>
      <c r="NP722" s="6"/>
      <c r="NQ722" s="6"/>
      <c r="NR722" s="6"/>
      <c r="NS722" s="6"/>
      <c r="NT722" s="6"/>
      <c r="NU722" s="6"/>
      <c r="NV722" s="6"/>
      <c r="NW722" s="6"/>
      <c r="NX722" s="6"/>
      <c r="NY722" s="6"/>
      <c r="NZ722" s="6"/>
      <c r="OA722" s="6"/>
      <c r="OB722" s="6"/>
      <c r="OC722" s="6"/>
      <c r="OD722" s="6"/>
      <c r="OE722" s="6"/>
      <c r="OF722" s="6"/>
      <c r="OG722" s="6"/>
      <c r="OH722" s="6"/>
      <c r="OI722" s="6"/>
      <c r="OJ722" s="6"/>
      <c r="OK722" s="6"/>
      <c r="OL722" s="6"/>
      <c r="OM722" s="6"/>
      <c r="ON722" s="6"/>
      <c r="OO722" s="6"/>
      <c r="OP722" s="6"/>
      <c r="OQ722" s="6"/>
      <c r="OR722" s="6"/>
      <c r="OS722" s="6"/>
      <c r="OT722" s="6"/>
      <c r="OU722" s="6"/>
      <c r="OV722" s="6"/>
      <c r="OW722" s="6"/>
      <c r="OX722" s="6"/>
      <c r="OY722" s="6"/>
      <c r="OZ722" s="6"/>
      <c r="PA722" s="6"/>
      <c r="PB722" s="6"/>
      <c r="PC722" s="6"/>
      <c r="PD722" s="6"/>
      <c r="PE722" s="6"/>
      <c r="PF722" s="6"/>
      <c r="PG722" s="6"/>
      <c r="PH722" s="6"/>
      <c r="PI722" s="6"/>
      <c r="PJ722" s="6"/>
      <c r="PK722" s="6"/>
      <c r="PL722" s="6"/>
      <c r="PM722" s="6"/>
      <c r="PN722" s="6"/>
      <c r="PO722" s="6"/>
      <c r="PP722" s="6"/>
      <c r="PQ722" s="6"/>
      <c r="PR722" s="6"/>
      <c r="PS722" s="6"/>
      <c r="PT722" s="6"/>
      <c r="PU722" s="6"/>
      <c r="PV722" s="6"/>
      <c r="PW722" s="6"/>
      <c r="PX722" s="6"/>
      <c r="PY722" s="6"/>
      <c r="PZ722" s="6"/>
      <c r="QA722" s="6"/>
      <c r="QB722" s="6"/>
      <c r="QC722" s="6"/>
      <c r="QD722" s="6"/>
      <c r="QE722" s="6"/>
      <c r="QF722" s="6"/>
      <c r="QG722" s="6"/>
      <c r="QH722" s="6"/>
      <c r="QI722" s="6"/>
      <c r="QJ722" s="6"/>
      <c r="QK722" s="6"/>
      <c r="QL722" s="6"/>
      <c r="QM722" s="6"/>
      <c r="QN722" s="6"/>
      <c r="QO722" s="6"/>
      <c r="QP722" s="6"/>
      <c r="QQ722" s="6"/>
      <c r="QR722" s="6"/>
      <c r="QS722" s="6"/>
      <c r="QT722" s="6"/>
      <c r="QU722" s="6"/>
      <c r="QV722" s="6"/>
      <c r="QW722" s="6"/>
      <c r="QX722" s="6"/>
      <c r="QY722" s="6"/>
      <c r="QZ722" s="6"/>
      <c r="RA722" s="6"/>
      <c r="RB722" s="6"/>
      <c r="RC722" s="6"/>
      <c r="RD722" s="6"/>
      <c r="RE722" s="6"/>
      <c r="RF722" s="6"/>
      <c r="RG722" s="6"/>
      <c r="RH722" s="6"/>
      <c r="RI722" s="6"/>
      <c r="RJ722" s="6"/>
      <c r="RK722" s="6"/>
      <c r="RL722" s="6"/>
      <c r="RM722" s="6"/>
      <c r="RN722" s="6"/>
      <c r="RO722" s="6"/>
      <c r="RP722" s="6"/>
      <c r="RQ722" s="6"/>
      <c r="RR722" s="6"/>
      <c r="RS722" s="6"/>
      <c r="RT722" s="6"/>
      <c r="RU722" s="6"/>
      <c r="RV722" s="6"/>
      <c r="RW722" s="6"/>
      <c r="RX722" s="6"/>
      <c r="RY722" s="6"/>
      <c r="RZ722" s="6"/>
      <c r="SA722" s="6"/>
      <c r="SB722" s="6"/>
      <c r="SC722" s="6"/>
      <c r="SD722" s="6"/>
      <c r="SE722" s="6"/>
      <c r="SF722" s="6"/>
      <c r="SG722" s="6"/>
      <c r="SH722" s="6"/>
      <c r="SI722" s="6"/>
      <c r="SJ722" s="6"/>
      <c r="SK722" s="6"/>
      <c r="SL722" s="6"/>
      <c r="SM722" s="6"/>
      <c r="SN722" s="6"/>
      <c r="SO722" s="6"/>
      <c r="SP722" s="6"/>
      <c r="SQ722" s="6"/>
      <c r="SR722" s="6"/>
      <c r="SS722" s="6"/>
      <c r="ST722" s="6"/>
      <c r="SU722" s="6"/>
      <c r="SV722" s="6"/>
      <c r="SW722" s="6"/>
      <c r="SX722" s="6"/>
      <c r="SY722" s="6"/>
      <c r="SZ722" s="6"/>
      <c r="TA722" s="6"/>
      <c r="TB722" s="6"/>
      <c r="TC722" s="6"/>
      <c r="TD722" s="6"/>
      <c r="TE722" s="6"/>
      <c r="TF722" s="6"/>
      <c r="TG722" s="6"/>
      <c r="TH722" s="6"/>
      <c r="TI722" s="6"/>
      <c r="TJ722" s="6"/>
      <c r="TK722" s="6"/>
      <c r="TL722" s="6"/>
      <c r="TM722" s="6"/>
      <c r="TN722" s="6"/>
      <c r="TO722" s="6"/>
      <c r="TP722" s="6"/>
      <c r="TQ722" s="6"/>
      <c r="TR722" s="6"/>
      <c r="TS722" s="6"/>
      <c r="TT722" s="6"/>
      <c r="TU722" s="6"/>
      <c r="TV722" s="6"/>
      <c r="TW722" s="6"/>
      <c r="TX722" s="6"/>
      <c r="TY722" s="6"/>
      <c r="TZ722" s="6"/>
      <c r="UA722" s="6"/>
      <c r="UB722" s="6"/>
      <c r="UC722" s="6"/>
      <c r="UD722" s="6"/>
      <c r="UE722" s="6"/>
      <c r="UF722" s="6"/>
      <c r="UG722" s="6"/>
      <c r="UH722" s="6"/>
      <c r="UI722" s="6"/>
      <c r="UJ722" s="6"/>
      <c r="UK722" s="6"/>
      <c r="UL722" s="6"/>
      <c r="UM722" s="6"/>
      <c r="UN722" s="6"/>
      <c r="UO722" s="6"/>
      <c r="UP722" s="6"/>
      <c r="UQ722" s="6"/>
      <c r="UR722" s="6"/>
      <c r="US722" s="6"/>
      <c r="UT722" s="6"/>
      <c r="UU722" s="6"/>
      <c r="UV722" s="6"/>
      <c r="UW722" s="6"/>
      <c r="UX722" s="6"/>
      <c r="UY722" s="6"/>
      <c r="UZ722" s="6"/>
      <c r="VA722" s="6"/>
      <c r="VB722" s="6"/>
      <c r="VC722" s="6"/>
      <c r="VD722" s="6"/>
      <c r="VE722" s="6"/>
      <c r="VF722" s="6"/>
      <c r="VG722" s="6"/>
      <c r="VH722" s="6"/>
      <c r="VI722" s="6"/>
      <c r="VJ722" s="6"/>
      <c r="VK722" s="6"/>
      <c r="VL722" s="6"/>
      <c r="VM722" s="6"/>
      <c r="VN722" s="6"/>
      <c r="VO722" s="6"/>
      <c r="VP722" s="6"/>
      <c r="VQ722" s="6"/>
      <c r="VR722" s="6"/>
      <c r="VS722" s="6"/>
      <c r="VT722" s="6"/>
      <c r="VU722" s="6"/>
      <c r="VV722" s="6"/>
      <c r="VW722" s="6"/>
      <c r="VX722" s="6"/>
      <c r="VY722" s="6"/>
      <c r="VZ722" s="6"/>
      <c r="WA722" s="6"/>
      <c r="WB722" s="6"/>
      <c r="WC722" s="6"/>
      <c r="WD722" s="6"/>
      <c r="WE722" s="6"/>
      <c r="WF722" s="6"/>
      <c r="WG722" s="6"/>
      <c r="WH722" s="6"/>
      <c r="WI722" s="6"/>
      <c r="WJ722" s="6"/>
      <c r="WK722" s="6"/>
      <c r="WL722" s="6"/>
      <c r="WM722" s="6"/>
      <c r="WN722" s="6"/>
      <c r="WO722" s="6"/>
      <c r="WP722" s="6"/>
      <c r="WQ722" s="6"/>
      <c r="WR722" s="6"/>
      <c r="WS722" s="6"/>
      <c r="WT722" s="6"/>
      <c r="WU722" s="6"/>
      <c r="WV722" s="6"/>
      <c r="WW722" s="6"/>
      <c r="WX722" s="6"/>
      <c r="WY722" s="6"/>
      <c r="WZ722" s="6"/>
      <c r="XA722" s="6"/>
      <c r="XB722" s="6"/>
      <c r="XC722" s="6"/>
      <c r="XD722" s="6"/>
      <c r="XE722" s="6"/>
      <c r="XF722" s="6"/>
      <c r="XG722" s="6"/>
      <c r="XH722" s="6"/>
      <c r="XI722" s="6"/>
      <c r="XJ722" s="6"/>
      <c r="XK722" s="6"/>
      <c r="XL722" s="6"/>
      <c r="XM722" s="6"/>
      <c r="XN722" s="6"/>
      <c r="XO722" s="6"/>
      <c r="XP722" s="6"/>
    </row>
    <row r="723" spans="2:640" x14ac:dyDescent="0.25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/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/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/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/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/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6"/>
      <c r="MR723" s="6"/>
      <c r="MS723" s="6"/>
      <c r="MT723" s="6"/>
      <c r="MU723" s="6"/>
      <c r="MV723" s="6"/>
      <c r="MW723" s="6"/>
      <c r="MX723" s="6"/>
      <c r="MY723" s="6"/>
      <c r="MZ723" s="6"/>
      <c r="NA723" s="6"/>
      <c r="NB723" s="6"/>
      <c r="NC723" s="6"/>
      <c r="ND723" s="6"/>
      <c r="NE723" s="6"/>
      <c r="NF723" s="6"/>
      <c r="NG723" s="6"/>
      <c r="NH723" s="6"/>
      <c r="NI723" s="6"/>
      <c r="NJ723" s="6"/>
      <c r="NK723" s="6"/>
      <c r="NL723" s="6"/>
      <c r="NM723" s="6"/>
      <c r="NN723" s="6"/>
      <c r="NO723" s="6"/>
      <c r="NP723" s="6"/>
      <c r="NQ723" s="6"/>
      <c r="NR723" s="6"/>
      <c r="NS723" s="6"/>
      <c r="NT723" s="6"/>
      <c r="NU723" s="6"/>
      <c r="NV723" s="6"/>
      <c r="NW723" s="6"/>
      <c r="NX723" s="6"/>
      <c r="NY723" s="6"/>
      <c r="NZ723" s="6"/>
      <c r="OA723" s="6"/>
      <c r="OB723" s="6"/>
      <c r="OC723" s="6"/>
      <c r="OD723" s="6"/>
      <c r="OE723" s="6"/>
      <c r="OF723" s="6"/>
      <c r="OG723" s="6"/>
      <c r="OH723" s="6"/>
      <c r="OI723" s="6"/>
      <c r="OJ723" s="6"/>
      <c r="OK723" s="6"/>
      <c r="OL723" s="6"/>
      <c r="OM723" s="6"/>
      <c r="ON723" s="6"/>
      <c r="OO723" s="6"/>
      <c r="OP723" s="6"/>
      <c r="OQ723" s="6"/>
      <c r="OR723" s="6"/>
      <c r="OS723" s="6"/>
      <c r="OT723" s="6"/>
      <c r="OU723" s="6"/>
      <c r="OV723" s="6"/>
      <c r="OW723" s="6"/>
      <c r="OX723" s="6"/>
      <c r="OY723" s="6"/>
      <c r="OZ723" s="6"/>
      <c r="PA723" s="6"/>
      <c r="PB723" s="6"/>
      <c r="PC723" s="6"/>
      <c r="PD723" s="6"/>
      <c r="PE723" s="6"/>
      <c r="PF723" s="6"/>
      <c r="PG723" s="6"/>
      <c r="PH723" s="6"/>
      <c r="PI723" s="6"/>
      <c r="PJ723" s="6"/>
      <c r="PK723" s="6"/>
      <c r="PL723" s="6"/>
      <c r="PM723" s="6"/>
      <c r="PN723" s="6"/>
      <c r="PO723" s="6"/>
      <c r="PP723" s="6"/>
      <c r="PQ723" s="6"/>
      <c r="PR723" s="6"/>
      <c r="PS723" s="6"/>
      <c r="PT723" s="6"/>
      <c r="PU723" s="6"/>
      <c r="PV723" s="6"/>
      <c r="PW723" s="6"/>
      <c r="PX723" s="6"/>
      <c r="PY723" s="6"/>
      <c r="PZ723" s="6"/>
      <c r="QA723" s="6"/>
      <c r="QB723" s="6"/>
      <c r="QC723" s="6"/>
      <c r="QD723" s="6"/>
      <c r="QE723" s="6"/>
      <c r="QF723" s="6"/>
      <c r="QG723" s="6"/>
      <c r="QH723" s="6"/>
      <c r="QI723" s="6"/>
      <c r="QJ723" s="6"/>
      <c r="QK723" s="6"/>
      <c r="QL723" s="6"/>
      <c r="QM723" s="6"/>
      <c r="QN723" s="6"/>
      <c r="QO723" s="6"/>
      <c r="QP723" s="6"/>
      <c r="QQ723" s="6"/>
      <c r="QR723" s="6"/>
      <c r="QS723" s="6"/>
      <c r="QT723" s="6"/>
      <c r="QU723" s="6"/>
      <c r="QV723" s="6"/>
      <c r="QW723" s="6"/>
      <c r="QX723" s="6"/>
      <c r="QY723" s="6"/>
      <c r="QZ723" s="6"/>
      <c r="RA723" s="6"/>
      <c r="RB723" s="6"/>
      <c r="RC723" s="6"/>
      <c r="RD723" s="6"/>
      <c r="RE723" s="6"/>
      <c r="RF723" s="6"/>
      <c r="RG723" s="6"/>
      <c r="RH723" s="6"/>
      <c r="RI723" s="6"/>
      <c r="RJ723" s="6"/>
      <c r="RK723" s="6"/>
      <c r="RL723" s="6"/>
      <c r="RM723" s="6"/>
      <c r="RN723" s="6"/>
      <c r="RO723" s="6"/>
      <c r="RP723" s="6"/>
      <c r="RQ723" s="6"/>
      <c r="RR723" s="6"/>
      <c r="RS723" s="6"/>
      <c r="RT723" s="6"/>
      <c r="RU723" s="6"/>
      <c r="RV723" s="6"/>
      <c r="RW723" s="6"/>
      <c r="RX723" s="6"/>
      <c r="RY723" s="6"/>
      <c r="RZ723" s="6"/>
      <c r="SA723" s="6"/>
      <c r="SB723" s="6"/>
      <c r="SC723" s="6"/>
      <c r="SD723" s="6"/>
      <c r="SE723" s="6"/>
      <c r="SF723" s="6"/>
      <c r="SG723" s="6"/>
      <c r="SH723" s="6"/>
      <c r="SI723" s="6"/>
      <c r="SJ723" s="6"/>
      <c r="SK723" s="6"/>
      <c r="SL723" s="6"/>
      <c r="SM723" s="6"/>
      <c r="SN723" s="6"/>
      <c r="SO723" s="6"/>
      <c r="SP723" s="6"/>
      <c r="SQ723" s="6"/>
      <c r="SR723" s="6"/>
      <c r="SS723" s="6"/>
      <c r="ST723" s="6"/>
      <c r="SU723" s="6"/>
      <c r="SV723" s="6"/>
      <c r="SW723" s="6"/>
      <c r="SX723" s="6"/>
      <c r="SY723" s="6"/>
      <c r="SZ723" s="6"/>
      <c r="TA723" s="6"/>
      <c r="TB723" s="6"/>
      <c r="TC723" s="6"/>
      <c r="TD723" s="6"/>
      <c r="TE723" s="6"/>
      <c r="TF723" s="6"/>
      <c r="TG723" s="6"/>
      <c r="TH723" s="6"/>
      <c r="TI723" s="6"/>
      <c r="TJ723" s="6"/>
      <c r="TK723" s="6"/>
      <c r="TL723" s="6"/>
      <c r="TM723" s="6"/>
      <c r="TN723" s="6"/>
      <c r="TO723" s="6"/>
      <c r="TP723" s="6"/>
      <c r="TQ723" s="6"/>
      <c r="TR723" s="6"/>
      <c r="TS723" s="6"/>
      <c r="TT723" s="6"/>
      <c r="TU723" s="6"/>
      <c r="TV723" s="6"/>
      <c r="TW723" s="6"/>
      <c r="TX723" s="6"/>
      <c r="TY723" s="6"/>
      <c r="TZ723" s="6"/>
      <c r="UA723" s="6"/>
      <c r="UB723" s="6"/>
      <c r="UC723" s="6"/>
      <c r="UD723" s="6"/>
      <c r="UE723" s="6"/>
      <c r="UF723" s="6"/>
      <c r="UG723" s="6"/>
      <c r="UH723" s="6"/>
      <c r="UI723" s="6"/>
      <c r="UJ723" s="6"/>
      <c r="UK723" s="6"/>
      <c r="UL723" s="6"/>
      <c r="UM723" s="6"/>
      <c r="UN723" s="6"/>
      <c r="UO723" s="6"/>
      <c r="UP723" s="6"/>
      <c r="UQ723" s="6"/>
      <c r="UR723" s="6"/>
      <c r="US723" s="6"/>
      <c r="UT723" s="6"/>
      <c r="UU723" s="6"/>
      <c r="UV723" s="6"/>
      <c r="UW723" s="6"/>
      <c r="UX723" s="6"/>
      <c r="UY723" s="6"/>
      <c r="UZ723" s="6"/>
      <c r="VA723" s="6"/>
      <c r="VB723" s="6"/>
      <c r="VC723" s="6"/>
      <c r="VD723" s="6"/>
      <c r="VE723" s="6"/>
      <c r="VF723" s="6"/>
      <c r="VG723" s="6"/>
      <c r="VH723" s="6"/>
      <c r="VI723" s="6"/>
      <c r="VJ723" s="6"/>
      <c r="VK723" s="6"/>
      <c r="VL723" s="6"/>
      <c r="VM723" s="6"/>
      <c r="VN723" s="6"/>
      <c r="VO723" s="6"/>
      <c r="VP723" s="6"/>
      <c r="VQ723" s="6"/>
      <c r="VR723" s="6"/>
      <c r="VS723" s="6"/>
      <c r="VT723" s="6"/>
      <c r="VU723" s="6"/>
      <c r="VV723" s="6"/>
      <c r="VW723" s="6"/>
      <c r="VX723" s="6"/>
      <c r="VY723" s="6"/>
      <c r="VZ723" s="6"/>
      <c r="WA723" s="6"/>
      <c r="WB723" s="6"/>
      <c r="WC723" s="6"/>
      <c r="WD723" s="6"/>
      <c r="WE723" s="6"/>
      <c r="WF723" s="6"/>
      <c r="WG723" s="6"/>
      <c r="WH723" s="6"/>
      <c r="WI723" s="6"/>
      <c r="WJ723" s="6"/>
      <c r="WK723" s="6"/>
      <c r="WL723" s="6"/>
      <c r="WM723" s="6"/>
      <c r="WN723" s="6"/>
      <c r="WO723" s="6"/>
      <c r="WP723" s="6"/>
      <c r="WQ723" s="6"/>
      <c r="WR723" s="6"/>
      <c r="WS723" s="6"/>
      <c r="WT723" s="6"/>
      <c r="WU723" s="6"/>
      <c r="WV723" s="6"/>
      <c r="WW723" s="6"/>
      <c r="WX723" s="6"/>
      <c r="WY723" s="6"/>
      <c r="WZ723" s="6"/>
      <c r="XA723" s="6"/>
      <c r="XB723" s="6"/>
      <c r="XC723" s="6"/>
      <c r="XD723" s="6"/>
      <c r="XE723" s="6"/>
      <c r="XF723" s="6"/>
      <c r="XG723" s="6"/>
      <c r="XH723" s="6"/>
      <c r="XI723" s="6"/>
      <c r="XJ723" s="6"/>
      <c r="XK723" s="6"/>
      <c r="XL723" s="6"/>
      <c r="XM723" s="6"/>
      <c r="XN723" s="6"/>
      <c r="XO723" s="6"/>
      <c r="XP723" s="6"/>
    </row>
    <row r="724" spans="2:640" x14ac:dyDescent="0.25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/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/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/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/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/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6"/>
      <c r="MR724" s="6"/>
      <c r="MS724" s="6"/>
      <c r="MT724" s="6"/>
      <c r="MU724" s="6"/>
      <c r="MV724" s="6"/>
      <c r="MW724" s="6"/>
      <c r="MX724" s="6"/>
      <c r="MY724" s="6"/>
      <c r="MZ724" s="6"/>
      <c r="NA724" s="6"/>
      <c r="NB724" s="6"/>
      <c r="NC724" s="6"/>
      <c r="ND724" s="6"/>
      <c r="NE724" s="6"/>
      <c r="NF724" s="6"/>
      <c r="NG724" s="6"/>
      <c r="NH724" s="6"/>
      <c r="NI724" s="6"/>
      <c r="NJ724" s="6"/>
      <c r="NK724" s="6"/>
      <c r="NL724" s="6"/>
      <c r="NM724" s="6"/>
      <c r="NN724" s="6"/>
      <c r="NO724" s="6"/>
      <c r="NP724" s="6"/>
      <c r="NQ724" s="6"/>
      <c r="NR724" s="6"/>
      <c r="NS724" s="6"/>
      <c r="NT724" s="6"/>
      <c r="NU724" s="6"/>
      <c r="NV724" s="6"/>
      <c r="NW724" s="6"/>
      <c r="NX724" s="6"/>
      <c r="NY724" s="6"/>
      <c r="NZ724" s="6"/>
      <c r="OA724" s="6"/>
      <c r="OB724" s="6"/>
      <c r="OC724" s="6"/>
      <c r="OD724" s="6"/>
      <c r="OE724" s="6"/>
      <c r="OF724" s="6"/>
      <c r="OG724" s="6"/>
      <c r="OH724" s="6"/>
      <c r="OI724" s="6"/>
      <c r="OJ724" s="6"/>
      <c r="OK724" s="6"/>
      <c r="OL724" s="6"/>
      <c r="OM724" s="6"/>
      <c r="ON724" s="6"/>
      <c r="OO724" s="6"/>
      <c r="OP724" s="6"/>
      <c r="OQ724" s="6"/>
      <c r="OR724" s="6"/>
      <c r="OS724" s="6"/>
      <c r="OT724" s="6"/>
      <c r="OU724" s="6"/>
      <c r="OV724" s="6"/>
      <c r="OW724" s="6"/>
      <c r="OX724" s="6"/>
      <c r="OY724" s="6"/>
      <c r="OZ724" s="6"/>
      <c r="PA724" s="6"/>
      <c r="PB724" s="6"/>
      <c r="PC724" s="6"/>
      <c r="PD724" s="6"/>
      <c r="PE724" s="6"/>
      <c r="PF724" s="6"/>
      <c r="PG724" s="6"/>
      <c r="PH724" s="6"/>
      <c r="PI724" s="6"/>
      <c r="PJ724" s="6"/>
      <c r="PK724" s="6"/>
      <c r="PL724" s="6"/>
      <c r="PM724" s="6"/>
      <c r="PN724" s="6"/>
      <c r="PO724" s="6"/>
      <c r="PP724" s="6"/>
      <c r="PQ724" s="6"/>
      <c r="PR724" s="6"/>
      <c r="PS724" s="6"/>
      <c r="PT724" s="6"/>
      <c r="PU724" s="6"/>
      <c r="PV724" s="6"/>
      <c r="PW724" s="6"/>
      <c r="PX724" s="6"/>
      <c r="PY724" s="6"/>
      <c r="PZ724" s="6"/>
      <c r="QA724" s="6"/>
      <c r="QB724" s="6"/>
      <c r="QC724" s="6"/>
      <c r="QD724" s="6"/>
      <c r="QE724" s="6"/>
      <c r="QF724" s="6"/>
      <c r="QG724" s="6"/>
      <c r="QH724" s="6"/>
      <c r="QI724" s="6"/>
      <c r="QJ724" s="6"/>
      <c r="QK724" s="6"/>
      <c r="QL724" s="6"/>
      <c r="QM724" s="6"/>
      <c r="QN724" s="6"/>
      <c r="QO724" s="6"/>
      <c r="QP724" s="6"/>
      <c r="QQ724" s="6"/>
      <c r="QR724" s="6"/>
      <c r="QS724" s="6"/>
      <c r="QT724" s="6"/>
      <c r="QU724" s="6"/>
      <c r="QV724" s="6"/>
      <c r="QW724" s="6"/>
      <c r="QX724" s="6"/>
      <c r="QY724" s="6"/>
      <c r="QZ724" s="6"/>
      <c r="RA724" s="6"/>
      <c r="RB724" s="6"/>
      <c r="RC724" s="6"/>
      <c r="RD724" s="6"/>
      <c r="RE724" s="6"/>
      <c r="RF724" s="6"/>
      <c r="RG724" s="6"/>
      <c r="RH724" s="6"/>
      <c r="RI724" s="6"/>
      <c r="RJ724" s="6"/>
      <c r="RK724" s="6"/>
      <c r="RL724" s="6"/>
      <c r="RM724" s="6"/>
      <c r="RN724" s="6"/>
      <c r="RO724" s="6"/>
      <c r="RP724" s="6"/>
      <c r="RQ724" s="6"/>
      <c r="RR724" s="6"/>
      <c r="RS724" s="6"/>
      <c r="RT724" s="6"/>
      <c r="RU724" s="6"/>
      <c r="RV724" s="6"/>
      <c r="RW724" s="6"/>
      <c r="RX724" s="6"/>
      <c r="RY724" s="6"/>
      <c r="RZ724" s="6"/>
      <c r="SA724" s="6"/>
      <c r="SB724" s="6"/>
      <c r="SC724" s="6"/>
      <c r="SD724" s="6"/>
      <c r="SE724" s="6"/>
      <c r="SF724" s="6"/>
      <c r="SG724" s="6"/>
      <c r="SH724" s="6"/>
      <c r="SI724" s="6"/>
      <c r="SJ724" s="6"/>
      <c r="SK724" s="6"/>
      <c r="SL724" s="6"/>
      <c r="SM724" s="6"/>
      <c r="SN724" s="6"/>
      <c r="SO724" s="6"/>
      <c r="SP724" s="6"/>
      <c r="SQ724" s="6"/>
      <c r="SR724" s="6"/>
      <c r="SS724" s="6"/>
      <c r="ST724" s="6"/>
      <c r="SU724" s="6"/>
      <c r="SV724" s="6"/>
      <c r="SW724" s="6"/>
      <c r="SX724" s="6"/>
      <c r="SY724" s="6"/>
      <c r="SZ724" s="6"/>
      <c r="TA724" s="6"/>
      <c r="TB724" s="6"/>
      <c r="TC724" s="6"/>
      <c r="TD724" s="6"/>
      <c r="TE724" s="6"/>
      <c r="TF724" s="6"/>
      <c r="TG724" s="6"/>
      <c r="TH724" s="6"/>
      <c r="TI724" s="6"/>
      <c r="TJ724" s="6"/>
      <c r="TK724" s="6"/>
      <c r="TL724" s="6"/>
      <c r="TM724" s="6"/>
      <c r="TN724" s="6"/>
      <c r="TO724" s="6"/>
      <c r="TP724" s="6"/>
      <c r="TQ724" s="6"/>
      <c r="TR724" s="6"/>
      <c r="TS724" s="6"/>
      <c r="TT724" s="6"/>
      <c r="TU724" s="6"/>
      <c r="TV724" s="6"/>
      <c r="TW724" s="6"/>
      <c r="TX724" s="6"/>
      <c r="TY724" s="6"/>
      <c r="TZ724" s="6"/>
      <c r="UA724" s="6"/>
      <c r="UB724" s="6"/>
      <c r="UC724" s="6"/>
      <c r="UD724" s="6"/>
      <c r="UE724" s="6"/>
      <c r="UF724" s="6"/>
      <c r="UG724" s="6"/>
      <c r="UH724" s="6"/>
      <c r="UI724" s="6"/>
      <c r="UJ724" s="6"/>
      <c r="UK724" s="6"/>
      <c r="UL724" s="6"/>
      <c r="UM724" s="6"/>
      <c r="UN724" s="6"/>
      <c r="UO724" s="6"/>
      <c r="UP724" s="6"/>
      <c r="UQ724" s="6"/>
      <c r="UR724" s="6"/>
      <c r="US724" s="6"/>
      <c r="UT724" s="6"/>
      <c r="UU724" s="6"/>
      <c r="UV724" s="6"/>
      <c r="UW724" s="6"/>
      <c r="UX724" s="6"/>
      <c r="UY724" s="6"/>
      <c r="UZ724" s="6"/>
      <c r="VA724" s="6"/>
      <c r="VB724" s="6"/>
      <c r="VC724" s="6"/>
      <c r="VD724" s="6"/>
      <c r="VE724" s="6"/>
      <c r="VF724" s="6"/>
      <c r="VG724" s="6"/>
      <c r="VH724" s="6"/>
      <c r="VI724" s="6"/>
      <c r="VJ724" s="6"/>
      <c r="VK724" s="6"/>
      <c r="VL724" s="6"/>
      <c r="VM724" s="6"/>
      <c r="VN724" s="6"/>
      <c r="VO724" s="6"/>
      <c r="VP724" s="6"/>
      <c r="VQ724" s="6"/>
      <c r="VR724" s="6"/>
      <c r="VS724" s="6"/>
      <c r="VT724" s="6"/>
      <c r="VU724" s="6"/>
      <c r="VV724" s="6"/>
      <c r="VW724" s="6"/>
      <c r="VX724" s="6"/>
      <c r="VY724" s="6"/>
      <c r="VZ724" s="6"/>
      <c r="WA724" s="6"/>
      <c r="WB724" s="6"/>
      <c r="WC724" s="6"/>
      <c r="WD724" s="6"/>
      <c r="WE724" s="6"/>
      <c r="WF724" s="6"/>
      <c r="WG724" s="6"/>
      <c r="WH724" s="6"/>
      <c r="WI724" s="6"/>
      <c r="WJ724" s="6"/>
      <c r="WK724" s="6"/>
      <c r="WL724" s="6"/>
      <c r="WM724" s="6"/>
      <c r="WN724" s="6"/>
      <c r="WO724" s="6"/>
      <c r="WP724" s="6"/>
      <c r="WQ724" s="6"/>
      <c r="WR724" s="6"/>
      <c r="WS724" s="6"/>
      <c r="WT724" s="6"/>
      <c r="WU724" s="6"/>
      <c r="WV724" s="6"/>
      <c r="WW724" s="6"/>
      <c r="WX724" s="6"/>
      <c r="WY724" s="6"/>
      <c r="WZ724" s="6"/>
      <c r="XA724" s="6"/>
      <c r="XB724" s="6"/>
      <c r="XC724" s="6"/>
      <c r="XD724" s="6"/>
      <c r="XE724" s="6"/>
      <c r="XF724" s="6"/>
      <c r="XG724" s="6"/>
      <c r="XH724" s="6"/>
      <c r="XI724" s="6"/>
      <c r="XJ724" s="6"/>
      <c r="XK724" s="6"/>
      <c r="XL724" s="6"/>
      <c r="XM724" s="6"/>
      <c r="XN724" s="6"/>
      <c r="XO724" s="6"/>
      <c r="XP724" s="6"/>
    </row>
    <row r="725" spans="2:640" x14ac:dyDescent="0.25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  <c r="JV725" s="6"/>
      <c r="JW725" s="6"/>
      <c r="JX725" s="6"/>
      <c r="JY725" s="6"/>
      <c r="JZ725" s="6"/>
      <c r="KA725" s="6"/>
      <c r="KB725" s="6"/>
      <c r="KC725" s="6"/>
      <c r="KD725" s="6"/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/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/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/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/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6"/>
      <c r="MR725" s="6"/>
      <c r="MS725" s="6"/>
      <c r="MT725" s="6"/>
      <c r="MU725" s="6"/>
      <c r="MV725" s="6"/>
      <c r="MW725" s="6"/>
      <c r="MX725" s="6"/>
      <c r="MY725" s="6"/>
      <c r="MZ725" s="6"/>
      <c r="NA725" s="6"/>
      <c r="NB725" s="6"/>
      <c r="NC725" s="6"/>
      <c r="ND725" s="6"/>
      <c r="NE725" s="6"/>
      <c r="NF725" s="6"/>
      <c r="NG725" s="6"/>
      <c r="NH725" s="6"/>
      <c r="NI725" s="6"/>
      <c r="NJ725" s="6"/>
      <c r="NK725" s="6"/>
      <c r="NL725" s="6"/>
      <c r="NM725" s="6"/>
      <c r="NN725" s="6"/>
      <c r="NO725" s="6"/>
      <c r="NP725" s="6"/>
      <c r="NQ725" s="6"/>
      <c r="NR725" s="6"/>
      <c r="NS725" s="6"/>
      <c r="NT725" s="6"/>
      <c r="NU725" s="6"/>
      <c r="NV725" s="6"/>
      <c r="NW725" s="6"/>
      <c r="NX725" s="6"/>
      <c r="NY725" s="6"/>
      <c r="NZ725" s="6"/>
      <c r="OA725" s="6"/>
      <c r="OB725" s="6"/>
      <c r="OC725" s="6"/>
      <c r="OD725" s="6"/>
      <c r="OE725" s="6"/>
      <c r="OF725" s="6"/>
      <c r="OG725" s="6"/>
      <c r="OH725" s="6"/>
      <c r="OI725" s="6"/>
      <c r="OJ725" s="6"/>
      <c r="OK725" s="6"/>
      <c r="OL725" s="6"/>
      <c r="OM725" s="6"/>
      <c r="ON725" s="6"/>
      <c r="OO725" s="6"/>
      <c r="OP725" s="6"/>
      <c r="OQ725" s="6"/>
      <c r="OR725" s="6"/>
      <c r="OS725" s="6"/>
      <c r="OT725" s="6"/>
      <c r="OU725" s="6"/>
      <c r="OV725" s="6"/>
      <c r="OW725" s="6"/>
      <c r="OX725" s="6"/>
      <c r="OY725" s="6"/>
      <c r="OZ725" s="6"/>
      <c r="PA725" s="6"/>
      <c r="PB725" s="6"/>
      <c r="PC725" s="6"/>
      <c r="PD725" s="6"/>
      <c r="PE725" s="6"/>
      <c r="PF725" s="6"/>
      <c r="PG725" s="6"/>
      <c r="PH725" s="6"/>
      <c r="PI725" s="6"/>
      <c r="PJ725" s="6"/>
      <c r="PK725" s="6"/>
      <c r="PL725" s="6"/>
      <c r="PM725" s="6"/>
      <c r="PN725" s="6"/>
      <c r="PO725" s="6"/>
      <c r="PP725" s="6"/>
      <c r="PQ725" s="6"/>
      <c r="PR725" s="6"/>
      <c r="PS725" s="6"/>
      <c r="PT725" s="6"/>
      <c r="PU725" s="6"/>
      <c r="PV725" s="6"/>
      <c r="PW725" s="6"/>
      <c r="PX725" s="6"/>
      <c r="PY725" s="6"/>
      <c r="PZ725" s="6"/>
      <c r="QA725" s="6"/>
      <c r="QB725" s="6"/>
      <c r="QC725" s="6"/>
      <c r="QD725" s="6"/>
      <c r="QE725" s="6"/>
      <c r="QF725" s="6"/>
      <c r="QG725" s="6"/>
      <c r="QH725" s="6"/>
      <c r="QI725" s="6"/>
      <c r="QJ725" s="6"/>
      <c r="QK725" s="6"/>
      <c r="QL725" s="6"/>
      <c r="QM725" s="6"/>
      <c r="QN725" s="6"/>
      <c r="QO725" s="6"/>
      <c r="QP725" s="6"/>
      <c r="QQ725" s="6"/>
      <c r="QR725" s="6"/>
      <c r="QS725" s="6"/>
      <c r="QT725" s="6"/>
      <c r="QU725" s="6"/>
      <c r="QV725" s="6"/>
      <c r="QW725" s="6"/>
      <c r="QX725" s="6"/>
      <c r="QY725" s="6"/>
      <c r="QZ725" s="6"/>
      <c r="RA725" s="6"/>
      <c r="RB725" s="6"/>
      <c r="RC725" s="6"/>
      <c r="RD725" s="6"/>
      <c r="RE725" s="6"/>
      <c r="RF725" s="6"/>
      <c r="RG725" s="6"/>
      <c r="RH725" s="6"/>
      <c r="RI725" s="6"/>
      <c r="RJ725" s="6"/>
      <c r="RK725" s="6"/>
      <c r="RL725" s="6"/>
      <c r="RM725" s="6"/>
      <c r="RN725" s="6"/>
      <c r="RO725" s="6"/>
      <c r="RP725" s="6"/>
      <c r="RQ725" s="6"/>
      <c r="RR725" s="6"/>
      <c r="RS725" s="6"/>
      <c r="RT725" s="6"/>
      <c r="RU725" s="6"/>
      <c r="RV725" s="6"/>
      <c r="RW725" s="6"/>
      <c r="RX725" s="6"/>
      <c r="RY725" s="6"/>
      <c r="RZ725" s="6"/>
      <c r="SA725" s="6"/>
      <c r="SB725" s="6"/>
      <c r="SC725" s="6"/>
      <c r="SD725" s="6"/>
      <c r="SE725" s="6"/>
      <c r="SF725" s="6"/>
      <c r="SG725" s="6"/>
      <c r="SH725" s="6"/>
      <c r="SI725" s="6"/>
      <c r="SJ725" s="6"/>
      <c r="SK725" s="6"/>
      <c r="SL725" s="6"/>
      <c r="SM725" s="6"/>
      <c r="SN725" s="6"/>
      <c r="SO725" s="6"/>
      <c r="SP725" s="6"/>
      <c r="SQ725" s="6"/>
      <c r="SR725" s="6"/>
      <c r="SS725" s="6"/>
      <c r="ST725" s="6"/>
      <c r="SU725" s="6"/>
      <c r="SV725" s="6"/>
      <c r="SW725" s="6"/>
      <c r="SX725" s="6"/>
      <c r="SY725" s="6"/>
      <c r="SZ725" s="6"/>
      <c r="TA725" s="6"/>
      <c r="TB725" s="6"/>
      <c r="TC725" s="6"/>
      <c r="TD725" s="6"/>
      <c r="TE725" s="6"/>
      <c r="TF725" s="6"/>
      <c r="TG725" s="6"/>
      <c r="TH725" s="6"/>
      <c r="TI725" s="6"/>
      <c r="TJ725" s="6"/>
      <c r="TK725" s="6"/>
      <c r="TL725" s="6"/>
      <c r="TM725" s="6"/>
      <c r="TN725" s="6"/>
      <c r="TO725" s="6"/>
      <c r="TP725" s="6"/>
      <c r="TQ725" s="6"/>
      <c r="TR725" s="6"/>
      <c r="TS725" s="6"/>
      <c r="TT725" s="6"/>
      <c r="TU725" s="6"/>
      <c r="TV725" s="6"/>
      <c r="TW725" s="6"/>
      <c r="TX725" s="6"/>
      <c r="TY725" s="6"/>
      <c r="TZ725" s="6"/>
      <c r="UA725" s="6"/>
      <c r="UB725" s="6"/>
      <c r="UC725" s="6"/>
      <c r="UD725" s="6"/>
      <c r="UE725" s="6"/>
      <c r="UF725" s="6"/>
      <c r="UG725" s="6"/>
      <c r="UH725" s="6"/>
      <c r="UI725" s="6"/>
      <c r="UJ725" s="6"/>
      <c r="UK725" s="6"/>
      <c r="UL725" s="6"/>
      <c r="UM725" s="6"/>
      <c r="UN725" s="6"/>
      <c r="UO725" s="6"/>
      <c r="UP725" s="6"/>
      <c r="UQ725" s="6"/>
      <c r="UR725" s="6"/>
      <c r="US725" s="6"/>
      <c r="UT725" s="6"/>
      <c r="UU725" s="6"/>
      <c r="UV725" s="6"/>
      <c r="UW725" s="6"/>
      <c r="UX725" s="6"/>
      <c r="UY725" s="6"/>
      <c r="UZ725" s="6"/>
      <c r="VA725" s="6"/>
      <c r="VB725" s="6"/>
      <c r="VC725" s="6"/>
      <c r="VD725" s="6"/>
      <c r="VE725" s="6"/>
      <c r="VF725" s="6"/>
      <c r="VG725" s="6"/>
      <c r="VH725" s="6"/>
      <c r="VI725" s="6"/>
      <c r="VJ725" s="6"/>
      <c r="VK725" s="6"/>
      <c r="VL725" s="6"/>
      <c r="VM725" s="6"/>
      <c r="VN725" s="6"/>
      <c r="VO725" s="6"/>
      <c r="VP725" s="6"/>
      <c r="VQ725" s="6"/>
      <c r="VR725" s="6"/>
      <c r="VS725" s="6"/>
      <c r="VT725" s="6"/>
      <c r="VU725" s="6"/>
      <c r="VV725" s="6"/>
      <c r="VW725" s="6"/>
      <c r="VX725" s="6"/>
      <c r="VY725" s="6"/>
      <c r="VZ725" s="6"/>
      <c r="WA725" s="6"/>
      <c r="WB725" s="6"/>
      <c r="WC725" s="6"/>
      <c r="WD725" s="6"/>
      <c r="WE725" s="6"/>
      <c r="WF725" s="6"/>
      <c r="WG725" s="6"/>
      <c r="WH725" s="6"/>
      <c r="WI725" s="6"/>
      <c r="WJ725" s="6"/>
      <c r="WK725" s="6"/>
      <c r="WL725" s="6"/>
      <c r="WM725" s="6"/>
      <c r="WN725" s="6"/>
      <c r="WO725" s="6"/>
      <c r="WP725" s="6"/>
      <c r="WQ725" s="6"/>
      <c r="WR725" s="6"/>
      <c r="WS725" s="6"/>
      <c r="WT725" s="6"/>
      <c r="WU725" s="6"/>
      <c r="WV725" s="6"/>
      <c r="WW725" s="6"/>
      <c r="WX725" s="6"/>
      <c r="WY725" s="6"/>
      <c r="WZ725" s="6"/>
      <c r="XA725" s="6"/>
      <c r="XB725" s="6"/>
      <c r="XC725" s="6"/>
      <c r="XD725" s="6"/>
      <c r="XE725" s="6"/>
      <c r="XF725" s="6"/>
      <c r="XG725" s="6"/>
      <c r="XH725" s="6"/>
      <c r="XI725" s="6"/>
      <c r="XJ725" s="6"/>
      <c r="XK725" s="6"/>
      <c r="XL725" s="6"/>
      <c r="XM725" s="6"/>
      <c r="XN725" s="6"/>
      <c r="XO725" s="6"/>
      <c r="XP725" s="6"/>
    </row>
    <row r="726" spans="2:640" x14ac:dyDescent="0.25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/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/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/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/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/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6"/>
      <c r="MR726" s="6"/>
      <c r="MS726" s="6"/>
      <c r="MT726" s="6"/>
      <c r="MU726" s="6"/>
      <c r="MV726" s="6"/>
      <c r="MW726" s="6"/>
      <c r="MX726" s="6"/>
      <c r="MY726" s="6"/>
      <c r="MZ726" s="6"/>
      <c r="NA726" s="6"/>
      <c r="NB726" s="6"/>
      <c r="NC726" s="6"/>
      <c r="ND726" s="6"/>
      <c r="NE726" s="6"/>
      <c r="NF726" s="6"/>
      <c r="NG726" s="6"/>
      <c r="NH726" s="6"/>
      <c r="NI726" s="6"/>
      <c r="NJ726" s="6"/>
      <c r="NK726" s="6"/>
      <c r="NL726" s="6"/>
      <c r="NM726" s="6"/>
      <c r="NN726" s="6"/>
      <c r="NO726" s="6"/>
      <c r="NP726" s="6"/>
      <c r="NQ726" s="6"/>
      <c r="NR726" s="6"/>
      <c r="NS726" s="6"/>
      <c r="NT726" s="6"/>
      <c r="NU726" s="6"/>
      <c r="NV726" s="6"/>
      <c r="NW726" s="6"/>
      <c r="NX726" s="6"/>
      <c r="NY726" s="6"/>
      <c r="NZ726" s="6"/>
      <c r="OA726" s="6"/>
      <c r="OB726" s="6"/>
      <c r="OC726" s="6"/>
      <c r="OD726" s="6"/>
      <c r="OE726" s="6"/>
      <c r="OF726" s="6"/>
      <c r="OG726" s="6"/>
      <c r="OH726" s="6"/>
      <c r="OI726" s="6"/>
      <c r="OJ726" s="6"/>
      <c r="OK726" s="6"/>
      <c r="OL726" s="6"/>
      <c r="OM726" s="6"/>
      <c r="ON726" s="6"/>
      <c r="OO726" s="6"/>
      <c r="OP726" s="6"/>
      <c r="OQ726" s="6"/>
      <c r="OR726" s="6"/>
      <c r="OS726" s="6"/>
      <c r="OT726" s="6"/>
      <c r="OU726" s="6"/>
      <c r="OV726" s="6"/>
      <c r="OW726" s="6"/>
      <c r="OX726" s="6"/>
      <c r="OY726" s="6"/>
      <c r="OZ726" s="6"/>
      <c r="PA726" s="6"/>
      <c r="PB726" s="6"/>
      <c r="PC726" s="6"/>
      <c r="PD726" s="6"/>
      <c r="PE726" s="6"/>
      <c r="PF726" s="6"/>
      <c r="PG726" s="6"/>
      <c r="PH726" s="6"/>
      <c r="PI726" s="6"/>
      <c r="PJ726" s="6"/>
      <c r="PK726" s="6"/>
      <c r="PL726" s="6"/>
      <c r="PM726" s="6"/>
      <c r="PN726" s="6"/>
      <c r="PO726" s="6"/>
      <c r="PP726" s="6"/>
      <c r="PQ726" s="6"/>
      <c r="PR726" s="6"/>
      <c r="PS726" s="6"/>
      <c r="PT726" s="6"/>
      <c r="PU726" s="6"/>
      <c r="PV726" s="6"/>
      <c r="PW726" s="6"/>
      <c r="PX726" s="6"/>
      <c r="PY726" s="6"/>
      <c r="PZ726" s="6"/>
      <c r="QA726" s="6"/>
      <c r="QB726" s="6"/>
      <c r="QC726" s="6"/>
      <c r="QD726" s="6"/>
      <c r="QE726" s="6"/>
      <c r="QF726" s="6"/>
      <c r="QG726" s="6"/>
      <c r="QH726" s="6"/>
      <c r="QI726" s="6"/>
      <c r="QJ726" s="6"/>
      <c r="QK726" s="6"/>
      <c r="QL726" s="6"/>
      <c r="QM726" s="6"/>
      <c r="QN726" s="6"/>
      <c r="QO726" s="6"/>
      <c r="QP726" s="6"/>
      <c r="QQ726" s="6"/>
      <c r="QR726" s="6"/>
      <c r="QS726" s="6"/>
      <c r="QT726" s="6"/>
      <c r="QU726" s="6"/>
      <c r="QV726" s="6"/>
      <c r="QW726" s="6"/>
      <c r="QX726" s="6"/>
      <c r="QY726" s="6"/>
      <c r="QZ726" s="6"/>
      <c r="RA726" s="6"/>
      <c r="RB726" s="6"/>
      <c r="RC726" s="6"/>
      <c r="RD726" s="6"/>
      <c r="RE726" s="6"/>
      <c r="RF726" s="6"/>
      <c r="RG726" s="6"/>
      <c r="RH726" s="6"/>
      <c r="RI726" s="6"/>
      <c r="RJ726" s="6"/>
      <c r="RK726" s="6"/>
      <c r="RL726" s="6"/>
      <c r="RM726" s="6"/>
      <c r="RN726" s="6"/>
      <c r="RO726" s="6"/>
      <c r="RP726" s="6"/>
      <c r="RQ726" s="6"/>
      <c r="RR726" s="6"/>
      <c r="RS726" s="6"/>
      <c r="RT726" s="6"/>
      <c r="RU726" s="6"/>
      <c r="RV726" s="6"/>
      <c r="RW726" s="6"/>
      <c r="RX726" s="6"/>
      <c r="RY726" s="6"/>
      <c r="RZ726" s="6"/>
      <c r="SA726" s="6"/>
      <c r="SB726" s="6"/>
      <c r="SC726" s="6"/>
      <c r="SD726" s="6"/>
      <c r="SE726" s="6"/>
      <c r="SF726" s="6"/>
      <c r="SG726" s="6"/>
      <c r="SH726" s="6"/>
      <c r="SI726" s="6"/>
      <c r="SJ726" s="6"/>
      <c r="SK726" s="6"/>
      <c r="SL726" s="6"/>
      <c r="SM726" s="6"/>
      <c r="SN726" s="6"/>
      <c r="SO726" s="6"/>
      <c r="SP726" s="6"/>
      <c r="SQ726" s="6"/>
      <c r="SR726" s="6"/>
      <c r="SS726" s="6"/>
      <c r="ST726" s="6"/>
      <c r="SU726" s="6"/>
      <c r="SV726" s="6"/>
      <c r="SW726" s="6"/>
      <c r="SX726" s="6"/>
      <c r="SY726" s="6"/>
      <c r="SZ726" s="6"/>
      <c r="TA726" s="6"/>
      <c r="TB726" s="6"/>
      <c r="TC726" s="6"/>
      <c r="TD726" s="6"/>
      <c r="TE726" s="6"/>
      <c r="TF726" s="6"/>
      <c r="TG726" s="6"/>
      <c r="TH726" s="6"/>
      <c r="TI726" s="6"/>
      <c r="TJ726" s="6"/>
      <c r="TK726" s="6"/>
      <c r="TL726" s="6"/>
      <c r="TM726" s="6"/>
      <c r="TN726" s="6"/>
      <c r="TO726" s="6"/>
      <c r="TP726" s="6"/>
      <c r="TQ726" s="6"/>
      <c r="TR726" s="6"/>
      <c r="TS726" s="6"/>
      <c r="TT726" s="6"/>
      <c r="TU726" s="6"/>
      <c r="TV726" s="6"/>
      <c r="TW726" s="6"/>
      <c r="TX726" s="6"/>
      <c r="TY726" s="6"/>
      <c r="TZ726" s="6"/>
      <c r="UA726" s="6"/>
      <c r="UB726" s="6"/>
      <c r="UC726" s="6"/>
      <c r="UD726" s="6"/>
      <c r="UE726" s="6"/>
      <c r="UF726" s="6"/>
      <c r="UG726" s="6"/>
      <c r="UH726" s="6"/>
      <c r="UI726" s="6"/>
      <c r="UJ726" s="6"/>
      <c r="UK726" s="6"/>
      <c r="UL726" s="6"/>
      <c r="UM726" s="6"/>
      <c r="UN726" s="6"/>
      <c r="UO726" s="6"/>
      <c r="UP726" s="6"/>
      <c r="UQ726" s="6"/>
      <c r="UR726" s="6"/>
      <c r="US726" s="6"/>
      <c r="UT726" s="6"/>
      <c r="UU726" s="6"/>
      <c r="UV726" s="6"/>
      <c r="UW726" s="6"/>
      <c r="UX726" s="6"/>
      <c r="UY726" s="6"/>
      <c r="UZ726" s="6"/>
      <c r="VA726" s="6"/>
      <c r="VB726" s="6"/>
      <c r="VC726" s="6"/>
      <c r="VD726" s="6"/>
      <c r="VE726" s="6"/>
      <c r="VF726" s="6"/>
      <c r="VG726" s="6"/>
      <c r="VH726" s="6"/>
      <c r="VI726" s="6"/>
      <c r="VJ726" s="6"/>
      <c r="VK726" s="6"/>
      <c r="VL726" s="6"/>
      <c r="VM726" s="6"/>
      <c r="VN726" s="6"/>
      <c r="VO726" s="6"/>
      <c r="VP726" s="6"/>
      <c r="VQ726" s="6"/>
      <c r="VR726" s="6"/>
      <c r="VS726" s="6"/>
      <c r="VT726" s="6"/>
      <c r="VU726" s="6"/>
      <c r="VV726" s="6"/>
      <c r="VW726" s="6"/>
      <c r="VX726" s="6"/>
      <c r="VY726" s="6"/>
      <c r="VZ726" s="6"/>
      <c r="WA726" s="6"/>
      <c r="WB726" s="6"/>
      <c r="WC726" s="6"/>
      <c r="WD726" s="6"/>
      <c r="WE726" s="6"/>
      <c r="WF726" s="6"/>
      <c r="WG726" s="6"/>
      <c r="WH726" s="6"/>
      <c r="WI726" s="6"/>
      <c r="WJ726" s="6"/>
      <c r="WK726" s="6"/>
      <c r="WL726" s="6"/>
      <c r="WM726" s="6"/>
      <c r="WN726" s="6"/>
      <c r="WO726" s="6"/>
      <c r="WP726" s="6"/>
      <c r="WQ726" s="6"/>
      <c r="WR726" s="6"/>
      <c r="WS726" s="6"/>
      <c r="WT726" s="6"/>
      <c r="WU726" s="6"/>
      <c r="WV726" s="6"/>
      <c r="WW726" s="6"/>
      <c r="WX726" s="6"/>
      <c r="WY726" s="6"/>
      <c r="WZ726" s="6"/>
      <c r="XA726" s="6"/>
      <c r="XB726" s="6"/>
      <c r="XC726" s="6"/>
      <c r="XD726" s="6"/>
      <c r="XE726" s="6"/>
      <c r="XF726" s="6"/>
      <c r="XG726" s="6"/>
      <c r="XH726" s="6"/>
      <c r="XI726" s="6"/>
      <c r="XJ726" s="6"/>
      <c r="XK726" s="6"/>
      <c r="XL726" s="6"/>
      <c r="XM726" s="6"/>
      <c r="XN726" s="6"/>
      <c r="XO726" s="6"/>
      <c r="XP726" s="6"/>
    </row>
    <row r="727" spans="2:640" x14ac:dyDescent="0.25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  <c r="JW727" s="6"/>
      <c r="JX727" s="6"/>
      <c r="JY727" s="6"/>
      <c r="JZ727" s="6"/>
      <c r="KA727" s="6"/>
      <c r="KB727" s="6"/>
      <c r="KC727" s="6"/>
      <c r="KD727" s="6"/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/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/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/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6"/>
      <c r="ME727" s="6"/>
      <c r="MF727" s="6"/>
      <c r="MG727" s="6"/>
      <c r="MH727" s="6"/>
      <c r="MI727" s="6"/>
      <c r="MJ727" s="6"/>
      <c r="MK727" s="6"/>
      <c r="ML727" s="6"/>
      <c r="MM727" s="6"/>
      <c r="MN727" s="6"/>
      <c r="MO727" s="6"/>
      <c r="MP727" s="6"/>
      <c r="MQ727" s="6"/>
      <c r="MR727" s="6"/>
      <c r="MS727" s="6"/>
      <c r="MT727" s="6"/>
      <c r="MU727" s="6"/>
      <c r="MV727" s="6"/>
      <c r="MW727" s="6"/>
      <c r="MX727" s="6"/>
      <c r="MY727" s="6"/>
      <c r="MZ727" s="6"/>
      <c r="NA727" s="6"/>
      <c r="NB727" s="6"/>
      <c r="NC727" s="6"/>
      <c r="ND727" s="6"/>
      <c r="NE727" s="6"/>
      <c r="NF727" s="6"/>
      <c r="NG727" s="6"/>
      <c r="NH727" s="6"/>
      <c r="NI727" s="6"/>
      <c r="NJ727" s="6"/>
      <c r="NK727" s="6"/>
      <c r="NL727" s="6"/>
      <c r="NM727" s="6"/>
      <c r="NN727" s="6"/>
      <c r="NO727" s="6"/>
      <c r="NP727" s="6"/>
      <c r="NQ727" s="6"/>
      <c r="NR727" s="6"/>
      <c r="NS727" s="6"/>
      <c r="NT727" s="6"/>
      <c r="NU727" s="6"/>
      <c r="NV727" s="6"/>
      <c r="NW727" s="6"/>
      <c r="NX727" s="6"/>
      <c r="NY727" s="6"/>
      <c r="NZ727" s="6"/>
      <c r="OA727" s="6"/>
      <c r="OB727" s="6"/>
      <c r="OC727" s="6"/>
      <c r="OD727" s="6"/>
      <c r="OE727" s="6"/>
      <c r="OF727" s="6"/>
      <c r="OG727" s="6"/>
      <c r="OH727" s="6"/>
      <c r="OI727" s="6"/>
      <c r="OJ727" s="6"/>
      <c r="OK727" s="6"/>
      <c r="OL727" s="6"/>
      <c r="OM727" s="6"/>
      <c r="ON727" s="6"/>
      <c r="OO727" s="6"/>
      <c r="OP727" s="6"/>
      <c r="OQ727" s="6"/>
      <c r="OR727" s="6"/>
      <c r="OS727" s="6"/>
      <c r="OT727" s="6"/>
      <c r="OU727" s="6"/>
      <c r="OV727" s="6"/>
      <c r="OW727" s="6"/>
      <c r="OX727" s="6"/>
      <c r="OY727" s="6"/>
      <c r="OZ727" s="6"/>
      <c r="PA727" s="6"/>
      <c r="PB727" s="6"/>
      <c r="PC727" s="6"/>
      <c r="PD727" s="6"/>
      <c r="PE727" s="6"/>
      <c r="PF727" s="6"/>
      <c r="PG727" s="6"/>
      <c r="PH727" s="6"/>
      <c r="PI727" s="6"/>
      <c r="PJ727" s="6"/>
      <c r="PK727" s="6"/>
      <c r="PL727" s="6"/>
      <c r="PM727" s="6"/>
      <c r="PN727" s="6"/>
      <c r="PO727" s="6"/>
      <c r="PP727" s="6"/>
      <c r="PQ727" s="6"/>
      <c r="PR727" s="6"/>
      <c r="PS727" s="6"/>
      <c r="PT727" s="6"/>
      <c r="PU727" s="6"/>
      <c r="PV727" s="6"/>
      <c r="PW727" s="6"/>
      <c r="PX727" s="6"/>
      <c r="PY727" s="6"/>
      <c r="PZ727" s="6"/>
      <c r="QA727" s="6"/>
      <c r="QB727" s="6"/>
      <c r="QC727" s="6"/>
      <c r="QD727" s="6"/>
      <c r="QE727" s="6"/>
      <c r="QF727" s="6"/>
      <c r="QG727" s="6"/>
      <c r="QH727" s="6"/>
      <c r="QI727" s="6"/>
      <c r="QJ727" s="6"/>
      <c r="QK727" s="6"/>
      <c r="QL727" s="6"/>
      <c r="QM727" s="6"/>
      <c r="QN727" s="6"/>
      <c r="QO727" s="6"/>
      <c r="QP727" s="6"/>
      <c r="QQ727" s="6"/>
      <c r="QR727" s="6"/>
      <c r="QS727" s="6"/>
      <c r="QT727" s="6"/>
      <c r="QU727" s="6"/>
      <c r="QV727" s="6"/>
      <c r="QW727" s="6"/>
      <c r="QX727" s="6"/>
      <c r="QY727" s="6"/>
      <c r="QZ727" s="6"/>
      <c r="RA727" s="6"/>
      <c r="RB727" s="6"/>
      <c r="RC727" s="6"/>
      <c r="RD727" s="6"/>
      <c r="RE727" s="6"/>
      <c r="RF727" s="6"/>
      <c r="RG727" s="6"/>
      <c r="RH727" s="6"/>
      <c r="RI727" s="6"/>
      <c r="RJ727" s="6"/>
      <c r="RK727" s="6"/>
      <c r="RL727" s="6"/>
      <c r="RM727" s="6"/>
      <c r="RN727" s="6"/>
      <c r="RO727" s="6"/>
      <c r="RP727" s="6"/>
      <c r="RQ727" s="6"/>
      <c r="RR727" s="6"/>
      <c r="RS727" s="6"/>
      <c r="RT727" s="6"/>
      <c r="RU727" s="6"/>
      <c r="RV727" s="6"/>
      <c r="RW727" s="6"/>
      <c r="RX727" s="6"/>
      <c r="RY727" s="6"/>
      <c r="RZ727" s="6"/>
      <c r="SA727" s="6"/>
      <c r="SB727" s="6"/>
      <c r="SC727" s="6"/>
      <c r="SD727" s="6"/>
      <c r="SE727" s="6"/>
      <c r="SF727" s="6"/>
      <c r="SG727" s="6"/>
      <c r="SH727" s="6"/>
      <c r="SI727" s="6"/>
      <c r="SJ727" s="6"/>
      <c r="SK727" s="6"/>
      <c r="SL727" s="6"/>
      <c r="SM727" s="6"/>
      <c r="SN727" s="6"/>
      <c r="SO727" s="6"/>
      <c r="SP727" s="6"/>
      <c r="SQ727" s="6"/>
      <c r="SR727" s="6"/>
      <c r="SS727" s="6"/>
      <c r="ST727" s="6"/>
      <c r="SU727" s="6"/>
      <c r="SV727" s="6"/>
      <c r="SW727" s="6"/>
      <c r="SX727" s="6"/>
      <c r="SY727" s="6"/>
      <c r="SZ727" s="6"/>
      <c r="TA727" s="6"/>
      <c r="TB727" s="6"/>
      <c r="TC727" s="6"/>
      <c r="TD727" s="6"/>
      <c r="TE727" s="6"/>
      <c r="TF727" s="6"/>
      <c r="TG727" s="6"/>
      <c r="TH727" s="6"/>
      <c r="TI727" s="6"/>
      <c r="TJ727" s="6"/>
      <c r="TK727" s="6"/>
      <c r="TL727" s="6"/>
      <c r="TM727" s="6"/>
      <c r="TN727" s="6"/>
      <c r="TO727" s="6"/>
      <c r="TP727" s="6"/>
      <c r="TQ727" s="6"/>
      <c r="TR727" s="6"/>
      <c r="TS727" s="6"/>
      <c r="TT727" s="6"/>
      <c r="TU727" s="6"/>
      <c r="TV727" s="6"/>
      <c r="TW727" s="6"/>
      <c r="TX727" s="6"/>
      <c r="TY727" s="6"/>
      <c r="TZ727" s="6"/>
      <c r="UA727" s="6"/>
      <c r="UB727" s="6"/>
      <c r="UC727" s="6"/>
      <c r="UD727" s="6"/>
      <c r="UE727" s="6"/>
      <c r="UF727" s="6"/>
      <c r="UG727" s="6"/>
      <c r="UH727" s="6"/>
      <c r="UI727" s="6"/>
      <c r="UJ727" s="6"/>
      <c r="UK727" s="6"/>
      <c r="UL727" s="6"/>
      <c r="UM727" s="6"/>
      <c r="UN727" s="6"/>
      <c r="UO727" s="6"/>
      <c r="UP727" s="6"/>
      <c r="UQ727" s="6"/>
      <c r="UR727" s="6"/>
      <c r="US727" s="6"/>
      <c r="UT727" s="6"/>
      <c r="UU727" s="6"/>
      <c r="UV727" s="6"/>
      <c r="UW727" s="6"/>
      <c r="UX727" s="6"/>
      <c r="UY727" s="6"/>
      <c r="UZ727" s="6"/>
      <c r="VA727" s="6"/>
      <c r="VB727" s="6"/>
      <c r="VC727" s="6"/>
      <c r="VD727" s="6"/>
      <c r="VE727" s="6"/>
      <c r="VF727" s="6"/>
      <c r="VG727" s="6"/>
      <c r="VH727" s="6"/>
      <c r="VI727" s="6"/>
      <c r="VJ727" s="6"/>
      <c r="VK727" s="6"/>
      <c r="VL727" s="6"/>
      <c r="VM727" s="6"/>
      <c r="VN727" s="6"/>
      <c r="VO727" s="6"/>
      <c r="VP727" s="6"/>
      <c r="VQ727" s="6"/>
      <c r="VR727" s="6"/>
      <c r="VS727" s="6"/>
      <c r="VT727" s="6"/>
      <c r="VU727" s="6"/>
      <c r="VV727" s="6"/>
      <c r="VW727" s="6"/>
      <c r="VX727" s="6"/>
      <c r="VY727" s="6"/>
      <c r="VZ727" s="6"/>
      <c r="WA727" s="6"/>
      <c r="WB727" s="6"/>
      <c r="WC727" s="6"/>
      <c r="WD727" s="6"/>
      <c r="WE727" s="6"/>
      <c r="WF727" s="6"/>
      <c r="WG727" s="6"/>
      <c r="WH727" s="6"/>
      <c r="WI727" s="6"/>
      <c r="WJ727" s="6"/>
      <c r="WK727" s="6"/>
      <c r="WL727" s="6"/>
      <c r="WM727" s="6"/>
      <c r="WN727" s="6"/>
      <c r="WO727" s="6"/>
      <c r="WP727" s="6"/>
      <c r="WQ727" s="6"/>
      <c r="WR727" s="6"/>
      <c r="WS727" s="6"/>
      <c r="WT727" s="6"/>
      <c r="WU727" s="6"/>
      <c r="WV727" s="6"/>
      <c r="WW727" s="6"/>
      <c r="WX727" s="6"/>
      <c r="WY727" s="6"/>
      <c r="WZ727" s="6"/>
      <c r="XA727" s="6"/>
      <c r="XB727" s="6"/>
      <c r="XC727" s="6"/>
      <c r="XD727" s="6"/>
      <c r="XE727" s="6"/>
      <c r="XF727" s="6"/>
      <c r="XG727" s="6"/>
      <c r="XH727" s="6"/>
      <c r="XI727" s="6"/>
      <c r="XJ727" s="6"/>
      <c r="XK727" s="6"/>
      <c r="XL727" s="6"/>
      <c r="XM727" s="6"/>
      <c r="XN727" s="6"/>
      <c r="XO727" s="6"/>
      <c r="XP727" s="6"/>
    </row>
    <row r="728" spans="2:640" x14ac:dyDescent="0.25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  <c r="JV728" s="6"/>
      <c r="JW728" s="6"/>
      <c r="JX728" s="6"/>
      <c r="JY728" s="6"/>
      <c r="JZ728" s="6"/>
      <c r="KA728" s="6"/>
      <c r="KB728" s="6"/>
      <c r="KC728" s="6"/>
      <c r="KD728" s="6"/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/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/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/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/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6"/>
      <c r="MR728" s="6"/>
      <c r="MS728" s="6"/>
      <c r="MT728" s="6"/>
      <c r="MU728" s="6"/>
      <c r="MV728" s="6"/>
      <c r="MW728" s="6"/>
      <c r="MX728" s="6"/>
      <c r="MY728" s="6"/>
      <c r="MZ728" s="6"/>
      <c r="NA728" s="6"/>
      <c r="NB728" s="6"/>
      <c r="NC728" s="6"/>
      <c r="ND728" s="6"/>
      <c r="NE728" s="6"/>
      <c r="NF728" s="6"/>
      <c r="NG728" s="6"/>
      <c r="NH728" s="6"/>
      <c r="NI728" s="6"/>
      <c r="NJ728" s="6"/>
      <c r="NK728" s="6"/>
      <c r="NL728" s="6"/>
      <c r="NM728" s="6"/>
      <c r="NN728" s="6"/>
      <c r="NO728" s="6"/>
      <c r="NP728" s="6"/>
      <c r="NQ728" s="6"/>
      <c r="NR728" s="6"/>
      <c r="NS728" s="6"/>
      <c r="NT728" s="6"/>
      <c r="NU728" s="6"/>
      <c r="NV728" s="6"/>
      <c r="NW728" s="6"/>
      <c r="NX728" s="6"/>
      <c r="NY728" s="6"/>
      <c r="NZ728" s="6"/>
      <c r="OA728" s="6"/>
      <c r="OB728" s="6"/>
      <c r="OC728" s="6"/>
      <c r="OD728" s="6"/>
      <c r="OE728" s="6"/>
      <c r="OF728" s="6"/>
      <c r="OG728" s="6"/>
      <c r="OH728" s="6"/>
      <c r="OI728" s="6"/>
      <c r="OJ728" s="6"/>
      <c r="OK728" s="6"/>
      <c r="OL728" s="6"/>
      <c r="OM728" s="6"/>
      <c r="ON728" s="6"/>
      <c r="OO728" s="6"/>
      <c r="OP728" s="6"/>
      <c r="OQ728" s="6"/>
      <c r="OR728" s="6"/>
      <c r="OS728" s="6"/>
      <c r="OT728" s="6"/>
      <c r="OU728" s="6"/>
      <c r="OV728" s="6"/>
      <c r="OW728" s="6"/>
      <c r="OX728" s="6"/>
      <c r="OY728" s="6"/>
      <c r="OZ728" s="6"/>
      <c r="PA728" s="6"/>
      <c r="PB728" s="6"/>
      <c r="PC728" s="6"/>
      <c r="PD728" s="6"/>
      <c r="PE728" s="6"/>
      <c r="PF728" s="6"/>
      <c r="PG728" s="6"/>
      <c r="PH728" s="6"/>
      <c r="PI728" s="6"/>
      <c r="PJ728" s="6"/>
      <c r="PK728" s="6"/>
      <c r="PL728" s="6"/>
      <c r="PM728" s="6"/>
      <c r="PN728" s="6"/>
      <c r="PO728" s="6"/>
      <c r="PP728" s="6"/>
      <c r="PQ728" s="6"/>
      <c r="PR728" s="6"/>
      <c r="PS728" s="6"/>
      <c r="PT728" s="6"/>
      <c r="PU728" s="6"/>
      <c r="PV728" s="6"/>
      <c r="PW728" s="6"/>
      <c r="PX728" s="6"/>
      <c r="PY728" s="6"/>
      <c r="PZ728" s="6"/>
      <c r="QA728" s="6"/>
      <c r="QB728" s="6"/>
      <c r="QC728" s="6"/>
      <c r="QD728" s="6"/>
      <c r="QE728" s="6"/>
      <c r="QF728" s="6"/>
      <c r="QG728" s="6"/>
      <c r="QH728" s="6"/>
      <c r="QI728" s="6"/>
      <c r="QJ728" s="6"/>
      <c r="QK728" s="6"/>
      <c r="QL728" s="6"/>
      <c r="QM728" s="6"/>
      <c r="QN728" s="6"/>
      <c r="QO728" s="6"/>
      <c r="QP728" s="6"/>
      <c r="QQ728" s="6"/>
      <c r="QR728" s="6"/>
      <c r="QS728" s="6"/>
      <c r="QT728" s="6"/>
      <c r="QU728" s="6"/>
      <c r="QV728" s="6"/>
      <c r="QW728" s="6"/>
      <c r="QX728" s="6"/>
      <c r="QY728" s="6"/>
      <c r="QZ728" s="6"/>
      <c r="RA728" s="6"/>
      <c r="RB728" s="6"/>
      <c r="RC728" s="6"/>
      <c r="RD728" s="6"/>
      <c r="RE728" s="6"/>
      <c r="RF728" s="6"/>
      <c r="RG728" s="6"/>
      <c r="RH728" s="6"/>
      <c r="RI728" s="6"/>
      <c r="RJ728" s="6"/>
      <c r="RK728" s="6"/>
      <c r="RL728" s="6"/>
      <c r="RM728" s="6"/>
      <c r="RN728" s="6"/>
      <c r="RO728" s="6"/>
      <c r="RP728" s="6"/>
      <c r="RQ728" s="6"/>
      <c r="RR728" s="6"/>
      <c r="RS728" s="6"/>
      <c r="RT728" s="6"/>
      <c r="RU728" s="6"/>
      <c r="RV728" s="6"/>
      <c r="RW728" s="6"/>
      <c r="RX728" s="6"/>
      <c r="RY728" s="6"/>
      <c r="RZ728" s="6"/>
      <c r="SA728" s="6"/>
      <c r="SB728" s="6"/>
      <c r="SC728" s="6"/>
      <c r="SD728" s="6"/>
      <c r="SE728" s="6"/>
      <c r="SF728" s="6"/>
      <c r="SG728" s="6"/>
      <c r="SH728" s="6"/>
      <c r="SI728" s="6"/>
      <c r="SJ728" s="6"/>
      <c r="SK728" s="6"/>
      <c r="SL728" s="6"/>
      <c r="SM728" s="6"/>
      <c r="SN728" s="6"/>
      <c r="SO728" s="6"/>
      <c r="SP728" s="6"/>
      <c r="SQ728" s="6"/>
      <c r="SR728" s="6"/>
      <c r="SS728" s="6"/>
      <c r="ST728" s="6"/>
      <c r="SU728" s="6"/>
      <c r="SV728" s="6"/>
      <c r="SW728" s="6"/>
      <c r="SX728" s="6"/>
      <c r="SY728" s="6"/>
      <c r="SZ728" s="6"/>
      <c r="TA728" s="6"/>
      <c r="TB728" s="6"/>
      <c r="TC728" s="6"/>
      <c r="TD728" s="6"/>
      <c r="TE728" s="6"/>
      <c r="TF728" s="6"/>
      <c r="TG728" s="6"/>
      <c r="TH728" s="6"/>
      <c r="TI728" s="6"/>
      <c r="TJ728" s="6"/>
      <c r="TK728" s="6"/>
      <c r="TL728" s="6"/>
      <c r="TM728" s="6"/>
      <c r="TN728" s="6"/>
      <c r="TO728" s="6"/>
      <c r="TP728" s="6"/>
      <c r="TQ728" s="6"/>
      <c r="TR728" s="6"/>
      <c r="TS728" s="6"/>
      <c r="TT728" s="6"/>
      <c r="TU728" s="6"/>
      <c r="TV728" s="6"/>
      <c r="TW728" s="6"/>
      <c r="TX728" s="6"/>
      <c r="TY728" s="6"/>
      <c r="TZ728" s="6"/>
      <c r="UA728" s="6"/>
      <c r="UB728" s="6"/>
      <c r="UC728" s="6"/>
      <c r="UD728" s="6"/>
      <c r="UE728" s="6"/>
      <c r="UF728" s="6"/>
      <c r="UG728" s="6"/>
      <c r="UH728" s="6"/>
      <c r="UI728" s="6"/>
      <c r="UJ728" s="6"/>
      <c r="UK728" s="6"/>
      <c r="UL728" s="6"/>
      <c r="UM728" s="6"/>
      <c r="UN728" s="6"/>
      <c r="UO728" s="6"/>
      <c r="UP728" s="6"/>
      <c r="UQ728" s="6"/>
      <c r="UR728" s="6"/>
      <c r="US728" s="6"/>
      <c r="UT728" s="6"/>
      <c r="UU728" s="6"/>
      <c r="UV728" s="6"/>
      <c r="UW728" s="6"/>
      <c r="UX728" s="6"/>
      <c r="UY728" s="6"/>
      <c r="UZ728" s="6"/>
      <c r="VA728" s="6"/>
      <c r="VB728" s="6"/>
      <c r="VC728" s="6"/>
      <c r="VD728" s="6"/>
      <c r="VE728" s="6"/>
      <c r="VF728" s="6"/>
      <c r="VG728" s="6"/>
      <c r="VH728" s="6"/>
      <c r="VI728" s="6"/>
      <c r="VJ728" s="6"/>
      <c r="VK728" s="6"/>
      <c r="VL728" s="6"/>
      <c r="VM728" s="6"/>
      <c r="VN728" s="6"/>
      <c r="VO728" s="6"/>
      <c r="VP728" s="6"/>
      <c r="VQ728" s="6"/>
      <c r="VR728" s="6"/>
      <c r="VS728" s="6"/>
      <c r="VT728" s="6"/>
      <c r="VU728" s="6"/>
      <c r="VV728" s="6"/>
      <c r="VW728" s="6"/>
      <c r="VX728" s="6"/>
      <c r="VY728" s="6"/>
      <c r="VZ728" s="6"/>
      <c r="WA728" s="6"/>
      <c r="WB728" s="6"/>
      <c r="WC728" s="6"/>
      <c r="WD728" s="6"/>
      <c r="WE728" s="6"/>
      <c r="WF728" s="6"/>
      <c r="WG728" s="6"/>
      <c r="WH728" s="6"/>
      <c r="WI728" s="6"/>
      <c r="WJ728" s="6"/>
      <c r="WK728" s="6"/>
      <c r="WL728" s="6"/>
      <c r="WM728" s="6"/>
      <c r="WN728" s="6"/>
      <c r="WO728" s="6"/>
      <c r="WP728" s="6"/>
      <c r="WQ728" s="6"/>
      <c r="WR728" s="6"/>
      <c r="WS728" s="6"/>
      <c r="WT728" s="6"/>
      <c r="WU728" s="6"/>
      <c r="WV728" s="6"/>
      <c r="WW728" s="6"/>
      <c r="WX728" s="6"/>
      <c r="WY728" s="6"/>
      <c r="WZ728" s="6"/>
      <c r="XA728" s="6"/>
      <c r="XB728" s="6"/>
      <c r="XC728" s="6"/>
      <c r="XD728" s="6"/>
      <c r="XE728" s="6"/>
      <c r="XF728" s="6"/>
      <c r="XG728" s="6"/>
      <c r="XH728" s="6"/>
      <c r="XI728" s="6"/>
      <c r="XJ728" s="6"/>
      <c r="XK728" s="6"/>
      <c r="XL728" s="6"/>
      <c r="XM728" s="6"/>
      <c r="XN728" s="6"/>
      <c r="XO728" s="6"/>
      <c r="XP728" s="6"/>
    </row>
    <row r="729" spans="2:640" x14ac:dyDescent="0.25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/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/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/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/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/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6"/>
      <c r="MR729" s="6"/>
      <c r="MS729" s="6"/>
      <c r="MT729" s="6"/>
      <c r="MU729" s="6"/>
      <c r="MV729" s="6"/>
      <c r="MW729" s="6"/>
      <c r="MX729" s="6"/>
      <c r="MY729" s="6"/>
      <c r="MZ729" s="6"/>
      <c r="NA729" s="6"/>
      <c r="NB729" s="6"/>
      <c r="NC729" s="6"/>
      <c r="ND729" s="6"/>
      <c r="NE729" s="6"/>
      <c r="NF729" s="6"/>
      <c r="NG729" s="6"/>
      <c r="NH729" s="6"/>
      <c r="NI729" s="6"/>
      <c r="NJ729" s="6"/>
      <c r="NK729" s="6"/>
      <c r="NL729" s="6"/>
      <c r="NM729" s="6"/>
      <c r="NN729" s="6"/>
      <c r="NO729" s="6"/>
      <c r="NP729" s="6"/>
      <c r="NQ729" s="6"/>
      <c r="NR729" s="6"/>
      <c r="NS729" s="6"/>
      <c r="NT729" s="6"/>
      <c r="NU729" s="6"/>
      <c r="NV729" s="6"/>
      <c r="NW729" s="6"/>
      <c r="NX729" s="6"/>
      <c r="NY729" s="6"/>
      <c r="NZ729" s="6"/>
      <c r="OA729" s="6"/>
      <c r="OB729" s="6"/>
      <c r="OC729" s="6"/>
      <c r="OD729" s="6"/>
      <c r="OE729" s="6"/>
      <c r="OF729" s="6"/>
      <c r="OG729" s="6"/>
      <c r="OH729" s="6"/>
      <c r="OI729" s="6"/>
      <c r="OJ729" s="6"/>
      <c r="OK729" s="6"/>
      <c r="OL729" s="6"/>
      <c r="OM729" s="6"/>
      <c r="ON729" s="6"/>
      <c r="OO729" s="6"/>
      <c r="OP729" s="6"/>
      <c r="OQ729" s="6"/>
      <c r="OR729" s="6"/>
      <c r="OS729" s="6"/>
      <c r="OT729" s="6"/>
      <c r="OU729" s="6"/>
      <c r="OV729" s="6"/>
      <c r="OW729" s="6"/>
      <c r="OX729" s="6"/>
      <c r="OY729" s="6"/>
      <c r="OZ729" s="6"/>
      <c r="PA729" s="6"/>
      <c r="PB729" s="6"/>
      <c r="PC729" s="6"/>
      <c r="PD729" s="6"/>
      <c r="PE729" s="6"/>
      <c r="PF729" s="6"/>
      <c r="PG729" s="6"/>
      <c r="PH729" s="6"/>
      <c r="PI729" s="6"/>
      <c r="PJ729" s="6"/>
      <c r="PK729" s="6"/>
      <c r="PL729" s="6"/>
      <c r="PM729" s="6"/>
      <c r="PN729" s="6"/>
      <c r="PO729" s="6"/>
      <c r="PP729" s="6"/>
      <c r="PQ729" s="6"/>
      <c r="PR729" s="6"/>
      <c r="PS729" s="6"/>
      <c r="PT729" s="6"/>
      <c r="PU729" s="6"/>
      <c r="PV729" s="6"/>
      <c r="PW729" s="6"/>
      <c r="PX729" s="6"/>
      <c r="PY729" s="6"/>
      <c r="PZ729" s="6"/>
      <c r="QA729" s="6"/>
      <c r="QB729" s="6"/>
      <c r="QC729" s="6"/>
      <c r="QD729" s="6"/>
      <c r="QE729" s="6"/>
      <c r="QF729" s="6"/>
      <c r="QG729" s="6"/>
      <c r="QH729" s="6"/>
      <c r="QI729" s="6"/>
      <c r="QJ729" s="6"/>
      <c r="QK729" s="6"/>
      <c r="QL729" s="6"/>
      <c r="QM729" s="6"/>
      <c r="QN729" s="6"/>
      <c r="QO729" s="6"/>
      <c r="QP729" s="6"/>
      <c r="QQ729" s="6"/>
      <c r="QR729" s="6"/>
      <c r="QS729" s="6"/>
      <c r="QT729" s="6"/>
      <c r="QU729" s="6"/>
      <c r="QV729" s="6"/>
      <c r="QW729" s="6"/>
      <c r="QX729" s="6"/>
      <c r="QY729" s="6"/>
      <c r="QZ729" s="6"/>
      <c r="RA729" s="6"/>
      <c r="RB729" s="6"/>
      <c r="RC729" s="6"/>
      <c r="RD729" s="6"/>
      <c r="RE729" s="6"/>
      <c r="RF729" s="6"/>
      <c r="RG729" s="6"/>
      <c r="RH729" s="6"/>
      <c r="RI729" s="6"/>
      <c r="RJ729" s="6"/>
      <c r="RK729" s="6"/>
      <c r="RL729" s="6"/>
      <c r="RM729" s="6"/>
      <c r="RN729" s="6"/>
      <c r="RO729" s="6"/>
      <c r="RP729" s="6"/>
      <c r="RQ729" s="6"/>
      <c r="RR729" s="6"/>
      <c r="RS729" s="6"/>
      <c r="RT729" s="6"/>
      <c r="RU729" s="6"/>
      <c r="RV729" s="6"/>
      <c r="RW729" s="6"/>
      <c r="RX729" s="6"/>
      <c r="RY729" s="6"/>
      <c r="RZ729" s="6"/>
      <c r="SA729" s="6"/>
      <c r="SB729" s="6"/>
      <c r="SC729" s="6"/>
      <c r="SD729" s="6"/>
      <c r="SE729" s="6"/>
      <c r="SF729" s="6"/>
      <c r="SG729" s="6"/>
      <c r="SH729" s="6"/>
      <c r="SI729" s="6"/>
      <c r="SJ729" s="6"/>
      <c r="SK729" s="6"/>
      <c r="SL729" s="6"/>
      <c r="SM729" s="6"/>
      <c r="SN729" s="6"/>
      <c r="SO729" s="6"/>
      <c r="SP729" s="6"/>
      <c r="SQ729" s="6"/>
      <c r="SR729" s="6"/>
      <c r="SS729" s="6"/>
      <c r="ST729" s="6"/>
      <c r="SU729" s="6"/>
      <c r="SV729" s="6"/>
      <c r="SW729" s="6"/>
      <c r="SX729" s="6"/>
      <c r="SY729" s="6"/>
      <c r="SZ729" s="6"/>
      <c r="TA729" s="6"/>
      <c r="TB729" s="6"/>
      <c r="TC729" s="6"/>
      <c r="TD729" s="6"/>
      <c r="TE729" s="6"/>
      <c r="TF729" s="6"/>
      <c r="TG729" s="6"/>
      <c r="TH729" s="6"/>
      <c r="TI729" s="6"/>
      <c r="TJ729" s="6"/>
      <c r="TK729" s="6"/>
      <c r="TL729" s="6"/>
      <c r="TM729" s="6"/>
      <c r="TN729" s="6"/>
      <c r="TO729" s="6"/>
      <c r="TP729" s="6"/>
      <c r="TQ729" s="6"/>
      <c r="TR729" s="6"/>
      <c r="TS729" s="6"/>
      <c r="TT729" s="6"/>
      <c r="TU729" s="6"/>
      <c r="TV729" s="6"/>
      <c r="TW729" s="6"/>
      <c r="TX729" s="6"/>
      <c r="TY729" s="6"/>
      <c r="TZ729" s="6"/>
      <c r="UA729" s="6"/>
      <c r="UB729" s="6"/>
      <c r="UC729" s="6"/>
      <c r="UD729" s="6"/>
      <c r="UE729" s="6"/>
      <c r="UF729" s="6"/>
      <c r="UG729" s="6"/>
      <c r="UH729" s="6"/>
      <c r="UI729" s="6"/>
      <c r="UJ729" s="6"/>
      <c r="UK729" s="6"/>
      <c r="UL729" s="6"/>
      <c r="UM729" s="6"/>
      <c r="UN729" s="6"/>
      <c r="UO729" s="6"/>
      <c r="UP729" s="6"/>
      <c r="UQ729" s="6"/>
      <c r="UR729" s="6"/>
      <c r="US729" s="6"/>
      <c r="UT729" s="6"/>
      <c r="UU729" s="6"/>
      <c r="UV729" s="6"/>
      <c r="UW729" s="6"/>
      <c r="UX729" s="6"/>
      <c r="UY729" s="6"/>
      <c r="UZ729" s="6"/>
      <c r="VA729" s="6"/>
      <c r="VB729" s="6"/>
      <c r="VC729" s="6"/>
      <c r="VD729" s="6"/>
      <c r="VE729" s="6"/>
      <c r="VF729" s="6"/>
      <c r="VG729" s="6"/>
      <c r="VH729" s="6"/>
      <c r="VI729" s="6"/>
      <c r="VJ729" s="6"/>
      <c r="VK729" s="6"/>
      <c r="VL729" s="6"/>
      <c r="VM729" s="6"/>
      <c r="VN729" s="6"/>
      <c r="VO729" s="6"/>
      <c r="VP729" s="6"/>
      <c r="VQ729" s="6"/>
      <c r="VR729" s="6"/>
      <c r="VS729" s="6"/>
      <c r="VT729" s="6"/>
      <c r="VU729" s="6"/>
      <c r="VV729" s="6"/>
      <c r="VW729" s="6"/>
      <c r="VX729" s="6"/>
      <c r="VY729" s="6"/>
      <c r="VZ729" s="6"/>
      <c r="WA729" s="6"/>
      <c r="WB729" s="6"/>
      <c r="WC729" s="6"/>
      <c r="WD729" s="6"/>
      <c r="WE729" s="6"/>
      <c r="WF729" s="6"/>
      <c r="WG729" s="6"/>
      <c r="WH729" s="6"/>
      <c r="WI729" s="6"/>
      <c r="WJ729" s="6"/>
      <c r="WK729" s="6"/>
      <c r="WL729" s="6"/>
      <c r="WM729" s="6"/>
      <c r="WN729" s="6"/>
      <c r="WO729" s="6"/>
      <c r="WP729" s="6"/>
      <c r="WQ729" s="6"/>
      <c r="WR729" s="6"/>
      <c r="WS729" s="6"/>
      <c r="WT729" s="6"/>
      <c r="WU729" s="6"/>
      <c r="WV729" s="6"/>
      <c r="WW729" s="6"/>
      <c r="WX729" s="6"/>
      <c r="WY729" s="6"/>
      <c r="WZ729" s="6"/>
      <c r="XA729" s="6"/>
      <c r="XB729" s="6"/>
      <c r="XC729" s="6"/>
      <c r="XD729" s="6"/>
      <c r="XE729" s="6"/>
      <c r="XF729" s="6"/>
      <c r="XG729" s="6"/>
      <c r="XH729" s="6"/>
      <c r="XI729" s="6"/>
      <c r="XJ729" s="6"/>
      <c r="XK729" s="6"/>
      <c r="XL729" s="6"/>
      <c r="XM729" s="6"/>
      <c r="XN729" s="6"/>
      <c r="XO729" s="6"/>
      <c r="XP729" s="6"/>
    </row>
    <row r="730" spans="2:640" x14ac:dyDescent="0.25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/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/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/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/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/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6"/>
      <c r="MR730" s="6"/>
      <c r="MS730" s="6"/>
      <c r="MT730" s="6"/>
      <c r="MU730" s="6"/>
      <c r="MV730" s="6"/>
      <c r="MW730" s="6"/>
      <c r="MX730" s="6"/>
      <c r="MY730" s="6"/>
      <c r="MZ730" s="6"/>
      <c r="NA730" s="6"/>
      <c r="NB730" s="6"/>
      <c r="NC730" s="6"/>
      <c r="ND730" s="6"/>
      <c r="NE730" s="6"/>
      <c r="NF730" s="6"/>
      <c r="NG730" s="6"/>
      <c r="NH730" s="6"/>
      <c r="NI730" s="6"/>
      <c r="NJ730" s="6"/>
      <c r="NK730" s="6"/>
      <c r="NL730" s="6"/>
      <c r="NM730" s="6"/>
      <c r="NN730" s="6"/>
      <c r="NO730" s="6"/>
      <c r="NP730" s="6"/>
      <c r="NQ730" s="6"/>
      <c r="NR730" s="6"/>
      <c r="NS730" s="6"/>
      <c r="NT730" s="6"/>
      <c r="NU730" s="6"/>
      <c r="NV730" s="6"/>
      <c r="NW730" s="6"/>
      <c r="NX730" s="6"/>
      <c r="NY730" s="6"/>
      <c r="NZ730" s="6"/>
      <c r="OA730" s="6"/>
      <c r="OB730" s="6"/>
      <c r="OC730" s="6"/>
      <c r="OD730" s="6"/>
      <c r="OE730" s="6"/>
      <c r="OF730" s="6"/>
      <c r="OG730" s="6"/>
      <c r="OH730" s="6"/>
      <c r="OI730" s="6"/>
      <c r="OJ730" s="6"/>
      <c r="OK730" s="6"/>
      <c r="OL730" s="6"/>
      <c r="OM730" s="6"/>
      <c r="ON730" s="6"/>
      <c r="OO730" s="6"/>
      <c r="OP730" s="6"/>
      <c r="OQ730" s="6"/>
      <c r="OR730" s="6"/>
      <c r="OS730" s="6"/>
      <c r="OT730" s="6"/>
      <c r="OU730" s="6"/>
      <c r="OV730" s="6"/>
      <c r="OW730" s="6"/>
      <c r="OX730" s="6"/>
      <c r="OY730" s="6"/>
      <c r="OZ730" s="6"/>
      <c r="PA730" s="6"/>
      <c r="PB730" s="6"/>
      <c r="PC730" s="6"/>
      <c r="PD730" s="6"/>
      <c r="PE730" s="6"/>
      <c r="PF730" s="6"/>
      <c r="PG730" s="6"/>
      <c r="PH730" s="6"/>
      <c r="PI730" s="6"/>
      <c r="PJ730" s="6"/>
      <c r="PK730" s="6"/>
      <c r="PL730" s="6"/>
      <c r="PM730" s="6"/>
      <c r="PN730" s="6"/>
      <c r="PO730" s="6"/>
      <c r="PP730" s="6"/>
      <c r="PQ730" s="6"/>
      <c r="PR730" s="6"/>
      <c r="PS730" s="6"/>
      <c r="PT730" s="6"/>
      <c r="PU730" s="6"/>
      <c r="PV730" s="6"/>
      <c r="PW730" s="6"/>
      <c r="PX730" s="6"/>
      <c r="PY730" s="6"/>
      <c r="PZ730" s="6"/>
      <c r="QA730" s="6"/>
      <c r="QB730" s="6"/>
      <c r="QC730" s="6"/>
      <c r="QD730" s="6"/>
      <c r="QE730" s="6"/>
      <c r="QF730" s="6"/>
      <c r="QG730" s="6"/>
      <c r="QH730" s="6"/>
      <c r="QI730" s="6"/>
      <c r="QJ730" s="6"/>
      <c r="QK730" s="6"/>
      <c r="QL730" s="6"/>
      <c r="QM730" s="6"/>
      <c r="QN730" s="6"/>
      <c r="QO730" s="6"/>
      <c r="QP730" s="6"/>
      <c r="QQ730" s="6"/>
      <c r="QR730" s="6"/>
      <c r="QS730" s="6"/>
      <c r="QT730" s="6"/>
      <c r="QU730" s="6"/>
      <c r="QV730" s="6"/>
      <c r="QW730" s="6"/>
      <c r="QX730" s="6"/>
      <c r="QY730" s="6"/>
      <c r="QZ730" s="6"/>
      <c r="RA730" s="6"/>
      <c r="RB730" s="6"/>
      <c r="RC730" s="6"/>
      <c r="RD730" s="6"/>
      <c r="RE730" s="6"/>
      <c r="RF730" s="6"/>
      <c r="RG730" s="6"/>
      <c r="RH730" s="6"/>
      <c r="RI730" s="6"/>
      <c r="RJ730" s="6"/>
      <c r="RK730" s="6"/>
      <c r="RL730" s="6"/>
      <c r="RM730" s="6"/>
      <c r="RN730" s="6"/>
      <c r="RO730" s="6"/>
      <c r="RP730" s="6"/>
      <c r="RQ730" s="6"/>
      <c r="RR730" s="6"/>
      <c r="RS730" s="6"/>
      <c r="RT730" s="6"/>
      <c r="RU730" s="6"/>
      <c r="RV730" s="6"/>
      <c r="RW730" s="6"/>
      <c r="RX730" s="6"/>
      <c r="RY730" s="6"/>
      <c r="RZ730" s="6"/>
      <c r="SA730" s="6"/>
      <c r="SB730" s="6"/>
      <c r="SC730" s="6"/>
      <c r="SD730" s="6"/>
      <c r="SE730" s="6"/>
      <c r="SF730" s="6"/>
      <c r="SG730" s="6"/>
      <c r="SH730" s="6"/>
      <c r="SI730" s="6"/>
      <c r="SJ730" s="6"/>
      <c r="SK730" s="6"/>
      <c r="SL730" s="6"/>
      <c r="SM730" s="6"/>
      <c r="SN730" s="6"/>
      <c r="SO730" s="6"/>
      <c r="SP730" s="6"/>
      <c r="SQ730" s="6"/>
      <c r="SR730" s="6"/>
      <c r="SS730" s="6"/>
      <c r="ST730" s="6"/>
      <c r="SU730" s="6"/>
      <c r="SV730" s="6"/>
      <c r="SW730" s="6"/>
      <c r="SX730" s="6"/>
      <c r="SY730" s="6"/>
      <c r="SZ730" s="6"/>
      <c r="TA730" s="6"/>
      <c r="TB730" s="6"/>
      <c r="TC730" s="6"/>
      <c r="TD730" s="6"/>
      <c r="TE730" s="6"/>
      <c r="TF730" s="6"/>
      <c r="TG730" s="6"/>
      <c r="TH730" s="6"/>
      <c r="TI730" s="6"/>
      <c r="TJ730" s="6"/>
      <c r="TK730" s="6"/>
      <c r="TL730" s="6"/>
      <c r="TM730" s="6"/>
      <c r="TN730" s="6"/>
      <c r="TO730" s="6"/>
      <c r="TP730" s="6"/>
      <c r="TQ730" s="6"/>
      <c r="TR730" s="6"/>
      <c r="TS730" s="6"/>
      <c r="TT730" s="6"/>
      <c r="TU730" s="6"/>
      <c r="TV730" s="6"/>
      <c r="TW730" s="6"/>
      <c r="TX730" s="6"/>
      <c r="TY730" s="6"/>
      <c r="TZ730" s="6"/>
      <c r="UA730" s="6"/>
      <c r="UB730" s="6"/>
      <c r="UC730" s="6"/>
      <c r="UD730" s="6"/>
      <c r="UE730" s="6"/>
      <c r="UF730" s="6"/>
      <c r="UG730" s="6"/>
      <c r="UH730" s="6"/>
      <c r="UI730" s="6"/>
      <c r="UJ730" s="6"/>
      <c r="UK730" s="6"/>
      <c r="UL730" s="6"/>
      <c r="UM730" s="6"/>
      <c r="UN730" s="6"/>
      <c r="UO730" s="6"/>
      <c r="UP730" s="6"/>
      <c r="UQ730" s="6"/>
      <c r="UR730" s="6"/>
      <c r="US730" s="6"/>
      <c r="UT730" s="6"/>
      <c r="UU730" s="6"/>
      <c r="UV730" s="6"/>
      <c r="UW730" s="6"/>
      <c r="UX730" s="6"/>
      <c r="UY730" s="6"/>
      <c r="UZ730" s="6"/>
      <c r="VA730" s="6"/>
      <c r="VB730" s="6"/>
      <c r="VC730" s="6"/>
      <c r="VD730" s="6"/>
      <c r="VE730" s="6"/>
      <c r="VF730" s="6"/>
      <c r="VG730" s="6"/>
      <c r="VH730" s="6"/>
      <c r="VI730" s="6"/>
      <c r="VJ730" s="6"/>
      <c r="VK730" s="6"/>
      <c r="VL730" s="6"/>
      <c r="VM730" s="6"/>
      <c r="VN730" s="6"/>
      <c r="VO730" s="6"/>
      <c r="VP730" s="6"/>
      <c r="VQ730" s="6"/>
      <c r="VR730" s="6"/>
      <c r="VS730" s="6"/>
      <c r="VT730" s="6"/>
      <c r="VU730" s="6"/>
      <c r="VV730" s="6"/>
      <c r="VW730" s="6"/>
      <c r="VX730" s="6"/>
      <c r="VY730" s="6"/>
      <c r="VZ730" s="6"/>
      <c r="WA730" s="6"/>
      <c r="WB730" s="6"/>
      <c r="WC730" s="6"/>
      <c r="WD730" s="6"/>
      <c r="WE730" s="6"/>
      <c r="WF730" s="6"/>
      <c r="WG730" s="6"/>
      <c r="WH730" s="6"/>
      <c r="WI730" s="6"/>
      <c r="WJ730" s="6"/>
      <c r="WK730" s="6"/>
      <c r="WL730" s="6"/>
      <c r="WM730" s="6"/>
      <c r="WN730" s="6"/>
      <c r="WO730" s="6"/>
      <c r="WP730" s="6"/>
      <c r="WQ730" s="6"/>
      <c r="WR730" s="6"/>
      <c r="WS730" s="6"/>
      <c r="WT730" s="6"/>
      <c r="WU730" s="6"/>
      <c r="WV730" s="6"/>
      <c r="WW730" s="6"/>
      <c r="WX730" s="6"/>
      <c r="WY730" s="6"/>
      <c r="WZ730" s="6"/>
      <c r="XA730" s="6"/>
      <c r="XB730" s="6"/>
      <c r="XC730" s="6"/>
      <c r="XD730" s="6"/>
      <c r="XE730" s="6"/>
      <c r="XF730" s="6"/>
      <c r="XG730" s="6"/>
      <c r="XH730" s="6"/>
      <c r="XI730" s="6"/>
      <c r="XJ730" s="6"/>
      <c r="XK730" s="6"/>
      <c r="XL730" s="6"/>
      <c r="XM730" s="6"/>
      <c r="XN730" s="6"/>
      <c r="XO730" s="6"/>
      <c r="XP730" s="6"/>
    </row>
    <row r="731" spans="2:640" x14ac:dyDescent="0.25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/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/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/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/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/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6"/>
      <c r="MR731" s="6"/>
      <c r="MS731" s="6"/>
      <c r="MT731" s="6"/>
      <c r="MU731" s="6"/>
      <c r="MV731" s="6"/>
      <c r="MW731" s="6"/>
      <c r="MX731" s="6"/>
      <c r="MY731" s="6"/>
      <c r="MZ731" s="6"/>
      <c r="NA731" s="6"/>
      <c r="NB731" s="6"/>
      <c r="NC731" s="6"/>
      <c r="ND731" s="6"/>
      <c r="NE731" s="6"/>
      <c r="NF731" s="6"/>
      <c r="NG731" s="6"/>
      <c r="NH731" s="6"/>
      <c r="NI731" s="6"/>
      <c r="NJ731" s="6"/>
      <c r="NK731" s="6"/>
      <c r="NL731" s="6"/>
      <c r="NM731" s="6"/>
      <c r="NN731" s="6"/>
      <c r="NO731" s="6"/>
      <c r="NP731" s="6"/>
      <c r="NQ731" s="6"/>
      <c r="NR731" s="6"/>
      <c r="NS731" s="6"/>
      <c r="NT731" s="6"/>
      <c r="NU731" s="6"/>
      <c r="NV731" s="6"/>
      <c r="NW731" s="6"/>
      <c r="NX731" s="6"/>
      <c r="NY731" s="6"/>
      <c r="NZ731" s="6"/>
      <c r="OA731" s="6"/>
      <c r="OB731" s="6"/>
      <c r="OC731" s="6"/>
      <c r="OD731" s="6"/>
      <c r="OE731" s="6"/>
      <c r="OF731" s="6"/>
      <c r="OG731" s="6"/>
      <c r="OH731" s="6"/>
      <c r="OI731" s="6"/>
      <c r="OJ731" s="6"/>
      <c r="OK731" s="6"/>
      <c r="OL731" s="6"/>
      <c r="OM731" s="6"/>
      <c r="ON731" s="6"/>
      <c r="OO731" s="6"/>
      <c r="OP731" s="6"/>
      <c r="OQ731" s="6"/>
      <c r="OR731" s="6"/>
      <c r="OS731" s="6"/>
      <c r="OT731" s="6"/>
      <c r="OU731" s="6"/>
      <c r="OV731" s="6"/>
      <c r="OW731" s="6"/>
      <c r="OX731" s="6"/>
      <c r="OY731" s="6"/>
      <c r="OZ731" s="6"/>
      <c r="PA731" s="6"/>
      <c r="PB731" s="6"/>
      <c r="PC731" s="6"/>
      <c r="PD731" s="6"/>
      <c r="PE731" s="6"/>
      <c r="PF731" s="6"/>
      <c r="PG731" s="6"/>
      <c r="PH731" s="6"/>
      <c r="PI731" s="6"/>
      <c r="PJ731" s="6"/>
      <c r="PK731" s="6"/>
      <c r="PL731" s="6"/>
      <c r="PM731" s="6"/>
      <c r="PN731" s="6"/>
      <c r="PO731" s="6"/>
      <c r="PP731" s="6"/>
      <c r="PQ731" s="6"/>
      <c r="PR731" s="6"/>
      <c r="PS731" s="6"/>
      <c r="PT731" s="6"/>
      <c r="PU731" s="6"/>
      <c r="PV731" s="6"/>
      <c r="PW731" s="6"/>
      <c r="PX731" s="6"/>
      <c r="PY731" s="6"/>
      <c r="PZ731" s="6"/>
      <c r="QA731" s="6"/>
      <c r="QB731" s="6"/>
      <c r="QC731" s="6"/>
      <c r="QD731" s="6"/>
      <c r="QE731" s="6"/>
      <c r="QF731" s="6"/>
      <c r="QG731" s="6"/>
      <c r="QH731" s="6"/>
      <c r="QI731" s="6"/>
      <c r="QJ731" s="6"/>
      <c r="QK731" s="6"/>
      <c r="QL731" s="6"/>
      <c r="QM731" s="6"/>
      <c r="QN731" s="6"/>
      <c r="QO731" s="6"/>
      <c r="QP731" s="6"/>
      <c r="QQ731" s="6"/>
      <c r="QR731" s="6"/>
      <c r="QS731" s="6"/>
      <c r="QT731" s="6"/>
      <c r="QU731" s="6"/>
      <c r="QV731" s="6"/>
      <c r="QW731" s="6"/>
      <c r="QX731" s="6"/>
      <c r="QY731" s="6"/>
      <c r="QZ731" s="6"/>
      <c r="RA731" s="6"/>
      <c r="RB731" s="6"/>
      <c r="RC731" s="6"/>
      <c r="RD731" s="6"/>
      <c r="RE731" s="6"/>
      <c r="RF731" s="6"/>
      <c r="RG731" s="6"/>
      <c r="RH731" s="6"/>
      <c r="RI731" s="6"/>
      <c r="RJ731" s="6"/>
      <c r="RK731" s="6"/>
      <c r="RL731" s="6"/>
      <c r="RM731" s="6"/>
      <c r="RN731" s="6"/>
      <c r="RO731" s="6"/>
      <c r="RP731" s="6"/>
      <c r="RQ731" s="6"/>
      <c r="RR731" s="6"/>
      <c r="RS731" s="6"/>
      <c r="RT731" s="6"/>
      <c r="RU731" s="6"/>
      <c r="RV731" s="6"/>
      <c r="RW731" s="6"/>
      <c r="RX731" s="6"/>
      <c r="RY731" s="6"/>
      <c r="RZ731" s="6"/>
      <c r="SA731" s="6"/>
      <c r="SB731" s="6"/>
      <c r="SC731" s="6"/>
      <c r="SD731" s="6"/>
      <c r="SE731" s="6"/>
      <c r="SF731" s="6"/>
      <c r="SG731" s="6"/>
      <c r="SH731" s="6"/>
      <c r="SI731" s="6"/>
      <c r="SJ731" s="6"/>
      <c r="SK731" s="6"/>
      <c r="SL731" s="6"/>
      <c r="SM731" s="6"/>
      <c r="SN731" s="6"/>
      <c r="SO731" s="6"/>
      <c r="SP731" s="6"/>
      <c r="SQ731" s="6"/>
      <c r="SR731" s="6"/>
      <c r="SS731" s="6"/>
      <c r="ST731" s="6"/>
      <c r="SU731" s="6"/>
      <c r="SV731" s="6"/>
      <c r="SW731" s="6"/>
      <c r="SX731" s="6"/>
      <c r="SY731" s="6"/>
      <c r="SZ731" s="6"/>
      <c r="TA731" s="6"/>
      <c r="TB731" s="6"/>
      <c r="TC731" s="6"/>
      <c r="TD731" s="6"/>
      <c r="TE731" s="6"/>
      <c r="TF731" s="6"/>
      <c r="TG731" s="6"/>
      <c r="TH731" s="6"/>
      <c r="TI731" s="6"/>
      <c r="TJ731" s="6"/>
      <c r="TK731" s="6"/>
      <c r="TL731" s="6"/>
      <c r="TM731" s="6"/>
      <c r="TN731" s="6"/>
      <c r="TO731" s="6"/>
      <c r="TP731" s="6"/>
      <c r="TQ731" s="6"/>
      <c r="TR731" s="6"/>
      <c r="TS731" s="6"/>
      <c r="TT731" s="6"/>
      <c r="TU731" s="6"/>
      <c r="TV731" s="6"/>
      <c r="TW731" s="6"/>
      <c r="TX731" s="6"/>
      <c r="TY731" s="6"/>
      <c r="TZ731" s="6"/>
      <c r="UA731" s="6"/>
      <c r="UB731" s="6"/>
      <c r="UC731" s="6"/>
      <c r="UD731" s="6"/>
      <c r="UE731" s="6"/>
      <c r="UF731" s="6"/>
      <c r="UG731" s="6"/>
      <c r="UH731" s="6"/>
      <c r="UI731" s="6"/>
      <c r="UJ731" s="6"/>
      <c r="UK731" s="6"/>
      <c r="UL731" s="6"/>
      <c r="UM731" s="6"/>
      <c r="UN731" s="6"/>
      <c r="UO731" s="6"/>
      <c r="UP731" s="6"/>
      <c r="UQ731" s="6"/>
      <c r="UR731" s="6"/>
      <c r="US731" s="6"/>
      <c r="UT731" s="6"/>
      <c r="UU731" s="6"/>
      <c r="UV731" s="6"/>
      <c r="UW731" s="6"/>
      <c r="UX731" s="6"/>
      <c r="UY731" s="6"/>
      <c r="UZ731" s="6"/>
      <c r="VA731" s="6"/>
      <c r="VB731" s="6"/>
      <c r="VC731" s="6"/>
      <c r="VD731" s="6"/>
      <c r="VE731" s="6"/>
      <c r="VF731" s="6"/>
      <c r="VG731" s="6"/>
      <c r="VH731" s="6"/>
      <c r="VI731" s="6"/>
      <c r="VJ731" s="6"/>
      <c r="VK731" s="6"/>
      <c r="VL731" s="6"/>
      <c r="VM731" s="6"/>
      <c r="VN731" s="6"/>
      <c r="VO731" s="6"/>
      <c r="VP731" s="6"/>
      <c r="VQ731" s="6"/>
      <c r="VR731" s="6"/>
      <c r="VS731" s="6"/>
      <c r="VT731" s="6"/>
      <c r="VU731" s="6"/>
      <c r="VV731" s="6"/>
      <c r="VW731" s="6"/>
      <c r="VX731" s="6"/>
      <c r="VY731" s="6"/>
      <c r="VZ731" s="6"/>
      <c r="WA731" s="6"/>
      <c r="WB731" s="6"/>
      <c r="WC731" s="6"/>
      <c r="WD731" s="6"/>
      <c r="WE731" s="6"/>
      <c r="WF731" s="6"/>
      <c r="WG731" s="6"/>
      <c r="WH731" s="6"/>
      <c r="WI731" s="6"/>
      <c r="WJ731" s="6"/>
      <c r="WK731" s="6"/>
      <c r="WL731" s="6"/>
      <c r="WM731" s="6"/>
      <c r="WN731" s="6"/>
      <c r="WO731" s="6"/>
      <c r="WP731" s="6"/>
      <c r="WQ731" s="6"/>
      <c r="WR731" s="6"/>
      <c r="WS731" s="6"/>
      <c r="WT731" s="6"/>
      <c r="WU731" s="6"/>
      <c r="WV731" s="6"/>
      <c r="WW731" s="6"/>
      <c r="WX731" s="6"/>
      <c r="WY731" s="6"/>
      <c r="WZ731" s="6"/>
      <c r="XA731" s="6"/>
      <c r="XB731" s="6"/>
      <c r="XC731" s="6"/>
      <c r="XD731" s="6"/>
      <c r="XE731" s="6"/>
      <c r="XF731" s="6"/>
      <c r="XG731" s="6"/>
      <c r="XH731" s="6"/>
      <c r="XI731" s="6"/>
      <c r="XJ731" s="6"/>
      <c r="XK731" s="6"/>
      <c r="XL731" s="6"/>
      <c r="XM731" s="6"/>
      <c r="XN731" s="6"/>
      <c r="XO731" s="6"/>
      <c r="XP731" s="6"/>
    </row>
  </sheetData>
  <mergeCells count="248">
    <mergeCell ref="A4:O4"/>
    <mergeCell ref="B5:C7"/>
    <mergeCell ref="D5:E7"/>
    <mergeCell ref="F5:G6"/>
    <mergeCell ref="H5:I6"/>
    <mergeCell ref="J5:K6"/>
    <mergeCell ref="L5:M6"/>
    <mergeCell ref="N5:O6"/>
    <mergeCell ref="AB5:AC6"/>
    <mergeCell ref="T7:U7"/>
    <mergeCell ref="V7:W7"/>
    <mergeCell ref="X7:Y7"/>
    <mergeCell ref="Z7:AA7"/>
    <mergeCell ref="AB7:AC7"/>
    <mergeCell ref="AD5:AE6"/>
    <mergeCell ref="AF5:AG6"/>
    <mergeCell ref="AH5:AI6"/>
    <mergeCell ref="AJ5:AK6"/>
    <mergeCell ref="AL5:AM6"/>
    <mergeCell ref="P5:Q6"/>
    <mergeCell ref="R5:S6"/>
    <mergeCell ref="T5:U6"/>
    <mergeCell ref="V5:W6"/>
    <mergeCell ref="X5:Y6"/>
    <mergeCell ref="Z5:AA6"/>
    <mergeCell ref="AZ5:BA6"/>
    <mergeCell ref="BB5:BC6"/>
    <mergeCell ref="BD5:BE6"/>
    <mergeCell ref="BF5:BG6"/>
    <mergeCell ref="BH5:BI6"/>
    <mergeCell ref="BJ5:BK6"/>
    <mergeCell ref="AN5:AO6"/>
    <mergeCell ref="AP5:AQ6"/>
    <mergeCell ref="AR5:AS6"/>
    <mergeCell ref="AT5:AU6"/>
    <mergeCell ref="AV5:AW6"/>
    <mergeCell ref="AX5:AY6"/>
    <mergeCell ref="BX5:BY6"/>
    <mergeCell ref="BZ5:CA6"/>
    <mergeCell ref="CB5:CC6"/>
    <mergeCell ref="CD5:CE6"/>
    <mergeCell ref="CF5:CG6"/>
    <mergeCell ref="CH5:CI6"/>
    <mergeCell ref="BL5:BM6"/>
    <mergeCell ref="BN5:BO6"/>
    <mergeCell ref="BP5:BQ6"/>
    <mergeCell ref="BR5:BS6"/>
    <mergeCell ref="BT5:BU6"/>
    <mergeCell ref="BV5:BW6"/>
    <mergeCell ref="CV5:CW6"/>
    <mergeCell ref="CX5:CY6"/>
    <mergeCell ref="CZ5:DA6"/>
    <mergeCell ref="DB5:DC6"/>
    <mergeCell ref="DD5:DE6"/>
    <mergeCell ref="DF5:DG6"/>
    <mergeCell ref="CJ5:CK6"/>
    <mergeCell ref="CL5:CM6"/>
    <mergeCell ref="CN5:CO6"/>
    <mergeCell ref="CP5:CQ6"/>
    <mergeCell ref="CR5:CS6"/>
    <mergeCell ref="CT5:CU6"/>
    <mergeCell ref="DT5:DU6"/>
    <mergeCell ref="DV5:DW6"/>
    <mergeCell ref="DX5:DY6"/>
    <mergeCell ref="DZ5:EA6"/>
    <mergeCell ref="EB5:EC6"/>
    <mergeCell ref="ED5:EE6"/>
    <mergeCell ref="DH5:DI6"/>
    <mergeCell ref="DJ5:DK6"/>
    <mergeCell ref="DL5:DM6"/>
    <mergeCell ref="DN5:DO6"/>
    <mergeCell ref="DP5:DQ6"/>
    <mergeCell ref="DR5:DS6"/>
    <mergeCell ref="ER5:ES6"/>
    <mergeCell ref="ET5:EU6"/>
    <mergeCell ref="EV5:EW6"/>
    <mergeCell ref="EX5:EY6"/>
    <mergeCell ref="EZ5:FA6"/>
    <mergeCell ref="FB5:FC6"/>
    <mergeCell ref="EF5:EG6"/>
    <mergeCell ref="EH5:EI6"/>
    <mergeCell ref="EJ5:EK6"/>
    <mergeCell ref="EL5:EM6"/>
    <mergeCell ref="EN5:EO6"/>
    <mergeCell ref="EP5:EQ6"/>
    <mergeCell ref="FT5:FU6"/>
    <mergeCell ref="FV5:FW6"/>
    <mergeCell ref="FX5:FY6"/>
    <mergeCell ref="FZ5:GA6"/>
    <mergeCell ref="FD5:FE6"/>
    <mergeCell ref="FF5:FG6"/>
    <mergeCell ref="FH5:FI6"/>
    <mergeCell ref="FJ5:FK6"/>
    <mergeCell ref="FL5:FM6"/>
    <mergeCell ref="FN5:FO6"/>
    <mergeCell ref="IR5:IS5"/>
    <mergeCell ref="IT5:IU5"/>
    <mergeCell ref="H7:I7"/>
    <mergeCell ref="J7:K7"/>
    <mergeCell ref="N7:O7"/>
    <mergeCell ref="P7:Q7"/>
    <mergeCell ref="R7:S7"/>
    <mergeCell ref="HX5:HY6"/>
    <mergeCell ref="HZ5:IA6"/>
    <mergeCell ref="IB5:IC5"/>
    <mergeCell ref="ID5:IE5"/>
    <mergeCell ref="IG5:IH5"/>
    <mergeCell ref="II5:IJ5"/>
    <mergeCell ref="HL5:HM6"/>
    <mergeCell ref="HN5:HO6"/>
    <mergeCell ref="HP5:HQ6"/>
    <mergeCell ref="HR5:HS6"/>
    <mergeCell ref="HT5:HU6"/>
    <mergeCell ref="HV5:HW6"/>
    <mergeCell ref="GZ5:HA6"/>
    <mergeCell ref="HB5:HC6"/>
    <mergeCell ref="HD5:HE6"/>
    <mergeCell ref="HF5:HG6"/>
    <mergeCell ref="HH5:HI6"/>
    <mergeCell ref="AD7:AE7"/>
    <mergeCell ref="IL5:IM5"/>
    <mergeCell ref="IN5:IO5"/>
    <mergeCell ref="IP5:IQ5"/>
    <mergeCell ref="HJ5:HK6"/>
    <mergeCell ref="GN5:GO6"/>
    <mergeCell ref="GP5:GQ6"/>
    <mergeCell ref="GR5:GS6"/>
    <mergeCell ref="GT5:GU6"/>
    <mergeCell ref="GV5:GW6"/>
    <mergeCell ref="GX5:GY6"/>
    <mergeCell ref="GB5:GC6"/>
    <mergeCell ref="GD5:GE6"/>
    <mergeCell ref="GF5:GG6"/>
    <mergeCell ref="GH5:GI6"/>
    <mergeCell ref="GJ5:GK6"/>
    <mergeCell ref="GL5:GM6"/>
    <mergeCell ref="FP5:FQ6"/>
    <mergeCell ref="FR5:FS6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BJ7:BK7"/>
    <mergeCell ref="BL7:BM7"/>
    <mergeCell ref="BN7:BO7"/>
    <mergeCell ref="CN7:CO7"/>
    <mergeCell ref="CP7:CQ7"/>
    <mergeCell ref="CR7:CS7"/>
    <mergeCell ref="CT7:CU7"/>
    <mergeCell ref="CV7:CW7"/>
    <mergeCell ref="CX7:CY7"/>
    <mergeCell ref="CB7:CC7"/>
    <mergeCell ref="CD7:CE7"/>
    <mergeCell ref="CF7:CG7"/>
    <mergeCell ref="CH7:CI7"/>
    <mergeCell ref="CJ7:CK7"/>
    <mergeCell ref="CL7:CM7"/>
    <mergeCell ref="DL7:DM7"/>
    <mergeCell ref="DN7:DO7"/>
    <mergeCell ref="DP7:DQ7"/>
    <mergeCell ref="DR7:DS7"/>
    <mergeCell ref="DT7:DU7"/>
    <mergeCell ref="DV7:DW7"/>
    <mergeCell ref="CZ7:DA7"/>
    <mergeCell ref="DB7:DC7"/>
    <mergeCell ref="DD7:DE7"/>
    <mergeCell ref="DF7:DG7"/>
    <mergeCell ref="DH7:DI7"/>
    <mergeCell ref="DJ7:DK7"/>
    <mergeCell ref="EJ7:EK7"/>
    <mergeCell ref="EL7:EM7"/>
    <mergeCell ref="EN7:EO7"/>
    <mergeCell ref="EP7:EQ7"/>
    <mergeCell ref="ER7:ES7"/>
    <mergeCell ref="ET7:EU7"/>
    <mergeCell ref="DX7:DY7"/>
    <mergeCell ref="DZ7:EA7"/>
    <mergeCell ref="EB7:EC7"/>
    <mergeCell ref="ED7:EE7"/>
    <mergeCell ref="EF7:EG7"/>
    <mergeCell ref="EH7:EI7"/>
    <mergeCell ref="FH7:FI7"/>
    <mergeCell ref="FJ7:FK7"/>
    <mergeCell ref="FL7:FM7"/>
    <mergeCell ref="FN7:FO7"/>
    <mergeCell ref="FP7:FQ7"/>
    <mergeCell ref="FR7:FS7"/>
    <mergeCell ref="EV7:EW7"/>
    <mergeCell ref="EX7:EY7"/>
    <mergeCell ref="EZ7:FA7"/>
    <mergeCell ref="FB7:FC7"/>
    <mergeCell ref="FD7:FE7"/>
    <mergeCell ref="FF7:FG7"/>
    <mergeCell ref="GH7:GI7"/>
    <mergeCell ref="GJ7:GK7"/>
    <mergeCell ref="GL7:GM7"/>
    <mergeCell ref="GN7:GO7"/>
    <mergeCell ref="GP7:GQ7"/>
    <mergeCell ref="GR7:GS7"/>
    <mergeCell ref="FT7:FU7"/>
    <mergeCell ref="FX7:FY7"/>
    <mergeCell ref="FZ7:GA7"/>
    <mergeCell ref="GB7:GC7"/>
    <mergeCell ref="GD7:GE7"/>
    <mergeCell ref="GF7:GG7"/>
    <mergeCell ref="HH7:HI7"/>
    <mergeCell ref="HJ7:HK7"/>
    <mergeCell ref="HL7:HM7"/>
    <mergeCell ref="HN7:HO7"/>
    <mergeCell ref="HP7:HQ7"/>
    <mergeCell ref="HR7:HS7"/>
    <mergeCell ref="GT7:GU7"/>
    <mergeCell ref="GV7:GW7"/>
    <mergeCell ref="GX7:GY7"/>
    <mergeCell ref="GZ7:HA7"/>
    <mergeCell ref="HD7:HE7"/>
    <mergeCell ref="HF7:HG7"/>
    <mergeCell ref="IO171:IO172"/>
    <mergeCell ref="IO173:IO174"/>
    <mergeCell ref="HT155:HU157"/>
    <mergeCell ref="HX156:HY156"/>
    <mergeCell ref="HX158:HY158"/>
    <mergeCell ref="IO165:IO166"/>
    <mergeCell ref="IO167:IO168"/>
    <mergeCell ref="IO169:IO170"/>
    <mergeCell ref="HT7:HU7"/>
    <mergeCell ref="HV7:HW7"/>
    <mergeCell ref="HX7:HY7"/>
    <mergeCell ref="HZ7:IA7"/>
    <mergeCell ref="IB7:IC7"/>
    <mergeCell ref="ID7:IE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Астоян Эльвира Самвеловна</dc:creator>
  <cp:lastModifiedBy>Скалова Елена Александровна</cp:lastModifiedBy>
  <dcterms:created xsi:type="dcterms:W3CDTF">2006-09-16T00:00:00Z</dcterms:created>
  <dcterms:modified xsi:type="dcterms:W3CDTF">2022-11-11T12:24:51Z</dcterms:modified>
</cp:coreProperties>
</file>