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Налоговая\0_общие документы\ИСПОЛНЕНИЕ 2025\К размещению (III квартал)\"/>
    </mc:Choice>
  </mc:AlternateContent>
  <bookViews>
    <workbookView xWindow="0" yWindow="0" windowWidth="5760" windowHeight="5520"/>
  </bookViews>
  <sheets>
    <sheet name="Поселения" sheetId="3" r:id="rId1"/>
  </sheets>
  <definedNames>
    <definedName name="ExternalData_1" localSheetId="0">Поселения!$A$6:$B$143</definedName>
    <definedName name="_xlnm.Print_Titles" localSheetId="0">Поселения!$B:$B,Поселения!$3:$4</definedName>
    <definedName name="_xlnm.Print_Area" localSheetId="0">Поселения!$A$3:$DZ$145</definedName>
  </definedNames>
  <calcPr calcId="152511"/>
</workbook>
</file>

<file path=xl/calcChain.xml><?xml version="1.0" encoding="utf-8"?>
<calcChain xmlns="http://schemas.openxmlformats.org/spreadsheetml/2006/main">
  <c r="CN110" i="3" l="1"/>
  <c r="CN111" i="3"/>
  <c r="CN112" i="3"/>
  <c r="CN113" i="3"/>
  <c r="AE94" i="3"/>
  <c r="DP140" i="3"/>
  <c r="DP142" i="3"/>
  <c r="DP139" i="3"/>
  <c r="DP133" i="3"/>
  <c r="DP134" i="3"/>
  <c r="DP135" i="3"/>
  <c r="DP136" i="3"/>
  <c r="DP137" i="3"/>
  <c r="DP132" i="3"/>
  <c r="DP124" i="3"/>
  <c r="DP125" i="3"/>
  <c r="DP126" i="3"/>
  <c r="DP127" i="3"/>
  <c r="DP128" i="3"/>
  <c r="DP129" i="3"/>
  <c r="DP130" i="3"/>
  <c r="DP123" i="3"/>
  <c r="DP117" i="3"/>
  <c r="DP118" i="3"/>
  <c r="DP119" i="3"/>
  <c r="DP120" i="3"/>
  <c r="DP121" i="3"/>
  <c r="DP110" i="3"/>
  <c r="DP111" i="3"/>
  <c r="DP112" i="3"/>
  <c r="DP113" i="3"/>
  <c r="DP114" i="3"/>
  <c r="DP109" i="3"/>
  <c r="DP104" i="3"/>
  <c r="DP105" i="3"/>
  <c r="DP106" i="3"/>
  <c r="DP107" i="3"/>
  <c r="DP102" i="3"/>
  <c r="DP98" i="3"/>
  <c r="DP99" i="3"/>
  <c r="DP97" i="3"/>
  <c r="AJ88" i="3"/>
  <c r="H140" i="3"/>
  <c r="I140" i="3"/>
  <c r="H141" i="3"/>
  <c r="I141" i="3"/>
  <c r="H142" i="3"/>
  <c r="I142" i="3"/>
  <c r="I139" i="3"/>
  <c r="H139" i="3"/>
  <c r="H133" i="3"/>
  <c r="I133" i="3"/>
  <c r="H134" i="3"/>
  <c r="I134" i="3"/>
  <c r="H135" i="3"/>
  <c r="I135" i="3"/>
  <c r="H136" i="3"/>
  <c r="I136" i="3"/>
  <c r="H137" i="3"/>
  <c r="I137" i="3"/>
  <c r="I132" i="3"/>
  <c r="H132" i="3"/>
  <c r="H124" i="3"/>
  <c r="I124" i="3"/>
  <c r="H125" i="3"/>
  <c r="I125" i="3"/>
  <c r="H126" i="3"/>
  <c r="I126" i="3"/>
  <c r="H127" i="3"/>
  <c r="I127" i="3"/>
  <c r="H128" i="3"/>
  <c r="I128" i="3"/>
  <c r="H129" i="3"/>
  <c r="I129" i="3"/>
  <c r="H130" i="3"/>
  <c r="I130" i="3"/>
  <c r="I123" i="3"/>
  <c r="H123" i="3"/>
  <c r="H117" i="3"/>
  <c r="I117" i="3"/>
  <c r="H118" i="3"/>
  <c r="I118" i="3"/>
  <c r="H119" i="3"/>
  <c r="I119" i="3"/>
  <c r="H120" i="3"/>
  <c r="I120" i="3"/>
  <c r="H121" i="3"/>
  <c r="I121" i="3"/>
  <c r="I116" i="3"/>
  <c r="H116" i="3"/>
  <c r="H110" i="3"/>
  <c r="I110" i="3"/>
  <c r="H111" i="3"/>
  <c r="I111" i="3"/>
  <c r="H112" i="3"/>
  <c r="I112" i="3"/>
  <c r="H113" i="3"/>
  <c r="I113" i="3"/>
  <c r="H114" i="3"/>
  <c r="I114" i="3"/>
  <c r="I109" i="3"/>
  <c r="H109" i="3"/>
  <c r="H107" i="3"/>
  <c r="I107" i="3"/>
  <c r="H103" i="3"/>
  <c r="I103" i="3"/>
  <c r="H104" i="3"/>
  <c r="I104" i="3"/>
  <c r="H105" i="3"/>
  <c r="I105" i="3"/>
  <c r="H106" i="3"/>
  <c r="I106" i="3"/>
  <c r="I102" i="3"/>
  <c r="H102" i="3"/>
  <c r="H98" i="3"/>
  <c r="I98" i="3"/>
  <c r="H99" i="3"/>
  <c r="I99" i="3"/>
  <c r="H100" i="3"/>
  <c r="I100" i="3"/>
  <c r="I97" i="3"/>
  <c r="H97" i="3"/>
  <c r="H92" i="3"/>
  <c r="I92" i="3"/>
  <c r="H93" i="3"/>
  <c r="I93" i="3"/>
  <c r="H94" i="3"/>
  <c r="I94" i="3"/>
  <c r="H95" i="3"/>
  <c r="I95" i="3"/>
  <c r="I91" i="3"/>
  <c r="H91" i="3"/>
  <c r="H86" i="3"/>
  <c r="I86" i="3"/>
  <c r="H87" i="3"/>
  <c r="I87" i="3"/>
  <c r="H88" i="3"/>
  <c r="I88" i="3"/>
  <c r="H89" i="3"/>
  <c r="I89" i="3"/>
  <c r="I85" i="3"/>
  <c r="H85" i="3"/>
  <c r="H82" i="3"/>
  <c r="I82" i="3"/>
  <c r="H83" i="3"/>
  <c r="I83" i="3"/>
  <c r="I81" i="3"/>
  <c r="H81" i="3"/>
  <c r="H77" i="3"/>
  <c r="I77" i="3"/>
  <c r="H78" i="3"/>
  <c r="I78" i="3"/>
  <c r="H79" i="3"/>
  <c r="I79" i="3"/>
  <c r="I76" i="3"/>
  <c r="H76" i="3"/>
  <c r="H71" i="3"/>
  <c r="I71" i="3"/>
  <c r="H72" i="3"/>
  <c r="I72" i="3"/>
  <c r="H73" i="3"/>
  <c r="I73" i="3"/>
  <c r="H74" i="3"/>
  <c r="I74" i="3"/>
  <c r="I70" i="3"/>
  <c r="H70" i="3"/>
  <c r="H65" i="3"/>
  <c r="I65" i="3"/>
  <c r="H66" i="3"/>
  <c r="I66" i="3"/>
  <c r="H67" i="3"/>
  <c r="I67" i="3"/>
  <c r="H68" i="3"/>
  <c r="I68" i="3"/>
  <c r="I64" i="3"/>
  <c r="H64" i="3"/>
  <c r="H58" i="3"/>
  <c r="I58" i="3"/>
  <c r="H59" i="3"/>
  <c r="I59" i="3"/>
  <c r="H60" i="3"/>
  <c r="I60" i="3"/>
  <c r="H61" i="3"/>
  <c r="I61" i="3"/>
  <c r="H62" i="3"/>
  <c r="I62" i="3"/>
  <c r="I57" i="3"/>
  <c r="H57" i="3"/>
  <c r="H50" i="3"/>
  <c r="I50" i="3"/>
  <c r="H51" i="3"/>
  <c r="I51" i="3"/>
  <c r="H52" i="3"/>
  <c r="I52" i="3"/>
  <c r="H53" i="3"/>
  <c r="I53" i="3"/>
  <c r="H54" i="3"/>
  <c r="I54" i="3"/>
  <c r="H55" i="3"/>
  <c r="I55" i="3"/>
  <c r="I49" i="3"/>
  <c r="H49" i="3"/>
  <c r="H44" i="3"/>
  <c r="I44" i="3"/>
  <c r="H45" i="3"/>
  <c r="I45" i="3"/>
  <c r="H46" i="3"/>
  <c r="I46" i="3"/>
  <c r="H47" i="3"/>
  <c r="I47" i="3"/>
  <c r="I43" i="3"/>
  <c r="H43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I31" i="3"/>
  <c r="H31" i="3"/>
  <c r="H26" i="3"/>
  <c r="I26" i="3"/>
  <c r="H27" i="3"/>
  <c r="I27" i="3"/>
  <c r="H28" i="3"/>
  <c r="I28" i="3"/>
  <c r="H29" i="3"/>
  <c r="I29" i="3"/>
  <c r="I25" i="3"/>
  <c r="H25" i="3"/>
  <c r="H20" i="3"/>
  <c r="I20" i="3"/>
  <c r="H21" i="3"/>
  <c r="I21" i="3"/>
  <c r="H22" i="3"/>
  <c r="I22" i="3"/>
  <c r="H23" i="3"/>
  <c r="I23" i="3"/>
  <c r="I19" i="3"/>
  <c r="H19" i="3"/>
  <c r="H13" i="3"/>
  <c r="I13" i="3"/>
  <c r="H14" i="3"/>
  <c r="I14" i="3"/>
  <c r="H15" i="3"/>
  <c r="I15" i="3"/>
  <c r="H16" i="3"/>
  <c r="I16" i="3"/>
  <c r="H17" i="3"/>
  <c r="I17" i="3"/>
  <c r="I12" i="3"/>
  <c r="H12" i="3"/>
  <c r="H8" i="3"/>
  <c r="I8" i="3"/>
  <c r="H9" i="3"/>
  <c r="I9" i="3"/>
  <c r="H10" i="3"/>
  <c r="I10" i="3"/>
  <c r="I7" i="3"/>
  <c r="H7" i="3"/>
  <c r="Y145" i="3" l="1"/>
  <c r="AA145" i="3" s="1"/>
  <c r="X145" i="3"/>
  <c r="Z145" i="3" s="1"/>
  <c r="W145" i="3"/>
  <c r="Y144" i="3"/>
  <c r="X144" i="3"/>
  <c r="W144" i="3"/>
  <c r="Y143" i="3"/>
  <c r="AA142" i="3"/>
  <c r="Z142" i="3"/>
  <c r="AA141" i="3"/>
  <c r="Z141" i="3"/>
  <c r="AA140" i="3"/>
  <c r="Z140" i="3"/>
  <c r="AA139" i="3"/>
  <c r="Z139" i="3"/>
  <c r="X138" i="3"/>
  <c r="AA138" i="3" s="1"/>
  <c r="W138" i="3"/>
  <c r="AA137" i="3"/>
  <c r="Z137" i="3"/>
  <c r="AA136" i="3"/>
  <c r="Z136" i="3"/>
  <c r="AA135" i="3"/>
  <c r="Z135" i="3"/>
  <c r="AA134" i="3"/>
  <c r="Z134" i="3"/>
  <c r="AA133" i="3"/>
  <c r="Z133" i="3"/>
  <c r="AA132" i="3"/>
  <c r="Z132" i="3"/>
  <c r="X131" i="3"/>
  <c r="AA131" i="3" s="1"/>
  <c r="W131" i="3"/>
  <c r="AA130" i="3"/>
  <c r="Z130" i="3"/>
  <c r="AA129" i="3"/>
  <c r="Z129" i="3"/>
  <c r="AA128" i="3"/>
  <c r="Z128" i="3"/>
  <c r="AA127" i="3"/>
  <c r="Z127" i="3"/>
  <c r="AA126" i="3"/>
  <c r="Z126" i="3"/>
  <c r="AA125" i="3"/>
  <c r="Z125" i="3"/>
  <c r="AA124" i="3"/>
  <c r="Z124" i="3"/>
  <c r="AA123" i="3"/>
  <c r="Z123" i="3"/>
  <c r="X122" i="3"/>
  <c r="AA122" i="3" s="1"/>
  <c r="W122" i="3"/>
  <c r="AA121" i="3"/>
  <c r="Z121" i="3"/>
  <c r="AA120" i="3"/>
  <c r="Z120" i="3"/>
  <c r="AA119" i="3"/>
  <c r="Z119" i="3"/>
  <c r="AA118" i="3"/>
  <c r="Z118" i="3"/>
  <c r="AA117" i="3"/>
  <c r="Z117" i="3"/>
  <c r="AA116" i="3"/>
  <c r="Z116" i="3"/>
  <c r="Z115" i="3"/>
  <c r="X115" i="3"/>
  <c r="AA115" i="3" s="1"/>
  <c r="W115" i="3"/>
  <c r="AA114" i="3"/>
  <c r="Z114" i="3"/>
  <c r="AA113" i="3"/>
  <c r="Z113" i="3"/>
  <c r="AA112" i="3"/>
  <c r="Z112" i="3"/>
  <c r="AA111" i="3"/>
  <c r="Z111" i="3"/>
  <c r="AA110" i="3"/>
  <c r="Z110" i="3"/>
  <c r="AA109" i="3"/>
  <c r="Z109" i="3"/>
  <c r="X108" i="3"/>
  <c r="AA108" i="3" s="1"/>
  <c r="W108" i="3"/>
  <c r="AA107" i="3"/>
  <c r="Z107" i="3"/>
  <c r="AA106" i="3"/>
  <c r="Z106" i="3"/>
  <c r="AA105" i="3"/>
  <c r="Z105" i="3"/>
  <c r="AA104" i="3"/>
  <c r="Z104" i="3"/>
  <c r="AA103" i="3"/>
  <c r="Z103" i="3"/>
  <c r="AA102" i="3"/>
  <c r="Z102" i="3"/>
  <c r="X101" i="3"/>
  <c r="AA101" i="3" s="1"/>
  <c r="W101" i="3"/>
  <c r="AA100" i="3"/>
  <c r="Z100" i="3"/>
  <c r="AA99" i="3"/>
  <c r="Z99" i="3"/>
  <c r="AA98" i="3"/>
  <c r="Z98" i="3"/>
  <c r="AA97" i="3"/>
  <c r="Z97" i="3"/>
  <c r="X96" i="3"/>
  <c r="AA96" i="3" s="1"/>
  <c r="W96" i="3"/>
  <c r="AA95" i="3"/>
  <c r="Z95" i="3"/>
  <c r="AA94" i="3"/>
  <c r="Z94" i="3"/>
  <c r="AA93" i="3"/>
  <c r="Z93" i="3"/>
  <c r="AA92" i="3"/>
  <c r="Z92" i="3"/>
  <c r="AA91" i="3"/>
  <c r="Z91" i="3"/>
  <c r="AA90" i="3"/>
  <c r="X90" i="3"/>
  <c r="Z90" i="3" s="1"/>
  <c r="W90" i="3"/>
  <c r="AA89" i="3"/>
  <c r="Z89" i="3"/>
  <c r="AA88" i="3"/>
  <c r="Z88" i="3"/>
  <c r="AA87" i="3"/>
  <c r="Z87" i="3"/>
  <c r="AA86" i="3"/>
  <c r="Z86" i="3"/>
  <c r="AA85" i="3"/>
  <c r="Z85" i="3"/>
  <c r="X84" i="3"/>
  <c r="AA84" i="3" s="1"/>
  <c r="W84" i="3"/>
  <c r="Z84" i="3" s="1"/>
  <c r="AA83" i="3"/>
  <c r="Z83" i="3"/>
  <c r="AA82" i="3"/>
  <c r="Z82" i="3"/>
  <c r="AA81" i="3"/>
  <c r="Z81" i="3"/>
  <c r="X80" i="3"/>
  <c r="AA80" i="3" s="1"/>
  <c r="W80" i="3"/>
  <c r="AA79" i="3"/>
  <c r="Z79" i="3"/>
  <c r="AA78" i="3"/>
  <c r="Z78" i="3"/>
  <c r="AA77" i="3"/>
  <c r="Z77" i="3"/>
  <c r="AA76" i="3"/>
  <c r="Z76" i="3"/>
  <c r="AA75" i="3"/>
  <c r="X75" i="3"/>
  <c r="W75" i="3"/>
  <c r="Z75" i="3" s="1"/>
  <c r="AA74" i="3"/>
  <c r="Z74" i="3"/>
  <c r="AA73" i="3"/>
  <c r="Z73" i="3"/>
  <c r="AA72" i="3"/>
  <c r="Z72" i="3"/>
  <c r="AA71" i="3"/>
  <c r="Z71" i="3"/>
  <c r="AA70" i="3"/>
  <c r="Z70" i="3"/>
  <c r="X69" i="3"/>
  <c r="AA69" i="3" s="1"/>
  <c r="W69" i="3"/>
  <c r="AA68" i="3"/>
  <c r="Z68" i="3"/>
  <c r="AA67" i="3"/>
  <c r="Z67" i="3"/>
  <c r="AA66" i="3"/>
  <c r="Z66" i="3"/>
  <c r="AA65" i="3"/>
  <c r="Z65" i="3"/>
  <c r="AA64" i="3"/>
  <c r="Z64" i="3"/>
  <c r="X63" i="3"/>
  <c r="AA63" i="3" s="1"/>
  <c r="W63" i="3"/>
  <c r="Z63" i="3" s="1"/>
  <c r="AA62" i="3"/>
  <c r="Z62" i="3"/>
  <c r="AA61" i="3"/>
  <c r="Z61" i="3"/>
  <c r="AA60" i="3"/>
  <c r="Z60" i="3"/>
  <c r="AA59" i="3"/>
  <c r="Z59" i="3"/>
  <c r="AA58" i="3"/>
  <c r="Z58" i="3"/>
  <c r="AA57" i="3"/>
  <c r="Z57" i="3"/>
  <c r="X56" i="3"/>
  <c r="AA56" i="3" s="1"/>
  <c r="W56" i="3"/>
  <c r="AA55" i="3"/>
  <c r="Z55" i="3"/>
  <c r="AA54" i="3"/>
  <c r="Z54" i="3"/>
  <c r="AA53" i="3"/>
  <c r="Z53" i="3"/>
  <c r="AA52" i="3"/>
  <c r="Z52" i="3"/>
  <c r="AA51" i="3"/>
  <c r="Z51" i="3"/>
  <c r="AA50" i="3"/>
  <c r="Z50" i="3"/>
  <c r="AA49" i="3"/>
  <c r="Z49" i="3"/>
  <c r="X48" i="3"/>
  <c r="AA48" i="3" s="1"/>
  <c r="W48" i="3"/>
  <c r="AA47" i="3"/>
  <c r="Z47" i="3"/>
  <c r="AA46" i="3"/>
  <c r="Z46" i="3"/>
  <c r="AA45" i="3"/>
  <c r="Z45" i="3"/>
  <c r="AA44" i="3"/>
  <c r="Z44" i="3"/>
  <c r="AA43" i="3"/>
  <c r="Z43" i="3"/>
  <c r="AA42" i="3"/>
  <c r="X42" i="3"/>
  <c r="W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X30" i="3"/>
  <c r="Z30" i="3" s="1"/>
  <c r="W30" i="3"/>
  <c r="AA29" i="3"/>
  <c r="Z29" i="3"/>
  <c r="AA28" i="3"/>
  <c r="Z28" i="3"/>
  <c r="AA27" i="3"/>
  <c r="Z27" i="3"/>
  <c r="AA26" i="3"/>
  <c r="Z26" i="3"/>
  <c r="AA25" i="3"/>
  <c r="Z25" i="3"/>
  <c r="AA24" i="3"/>
  <c r="Z24" i="3"/>
  <c r="X24" i="3"/>
  <c r="W24" i="3"/>
  <c r="AA23" i="3"/>
  <c r="Z23" i="3"/>
  <c r="AA22" i="3"/>
  <c r="Z22" i="3"/>
  <c r="AA21" i="3"/>
  <c r="Z21" i="3"/>
  <c r="AA20" i="3"/>
  <c r="Z20" i="3"/>
  <c r="AA19" i="3"/>
  <c r="Z19" i="3"/>
  <c r="X18" i="3"/>
  <c r="AA18" i="3" s="1"/>
  <c r="W18" i="3"/>
  <c r="Z18" i="3" s="1"/>
  <c r="AA17" i="3"/>
  <c r="Z17" i="3"/>
  <c r="AA16" i="3"/>
  <c r="Z16" i="3"/>
  <c r="AA15" i="3"/>
  <c r="Z15" i="3"/>
  <c r="AA14" i="3"/>
  <c r="Z14" i="3"/>
  <c r="AA13" i="3"/>
  <c r="Z13" i="3"/>
  <c r="AA12" i="3"/>
  <c r="Z12" i="3"/>
  <c r="X11" i="3"/>
  <c r="AA11" i="3" s="1"/>
  <c r="W11" i="3"/>
  <c r="AA10" i="3"/>
  <c r="Z10" i="3"/>
  <c r="AA9" i="3"/>
  <c r="Z9" i="3"/>
  <c r="AA8" i="3"/>
  <c r="Z8" i="3"/>
  <c r="AA7" i="3"/>
  <c r="Z7" i="3"/>
  <c r="X6" i="3"/>
  <c r="AA6" i="3" s="1"/>
  <c r="W6" i="3"/>
  <c r="Z122" i="3" l="1"/>
  <c r="Z108" i="3"/>
  <c r="W143" i="3"/>
  <c r="Z101" i="3"/>
  <c r="X143" i="3"/>
  <c r="Z80" i="3"/>
  <c r="AA144" i="3"/>
  <c r="Z56" i="3"/>
  <c r="Z42" i="3"/>
  <c r="Z11" i="3"/>
  <c r="Z144" i="3"/>
  <c r="AA143" i="3"/>
  <c r="Z6" i="3"/>
  <c r="Z48" i="3"/>
  <c r="Z69" i="3"/>
  <c r="Z96" i="3"/>
  <c r="Z131" i="3"/>
  <c r="Z138" i="3"/>
  <c r="DP92" i="3"/>
  <c r="DP93" i="3"/>
  <c r="DP94" i="3"/>
  <c r="DP95" i="3"/>
  <c r="DP91" i="3"/>
  <c r="DP86" i="3"/>
  <c r="DP87" i="3"/>
  <c r="DP88" i="3"/>
  <c r="DP82" i="3"/>
  <c r="DP83" i="3"/>
  <c r="DP81" i="3"/>
  <c r="DP77" i="3"/>
  <c r="DP78" i="3"/>
  <c r="DP79" i="3"/>
  <c r="DP76" i="3"/>
  <c r="DP71" i="3"/>
  <c r="DP72" i="3"/>
  <c r="DP73" i="3"/>
  <c r="DP74" i="3"/>
  <c r="DP70" i="3"/>
  <c r="DP65" i="3"/>
  <c r="DP66" i="3"/>
  <c r="DP64" i="3"/>
  <c r="DP59" i="3"/>
  <c r="DP60" i="3"/>
  <c r="DP61" i="3"/>
  <c r="DP62" i="3"/>
  <c r="DP57" i="3"/>
  <c r="DP50" i="3"/>
  <c r="DP51" i="3"/>
  <c r="DP52" i="3"/>
  <c r="DP53" i="3"/>
  <c r="DP54" i="3"/>
  <c r="DP55" i="3"/>
  <c r="DP44" i="3"/>
  <c r="DP45" i="3"/>
  <c r="DP46" i="3"/>
  <c r="DP47" i="3"/>
  <c r="DP43" i="3"/>
  <c r="DP32" i="3"/>
  <c r="DP33" i="3"/>
  <c r="DP35" i="3"/>
  <c r="DP36" i="3"/>
  <c r="DP38" i="3"/>
  <c r="DP40" i="3"/>
  <c r="DP31" i="3"/>
  <c r="DP26" i="3"/>
  <c r="DP27" i="3"/>
  <c r="DP28" i="3"/>
  <c r="DP29" i="3"/>
  <c r="DP25" i="3"/>
  <c r="DP20" i="3"/>
  <c r="DP21" i="3"/>
  <c r="DP22" i="3"/>
  <c r="DP23" i="3"/>
  <c r="DP19" i="3"/>
  <c r="DP13" i="3"/>
  <c r="DP14" i="3"/>
  <c r="DP15" i="3"/>
  <c r="DP16" i="3"/>
  <c r="DP8" i="3"/>
  <c r="DP9" i="3"/>
  <c r="DP7" i="3"/>
  <c r="CX56" i="3"/>
  <c r="CN52" i="3"/>
  <c r="CN53" i="3"/>
  <c r="CC50" i="3"/>
  <c r="CD50" i="3"/>
  <c r="CC51" i="3"/>
  <c r="CD51" i="3"/>
  <c r="CC52" i="3"/>
  <c r="CD52" i="3"/>
  <c r="CC53" i="3"/>
  <c r="CD53" i="3"/>
  <c r="CC54" i="3"/>
  <c r="CD54" i="3"/>
  <c r="CC55" i="3"/>
  <c r="CD55" i="3"/>
  <c r="Z143" i="3" l="1"/>
  <c r="AJ38" i="3"/>
  <c r="DY37" i="3"/>
  <c r="DY38" i="3"/>
  <c r="DY39" i="3"/>
  <c r="DY40" i="3"/>
  <c r="DT19" i="3"/>
  <c r="DU19" i="3"/>
  <c r="DT20" i="3"/>
  <c r="DU20" i="3"/>
  <c r="DU21" i="3"/>
  <c r="DT22" i="3"/>
  <c r="DU22" i="3"/>
  <c r="DO145" i="3" l="1"/>
  <c r="DN145" i="3"/>
  <c r="DO144" i="3"/>
  <c r="DN144" i="3"/>
  <c r="DP144" i="3" s="1"/>
  <c r="DN138" i="3"/>
  <c r="DN131" i="3"/>
  <c r="DP131" i="3" s="1"/>
  <c r="DN122" i="3"/>
  <c r="DP122" i="3" s="1"/>
  <c r="DN115" i="3"/>
  <c r="DN108" i="3"/>
  <c r="DP108" i="3" s="1"/>
  <c r="DN101" i="3"/>
  <c r="DN96" i="3"/>
  <c r="DN90" i="3"/>
  <c r="DP90" i="3" s="1"/>
  <c r="DN84" i="3"/>
  <c r="DN80" i="3"/>
  <c r="DP80" i="3" s="1"/>
  <c r="DN75" i="3"/>
  <c r="DP75" i="3" s="1"/>
  <c r="DN69" i="3"/>
  <c r="DP69" i="3" s="1"/>
  <c r="DN63" i="3"/>
  <c r="DN56" i="3"/>
  <c r="DP56" i="3" s="1"/>
  <c r="DN48" i="3"/>
  <c r="DN42" i="3"/>
  <c r="DP42" i="3" s="1"/>
  <c r="DN30" i="3"/>
  <c r="DP30" i="3" s="1"/>
  <c r="DN24" i="3"/>
  <c r="DP24" i="3" s="1"/>
  <c r="DN18" i="3"/>
  <c r="DP18" i="3" s="1"/>
  <c r="DN11" i="3"/>
  <c r="DO143" i="3"/>
  <c r="DN6" i="3"/>
  <c r="CN142" i="3"/>
  <c r="CN141" i="3"/>
  <c r="CN140" i="3"/>
  <c r="CN137" i="3"/>
  <c r="CN136" i="3"/>
  <c r="CN135" i="3"/>
  <c r="CN134" i="3"/>
  <c r="CN133" i="3"/>
  <c r="CN129" i="3"/>
  <c r="CN127" i="3"/>
  <c r="CN124" i="3"/>
  <c r="CN121" i="3"/>
  <c r="CN120" i="3"/>
  <c r="CN119" i="3"/>
  <c r="CN118" i="3"/>
  <c r="CN117" i="3"/>
  <c r="CN107" i="3"/>
  <c r="CN106" i="3"/>
  <c r="CN105" i="3"/>
  <c r="CN104" i="3"/>
  <c r="CN103" i="3"/>
  <c r="CN100" i="3"/>
  <c r="CN98" i="3"/>
  <c r="CN95" i="3"/>
  <c r="CN94" i="3"/>
  <c r="CN93" i="3"/>
  <c r="CN92" i="3"/>
  <c r="CN89" i="3"/>
  <c r="CN88" i="3"/>
  <c r="CN87" i="3"/>
  <c r="CN82" i="3"/>
  <c r="CN78" i="3"/>
  <c r="CN73" i="3"/>
  <c r="CN72" i="3"/>
  <c r="CN71" i="3"/>
  <c r="CN68" i="3"/>
  <c r="CN67" i="3"/>
  <c r="CN66" i="3"/>
  <c r="CN62" i="3"/>
  <c r="CN61" i="3"/>
  <c r="CN60" i="3"/>
  <c r="CN59" i="3"/>
  <c r="CN58" i="3"/>
  <c r="CN47" i="3"/>
  <c r="CN46" i="3"/>
  <c r="CN45" i="3"/>
  <c r="CN44" i="3"/>
  <c r="CN41" i="3"/>
  <c r="CN40" i="3"/>
  <c r="CN39" i="3"/>
  <c r="CN38" i="3"/>
  <c r="CN37" i="3"/>
  <c r="CN36" i="3"/>
  <c r="CN34" i="3"/>
  <c r="CN33" i="3"/>
  <c r="CN32" i="3"/>
  <c r="CN29" i="3"/>
  <c r="CN28" i="3"/>
  <c r="CN27" i="3"/>
  <c r="CN26" i="3"/>
  <c r="CN23" i="3"/>
  <c r="CN22" i="3"/>
  <c r="CN21" i="3"/>
  <c r="CN17" i="3"/>
  <c r="CN16" i="3"/>
  <c r="CN15" i="3"/>
  <c r="CN8" i="3"/>
  <c r="AZ134" i="3"/>
  <c r="AZ112" i="3"/>
  <c r="AZ110" i="3"/>
  <c r="DX145" i="3"/>
  <c r="DW145" i="3"/>
  <c r="DV145" i="3"/>
  <c r="DX144" i="3"/>
  <c r="DW144" i="3"/>
  <c r="DV144" i="3"/>
  <c r="DZ142" i="3"/>
  <c r="DY142" i="3"/>
  <c r="DZ141" i="3"/>
  <c r="DY141" i="3"/>
  <c r="DZ140" i="3"/>
  <c r="DY140" i="3"/>
  <c r="DZ139" i="3"/>
  <c r="DY139" i="3"/>
  <c r="DW138" i="3"/>
  <c r="DV138" i="3"/>
  <c r="DZ137" i="3"/>
  <c r="DY137" i="3"/>
  <c r="DZ136" i="3"/>
  <c r="DY136" i="3"/>
  <c r="DZ135" i="3"/>
  <c r="DY135" i="3"/>
  <c r="DZ134" i="3"/>
  <c r="DY134" i="3"/>
  <c r="DZ133" i="3"/>
  <c r="DY133" i="3"/>
  <c r="DZ132" i="3"/>
  <c r="DY132" i="3"/>
  <c r="DW131" i="3"/>
  <c r="DV131" i="3"/>
  <c r="DZ130" i="3"/>
  <c r="DY130" i="3"/>
  <c r="DZ129" i="3"/>
  <c r="DY129" i="3"/>
  <c r="DZ128" i="3"/>
  <c r="DY128" i="3"/>
  <c r="DZ127" i="3"/>
  <c r="DY127" i="3"/>
  <c r="DZ126" i="3"/>
  <c r="DY126" i="3"/>
  <c r="DZ125" i="3"/>
  <c r="DY125" i="3"/>
  <c r="DZ124" i="3"/>
  <c r="DY124" i="3"/>
  <c r="DZ123" i="3"/>
  <c r="DY123" i="3"/>
  <c r="DW122" i="3"/>
  <c r="DZ122" i="3" s="1"/>
  <c r="DV122" i="3"/>
  <c r="DZ121" i="3"/>
  <c r="DY121" i="3"/>
  <c r="DZ120" i="3"/>
  <c r="DY120" i="3"/>
  <c r="DZ119" i="3"/>
  <c r="DY119" i="3"/>
  <c r="DZ118" i="3"/>
  <c r="DY118" i="3"/>
  <c r="DZ117" i="3"/>
  <c r="DY117" i="3"/>
  <c r="DZ116" i="3"/>
  <c r="DY116" i="3"/>
  <c r="DW115" i="3"/>
  <c r="DV115" i="3"/>
  <c r="DZ114" i="3"/>
  <c r="DY114" i="3"/>
  <c r="DZ113" i="3"/>
  <c r="DY113" i="3"/>
  <c r="DZ112" i="3"/>
  <c r="DY112" i="3"/>
  <c r="DZ111" i="3"/>
  <c r="DY111" i="3"/>
  <c r="DZ110" i="3"/>
  <c r="DY110" i="3"/>
  <c r="DZ109" i="3"/>
  <c r="DY109" i="3"/>
  <c r="DW108" i="3"/>
  <c r="DV108" i="3"/>
  <c r="DZ107" i="3"/>
  <c r="DY107" i="3"/>
  <c r="DZ106" i="3"/>
  <c r="DY106" i="3"/>
  <c r="DZ105" i="3"/>
  <c r="DY105" i="3"/>
  <c r="DZ104" i="3"/>
  <c r="DY104" i="3"/>
  <c r="DZ103" i="3"/>
  <c r="DY103" i="3"/>
  <c r="DZ102" i="3"/>
  <c r="DY102" i="3"/>
  <c r="DW101" i="3"/>
  <c r="DV101" i="3"/>
  <c r="DZ100" i="3"/>
  <c r="DZ99" i="3"/>
  <c r="DY99" i="3"/>
  <c r="DZ98" i="3"/>
  <c r="DY98" i="3"/>
  <c r="DZ97" i="3"/>
  <c r="DY97" i="3"/>
  <c r="DW96" i="3"/>
  <c r="DZ96" i="3" s="1"/>
  <c r="DV96" i="3"/>
  <c r="DZ95" i="3"/>
  <c r="DY95" i="3"/>
  <c r="DZ94" i="3"/>
  <c r="DY94" i="3"/>
  <c r="DZ93" i="3"/>
  <c r="DY93" i="3"/>
  <c r="DZ92" i="3"/>
  <c r="DY92" i="3"/>
  <c r="DZ91" i="3"/>
  <c r="DY91" i="3"/>
  <c r="DW90" i="3"/>
  <c r="DZ90" i="3" s="1"/>
  <c r="DV90" i="3"/>
  <c r="DZ89" i="3"/>
  <c r="DY89" i="3"/>
  <c r="DZ88" i="3"/>
  <c r="DY88" i="3"/>
  <c r="DZ87" i="3"/>
  <c r="DY87" i="3"/>
  <c r="DZ86" i="3"/>
  <c r="DY86" i="3"/>
  <c r="DZ85" i="3"/>
  <c r="DY85" i="3"/>
  <c r="DZ84" i="3"/>
  <c r="DW84" i="3"/>
  <c r="DY84" i="3" s="1"/>
  <c r="DV84" i="3"/>
  <c r="DZ83" i="3"/>
  <c r="DY83" i="3"/>
  <c r="DZ82" i="3"/>
  <c r="DY82" i="3"/>
  <c r="DZ81" i="3"/>
  <c r="DY81" i="3"/>
  <c r="DZ80" i="3"/>
  <c r="DW80" i="3"/>
  <c r="DV80" i="3"/>
  <c r="DZ79" i="3"/>
  <c r="DY79" i="3"/>
  <c r="DZ78" i="3"/>
  <c r="DY78" i="3"/>
  <c r="DZ77" i="3"/>
  <c r="DY77" i="3"/>
  <c r="DZ76" i="3"/>
  <c r="DY76" i="3"/>
  <c r="DW75" i="3"/>
  <c r="DV75" i="3"/>
  <c r="DZ74" i="3"/>
  <c r="DY74" i="3"/>
  <c r="DZ73" i="3"/>
  <c r="DY73" i="3"/>
  <c r="DZ72" i="3"/>
  <c r="DY72" i="3"/>
  <c r="DZ71" i="3"/>
  <c r="DY71" i="3"/>
  <c r="DZ70" i="3"/>
  <c r="DY70" i="3"/>
  <c r="DZ69" i="3"/>
  <c r="DY69" i="3"/>
  <c r="DW69" i="3"/>
  <c r="DV69" i="3"/>
  <c r="DZ68" i="3"/>
  <c r="DY68" i="3"/>
  <c r="DZ67" i="3"/>
  <c r="DY67" i="3"/>
  <c r="DZ66" i="3"/>
  <c r="DY66" i="3"/>
  <c r="DZ65" i="3"/>
  <c r="DY65" i="3"/>
  <c r="DZ64" i="3"/>
  <c r="DY64" i="3"/>
  <c r="DZ63" i="3"/>
  <c r="DW63" i="3"/>
  <c r="DY63" i="3" s="1"/>
  <c r="DV63" i="3"/>
  <c r="DZ62" i="3"/>
  <c r="DY62" i="3"/>
  <c r="DZ61" i="3"/>
  <c r="DY61" i="3"/>
  <c r="DZ60" i="3"/>
  <c r="DY60" i="3"/>
  <c r="DZ59" i="3"/>
  <c r="DY59" i="3"/>
  <c r="DZ58" i="3"/>
  <c r="DY58" i="3"/>
  <c r="DZ57" i="3"/>
  <c r="DY57" i="3"/>
  <c r="DW56" i="3"/>
  <c r="DZ56" i="3" s="1"/>
  <c r="DV56" i="3"/>
  <c r="DZ55" i="3"/>
  <c r="DY55" i="3"/>
  <c r="DZ54" i="3"/>
  <c r="DY54" i="3"/>
  <c r="DZ53" i="3"/>
  <c r="DY53" i="3"/>
  <c r="DZ52" i="3"/>
  <c r="DY52" i="3"/>
  <c r="DZ51" i="3"/>
  <c r="DY51" i="3"/>
  <c r="DZ50" i="3"/>
  <c r="DY50" i="3"/>
  <c r="DZ49" i="3"/>
  <c r="DY49" i="3"/>
  <c r="DW48" i="3"/>
  <c r="DV48" i="3"/>
  <c r="DZ47" i="3"/>
  <c r="DY47" i="3"/>
  <c r="DZ46" i="3"/>
  <c r="DY46" i="3"/>
  <c r="DZ45" i="3"/>
  <c r="DY45" i="3"/>
  <c r="DZ44" i="3"/>
  <c r="DY44" i="3"/>
  <c r="DZ43" i="3"/>
  <c r="DY43" i="3"/>
  <c r="DW42" i="3"/>
  <c r="DZ42" i="3" s="1"/>
  <c r="DV42" i="3"/>
  <c r="DZ41" i="3"/>
  <c r="DY41" i="3"/>
  <c r="DZ40" i="3"/>
  <c r="DZ39" i="3"/>
  <c r="DZ38" i="3"/>
  <c r="DZ37" i="3"/>
  <c r="DZ36" i="3"/>
  <c r="DY36" i="3"/>
  <c r="DZ35" i="3"/>
  <c r="DY35" i="3"/>
  <c r="DZ34" i="3"/>
  <c r="DY34" i="3"/>
  <c r="DZ33" i="3"/>
  <c r="DY33" i="3"/>
  <c r="DZ32" i="3"/>
  <c r="DY32" i="3"/>
  <c r="DZ31" i="3"/>
  <c r="DY31" i="3"/>
  <c r="DW30" i="3"/>
  <c r="DZ30" i="3" s="1"/>
  <c r="DV30" i="3"/>
  <c r="DZ29" i="3"/>
  <c r="DY29" i="3"/>
  <c r="DZ28" i="3"/>
  <c r="DY28" i="3"/>
  <c r="DZ27" i="3"/>
  <c r="DY27" i="3"/>
  <c r="DZ26" i="3"/>
  <c r="DY26" i="3"/>
  <c r="DZ25" i="3"/>
  <c r="DY25" i="3"/>
  <c r="DW24" i="3"/>
  <c r="DY24" i="3" s="1"/>
  <c r="DV24" i="3"/>
  <c r="DZ23" i="3"/>
  <c r="DY23" i="3"/>
  <c r="DZ22" i="3"/>
  <c r="DY22" i="3"/>
  <c r="DZ21" i="3"/>
  <c r="DY21" i="3"/>
  <c r="DZ20" i="3"/>
  <c r="DY20" i="3"/>
  <c r="DZ19" i="3"/>
  <c r="DY19" i="3"/>
  <c r="DW18" i="3"/>
  <c r="DV18" i="3"/>
  <c r="DZ17" i="3"/>
  <c r="DY17" i="3"/>
  <c r="DZ16" i="3"/>
  <c r="DY16" i="3"/>
  <c r="DZ15" i="3"/>
  <c r="DY15" i="3"/>
  <c r="DZ14" i="3"/>
  <c r="DY14" i="3"/>
  <c r="DZ13" i="3"/>
  <c r="DY13" i="3"/>
  <c r="DZ12" i="3"/>
  <c r="DY12" i="3"/>
  <c r="DW11" i="3"/>
  <c r="DV11" i="3"/>
  <c r="DZ10" i="3"/>
  <c r="DY10" i="3"/>
  <c r="DZ9" i="3"/>
  <c r="DY9" i="3"/>
  <c r="DZ8" i="3"/>
  <c r="DY8" i="3"/>
  <c r="DZ7" i="3"/>
  <c r="DY7" i="3"/>
  <c r="DX143" i="3"/>
  <c r="DW6" i="3"/>
  <c r="DV6" i="3"/>
  <c r="DS145" i="3"/>
  <c r="DR145" i="3"/>
  <c r="DQ145" i="3"/>
  <c r="DS144" i="3"/>
  <c r="DR144" i="3"/>
  <c r="DQ144" i="3"/>
  <c r="DU142" i="3"/>
  <c r="DT142" i="3"/>
  <c r="DU141" i="3"/>
  <c r="DT141" i="3"/>
  <c r="DU140" i="3"/>
  <c r="DT140" i="3"/>
  <c r="DU139" i="3"/>
  <c r="DT139" i="3"/>
  <c r="DU138" i="3"/>
  <c r="DR138" i="3"/>
  <c r="DT138" i="3" s="1"/>
  <c r="DQ138" i="3"/>
  <c r="DU137" i="3"/>
  <c r="DT137" i="3"/>
  <c r="DU136" i="3"/>
  <c r="DT136" i="3"/>
  <c r="DU135" i="3"/>
  <c r="DT135" i="3"/>
  <c r="DU134" i="3"/>
  <c r="DT134" i="3"/>
  <c r="DU133" i="3"/>
  <c r="DT133" i="3"/>
  <c r="DU132" i="3"/>
  <c r="DT132" i="3"/>
  <c r="DU131" i="3"/>
  <c r="DR131" i="3"/>
  <c r="DT131" i="3" s="1"/>
  <c r="DQ131" i="3"/>
  <c r="DU130" i="3"/>
  <c r="DT130" i="3"/>
  <c r="DU129" i="3"/>
  <c r="DT129" i="3"/>
  <c r="DU128" i="3"/>
  <c r="DT128" i="3"/>
  <c r="DU127" i="3"/>
  <c r="DT127" i="3"/>
  <c r="DU126" i="3"/>
  <c r="DT126" i="3"/>
  <c r="DU125" i="3"/>
  <c r="DT125" i="3"/>
  <c r="DU124" i="3"/>
  <c r="DT124" i="3"/>
  <c r="DU123" i="3"/>
  <c r="DT123" i="3"/>
  <c r="DR122" i="3"/>
  <c r="DT122" i="3" s="1"/>
  <c r="DQ122" i="3"/>
  <c r="DU121" i="3"/>
  <c r="DT121" i="3"/>
  <c r="DU120" i="3"/>
  <c r="DT120" i="3"/>
  <c r="DU119" i="3"/>
  <c r="DT119" i="3"/>
  <c r="DU118" i="3"/>
  <c r="DT118" i="3"/>
  <c r="DU117" i="3"/>
  <c r="DT117" i="3"/>
  <c r="DU116" i="3"/>
  <c r="DT116" i="3"/>
  <c r="DU115" i="3"/>
  <c r="DR115" i="3"/>
  <c r="DT115" i="3" s="1"/>
  <c r="DQ115" i="3"/>
  <c r="DU114" i="3"/>
  <c r="DT114" i="3"/>
  <c r="DU113" i="3"/>
  <c r="DT113" i="3"/>
  <c r="DU112" i="3"/>
  <c r="DT112" i="3"/>
  <c r="DU111" i="3"/>
  <c r="DT111" i="3"/>
  <c r="DU110" i="3"/>
  <c r="DT110" i="3"/>
  <c r="DU109" i="3"/>
  <c r="DT109" i="3"/>
  <c r="DR108" i="3"/>
  <c r="DQ108" i="3"/>
  <c r="DU107" i="3"/>
  <c r="DT107" i="3"/>
  <c r="DU106" i="3"/>
  <c r="DU105" i="3"/>
  <c r="DT105" i="3"/>
  <c r="DU104" i="3"/>
  <c r="DT104" i="3"/>
  <c r="DU103" i="3"/>
  <c r="DT103" i="3"/>
  <c r="DU102" i="3"/>
  <c r="DR101" i="3"/>
  <c r="DU101" i="3" s="1"/>
  <c r="DQ101" i="3"/>
  <c r="DU100" i="3"/>
  <c r="DT100" i="3"/>
  <c r="DU99" i="3"/>
  <c r="DT99" i="3"/>
  <c r="DU98" i="3"/>
  <c r="DT98" i="3"/>
  <c r="DU97" i="3"/>
  <c r="DU96" i="3"/>
  <c r="DR96" i="3"/>
  <c r="DQ96" i="3"/>
  <c r="DU95" i="3"/>
  <c r="DT95" i="3"/>
  <c r="DU94" i="3"/>
  <c r="DU93" i="3"/>
  <c r="DT93" i="3"/>
  <c r="DU92" i="3"/>
  <c r="DT92" i="3"/>
  <c r="DU91" i="3"/>
  <c r="DR90" i="3"/>
  <c r="DQ90" i="3"/>
  <c r="DU89" i="3"/>
  <c r="DT89" i="3"/>
  <c r="DU88" i="3"/>
  <c r="DT88" i="3"/>
  <c r="DU87" i="3"/>
  <c r="DT87" i="3"/>
  <c r="DU86" i="3"/>
  <c r="DT86" i="3"/>
  <c r="DU85" i="3"/>
  <c r="DT85" i="3"/>
  <c r="DR84" i="3"/>
  <c r="DQ84" i="3"/>
  <c r="DU83" i="3"/>
  <c r="DT83" i="3"/>
  <c r="DU82" i="3"/>
  <c r="DT82" i="3"/>
  <c r="DU81" i="3"/>
  <c r="DT81" i="3"/>
  <c r="DR80" i="3"/>
  <c r="DQ80" i="3"/>
  <c r="DU79" i="3"/>
  <c r="DT79" i="3"/>
  <c r="DU78" i="3"/>
  <c r="DT78" i="3"/>
  <c r="DU77" i="3"/>
  <c r="DT77" i="3"/>
  <c r="DU76" i="3"/>
  <c r="DT76" i="3"/>
  <c r="DU75" i="3"/>
  <c r="DR75" i="3"/>
  <c r="DT75" i="3" s="1"/>
  <c r="DQ75" i="3"/>
  <c r="DU74" i="3"/>
  <c r="DT74" i="3"/>
  <c r="DU73" i="3"/>
  <c r="DT73" i="3"/>
  <c r="DU72" i="3"/>
  <c r="DT72" i="3"/>
  <c r="DU71" i="3"/>
  <c r="DT71" i="3"/>
  <c r="DU70" i="3"/>
  <c r="DT70" i="3"/>
  <c r="DU69" i="3"/>
  <c r="DR69" i="3"/>
  <c r="DT69" i="3" s="1"/>
  <c r="DQ69" i="3"/>
  <c r="DU68" i="3"/>
  <c r="DT68" i="3"/>
  <c r="DU67" i="3"/>
  <c r="DT67" i="3"/>
  <c r="DU66" i="3"/>
  <c r="DT66" i="3"/>
  <c r="DU65" i="3"/>
  <c r="DT65" i="3"/>
  <c r="DU64" i="3"/>
  <c r="DT64" i="3"/>
  <c r="DR63" i="3"/>
  <c r="DQ63" i="3"/>
  <c r="DU62" i="3"/>
  <c r="DT62" i="3"/>
  <c r="DU61" i="3"/>
  <c r="DT61" i="3"/>
  <c r="DU60" i="3"/>
  <c r="DT60" i="3"/>
  <c r="DU59" i="3"/>
  <c r="DT59" i="3"/>
  <c r="DU58" i="3"/>
  <c r="DT58" i="3"/>
  <c r="DU57" i="3"/>
  <c r="DT57" i="3"/>
  <c r="DU56" i="3"/>
  <c r="DR56" i="3"/>
  <c r="DT56" i="3" s="1"/>
  <c r="DQ56" i="3"/>
  <c r="DU55" i="3"/>
  <c r="DT55" i="3"/>
  <c r="DU54" i="3"/>
  <c r="DT54" i="3"/>
  <c r="DU53" i="3"/>
  <c r="DT53" i="3"/>
  <c r="DU52" i="3"/>
  <c r="DT52" i="3"/>
  <c r="DU51" i="3"/>
  <c r="DT51" i="3"/>
  <c r="DU50" i="3"/>
  <c r="DT50" i="3"/>
  <c r="DU49" i="3"/>
  <c r="DT49" i="3"/>
  <c r="DU48" i="3"/>
  <c r="DR48" i="3"/>
  <c r="DT48" i="3" s="1"/>
  <c r="DQ48" i="3"/>
  <c r="DU47" i="3"/>
  <c r="DT47" i="3"/>
  <c r="DU46" i="3"/>
  <c r="DT46" i="3"/>
  <c r="DU45" i="3"/>
  <c r="DT45" i="3"/>
  <c r="DU44" i="3"/>
  <c r="DT44" i="3"/>
  <c r="DU43" i="3"/>
  <c r="DT43" i="3"/>
  <c r="DU42" i="3"/>
  <c r="DR42" i="3"/>
  <c r="DT42" i="3" s="1"/>
  <c r="DQ42" i="3"/>
  <c r="DU41" i="3"/>
  <c r="DT41" i="3"/>
  <c r="DU40" i="3"/>
  <c r="DT40" i="3"/>
  <c r="DU39" i="3"/>
  <c r="DT39" i="3"/>
  <c r="DU38" i="3"/>
  <c r="DT38" i="3"/>
  <c r="DU37" i="3"/>
  <c r="DT37" i="3"/>
  <c r="DU36" i="3"/>
  <c r="DT36" i="3"/>
  <c r="DU35" i="3"/>
  <c r="DT35" i="3"/>
  <c r="DU34" i="3"/>
  <c r="DT34" i="3"/>
  <c r="DU33" i="3"/>
  <c r="DT33" i="3"/>
  <c r="DU32" i="3"/>
  <c r="DT32" i="3"/>
  <c r="DU31" i="3"/>
  <c r="DT31" i="3"/>
  <c r="DU30" i="3"/>
  <c r="DR30" i="3"/>
  <c r="DT30" i="3" s="1"/>
  <c r="DQ30" i="3"/>
  <c r="DU29" i="3"/>
  <c r="DT29" i="3"/>
  <c r="DU28" i="3"/>
  <c r="DT28" i="3"/>
  <c r="DU27" i="3"/>
  <c r="DT27" i="3"/>
  <c r="DU26" i="3"/>
  <c r="DT26" i="3"/>
  <c r="DU25" i="3"/>
  <c r="DT25" i="3"/>
  <c r="DU24" i="3"/>
  <c r="DR24" i="3"/>
  <c r="DT24" i="3" s="1"/>
  <c r="DQ24" i="3"/>
  <c r="DU23" i="3"/>
  <c r="DT23" i="3"/>
  <c r="DR18" i="3"/>
  <c r="DU18" i="3" s="1"/>
  <c r="DQ18" i="3"/>
  <c r="DU17" i="3"/>
  <c r="DT17" i="3"/>
  <c r="DU16" i="3"/>
  <c r="DT16" i="3"/>
  <c r="DU15" i="3"/>
  <c r="DT15" i="3"/>
  <c r="DU14" i="3"/>
  <c r="DT14" i="3"/>
  <c r="DU13" i="3"/>
  <c r="DT13" i="3"/>
  <c r="DU12" i="3"/>
  <c r="DT12" i="3"/>
  <c r="DR11" i="3"/>
  <c r="DQ11" i="3"/>
  <c r="DU10" i="3"/>
  <c r="DT10" i="3"/>
  <c r="DU9" i="3"/>
  <c r="DT9" i="3"/>
  <c r="DU8" i="3"/>
  <c r="DT8" i="3"/>
  <c r="DU7" i="3"/>
  <c r="DT7" i="3"/>
  <c r="DR6" i="3"/>
  <c r="DQ6" i="3"/>
  <c r="DK145" i="3"/>
  <c r="DJ145" i="3"/>
  <c r="DI145" i="3"/>
  <c r="DK144" i="3"/>
  <c r="DJ144" i="3"/>
  <c r="DI144" i="3"/>
  <c r="DM142" i="3"/>
  <c r="DL142" i="3"/>
  <c r="DM141" i="3"/>
  <c r="DL141" i="3"/>
  <c r="DM140" i="3"/>
  <c r="DL140" i="3"/>
  <c r="DM139" i="3"/>
  <c r="DL139" i="3"/>
  <c r="DM138" i="3"/>
  <c r="DJ138" i="3"/>
  <c r="DI138" i="3"/>
  <c r="DM137" i="3"/>
  <c r="DL137" i="3"/>
  <c r="DM136" i="3"/>
  <c r="DL136" i="3"/>
  <c r="DM135" i="3"/>
  <c r="DL135" i="3"/>
  <c r="DM134" i="3"/>
  <c r="DL134" i="3"/>
  <c r="DM133" i="3"/>
  <c r="DL133" i="3"/>
  <c r="DM132" i="3"/>
  <c r="DL132" i="3"/>
  <c r="DJ131" i="3"/>
  <c r="DL131" i="3" s="1"/>
  <c r="DI131" i="3"/>
  <c r="DM130" i="3"/>
  <c r="DM129" i="3"/>
  <c r="DL129" i="3"/>
  <c r="DM128" i="3"/>
  <c r="DL128" i="3"/>
  <c r="DM127" i="3"/>
  <c r="DL127" i="3"/>
  <c r="DM126" i="3"/>
  <c r="DL126" i="3"/>
  <c r="DM125" i="3"/>
  <c r="DL125" i="3"/>
  <c r="DM124" i="3"/>
  <c r="DL124" i="3"/>
  <c r="DM123" i="3"/>
  <c r="DL123" i="3"/>
  <c r="DM122" i="3"/>
  <c r="DJ122" i="3"/>
  <c r="DI122" i="3"/>
  <c r="DM121" i="3"/>
  <c r="DL121" i="3"/>
  <c r="DM120" i="3"/>
  <c r="DL120" i="3"/>
  <c r="DM119" i="3"/>
  <c r="DL119" i="3"/>
  <c r="DM118" i="3"/>
  <c r="DL118" i="3"/>
  <c r="DM117" i="3"/>
  <c r="DL117" i="3"/>
  <c r="DM116" i="3"/>
  <c r="DL116" i="3"/>
  <c r="DJ115" i="3"/>
  <c r="DM115" i="3" s="1"/>
  <c r="DI115" i="3"/>
  <c r="DM114" i="3"/>
  <c r="DL114" i="3"/>
  <c r="DM113" i="3"/>
  <c r="DL113" i="3"/>
  <c r="DM112" i="3"/>
  <c r="DL112" i="3"/>
  <c r="DM111" i="3"/>
  <c r="DL111" i="3"/>
  <c r="DM110" i="3"/>
  <c r="DL110" i="3"/>
  <c r="DM109" i="3"/>
  <c r="DL109" i="3"/>
  <c r="DM108" i="3"/>
  <c r="DJ108" i="3"/>
  <c r="DL108" i="3" s="1"/>
  <c r="DI108" i="3"/>
  <c r="DM107" i="3"/>
  <c r="DL107" i="3"/>
  <c r="DM106" i="3"/>
  <c r="DL106" i="3"/>
  <c r="DM105" i="3"/>
  <c r="DL105" i="3"/>
  <c r="DM104" i="3"/>
  <c r="DL104" i="3"/>
  <c r="DM103" i="3"/>
  <c r="DL103" i="3"/>
  <c r="DM102" i="3"/>
  <c r="DM101" i="3"/>
  <c r="DJ101" i="3"/>
  <c r="DI101" i="3"/>
  <c r="DM100" i="3"/>
  <c r="DL100" i="3"/>
  <c r="DM99" i="3"/>
  <c r="DL99" i="3"/>
  <c r="DM98" i="3"/>
  <c r="DL98" i="3"/>
  <c r="DM97" i="3"/>
  <c r="DL97" i="3"/>
  <c r="DJ96" i="3"/>
  <c r="DL96" i="3" s="1"/>
  <c r="DI96" i="3"/>
  <c r="DM95" i="3"/>
  <c r="DL95" i="3"/>
  <c r="DM94" i="3"/>
  <c r="DL94" i="3"/>
  <c r="DM93" i="3"/>
  <c r="DL93" i="3"/>
  <c r="DM92" i="3"/>
  <c r="DL92" i="3"/>
  <c r="DM91" i="3"/>
  <c r="DJ90" i="3"/>
  <c r="DI90" i="3"/>
  <c r="DM89" i="3"/>
  <c r="DL89" i="3"/>
  <c r="DM88" i="3"/>
  <c r="DL88" i="3"/>
  <c r="DM87" i="3"/>
  <c r="DL87" i="3"/>
  <c r="DM86" i="3"/>
  <c r="DM85" i="3"/>
  <c r="DL85" i="3"/>
  <c r="DJ84" i="3"/>
  <c r="DI84" i="3"/>
  <c r="DM83" i="3"/>
  <c r="DL83" i="3"/>
  <c r="DM82" i="3"/>
  <c r="DL82" i="3"/>
  <c r="DM81" i="3"/>
  <c r="DL81" i="3"/>
  <c r="DM80" i="3"/>
  <c r="DJ80" i="3"/>
  <c r="DL80" i="3" s="1"/>
  <c r="DI80" i="3"/>
  <c r="DM79" i="3"/>
  <c r="DL79" i="3"/>
  <c r="DM78" i="3"/>
  <c r="DL78" i="3"/>
  <c r="DM77" i="3"/>
  <c r="DL77" i="3"/>
  <c r="DM76" i="3"/>
  <c r="DL76" i="3"/>
  <c r="DM75" i="3"/>
  <c r="DJ75" i="3"/>
  <c r="DL75" i="3" s="1"/>
  <c r="DI75" i="3"/>
  <c r="DM74" i="3"/>
  <c r="DL74" i="3"/>
  <c r="DM73" i="3"/>
  <c r="DL73" i="3"/>
  <c r="DM72" i="3"/>
  <c r="DL72" i="3"/>
  <c r="DM71" i="3"/>
  <c r="DL71" i="3"/>
  <c r="DM70" i="3"/>
  <c r="DL70" i="3"/>
  <c r="DM69" i="3"/>
  <c r="DJ69" i="3"/>
  <c r="DL69" i="3" s="1"/>
  <c r="DI69" i="3"/>
  <c r="DM68" i="3"/>
  <c r="DL68" i="3"/>
  <c r="DM67" i="3"/>
  <c r="DL67" i="3"/>
  <c r="DM66" i="3"/>
  <c r="DL66" i="3"/>
  <c r="DM65" i="3"/>
  <c r="DL65" i="3"/>
  <c r="DM64" i="3"/>
  <c r="DL64" i="3"/>
  <c r="DJ63" i="3"/>
  <c r="DL63" i="3" s="1"/>
  <c r="DI63" i="3"/>
  <c r="DM62" i="3"/>
  <c r="DL62" i="3"/>
  <c r="DM61" i="3"/>
  <c r="DL61" i="3"/>
  <c r="DM60" i="3"/>
  <c r="DL60" i="3"/>
  <c r="DM59" i="3"/>
  <c r="DL59" i="3"/>
  <c r="DM58" i="3"/>
  <c r="DL58" i="3"/>
  <c r="DM57" i="3"/>
  <c r="DL57" i="3"/>
  <c r="DJ56" i="3"/>
  <c r="DI56" i="3"/>
  <c r="DM55" i="3"/>
  <c r="DL55" i="3"/>
  <c r="DM54" i="3"/>
  <c r="DL54" i="3"/>
  <c r="DM53" i="3"/>
  <c r="DL53" i="3"/>
  <c r="DM52" i="3"/>
  <c r="DL52" i="3"/>
  <c r="DM51" i="3"/>
  <c r="DL51" i="3"/>
  <c r="DM50" i="3"/>
  <c r="DL50" i="3"/>
  <c r="DM49" i="3"/>
  <c r="DL49" i="3"/>
  <c r="DM48" i="3"/>
  <c r="DJ48" i="3"/>
  <c r="DI48" i="3"/>
  <c r="DM47" i="3"/>
  <c r="DL47" i="3"/>
  <c r="DM46" i="3"/>
  <c r="DL46" i="3"/>
  <c r="DM45" i="3"/>
  <c r="DL45" i="3"/>
  <c r="DM44" i="3"/>
  <c r="DL44" i="3"/>
  <c r="DM43" i="3"/>
  <c r="DL43" i="3"/>
  <c r="DM42" i="3"/>
  <c r="DJ42" i="3"/>
  <c r="DL42" i="3" s="1"/>
  <c r="DI42" i="3"/>
  <c r="DM41" i="3"/>
  <c r="DL41" i="3"/>
  <c r="DM40" i="3"/>
  <c r="DL40" i="3"/>
  <c r="DM39" i="3"/>
  <c r="DL39" i="3"/>
  <c r="DM38" i="3"/>
  <c r="DL38" i="3"/>
  <c r="DM37" i="3"/>
  <c r="DL37" i="3"/>
  <c r="DM36" i="3"/>
  <c r="DL36" i="3"/>
  <c r="DM35" i="3"/>
  <c r="DL35" i="3"/>
  <c r="DM34" i="3"/>
  <c r="DL34" i="3"/>
  <c r="DM33" i="3"/>
  <c r="DM32" i="3"/>
  <c r="DL32" i="3"/>
  <c r="DM31" i="3"/>
  <c r="DL31" i="3"/>
  <c r="DJ30" i="3"/>
  <c r="DI30" i="3"/>
  <c r="DM29" i="3"/>
  <c r="DL29" i="3"/>
  <c r="DM28" i="3"/>
  <c r="DL28" i="3"/>
  <c r="DM27" i="3"/>
  <c r="DL27" i="3"/>
  <c r="DM26" i="3"/>
  <c r="DL26" i="3"/>
  <c r="DM25" i="3"/>
  <c r="DL25" i="3"/>
  <c r="DJ24" i="3"/>
  <c r="DM24" i="3" s="1"/>
  <c r="DI24" i="3"/>
  <c r="DM23" i="3"/>
  <c r="DL23" i="3"/>
  <c r="DM22" i="3"/>
  <c r="DL22" i="3"/>
  <c r="DM21" i="3"/>
  <c r="DL21" i="3"/>
  <c r="DM20" i="3"/>
  <c r="DL20" i="3"/>
  <c r="DM19" i="3"/>
  <c r="DL19" i="3"/>
  <c r="DM18" i="3"/>
  <c r="DJ18" i="3"/>
  <c r="DL18" i="3" s="1"/>
  <c r="DI18" i="3"/>
  <c r="DM17" i="3"/>
  <c r="DL17" i="3"/>
  <c r="DM16" i="3"/>
  <c r="DL16" i="3"/>
  <c r="DM15" i="3"/>
  <c r="DL15" i="3"/>
  <c r="DM14" i="3"/>
  <c r="DL14" i="3"/>
  <c r="DM13" i="3"/>
  <c r="DL13" i="3"/>
  <c r="DM12" i="3"/>
  <c r="DL12" i="3"/>
  <c r="DK143" i="3"/>
  <c r="DJ11" i="3"/>
  <c r="DI11" i="3"/>
  <c r="DM10" i="3"/>
  <c r="DL10" i="3"/>
  <c r="DM9" i="3"/>
  <c r="DL9" i="3"/>
  <c r="DM8" i="3"/>
  <c r="DL8" i="3"/>
  <c r="DM7" i="3"/>
  <c r="DL7" i="3"/>
  <c r="DJ6" i="3"/>
  <c r="DL6" i="3" s="1"/>
  <c r="DI6" i="3"/>
  <c r="DF145" i="3"/>
  <c r="DH145" i="3" s="1"/>
  <c r="DE145" i="3"/>
  <c r="DG145" i="3" s="1"/>
  <c r="DD145" i="3"/>
  <c r="DF144" i="3"/>
  <c r="DE144" i="3"/>
  <c r="DD144" i="3"/>
  <c r="DH142" i="3"/>
  <c r="DG142" i="3"/>
  <c r="DH141" i="3"/>
  <c r="DG141" i="3"/>
  <c r="DH140" i="3"/>
  <c r="DG140" i="3"/>
  <c r="DH139" i="3"/>
  <c r="DG139" i="3"/>
  <c r="DH138" i="3"/>
  <c r="DE138" i="3"/>
  <c r="DG138" i="3" s="1"/>
  <c r="DD138" i="3"/>
  <c r="DH137" i="3"/>
  <c r="DG137" i="3"/>
  <c r="DH136" i="3"/>
  <c r="DG136" i="3"/>
  <c r="DH135" i="3"/>
  <c r="DG135" i="3"/>
  <c r="DH134" i="3"/>
  <c r="DG134" i="3"/>
  <c r="DH133" i="3"/>
  <c r="DG133" i="3"/>
  <c r="DH132" i="3"/>
  <c r="DG132" i="3"/>
  <c r="DH131" i="3"/>
  <c r="DE131" i="3"/>
  <c r="DG131" i="3" s="1"/>
  <c r="DD131" i="3"/>
  <c r="DH130" i="3"/>
  <c r="DG130" i="3"/>
  <c r="DH129" i="3"/>
  <c r="DG129" i="3"/>
  <c r="DH128" i="3"/>
  <c r="DG128" i="3"/>
  <c r="DH127" i="3"/>
  <c r="DG127" i="3"/>
  <c r="DH126" i="3"/>
  <c r="DG126" i="3"/>
  <c r="DH125" i="3"/>
  <c r="DG125" i="3"/>
  <c r="DH124" i="3"/>
  <c r="DG124" i="3"/>
  <c r="DH123" i="3"/>
  <c r="DG123" i="3"/>
  <c r="DH122" i="3"/>
  <c r="DE122" i="3"/>
  <c r="DG122" i="3" s="1"/>
  <c r="DD122" i="3"/>
  <c r="DH121" i="3"/>
  <c r="DG121" i="3"/>
  <c r="DH120" i="3"/>
  <c r="DG120" i="3"/>
  <c r="DH119" i="3"/>
  <c r="DG119" i="3"/>
  <c r="DH118" i="3"/>
  <c r="DG118" i="3"/>
  <c r="DH117" i="3"/>
  <c r="DG117" i="3"/>
  <c r="DH116" i="3"/>
  <c r="DG116" i="3"/>
  <c r="DH115" i="3"/>
  <c r="DE115" i="3"/>
  <c r="DG115" i="3" s="1"/>
  <c r="DD115" i="3"/>
  <c r="DH114" i="3"/>
  <c r="DG114" i="3"/>
  <c r="DH113" i="3"/>
  <c r="DG113" i="3"/>
  <c r="DH112" i="3"/>
  <c r="DG112" i="3"/>
  <c r="DH111" i="3"/>
  <c r="DG111" i="3"/>
  <c r="DH110" i="3"/>
  <c r="DG110" i="3"/>
  <c r="DH109" i="3"/>
  <c r="DG109" i="3"/>
  <c r="DH108" i="3"/>
  <c r="DE108" i="3"/>
  <c r="DG108" i="3" s="1"/>
  <c r="DD108" i="3"/>
  <c r="DH107" i="3"/>
  <c r="DG107" i="3"/>
  <c r="DH106" i="3"/>
  <c r="DG106" i="3"/>
  <c r="DH105" i="3"/>
  <c r="DG105" i="3"/>
  <c r="DH104" i="3"/>
  <c r="DG104" i="3"/>
  <c r="DH103" i="3"/>
  <c r="DG103" i="3"/>
  <c r="DH102" i="3"/>
  <c r="DG102" i="3"/>
  <c r="DG101" i="3"/>
  <c r="DH101" i="3"/>
  <c r="DE101" i="3"/>
  <c r="DD101" i="3"/>
  <c r="DH100" i="3"/>
  <c r="DG100" i="3"/>
  <c r="DH99" i="3"/>
  <c r="DG99" i="3"/>
  <c r="DH98" i="3"/>
  <c r="DG98" i="3"/>
  <c r="DH97" i="3"/>
  <c r="DG97" i="3"/>
  <c r="DH96" i="3"/>
  <c r="DE96" i="3"/>
  <c r="DG96" i="3" s="1"/>
  <c r="DD96" i="3"/>
  <c r="DH95" i="3"/>
  <c r="DG95" i="3"/>
  <c r="DH94" i="3"/>
  <c r="DG94" i="3"/>
  <c r="DH93" i="3"/>
  <c r="DG93" i="3"/>
  <c r="DH92" i="3"/>
  <c r="DG92" i="3"/>
  <c r="DH91" i="3"/>
  <c r="DG91" i="3"/>
  <c r="DH90" i="3"/>
  <c r="DE90" i="3"/>
  <c r="DG90" i="3" s="1"/>
  <c r="DD90" i="3"/>
  <c r="DH89" i="3"/>
  <c r="DG89" i="3"/>
  <c r="DH88" i="3"/>
  <c r="DG88" i="3"/>
  <c r="DH87" i="3"/>
  <c r="DG87" i="3"/>
  <c r="DH86" i="3"/>
  <c r="DG86" i="3"/>
  <c r="DH85" i="3"/>
  <c r="DG85" i="3"/>
  <c r="DH84" i="3"/>
  <c r="DE84" i="3"/>
  <c r="DG84" i="3" s="1"/>
  <c r="DD84" i="3"/>
  <c r="DH83" i="3"/>
  <c r="DG83" i="3"/>
  <c r="DH82" i="3"/>
  <c r="DG82" i="3"/>
  <c r="DH81" i="3"/>
  <c r="DG81" i="3"/>
  <c r="DH80" i="3"/>
  <c r="DE80" i="3"/>
  <c r="DG80" i="3" s="1"/>
  <c r="DD80" i="3"/>
  <c r="DH79" i="3"/>
  <c r="DG79" i="3"/>
  <c r="DH78" i="3"/>
  <c r="DG78" i="3"/>
  <c r="DH77" i="3"/>
  <c r="DG77" i="3"/>
  <c r="DH76" i="3"/>
  <c r="DG76" i="3"/>
  <c r="DG75" i="3"/>
  <c r="DH75" i="3"/>
  <c r="DE75" i="3"/>
  <c r="DD75" i="3"/>
  <c r="DH74" i="3"/>
  <c r="DG74" i="3"/>
  <c r="DH73" i="3"/>
  <c r="DG73" i="3"/>
  <c r="DH72" i="3"/>
  <c r="DG72" i="3"/>
  <c r="DH71" i="3"/>
  <c r="DG71" i="3"/>
  <c r="DH70" i="3"/>
  <c r="DG70" i="3"/>
  <c r="DH69" i="3"/>
  <c r="DE69" i="3"/>
  <c r="DG69" i="3" s="1"/>
  <c r="DD69" i="3"/>
  <c r="DH68" i="3"/>
  <c r="DG68" i="3"/>
  <c r="DH67" i="3"/>
  <c r="DG67" i="3"/>
  <c r="DH66" i="3"/>
  <c r="DG66" i="3"/>
  <c r="DH65" i="3"/>
  <c r="DG65" i="3"/>
  <c r="DH64" i="3"/>
  <c r="DG64" i="3"/>
  <c r="DH63" i="3"/>
  <c r="DE63" i="3"/>
  <c r="DG63" i="3" s="1"/>
  <c r="DD63" i="3"/>
  <c r="DH62" i="3"/>
  <c r="DG62" i="3"/>
  <c r="DH61" i="3"/>
  <c r="DG61" i="3"/>
  <c r="DH60" i="3"/>
  <c r="DG60" i="3"/>
  <c r="DH59" i="3"/>
  <c r="DG59" i="3"/>
  <c r="DH58" i="3"/>
  <c r="DG58" i="3"/>
  <c r="DH57" i="3"/>
  <c r="DG57" i="3"/>
  <c r="DH56" i="3"/>
  <c r="DE56" i="3"/>
  <c r="DG56" i="3" s="1"/>
  <c r="DD56" i="3"/>
  <c r="DH55" i="3"/>
  <c r="DG55" i="3"/>
  <c r="DH54" i="3"/>
  <c r="DG54" i="3"/>
  <c r="DH53" i="3"/>
  <c r="DG53" i="3"/>
  <c r="DH52" i="3"/>
  <c r="DG52" i="3"/>
  <c r="DH51" i="3"/>
  <c r="DG51" i="3"/>
  <c r="DH50" i="3"/>
  <c r="DG50" i="3"/>
  <c r="DH49" i="3"/>
  <c r="DG49" i="3"/>
  <c r="DH48" i="3"/>
  <c r="DE48" i="3"/>
  <c r="DG48" i="3" s="1"/>
  <c r="DD48" i="3"/>
  <c r="DH47" i="3"/>
  <c r="DG47" i="3"/>
  <c r="DH46" i="3"/>
  <c r="DG46" i="3"/>
  <c r="DH45" i="3"/>
  <c r="DG45" i="3"/>
  <c r="DH44" i="3"/>
  <c r="DG44" i="3"/>
  <c r="DH43" i="3"/>
  <c r="DG43" i="3"/>
  <c r="DH42" i="3"/>
  <c r="DE42" i="3"/>
  <c r="DD42" i="3"/>
  <c r="DH41" i="3"/>
  <c r="DG41" i="3"/>
  <c r="DH40" i="3"/>
  <c r="DG40" i="3"/>
  <c r="DH39" i="3"/>
  <c r="DG39" i="3"/>
  <c r="DH38" i="3"/>
  <c r="DG38" i="3"/>
  <c r="DH37" i="3"/>
  <c r="DG37" i="3"/>
  <c r="DH36" i="3"/>
  <c r="DG36" i="3"/>
  <c r="DH35" i="3"/>
  <c r="DG35" i="3"/>
  <c r="DH34" i="3"/>
  <c r="DG34" i="3"/>
  <c r="DH33" i="3"/>
  <c r="DG33" i="3"/>
  <c r="DH32" i="3"/>
  <c r="DG32" i="3"/>
  <c r="DH31" i="3"/>
  <c r="DG31" i="3"/>
  <c r="DH30" i="3"/>
  <c r="DE30" i="3"/>
  <c r="DG30" i="3" s="1"/>
  <c r="DD30" i="3"/>
  <c r="DH29" i="3"/>
  <c r="DG29" i="3"/>
  <c r="DH28" i="3"/>
  <c r="DG28" i="3"/>
  <c r="DH27" i="3"/>
  <c r="DG27" i="3"/>
  <c r="DH26" i="3"/>
  <c r="DG26" i="3"/>
  <c r="DH25" i="3"/>
  <c r="DG25" i="3"/>
  <c r="DH24" i="3"/>
  <c r="DE24" i="3"/>
  <c r="DG24" i="3" s="1"/>
  <c r="DD24" i="3"/>
  <c r="DH23" i="3"/>
  <c r="DG23" i="3"/>
  <c r="DH22" i="3"/>
  <c r="DG22" i="3"/>
  <c r="DH21" i="3"/>
  <c r="DG21" i="3"/>
  <c r="DH20" i="3"/>
  <c r="DG20" i="3"/>
  <c r="DH19" i="3"/>
  <c r="DG19" i="3"/>
  <c r="DE18" i="3"/>
  <c r="DD18" i="3"/>
  <c r="DH17" i="3"/>
  <c r="DG17" i="3"/>
  <c r="DH16" i="3"/>
  <c r="DG16" i="3"/>
  <c r="DH15" i="3"/>
  <c r="DG15" i="3"/>
  <c r="DH14" i="3"/>
  <c r="DG14" i="3"/>
  <c r="DH13" i="3"/>
  <c r="DG13" i="3"/>
  <c r="DH12" i="3"/>
  <c r="DG12" i="3"/>
  <c r="DH11" i="3"/>
  <c r="DE11" i="3"/>
  <c r="DG11" i="3" s="1"/>
  <c r="DD11" i="3"/>
  <c r="DH10" i="3"/>
  <c r="DG10" i="3"/>
  <c r="DH9" i="3"/>
  <c r="DG9" i="3"/>
  <c r="DH8" i="3"/>
  <c r="DG8" i="3"/>
  <c r="DH7" i="3"/>
  <c r="DG7" i="3"/>
  <c r="DH6" i="3"/>
  <c r="DE6" i="3"/>
  <c r="DG6" i="3" s="1"/>
  <c r="DD6" i="3"/>
  <c r="DA145" i="3"/>
  <c r="DC145" i="3" s="1"/>
  <c r="CZ145" i="3"/>
  <c r="DB145" i="3" s="1"/>
  <c r="CY145" i="3"/>
  <c r="DA144" i="3"/>
  <c r="CZ144" i="3"/>
  <c r="CY144" i="3"/>
  <c r="DC142" i="3"/>
  <c r="DB142" i="3"/>
  <c r="DC141" i="3"/>
  <c r="DB141" i="3"/>
  <c r="DC140" i="3"/>
  <c r="DB140" i="3"/>
  <c r="DC139" i="3"/>
  <c r="DB139" i="3"/>
  <c r="DC138" i="3"/>
  <c r="CZ138" i="3"/>
  <c r="DB138" i="3" s="1"/>
  <c r="CY138" i="3"/>
  <c r="DC137" i="3"/>
  <c r="DB137" i="3"/>
  <c r="DC136" i="3"/>
  <c r="DB136" i="3"/>
  <c r="DC135" i="3"/>
  <c r="DB135" i="3"/>
  <c r="DC134" i="3"/>
  <c r="DB134" i="3"/>
  <c r="DC133" i="3"/>
  <c r="DB133" i="3"/>
  <c r="DC132" i="3"/>
  <c r="DB132" i="3"/>
  <c r="DC131" i="3"/>
  <c r="CZ131" i="3"/>
  <c r="DB131" i="3" s="1"/>
  <c r="CY131" i="3"/>
  <c r="DC130" i="3"/>
  <c r="DB130" i="3"/>
  <c r="DC129" i="3"/>
  <c r="DB129" i="3"/>
  <c r="DC128" i="3"/>
  <c r="DB128" i="3"/>
  <c r="DC127" i="3"/>
  <c r="DB127" i="3"/>
  <c r="DC126" i="3"/>
  <c r="DB126" i="3"/>
  <c r="DC125" i="3"/>
  <c r="DB125" i="3"/>
  <c r="DC124" i="3"/>
  <c r="DB124" i="3"/>
  <c r="DC123" i="3"/>
  <c r="DB123" i="3"/>
  <c r="DC122" i="3"/>
  <c r="CZ122" i="3"/>
  <c r="DB122" i="3" s="1"/>
  <c r="CY122" i="3"/>
  <c r="DC121" i="3"/>
  <c r="DB121" i="3"/>
  <c r="DC120" i="3"/>
  <c r="DB120" i="3"/>
  <c r="DC119" i="3"/>
  <c r="DB119" i="3"/>
  <c r="DC118" i="3"/>
  <c r="DB118" i="3"/>
  <c r="DC117" i="3"/>
  <c r="DB117" i="3"/>
  <c r="DC116" i="3"/>
  <c r="DB116" i="3"/>
  <c r="CZ115" i="3"/>
  <c r="CY115" i="3"/>
  <c r="DC114" i="3"/>
  <c r="DB114" i="3"/>
  <c r="DC113" i="3"/>
  <c r="DB113" i="3"/>
  <c r="DC112" i="3"/>
  <c r="DB112" i="3"/>
  <c r="DC111" i="3"/>
  <c r="DB111" i="3"/>
  <c r="DC110" i="3"/>
  <c r="DB110" i="3"/>
  <c r="DC109" i="3"/>
  <c r="DB109" i="3"/>
  <c r="DC108" i="3"/>
  <c r="CZ108" i="3"/>
  <c r="DB108" i="3" s="1"/>
  <c r="CY108" i="3"/>
  <c r="DC107" i="3"/>
  <c r="DB107" i="3"/>
  <c r="DC106" i="3"/>
  <c r="DB106" i="3"/>
  <c r="DC105" i="3"/>
  <c r="DB105" i="3"/>
  <c r="DC104" i="3"/>
  <c r="DB104" i="3"/>
  <c r="DC103" i="3"/>
  <c r="DB103" i="3"/>
  <c r="DC102" i="3"/>
  <c r="DB102" i="3"/>
  <c r="DC101" i="3"/>
  <c r="CZ101" i="3"/>
  <c r="DB101" i="3" s="1"/>
  <c r="CY101" i="3"/>
  <c r="DC100" i="3"/>
  <c r="DB100" i="3"/>
  <c r="DC99" i="3"/>
  <c r="DB99" i="3"/>
  <c r="DC98" i="3"/>
  <c r="DB98" i="3"/>
  <c r="DC97" i="3"/>
  <c r="DB97" i="3"/>
  <c r="CZ96" i="3"/>
  <c r="CY96" i="3"/>
  <c r="DC95" i="3"/>
  <c r="DB95" i="3"/>
  <c r="DC94" i="3"/>
  <c r="DB94" i="3"/>
  <c r="DC93" i="3"/>
  <c r="DB93" i="3"/>
  <c r="DC92" i="3"/>
  <c r="DB92" i="3"/>
  <c r="DC91" i="3"/>
  <c r="DB91" i="3"/>
  <c r="DC90" i="3"/>
  <c r="CZ90" i="3"/>
  <c r="DB90" i="3" s="1"/>
  <c r="CY90" i="3"/>
  <c r="DC89" i="3"/>
  <c r="DB89" i="3"/>
  <c r="DC88" i="3"/>
  <c r="DB88" i="3"/>
  <c r="DC87" i="3"/>
  <c r="DB87" i="3"/>
  <c r="DC86" i="3"/>
  <c r="DB86" i="3"/>
  <c r="DC85" i="3"/>
  <c r="DB85" i="3"/>
  <c r="DC84" i="3"/>
  <c r="CZ84" i="3"/>
  <c r="DB84" i="3" s="1"/>
  <c r="CY84" i="3"/>
  <c r="DC83" i="3"/>
  <c r="DB83" i="3"/>
  <c r="DC82" i="3"/>
  <c r="DB82" i="3"/>
  <c r="DC81" i="3"/>
  <c r="DB81" i="3"/>
  <c r="DC80" i="3"/>
  <c r="CZ80" i="3"/>
  <c r="DB80" i="3" s="1"/>
  <c r="CY80" i="3"/>
  <c r="DC79" i="3"/>
  <c r="DB79" i="3"/>
  <c r="DC78" i="3"/>
  <c r="DB78" i="3"/>
  <c r="DC77" i="3"/>
  <c r="DB77" i="3"/>
  <c r="DC76" i="3"/>
  <c r="DB76" i="3"/>
  <c r="DC75" i="3"/>
  <c r="DB75" i="3"/>
  <c r="CZ75" i="3"/>
  <c r="CY75" i="3"/>
  <c r="DC74" i="3"/>
  <c r="DB74" i="3"/>
  <c r="DC73" i="3"/>
  <c r="DB73" i="3"/>
  <c r="DC72" i="3"/>
  <c r="DB72" i="3"/>
  <c r="DC71" i="3"/>
  <c r="DB71" i="3"/>
  <c r="DC70" i="3"/>
  <c r="DB70" i="3"/>
  <c r="DC69" i="3"/>
  <c r="CZ69" i="3"/>
  <c r="DB69" i="3" s="1"/>
  <c r="CY69" i="3"/>
  <c r="DC68" i="3"/>
  <c r="DB68" i="3"/>
  <c r="DC67" i="3"/>
  <c r="DB67" i="3"/>
  <c r="DC66" i="3"/>
  <c r="DB66" i="3"/>
  <c r="DC65" i="3"/>
  <c r="DB65" i="3"/>
  <c r="DC64" i="3"/>
  <c r="DB64" i="3"/>
  <c r="DC63" i="3"/>
  <c r="CZ63" i="3"/>
  <c r="DB63" i="3" s="1"/>
  <c r="CY63" i="3"/>
  <c r="DC62" i="3"/>
  <c r="DB62" i="3"/>
  <c r="DC61" i="3"/>
  <c r="DB61" i="3"/>
  <c r="DC60" i="3"/>
  <c r="DB60" i="3"/>
  <c r="DC59" i="3"/>
  <c r="DB59" i="3"/>
  <c r="DC58" i="3"/>
  <c r="DB58" i="3"/>
  <c r="DC57" i="3"/>
  <c r="DB57" i="3"/>
  <c r="DC56" i="3"/>
  <c r="CZ56" i="3"/>
  <c r="DB56" i="3" s="1"/>
  <c r="CY56" i="3"/>
  <c r="DC55" i="3"/>
  <c r="DB55" i="3"/>
  <c r="DC54" i="3"/>
  <c r="DB54" i="3"/>
  <c r="DC53" i="3"/>
  <c r="DB53" i="3"/>
  <c r="DC52" i="3"/>
  <c r="DB52" i="3"/>
  <c r="DC51" i="3"/>
  <c r="DB51" i="3"/>
  <c r="DC50" i="3"/>
  <c r="DB50" i="3"/>
  <c r="DC49" i="3"/>
  <c r="DB49" i="3"/>
  <c r="DC48" i="3"/>
  <c r="CZ48" i="3"/>
  <c r="DB48" i="3" s="1"/>
  <c r="CY48" i="3"/>
  <c r="DC47" i="3"/>
  <c r="DB47" i="3"/>
  <c r="DC46" i="3"/>
  <c r="DB46" i="3"/>
  <c r="DC45" i="3"/>
  <c r="DB45" i="3"/>
  <c r="DC44" i="3"/>
  <c r="DB44" i="3"/>
  <c r="DC43" i="3"/>
  <c r="DB43" i="3"/>
  <c r="DC42" i="3"/>
  <c r="CZ42" i="3"/>
  <c r="DB42" i="3" s="1"/>
  <c r="CY42" i="3"/>
  <c r="DC41" i="3"/>
  <c r="DB41" i="3"/>
  <c r="DC40" i="3"/>
  <c r="DB40" i="3"/>
  <c r="DC39" i="3"/>
  <c r="DB39" i="3"/>
  <c r="DC38" i="3"/>
  <c r="DB38" i="3"/>
  <c r="DC37" i="3"/>
  <c r="DB37" i="3"/>
  <c r="DC36" i="3"/>
  <c r="DB36" i="3"/>
  <c r="DC35" i="3"/>
  <c r="DB35" i="3"/>
  <c r="DC34" i="3"/>
  <c r="DB34" i="3"/>
  <c r="DC33" i="3"/>
  <c r="DB33" i="3"/>
  <c r="DC32" i="3"/>
  <c r="DB32" i="3"/>
  <c r="DC31" i="3"/>
  <c r="DB31" i="3"/>
  <c r="DC30" i="3"/>
  <c r="CZ30" i="3"/>
  <c r="DB30" i="3" s="1"/>
  <c r="CY30" i="3"/>
  <c r="DC29" i="3"/>
  <c r="DB29" i="3"/>
  <c r="DC28" i="3"/>
  <c r="DB28" i="3"/>
  <c r="DC27" i="3"/>
  <c r="DB27" i="3"/>
  <c r="DC26" i="3"/>
  <c r="DB26" i="3"/>
  <c r="DC25" i="3"/>
  <c r="DB25" i="3"/>
  <c r="DB24" i="3"/>
  <c r="DC24" i="3"/>
  <c r="CZ24" i="3"/>
  <c r="CY24" i="3"/>
  <c r="DC23" i="3"/>
  <c r="DB23" i="3"/>
  <c r="DC22" i="3"/>
  <c r="DB22" i="3"/>
  <c r="DC21" i="3"/>
  <c r="DB21" i="3"/>
  <c r="DC20" i="3"/>
  <c r="DB20" i="3"/>
  <c r="DC19" i="3"/>
  <c r="DB19" i="3"/>
  <c r="DC18" i="3"/>
  <c r="CZ18" i="3"/>
  <c r="DB18" i="3" s="1"/>
  <c r="CY18" i="3"/>
  <c r="DC17" i="3"/>
  <c r="DB17" i="3"/>
  <c r="DC16" i="3"/>
  <c r="DB16" i="3"/>
  <c r="DC15" i="3"/>
  <c r="DB15" i="3"/>
  <c r="DC14" i="3"/>
  <c r="DB14" i="3"/>
  <c r="DC13" i="3"/>
  <c r="DB13" i="3"/>
  <c r="DC12" i="3"/>
  <c r="DB12" i="3"/>
  <c r="DA143" i="3"/>
  <c r="CZ11" i="3"/>
  <c r="DB11" i="3" s="1"/>
  <c r="CY11" i="3"/>
  <c r="DC10" i="3"/>
  <c r="DB10" i="3"/>
  <c r="DC9" i="3"/>
  <c r="DB9" i="3"/>
  <c r="DC8" i="3"/>
  <c r="DB8" i="3"/>
  <c r="DC7" i="3"/>
  <c r="DB7" i="3"/>
  <c r="CZ6" i="3"/>
  <c r="DC6" i="3" s="1"/>
  <c r="CY6" i="3"/>
  <c r="CV145" i="3"/>
  <c r="CU145" i="3"/>
  <c r="CT145" i="3"/>
  <c r="CV144" i="3"/>
  <c r="CU144" i="3"/>
  <c r="CT144" i="3"/>
  <c r="CX142" i="3"/>
  <c r="CW142" i="3"/>
  <c r="CX141" i="3"/>
  <c r="CW141" i="3"/>
  <c r="CX140" i="3"/>
  <c r="CW140" i="3"/>
  <c r="CX139" i="3"/>
  <c r="CW139" i="3"/>
  <c r="CX138" i="3"/>
  <c r="CU138" i="3"/>
  <c r="CW138" i="3" s="1"/>
  <c r="CT138" i="3"/>
  <c r="CX137" i="3"/>
  <c r="CW137" i="3"/>
  <c r="CX136" i="3"/>
  <c r="CW136" i="3"/>
  <c r="CX135" i="3"/>
  <c r="CW135" i="3"/>
  <c r="CX134" i="3"/>
  <c r="CW134" i="3"/>
  <c r="CX133" i="3"/>
  <c r="CW133" i="3"/>
  <c r="CX132" i="3"/>
  <c r="CW132" i="3"/>
  <c r="CX131" i="3"/>
  <c r="CU131" i="3"/>
  <c r="CW131" i="3" s="1"/>
  <c r="CT131" i="3"/>
  <c r="CX130" i="3"/>
  <c r="CW130" i="3"/>
  <c r="CX129" i="3"/>
  <c r="CW129" i="3"/>
  <c r="CX128" i="3"/>
  <c r="CW128" i="3"/>
  <c r="CX127" i="3"/>
  <c r="CW127" i="3"/>
  <c r="CX126" i="3"/>
  <c r="CW126" i="3"/>
  <c r="CX125" i="3"/>
  <c r="CW125" i="3"/>
  <c r="CX124" i="3"/>
  <c r="CW124" i="3"/>
  <c r="CX123" i="3"/>
  <c r="CW123" i="3"/>
  <c r="CU122" i="3"/>
  <c r="CX122" i="3" s="1"/>
  <c r="CT122" i="3"/>
  <c r="CX121" i="3"/>
  <c r="CW121" i="3"/>
  <c r="CX120" i="3"/>
  <c r="CW120" i="3"/>
  <c r="CX119" i="3"/>
  <c r="CW119" i="3"/>
  <c r="CX118" i="3"/>
  <c r="CW118" i="3"/>
  <c r="CX117" i="3"/>
  <c r="CW117" i="3"/>
  <c r="CX116" i="3"/>
  <c r="CW116" i="3"/>
  <c r="CX115" i="3"/>
  <c r="CU115" i="3"/>
  <c r="CW115" i="3" s="1"/>
  <c r="CT115" i="3"/>
  <c r="CX114" i="3"/>
  <c r="CW114" i="3"/>
  <c r="CX113" i="3"/>
  <c r="CW113" i="3"/>
  <c r="CX112" i="3"/>
  <c r="CW112" i="3"/>
  <c r="CX111" i="3"/>
  <c r="CW111" i="3"/>
  <c r="CX110" i="3"/>
  <c r="CW110" i="3"/>
  <c r="CX109" i="3"/>
  <c r="CW109" i="3"/>
  <c r="CU108" i="3"/>
  <c r="CT108" i="3"/>
  <c r="CX107" i="3"/>
  <c r="CW107" i="3"/>
  <c r="CX106" i="3"/>
  <c r="CW106" i="3"/>
  <c r="CX105" i="3"/>
  <c r="CW105" i="3"/>
  <c r="CX104" i="3"/>
  <c r="CW104" i="3"/>
  <c r="CX103" i="3"/>
  <c r="CW103" i="3"/>
  <c r="CX102" i="3"/>
  <c r="CW102" i="3"/>
  <c r="CX101" i="3"/>
  <c r="CU101" i="3"/>
  <c r="CW101" i="3" s="1"/>
  <c r="CT101" i="3"/>
  <c r="CX100" i="3"/>
  <c r="CW100" i="3"/>
  <c r="CX99" i="3"/>
  <c r="CW99" i="3"/>
  <c r="CX98" i="3"/>
  <c r="CX97" i="3"/>
  <c r="CW97" i="3"/>
  <c r="CU96" i="3"/>
  <c r="CX96" i="3" s="1"/>
  <c r="CT96" i="3"/>
  <c r="CX95" i="3"/>
  <c r="CW95" i="3"/>
  <c r="CX94" i="3"/>
  <c r="CX93" i="3"/>
  <c r="CW93" i="3"/>
  <c r="CX92" i="3"/>
  <c r="CW92" i="3"/>
  <c r="CX91" i="3"/>
  <c r="CW91" i="3"/>
  <c r="CX90" i="3"/>
  <c r="CU90" i="3"/>
  <c r="CT90" i="3"/>
  <c r="CX89" i="3"/>
  <c r="CW89" i="3"/>
  <c r="CX88" i="3"/>
  <c r="CX87" i="3"/>
  <c r="CX86" i="3"/>
  <c r="CW86" i="3"/>
  <c r="CX85" i="3"/>
  <c r="CW85" i="3"/>
  <c r="CX84" i="3"/>
  <c r="CU84" i="3"/>
  <c r="CT84" i="3"/>
  <c r="CX83" i="3"/>
  <c r="CW83" i="3"/>
  <c r="CX82" i="3"/>
  <c r="CW82" i="3"/>
  <c r="CX81" i="3"/>
  <c r="CW81" i="3"/>
  <c r="CU80" i="3"/>
  <c r="CW80" i="3" s="1"/>
  <c r="CT80" i="3"/>
  <c r="CX79" i="3"/>
  <c r="CW79" i="3"/>
  <c r="CX78" i="3"/>
  <c r="CW78" i="3"/>
  <c r="CX77" i="3"/>
  <c r="CW77" i="3"/>
  <c r="CX76" i="3"/>
  <c r="CW76" i="3"/>
  <c r="CU75" i="3"/>
  <c r="CX75" i="3" s="1"/>
  <c r="CT75" i="3"/>
  <c r="CX74" i="3"/>
  <c r="CW74" i="3"/>
  <c r="CX73" i="3"/>
  <c r="CW73" i="3"/>
  <c r="CX72" i="3"/>
  <c r="CW72" i="3"/>
  <c r="CX71" i="3"/>
  <c r="CW71" i="3"/>
  <c r="CX70" i="3"/>
  <c r="CW70" i="3"/>
  <c r="CU69" i="3"/>
  <c r="CT69" i="3"/>
  <c r="CX68" i="3"/>
  <c r="CW68" i="3"/>
  <c r="CX67" i="3"/>
  <c r="CW67" i="3"/>
  <c r="CX66" i="3"/>
  <c r="CW66" i="3"/>
  <c r="CX65" i="3"/>
  <c r="CW65" i="3"/>
  <c r="CX64" i="3"/>
  <c r="CW64" i="3"/>
  <c r="CX63" i="3"/>
  <c r="CU63" i="3"/>
  <c r="CW63" i="3" s="1"/>
  <c r="CT63" i="3"/>
  <c r="CX62" i="3"/>
  <c r="CW62" i="3"/>
  <c r="CX61" i="3"/>
  <c r="CW61" i="3"/>
  <c r="CX60" i="3"/>
  <c r="CW60" i="3"/>
  <c r="CX59" i="3"/>
  <c r="CW59" i="3"/>
  <c r="CX58" i="3"/>
  <c r="CW58" i="3"/>
  <c r="CX57" i="3"/>
  <c r="CW57" i="3"/>
  <c r="CU56" i="3"/>
  <c r="CT56" i="3"/>
  <c r="CX55" i="3"/>
  <c r="CW55" i="3"/>
  <c r="CX54" i="3"/>
  <c r="CW54" i="3"/>
  <c r="CX53" i="3"/>
  <c r="CW53" i="3"/>
  <c r="CX52" i="3"/>
  <c r="CX51" i="3"/>
  <c r="CW51" i="3"/>
  <c r="CX50" i="3"/>
  <c r="CW50" i="3"/>
  <c r="CX49" i="3"/>
  <c r="CW49" i="3"/>
  <c r="CU48" i="3"/>
  <c r="CW48" i="3" s="1"/>
  <c r="CT48" i="3"/>
  <c r="CX47" i="3"/>
  <c r="CW47" i="3"/>
  <c r="CX46" i="3"/>
  <c r="CW46" i="3"/>
  <c r="CX45" i="3"/>
  <c r="CW45" i="3"/>
  <c r="CX44" i="3"/>
  <c r="CW44" i="3"/>
  <c r="CX43" i="3"/>
  <c r="CW43" i="3"/>
  <c r="CX42" i="3"/>
  <c r="CU42" i="3"/>
  <c r="CW42" i="3" s="1"/>
  <c r="CT42" i="3"/>
  <c r="CX41" i="3"/>
  <c r="CW41" i="3"/>
  <c r="CX40" i="3"/>
  <c r="CW40" i="3"/>
  <c r="CX39" i="3"/>
  <c r="CW39" i="3"/>
  <c r="CX38" i="3"/>
  <c r="CW38" i="3"/>
  <c r="CX37" i="3"/>
  <c r="CX36" i="3"/>
  <c r="CW36" i="3"/>
  <c r="CX35" i="3"/>
  <c r="CX34" i="3"/>
  <c r="CW34" i="3"/>
  <c r="CX33" i="3"/>
  <c r="CX32" i="3"/>
  <c r="CX31" i="3"/>
  <c r="CU30" i="3"/>
  <c r="CT30" i="3"/>
  <c r="CX29" i="3"/>
  <c r="CW29" i="3"/>
  <c r="CX28" i="3"/>
  <c r="CW28" i="3"/>
  <c r="CX27" i="3"/>
  <c r="CW27" i="3"/>
  <c r="CX26" i="3"/>
  <c r="CW26" i="3"/>
  <c r="CX25" i="3"/>
  <c r="CW25" i="3"/>
  <c r="CX24" i="3"/>
  <c r="CU24" i="3"/>
  <c r="CW24" i="3" s="1"/>
  <c r="CT24" i="3"/>
  <c r="CX23" i="3"/>
  <c r="CW23" i="3"/>
  <c r="CX22" i="3"/>
  <c r="CW22" i="3"/>
  <c r="CX21" i="3"/>
  <c r="CW21" i="3"/>
  <c r="CX20" i="3"/>
  <c r="CW20" i="3"/>
  <c r="CX19" i="3"/>
  <c r="CW19" i="3"/>
  <c r="CX18" i="3"/>
  <c r="CU18" i="3"/>
  <c r="CW18" i="3" s="1"/>
  <c r="CT18" i="3"/>
  <c r="CX17" i="3"/>
  <c r="CW17" i="3"/>
  <c r="CX16" i="3"/>
  <c r="CW16" i="3"/>
  <c r="CX15" i="3"/>
  <c r="CW15" i="3"/>
  <c r="CX14" i="3"/>
  <c r="CW14" i="3"/>
  <c r="CX13" i="3"/>
  <c r="CW13" i="3"/>
  <c r="CX12" i="3"/>
  <c r="CW12" i="3"/>
  <c r="CX11" i="3"/>
  <c r="CU11" i="3"/>
  <c r="CT11" i="3"/>
  <c r="CX10" i="3"/>
  <c r="CW10" i="3"/>
  <c r="CX9" i="3"/>
  <c r="CX8" i="3"/>
  <c r="CW8" i="3"/>
  <c r="CX7" i="3"/>
  <c r="CW7" i="3"/>
  <c r="CU6" i="3"/>
  <c r="CT6" i="3"/>
  <c r="CQ145" i="3"/>
  <c r="CS145" i="3" s="1"/>
  <c r="CP145" i="3"/>
  <c r="CR145" i="3" s="1"/>
  <c r="CO145" i="3"/>
  <c r="CQ144" i="3"/>
  <c r="CP144" i="3"/>
  <c r="CO144" i="3"/>
  <c r="CS142" i="3"/>
  <c r="CR142" i="3"/>
  <c r="CS141" i="3"/>
  <c r="CR141" i="3"/>
  <c r="CS140" i="3"/>
  <c r="CR140" i="3"/>
  <c r="CS139" i="3"/>
  <c r="CR139" i="3"/>
  <c r="CS138" i="3"/>
  <c r="CP138" i="3"/>
  <c r="CO138" i="3"/>
  <c r="CS137" i="3"/>
  <c r="CR137" i="3"/>
  <c r="CS136" i="3"/>
  <c r="CR136" i="3"/>
  <c r="CS135" i="3"/>
  <c r="CR135" i="3"/>
  <c r="CS134" i="3"/>
  <c r="CR134" i="3"/>
  <c r="CS133" i="3"/>
  <c r="CR133" i="3"/>
  <c r="CS132" i="3"/>
  <c r="CR132" i="3"/>
  <c r="CP131" i="3"/>
  <c r="CO131" i="3"/>
  <c r="CS130" i="3"/>
  <c r="CR130" i="3"/>
  <c r="CS129" i="3"/>
  <c r="CR129" i="3"/>
  <c r="CS128" i="3"/>
  <c r="CR128" i="3"/>
  <c r="CS127" i="3"/>
  <c r="CR127" i="3"/>
  <c r="CS126" i="3"/>
  <c r="CR126" i="3"/>
  <c r="CS125" i="3"/>
  <c r="CR125" i="3"/>
  <c r="CS124" i="3"/>
  <c r="CR124" i="3"/>
  <c r="CS123" i="3"/>
  <c r="CR123" i="3"/>
  <c r="CP122" i="3"/>
  <c r="CO122" i="3"/>
  <c r="CS121" i="3"/>
  <c r="CR121" i="3"/>
  <c r="CS120" i="3"/>
  <c r="CR120" i="3"/>
  <c r="CS119" i="3"/>
  <c r="CR119" i="3"/>
  <c r="CS118" i="3"/>
  <c r="CR118" i="3"/>
  <c r="CS117" i="3"/>
  <c r="CR117" i="3"/>
  <c r="CS116" i="3"/>
  <c r="CR116" i="3"/>
  <c r="CP115" i="3"/>
  <c r="CO115" i="3"/>
  <c r="CS114" i="3"/>
  <c r="CR114" i="3"/>
  <c r="CS113" i="3"/>
  <c r="CR113" i="3"/>
  <c r="CS112" i="3"/>
  <c r="CR112" i="3"/>
  <c r="CS111" i="3"/>
  <c r="CR111" i="3"/>
  <c r="CS110" i="3"/>
  <c r="CR110" i="3"/>
  <c r="CS109" i="3"/>
  <c r="CR109" i="3"/>
  <c r="CP108" i="3"/>
  <c r="CR108" i="3" s="1"/>
  <c r="CO108" i="3"/>
  <c r="CS107" i="3"/>
  <c r="CR107" i="3"/>
  <c r="CS106" i="3"/>
  <c r="CR106" i="3"/>
  <c r="CS105" i="3"/>
  <c r="CR105" i="3"/>
  <c r="CS104" i="3"/>
  <c r="CR104" i="3"/>
  <c r="CS103" i="3"/>
  <c r="CR103" i="3"/>
  <c r="CS102" i="3"/>
  <c r="CR102" i="3"/>
  <c r="CP101" i="3"/>
  <c r="CS101" i="3" s="1"/>
  <c r="CO101" i="3"/>
  <c r="CR101" i="3" s="1"/>
  <c r="CS100" i="3"/>
  <c r="CR100" i="3"/>
  <c r="CS99" i="3"/>
  <c r="CR99" i="3"/>
  <c r="CS98" i="3"/>
  <c r="CR98" i="3"/>
  <c r="CS97" i="3"/>
  <c r="CR97" i="3"/>
  <c r="CP96" i="3"/>
  <c r="CO96" i="3"/>
  <c r="CS95" i="3"/>
  <c r="CR95" i="3"/>
  <c r="CS94" i="3"/>
  <c r="CR94" i="3"/>
  <c r="CS93" i="3"/>
  <c r="CR93" i="3"/>
  <c r="CS92" i="3"/>
  <c r="CR92" i="3"/>
  <c r="CS91" i="3"/>
  <c r="CR91" i="3"/>
  <c r="CP90" i="3"/>
  <c r="CO90" i="3"/>
  <c r="CS89" i="3"/>
  <c r="CR89" i="3"/>
  <c r="CS88" i="3"/>
  <c r="CR88" i="3"/>
  <c r="CS87" i="3"/>
  <c r="CR87" i="3"/>
  <c r="CS86" i="3"/>
  <c r="CR86" i="3"/>
  <c r="CS85" i="3"/>
  <c r="CR85" i="3"/>
  <c r="CP84" i="3"/>
  <c r="CS84" i="3" s="1"/>
  <c r="CO84" i="3"/>
  <c r="CS83" i="3"/>
  <c r="CR83" i="3"/>
  <c r="CS82" i="3"/>
  <c r="CR82" i="3"/>
  <c r="CS81" i="3"/>
  <c r="CR81" i="3"/>
  <c r="CP80" i="3"/>
  <c r="CO80" i="3"/>
  <c r="CS79" i="3"/>
  <c r="CR79" i="3"/>
  <c r="CS78" i="3"/>
  <c r="CR78" i="3"/>
  <c r="CS77" i="3"/>
  <c r="CR77" i="3"/>
  <c r="CS76" i="3"/>
  <c r="CR76" i="3"/>
  <c r="CP75" i="3"/>
  <c r="CO75" i="3"/>
  <c r="CS74" i="3"/>
  <c r="CR74" i="3"/>
  <c r="CS73" i="3"/>
  <c r="CR73" i="3"/>
  <c r="CS72" i="3"/>
  <c r="CR72" i="3"/>
  <c r="CS71" i="3"/>
  <c r="CR71" i="3"/>
  <c r="CS70" i="3"/>
  <c r="CR70" i="3"/>
  <c r="CS69" i="3"/>
  <c r="CP69" i="3"/>
  <c r="CO69" i="3"/>
  <c r="CS68" i="3"/>
  <c r="CR68" i="3"/>
  <c r="CS67" i="3"/>
  <c r="CR67" i="3"/>
  <c r="CS66" i="3"/>
  <c r="CR66" i="3"/>
  <c r="CS65" i="3"/>
  <c r="CR65" i="3"/>
  <c r="CS64" i="3"/>
  <c r="CR64" i="3"/>
  <c r="CP63" i="3"/>
  <c r="CS63" i="3" s="1"/>
  <c r="CO63" i="3"/>
  <c r="CS62" i="3"/>
  <c r="CR62" i="3"/>
  <c r="CS61" i="3"/>
  <c r="CR61" i="3"/>
  <c r="CS60" i="3"/>
  <c r="CR60" i="3"/>
  <c r="CS59" i="3"/>
  <c r="CR59" i="3"/>
  <c r="CS58" i="3"/>
  <c r="CR58" i="3"/>
  <c r="CS57" i="3"/>
  <c r="CR57" i="3"/>
  <c r="CP56" i="3"/>
  <c r="CO56" i="3"/>
  <c r="CS55" i="3"/>
  <c r="CR55" i="3"/>
  <c r="CS54" i="3"/>
  <c r="CR54" i="3"/>
  <c r="CS53" i="3"/>
  <c r="CR53" i="3"/>
  <c r="CS52" i="3"/>
  <c r="CR52" i="3"/>
  <c r="CS51" i="3"/>
  <c r="CR51" i="3"/>
  <c r="CS50" i="3"/>
  <c r="CR50" i="3"/>
  <c r="CS49" i="3"/>
  <c r="CR49" i="3"/>
  <c r="CP48" i="3"/>
  <c r="CS48" i="3" s="1"/>
  <c r="CO48" i="3"/>
  <c r="CR48" i="3" s="1"/>
  <c r="CS47" i="3"/>
  <c r="CR47" i="3"/>
  <c r="CS46" i="3"/>
  <c r="CR46" i="3"/>
  <c r="CS45" i="3"/>
  <c r="CR45" i="3"/>
  <c r="CS44" i="3"/>
  <c r="CR44" i="3"/>
  <c r="CS43" i="3"/>
  <c r="CR43" i="3"/>
  <c r="CP42" i="3"/>
  <c r="CR42" i="3" s="1"/>
  <c r="CO42" i="3"/>
  <c r="CS41" i="3"/>
  <c r="CR41" i="3"/>
  <c r="CS40" i="3"/>
  <c r="CR40" i="3"/>
  <c r="CS39" i="3"/>
  <c r="CR39" i="3"/>
  <c r="CS38" i="3"/>
  <c r="CR38" i="3"/>
  <c r="CS37" i="3"/>
  <c r="CR37" i="3"/>
  <c r="CS36" i="3"/>
  <c r="CR36" i="3"/>
  <c r="CS35" i="3"/>
  <c r="CR35" i="3"/>
  <c r="CS34" i="3"/>
  <c r="CR34" i="3"/>
  <c r="CS33" i="3"/>
  <c r="CR33" i="3"/>
  <c r="CS32" i="3"/>
  <c r="CR32" i="3"/>
  <c r="CS31" i="3"/>
  <c r="CR31" i="3"/>
  <c r="CS30" i="3"/>
  <c r="CP30" i="3"/>
  <c r="CR30" i="3" s="1"/>
  <c r="CO30" i="3"/>
  <c r="CS29" i="3"/>
  <c r="CR29" i="3"/>
  <c r="CS28" i="3"/>
  <c r="CR28" i="3"/>
  <c r="CS27" i="3"/>
  <c r="CR27" i="3"/>
  <c r="CS26" i="3"/>
  <c r="CR26" i="3"/>
  <c r="CS25" i="3"/>
  <c r="CR25" i="3"/>
  <c r="CP24" i="3"/>
  <c r="CO24" i="3"/>
  <c r="CS23" i="3"/>
  <c r="CR23" i="3"/>
  <c r="CS22" i="3"/>
  <c r="CR22" i="3"/>
  <c r="CS21" i="3"/>
  <c r="CR21" i="3"/>
  <c r="CS20" i="3"/>
  <c r="CR20" i="3"/>
  <c r="CS19" i="3"/>
  <c r="CR19" i="3"/>
  <c r="CP18" i="3"/>
  <c r="CS18" i="3" s="1"/>
  <c r="CO18" i="3"/>
  <c r="CS17" i="3"/>
  <c r="CR17" i="3"/>
  <c r="CS16" i="3"/>
  <c r="CR16" i="3"/>
  <c r="CS15" i="3"/>
  <c r="CR15" i="3"/>
  <c r="CS14" i="3"/>
  <c r="CR14" i="3"/>
  <c r="CS13" i="3"/>
  <c r="CR13" i="3"/>
  <c r="CS12" i="3"/>
  <c r="CR12" i="3"/>
  <c r="CP11" i="3"/>
  <c r="CO11" i="3"/>
  <c r="CS10" i="3"/>
  <c r="CR10" i="3"/>
  <c r="CS9" i="3"/>
  <c r="CR9" i="3"/>
  <c r="CS8" i="3"/>
  <c r="CR8" i="3"/>
  <c r="CS7" i="3"/>
  <c r="CR7" i="3"/>
  <c r="CP6" i="3"/>
  <c r="CO6" i="3"/>
  <c r="CJ7" i="3"/>
  <c r="CK7" i="3"/>
  <c r="CN7" i="3" s="1"/>
  <c r="CJ8" i="3"/>
  <c r="CK8" i="3"/>
  <c r="CM8" i="3" s="1"/>
  <c r="CJ9" i="3"/>
  <c r="AV9" i="3" s="1"/>
  <c r="CK9" i="3"/>
  <c r="CJ10" i="3"/>
  <c r="CK10" i="3"/>
  <c r="CM10" i="3" s="1"/>
  <c r="CJ12" i="3"/>
  <c r="CK12" i="3"/>
  <c r="CJ13" i="3"/>
  <c r="CK13" i="3"/>
  <c r="CJ14" i="3"/>
  <c r="CK14" i="3"/>
  <c r="CJ15" i="3"/>
  <c r="CK15" i="3"/>
  <c r="CM15" i="3" s="1"/>
  <c r="CJ16" i="3"/>
  <c r="CK16" i="3"/>
  <c r="CM16" i="3" s="1"/>
  <c r="CJ17" i="3"/>
  <c r="CK17" i="3"/>
  <c r="CJ19" i="3"/>
  <c r="CK19" i="3"/>
  <c r="CJ20" i="3"/>
  <c r="AV20" i="3" s="1"/>
  <c r="CK20" i="3"/>
  <c r="CJ21" i="3"/>
  <c r="CK21" i="3"/>
  <c r="CJ22" i="3"/>
  <c r="CK22" i="3"/>
  <c r="CM22" i="3" s="1"/>
  <c r="CJ23" i="3"/>
  <c r="CK23" i="3"/>
  <c r="CM23" i="3" s="1"/>
  <c r="CJ25" i="3"/>
  <c r="CK25" i="3"/>
  <c r="CM25" i="3" s="1"/>
  <c r="CJ26" i="3"/>
  <c r="CK26" i="3"/>
  <c r="CM26" i="3" s="1"/>
  <c r="CJ27" i="3"/>
  <c r="CK27" i="3"/>
  <c r="CM27" i="3" s="1"/>
  <c r="CJ28" i="3"/>
  <c r="CK28" i="3"/>
  <c r="CM28" i="3" s="1"/>
  <c r="CJ29" i="3"/>
  <c r="CK29" i="3"/>
  <c r="CM29" i="3" s="1"/>
  <c r="CJ31" i="3"/>
  <c r="CK31" i="3"/>
  <c r="CJ32" i="3"/>
  <c r="CK32" i="3"/>
  <c r="CJ33" i="3"/>
  <c r="CK33" i="3"/>
  <c r="CJ34" i="3"/>
  <c r="CK34" i="3"/>
  <c r="CM34" i="3" s="1"/>
  <c r="CJ35" i="3"/>
  <c r="CK35" i="3"/>
  <c r="CJ36" i="3"/>
  <c r="CK36" i="3"/>
  <c r="CJ37" i="3"/>
  <c r="CK37" i="3"/>
  <c r="CJ38" i="3"/>
  <c r="CK38" i="3"/>
  <c r="CM38" i="3" s="1"/>
  <c r="CJ39" i="3"/>
  <c r="CK39" i="3"/>
  <c r="CM39" i="3" s="1"/>
  <c r="CJ40" i="3"/>
  <c r="CK40" i="3"/>
  <c r="CJ41" i="3"/>
  <c r="CK41" i="3"/>
  <c r="CM41" i="3" s="1"/>
  <c r="CJ43" i="3"/>
  <c r="CK43" i="3"/>
  <c r="CJ44" i="3"/>
  <c r="CK44" i="3"/>
  <c r="CM44" i="3" s="1"/>
  <c r="CJ45" i="3"/>
  <c r="CK45" i="3"/>
  <c r="CM45" i="3" s="1"/>
  <c r="CJ46" i="3"/>
  <c r="CK46" i="3"/>
  <c r="CM46" i="3" s="1"/>
  <c r="CJ47" i="3"/>
  <c r="CK47" i="3"/>
  <c r="CM47" i="3" s="1"/>
  <c r="CJ49" i="3"/>
  <c r="AV49" i="3" s="1"/>
  <c r="CK49" i="3"/>
  <c r="CJ50" i="3"/>
  <c r="CK50" i="3"/>
  <c r="CJ51" i="3"/>
  <c r="CK51" i="3"/>
  <c r="CJ52" i="3"/>
  <c r="CK52" i="3"/>
  <c r="CJ53" i="3"/>
  <c r="AV53" i="3" s="1"/>
  <c r="CK53" i="3"/>
  <c r="CM53" i="3" s="1"/>
  <c r="CJ54" i="3"/>
  <c r="CK54" i="3"/>
  <c r="CJ55" i="3"/>
  <c r="CK55" i="3"/>
  <c r="CM55" i="3" s="1"/>
  <c r="CJ57" i="3"/>
  <c r="CK57" i="3"/>
  <c r="CM57" i="3" s="1"/>
  <c r="CJ58" i="3"/>
  <c r="CK58" i="3"/>
  <c r="CM58" i="3" s="1"/>
  <c r="CJ59" i="3"/>
  <c r="CK59" i="3"/>
  <c r="CM59" i="3" s="1"/>
  <c r="CJ60" i="3"/>
  <c r="CK60" i="3"/>
  <c r="CM60" i="3" s="1"/>
  <c r="CJ61" i="3"/>
  <c r="AV61" i="3" s="1"/>
  <c r="CK61" i="3"/>
  <c r="CJ62" i="3"/>
  <c r="CK62" i="3"/>
  <c r="CJ64" i="3"/>
  <c r="CK64" i="3"/>
  <c r="AW64" i="3" s="1"/>
  <c r="AZ64" i="3" s="1"/>
  <c r="CJ65" i="3"/>
  <c r="AV65" i="3" s="1"/>
  <c r="CK65" i="3"/>
  <c r="CM65" i="3" s="1"/>
  <c r="CJ66" i="3"/>
  <c r="AV66" i="3" s="1"/>
  <c r="CK66" i="3"/>
  <c r="CJ67" i="3"/>
  <c r="CK67" i="3"/>
  <c r="CJ68" i="3"/>
  <c r="CK68" i="3"/>
  <c r="CM68" i="3" s="1"/>
  <c r="CJ70" i="3"/>
  <c r="CK70" i="3"/>
  <c r="CJ71" i="3"/>
  <c r="CK71" i="3"/>
  <c r="CM71" i="3" s="1"/>
  <c r="CJ72" i="3"/>
  <c r="CK72" i="3"/>
  <c r="CJ73" i="3"/>
  <c r="AV73" i="3" s="1"/>
  <c r="CK73" i="3"/>
  <c r="CJ74" i="3"/>
  <c r="CK74" i="3"/>
  <c r="CM74" i="3" s="1"/>
  <c r="CJ76" i="3"/>
  <c r="CK76" i="3"/>
  <c r="CJ77" i="3"/>
  <c r="CK77" i="3"/>
  <c r="CJ78" i="3"/>
  <c r="CK78" i="3"/>
  <c r="CM78" i="3" s="1"/>
  <c r="CJ79" i="3"/>
  <c r="CK79" i="3"/>
  <c r="CM79" i="3" s="1"/>
  <c r="CJ81" i="3"/>
  <c r="CK81" i="3"/>
  <c r="CJ82" i="3"/>
  <c r="CK82" i="3"/>
  <c r="CM82" i="3" s="1"/>
  <c r="CJ83" i="3"/>
  <c r="CK83" i="3"/>
  <c r="CJ85" i="3"/>
  <c r="CK85" i="3"/>
  <c r="CJ86" i="3"/>
  <c r="AV86" i="3" s="1"/>
  <c r="CK86" i="3"/>
  <c r="CJ87" i="3"/>
  <c r="CK87" i="3"/>
  <c r="CJ88" i="3"/>
  <c r="AV88" i="3" s="1"/>
  <c r="CK88" i="3"/>
  <c r="CJ89" i="3"/>
  <c r="CK89" i="3"/>
  <c r="CM89" i="3" s="1"/>
  <c r="CJ91" i="3"/>
  <c r="CK91" i="3"/>
  <c r="CJ92" i="3"/>
  <c r="CK92" i="3"/>
  <c r="CM92" i="3" s="1"/>
  <c r="CJ93" i="3"/>
  <c r="CK93" i="3"/>
  <c r="CJ94" i="3"/>
  <c r="CK94" i="3"/>
  <c r="CJ95" i="3"/>
  <c r="CK95" i="3"/>
  <c r="CJ97" i="3"/>
  <c r="CK97" i="3"/>
  <c r="CJ98" i="3"/>
  <c r="CK98" i="3"/>
  <c r="CJ99" i="3"/>
  <c r="CK99" i="3"/>
  <c r="CJ100" i="3"/>
  <c r="CK100" i="3"/>
  <c r="CM100" i="3" s="1"/>
  <c r="CJ102" i="3"/>
  <c r="CK102" i="3"/>
  <c r="CJ103" i="3"/>
  <c r="CK103" i="3"/>
  <c r="CM103" i="3" s="1"/>
  <c r="CJ104" i="3"/>
  <c r="CK104" i="3"/>
  <c r="CM104" i="3" s="1"/>
  <c r="CJ105" i="3"/>
  <c r="AV105" i="3" s="1"/>
  <c r="CK105" i="3"/>
  <c r="CJ106" i="3"/>
  <c r="CK106" i="3"/>
  <c r="CM106" i="3" s="1"/>
  <c r="CJ107" i="3"/>
  <c r="CK107" i="3"/>
  <c r="CJ109" i="3"/>
  <c r="CK109" i="3"/>
  <c r="CM109" i="3" s="1"/>
  <c r="CJ110" i="3"/>
  <c r="CK110" i="3"/>
  <c r="CM110" i="3" s="1"/>
  <c r="CJ111" i="3"/>
  <c r="CK111" i="3"/>
  <c r="CM111" i="3" s="1"/>
  <c r="CJ112" i="3"/>
  <c r="CK112" i="3"/>
  <c r="CM112" i="3" s="1"/>
  <c r="CJ113" i="3"/>
  <c r="CK113" i="3"/>
  <c r="CM113" i="3" s="1"/>
  <c r="CJ114" i="3"/>
  <c r="CK114" i="3"/>
  <c r="CM114" i="3" s="1"/>
  <c r="CJ116" i="3"/>
  <c r="CK116" i="3"/>
  <c r="CJ117" i="3"/>
  <c r="CK117" i="3"/>
  <c r="CM117" i="3" s="1"/>
  <c r="CJ118" i="3"/>
  <c r="CK118" i="3"/>
  <c r="CM118" i="3" s="1"/>
  <c r="CJ119" i="3"/>
  <c r="CK119" i="3"/>
  <c r="CM119" i="3" s="1"/>
  <c r="CJ120" i="3"/>
  <c r="CK120" i="3"/>
  <c r="CM120" i="3" s="1"/>
  <c r="CJ121" i="3"/>
  <c r="CK121" i="3"/>
  <c r="CM121" i="3" s="1"/>
  <c r="CJ123" i="3"/>
  <c r="CK123" i="3"/>
  <c r="CJ124" i="3"/>
  <c r="CK124" i="3"/>
  <c r="CM124" i="3" s="1"/>
  <c r="CJ125" i="3"/>
  <c r="CK125" i="3"/>
  <c r="CM125" i="3" s="1"/>
  <c r="CJ126" i="3"/>
  <c r="CK126" i="3"/>
  <c r="CM126" i="3" s="1"/>
  <c r="CJ127" i="3"/>
  <c r="CK127" i="3"/>
  <c r="CM127" i="3" s="1"/>
  <c r="CJ128" i="3"/>
  <c r="CK128" i="3"/>
  <c r="CJ129" i="3"/>
  <c r="CK129" i="3"/>
  <c r="CM129" i="3" s="1"/>
  <c r="CJ130" i="3"/>
  <c r="AV130" i="3" s="1"/>
  <c r="CK130" i="3"/>
  <c r="CJ132" i="3"/>
  <c r="CK132" i="3"/>
  <c r="CJ133" i="3"/>
  <c r="CK133" i="3"/>
  <c r="CM133" i="3" s="1"/>
  <c r="CJ134" i="3"/>
  <c r="CK134" i="3"/>
  <c r="CM134" i="3" s="1"/>
  <c r="CJ135" i="3"/>
  <c r="CK135" i="3"/>
  <c r="CM135" i="3" s="1"/>
  <c r="CJ136" i="3"/>
  <c r="CK136" i="3"/>
  <c r="CM136" i="3" s="1"/>
  <c r="CJ137" i="3"/>
  <c r="CK137" i="3"/>
  <c r="CM137" i="3" s="1"/>
  <c r="CJ139" i="3"/>
  <c r="CK139" i="3"/>
  <c r="CJ140" i="3"/>
  <c r="CK140" i="3"/>
  <c r="CM140" i="3" s="1"/>
  <c r="CJ141" i="3"/>
  <c r="CK141" i="3"/>
  <c r="CJ142" i="3"/>
  <c r="CK142" i="3"/>
  <c r="CM142" i="3" s="1"/>
  <c r="CL143" i="3"/>
  <c r="CL144" i="3"/>
  <c r="CL145" i="3"/>
  <c r="CG145" i="3"/>
  <c r="CF145" i="3"/>
  <c r="CE145" i="3"/>
  <c r="CG144" i="3"/>
  <c r="CF144" i="3"/>
  <c r="CE144" i="3"/>
  <c r="CI142" i="3"/>
  <c r="CH142" i="3"/>
  <c r="CI141" i="3"/>
  <c r="CH141" i="3"/>
  <c r="CI140" i="3"/>
  <c r="CH140" i="3"/>
  <c r="CI139" i="3"/>
  <c r="CH139" i="3"/>
  <c r="CF138" i="3"/>
  <c r="CH138" i="3" s="1"/>
  <c r="CE138" i="3"/>
  <c r="CI137" i="3"/>
  <c r="CH137" i="3"/>
  <c r="CI136" i="3"/>
  <c r="CH136" i="3"/>
  <c r="CI135" i="3"/>
  <c r="CH135" i="3"/>
  <c r="CI134" i="3"/>
  <c r="CH134" i="3"/>
  <c r="CI133" i="3"/>
  <c r="CH133" i="3"/>
  <c r="CI132" i="3"/>
  <c r="CH132" i="3"/>
  <c r="CI131" i="3"/>
  <c r="CF131" i="3"/>
  <c r="CE131" i="3"/>
  <c r="CI130" i="3"/>
  <c r="CH130" i="3"/>
  <c r="CI129" i="3"/>
  <c r="CH129" i="3"/>
  <c r="CI128" i="3"/>
  <c r="CH128" i="3"/>
  <c r="CI127" i="3"/>
  <c r="CH127" i="3"/>
  <c r="CI126" i="3"/>
  <c r="CH126" i="3"/>
  <c r="CI125" i="3"/>
  <c r="CH125" i="3"/>
  <c r="CI124" i="3"/>
  <c r="CH124" i="3"/>
  <c r="CI123" i="3"/>
  <c r="CH123" i="3"/>
  <c r="CF122" i="3"/>
  <c r="CI122" i="3" s="1"/>
  <c r="CE122" i="3"/>
  <c r="CI121" i="3"/>
  <c r="CH121" i="3"/>
  <c r="CI120" i="3"/>
  <c r="CH120" i="3"/>
  <c r="CI119" i="3"/>
  <c r="CH119" i="3"/>
  <c r="CI118" i="3"/>
  <c r="CH118" i="3"/>
  <c r="CI117" i="3"/>
  <c r="CH117" i="3"/>
  <c r="CI116" i="3"/>
  <c r="CH116" i="3"/>
  <c r="CI115" i="3"/>
  <c r="CF115" i="3"/>
  <c r="CH115" i="3" s="1"/>
  <c r="CE115" i="3"/>
  <c r="CI114" i="3"/>
  <c r="CH114" i="3"/>
  <c r="CI113" i="3"/>
  <c r="CH113" i="3"/>
  <c r="CI112" i="3"/>
  <c r="CH112" i="3"/>
  <c r="CI111" i="3"/>
  <c r="CH111" i="3"/>
  <c r="CI110" i="3"/>
  <c r="CH110" i="3"/>
  <c r="CI109" i="3"/>
  <c r="CH109" i="3"/>
  <c r="CI108" i="3"/>
  <c r="CF108" i="3"/>
  <c r="CE108" i="3"/>
  <c r="CI107" i="3"/>
  <c r="CH107" i="3"/>
  <c r="CI106" i="3"/>
  <c r="CH106" i="3"/>
  <c r="CI105" i="3"/>
  <c r="CH105" i="3"/>
  <c r="CI104" i="3"/>
  <c r="CH104" i="3"/>
  <c r="CI103" i="3"/>
  <c r="CH103" i="3"/>
  <c r="CI102" i="3"/>
  <c r="CH102" i="3"/>
  <c r="CI101" i="3"/>
  <c r="CF101" i="3"/>
  <c r="CE101" i="3"/>
  <c r="CI100" i="3"/>
  <c r="CH100" i="3"/>
  <c r="CI99" i="3"/>
  <c r="CH99" i="3"/>
  <c r="CI98" i="3"/>
  <c r="CH98" i="3"/>
  <c r="CI97" i="3"/>
  <c r="CH97" i="3"/>
  <c r="CF96" i="3"/>
  <c r="CE96" i="3"/>
  <c r="CI95" i="3"/>
  <c r="CH95" i="3"/>
  <c r="CI94" i="3"/>
  <c r="CI93" i="3"/>
  <c r="CH93" i="3"/>
  <c r="CI92" i="3"/>
  <c r="CH92" i="3"/>
  <c r="CI91" i="3"/>
  <c r="CH91" i="3"/>
  <c r="CI90" i="3"/>
  <c r="CF90" i="3"/>
  <c r="CE90" i="3"/>
  <c r="CI89" i="3"/>
  <c r="CH89" i="3"/>
  <c r="CI88" i="3"/>
  <c r="CH88" i="3"/>
  <c r="CI87" i="3"/>
  <c r="CH87" i="3"/>
  <c r="CI86" i="3"/>
  <c r="CH86" i="3"/>
  <c r="CI85" i="3"/>
  <c r="CH85" i="3"/>
  <c r="CF84" i="3"/>
  <c r="CE84" i="3"/>
  <c r="CI83" i="3"/>
  <c r="CH83" i="3"/>
  <c r="CI82" i="3"/>
  <c r="CH82" i="3"/>
  <c r="CI81" i="3"/>
  <c r="CH81" i="3"/>
  <c r="CF80" i="3"/>
  <c r="CI80" i="3" s="1"/>
  <c r="CE80" i="3"/>
  <c r="CI79" i="3"/>
  <c r="CH79" i="3"/>
  <c r="CI78" i="3"/>
  <c r="CH78" i="3"/>
  <c r="CI77" i="3"/>
  <c r="CH77" i="3"/>
  <c r="CI76" i="3"/>
  <c r="CH76" i="3"/>
  <c r="CF75" i="3"/>
  <c r="CI75" i="3" s="1"/>
  <c r="CE75" i="3"/>
  <c r="CI74" i="3"/>
  <c r="CH74" i="3"/>
  <c r="CI73" i="3"/>
  <c r="CH73" i="3"/>
  <c r="CI72" i="3"/>
  <c r="CH72" i="3"/>
  <c r="CI71" i="3"/>
  <c r="CH71" i="3"/>
  <c r="CI70" i="3"/>
  <c r="CH70" i="3"/>
  <c r="CI69" i="3"/>
  <c r="CF69" i="3"/>
  <c r="CH69" i="3" s="1"/>
  <c r="CE69" i="3"/>
  <c r="CI68" i="3"/>
  <c r="CH68" i="3"/>
  <c r="CI67" i="3"/>
  <c r="CH67" i="3"/>
  <c r="CI66" i="3"/>
  <c r="CH66" i="3"/>
  <c r="CI65" i="3"/>
  <c r="CH65" i="3"/>
  <c r="CI64" i="3"/>
  <c r="CH64" i="3"/>
  <c r="CI63" i="3"/>
  <c r="CF63" i="3"/>
  <c r="CE63" i="3"/>
  <c r="CI62" i="3"/>
  <c r="CH62" i="3"/>
  <c r="CI61" i="3"/>
  <c r="CH61" i="3"/>
  <c r="CI60" i="3"/>
  <c r="CH60" i="3"/>
  <c r="CI59" i="3"/>
  <c r="CH59" i="3"/>
  <c r="CI58" i="3"/>
  <c r="CH58" i="3"/>
  <c r="CI57" i="3"/>
  <c r="CH57" i="3"/>
  <c r="CF56" i="3"/>
  <c r="CH56" i="3" s="1"/>
  <c r="CE56" i="3"/>
  <c r="CI55" i="3"/>
  <c r="CH55" i="3"/>
  <c r="CI54" i="3"/>
  <c r="CH54" i="3"/>
  <c r="CI53" i="3"/>
  <c r="CH53" i="3"/>
  <c r="CI52" i="3"/>
  <c r="CH52" i="3"/>
  <c r="CI51" i="3"/>
  <c r="CH51" i="3"/>
  <c r="CI50" i="3"/>
  <c r="CH50" i="3"/>
  <c r="CI49" i="3"/>
  <c r="CH49" i="3"/>
  <c r="CF48" i="3"/>
  <c r="CE48" i="3"/>
  <c r="CI47" i="3"/>
  <c r="CH47" i="3"/>
  <c r="CI46" i="3"/>
  <c r="CH46" i="3"/>
  <c r="CI45" i="3"/>
  <c r="CH45" i="3"/>
  <c r="CI44" i="3"/>
  <c r="CH44" i="3"/>
  <c r="CI43" i="3"/>
  <c r="CH43" i="3"/>
  <c r="CI42" i="3"/>
  <c r="CF42" i="3"/>
  <c r="CH42" i="3" s="1"/>
  <c r="CE42" i="3"/>
  <c r="CI41" i="3"/>
  <c r="CH41" i="3"/>
  <c r="CI40" i="3"/>
  <c r="CH40" i="3"/>
  <c r="CI39" i="3"/>
  <c r="CH39" i="3"/>
  <c r="CI38" i="3"/>
  <c r="CH38" i="3"/>
  <c r="CI37" i="3"/>
  <c r="CI36" i="3"/>
  <c r="CH36" i="3"/>
  <c r="CI35" i="3"/>
  <c r="CH35" i="3"/>
  <c r="CI34" i="3"/>
  <c r="CH34" i="3"/>
  <c r="CI33" i="3"/>
  <c r="CI32" i="3"/>
  <c r="CH32" i="3"/>
  <c r="CI31" i="3"/>
  <c r="CH31" i="3"/>
  <c r="CF30" i="3"/>
  <c r="CE30" i="3"/>
  <c r="CI29" i="3"/>
  <c r="CH29" i="3"/>
  <c r="CI28" i="3"/>
  <c r="CH28" i="3"/>
  <c r="CI27" i="3"/>
  <c r="CH27" i="3"/>
  <c r="CI26" i="3"/>
  <c r="CI25" i="3"/>
  <c r="CH25" i="3"/>
  <c r="CF24" i="3"/>
  <c r="CE24" i="3"/>
  <c r="CI23" i="3"/>
  <c r="CH23" i="3"/>
  <c r="CI22" i="3"/>
  <c r="CH22" i="3"/>
  <c r="CI21" i="3"/>
  <c r="CH21" i="3"/>
  <c r="CI20" i="3"/>
  <c r="CH20" i="3"/>
  <c r="CI19" i="3"/>
  <c r="CH19" i="3"/>
  <c r="CF18" i="3"/>
  <c r="CE18" i="3"/>
  <c r="CI17" i="3"/>
  <c r="CH17" i="3"/>
  <c r="CI16" i="3"/>
  <c r="CI15" i="3"/>
  <c r="CI14" i="3"/>
  <c r="CH14" i="3"/>
  <c r="CI13" i="3"/>
  <c r="CH13" i="3"/>
  <c r="CI12" i="3"/>
  <c r="CF11" i="3"/>
  <c r="CI11" i="3" s="1"/>
  <c r="CE11" i="3"/>
  <c r="CI10" i="3"/>
  <c r="CH10" i="3"/>
  <c r="CI9" i="3"/>
  <c r="CH9" i="3"/>
  <c r="CI8" i="3"/>
  <c r="CH8" i="3"/>
  <c r="CI7" i="3"/>
  <c r="CH7" i="3"/>
  <c r="CF6" i="3"/>
  <c r="CH6" i="3" s="1"/>
  <c r="CE6" i="3"/>
  <c r="CB145" i="3"/>
  <c r="CA145" i="3"/>
  <c r="BZ145" i="3"/>
  <c r="CB144" i="3"/>
  <c r="CA144" i="3"/>
  <c r="BZ144" i="3"/>
  <c r="CD142" i="3"/>
  <c r="CC142" i="3"/>
  <c r="CD141" i="3"/>
  <c r="CC141" i="3"/>
  <c r="CD140" i="3"/>
  <c r="CC140" i="3"/>
  <c r="CD139" i="3"/>
  <c r="CC139" i="3"/>
  <c r="CA138" i="3"/>
  <c r="BZ138" i="3"/>
  <c r="CD137" i="3"/>
  <c r="CC137" i="3"/>
  <c r="CD136" i="3"/>
  <c r="CC136" i="3"/>
  <c r="CD135" i="3"/>
  <c r="CC135" i="3"/>
  <c r="CD134" i="3"/>
  <c r="CC134" i="3"/>
  <c r="CD133" i="3"/>
  <c r="CC133" i="3"/>
  <c r="CD132" i="3"/>
  <c r="CC132" i="3"/>
  <c r="CA131" i="3"/>
  <c r="BZ131" i="3"/>
  <c r="CD130" i="3"/>
  <c r="CC130" i="3"/>
  <c r="CD129" i="3"/>
  <c r="CC129" i="3"/>
  <c r="CD128" i="3"/>
  <c r="CC128" i="3"/>
  <c r="CD127" i="3"/>
  <c r="CC127" i="3"/>
  <c r="CD126" i="3"/>
  <c r="CC126" i="3"/>
  <c r="CD125" i="3"/>
  <c r="CC125" i="3"/>
  <c r="CD124" i="3"/>
  <c r="CC124" i="3"/>
  <c r="CD123" i="3"/>
  <c r="CC123" i="3"/>
  <c r="CA122" i="3"/>
  <c r="BZ122" i="3"/>
  <c r="CD121" i="3"/>
  <c r="CC121" i="3"/>
  <c r="CD120" i="3"/>
  <c r="CC120" i="3"/>
  <c r="CD119" i="3"/>
  <c r="CC119" i="3"/>
  <c r="CD118" i="3"/>
  <c r="CC118" i="3"/>
  <c r="CD117" i="3"/>
  <c r="CC117" i="3"/>
  <c r="CD116" i="3"/>
  <c r="CC116" i="3"/>
  <c r="CA115" i="3"/>
  <c r="CD115" i="3" s="1"/>
  <c r="BZ115" i="3"/>
  <c r="CD114" i="3"/>
  <c r="CC114" i="3"/>
  <c r="CD113" i="3"/>
  <c r="CC113" i="3"/>
  <c r="CD112" i="3"/>
  <c r="CC112" i="3"/>
  <c r="CD111" i="3"/>
  <c r="CC111" i="3"/>
  <c r="CD110" i="3"/>
  <c r="CC110" i="3"/>
  <c r="CD109" i="3"/>
  <c r="CC109" i="3"/>
  <c r="CA108" i="3"/>
  <c r="BZ108" i="3"/>
  <c r="CD107" i="3"/>
  <c r="CC107" i="3"/>
  <c r="CD106" i="3"/>
  <c r="CC106" i="3"/>
  <c r="CD105" i="3"/>
  <c r="CC105" i="3"/>
  <c r="CD104" i="3"/>
  <c r="CC104" i="3"/>
  <c r="CD103" i="3"/>
  <c r="CC103" i="3"/>
  <c r="CD102" i="3"/>
  <c r="CC102" i="3"/>
  <c r="CA101" i="3"/>
  <c r="CC101" i="3" s="1"/>
  <c r="BZ101" i="3"/>
  <c r="CD100" i="3"/>
  <c r="CC100" i="3"/>
  <c r="CD99" i="3"/>
  <c r="CD98" i="3"/>
  <c r="CC98" i="3"/>
  <c r="CD97" i="3"/>
  <c r="CC97" i="3"/>
  <c r="CA96" i="3"/>
  <c r="BZ96" i="3"/>
  <c r="CD95" i="3"/>
  <c r="CC95" i="3"/>
  <c r="CD94" i="3"/>
  <c r="CC94" i="3"/>
  <c r="CD93" i="3"/>
  <c r="CC93" i="3"/>
  <c r="CD92" i="3"/>
  <c r="CC92" i="3"/>
  <c r="CD91" i="3"/>
  <c r="CC91" i="3"/>
  <c r="CA90" i="3"/>
  <c r="BZ90" i="3"/>
  <c r="CD89" i="3"/>
  <c r="CC89" i="3"/>
  <c r="CD88" i="3"/>
  <c r="CC88" i="3"/>
  <c r="CD87" i="3"/>
  <c r="CC87" i="3"/>
  <c r="CD86" i="3"/>
  <c r="CC86" i="3"/>
  <c r="CD85" i="3"/>
  <c r="CC85" i="3"/>
  <c r="CA84" i="3"/>
  <c r="BZ84" i="3"/>
  <c r="CD83" i="3"/>
  <c r="CC83" i="3"/>
  <c r="CD82" i="3"/>
  <c r="CC82" i="3"/>
  <c r="CD81" i="3"/>
  <c r="CC81" i="3"/>
  <c r="CA80" i="3"/>
  <c r="CD80" i="3" s="1"/>
  <c r="BZ80" i="3"/>
  <c r="CD79" i="3"/>
  <c r="CC79" i="3"/>
  <c r="CD78" i="3"/>
  <c r="CC78" i="3"/>
  <c r="CD77" i="3"/>
  <c r="CC77" i="3"/>
  <c r="CD76" i="3"/>
  <c r="CC76" i="3"/>
  <c r="CA75" i="3"/>
  <c r="BZ75" i="3"/>
  <c r="CD74" i="3"/>
  <c r="CC74" i="3"/>
  <c r="CD73" i="3"/>
  <c r="CC73" i="3"/>
  <c r="CD72" i="3"/>
  <c r="CC72" i="3"/>
  <c r="CD71" i="3"/>
  <c r="CC71" i="3"/>
  <c r="CD70" i="3"/>
  <c r="CC70" i="3"/>
  <c r="CA69" i="3"/>
  <c r="BZ69" i="3"/>
  <c r="CD68" i="3"/>
  <c r="CC68" i="3"/>
  <c r="CD67" i="3"/>
  <c r="CC67" i="3"/>
  <c r="CD66" i="3"/>
  <c r="CC66" i="3"/>
  <c r="CD65" i="3"/>
  <c r="CC65" i="3"/>
  <c r="CD64" i="3"/>
  <c r="CC64" i="3"/>
  <c r="CA63" i="3"/>
  <c r="BZ63" i="3"/>
  <c r="CD62" i="3"/>
  <c r="CC62" i="3"/>
  <c r="CD61" i="3"/>
  <c r="CC61" i="3"/>
  <c r="CD60" i="3"/>
  <c r="CC60" i="3"/>
  <c r="CD59" i="3"/>
  <c r="CC59" i="3"/>
  <c r="CD58" i="3"/>
  <c r="CC58" i="3"/>
  <c r="CD57" i="3"/>
  <c r="CC57" i="3"/>
  <c r="CA56" i="3"/>
  <c r="BZ56" i="3"/>
  <c r="CD49" i="3"/>
  <c r="CC49" i="3"/>
  <c r="CA48" i="3"/>
  <c r="BZ48" i="3"/>
  <c r="CD47" i="3"/>
  <c r="CC47" i="3"/>
  <c r="CD46" i="3"/>
  <c r="CC46" i="3"/>
  <c r="CD45" i="3"/>
  <c r="CC45" i="3"/>
  <c r="CD44" i="3"/>
  <c r="CC44" i="3"/>
  <c r="CD43" i="3"/>
  <c r="CC43" i="3"/>
  <c r="CA42" i="3"/>
  <c r="BZ42" i="3"/>
  <c r="CD41" i="3"/>
  <c r="CC41" i="3"/>
  <c r="CD40" i="3"/>
  <c r="CC40" i="3"/>
  <c r="CD39" i="3"/>
  <c r="CC39" i="3"/>
  <c r="CD38" i="3"/>
  <c r="CD37" i="3"/>
  <c r="CC37" i="3"/>
  <c r="CD36" i="3"/>
  <c r="CC36" i="3"/>
  <c r="CD35" i="3"/>
  <c r="CC35" i="3"/>
  <c r="CD34" i="3"/>
  <c r="CC34" i="3"/>
  <c r="CD33" i="3"/>
  <c r="CC33" i="3"/>
  <c r="CD32" i="3"/>
  <c r="CD31" i="3"/>
  <c r="CA30" i="3"/>
  <c r="CD30" i="3" s="1"/>
  <c r="BZ30" i="3"/>
  <c r="CD29" i="3"/>
  <c r="CC29" i="3"/>
  <c r="CD28" i="3"/>
  <c r="CC28" i="3"/>
  <c r="CD27" i="3"/>
  <c r="CC27" i="3"/>
  <c r="CD26" i="3"/>
  <c r="CC26" i="3"/>
  <c r="CD25" i="3"/>
  <c r="CC25" i="3"/>
  <c r="CA24" i="3"/>
  <c r="CD24" i="3" s="1"/>
  <c r="BZ24" i="3"/>
  <c r="CD23" i="3"/>
  <c r="CC23" i="3"/>
  <c r="CD22" i="3"/>
  <c r="CC22" i="3"/>
  <c r="CD21" i="3"/>
  <c r="CC21" i="3"/>
  <c r="CD20" i="3"/>
  <c r="CC20" i="3"/>
  <c r="CD19" i="3"/>
  <c r="CC19" i="3"/>
  <c r="CA18" i="3"/>
  <c r="BZ18" i="3"/>
  <c r="CD17" i="3"/>
  <c r="CC17" i="3"/>
  <c r="CD16" i="3"/>
  <c r="CC16" i="3"/>
  <c r="CD15" i="3"/>
  <c r="CC15" i="3"/>
  <c r="CD14" i="3"/>
  <c r="CC14" i="3"/>
  <c r="CD13" i="3"/>
  <c r="CC13" i="3"/>
  <c r="CD12" i="3"/>
  <c r="CC12" i="3"/>
  <c r="CA11" i="3"/>
  <c r="CD11" i="3" s="1"/>
  <c r="BZ11" i="3"/>
  <c r="CD10" i="3"/>
  <c r="CC10" i="3"/>
  <c r="CD9" i="3"/>
  <c r="CC9" i="3"/>
  <c r="CD8" i="3"/>
  <c r="CC8" i="3"/>
  <c r="CD7" i="3"/>
  <c r="CC7" i="3"/>
  <c r="CA6" i="3"/>
  <c r="BZ6" i="3"/>
  <c r="BW145" i="3"/>
  <c r="BV145" i="3"/>
  <c r="BU145" i="3"/>
  <c r="BW144" i="3"/>
  <c r="BV144" i="3"/>
  <c r="BU144" i="3"/>
  <c r="BY142" i="3"/>
  <c r="BX142" i="3"/>
  <c r="BY141" i="3"/>
  <c r="BX141" i="3"/>
  <c r="BY140" i="3"/>
  <c r="BX140" i="3"/>
  <c r="BY139" i="3"/>
  <c r="BX139" i="3"/>
  <c r="BV138" i="3"/>
  <c r="BY138" i="3" s="1"/>
  <c r="BU138" i="3"/>
  <c r="BY137" i="3"/>
  <c r="BX137" i="3"/>
  <c r="BY136" i="3"/>
  <c r="BX136" i="3"/>
  <c r="BY135" i="3"/>
  <c r="BX135" i="3"/>
  <c r="BY134" i="3"/>
  <c r="BX134" i="3"/>
  <c r="BY133" i="3"/>
  <c r="BX133" i="3"/>
  <c r="BY132" i="3"/>
  <c r="BX132" i="3"/>
  <c r="BY131" i="3"/>
  <c r="BV131" i="3"/>
  <c r="BX131" i="3" s="1"/>
  <c r="BU131" i="3"/>
  <c r="BY130" i="3"/>
  <c r="BX130" i="3"/>
  <c r="BY129" i="3"/>
  <c r="BX129" i="3"/>
  <c r="BY128" i="3"/>
  <c r="BX128" i="3"/>
  <c r="BY127" i="3"/>
  <c r="BX127" i="3"/>
  <c r="BY126" i="3"/>
  <c r="BX126" i="3"/>
  <c r="BY125" i="3"/>
  <c r="BX125" i="3"/>
  <c r="BY124" i="3"/>
  <c r="BX124" i="3"/>
  <c r="BY123" i="3"/>
  <c r="BX123" i="3"/>
  <c r="BV122" i="3"/>
  <c r="BU122" i="3"/>
  <c r="BY121" i="3"/>
  <c r="BX121" i="3"/>
  <c r="BY120" i="3"/>
  <c r="BX120" i="3"/>
  <c r="BY119" i="3"/>
  <c r="BX119" i="3"/>
  <c r="BY118" i="3"/>
  <c r="BX118" i="3"/>
  <c r="BY117" i="3"/>
  <c r="BX117" i="3"/>
  <c r="BY116" i="3"/>
  <c r="BX116" i="3"/>
  <c r="BV115" i="3"/>
  <c r="BU115" i="3"/>
  <c r="BY114" i="3"/>
  <c r="BX114" i="3"/>
  <c r="BY113" i="3"/>
  <c r="BX113" i="3"/>
  <c r="BY112" i="3"/>
  <c r="BX112" i="3"/>
  <c r="BY111" i="3"/>
  <c r="BX111" i="3"/>
  <c r="BY110" i="3"/>
  <c r="BX110" i="3"/>
  <c r="BY109" i="3"/>
  <c r="BX109" i="3"/>
  <c r="BY108" i="3"/>
  <c r="BV108" i="3"/>
  <c r="BX108" i="3" s="1"/>
  <c r="BU108" i="3"/>
  <c r="BY107" i="3"/>
  <c r="BX107" i="3"/>
  <c r="BY106" i="3"/>
  <c r="BX106" i="3"/>
  <c r="BY105" i="3"/>
  <c r="BX105" i="3"/>
  <c r="BY104" i="3"/>
  <c r="BX104" i="3"/>
  <c r="BY103" i="3"/>
  <c r="BX103" i="3"/>
  <c r="BY102" i="3"/>
  <c r="BX102" i="3"/>
  <c r="BV101" i="3"/>
  <c r="BY101" i="3" s="1"/>
  <c r="BU101" i="3"/>
  <c r="BY100" i="3"/>
  <c r="BX100" i="3"/>
  <c r="BY99" i="3"/>
  <c r="BX99" i="3"/>
  <c r="BY98" i="3"/>
  <c r="BX98" i="3"/>
  <c r="BY97" i="3"/>
  <c r="BX97" i="3"/>
  <c r="BV96" i="3"/>
  <c r="BU96" i="3"/>
  <c r="BY95" i="3"/>
  <c r="BX95" i="3"/>
  <c r="BY94" i="3"/>
  <c r="BX94" i="3"/>
  <c r="BY93" i="3"/>
  <c r="BX93" i="3"/>
  <c r="BY92" i="3"/>
  <c r="BX92" i="3"/>
  <c r="BY91" i="3"/>
  <c r="BX91" i="3"/>
  <c r="BV90" i="3"/>
  <c r="BX90" i="3" s="1"/>
  <c r="BU90" i="3"/>
  <c r="BY89" i="3"/>
  <c r="BX89" i="3"/>
  <c r="BY88" i="3"/>
  <c r="BX88" i="3"/>
  <c r="BY87" i="3"/>
  <c r="BX87" i="3"/>
  <c r="BY86" i="3"/>
  <c r="BX86" i="3"/>
  <c r="BY85" i="3"/>
  <c r="BX85" i="3"/>
  <c r="BV84" i="3"/>
  <c r="BY84" i="3" s="1"/>
  <c r="BU84" i="3"/>
  <c r="BX84" i="3" s="1"/>
  <c r="BY83" i="3"/>
  <c r="BX83" i="3"/>
  <c r="BY82" i="3"/>
  <c r="BX82" i="3"/>
  <c r="BY81" i="3"/>
  <c r="BX81" i="3"/>
  <c r="BY80" i="3"/>
  <c r="BV80" i="3"/>
  <c r="BX80" i="3" s="1"/>
  <c r="BU80" i="3"/>
  <c r="BY79" i="3"/>
  <c r="BX79" i="3"/>
  <c r="BY78" i="3"/>
  <c r="BX78" i="3"/>
  <c r="BY77" i="3"/>
  <c r="BX77" i="3"/>
  <c r="BY76" i="3"/>
  <c r="BX76" i="3"/>
  <c r="BV75" i="3"/>
  <c r="BU75" i="3"/>
  <c r="BY74" i="3"/>
  <c r="BX74" i="3"/>
  <c r="BY73" i="3"/>
  <c r="BX73" i="3"/>
  <c r="BY72" i="3"/>
  <c r="BX72" i="3"/>
  <c r="BY71" i="3"/>
  <c r="BX71" i="3"/>
  <c r="BY70" i="3"/>
  <c r="BX70" i="3"/>
  <c r="BV69" i="3"/>
  <c r="BX69" i="3" s="1"/>
  <c r="BU69" i="3"/>
  <c r="BY68" i="3"/>
  <c r="BX68" i="3"/>
  <c r="BY67" i="3"/>
  <c r="BX67" i="3"/>
  <c r="BY66" i="3"/>
  <c r="BX66" i="3"/>
  <c r="BY65" i="3"/>
  <c r="BX65" i="3"/>
  <c r="BY64" i="3"/>
  <c r="BX64" i="3"/>
  <c r="BY63" i="3"/>
  <c r="BV63" i="3"/>
  <c r="BX63" i="3" s="1"/>
  <c r="BU63" i="3"/>
  <c r="BY62" i="3"/>
  <c r="BX62" i="3"/>
  <c r="BY61" i="3"/>
  <c r="BX61" i="3"/>
  <c r="BY60" i="3"/>
  <c r="BX60" i="3"/>
  <c r="BY59" i="3"/>
  <c r="BX59" i="3"/>
  <c r="BY58" i="3"/>
  <c r="BX58" i="3"/>
  <c r="BY57" i="3"/>
  <c r="BX57" i="3"/>
  <c r="BV56" i="3"/>
  <c r="BU56" i="3"/>
  <c r="BY55" i="3"/>
  <c r="BX55" i="3"/>
  <c r="BY54" i="3"/>
  <c r="BX54" i="3"/>
  <c r="BY53" i="3"/>
  <c r="BX53" i="3"/>
  <c r="BY52" i="3"/>
  <c r="BX52" i="3"/>
  <c r="BY51" i="3"/>
  <c r="BY50" i="3"/>
  <c r="BX50" i="3"/>
  <c r="BY49" i="3"/>
  <c r="BX49" i="3"/>
  <c r="BV48" i="3"/>
  <c r="BY48" i="3" s="1"/>
  <c r="BU48" i="3"/>
  <c r="BY47" i="3"/>
  <c r="BX47" i="3"/>
  <c r="BY46" i="3"/>
  <c r="BX46" i="3"/>
  <c r="BY45" i="3"/>
  <c r="BX45" i="3"/>
  <c r="BY44" i="3"/>
  <c r="BX44" i="3"/>
  <c r="BY43" i="3"/>
  <c r="BX43" i="3"/>
  <c r="BY42" i="3"/>
  <c r="BV42" i="3"/>
  <c r="BX42" i="3" s="1"/>
  <c r="BU42" i="3"/>
  <c r="BY41" i="3"/>
  <c r="BX41" i="3"/>
  <c r="BY40" i="3"/>
  <c r="BX40" i="3"/>
  <c r="BY39" i="3"/>
  <c r="BX39" i="3"/>
  <c r="BY38" i="3"/>
  <c r="BX38" i="3"/>
  <c r="BY37" i="3"/>
  <c r="BX37" i="3"/>
  <c r="BY36" i="3"/>
  <c r="BX36" i="3"/>
  <c r="BY35" i="3"/>
  <c r="BX35" i="3"/>
  <c r="BY34" i="3"/>
  <c r="BX34" i="3"/>
  <c r="BY33" i="3"/>
  <c r="BX33" i="3"/>
  <c r="BY32" i="3"/>
  <c r="BX32" i="3"/>
  <c r="BY31" i="3"/>
  <c r="BX31" i="3"/>
  <c r="BV30" i="3"/>
  <c r="BY30" i="3" s="1"/>
  <c r="BU30" i="3"/>
  <c r="BY29" i="3"/>
  <c r="BX29" i="3"/>
  <c r="BY28" i="3"/>
  <c r="BX28" i="3"/>
  <c r="BY27" i="3"/>
  <c r="BX27" i="3"/>
  <c r="BY26" i="3"/>
  <c r="BX26" i="3"/>
  <c r="BY25" i="3"/>
  <c r="BX25" i="3"/>
  <c r="BV24" i="3"/>
  <c r="BY24" i="3" s="1"/>
  <c r="BU24" i="3"/>
  <c r="BY23" i="3"/>
  <c r="BX23" i="3"/>
  <c r="BY22" i="3"/>
  <c r="BX22" i="3"/>
  <c r="BY21" i="3"/>
  <c r="BX21" i="3"/>
  <c r="BY20" i="3"/>
  <c r="BX20" i="3"/>
  <c r="BY19" i="3"/>
  <c r="BX19" i="3"/>
  <c r="BV18" i="3"/>
  <c r="BU18" i="3"/>
  <c r="BY17" i="3"/>
  <c r="BX17" i="3"/>
  <c r="BY16" i="3"/>
  <c r="BX16" i="3"/>
  <c r="BY15" i="3"/>
  <c r="BX15" i="3"/>
  <c r="BY14" i="3"/>
  <c r="BX14" i="3"/>
  <c r="BY13" i="3"/>
  <c r="BX13" i="3"/>
  <c r="BY12" i="3"/>
  <c r="BX12" i="3"/>
  <c r="BY11" i="3"/>
  <c r="BV11" i="3"/>
  <c r="BX11" i="3" s="1"/>
  <c r="BU11" i="3"/>
  <c r="BY10" i="3"/>
  <c r="BX10" i="3"/>
  <c r="BY9" i="3"/>
  <c r="BX9" i="3"/>
  <c r="BY8" i="3"/>
  <c r="BX8" i="3"/>
  <c r="BY7" i="3"/>
  <c r="BX7" i="3"/>
  <c r="BV6" i="3"/>
  <c r="BU6" i="3"/>
  <c r="BR145" i="3"/>
  <c r="BQ145" i="3"/>
  <c r="BP145" i="3"/>
  <c r="BR144" i="3"/>
  <c r="BQ144" i="3"/>
  <c r="BP144" i="3"/>
  <c r="BT142" i="3"/>
  <c r="BS142" i="3"/>
  <c r="BT141" i="3"/>
  <c r="BS141" i="3"/>
  <c r="BT140" i="3"/>
  <c r="BS140" i="3"/>
  <c r="BT139" i="3"/>
  <c r="BS139" i="3"/>
  <c r="BT138" i="3"/>
  <c r="BQ138" i="3"/>
  <c r="BS138" i="3" s="1"/>
  <c r="BP138" i="3"/>
  <c r="BT137" i="3"/>
  <c r="BS137" i="3"/>
  <c r="BT136" i="3"/>
  <c r="BS136" i="3"/>
  <c r="BT135" i="3"/>
  <c r="BS135" i="3"/>
  <c r="BT134" i="3"/>
  <c r="BS134" i="3"/>
  <c r="BT133" i="3"/>
  <c r="BS133" i="3"/>
  <c r="BT132" i="3"/>
  <c r="BS132" i="3"/>
  <c r="BT131" i="3"/>
  <c r="BQ131" i="3"/>
  <c r="BS131" i="3" s="1"/>
  <c r="BP131" i="3"/>
  <c r="BT130" i="3"/>
  <c r="BS130" i="3"/>
  <c r="BT129" i="3"/>
  <c r="BS129" i="3"/>
  <c r="BT128" i="3"/>
  <c r="BS128" i="3"/>
  <c r="BT127" i="3"/>
  <c r="BS127" i="3"/>
  <c r="BT126" i="3"/>
  <c r="BS126" i="3"/>
  <c r="BT125" i="3"/>
  <c r="BS125" i="3"/>
  <c r="BT124" i="3"/>
  <c r="BS124" i="3"/>
  <c r="BT123" i="3"/>
  <c r="BS123" i="3"/>
  <c r="BT122" i="3"/>
  <c r="BQ122" i="3"/>
  <c r="BS122" i="3" s="1"/>
  <c r="BP122" i="3"/>
  <c r="BT121" i="3"/>
  <c r="BS121" i="3"/>
  <c r="BT120" i="3"/>
  <c r="BS120" i="3"/>
  <c r="BT119" i="3"/>
  <c r="BS119" i="3"/>
  <c r="BT118" i="3"/>
  <c r="BT117" i="3"/>
  <c r="BS117" i="3"/>
  <c r="BT116" i="3"/>
  <c r="BS116" i="3"/>
  <c r="BT115" i="3"/>
  <c r="BQ115" i="3"/>
  <c r="BP115" i="3"/>
  <c r="BT114" i="3"/>
  <c r="BS114" i="3"/>
  <c r="BT113" i="3"/>
  <c r="BS113" i="3"/>
  <c r="BT112" i="3"/>
  <c r="BS112" i="3"/>
  <c r="BT111" i="3"/>
  <c r="BS111" i="3"/>
  <c r="BT110" i="3"/>
  <c r="BS110" i="3"/>
  <c r="BT109" i="3"/>
  <c r="BS109" i="3"/>
  <c r="BT108" i="3"/>
  <c r="BQ108" i="3"/>
  <c r="BS108" i="3" s="1"/>
  <c r="BP108" i="3"/>
  <c r="BT107" i="3"/>
  <c r="BS107" i="3"/>
  <c r="BT106" i="3"/>
  <c r="BS106" i="3"/>
  <c r="BT105" i="3"/>
  <c r="BS105" i="3"/>
  <c r="BT104" i="3"/>
  <c r="BS104" i="3"/>
  <c r="BT103" i="3"/>
  <c r="BS103" i="3"/>
  <c r="BT102" i="3"/>
  <c r="BS102" i="3"/>
  <c r="BQ101" i="3"/>
  <c r="BP101" i="3"/>
  <c r="BT100" i="3"/>
  <c r="BS100" i="3"/>
  <c r="BT99" i="3"/>
  <c r="BS99" i="3"/>
  <c r="BT98" i="3"/>
  <c r="BS98" i="3"/>
  <c r="BT97" i="3"/>
  <c r="BS97" i="3"/>
  <c r="BS96" i="3"/>
  <c r="BT96" i="3"/>
  <c r="BQ96" i="3"/>
  <c r="BP96" i="3"/>
  <c r="BT95" i="3"/>
  <c r="BS95" i="3"/>
  <c r="BT94" i="3"/>
  <c r="BS94" i="3"/>
  <c r="BT93" i="3"/>
  <c r="BS93" i="3"/>
  <c r="BT92" i="3"/>
  <c r="BS92" i="3"/>
  <c r="BT91" i="3"/>
  <c r="BS91" i="3"/>
  <c r="BQ90" i="3"/>
  <c r="BP90" i="3"/>
  <c r="BT89" i="3"/>
  <c r="BS89" i="3"/>
  <c r="BT88" i="3"/>
  <c r="BS88" i="3"/>
  <c r="BT87" i="3"/>
  <c r="BS87" i="3"/>
  <c r="BT86" i="3"/>
  <c r="BS86" i="3"/>
  <c r="BT85" i="3"/>
  <c r="BS85" i="3"/>
  <c r="BT84" i="3"/>
  <c r="BQ84" i="3"/>
  <c r="BS84" i="3" s="1"/>
  <c r="BP84" i="3"/>
  <c r="BT83" i="3"/>
  <c r="BS83" i="3"/>
  <c r="BT82" i="3"/>
  <c r="BS82" i="3"/>
  <c r="BT81" i="3"/>
  <c r="BS81" i="3"/>
  <c r="BT80" i="3"/>
  <c r="BS80" i="3"/>
  <c r="BQ80" i="3"/>
  <c r="BP80" i="3"/>
  <c r="BT79" i="3"/>
  <c r="BS79" i="3"/>
  <c r="BT78" i="3"/>
  <c r="BS78" i="3"/>
  <c r="BT77" i="3"/>
  <c r="BS77" i="3"/>
  <c r="BT76" i="3"/>
  <c r="BS76" i="3"/>
  <c r="BT75" i="3"/>
  <c r="BQ75" i="3"/>
  <c r="BS75" i="3" s="1"/>
  <c r="BP75" i="3"/>
  <c r="BT74" i="3"/>
  <c r="BS74" i="3"/>
  <c r="BT73" i="3"/>
  <c r="BS73" i="3"/>
  <c r="BT72" i="3"/>
  <c r="BS72" i="3"/>
  <c r="BT71" i="3"/>
  <c r="BS71" i="3"/>
  <c r="BT70" i="3"/>
  <c r="BS70" i="3"/>
  <c r="BT69" i="3"/>
  <c r="BQ69" i="3"/>
  <c r="BS69" i="3" s="1"/>
  <c r="BP69" i="3"/>
  <c r="BT68" i="3"/>
  <c r="BS68" i="3"/>
  <c r="BT67" i="3"/>
  <c r="BS67" i="3"/>
  <c r="BT66" i="3"/>
  <c r="BS66" i="3"/>
  <c r="BT65" i="3"/>
  <c r="BS65" i="3"/>
  <c r="BT64" i="3"/>
  <c r="BS64" i="3"/>
  <c r="BT63" i="3"/>
  <c r="BQ63" i="3"/>
  <c r="BS63" i="3" s="1"/>
  <c r="BP63" i="3"/>
  <c r="BT62" i="3"/>
  <c r="BS62" i="3"/>
  <c r="BT61" i="3"/>
  <c r="BS61" i="3"/>
  <c r="BT60" i="3"/>
  <c r="BS60" i="3"/>
  <c r="BT59" i="3"/>
  <c r="BS59" i="3"/>
  <c r="BT58" i="3"/>
  <c r="BS58" i="3"/>
  <c r="BT57" i="3"/>
  <c r="BS57" i="3"/>
  <c r="BQ56" i="3"/>
  <c r="BT56" i="3" s="1"/>
  <c r="BP56" i="3"/>
  <c r="BT55" i="3"/>
  <c r="BS55" i="3"/>
  <c r="BT54" i="3"/>
  <c r="BS54" i="3"/>
  <c r="BT53" i="3"/>
  <c r="BS53" i="3"/>
  <c r="BT52" i="3"/>
  <c r="BS52" i="3"/>
  <c r="BT51" i="3"/>
  <c r="BS51" i="3"/>
  <c r="BT50" i="3"/>
  <c r="BS50" i="3"/>
  <c r="BT49" i="3"/>
  <c r="BS49" i="3"/>
  <c r="BQ48" i="3"/>
  <c r="BT48" i="3" s="1"/>
  <c r="BP48" i="3"/>
  <c r="BT47" i="3"/>
  <c r="BS47" i="3"/>
  <c r="BT46" i="3"/>
  <c r="BS46" i="3"/>
  <c r="BT45" i="3"/>
  <c r="BS45" i="3"/>
  <c r="BT44" i="3"/>
  <c r="BS44" i="3"/>
  <c r="BT43" i="3"/>
  <c r="BS43" i="3"/>
  <c r="BT42" i="3"/>
  <c r="BQ42" i="3"/>
  <c r="BS42" i="3" s="1"/>
  <c r="BP42" i="3"/>
  <c r="BT41" i="3"/>
  <c r="BS41" i="3"/>
  <c r="BT40" i="3"/>
  <c r="BS40" i="3"/>
  <c r="BT39" i="3"/>
  <c r="BS39" i="3"/>
  <c r="BT38" i="3"/>
  <c r="BS38" i="3"/>
  <c r="BT37" i="3"/>
  <c r="BS37" i="3"/>
  <c r="BT36" i="3"/>
  <c r="BS36" i="3"/>
  <c r="BT35" i="3"/>
  <c r="BT34" i="3"/>
  <c r="BS34" i="3"/>
  <c r="BT33" i="3"/>
  <c r="BS33" i="3"/>
  <c r="BT32" i="3"/>
  <c r="BS32" i="3"/>
  <c r="BT31" i="3"/>
  <c r="BS31" i="3"/>
  <c r="BQ30" i="3"/>
  <c r="BT30" i="3" s="1"/>
  <c r="BP30" i="3"/>
  <c r="BT29" i="3"/>
  <c r="BS29" i="3"/>
  <c r="BT28" i="3"/>
  <c r="BS28" i="3"/>
  <c r="BT27" i="3"/>
  <c r="BS27" i="3"/>
  <c r="BT26" i="3"/>
  <c r="BS26" i="3"/>
  <c r="BT25" i="3"/>
  <c r="BS25" i="3"/>
  <c r="BT24" i="3"/>
  <c r="BQ24" i="3"/>
  <c r="BS24" i="3" s="1"/>
  <c r="BP24" i="3"/>
  <c r="BT23" i="3"/>
  <c r="BS23" i="3"/>
  <c r="BT22" i="3"/>
  <c r="BS22" i="3"/>
  <c r="BT21" i="3"/>
  <c r="BS21" i="3"/>
  <c r="BT20" i="3"/>
  <c r="BS20" i="3"/>
  <c r="BT19" i="3"/>
  <c r="BS19" i="3"/>
  <c r="BT18" i="3"/>
  <c r="BQ18" i="3"/>
  <c r="BS18" i="3" s="1"/>
  <c r="BP18" i="3"/>
  <c r="BT17" i="3"/>
  <c r="BS17" i="3"/>
  <c r="BT16" i="3"/>
  <c r="BS16" i="3"/>
  <c r="BT15" i="3"/>
  <c r="BS15" i="3"/>
  <c r="BT14" i="3"/>
  <c r="BS14" i="3"/>
  <c r="BT13" i="3"/>
  <c r="BS13" i="3"/>
  <c r="BT12" i="3"/>
  <c r="BS12" i="3"/>
  <c r="BQ11" i="3"/>
  <c r="BT11" i="3" s="1"/>
  <c r="BP11" i="3"/>
  <c r="BT10" i="3"/>
  <c r="BS10" i="3"/>
  <c r="BT9" i="3"/>
  <c r="BS9" i="3"/>
  <c r="BT8" i="3"/>
  <c r="BS8" i="3"/>
  <c r="BT7" i="3"/>
  <c r="BS7" i="3"/>
  <c r="BT6" i="3"/>
  <c r="BR143" i="3"/>
  <c r="BQ6" i="3"/>
  <c r="BS6" i="3" s="1"/>
  <c r="BP6" i="3"/>
  <c r="BM145" i="3"/>
  <c r="BL145" i="3"/>
  <c r="BK145" i="3"/>
  <c r="BM144" i="3"/>
  <c r="BL144" i="3"/>
  <c r="BK144" i="3"/>
  <c r="BO142" i="3"/>
  <c r="BN142" i="3"/>
  <c r="BO141" i="3"/>
  <c r="BN141" i="3"/>
  <c r="BO140" i="3"/>
  <c r="BN140" i="3"/>
  <c r="BO139" i="3"/>
  <c r="BN139" i="3"/>
  <c r="BL138" i="3"/>
  <c r="BO138" i="3" s="1"/>
  <c r="BK138" i="3"/>
  <c r="BN138" i="3" s="1"/>
  <c r="BO137" i="3"/>
  <c r="BN137" i="3"/>
  <c r="BO136" i="3"/>
  <c r="BN136" i="3"/>
  <c r="BO135" i="3"/>
  <c r="BN135" i="3"/>
  <c r="BO134" i="3"/>
  <c r="BN134" i="3"/>
  <c r="BO133" i="3"/>
  <c r="BN133" i="3"/>
  <c r="BO132" i="3"/>
  <c r="BN132" i="3"/>
  <c r="BL131" i="3"/>
  <c r="BK131" i="3"/>
  <c r="BO130" i="3"/>
  <c r="BN130" i="3"/>
  <c r="BO129" i="3"/>
  <c r="BN129" i="3"/>
  <c r="BO128" i="3"/>
  <c r="BN128" i="3"/>
  <c r="BO127" i="3"/>
  <c r="BN127" i="3"/>
  <c r="BO126" i="3"/>
  <c r="BN126" i="3"/>
  <c r="BO125" i="3"/>
  <c r="BN125" i="3"/>
  <c r="BO124" i="3"/>
  <c r="BN124" i="3"/>
  <c r="BO123" i="3"/>
  <c r="BN123" i="3"/>
  <c r="BL122" i="3"/>
  <c r="BK122" i="3"/>
  <c r="BO121" i="3"/>
  <c r="BN121" i="3"/>
  <c r="BO120" i="3"/>
  <c r="BN120" i="3"/>
  <c r="BO119" i="3"/>
  <c r="BN119" i="3"/>
  <c r="BO118" i="3"/>
  <c r="BN118" i="3"/>
  <c r="BO117" i="3"/>
  <c r="BN117" i="3"/>
  <c r="BO116" i="3"/>
  <c r="BN116" i="3"/>
  <c r="BL115" i="3"/>
  <c r="BO115" i="3" s="1"/>
  <c r="BK115" i="3"/>
  <c r="BO114" i="3"/>
  <c r="BN114" i="3"/>
  <c r="BO113" i="3"/>
  <c r="BN113" i="3"/>
  <c r="BO112" i="3"/>
  <c r="BN112" i="3"/>
  <c r="BO111" i="3"/>
  <c r="BN111" i="3"/>
  <c r="BO110" i="3"/>
  <c r="BN110" i="3"/>
  <c r="BO109" i="3"/>
  <c r="BN109" i="3"/>
  <c r="BL108" i="3"/>
  <c r="BO108" i="3" s="1"/>
  <c r="BK108" i="3"/>
  <c r="BO107" i="3"/>
  <c r="BN107" i="3"/>
  <c r="BO106" i="3"/>
  <c r="BN106" i="3"/>
  <c r="BO105" i="3"/>
  <c r="BN105" i="3"/>
  <c r="BO104" i="3"/>
  <c r="BN104" i="3"/>
  <c r="BO103" i="3"/>
  <c r="BN103" i="3"/>
  <c r="BO102" i="3"/>
  <c r="BN102" i="3"/>
  <c r="BL101" i="3"/>
  <c r="BK101" i="3"/>
  <c r="BO100" i="3"/>
  <c r="BN100" i="3"/>
  <c r="BO99" i="3"/>
  <c r="BN99" i="3"/>
  <c r="BO98" i="3"/>
  <c r="BN98" i="3"/>
  <c r="BO97" i="3"/>
  <c r="BN97" i="3"/>
  <c r="BL96" i="3"/>
  <c r="BK96" i="3"/>
  <c r="BO95" i="3"/>
  <c r="BN95" i="3"/>
  <c r="BO94" i="3"/>
  <c r="BN94" i="3"/>
  <c r="BO93" i="3"/>
  <c r="BN93" i="3"/>
  <c r="BO92" i="3"/>
  <c r="BN92" i="3"/>
  <c r="BO91" i="3"/>
  <c r="BN91" i="3"/>
  <c r="BL90" i="3"/>
  <c r="BK90" i="3"/>
  <c r="BO89" i="3"/>
  <c r="BN89" i="3"/>
  <c r="BO88" i="3"/>
  <c r="BN88" i="3"/>
  <c r="BO87" i="3"/>
  <c r="BN87" i="3"/>
  <c r="BO86" i="3"/>
  <c r="BN86" i="3"/>
  <c r="BO85" i="3"/>
  <c r="BN85" i="3"/>
  <c r="BL84" i="3"/>
  <c r="BN84" i="3" s="1"/>
  <c r="BK84" i="3"/>
  <c r="BO83" i="3"/>
  <c r="BN83" i="3"/>
  <c r="BO82" i="3"/>
  <c r="BN82" i="3"/>
  <c r="BO81" i="3"/>
  <c r="BN81" i="3"/>
  <c r="BO80" i="3"/>
  <c r="BL80" i="3"/>
  <c r="BN80" i="3" s="1"/>
  <c r="BK80" i="3"/>
  <c r="BO79" i="3"/>
  <c r="BN79" i="3"/>
  <c r="BO78" i="3"/>
  <c r="BN78" i="3"/>
  <c r="BO77" i="3"/>
  <c r="BN77" i="3"/>
  <c r="BO76" i="3"/>
  <c r="BN76" i="3"/>
  <c r="BL75" i="3"/>
  <c r="BK75" i="3"/>
  <c r="BO74" i="3"/>
  <c r="BN74" i="3"/>
  <c r="BO73" i="3"/>
  <c r="BN73" i="3"/>
  <c r="BO72" i="3"/>
  <c r="BN72" i="3"/>
  <c r="BO71" i="3"/>
  <c r="BN71" i="3"/>
  <c r="BO70" i="3"/>
  <c r="BN70" i="3"/>
  <c r="BO69" i="3"/>
  <c r="BL69" i="3"/>
  <c r="BN69" i="3" s="1"/>
  <c r="BK69" i="3"/>
  <c r="BO68" i="3"/>
  <c r="BN68" i="3"/>
  <c r="BO67" i="3"/>
  <c r="BN67" i="3"/>
  <c r="BO66" i="3"/>
  <c r="BN66" i="3"/>
  <c r="BO65" i="3"/>
  <c r="BN65" i="3"/>
  <c r="BO64" i="3"/>
  <c r="BN64" i="3"/>
  <c r="BL63" i="3"/>
  <c r="BK63" i="3"/>
  <c r="BO62" i="3"/>
  <c r="BN62" i="3"/>
  <c r="BO61" i="3"/>
  <c r="BN61" i="3"/>
  <c r="BO60" i="3"/>
  <c r="BN60" i="3"/>
  <c r="BO59" i="3"/>
  <c r="BN59" i="3"/>
  <c r="BO58" i="3"/>
  <c r="BN58" i="3"/>
  <c r="BO57" i="3"/>
  <c r="BN57" i="3"/>
  <c r="BL56" i="3"/>
  <c r="BK56" i="3"/>
  <c r="BO55" i="3"/>
  <c r="BN55" i="3"/>
  <c r="BO54" i="3"/>
  <c r="BN54" i="3"/>
  <c r="BO53" i="3"/>
  <c r="BN53" i="3"/>
  <c r="BO52" i="3"/>
  <c r="BN52" i="3"/>
  <c r="BO51" i="3"/>
  <c r="BN51" i="3"/>
  <c r="BO50" i="3"/>
  <c r="BN50" i="3"/>
  <c r="BO49" i="3"/>
  <c r="BN49" i="3"/>
  <c r="BL48" i="3"/>
  <c r="BK48" i="3"/>
  <c r="BO47" i="3"/>
  <c r="BN47" i="3"/>
  <c r="BO46" i="3"/>
  <c r="BN46" i="3"/>
  <c r="BO45" i="3"/>
  <c r="BN45" i="3"/>
  <c r="BO44" i="3"/>
  <c r="BN44" i="3"/>
  <c r="BO43" i="3"/>
  <c r="BN43" i="3"/>
  <c r="BL42" i="3"/>
  <c r="BK42" i="3"/>
  <c r="BO41" i="3"/>
  <c r="BN41" i="3"/>
  <c r="BO40" i="3"/>
  <c r="BO39" i="3"/>
  <c r="BN39" i="3"/>
  <c r="BO38" i="3"/>
  <c r="BN38" i="3"/>
  <c r="BO37" i="3"/>
  <c r="BN37" i="3"/>
  <c r="BO36" i="3"/>
  <c r="BN36" i="3"/>
  <c r="BO35" i="3"/>
  <c r="BN35" i="3"/>
  <c r="BO34" i="3"/>
  <c r="BN34" i="3"/>
  <c r="BO33" i="3"/>
  <c r="BN33" i="3"/>
  <c r="BO32" i="3"/>
  <c r="BN32" i="3"/>
  <c r="BO31" i="3"/>
  <c r="BN31" i="3"/>
  <c r="BL30" i="3"/>
  <c r="BO30" i="3" s="1"/>
  <c r="BK30" i="3"/>
  <c r="BO29" i="3"/>
  <c r="BN29" i="3"/>
  <c r="BO28" i="3"/>
  <c r="BN28" i="3"/>
  <c r="BO27" i="3"/>
  <c r="BN27" i="3"/>
  <c r="BO26" i="3"/>
  <c r="BN26" i="3"/>
  <c r="BO25" i="3"/>
  <c r="BN25" i="3"/>
  <c r="BL24" i="3"/>
  <c r="BK24" i="3"/>
  <c r="BO23" i="3"/>
  <c r="BN23" i="3"/>
  <c r="BO22" i="3"/>
  <c r="BN22" i="3"/>
  <c r="BO21" i="3"/>
  <c r="BN21" i="3"/>
  <c r="BO20" i="3"/>
  <c r="BN20" i="3"/>
  <c r="BO19" i="3"/>
  <c r="BN19" i="3"/>
  <c r="BN18" i="3"/>
  <c r="BO18" i="3"/>
  <c r="BL18" i="3"/>
  <c r="BK18" i="3"/>
  <c r="BO17" i="3"/>
  <c r="BN17" i="3"/>
  <c r="BO16" i="3"/>
  <c r="BN16" i="3"/>
  <c r="BO15" i="3"/>
  <c r="BN15" i="3"/>
  <c r="BO14" i="3"/>
  <c r="BN14" i="3"/>
  <c r="BO13" i="3"/>
  <c r="BN13" i="3"/>
  <c r="BO12" i="3"/>
  <c r="BN12" i="3"/>
  <c r="BL11" i="3"/>
  <c r="BK11" i="3"/>
  <c r="BO10" i="3"/>
  <c r="BN10" i="3"/>
  <c r="BO9" i="3"/>
  <c r="BN9" i="3"/>
  <c r="BO8" i="3"/>
  <c r="BN8" i="3"/>
  <c r="BO7" i="3"/>
  <c r="BN7" i="3"/>
  <c r="BM143" i="3"/>
  <c r="BL6" i="3"/>
  <c r="BN6" i="3" s="1"/>
  <c r="BK6" i="3"/>
  <c r="BH145" i="3"/>
  <c r="BG145" i="3"/>
  <c r="BF145" i="3"/>
  <c r="BH144" i="3"/>
  <c r="BG144" i="3"/>
  <c r="BF144" i="3"/>
  <c r="BJ142" i="3"/>
  <c r="BI142" i="3"/>
  <c r="BJ141" i="3"/>
  <c r="BI141" i="3"/>
  <c r="BJ140" i="3"/>
  <c r="BI140" i="3"/>
  <c r="BJ139" i="3"/>
  <c r="BI139" i="3"/>
  <c r="BG138" i="3"/>
  <c r="BF138" i="3"/>
  <c r="BJ137" i="3"/>
  <c r="BI137" i="3"/>
  <c r="BJ136" i="3"/>
  <c r="BI136" i="3"/>
  <c r="BJ135" i="3"/>
  <c r="BI135" i="3"/>
  <c r="BJ134" i="3"/>
  <c r="BI134" i="3"/>
  <c r="BJ133" i="3"/>
  <c r="BI133" i="3"/>
  <c r="BJ132" i="3"/>
  <c r="BI132" i="3"/>
  <c r="BG131" i="3"/>
  <c r="BJ131" i="3" s="1"/>
  <c r="BF131" i="3"/>
  <c r="BJ130" i="3"/>
  <c r="BI130" i="3"/>
  <c r="BJ129" i="3"/>
  <c r="BI129" i="3"/>
  <c r="BJ128" i="3"/>
  <c r="BI128" i="3"/>
  <c r="BJ127" i="3"/>
  <c r="BI127" i="3"/>
  <c r="BJ126" i="3"/>
  <c r="BI126" i="3"/>
  <c r="BJ125" i="3"/>
  <c r="BI125" i="3"/>
  <c r="BJ124" i="3"/>
  <c r="BI124" i="3"/>
  <c r="BJ123" i="3"/>
  <c r="BI123" i="3"/>
  <c r="BG122" i="3"/>
  <c r="BF122" i="3"/>
  <c r="BJ121" i="3"/>
  <c r="BI121" i="3"/>
  <c r="BJ120" i="3"/>
  <c r="BI120" i="3"/>
  <c r="BJ119" i="3"/>
  <c r="BI119" i="3"/>
  <c r="BJ118" i="3"/>
  <c r="BI118" i="3"/>
  <c r="BJ117" i="3"/>
  <c r="BI117" i="3"/>
  <c r="BJ116" i="3"/>
  <c r="BI116" i="3"/>
  <c r="BJ115" i="3"/>
  <c r="BG115" i="3"/>
  <c r="BI115" i="3" s="1"/>
  <c r="BF115" i="3"/>
  <c r="BJ114" i="3"/>
  <c r="BI114" i="3"/>
  <c r="BJ113" i="3"/>
  <c r="BI113" i="3"/>
  <c r="BJ112" i="3"/>
  <c r="BI112" i="3"/>
  <c r="BJ111" i="3"/>
  <c r="BI111" i="3"/>
  <c r="BJ110" i="3"/>
  <c r="BI110" i="3"/>
  <c r="BJ109" i="3"/>
  <c r="BI109" i="3"/>
  <c r="BG108" i="3"/>
  <c r="BJ108" i="3" s="1"/>
  <c r="BF108" i="3"/>
  <c r="BJ107" i="3"/>
  <c r="BI107" i="3"/>
  <c r="BJ106" i="3"/>
  <c r="BI106" i="3"/>
  <c r="BJ105" i="3"/>
  <c r="BI105" i="3"/>
  <c r="BJ104" i="3"/>
  <c r="BI104" i="3"/>
  <c r="BJ103" i="3"/>
  <c r="BI103" i="3"/>
  <c r="BJ102" i="3"/>
  <c r="BI102" i="3"/>
  <c r="BJ101" i="3"/>
  <c r="BG101" i="3"/>
  <c r="BF101" i="3"/>
  <c r="BJ100" i="3"/>
  <c r="BI100" i="3"/>
  <c r="BJ99" i="3"/>
  <c r="BI99" i="3"/>
  <c r="BJ98" i="3"/>
  <c r="BJ97" i="3"/>
  <c r="BI97" i="3"/>
  <c r="BG96" i="3"/>
  <c r="BF96" i="3"/>
  <c r="BJ95" i="3"/>
  <c r="BI95" i="3"/>
  <c r="BJ94" i="3"/>
  <c r="BI94" i="3"/>
  <c r="BJ93" i="3"/>
  <c r="BI93" i="3"/>
  <c r="BJ92" i="3"/>
  <c r="BI92" i="3"/>
  <c r="BJ91" i="3"/>
  <c r="BI91" i="3"/>
  <c r="BG90" i="3"/>
  <c r="BJ90" i="3" s="1"/>
  <c r="BF90" i="3"/>
  <c r="BJ89" i="3"/>
  <c r="BI89" i="3"/>
  <c r="BJ88" i="3"/>
  <c r="BI88" i="3"/>
  <c r="BJ87" i="3"/>
  <c r="BI87" i="3"/>
  <c r="BJ86" i="3"/>
  <c r="BI86" i="3"/>
  <c r="BJ85" i="3"/>
  <c r="BI85" i="3"/>
  <c r="BG84" i="3"/>
  <c r="BF84" i="3"/>
  <c r="BJ83" i="3"/>
  <c r="BI83" i="3"/>
  <c r="BJ82" i="3"/>
  <c r="BI82" i="3"/>
  <c r="BJ81" i="3"/>
  <c r="BI81" i="3"/>
  <c r="BG80" i="3"/>
  <c r="BF80" i="3"/>
  <c r="BJ79" i="3"/>
  <c r="BI79" i="3"/>
  <c r="BJ78" i="3"/>
  <c r="BI78" i="3"/>
  <c r="BJ77" i="3"/>
  <c r="BI77" i="3"/>
  <c r="BJ76" i="3"/>
  <c r="BI76" i="3"/>
  <c r="BJ75" i="3"/>
  <c r="BG75" i="3"/>
  <c r="BF75" i="3"/>
  <c r="BJ74" i="3"/>
  <c r="BI74" i="3"/>
  <c r="BJ73" i="3"/>
  <c r="BI73" i="3"/>
  <c r="BJ72" i="3"/>
  <c r="BI72" i="3"/>
  <c r="BJ71" i="3"/>
  <c r="BI71" i="3"/>
  <c r="BJ70" i="3"/>
  <c r="BI70" i="3"/>
  <c r="BG69" i="3"/>
  <c r="BF69" i="3"/>
  <c r="BJ68" i="3"/>
  <c r="BI68" i="3"/>
  <c r="BJ67" i="3"/>
  <c r="BI67" i="3"/>
  <c r="BJ66" i="3"/>
  <c r="BI66" i="3"/>
  <c r="BJ65" i="3"/>
  <c r="BI65" i="3"/>
  <c r="BJ64" i="3"/>
  <c r="BI64" i="3"/>
  <c r="BG63" i="3"/>
  <c r="BF63" i="3"/>
  <c r="BJ62" i="3"/>
  <c r="BI62" i="3"/>
  <c r="BJ61" i="3"/>
  <c r="BI61" i="3"/>
  <c r="BJ60" i="3"/>
  <c r="BI60" i="3"/>
  <c r="BJ59" i="3"/>
  <c r="BI59" i="3"/>
  <c r="BJ58" i="3"/>
  <c r="BI58" i="3"/>
  <c r="BJ57" i="3"/>
  <c r="BI57" i="3"/>
  <c r="BG56" i="3"/>
  <c r="BF56" i="3"/>
  <c r="BJ55" i="3"/>
  <c r="BI55" i="3"/>
  <c r="BJ54" i="3"/>
  <c r="BI54" i="3"/>
  <c r="BJ53" i="3"/>
  <c r="BI53" i="3"/>
  <c r="BJ52" i="3"/>
  <c r="BI52" i="3"/>
  <c r="BJ51" i="3"/>
  <c r="BI51" i="3"/>
  <c r="BJ50" i="3"/>
  <c r="BI50" i="3"/>
  <c r="BJ49" i="3"/>
  <c r="BI49" i="3"/>
  <c r="BG48" i="3"/>
  <c r="BF48" i="3"/>
  <c r="BJ47" i="3"/>
  <c r="BI47" i="3"/>
  <c r="BJ46" i="3"/>
  <c r="BI46" i="3"/>
  <c r="BJ45" i="3"/>
  <c r="BI45" i="3"/>
  <c r="BJ44" i="3"/>
  <c r="BI44" i="3"/>
  <c r="BJ43" i="3"/>
  <c r="BG42" i="3"/>
  <c r="BJ42" i="3" s="1"/>
  <c r="BF42" i="3"/>
  <c r="BJ41" i="3"/>
  <c r="BI41" i="3"/>
  <c r="BJ40" i="3"/>
  <c r="BI40" i="3"/>
  <c r="BJ39" i="3"/>
  <c r="BI39" i="3"/>
  <c r="BJ38" i="3"/>
  <c r="BI38" i="3"/>
  <c r="BJ37" i="3"/>
  <c r="BI37" i="3"/>
  <c r="BJ36" i="3"/>
  <c r="BI36" i="3"/>
  <c r="BJ35" i="3"/>
  <c r="BI35" i="3"/>
  <c r="BJ34" i="3"/>
  <c r="BI34" i="3"/>
  <c r="BJ33" i="3"/>
  <c r="BI33" i="3"/>
  <c r="BJ32" i="3"/>
  <c r="BI32" i="3"/>
  <c r="BJ31" i="3"/>
  <c r="BI31" i="3"/>
  <c r="BG30" i="3"/>
  <c r="BJ30" i="3" s="1"/>
  <c r="BF30" i="3"/>
  <c r="BJ29" i="3"/>
  <c r="BI29" i="3"/>
  <c r="BJ28" i="3"/>
  <c r="BI28" i="3"/>
  <c r="BJ27" i="3"/>
  <c r="BI27" i="3"/>
  <c r="BJ26" i="3"/>
  <c r="BI26" i="3"/>
  <c r="BJ25" i="3"/>
  <c r="BG24" i="3"/>
  <c r="BF24" i="3"/>
  <c r="BJ23" i="3"/>
  <c r="BI23" i="3"/>
  <c r="BJ22" i="3"/>
  <c r="BI22" i="3"/>
  <c r="BJ21" i="3"/>
  <c r="BI21" i="3"/>
  <c r="BJ20" i="3"/>
  <c r="BI20" i="3"/>
  <c r="BJ19" i="3"/>
  <c r="BI19" i="3"/>
  <c r="BG18" i="3"/>
  <c r="BI18" i="3" s="1"/>
  <c r="BF18" i="3"/>
  <c r="BJ17" i="3"/>
  <c r="BI17" i="3"/>
  <c r="BJ16" i="3"/>
  <c r="BI16" i="3"/>
  <c r="BJ15" i="3"/>
  <c r="BI15" i="3"/>
  <c r="BJ14" i="3"/>
  <c r="BI14" i="3"/>
  <c r="BJ13" i="3"/>
  <c r="BI13" i="3"/>
  <c r="BJ12" i="3"/>
  <c r="BI12" i="3"/>
  <c r="BG11" i="3"/>
  <c r="BF11" i="3"/>
  <c r="BJ10" i="3"/>
  <c r="BI10" i="3"/>
  <c r="BJ9" i="3"/>
  <c r="BI9" i="3"/>
  <c r="BJ8" i="3"/>
  <c r="BI8" i="3"/>
  <c r="BJ7" i="3"/>
  <c r="BI7" i="3"/>
  <c r="BG6" i="3"/>
  <c r="BF6" i="3"/>
  <c r="BC145" i="3"/>
  <c r="BB145" i="3"/>
  <c r="BA145" i="3"/>
  <c r="BC144" i="3"/>
  <c r="BB144" i="3"/>
  <c r="BA144" i="3"/>
  <c r="BE142" i="3"/>
  <c r="BD142" i="3"/>
  <c r="BE141" i="3"/>
  <c r="BD141" i="3"/>
  <c r="BE140" i="3"/>
  <c r="BD140" i="3"/>
  <c r="BE139" i="3"/>
  <c r="BD139" i="3"/>
  <c r="BB138" i="3"/>
  <c r="BE138" i="3" s="1"/>
  <c r="BA138" i="3"/>
  <c r="BE137" i="3"/>
  <c r="BD137" i="3"/>
  <c r="BE136" i="3"/>
  <c r="BD136" i="3"/>
  <c r="BE135" i="3"/>
  <c r="BD135" i="3"/>
  <c r="BE134" i="3"/>
  <c r="BD134" i="3"/>
  <c r="BE133" i="3"/>
  <c r="BD133" i="3"/>
  <c r="BE132" i="3"/>
  <c r="BD132" i="3"/>
  <c r="BE131" i="3"/>
  <c r="BB131" i="3"/>
  <c r="BA131" i="3"/>
  <c r="BE130" i="3"/>
  <c r="BD130" i="3"/>
  <c r="BE129" i="3"/>
  <c r="BD129" i="3"/>
  <c r="BE128" i="3"/>
  <c r="BD128" i="3"/>
  <c r="BE127" i="3"/>
  <c r="BD127" i="3"/>
  <c r="BE126" i="3"/>
  <c r="BD126" i="3"/>
  <c r="BE125" i="3"/>
  <c r="BD125" i="3"/>
  <c r="BE124" i="3"/>
  <c r="BD124" i="3"/>
  <c r="BE123" i="3"/>
  <c r="BD123" i="3"/>
  <c r="BB122" i="3"/>
  <c r="BA122" i="3"/>
  <c r="BE121" i="3"/>
  <c r="BD121" i="3"/>
  <c r="BE120" i="3"/>
  <c r="BD120" i="3"/>
  <c r="BE119" i="3"/>
  <c r="BD119" i="3"/>
  <c r="BE118" i="3"/>
  <c r="BD118" i="3"/>
  <c r="BE117" i="3"/>
  <c r="BD117" i="3"/>
  <c r="BE116" i="3"/>
  <c r="BD116" i="3"/>
  <c r="BB115" i="3"/>
  <c r="BA115" i="3"/>
  <c r="BE114" i="3"/>
  <c r="BD114" i="3"/>
  <c r="BE113" i="3"/>
  <c r="BD113" i="3"/>
  <c r="BE112" i="3"/>
  <c r="BD112" i="3"/>
  <c r="BE111" i="3"/>
  <c r="BD111" i="3"/>
  <c r="BE110" i="3"/>
  <c r="BD110" i="3"/>
  <c r="BE109" i="3"/>
  <c r="BD109" i="3"/>
  <c r="BB108" i="3"/>
  <c r="BA108" i="3"/>
  <c r="BE107" i="3"/>
  <c r="BD107" i="3"/>
  <c r="BE106" i="3"/>
  <c r="BD106" i="3"/>
  <c r="BE105" i="3"/>
  <c r="BD105" i="3"/>
  <c r="BE104" i="3"/>
  <c r="BD104" i="3"/>
  <c r="BE103" i="3"/>
  <c r="BD103" i="3"/>
  <c r="BE102" i="3"/>
  <c r="BD102" i="3"/>
  <c r="BB101" i="3"/>
  <c r="BE101" i="3" s="1"/>
  <c r="BA101" i="3"/>
  <c r="BE100" i="3"/>
  <c r="BD100" i="3"/>
  <c r="BE99" i="3"/>
  <c r="BD99" i="3"/>
  <c r="BE98" i="3"/>
  <c r="BD98" i="3"/>
  <c r="BE97" i="3"/>
  <c r="BD97" i="3"/>
  <c r="BB96" i="3"/>
  <c r="BA96" i="3"/>
  <c r="BE95" i="3"/>
  <c r="BD95" i="3"/>
  <c r="BE94" i="3"/>
  <c r="BD94" i="3"/>
  <c r="BE93" i="3"/>
  <c r="BD93" i="3"/>
  <c r="BE92" i="3"/>
  <c r="BD92" i="3"/>
  <c r="BE91" i="3"/>
  <c r="BD91" i="3"/>
  <c r="BB90" i="3"/>
  <c r="BD90" i="3" s="1"/>
  <c r="BA90" i="3"/>
  <c r="BE89" i="3"/>
  <c r="BD89" i="3"/>
  <c r="BE88" i="3"/>
  <c r="BD88" i="3"/>
  <c r="BE87" i="3"/>
  <c r="BD87" i="3"/>
  <c r="BE86" i="3"/>
  <c r="BD86" i="3"/>
  <c r="BE85" i="3"/>
  <c r="BD85" i="3"/>
  <c r="BB84" i="3"/>
  <c r="BE84" i="3" s="1"/>
  <c r="BA84" i="3"/>
  <c r="BD84" i="3" s="1"/>
  <c r="BE83" i="3"/>
  <c r="BD83" i="3"/>
  <c r="BE82" i="3"/>
  <c r="BD82" i="3"/>
  <c r="BE81" i="3"/>
  <c r="BD81" i="3"/>
  <c r="BB80" i="3"/>
  <c r="BA80" i="3"/>
  <c r="BE79" i="3"/>
  <c r="BD79" i="3"/>
  <c r="BE78" i="3"/>
  <c r="BD78" i="3"/>
  <c r="BE77" i="3"/>
  <c r="BD77" i="3"/>
  <c r="BE76" i="3"/>
  <c r="BD76" i="3"/>
  <c r="BB75" i="3"/>
  <c r="BA75" i="3"/>
  <c r="BE74" i="3"/>
  <c r="BD74" i="3"/>
  <c r="BE73" i="3"/>
  <c r="BD73" i="3"/>
  <c r="BE72" i="3"/>
  <c r="BD72" i="3"/>
  <c r="BE71" i="3"/>
  <c r="BD71" i="3"/>
  <c r="BE70" i="3"/>
  <c r="BD70" i="3"/>
  <c r="BB69" i="3"/>
  <c r="BA69" i="3"/>
  <c r="BE68" i="3"/>
  <c r="BD68" i="3"/>
  <c r="BE67" i="3"/>
  <c r="BD67" i="3"/>
  <c r="BE66" i="3"/>
  <c r="BD66" i="3"/>
  <c r="BE65" i="3"/>
  <c r="BD65" i="3"/>
  <c r="BE64" i="3"/>
  <c r="BD64" i="3"/>
  <c r="BB63" i="3"/>
  <c r="BA63" i="3"/>
  <c r="BE62" i="3"/>
  <c r="BD62" i="3"/>
  <c r="BE61" i="3"/>
  <c r="BD61" i="3"/>
  <c r="BE60" i="3"/>
  <c r="BD60" i="3"/>
  <c r="BE59" i="3"/>
  <c r="BD59" i="3"/>
  <c r="BE58" i="3"/>
  <c r="BD58" i="3"/>
  <c r="BE57" i="3"/>
  <c r="BD57" i="3"/>
  <c r="BB56" i="3"/>
  <c r="BE56" i="3" s="1"/>
  <c r="BA56" i="3"/>
  <c r="BE55" i="3"/>
  <c r="BD55" i="3"/>
  <c r="BE54" i="3"/>
  <c r="BD54" i="3"/>
  <c r="BE53" i="3"/>
  <c r="BD53" i="3"/>
  <c r="BE52" i="3"/>
  <c r="BD52" i="3"/>
  <c r="BE51" i="3"/>
  <c r="BD51" i="3"/>
  <c r="BE50" i="3"/>
  <c r="BD50" i="3"/>
  <c r="BE49" i="3"/>
  <c r="BD49" i="3"/>
  <c r="BB48" i="3"/>
  <c r="BA48" i="3"/>
  <c r="BE47" i="3"/>
  <c r="BD47" i="3"/>
  <c r="BE46" i="3"/>
  <c r="BD46" i="3"/>
  <c r="BE45" i="3"/>
  <c r="BD45" i="3"/>
  <c r="BE44" i="3"/>
  <c r="BD44" i="3"/>
  <c r="BE43" i="3"/>
  <c r="BD43" i="3"/>
  <c r="BB42" i="3"/>
  <c r="BA42" i="3"/>
  <c r="BE41" i="3"/>
  <c r="BD41" i="3"/>
  <c r="BE40" i="3"/>
  <c r="BD40" i="3"/>
  <c r="BE39" i="3"/>
  <c r="BD39" i="3"/>
  <c r="BE38" i="3"/>
  <c r="BD38" i="3"/>
  <c r="BE37" i="3"/>
  <c r="BD37" i="3"/>
  <c r="BE36" i="3"/>
  <c r="BD36" i="3"/>
  <c r="BE35" i="3"/>
  <c r="BD35" i="3"/>
  <c r="BE34" i="3"/>
  <c r="BD34" i="3"/>
  <c r="BE33" i="3"/>
  <c r="BD33" i="3"/>
  <c r="BE32" i="3"/>
  <c r="BD32" i="3"/>
  <c r="BE31" i="3"/>
  <c r="BD31" i="3"/>
  <c r="BE30" i="3"/>
  <c r="BB30" i="3"/>
  <c r="BD30" i="3" s="1"/>
  <c r="BA30" i="3"/>
  <c r="BE29" i="3"/>
  <c r="BD29" i="3"/>
  <c r="BE28" i="3"/>
  <c r="BD28" i="3"/>
  <c r="BE27" i="3"/>
  <c r="BD27" i="3"/>
  <c r="BE26" i="3"/>
  <c r="BD26" i="3"/>
  <c r="BE25" i="3"/>
  <c r="BD25" i="3"/>
  <c r="BB24" i="3"/>
  <c r="BA24" i="3"/>
  <c r="BE23" i="3"/>
  <c r="BD23" i="3"/>
  <c r="BE22" i="3"/>
  <c r="BD22" i="3"/>
  <c r="BE21" i="3"/>
  <c r="BD21" i="3"/>
  <c r="BE20" i="3"/>
  <c r="BD20" i="3"/>
  <c r="BE19" i="3"/>
  <c r="BD19" i="3"/>
  <c r="BB18" i="3"/>
  <c r="BA18" i="3"/>
  <c r="BE17" i="3"/>
  <c r="BD17" i="3"/>
  <c r="BE16" i="3"/>
  <c r="BD16" i="3"/>
  <c r="BE15" i="3"/>
  <c r="BD15" i="3"/>
  <c r="BE14" i="3"/>
  <c r="BD14" i="3"/>
  <c r="BE13" i="3"/>
  <c r="BD13" i="3"/>
  <c r="BE12" i="3"/>
  <c r="BD12" i="3"/>
  <c r="BC143" i="3"/>
  <c r="BB11" i="3"/>
  <c r="BA11" i="3"/>
  <c r="BE10" i="3"/>
  <c r="BD10" i="3"/>
  <c r="BE9" i="3"/>
  <c r="BD9" i="3"/>
  <c r="BE8" i="3"/>
  <c r="BD8" i="3"/>
  <c r="BE7" i="3"/>
  <c r="BD7" i="3"/>
  <c r="BB6" i="3"/>
  <c r="BD6" i="3" s="1"/>
  <c r="BA6" i="3"/>
  <c r="AS145" i="3"/>
  <c r="AR145" i="3"/>
  <c r="AQ145" i="3"/>
  <c r="AS144" i="3"/>
  <c r="AR144" i="3"/>
  <c r="AQ144" i="3"/>
  <c r="AT144" i="3" s="1"/>
  <c r="AU142" i="3"/>
  <c r="AT142" i="3"/>
  <c r="AU141" i="3"/>
  <c r="AT141" i="3"/>
  <c r="AU140" i="3"/>
  <c r="AT140" i="3"/>
  <c r="AU139" i="3"/>
  <c r="AT139" i="3"/>
  <c r="AU138" i="3"/>
  <c r="AR138" i="3"/>
  <c r="AT138" i="3" s="1"/>
  <c r="AQ138" i="3"/>
  <c r="AU137" i="3"/>
  <c r="AT137" i="3"/>
  <c r="AU136" i="3"/>
  <c r="AT136" i="3"/>
  <c r="AU135" i="3"/>
  <c r="AT135" i="3"/>
  <c r="AU134" i="3"/>
  <c r="AT134" i="3"/>
  <c r="AU133" i="3"/>
  <c r="AT133" i="3"/>
  <c r="AU132" i="3"/>
  <c r="AT132" i="3"/>
  <c r="AU131" i="3"/>
  <c r="AR131" i="3"/>
  <c r="AT131" i="3" s="1"/>
  <c r="AQ131" i="3"/>
  <c r="AU130" i="3"/>
  <c r="AT130" i="3"/>
  <c r="AU129" i="3"/>
  <c r="AT129" i="3"/>
  <c r="AU128" i="3"/>
  <c r="AT128" i="3"/>
  <c r="AU127" i="3"/>
  <c r="AT127" i="3"/>
  <c r="AU126" i="3"/>
  <c r="AT126" i="3"/>
  <c r="AU125" i="3"/>
  <c r="AT125" i="3"/>
  <c r="AU124" i="3"/>
  <c r="AT124" i="3"/>
  <c r="AU123" i="3"/>
  <c r="AT123" i="3"/>
  <c r="AR122" i="3"/>
  <c r="AU122" i="3" s="1"/>
  <c r="AQ122" i="3"/>
  <c r="AU121" i="3"/>
  <c r="AT121" i="3"/>
  <c r="AU120" i="3"/>
  <c r="AT120" i="3"/>
  <c r="AU119" i="3"/>
  <c r="AT119" i="3"/>
  <c r="AU118" i="3"/>
  <c r="AT118" i="3"/>
  <c r="AU117" i="3"/>
  <c r="AT117" i="3"/>
  <c r="AU116" i="3"/>
  <c r="AT116" i="3"/>
  <c r="AU115" i="3"/>
  <c r="AR115" i="3"/>
  <c r="AT115" i="3" s="1"/>
  <c r="AQ115" i="3"/>
  <c r="AU114" i="3"/>
  <c r="AT114" i="3"/>
  <c r="AU113" i="3"/>
  <c r="AT113" i="3"/>
  <c r="AU112" i="3"/>
  <c r="AT112" i="3"/>
  <c r="AU111" i="3"/>
  <c r="AT111" i="3"/>
  <c r="AU110" i="3"/>
  <c r="AT110" i="3"/>
  <c r="AU109" i="3"/>
  <c r="AT109" i="3"/>
  <c r="AT108" i="3"/>
  <c r="AU108" i="3"/>
  <c r="AR108" i="3"/>
  <c r="AQ108" i="3"/>
  <c r="AU107" i="3"/>
  <c r="AT107" i="3"/>
  <c r="AU106" i="3"/>
  <c r="AT106" i="3"/>
  <c r="AU105" i="3"/>
  <c r="AT105" i="3"/>
  <c r="AU104" i="3"/>
  <c r="AT104" i="3"/>
  <c r="AU103" i="3"/>
  <c r="AT103" i="3"/>
  <c r="AU102" i="3"/>
  <c r="AT102" i="3"/>
  <c r="AU101" i="3"/>
  <c r="AR101" i="3"/>
  <c r="AT101" i="3" s="1"/>
  <c r="AQ101" i="3"/>
  <c r="AU100" i="3"/>
  <c r="AT100" i="3"/>
  <c r="AU99" i="3"/>
  <c r="AT99" i="3"/>
  <c r="AU98" i="3"/>
  <c r="AT98" i="3"/>
  <c r="AU97" i="3"/>
  <c r="AT97" i="3"/>
  <c r="AR96" i="3"/>
  <c r="AT96" i="3" s="1"/>
  <c r="AQ96" i="3"/>
  <c r="AU95" i="3"/>
  <c r="AT95" i="3"/>
  <c r="AU94" i="3"/>
  <c r="AT94" i="3"/>
  <c r="AU93" i="3"/>
  <c r="AT93" i="3"/>
  <c r="AU92" i="3"/>
  <c r="AT92" i="3"/>
  <c r="AU91" i="3"/>
  <c r="AT91" i="3"/>
  <c r="AU90" i="3"/>
  <c r="AR90" i="3"/>
  <c r="AT90" i="3" s="1"/>
  <c r="AQ90" i="3"/>
  <c r="AU89" i="3"/>
  <c r="AT89" i="3"/>
  <c r="AU88" i="3"/>
  <c r="AT88" i="3"/>
  <c r="AU87" i="3"/>
  <c r="AT87" i="3"/>
  <c r="AU86" i="3"/>
  <c r="AT86" i="3"/>
  <c r="AU85" i="3"/>
  <c r="AT85" i="3"/>
  <c r="AR84" i="3"/>
  <c r="AQ84" i="3"/>
  <c r="AU83" i="3"/>
  <c r="AT83" i="3"/>
  <c r="AU82" i="3"/>
  <c r="AT82" i="3"/>
  <c r="AU81" i="3"/>
  <c r="AT81" i="3"/>
  <c r="AU80" i="3"/>
  <c r="AR80" i="3"/>
  <c r="AT80" i="3" s="1"/>
  <c r="AQ80" i="3"/>
  <c r="AU79" i="3"/>
  <c r="AT79" i="3"/>
  <c r="AU78" i="3"/>
  <c r="AT78" i="3"/>
  <c r="AU77" i="3"/>
  <c r="AT77" i="3"/>
  <c r="AU76" i="3"/>
  <c r="AT76" i="3"/>
  <c r="AU75" i="3"/>
  <c r="AR75" i="3"/>
  <c r="AT75" i="3" s="1"/>
  <c r="AQ75" i="3"/>
  <c r="AU74" i="3"/>
  <c r="AT74" i="3"/>
  <c r="AU73" i="3"/>
  <c r="AT73" i="3"/>
  <c r="AU72" i="3"/>
  <c r="AT72" i="3"/>
  <c r="AU71" i="3"/>
  <c r="AT71" i="3"/>
  <c r="AU70" i="3"/>
  <c r="AT70" i="3"/>
  <c r="AU69" i="3"/>
  <c r="AR69" i="3"/>
  <c r="AT69" i="3" s="1"/>
  <c r="AQ69" i="3"/>
  <c r="AU68" i="3"/>
  <c r="AT68" i="3"/>
  <c r="AU67" i="3"/>
  <c r="AT67" i="3"/>
  <c r="AU66" i="3"/>
  <c r="AT66" i="3"/>
  <c r="AU65" i="3"/>
  <c r="AT65" i="3"/>
  <c r="AU64" i="3"/>
  <c r="AT64" i="3"/>
  <c r="AU63" i="3"/>
  <c r="AR63" i="3"/>
  <c r="AT63" i="3" s="1"/>
  <c r="AQ63" i="3"/>
  <c r="AU62" i="3"/>
  <c r="AT62" i="3"/>
  <c r="AU61" i="3"/>
  <c r="AT61" i="3"/>
  <c r="AU60" i="3"/>
  <c r="AT60" i="3"/>
  <c r="AU59" i="3"/>
  <c r="AT59" i="3"/>
  <c r="AU58" i="3"/>
  <c r="AT58" i="3"/>
  <c r="AU57" i="3"/>
  <c r="AT57" i="3"/>
  <c r="AR56" i="3"/>
  <c r="AQ56" i="3"/>
  <c r="AU55" i="3"/>
  <c r="AT55" i="3"/>
  <c r="AU54" i="3"/>
  <c r="AT54" i="3"/>
  <c r="AU53" i="3"/>
  <c r="AT53" i="3"/>
  <c r="AU52" i="3"/>
  <c r="AT52" i="3"/>
  <c r="AU51" i="3"/>
  <c r="AT51" i="3"/>
  <c r="AU50" i="3"/>
  <c r="AT50" i="3"/>
  <c r="AU49" i="3"/>
  <c r="AT49" i="3"/>
  <c r="AR48" i="3"/>
  <c r="AQ48" i="3"/>
  <c r="AU47" i="3"/>
  <c r="AT47" i="3"/>
  <c r="AU46" i="3"/>
  <c r="AT46" i="3"/>
  <c r="AU45" i="3"/>
  <c r="AT45" i="3"/>
  <c r="AU44" i="3"/>
  <c r="AT44" i="3"/>
  <c r="AU43" i="3"/>
  <c r="AT43" i="3"/>
  <c r="AR42" i="3"/>
  <c r="AT42" i="3" s="1"/>
  <c r="AQ42" i="3"/>
  <c r="AU41" i="3"/>
  <c r="AT41" i="3"/>
  <c r="AU40" i="3"/>
  <c r="AT40" i="3"/>
  <c r="AU39" i="3"/>
  <c r="AT39" i="3"/>
  <c r="AU38" i="3"/>
  <c r="AT38" i="3"/>
  <c r="AU37" i="3"/>
  <c r="AT37" i="3"/>
  <c r="AU36" i="3"/>
  <c r="AT36" i="3"/>
  <c r="AU35" i="3"/>
  <c r="AT35" i="3"/>
  <c r="AU34" i="3"/>
  <c r="AT34" i="3"/>
  <c r="AU33" i="3"/>
  <c r="AT33" i="3"/>
  <c r="AU32" i="3"/>
  <c r="AT32" i="3"/>
  <c r="AU31" i="3"/>
  <c r="AT31" i="3"/>
  <c r="AR30" i="3"/>
  <c r="AU30" i="3" s="1"/>
  <c r="AQ30" i="3"/>
  <c r="AU29" i="3"/>
  <c r="AT29" i="3"/>
  <c r="AU28" i="3"/>
  <c r="AT28" i="3"/>
  <c r="AU27" i="3"/>
  <c r="AT27" i="3"/>
  <c r="AU26" i="3"/>
  <c r="AT26" i="3"/>
  <c r="AU25" i="3"/>
  <c r="AT25" i="3"/>
  <c r="AR24" i="3"/>
  <c r="AQ24" i="3"/>
  <c r="AU23" i="3"/>
  <c r="AT23" i="3"/>
  <c r="AU22" i="3"/>
  <c r="AT22" i="3"/>
  <c r="AU21" i="3"/>
  <c r="AT21" i="3"/>
  <c r="AU20" i="3"/>
  <c r="AT20" i="3"/>
  <c r="AU19" i="3"/>
  <c r="AT19" i="3"/>
  <c r="AU18" i="3"/>
  <c r="AR18" i="3"/>
  <c r="AT18" i="3" s="1"/>
  <c r="AQ18" i="3"/>
  <c r="AU17" i="3"/>
  <c r="AT17" i="3"/>
  <c r="AU16" i="3"/>
  <c r="AT16" i="3"/>
  <c r="AU15" i="3"/>
  <c r="AT15" i="3"/>
  <c r="AU14" i="3"/>
  <c r="AT14" i="3"/>
  <c r="AU13" i="3"/>
  <c r="AT13" i="3"/>
  <c r="AU12" i="3"/>
  <c r="AT12" i="3"/>
  <c r="AU11" i="3"/>
  <c r="AR11" i="3"/>
  <c r="AT11" i="3" s="1"/>
  <c r="AQ11" i="3"/>
  <c r="AU10" i="3"/>
  <c r="AT10" i="3"/>
  <c r="AU9" i="3"/>
  <c r="AT9" i="3"/>
  <c r="AU8" i="3"/>
  <c r="AT8" i="3"/>
  <c r="AU7" i="3"/>
  <c r="AT7" i="3"/>
  <c r="AR6" i="3"/>
  <c r="AQ6" i="3"/>
  <c r="AN145" i="3"/>
  <c r="AM145" i="3"/>
  <c r="AL145" i="3"/>
  <c r="AN144" i="3"/>
  <c r="AM144" i="3"/>
  <c r="AL144" i="3"/>
  <c r="AP142" i="3"/>
  <c r="AO142" i="3"/>
  <c r="AP141" i="3"/>
  <c r="AO141" i="3"/>
  <c r="AP140" i="3"/>
  <c r="AO140" i="3"/>
  <c r="AP139" i="3"/>
  <c r="AO139" i="3"/>
  <c r="AM138" i="3"/>
  <c r="AO138" i="3" s="1"/>
  <c r="AL138" i="3"/>
  <c r="AP137" i="3"/>
  <c r="AO137" i="3"/>
  <c r="AP136" i="3"/>
  <c r="AO136" i="3"/>
  <c r="AP135" i="3"/>
  <c r="AO135" i="3"/>
  <c r="AP134" i="3"/>
  <c r="AO134" i="3"/>
  <c r="AP133" i="3"/>
  <c r="AO133" i="3"/>
  <c r="AP132" i="3"/>
  <c r="AO132" i="3"/>
  <c r="AM131" i="3"/>
  <c r="AO131" i="3" s="1"/>
  <c r="AL131" i="3"/>
  <c r="AP130" i="3"/>
  <c r="AO130" i="3"/>
  <c r="AP129" i="3"/>
  <c r="AO129" i="3"/>
  <c r="AP128" i="3"/>
  <c r="AO128" i="3"/>
  <c r="AP127" i="3"/>
  <c r="AO127" i="3"/>
  <c r="AP126" i="3"/>
  <c r="AO126" i="3"/>
  <c r="AP125" i="3"/>
  <c r="AO125" i="3"/>
  <c r="AP124" i="3"/>
  <c r="AO124" i="3"/>
  <c r="AP123" i="3"/>
  <c r="AO123" i="3"/>
  <c r="AM122" i="3"/>
  <c r="AL122" i="3"/>
  <c r="AP121" i="3"/>
  <c r="AO121" i="3"/>
  <c r="AP120" i="3"/>
  <c r="AO120" i="3"/>
  <c r="AP119" i="3"/>
  <c r="AO119" i="3"/>
  <c r="AP118" i="3"/>
  <c r="AO118" i="3"/>
  <c r="AP117" i="3"/>
  <c r="AO117" i="3"/>
  <c r="AP116" i="3"/>
  <c r="AO116" i="3"/>
  <c r="AM115" i="3"/>
  <c r="AL115" i="3"/>
  <c r="AP114" i="3"/>
  <c r="AO114" i="3"/>
  <c r="AO113" i="3"/>
  <c r="AP112" i="3"/>
  <c r="AO112" i="3"/>
  <c r="AP111" i="3"/>
  <c r="AO111" i="3"/>
  <c r="AP110" i="3"/>
  <c r="AO110" i="3"/>
  <c r="AP109" i="3"/>
  <c r="AO109" i="3"/>
  <c r="AM108" i="3"/>
  <c r="AL108" i="3"/>
  <c r="AP107" i="3"/>
  <c r="AO107" i="3"/>
  <c r="AP106" i="3"/>
  <c r="AO106" i="3"/>
  <c r="AP105" i="3"/>
  <c r="AO105" i="3"/>
  <c r="AP104" i="3"/>
  <c r="AO104" i="3"/>
  <c r="AP103" i="3"/>
  <c r="AO103" i="3"/>
  <c r="AP102" i="3"/>
  <c r="AO102" i="3"/>
  <c r="AM101" i="3"/>
  <c r="AL101" i="3"/>
  <c r="AP100" i="3"/>
  <c r="AO100" i="3"/>
  <c r="AP99" i="3"/>
  <c r="AO99" i="3"/>
  <c r="AP98" i="3"/>
  <c r="AO98" i="3"/>
  <c r="AP97" i="3"/>
  <c r="AO97" i="3"/>
  <c r="AM96" i="3"/>
  <c r="AL96" i="3"/>
  <c r="AP95" i="3"/>
  <c r="AO95" i="3"/>
  <c r="AP94" i="3"/>
  <c r="AO94" i="3"/>
  <c r="AP93" i="3"/>
  <c r="AO93" i="3"/>
  <c r="AP92" i="3"/>
  <c r="AO92" i="3"/>
  <c r="AP91" i="3"/>
  <c r="AO91" i="3"/>
  <c r="AM90" i="3"/>
  <c r="AL90" i="3"/>
  <c r="AP89" i="3"/>
  <c r="AO89" i="3"/>
  <c r="AP88" i="3"/>
  <c r="AO88" i="3"/>
  <c r="AP87" i="3"/>
  <c r="AO87" i="3"/>
  <c r="AP86" i="3"/>
  <c r="AO86" i="3"/>
  <c r="AP85" i="3"/>
  <c r="AO85" i="3"/>
  <c r="AM84" i="3"/>
  <c r="AL84" i="3"/>
  <c r="AP83" i="3"/>
  <c r="AO83" i="3"/>
  <c r="AP82" i="3"/>
  <c r="AO82" i="3"/>
  <c r="AP81" i="3"/>
  <c r="AO81" i="3"/>
  <c r="AM80" i="3"/>
  <c r="AO80" i="3" s="1"/>
  <c r="AL80" i="3"/>
  <c r="AP79" i="3"/>
  <c r="AO79" i="3"/>
  <c r="AP78" i="3"/>
  <c r="AO78" i="3"/>
  <c r="AP77" i="3"/>
  <c r="AO77" i="3"/>
  <c r="AP76" i="3"/>
  <c r="AO76" i="3"/>
  <c r="AM75" i="3"/>
  <c r="AL75" i="3"/>
  <c r="AP74" i="3"/>
  <c r="AO74" i="3"/>
  <c r="AP73" i="3"/>
  <c r="AO73" i="3"/>
  <c r="AP72" i="3"/>
  <c r="AO72" i="3"/>
  <c r="AP71" i="3"/>
  <c r="AO71" i="3"/>
  <c r="AP70" i="3"/>
  <c r="AO70" i="3"/>
  <c r="AM69" i="3"/>
  <c r="AL69" i="3"/>
  <c r="AP68" i="3"/>
  <c r="AO68" i="3"/>
  <c r="AP67" i="3"/>
  <c r="AO67" i="3"/>
  <c r="AP66" i="3"/>
  <c r="AO66" i="3"/>
  <c r="AP65" i="3"/>
  <c r="AO65" i="3"/>
  <c r="AP64" i="3"/>
  <c r="AO64" i="3"/>
  <c r="AM63" i="3"/>
  <c r="AP63" i="3" s="1"/>
  <c r="AL63" i="3"/>
  <c r="AP62" i="3"/>
  <c r="AO62" i="3"/>
  <c r="AP61" i="3"/>
  <c r="AO61" i="3"/>
  <c r="AP60" i="3"/>
  <c r="AO60" i="3"/>
  <c r="AP59" i="3"/>
  <c r="AO59" i="3"/>
  <c r="AP58" i="3"/>
  <c r="AO58" i="3"/>
  <c r="AP57" i="3"/>
  <c r="AO57" i="3"/>
  <c r="AM56" i="3"/>
  <c r="AL56" i="3"/>
  <c r="AP55" i="3"/>
  <c r="AO55" i="3"/>
  <c r="AP54" i="3"/>
  <c r="AO54" i="3"/>
  <c r="AP53" i="3"/>
  <c r="AO53" i="3"/>
  <c r="AP52" i="3"/>
  <c r="AO52" i="3"/>
  <c r="AP51" i="3"/>
  <c r="AO51" i="3"/>
  <c r="AP50" i="3"/>
  <c r="AO50" i="3"/>
  <c r="AP49" i="3"/>
  <c r="AO49" i="3"/>
  <c r="AM48" i="3"/>
  <c r="AP48" i="3" s="1"/>
  <c r="AL48" i="3"/>
  <c r="AP47" i="3"/>
  <c r="AO47" i="3"/>
  <c r="AP46" i="3"/>
  <c r="AO46" i="3"/>
  <c r="AP45" i="3"/>
  <c r="AO45" i="3"/>
  <c r="AP44" i="3"/>
  <c r="AO44" i="3"/>
  <c r="AP43" i="3"/>
  <c r="AO43" i="3"/>
  <c r="AM42" i="3"/>
  <c r="AL42" i="3"/>
  <c r="AP41" i="3"/>
  <c r="AO41" i="3"/>
  <c r="AP40" i="3"/>
  <c r="AO40" i="3"/>
  <c r="AP39" i="3"/>
  <c r="AO39" i="3"/>
  <c r="AP38" i="3"/>
  <c r="AO38" i="3"/>
  <c r="AP37" i="3"/>
  <c r="AO37" i="3"/>
  <c r="AP36" i="3"/>
  <c r="AO36" i="3"/>
  <c r="AP35" i="3"/>
  <c r="AO35" i="3"/>
  <c r="AP34" i="3"/>
  <c r="AO34" i="3"/>
  <c r="AP33" i="3"/>
  <c r="AO33" i="3"/>
  <c r="AP32" i="3"/>
  <c r="AO32" i="3"/>
  <c r="AP31" i="3"/>
  <c r="AO31" i="3"/>
  <c r="AM30" i="3"/>
  <c r="AL30" i="3"/>
  <c r="AP29" i="3"/>
  <c r="AO29" i="3"/>
  <c r="AP28" i="3"/>
  <c r="AO28" i="3"/>
  <c r="AP27" i="3"/>
  <c r="AO27" i="3"/>
  <c r="AP26" i="3"/>
  <c r="AO26" i="3"/>
  <c r="AP25" i="3"/>
  <c r="AO25" i="3"/>
  <c r="AM24" i="3"/>
  <c r="AL24" i="3"/>
  <c r="AP23" i="3"/>
  <c r="AO23" i="3"/>
  <c r="AP22" i="3"/>
  <c r="AO22" i="3"/>
  <c r="AP21" i="3"/>
  <c r="AO21" i="3"/>
  <c r="AP20" i="3"/>
  <c r="AO20" i="3"/>
  <c r="AP19" i="3"/>
  <c r="AO19" i="3"/>
  <c r="AM18" i="3"/>
  <c r="AL18" i="3"/>
  <c r="AP17" i="3"/>
  <c r="AO17" i="3"/>
  <c r="AP16" i="3"/>
  <c r="AO16" i="3"/>
  <c r="AP15" i="3"/>
  <c r="AO15" i="3"/>
  <c r="AP14" i="3"/>
  <c r="AO14" i="3"/>
  <c r="AP13" i="3"/>
  <c r="AO13" i="3"/>
  <c r="AP12" i="3"/>
  <c r="AO12" i="3"/>
  <c r="AM11" i="3"/>
  <c r="AL11" i="3"/>
  <c r="AP10" i="3"/>
  <c r="AO10" i="3"/>
  <c r="AP9" i="3"/>
  <c r="AO9" i="3"/>
  <c r="AP8" i="3"/>
  <c r="AO8" i="3"/>
  <c r="AP7" i="3"/>
  <c r="AO7" i="3"/>
  <c r="AN143" i="3"/>
  <c r="AM6" i="3"/>
  <c r="AL6" i="3"/>
  <c r="AI145" i="3"/>
  <c r="AH145" i="3"/>
  <c r="AG145" i="3"/>
  <c r="AI144" i="3"/>
  <c r="AH144" i="3"/>
  <c r="AG144" i="3"/>
  <c r="AK142" i="3"/>
  <c r="AJ142" i="3"/>
  <c r="AK141" i="3"/>
  <c r="AJ141" i="3"/>
  <c r="AK140" i="3"/>
  <c r="AJ140" i="3"/>
  <c r="AK139" i="3"/>
  <c r="AJ139" i="3"/>
  <c r="AH138" i="3"/>
  <c r="AG138" i="3"/>
  <c r="AK137" i="3"/>
  <c r="AJ137" i="3"/>
  <c r="AK136" i="3"/>
  <c r="AJ136" i="3"/>
  <c r="AK135" i="3"/>
  <c r="AJ135" i="3"/>
  <c r="AK134" i="3"/>
  <c r="AJ134" i="3"/>
  <c r="AK133" i="3"/>
  <c r="AJ133" i="3"/>
  <c r="AK132" i="3"/>
  <c r="AJ132" i="3"/>
  <c r="AH131" i="3"/>
  <c r="AG131" i="3"/>
  <c r="AK130" i="3"/>
  <c r="AJ130" i="3"/>
  <c r="AK129" i="3"/>
  <c r="AJ129" i="3"/>
  <c r="AK128" i="3"/>
  <c r="AJ128" i="3"/>
  <c r="AK127" i="3"/>
  <c r="AJ127" i="3"/>
  <c r="AK126" i="3"/>
  <c r="AJ126" i="3"/>
  <c r="AK125" i="3"/>
  <c r="AJ125" i="3"/>
  <c r="AK124" i="3"/>
  <c r="AJ124" i="3"/>
  <c r="AK123" i="3"/>
  <c r="AJ123" i="3"/>
  <c r="AK122" i="3"/>
  <c r="AH122" i="3"/>
  <c r="AG122" i="3"/>
  <c r="AK121" i="3"/>
  <c r="AJ121" i="3"/>
  <c r="AK120" i="3"/>
  <c r="AJ120" i="3"/>
  <c r="AK119" i="3"/>
  <c r="AJ119" i="3"/>
  <c r="AK118" i="3"/>
  <c r="AJ118" i="3"/>
  <c r="AK117" i="3"/>
  <c r="AJ117" i="3"/>
  <c r="AK116" i="3"/>
  <c r="AJ116" i="3"/>
  <c r="AH115" i="3"/>
  <c r="AK115" i="3" s="1"/>
  <c r="AG115" i="3"/>
  <c r="AK114" i="3"/>
  <c r="AJ114" i="3"/>
  <c r="AK113" i="3"/>
  <c r="AJ113" i="3"/>
  <c r="AK112" i="3"/>
  <c r="AJ112" i="3"/>
  <c r="AK111" i="3"/>
  <c r="AJ111" i="3"/>
  <c r="AK110" i="3"/>
  <c r="AJ110" i="3"/>
  <c r="AK109" i="3"/>
  <c r="AJ109" i="3"/>
  <c r="AH108" i="3"/>
  <c r="AG108" i="3"/>
  <c r="AK107" i="3"/>
  <c r="AJ107" i="3"/>
  <c r="AK106" i="3"/>
  <c r="AJ106" i="3"/>
  <c r="AK105" i="3"/>
  <c r="AJ105" i="3"/>
  <c r="AK104" i="3"/>
  <c r="AJ104" i="3"/>
  <c r="AK103" i="3"/>
  <c r="AJ103" i="3"/>
  <c r="AK102" i="3"/>
  <c r="AJ102" i="3"/>
  <c r="AH101" i="3"/>
  <c r="AG101" i="3"/>
  <c r="AK100" i="3"/>
  <c r="AJ100" i="3"/>
  <c r="AK99" i="3"/>
  <c r="AJ99" i="3"/>
  <c r="AK98" i="3"/>
  <c r="AJ98" i="3"/>
  <c r="AK97" i="3"/>
  <c r="AJ97" i="3"/>
  <c r="AH96" i="3"/>
  <c r="AK96" i="3" s="1"/>
  <c r="AG96" i="3"/>
  <c r="AK95" i="3"/>
  <c r="AJ95" i="3"/>
  <c r="AK94" i="3"/>
  <c r="AJ94" i="3"/>
  <c r="AK93" i="3"/>
  <c r="AJ93" i="3"/>
  <c r="AK92" i="3"/>
  <c r="AJ92" i="3"/>
  <c r="AK91" i="3"/>
  <c r="AJ91" i="3"/>
  <c r="AH90" i="3"/>
  <c r="AK90" i="3" s="1"/>
  <c r="AG90" i="3"/>
  <c r="AJ90" i="3" s="1"/>
  <c r="AK89" i="3"/>
  <c r="AJ89" i="3"/>
  <c r="AK87" i="3"/>
  <c r="AJ87" i="3"/>
  <c r="AK86" i="3"/>
  <c r="AJ86" i="3"/>
  <c r="AK85" i="3"/>
  <c r="AJ85" i="3"/>
  <c r="AH84" i="3"/>
  <c r="AG84" i="3"/>
  <c r="AK83" i="3"/>
  <c r="AJ83" i="3"/>
  <c r="AK82" i="3"/>
  <c r="AJ82" i="3"/>
  <c r="AK81" i="3"/>
  <c r="AJ81" i="3"/>
  <c r="AH80" i="3"/>
  <c r="AG80" i="3"/>
  <c r="AK79" i="3"/>
  <c r="AJ79" i="3"/>
  <c r="AK78" i="3"/>
  <c r="AJ78" i="3"/>
  <c r="AK77" i="3"/>
  <c r="AJ77" i="3"/>
  <c r="AK76" i="3"/>
  <c r="AJ76" i="3"/>
  <c r="AH75" i="3"/>
  <c r="AG75" i="3"/>
  <c r="AK74" i="3"/>
  <c r="AJ74" i="3"/>
  <c r="AK73" i="3"/>
  <c r="AJ73" i="3"/>
  <c r="AJ72" i="3"/>
  <c r="AK71" i="3"/>
  <c r="AJ71" i="3"/>
  <c r="AK70" i="3"/>
  <c r="AJ70" i="3"/>
  <c r="AH69" i="3"/>
  <c r="AG69" i="3"/>
  <c r="AK68" i="3"/>
  <c r="AJ68" i="3"/>
  <c r="AK67" i="3"/>
  <c r="AJ67" i="3"/>
  <c r="AK66" i="3"/>
  <c r="AJ66" i="3"/>
  <c r="AK65" i="3"/>
  <c r="AJ65" i="3"/>
  <c r="AK64" i="3"/>
  <c r="AJ64" i="3"/>
  <c r="AH63" i="3"/>
  <c r="AK63" i="3" s="1"/>
  <c r="AG63" i="3"/>
  <c r="AK62" i="3"/>
  <c r="AJ62" i="3"/>
  <c r="AK61" i="3"/>
  <c r="AJ61" i="3"/>
  <c r="AK60" i="3"/>
  <c r="AJ60" i="3"/>
  <c r="AK59" i="3"/>
  <c r="AJ59" i="3"/>
  <c r="AK58" i="3"/>
  <c r="AJ58" i="3"/>
  <c r="AK57" i="3"/>
  <c r="AJ57" i="3"/>
  <c r="AH56" i="3"/>
  <c r="AG56" i="3"/>
  <c r="AK55" i="3"/>
  <c r="AJ55" i="3"/>
  <c r="AK54" i="3"/>
  <c r="AJ54" i="3"/>
  <c r="AK53" i="3"/>
  <c r="AJ53" i="3"/>
  <c r="AK52" i="3"/>
  <c r="AJ52" i="3"/>
  <c r="AK51" i="3"/>
  <c r="AJ51" i="3"/>
  <c r="AK50" i="3"/>
  <c r="AJ50" i="3"/>
  <c r="AK49" i="3"/>
  <c r="AJ49" i="3"/>
  <c r="AH48" i="3"/>
  <c r="AG48" i="3"/>
  <c r="AK47" i="3"/>
  <c r="AJ47" i="3"/>
  <c r="AK46" i="3"/>
  <c r="AJ46" i="3"/>
  <c r="AK45" i="3"/>
  <c r="AJ45" i="3"/>
  <c r="AK44" i="3"/>
  <c r="AJ44" i="3"/>
  <c r="AK43" i="3"/>
  <c r="AJ43" i="3"/>
  <c r="AH42" i="3"/>
  <c r="AG42" i="3"/>
  <c r="AK41" i="3"/>
  <c r="AJ41" i="3"/>
  <c r="AK40" i="3"/>
  <c r="AJ40" i="3"/>
  <c r="AK39" i="3"/>
  <c r="AJ39" i="3"/>
  <c r="AK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H30" i="3"/>
  <c r="AG30" i="3"/>
  <c r="AK29" i="3"/>
  <c r="AJ29" i="3"/>
  <c r="AK28" i="3"/>
  <c r="AJ28" i="3"/>
  <c r="AK27" i="3"/>
  <c r="AJ27" i="3"/>
  <c r="AK26" i="3"/>
  <c r="AJ26" i="3"/>
  <c r="AK25" i="3"/>
  <c r="AJ25" i="3"/>
  <c r="AH24" i="3"/>
  <c r="AG24" i="3"/>
  <c r="AK23" i="3"/>
  <c r="AJ23" i="3"/>
  <c r="AK22" i="3"/>
  <c r="AJ22" i="3"/>
  <c r="AK21" i="3"/>
  <c r="AJ21" i="3"/>
  <c r="AK20" i="3"/>
  <c r="AJ20" i="3"/>
  <c r="AK19" i="3"/>
  <c r="AJ19" i="3"/>
  <c r="AH18" i="3"/>
  <c r="AK18" i="3" s="1"/>
  <c r="AG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H11" i="3"/>
  <c r="AG11" i="3"/>
  <c r="AK10" i="3"/>
  <c r="AJ10" i="3"/>
  <c r="AK9" i="3"/>
  <c r="AJ9" i="3"/>
  <c r="AK8" i="3"/>
  <c r="AJ8" i="3"/>
  <c r="AK7" i="3"/>
  <c r="AJ7" i="3"/>
  <c r="AH6" i="3"/>
  <c r="AG6" i="3"/>
  <c r="AD145" i="3"/>
  <c r="AC145" i="3"/>
  <c r="AB145" i="3"/>
  <c r="AD144" i="3"/>
  <c r="AC144" i="3"/>
  <c r="AB144" i="3"/>
  <c r="AF142" i="3"/>
  <c r="AE142" i="3"/>
  <c r="AF141" i="3"/>
  <c r="AE141" i="3"/>
  <c r="AF140" i="3"/>
  <c r="AE140" i="3"/>
  <c r="AF139" i="3"/>
  <c r="AE139" i="3"/>
  <c r="AC138" i="3"/>
  <c r="AE138" i="3" s="1"/>
  <c r="AB138" i="3"/>
  <c r="AF137" i="3"/>
  <c r="AE137" i="3"/>
  <c r="AF136" i="3"/>
  <c r="AE136" i="3"/>
  <c r="AF135" i="3"/>
  <c r="AE135" i="3"/>
  <c r="AF134" i="3"/>
  <c r="AE134" i="3"/>
  <c r="AF133" i="3"/>
  <c r="AE133" i="3"/>
  <c r="AF132" i="3"/>
  <c r="AE132" i="3"/>
  <c r="AF131" i="3"/>
  <c r="AC131" i="3"/>
  <c r="AE131" i="3" s="1"/>
  <c r="AB131" i="3"/>
  <c r="AF130" i="3"/>
  <c r="AE130" i="3"/>
  <c r="AF129" i="3"/>
  <c r="AE129" i="3"/>
  <c r="AE128" i="3"/>
  <c r="AF127" i="3"/>
  <c r="AE127" i="3"/>
  <c r="AF126" i="3"/>
  <c r="AE126" i="3"/>
  <c r="AF125" i="3"/>
  <c r="AE125" i="3"/>
  <c r="AF124" i="3"/>
  <c r="AE124" i="3"/>
  <c r="AF123" i="3"/>
  <c r="AE123" i="3"/>
  <c r="AC122" i="3"/>
  <c r="AF122" i="3" s="1"/>
  <c r="AB122" i="3"/>
  <c r="AF121" i="3"/>
  <c r="AE121" i="3"/>
  <c r="AF120" i="3"/>
  <c r="AE120" i="3"/>
  <c r="AF119" i="3"/>
  <c r="AE119" i="3"/>
  <c r="AF118" i="3"/>
  <c r="AE118" i="3"/>
  <c r="AF117" i="3"/>
  <c r="AE117" i="3"/>
  <c r="AF116" i="3"/>
  <c r="AE116" i="3"/>
  <c r="AC115" i="3"/>
  <c r="AB115" i="3"/>
  <c r="AF114" i="3"/>
  <c r="AE114" i="3"/>
  <c r="AF113" i="3"/>
  <c r="AE113" i="3"/>
  <c r="AF112" i="3"/>
  <c r="AE112" i="3"/>
  <c r="AF111" i="3"/>
  <c r="AF110" i="3"/>
  <c r="AE110" i="3"/>
  <c r="AF109" i="3"/>
  <c r="AE109" i="3"/>
  <c r="AC108" i="3"/>
  <c r="AB108" i="3"/>
  <c r="AF107" i="3"/>
  <c r="AF106" i="3"/>
  <c r="AE106" i="3"/>
  <c r="AF105" i="3"/>
  <c r="AE105" i="3"/>
  <c r="AF104" i="3"/>
  <c r="AE104" i="3"/>
  <c r="AF103" i="3"/>
  <c r="AE103" i="3"/>
  <c r="AF102" i="3"/>
  <c r="AE102" i="3"/>
  <c r="AC101" i="3"/>
  <c r="AB101" i="3"/>
  <c r="AF100" i="3"/>
  <c r="AE100" i="3"/>
  <c r="AF99" i="3"/>
  <c r="AF98" i="3"/>
  <c r="AF97" i="3"/>
  <c r="AE97" i="3"/>
  <c r="AC96" i="3"/>
  <c r="AF96" i="3" s="1"/>
  <c r="AB96" i="3"/>
  <c r="AF95" i="3"/>
  <c r="AE95" i="3"/>
  <c r="AF94" i="3"/>
  <c r="AF93" i="3"/>
  <c r="AE93" i="3"/>
  <c r="AF92" i="3"/>
  <c r="AE92" i="3"/>
  <c r="AF91" i="3"/>
  <c r="AC90" i="3"/>
  <c r="AB90" i="3"/>
  <c r="AF89" i="3"/>
  <c r="AF88" i="3"/>
  <c r="AE88" i="3"/>
  <c r="AF87" i="3"/>
  <c r="AE87" i="3"/>
  <c r="AF86" i="3"/>
  <c r="AE86" i="3"/>
  <c r="AF85" i="3"/>
  <c r="AE85" i="3"/>
  <c r="AC84" i="3"/>
  <c r="AB84" i="3"/>
  <c r="AF83" i="3"/>
  <c r="AE83" i="3"/>
  <c r="AF82" i="3"/>
  <c r="AE82" i="3"/>
  <c r="AF81" i="3"/>
  <c r="AE81" i="3"/>
  <c r="AC80" i="3"/>
  <c r="AB80" i="3"/>
  <c r="AF79" i="3"/>
  <c r="AE79" i="3"/>
  <c r="AF78" i="3"/>
  <c r="AE78" i="3"/>
  <c r="AF77" i="3"/>
  <c r="AE77" i="3"/>
  <c r="AF76" i="3"/>
  <c r="AE76" i="3"/>
  <c r="AC75" i="3"/>
  <c r="AB75" i="3"/>
  <c r="AF74" i="3"/>
  <c r="AE74" i="3"/>
  <c r="AE73" i="3"/>
  <c r="AF72" i="3"/>
  <c r="AE72" i="3"/>
  <c r="AE71" i="3"/>
  <c r="AF70" i="3"/>
  <c r="AE70" i="3"/>
  <c r="AC69" i="3"/>
  <c r="AB69" i="3"/>
  <c r="AF68" i="3"/>
  <c r="AE68" i="3"/>
  <c r="AF67" i="3"/>
  <c r="AE67" i="3"/>
  <c r="AF66" i="3"/>
  <c r="AE66" i="3"/>
  <c r="AF65" i="3"/>
  <c r="AE65" i="3"/>
  <c r="AF64" i="3"/>
  <c r="AC63" i="3"/>
  <c r="AB63" i="3"/>
  <c r="AF62" i="3"/>
  <c r="AE62" i="3"/>
  <c r="AF61" i="3"/>
  <c r="AE61" i="3"/>
  <c r="AF60" i="3"/>
  <c r="AE60" i="3"/>
  <c r="AF59" i="3"/>
  <c r="AE59" i="3"/>
  <c r="AF58" i="3"/>
  <c r="AE58" i="3"/>
  <c r="AF57" i="3"/>
  <c r="AE57" i="3"/>
  <c r="AC56" i="3"/>
  <c r="AB56" i="3"/>
  <c r="AF55" i="3"/>
  <c r="AE55" i="3"/>
  <c r="AF54" i="3"/>
  <c r="AE54" i="3"/>
  <c r="AF53" i="3"/>
  <c r="AE53" i="3"/>
  <c r="AF52" i="3"/>
  <c r="AE52" i="3"/>
  <c r="AF51" i="3"/>
  <c r="AE51" i="3"/>
  <c r="AF50" i="3"/>
  <c r="AF49" i="3"/>
  <c r="AE49" i="3"/>
  <c r="AC48" i="3"/>
  <c r="AB48" i="3"/>
  <c r="AF47" i="3"/>
  <c r="AE47" i="3"/>
  <c r="AF46" i="3"/>
  <c r="AE46" i="3"/>
  <c r="AF45" i="3"/>
  <c r="AE45" i="3"/>
  <c r="AF44" i="3"/>
  <c r="AE44" i="3"/>
  <c r="AF43" i="3"/>
  <c r="AE43" i="3"/>
  <c r="AC42" i="3"/>
  <c r="AB42" i="3"/>
  <c r="AF41" i="3"/>
  <c r="AE41" i="3"/>
  <c r="AF40" i="3"/>
  <c r="AE40" i="3"/>
  <c r="AF39" i="3"/>
  <c r="AE39" i="3"/>
  <c r="AF38" i="3"/>
  <c r="AE38" i="3"/>
  <c r="AF37" i="3"/>
  <c r="AF36" i="3"/>
  <c r="AE36" i="3"/>
  <c r="AF35" i="3"/>
  <c r="AE35" i="3"/>
  <c r="AF34" i="3"/>
  <c r="AE34" i="3"/>
  <c r="AF33" i="3"/>
  <c r="AF32" i="3"/>
  <c r="AE32" i="3"/>
  <c r="AF31" i="3"/>
  <c r="AE31" i="3"/>
  <c r="AC30" i="3"/>
  <c r="AB30" i="3"/>
  <c r="AF29" i="3"/>
  <c r="AE29" i="3"/>
  <c r="AF28" i="3"/>
  <c r="AE28" i="3"/>
  <c r="AF27" i="3"/>
  <c r="AE27" i="3"/>
  <c r="AF26" i="3"/>
  <c r="AE26" i="3"/>
  <c r="AF25" i="3"/>
  <c r="AC24" i="3"/>
  <c r="AB24" i="3"/>
  <c r="AF23" i="3"/>
  <c r="AE23" i="3"/>
  <c r="AF22" i="3"/>
  <c r="AE22" i="3"/>
  <c r="AF21" i="3"/>
  <c r="AE21" i="3"/>
  <c r="AF20" i="3"/>
  <c r="AE20" i="3"/>
  <c r="AF19" i="3"/>
  <c r="AE19" i="3"/>
  <c r="AC18" i="3"/>
  <c r="AF18" i="3" s="1"/>
  <c r="AB18" i="3"/>
  <c r="AF17" i="3"/>
  <c r="AE17" i="3"/>
  <c r="AF16" i="3"/>
  <c r="AE16" i="3"/>
  <c r="AF15" i="3"/>
  <c r="AE15" i="3"/>
  <c r="AF14" i="3"/>
  <c r="AE14" i="3"/>
  <c r="AF13" i="3"/>
  <c r="AE13" i="3"/>
  <c r="AF12" i="3"/>
  <c r="AC11" i="3"/>
  <c r="AB11" i="3"/>
  <c r="AF10" i="3"/>
  <c r="AE10" i="3"/>
  <c r="AF9" i="3"/>
  <c r="AE9" i="3"/>
  <c r="AF8" i="3"/>
  <c r="AE8" i="3"/>
  <c r="AF7" i="3"/>
  <c r="AE7" i="3"/>
  <c r="AD143" i="3"/>
  <c r="AC6" i="3"/>
  <c r="AB6" i="3"/>
  <c r="T145" i="3"/>
  <c r="V145" i="3" s="1"/>
  <c r="S145" i="3"/>
  <c r="U145" i="3" s="1"/>
  <c r="R145" i="3"/>
  <c r="T144" i="3"/>
  <c r="S144" i="3"/>
  <c r="R144" i="3"/>
  <c r="R143" i="3" s="1"/>
  <c r="V142" i="3"/>
  <c r="U142" i="3"/>
  <c r="V141" i="3"/>
  <c r="U141" i="3"/>
  <c r="V140" i="3"/>
  <c r="U140" i="3"/>
  <c r="V139" i="3"/>
  <c r="U139" i="3"/>
  <c r="S138" i="3"/>
  <c r="R138" i="3"/>
  <c r="V137" i="3"/>
  <c r="U137" i="3"/>
  <c r="V136" i="3"/>
  <c r="U136" i="3"/>
  <c r="V135" i="3"/>
  <c r="U135" i="3"/>
  <c r="V134" i="3"/>
  <c r="U134" i="3"/>
  <c r="V133" i="3"/>
  <c r="U133" i="3"/>
  <c r="V132" i="3"/>
  <c r="U132" i="3"/>
  <c r="S131" i="3"/>
  <c r="R131" i="3"/>
  <c r="V130" i="3"/>
  <c r="U130" i="3"/>
  <c r="V129" i="3"/>
  <c r="U129" i="3"/>
  <c r="V128" i="3"/>
  <c r="U128" i="3"/>
  <c r="V127" i="3"/>
  <c r="U127" i="3"/>
  <c r="V126" i="3"/>
  <c r="U126" i="3"/>
  <c r="V125" i="3"/>
  <c r="U125" i="3"/>
  <c r="V124" i="3"/>
  <c r="U124" i="3"/>
  <c r="V123" i="3"/>
  <c r="U123" i="3"/>
  <c r="S122" i="3"/>
  <c r="R122" i="3"/>
  <c r="V121" i="3"/>
  <c r="U121" i="3"/>
  <c r="V120" i="3"/>
  <c r="U120" i="3"/>
  <c r="V119" i="3"/>
  <c r="U119" i="3"/>
  <c r="V118" i="3"/>
  <c r="U118" i="3"/>
  <c r="V117" i="3"/>
  <c r="U117" i="3"/>
  <c r="V116" i="3"/>
  <c r="U116" i="3"/>
  <c r="S115" i="3"/>
  <c r="R115" i="3"/>
  <c r="V114" i="3"/>
  <c r="U114" i="3"/>
  <c r="V113" i="3"/>
  <c r="U113" i="3"/>
  <c r="V112" i="3"/>
  <c r="U112" i="3"/>
  <c r="V111" i="3"/>
  <c r="U111" i="3"/>
  <c r="V110" i="3"/>
  <c r="U110" i="3"/>
  <c r="V109" i="3"/>
  <c r="U109" i="3"/>
  <c r="S108" i="3"/>
  <c r="V108" i="3" s="1"/>
  <c r="R108" i="3"/>
  <c r="V107" i="3"/>
  <c r="U107" i="3"/>
  <c r="V106" i="3"/>
  <c r="U106" i="3"/>
  <c r="V105" i="3"/>
  <c r="U105" i="3"/>
  <c r="V104" i="3"/>
  <c r="U104" i="3"/>
  <c r="V103" i="3"/>
  <c r="U103" i="3"/>
  <c r="V102" i="3"/>
  <c r="U102" i="3"/>
  <c r="S101" i="3"/>
  <c r="R101" i="3"/>
  <c r="V100" i="3"/>
  <c r="U100" i="3"/>
  <c r="V99" i="3"/>
  <c r="U99" i="3"/>
  <c r="V98" i="3"/>
  <c r="U98" i="3"/>
  <c r="V97" i="3"/>
  <c r="U97" i="3"/>
  <c r="S96" i="3"/>
  <c r="U96" i="3" s="1"/>
  <c r="R96" i="3"/>
  <c r="V95" i="3"/>
  <c r="U95" i="3"/>
  <c r="V94" i="3"/>
  <c r="U94" i="3"/>
  <c r="V93" i="3"/>
  <c r="U93" i="3"/>
  <c r="V92" i="3"/>
  <c r="U92" i="3"/>
  <c r="V91" i="3"/>
  <c r="U91" i="3"/>
  <c r="S90" i="3"/>
  <c r="R90" i="3"/>
  <c r="V89" i="3"/>
  <c r="U89" i="3"/>
  <c r="V88" i="3"/>
  <c r="U88" i="3"/>
  <c r="V87" i="3"/>
  <c r="U87" i="3"/>
  <c r="V86" i="3"/>
  <c r="U86" i="3"/>
  <c r="V85" i="3"/>
  <c r="U85" i="3"/>
  <c r="S84" i="3"/>
  <c r="R84" i="3"/>
  <c r="V83" i="3"/>
  <c r="U83" i="3"/>
  <c r="V82" i="3"/>
  <c r="U82" i="3"/>
  <c r="V81" i="3"/>
  <c r="U81" i="3"/>
  <c r="S80" i="3"/>
  <c r="R80" i="3"/>
  <c r="V79" i="3"/>
  <c r="U79" i="3"/>
  <c r="V78" i="3"/>
  <c r="U78" i="3"/>
  <c r="V77" i="3"/>
  <c r="U77" i="3"/>
  <c r="V76" i="3"/>
  <c r="U76" i="3"/>
  <c r="S75" i="3"/>
  <c r="V75" i="3" s="1"/>
  <c r="R75" i="3"/>
  <c r="V74" i="3"/>
  <c r="U74" i="3"/>
  <c r="V73" i="3"/>
  <c r="U73" i="3"/>
  <c r="V72" i="3"/>
  <c r="U72" i="3"/>
  <c r="V71" i="3"/>
  <c r="U71" i="3"/>
  <c r="V70" i="3"/>
  <c r="U70" i="3"/>
  <c r="S69" i="3"/>
  <c r="R69" i="3"/>
  <c r="V68" i="3"/>
  <c r="U68" i="3"/>
  <c r="V67" i="3"/>
  <c r="U67" i="3"/>
  <c r="V66" i="3"/>
  <c r="U66" i="3"/>
  <c r="V65" i="3"/>
  <c r="U65" i="3"/>
  <c r="V64" i="3"/>
  <c r="U64" i="3"/>
  <c r="S63" i="3"/>
  <c r="R63" i="3"/>
  <c r="V62" i="3"/>
  <c r="U62" i="3"/>
  <c r="V61" i="3"/>
  <c r="U61" i="3"/>
  <c r="V60" i="3"/>
  <c r="U60" i="3"/>
  <c r="V59" i="3"/>
  <c r="U59" i="3"/>
  <c r="V58" i="3"/>
  <c r="U58" i="3"/>
  <c r="V57" i="3"/>
  <c r="U57" i="3"/>
  <c r="S56" i="3"/>
  <c r="R56" i="3"/>
  <c r="V55" i="3"/>
  <c r="U55" i="3"/>
  <c r="V54" i="3"/>
  <c r="U54" i="3"/>
  <c r="V53" i="3"/>
  <c r="U53" i="3"/>
  <c r="V52" i="3"/>
  <c r="U52" i="3"/>
  <c r="V51" i="3"/>
  <c r="U51" i="3"/>
  <c r="V50" i="3"/>
  <c r="U50" i="3"/>
  <c r="V49" i="3"/>
  <c r="U49" i="3"/>
  <c r="S48" i="3"/>
  <c r="R48" i="3"/>
  <c r="V47" i="3"/>
  <c r="U47" i="3"/>
  <c r="V46" i="3"/>
  <c r="U46" i="3"/>
  <c r="V45" i="3"/>
  <c r="U45" i="3"/>
  <c r="V44" i="3"/>
  <c r="U44" i="3"/>
  <c r="V43" i="3"/>
  <c r="U43" i="3"/>
  <c r="S42" i="3"/>
  <c r="U42" i="3" s="1"/>
  <c r="R42" i="3"/>
  <c r="V41" i="3"/>
  <c r="U41" i="3"/>
  <c r="V40" i="3"/>
  <c r="U40" i="3"/>
  <c r="V39" i="3"/>
  <c r="U39" i="3"/>
  <c r="V38" i="3"/>
  <c r="U38" i="3"/>
  <c r="V37" i="3"/>
  <c r="U37" i="3"/>
  <c r="V36" i="3"/>
  <c r="U36" i="3"/>
  <c r="V35" i="3"/>
  <c r="U35" i="3"/>
  <c r="V34" i="3"/>
  <c r="U34" i="3"/>
  <c r="V33" i="3"/>
  <c r="U33" i="3"/>
  <c r="V32" i="3"/>
  <c r="U32" i="3"/>
  <c r="V31" i="3"/>
  <c r="U31" i="3"/>
  <c r="V30" i="3"/>
  <c r="S30" i="3"/>
  <c r="U30" i="3" s="1"/>
  <c r="R30" i="3"/>
  <c r="V29" i="3"/>
  <c r="U29" i="3"/>
  <c r="V28" i="3"/>
  <c r="U28" i="3"/>
  <c r="V27" i="3"/>
  <c r="U27" i="3"/>
  <c r="V26" i="3"/>
  <c r="U26" i="3"/>
  <c r="V25" i="3"/>
  <c r="U25" i="3"/>
  <c r="S24" i="3"/>
  <c r="U24" i="3" s="1"/>
  <c r="R24" i="3"/>
  <c r="V23" i="3"/>
  <c r="U23" i="3"/>
  <c r="V22" i="3"/>
  <c r="U22" i="3"/>
  <c r="V21" i="3"/>
  <c r="U21" i="3"/>
  <c r="V20" i="3"/>
  <c r="U20" i="3"/>
  <c r="V19" i="3"/>
  <c r="U19" i="3"/>
  <c r="S18" i="3"/>
  <c r="R18" i="3"/>
  <c r="V17" i="3"/>
  <c r="U17" i="3"/>
  <c r="V16" i="3"/>
  <c r="U16" i="3"/>
  <c r="V15" i="3"/>
  <c r="U15" i="3"/>
  <c r="V14" i="3"/>
  <c r="U14" i="3"/>
  <c r="V13" i="3"/>
  <c r="U13" i="3"/>
  <c r="V12" i="3"/>
  <c r="U12" i="3"/>
  <c r="S11" i="3"/>
  <c r="R11" i="3"/>
  <c r="V10" i="3"/>
  <c r="U10" i="3"/>
  <c r="V9" i="3"/>
  <c r="U9" i="3"/>
  <c r="V8" i="3"/>
  <c r="U8" i="3"/>
  <c r="V7" i="3"/>
  <c r="U7" i="3"/>
  <c r="T143" i="3"/>
  <c r="S6" i="3"/>
  <c r="V6" i="3" s="1"/>
  <c r="R6" i="3"/>
  <c r="P132" i="3"/>
  <c r="P133" i="3"/>
  <c r="P134" i="3"/>
  <c r="P135" i="3"/>
  <c r="P136" i="3"/>
  <c r="P137" i="3"/>
  <c r="N138" i="3"/>
  <c r="P139" i="3"/>
  <c r="P140" i="3"/>
  <c r="CM51" i="3" l="1"/>
  <c r="CN51" i="3"/>
  <c r="CX80" i="3"/>
  <c r="DM6" i="3"/>
  <c r="DT6" i="3"/>
  <c r="V42" i="3"/>
  <c r="CI6" i="3"/>
  <c r="CI56" i="3"/>
  <c r="CR11" i="3"/>
  <c r="BD56" i="3"/>
  <c r="BD63" i="3"/>
  <c r="BD115" i="3"/>
  <c r="BJ18" i="3"/>
  <c r="BI75" i="3"/>
  <c r="CM130" i="3"/>
  <c r="AW130" i="3"/>
  <c r="CM107" i="3"/>
  <c r="AW107" i="3"/>
  <c r="CM93" i="3"/>
  <c r="CM54" i="3"/>
  <c r="CM50" i="3"/>
  <c r="CM17" i="3"/>
  <c r="CM13" i="3"/>
  <c r="DM96" i="3"/>
  <c r="BS30" i="3"/>
  <c r="DY11" i="3"/>
  <c r="BE6" i="3"/>
  <c r="BD80" i="3"/>
  <c r="BI48" i="3"/>
  <c r="CI138" i="3"/>
  <c r="CM77" i="3"/>
  <c r="CM62" i="3"/>
  <c r="CM12" i="3"/>
  <c r="CR75" i="3"/>
  <c r="CR122" i="3"/>
  <c r="CW90" i="3"/>
  <c r="DB96" i="3"/>
  <c r="CN77" i="3"/>
  <c r="U131" i="3"/>
  <c r="AT30" i="3"/>
  <c r="BI108" i="3"/>
  <c r="CN65" i="3"/>
  <c r="CN114" i="3"/>
  <c r="DU63" i="3"/>
  <c r="DT63" i="3"/>
  <c r="CM105" i="3"/>
  <c r="AW105" i="3"/>
  <c r="CM20" i="3"/>
  <c r="AW20" i="3"/>
  <c r="CO143" i="3"/>
  <c r="CY143" i="3"/>
  <c r="DU122" i="3"/>
  <c r="AU96" i="3"/>
  <c r="U108" i="3"/>
  <c r="AJ80" i="3"/>
  <c r="AT84" i="3"/>
  <c r="BI101" i="3"/>
  <c r="BN90" i="3"/>
  <c r="BX24" i="3"/>
  <c r="CR6" i="3"/>
  <c r="CP143" i="3"/>
  <c r="CZ143" i="3"/>
  <c r="DL138" i="3"/>
  <c r="CN50" i="3"/>
  <c r="DY138" i="3"/>
  <c r="DZ138" i="3"/>
  <c r="CR138" i="3"/>
  <c r="CC138" i="3"/>
  <c r="BI138" i="3"/>
  <c r="BD138" i="3"/>
  <c r="AP138" i="3"/>
  <c r="AJ138" i="3"/>
  <c r="AK138" i="3"/>
  <c r="AF138" i="3"/>
  <c r="U138" i="3"/>
  <c r="DY131" i="3"/>
  <c r="DZ131" i="3"/>
  <c r="CR131" i="3"/>
  <c r="CS131" i="3"/>
  <c r="CH131" i="3"/>
  <c r="CC131" i="3"/>
  <c r="CD131" i="3"/>
  <c r="BN131" i="3"/>
  <c r="BD131" i="3"/>
  <c r="AP131" i="3"/>
  <c r="AJ131" i="3"/>
  <c r="AK131" i="3"/>
  <c r="V131" i="3"/>
  <c r="DY122" i="3"/>
  <c r="CN126" i="3"/>
  <c r="CN125" i="3"/>
  <c r="CN130" i="3"/>
  <c r="CM123" i="3"/>
  <c r="CS122" i="3"/>
  <c r="CN123" i="3"/>
  <c r="CH122" i="3"/>
  <c r="CC122" i="3"/>
  <c r="BX122" i="3"/>
  <c r="BN122" i="3"/>
  <c r="BO122" i="3"/>
  <c r="BI122" i="3"/>
  <c r="BD122" i="3"/>
  <c r="BE122" i="3"/>
  <c r="AO122" i="3"/>
  <c r="AP122" i="3"/>
  <c r="AJ122" i="3"/>
  <c r="AE122" i="3"/>
  <c r="U122" i="3"/>
  <c r="V122" i="3"/>
  <c r="DY115" i="3"/>
  <c r="DZ115" i="3"/>
  <c r="DL115" i="3"/>
  <c r="DB115" i="3"/>
  <c r="DC115" i="3"/>
  <c r="CR115" i="3"/>
  <c r="BX115" i="3"/>
  <c r="BN115" i="3"/>
  <c r="AO115" i="3"/>
  <c r="AP115" i="3"/>
  <c r="AJ115" i="3"/>
  <c r="AE115" i="3"/>
  <c r="U115" i="3"/>
  <c r="V115" i="3"/>
  <c r="DY108" i="3"/>
  <c r="DZ108" i="3"/>
  <c r="DT108" i="3"/>
  <c r="DU108" i="3"/>
  <c r="CW108" i="3"/>
  <c r="CX108" i="3"/>
  <c r="CS108" i="3"/>
  <c r="CH108" i="3"/>
  <c r="CC108" i="3"/>
  <c r="BN108" i="3"/>
  <c r="BD108" i="3"/>
  <c r="AO108" i="3"/>
  <c r="AP108" i="3"/>
  <c r="AJ108" i="3"/>
  <c r="AE108" i="3"/>
  <c r="DY101" i="3"/>
  <c r="DZ101" i="3"/>
  <c r="DT101" i="3"/>
  <c r="CH101" i="3"/>
  <c r="CD101" i="3"/>
  <c r="BS101" i="3"/>
  <c r="BT101" i="3"/>
  <c r="BN101" i="3"/>
  <c r="AO101" i="3"/>
  <c r="AP101" i="3"/>
  <c r="AJ101" i="3"/>
  <c r="AE101" i="3"/>
  <c r="AF101" i="3"/>
  <c r="U101" i="3"/>
  <c r="DY96" i="3"/>
  <c r="DT96" i="3"/>
  <c r="DC96" i="3"/>
  <c r="CW96" i="3"/>
  <c r="CM97" i="3"/>
  <c r="CR96" i="3"/>
  <c r="CS96" i="3"/>
  <c r="CH96" i="3"/>
  <c r="CI96" i="3"/>
  <c r="CD96" i="3"/>
  <c r="BX96" i="3"/>
  <c r="BN96" i="3"/>
  <c r="BI96" i="3"/>
  <c r="BD96" i="3"/>
  <c r="AO96" i="3"/>
  <c r="AP96" i="3"/>
  <c r="AE96" i="3"/>
  <c r="DY90" i="3"/>
  <c r="DU90" i="3"/>
  <c r="DM90" i="3"/>
  <c r="CM95" i="3"/>
  <c r="CX144" i="3"/>
  <c r="CR90" i="3"/>
  <c r="CH90" i="3"/>
  <c r="CC90" i="3"/>
  <c r="BS90" i="3"/>
  <c r="BO90" i="3"/>
  <c r="BI90" i="3"/>
  <c r="AO90" i="3"/>
  <c r="AP90" i="3"/>
  <c r="AE90" i="3"/>
  <c r="U90" i="3"/>
  <c r="DT84" i="3"/>
  <c r="DU84" i="3"/>
  <c r="DL84" i="3"/>
  <c r="DM84" i="3"/>
  <c r="CR84" i="3"/>
  <c r="CM85" i="3"/>
  <c r="CN85" i="3"/>
  <c r="CH84" i="3"/>
  <c r="CC84" i="3"/>
  <c r="BO84" i="3"/>
  <c r="BI84" i="3"/>
  <c r="AU84" i="3"/>
  <c r="AO84" i="3"/>
  <c r="AJ84" i="3"/>
  <c r="AE84" i="3"/>
  <c r="AF84" i="3"/>
  <c r="U84" i="3"/>
  <c r="V84" i="3"/>
  <c r="DY80" i="3"/>
  <c r="DT80" i="3"/>
  <c r="DU80" i="3"/>
  <c r="CM81" i="3"/>
  <c r="CR80" i="3"/>
  <c r="CS80" i="3"/>
  <c r="CC80" i="3"/>
  <c r="BI80" i="3"/>
  <c r="BJ80" i="3"/>
  <c r="AE80" i="3"/>
  <c r="AF80" i="3"/>
  <c r="U80" i="3"/>
  <c r="V80" i="3"/>
  <c r="DY75" i="3"/>
  <c r="DZ75" i="3"/>
  <c r="CW75" i="3"/>
  <c r="CN79" i="3"/>
  <c r="CS75" i="3"/>
  <c r="CH75" i="3"/>
  <c r="CC75" i="3"/>
  <c r="CD75" i="3"/>
  <c r="BX75" i="3"/>
  <c r="BN75" i="3"/>
  <c r="BD145" i="3"/>
  <c r="BD75" i="3"/>
  <c r="BE75" i="3"/>
  <c r="AO75" i="3"/>
  <c r="AJ75" i="3"/>
  <c r="AE75" i="3"/>
  <c r="AF75" i="3"/>
  <c r="U75" i="3"/>
  <c r="CW69" i="3"/>
  <c r="CM72" i="3"/>
  <c r="CX69" i="3"/>
  <c r="CN74" i="3"/>
  <c r="CR69" i="3"/>
  <c r="CC69" i="3"/>
  <c r="CD69" i="3"/>
  <c r="BY69" i="3"/>
  <c r="BI69" i="3"/>
  <c r="BJ69" i="3"/>
  <c r="BD69" i="3"/>
  <c r="BE69" i="3"/>
  <c r="AO69" i="3"/>
  <c r="AJ69" i="3"/>
  <c r="AE69" i="3"/>
  <c r="U69" i="3"/>
  <c r="CR63" i="3"/>
  <c r="CH63" i="3"/>
  <c r="CC63" i="3"/>
  <c r="BN63" i="3"/>
  <c r="BO63" i="3"/>
  <c r="BI63" i="3"/>
  <c r="BE63" i="3"/>
  <c r="AO63" i="3"/>
  <c r="AJ63" i="3"/>
  <c r="AE63" i="3"/>
  <c r="U63" i="3"/>
  <c r="DY56" i="3"/>
  <c r="DL56" i="3"/>
  <c r="DC143" i="3"/>
  <c r="DC144" i="3"/>
  <c r="CW56" i="3"/>
  <c r="CR56" i="3"/>
  <c r="CN57" i="3"/>
  <c r="CC56" i="3"/>
  <c r="CD56" i="3"/>
  <c r="BX56" i="3"/>
  <c r="BS56" i="3"/>
  <c r="BN56" i="3"/>
  <c r="BO56" i="3"/>
  <c r="BI56" i="3"/>
  <c r="BJ56" i="3"/>
  <c r="AT56" i="3"/>
  <c r="AO56" i="3"/>
  <c r="AP56" i="3"/>
  <c r="AJ56" i="3"/>
  <c r="AK56" i="3"/>
  <c r="AE56" i="3"/>
  <c r="U56" i="3"/>
  <c r="DY48" i="3"/>
  <c r="DZ48" i="3"/>
  <c r="DL48" i="3"/>
  <c r="CX48" i="3"/>
  <c r="CN54" i="3"/>
  <c r="CN55" i="3"/>
  <c r="CM49" i="3"/>
  <c r="CH48" i="3"/>
  <c r="CI48" i="3"/>
  <c r="CC48" i="3"/>
  <c r="BX48" i="3"/>
  <c r="BP143" i="3"/>
  <c r="BS48" i="3"/>
  <c r="BN48" i="3"/>
  <c r="BD48" i="3"/>
  <c r="AT48" i="3"/>
  <c r="AU48" i="3"/>
  <c r="AO48" i="3"/>
  <c r="AJ48" i="3"/>
  <c r="AK48" i="3"/>
  <c r="AE48" i="3"/>
  <c r="AF48" i="3"/>
  <c r="U48" i="3"/>
  <c r="DY42" i="3"/>
  <c r="DG42" i="3"/>
  <c r="CH145" i="3"/>
  <c r="CC42" i="3"/>
  <c r="CD42" i="3"/>
  <c r="BN42" i="3"/>
  <c r="BI42" i="3"/>
  <c r="BD42" i="3"/>
  <c r="AO42" i="3"/>
  <c r="AJ42" i="3"/>
  <c r="AK42" i="3"/>
  <c r="AE42" i="3"/>
  <c r="BI30" i="3"/>
  <c r="DY30" i="3"/>
  <c r="DL30" i="3"/>
  <c r="CW30" i="3"/>
  <c r="CM40" i="3"/>
  <c r="AW40" i="3"/>
  <c r="CM36" i="3"/>
  <c r="AW36" i="3"/>
  <c r="CN31" i="3"/>
  <c r="AW37" i="3"/>
  <c r="CI30" i="3"/>
  <c r="CC30" i="3"/>
  <c r="BS145" i="3"/>
  <c r="BN30" i="3"/>
  <c r="AO30" i="3"/>
  <c r="AP30" i="3"/>
  <c r="AJ30" i="3"/>
  <c r="AK30" i="3"/>
  <c r="AE30" i="3"/>
  <c r="AF30" i="3"/>
  <c r="DZ24" i="3"/>
  <c r="DL145" i="3"/>
  <c r="DI143" i="3"/>
  <c r="DM145" i="3"/>
  <c r="DL24" i="3"/>
  <c r="CR24" i="3"/>
  <c r="CS24" i="3"/>
  <c r="CH24" i="3"/>
  <c r="CI24" i="3"/>
  <c r="BN24" i="3"/>
  <c r="BI24" i="3"/>
  <c r="BD24" i="3"/>
  <c r="AT24" i="3"/>
  <c r="AO24" i="3"/>
  <c r="AP24" i="3"/>
  <c r="AJ24" i="3"/>
  <c r="AE24" i="3"/>
  <c r="AF24" i="3"/>
  <c r="V24" i="3"/>
  <c r="DY18" i="3"/>
  <c r="DZ18" i="3"/>
  <c r="DU145" i="3"/>
  <c r="DG18" i="3"/>
  <c r="DG144" i="3"/>
  <c r="DH18" i="3"/>
  <c r="DH144" i="3"/>
  <c r="CM21" i="3"/>
  <c r="CM19" i="3"/>
  <c r="CN19" i="3"/>
  <c r="CE143" i="3"/>
  <c r="CH18" i="3"/>
  <c r="CI18" i="3"/>
  <c r="CC18" i="3"/>
  <c r="CA143" i="3"/>
  <c r="CD18" i="3"/>
  <c r="BX145" i="3"/>
  <c r="BU143" i="3"/>
  <c r="BX18" i="3"/>
  <c r="BD18" i="3"/>
  <c r="AO18" i="3"/>
  <c r="AJ18" i="3"/>
  <c r="U18" i="3"/>
  <c r="V18" i="3"/>
  <c r="DZ11" i="3"/>
  <c r="DZ144" i="3"/>
  <c r="DT11" i="3"/>
  <c r="DL11" i="3"/>
  <c r="CW11" i="3"/>
  <c r="CW145" i="3"/>
  <c r="CS11" i="3"/>
  <c r="CI145" i="3"/>
  <c r="CF143" i="3"/>
  <c r="CC11" i="3"/>
  <c r="BS144" i="3"/>
  <c r="BS11" i="3"/>
  <c r="BN144" i="3"/>
  <c r="BN11" i="3"/>
  <c r="BK143" i="3"/>
  <c r="BO11" i="3"/>
  <c r="BO144" i="3"/>
  <c r="BI11" i="3"/>
  <c r="BD11" i="3"/>
  <c r="AO11" i="3"/>
  <c r="AJ145" i="3"/>
  <c r="AJ11" i="3"/>
  <c r="AE11" i="3"/>
  <c r="U11" i="3"/>
  <c r="V11" i="3"/>
  <c r="DY145" i="3"/>
  <c r="DY6" i="3"/>
  <c r="DV143" i="3"/>
  <c r="DZ145" i="3"/>
  <c r="DZ6" i="3"/>
  <c r="DW143" i="3"/>
  <c r="DQ143" i="3"/>
  <c r="DT145" i="3"/>
  <c r="DU6" i="3"/>
  <c r="DB143" i="3"/>
  <c r="CW6" i="3"/>
  <c r="CT143" i="3"/>
  <c r="CN9" i="3"/>
  <c r="CN10" i="3"/>
  <c r="CR143" i="3"/>
  <c r="CS6" i="3"/>
  <c r="CM7" i="3"/>
  <c r="AW7" i="3"/>
  <c r="CC145" i="3"/>
  <c r="CC6" i="3"/>
  <c r="BZ143" i="3"/>
  <c r="CD145" i="3"/>
  <c r="CD6" i="3"/>
  <c r="BX144" i="3"/>
  <c r="BX6" i="3"/>
  <c r="BN145" i="3"/>
  <c r="BI6" i="3"/>
  <c r="BI145" i="3"/>
  <c r="BF143" i="3"/>
  <c r="BI144" i="3"/>
  <c r="BE144" i="3"/>
  <c r="AQ143" i="3"/>
  <c r="AT6" i="3"/>
  <c r="AT145" i="3"/>
  <c r="AL143" i="3"/>
  <c r="AO145" i="3"/>
  <c r="AO144" i="3"/>
  <c r="AO6" i="3"/>
  <c r="AP6" i="3"/>
  <c r="AJ6" i="3"/>
  <c r="AG143" i="3"/>
  <c r="AJ144" i="3"/>
  <c r="AE145" i="3"/>
  <c r="AB143" i="3"/>
  <c r="AE6" i="3"/>
  <c r="AE144" i="3"/>
  <c r="AF145" i="3"/>
  <c r="AF6" i="3"/>
  <c r="AF144" i="3"/>
  <c r="U6" i="3"/>
  <c r="U144" i="3"/>
  <c r="S143" i="3"/>
  <c r="V144" i="3"/>
  <c r="V48" i="3"/>
  <c r="V63" i="3"/>
  <c r="AF42" i="3"/>
  <c r="AF56" i="3"/>
  <c r="AF63" i="3"/>
  <c r="AJ96" i="3"/>
  <c r="AH143" i="3"/>
  <c r="AP42" i="3"/>
  <c r="AU42" i="3"/>
  <c r="AU56" i="3"/>
  <c r="BE18" i="3"/>
  <c r="BE90" i="3"/>
  <c r="BD101" i="3"/>
  <c r="BE108" i="3"/>
  <c r="BE115" i="3"/>
  <c r="BJ11" i="3"/>
  <c r="BJ84" i="3"/>
  <c r="BI131" i="3"/>
  <c r="BJ138" i="3"/>
  <c r="BJ145" i="3"/>
  <c r="BO48" i="3"/>
  <c r="BO101" i="3"/>
  <c r="BY18" i="3"/>
  <c r="BY90" i="3"/>
  <c r="BX101" i="3"/>
  <c r="BY115" i="3"/>
  <c r="BY122" i="3"/>
  <c r="BY144" i="3"/>
  <c r="CC24" i="3"/>
  <c r="CC115" i="3"/>
  <c r="CD122" i="3"/>
  <c r="CD144" i="3"/>
  <c r="CI144" i="3"/>
  <c r="CN128" i="3"/>
  <c r="CM128" i="3"/>
  <c r="CN91" i="3"/>
  <c r="CM91" i="3"/>
  <c r="AW86" i="3"/>
  <c r="CN86" i="3"/>
  <c r="CM86" i="3"/>
  <c r="CN76" i="3"/>
  <c r="CM76" i="3"/>
  <c r="AW66" i="3"/>
  <c r="CM66" i="3"/>
  <c r="AW61" i="3"/>
  <c r="CM61" i="3"/>
  <c r="CN43" i="3"/>
  <c r="CM43" i="3"/>
  <c r="CS42" i="3"/>
  <c r="CS56" i="3"/>
  <c r="CX30" i="3"/>
  <c r="CX145" i="3"/>
  <c r="DM131" i="3"/>
  <c r="CN20" i="3"/>
  <c r="CN49" i="3"/>
  <c r="V56" i="3"/>
  <c r="V96" i="3"/>
  <c r="AK6" i="3"/>
  <c r="AK24" i="3"/>
  <c r="AK75" i="3"/>
  <c r="AK144" i="3"/>
  <c r="AP75" i="3"/>
  <c r="AP144" i="3"/>
  <c r="AU6" i="3"/>
  <c r="AU24" i="3"/>
  <c r="AU145" i="3"/>
  <c r="BE48" i="3"/>
  <c r="BE80" i="3"/>
  <c r="BE145" i="3"/>
  <c r="BJ48" i="3"/>
  <c r="BJ63" i="3"/>
  <c r="BT145" i="3"/>
  <c r="CD90" i="3"/>
  <c r="CD108" i="3"/>
  <c r="CC144" i="3"/>
  <c r="CH144" i="3"/>
  <c r="CN81" i="3"/>
  <c r="AW8" i="3"/>
  <c r="BG143" i="3"/>
  <c r="CM141" i="3"/>
  <c r="AW141" i="3"/>
  <c r="CN132" i="3"/>
  <c r="CM132" i="3"/>
  <c r="CN99" i="3"/>
  <c r="CM99" i="3"/>
  <c r="CN70" i="3"/>
  <c r="CM70" i="3"/>
  <c r="CN14" i="3"/>
  <c r="CM14" i="3"/>
  <c r="DR143" i="3"/>
  <c r="CN12" i="3"/>
  <c r="BO42" i="3"/>
  <c r="BO131" i="3"/>
  <c r="BO145" i="3"/>
  <c r="BX30" i="3"/>
  <c r="BY56" i="3"/>
  <c r="BX138" i="3"/>
  <c r="BY145" i="3"/>
  <c r="CD138" i="3"/>
  <c r="CH80" i="3"/>
  <c r="C9" i="3"/>
  <c r="CS90" i="3"/>
  <c r="CS144" i="3"/>
  <c r="CX6" i="3"/>
  <c r="CU143" i="3"/>
  <c r="DM56" i="3"/>
  <c r="DM63" i="3"/>
  <c r="DU144" i="3"/>
  <c r="CN13" i="3"/>
  <c r="CN97" i="3"/>
  <c r="AW87" i="3"/>
  <c r="AZ87" i="3" s="1"/>
  <c r="V90" i="3"/>
  <c r="V101" i="3"/>
  <c r="AE18" i="3"/>
  <c r="AF90" i="3"/>
  <c r="AF115" i="3"/>
  <c r="AK11" i="3"/>
  <c r="AK69" i="3"/>
  <c r="AK80" i="3"/>
  <c r="AK101" i="3"/>
  <c r="AK108" i="3"/>
  <c r="AP18" i="3"/>
  <c r="AP69" i="3"/>
  <c r="AP80" i="3"/>
  <c r="AM143" i="3"/>
  <c r="AT122" i="3"/>
  <c r="AR143" i="3"/>
  <c r="BE42" i="3"/>
  <c r="BA143" i="3"/>
  <c r="BJ6" i="3"/>
  <c r="BJ24" i="3"/>
  <c r="BJ96" i="3"/>
  <c r="BO6" i="3"/>
  <c r="BO24" i="3"/>
  <c r="BO96" i="3"/>
  <c r="BQ143" i="3"/>
  <c r="BY6" i="3"/>
  <c r="BY75" i="3"/>
  <c r="CD48" i="3"/>
  <c r="CD84" i="3"/>
  <c r="CM88" i="3"/>
  <c r="AW88" i="3"/>
  <c r="AZ88" i="3" s="1"/>
  <c r="CN83" i="3"/>
  <c r="CM83" i="3"/>
  <c r="CM73" i="3"/>
  <c r="AW73" i="3"/>
  <c r="CN64" i="3"/>
  <c r="CM64" i="3"/>
  <c r="CR18" i="3"/>
  <c r="CS115" i="3"/>
  <c r="CR144" i="3"/>
  <c r="CW122" i="3"/>
  <c r="DB6" i="3"/>
  <c r="DE143" i="3"/>
  <c r="DM30" i="3"/>
  <c r="DM144" i="3"/>
  <c r="DT18" i="3"/>
  <c r="DT144" i="3"/>
  <c r="CN109" i="3"/>
  <c r="V69" i="3"/>
  <c r="V138" i="3"/>
  <c r="AF11" i="3"/>
  <c r="AF108" i="3"/>
  <c r="AK84" i="3"/>
  <c r="AK145" i="3"/>
  <c r="AP11" i="3"/>
  <c r="AP84" i="3"/>
  <c r="AP145" i="3"/>
  <c r="AU144" i="3"/>
  <c r="BE24" i="3"/>
  <c r="BE96" i="3"/>
  <c r="BB143" i="3"/>
  <c r="BJ122" i="3"/>
  <c r="BJ144" i="3"/>
  <c r="BO75" i="3"/>
  <c r="BT90" i="3"/>
  <c r="BT144" i="3"/>
  <c r="BY96" i="3"/>
  <c r="BV143" i="3"/>
  <c r="CD63" i="3"/>
  <c r="CI84" i="3"/>
  <c r="CJ96" i="3"/>
  <c r="CW144" i="3"/>
  <c r="DD143" i="3"/>
  <c r="DU11" i="3"/>
  <c r="CN25" i="3"/>
  <c r="BL143" i="3"/>
  <c r="CN139" i="3"/>
  <c r="CM139" i="3"/>
  <c r="CN116" i="3"/>
  <c r="CM116" i="3"/>
  <c r="CN102" i="3"/>
  <c r="CM102" i="3"/>
  <c r="AW67" i="3"/>
  <c r="AZ67" i="3" s="1"/>
  <c r="CM67" i="3"/>
  <c r="AW53" i="3"/>
  <c r="CN35" i="3"/>
  <c r="AW35" i="3"/>
  <c r="AZ35" i="3" s="1"/>
  <c r="DN143" i="3"/>
  <c r="AZ71" i="3"/>
  <c r="DM11" i="3"/>
  <c r="DJ143" i="3"/>
  <c r="DL144" i="3"/>
  <c r="DY144" i="3"/>
  <c r="DS143" i="3"/>
  <c r="DF143" i="3"/>
  <c r="DC11" i="3"/>
  <c r="DB144" i="3"/>
  <c r="CK30" i="3"/>
  <c r="CV143" i="3"/>
  <c r="CK63" i="3"/>
  <c r="CJ18" i="3"/>
  <c r="CK24" i="3"/>
  <c r="CJ138" i="3"/>
  <c r="CJ131" i="3"/>
  <c r="CK75" i="3"/>
  <c r="CK18" i="3"/>
  <c r="CJ11" i="3"/>
  <c r="CK48" i="3"/>
  <c r="CJ30" i="3"/>
  <c r="CJ24" i="3"/>
  <c r="CK96" i="3"/>
  <c r="CJ84" i="3"/>
  <c r="CJ80" i="3"/>
  <c r="CK69" i="3"/>
  <c r="CJ48" i="3"/>
  <c r="CK42" i="3"/>
  <c r="CQ143" i="3"/>
  <c r="CK84" i="3"/>
  <c r="CK80" i="3"/>
  <c r="CJ56" i="3"/>
  <c r="CJ42" i="3"/>
  <c r="CJ145" i="3"/>
  <c r="CJ122" i="3"/>
  <c r="CJ108" i="3"/>
  <c r="CJ63" i="3"/>
  <c r="CK56" i="3"/>
  <c r="CJ90" i="3"/>
  <c r="CK6" i="3"/>
  <c r="CJ144" i="3"/>
  <c r="CJ115" i="3"/>
  <c r="CJ101" i="3"/>
  <c r="CK90" i="3"/>
  <c r="CJ75" i="3"/>
  <c r="CJ69" i="3"/>
  <c r="CK11" i="3"/>
  <c r="CJ6" i="3"/>
  <c r="CK138" i="3"/>
  <c r="CK122" i="3"/>
  <c r="CK108" i="3"/>
  <c r="CK145" i="3"/>
  <c r="CK131" i="3"/>
  <c r="CK115" i="3"/>
  <c r="CK101" i="3"/>
  <c r="CK144" i="3"/>
  <c r="CG143" i="3"/>
  <c r="CB143" i="3"/>
  <c r="BW143" i="3"/>
  <c r="BH143" i="3"/>
  <c r="BE11" i="3"/>
  <c r="BD144" i="3"/>
  <c r="AS143" i="3"/>
  <c r="AI143" i="3"/>
  <c r="AC143" i="3"/>
  <c r="DP143" i="3" l="1"/>
  <c r="U143" i="3"/>
  <c r="CS143" i="3"/>
  <c r="BS143" i="3"/>
  <c r="DL143" i="3"/>
  <c r="DY143" i="3"/>
  <c r="CI143" i="3"/>
  <c r="CD143" i="3"/>
  <c r="BJ143" i="3"/>
  <c r="AT143" i="3"/>
  <c r="DT143" i="3"/>
  <c r="DG143" i="3"/>
  <c r="CH143" i="3"/>
  <c r="CC143" i="3"/>
  <c r="BX143" i="3"/>
  <c r="DU143" i="3"/>
  <c r="CX143" i="3"/>
  <c r="BT143" i="3"/>
  <c r="BN143" i="3"/>
  <c r="BI143" i="3"/>
  <c r="AO143" i="3"/>
  <c r="AJ143" i="3"/>
  <c r="AK143" i="3"/>
  <c r="AE143" i="3"/>
  <c r="DZ143" i="3"/>
  <c r="CW143" i="3"/>
  <c r="CM145" i="3"/>
  <c r="CM144" i="3"/>
  <c r="CN144" i="3"/>
  <c r="BY143" i="3"/>
  <c r="BD143" i="3"/>
  <c r="BE143" i="3"/>
  <c r="AU143" i="3"/>
  <c r="V143" i="3"/>
  <c r="CN115" i="3"/>
  <c r="CM115" i="3"/>
  <c r="CN56" i="3"/>
  <c r="CM56" i="3"/>
  <c r="CN84" i="3"/>
  <c r="CM84" i="3"/>
  <c r="CM24" i="3"/>
  <c r="CN24" i="3"/>
  <c r="CN90" i="3"/>
  <c r="CM90" i="3"/>
  <c r="CN42" i="3"/>
  <c r="CM42" i="3"/>
  <c r="CN48" i="3"/>
  <c r="CM48" i="3"/>
  <c r="CN63" i="3"/>
  <c r="CM63" i="3"/>
  <c r="AZ141" i="3"/>
  <c r="CN18" i="3"/>
  <c r="CM18" i="3"/>
  <c r="CN138" i="3"/>
  <c r="CM138" i="3"/>
  <c r="CN75" i="3"/>
  <c r="CM75" i="3"/>
  <c r="BO143" i="3"/>
  <c r="CM6" i="3"/>
  <c r="CN6" i="3"/>
  <c r="CN145" i="3"/>
  <c r="D8" i="3"/>
  <c r="AZ8" i="3"/>
  <c r="AF143" i="3"/>
  <c r="AZ66" i="3"/>
  <c r="CN108" i="3"/>
  <c r="CM108" i="3"/>
  <c r="CN122" i="3"/>
  <c r="CM122" i="3"/>
  <c r="CM69" i="3"/>
  <c r="CN69" i="3"/>
  <c r="CN30" i="3"/>
  <c r="CM30" i="3"/>
  <c r="AZ73" i="3"/>
  <c r="AZ61" i="3"/>
  <c r="CM101" i="3"/>
  <c r="CN101" i="3"/>
  <c r="CM11" i="3"/>
  <c r="CN11" i="3"/>
  <c r="CN80" i="3"/>
  <c r="CM80" i="3"/>
  <c r="CN96" i="3"/>
  <c r="CM96" i="3"/>
  <c r="DH143" i="3"/>
  <c r="AZ86" i="3"/>
  <c r="DM143" i="3"/>
  <c r="CN131" i="3"/>
  <c r="CM131" i="3"/>
  <c r="AZ53" i="3"/>
  <c r="AP143" i="3"/>
  <c r="CJ143" i="3"/>
  <c r="CK143" i="3"/>
  <c r="CM143" i="3" l="1"/>
  <c r="CN143" i="3"/>
  <c r="AY88" i="3" l="1"/>
  <c r="Q142" i="3" l="1"/>
  <c r="P142" i="3"/>
  <c r="Q141" i="3"/>
  <c r="P141" i="3"/>
  <c r="Q130" i="3"/>
  <c r="P130" i="3"/>
  <c r="Q129" i="3"/>
  <c r="P129" i="3"/>
  <c r="Q128" i="3"/>
  <c r="P128" i="3"/>
  <c r="Q127" i="3"/>
  <c r="P127" i="3"/>
  <c r="Q126" i="3"/>
  <c r="P126" i="3"/>
  <c r="Q125" i="3"/>
  <c r="P125" i="3"/>
  <c r="Q124" i="3"/>
  <c r="P124" i="3"/>
  <c r="Q123" i="3"/>
  <c r="P123" i="3"/>
  <c r="Q121" i="3"/>
  <c r="P121" i="3"/>
  <c r="Q120" i="3"/>
  <c r="P120" i="3"/>
  <c r="Q119" i="3"/>
  <c r="P119" i="3"/>
  <c r="Q118" i="3"/>
  <c r="P118" i="3"/>
  <c r="Q117" i="3"/>
  <c r="P117" i="3"/>
  <c r="Q116" i="3"/>
  <c r="P116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7" i="3"/>
  <c r="P107" i="3"/>
  <c r="Q106" i="3"/>
  <c r="P106" i="3"/>
  <c r="Q105" i="3"/>
  <c r="P105" i="3"/>
  <c r="Q104" i="3"/>
  <c r="P104" i="3"/>
  <c r="Q103" i="3"/>
  <c r="P103" i="3"/>
  <c r="Q102" i="3"/>
  <c r="P102" i="3"/>
  <c r="Q100" i="3"/>
  <c r="P100" i="3"/>
  <c r="Q99" i="3"/>
  <c r="P99" i="3"/>
  <c r="Q98" i="3"/>
  <c r="P98" i="3"/>
  <c r="Q97" i="3"/>
  <c r="P97" i="3"/>
  <c r="Q95" i="3"/>
  <c r="P95" i="3"/>
  <c r="Q94" i="3"/>
  <c r="P94" i="3"/>
  <c r="Q93" i="3"/>
  <c r="P93" i="3"/>
  <c r="Q92" i="3"/>
  <c r="P92" i="3"/>
  <c r="Q91" i="3"/>
  <c r="P91" i="3"/>
  <c r="Q89" i="3"/>
  <c r="P89" i="3"/>
  <c r="Q88" i="3"/>
  <c r="P88" i="3"/>
  <c r="Q87" i="3"/>
  <c r="P87" i="3"/>
  <c r="Q86" i="3"/>
  <c r="P86" i="3"/>
  <c r="Q85" i="3"/>
  <c r="P85" i="3"/>
  <c r="Q83" i="3"/>
  <c r="P83" i="3"/>
  <c r="Q82" i="3"/>
  <c r="P82" i="3"/>
  <c r="Q81" i="3"/>
  <c r="P81" i="3"/>
  <c r="Q79" i="3"/>
  <c r="P79" i="3"/>
  <c r="Q78" i="3"/>
  <c r="P78" i="3"/>
  <c r="Q77" i="3"/>
  <c r="P77" i="3"/>
  <c r="Q76" i="3"/>
  <c r="P76" i="3"/>
  <c r="Q74" i="3"/>
  <c r="P74" i="3"/>
  <c r="Q73" i="3"/>
  <c r="P73" i="3"/>
  <c r="Q72" i="3"/>
  <c r="P72" i="3"/>
  <c r="Q71" i="3"/>
  <c r="P71" i="3"/>
  <c r="Q70" i="3"/>
  <c r="P70" i="3"/>
  <c r="Q68" i="3"/>
  <c r="P68" i="3"/>
  <c r="Q67" i="3"/>
  <c r="P67" i="3"/>
  <c r="Q66" i="3"/>
  <c r="P66" i="3"/>
  <c r="Q65" i="3"/>
  <c r="P65" i="3"/>
  <c r="Q64" i="3"/>
  <c r="P64" i="3"/>
  <c r="Q62" i="3"/>
  <c r="P62" i="3"/>
  <c r="Q61" i="3"/>
  <c r="P61" i="3"/>
  <c r="Q60" i="3"/>
  <c r="P60" i="3"/>
  <c r="Q59" i="3"/>
  <c r="P59" i="3"/>
  <c r="Q58" i="3"/>
  <c r="P58" i="3"/>
  <c r="Q57" i="3"/>
  <c r="P57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7" i="3"/>
  <c r="P47" i="3"/>
  <c r="Q46" i="3"/>
  <c r="P46" i="3"/>
  <c r="Q45" i="3"/>
  <c r="P45" i="3"/>
  <c r="Q44" i="3"/>
  <c r="P44" i="3"/>
  <c r="Q43" i="3"/>
  <c r="P43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29" i="3"/>
  <c r="P29" i="3"/>
  <c r="Q28" i="3"/>
  <c r="P28" i="3"/>
  <c r="Q27" i="3"/>
  <c r="P27" i="3"/>
  <c r="Q26" i="3"/>
  <c r="P26" i="3"/>
  <c r="Q25" i="3"/>
  <c r="P25" i="3"/>
  <c r="Q23" i="3"/>
  <c r="P23" i="3"/>
  <c r="Q22" i="3"/>
  <c r="P22" i="3"/>
  <c r="Q21" i="3"/>
  <c r="P21" i="3"/>
  <c r="Q20" i="3"/>
  <c r="P20" i="3"/>
  <c r="Q19" i="3"/>
  <c r="P19" i="3"/>
  <c r="Q17" i="3"/>
  <c r="P17" i="3"/>
  <c r="Q16" i="3"/>
  <c r="P16" i="3"/>
  <c r="Q15" i="3"/>
  <c r="P15" i="3"/>
  <c r="Q14" i="3"/>
  <c r="P14" i="3"/>
  <c r="Q13" i="3"/>
  <c r="P13" i="3"/>
  <c r="Q12" i="3"/>
  <c r="P12" i="3"/>
  <c r="Q10" i="3"/>
  <c r="P10" i="3"/>
  <c r="Q9" i="3"/>
  <c r="P9" i="3"/>
  <c r="Q8" i="3"/>
  <c r="P8" i="3"/>
  <c r="Q7" i="3"/>
  <c r="P7" i="3"/>
  <c r="AV136" i="3" l="1"/>
  <c r="AV132" i="3"/>
  <c r="AW124" i="3"/>
  <c r="D124" i="3" s="1"/>
  <c r="AV126" i="3"/>
  <c r="C126" i="3" s="1"/>
  <c r="AW128" i="3"/>
  <c r="D128" i="3" s="1"/>
  <c r="AW123" i="3"/>
  <c r="D123" i="3" s="1"/>
  <c r="AV123" i="3"/>
  <c r="C123" i="3" s="1"/>
  <c r="AV121" i="3"/>
  <c r="AW116" i="3"/>
  <c r="AV116" i="3"/>
  <c r="C116" i="3" s="1"/>
  <c r="AV110" i="3"/>
  <c r="C110" i="3" s="1"/>
  <c r="AW110" i="3"/>
  <c r="AY110" i="3" s="1"/>
  <c r="AV111" i="3"/>
  <c r="C111" i="3" s="1"/>
  <c r="AV112" i="3"/>
  <c r="C112" i="3" s="1"/>
  <c r="AV113" i="3"/>
  <c r="C113" i="3" s="1"/>
  <c r="AV114" i="3"/>
  <c r="C114" i="3" s="1"/>
  <c r="AV103" i="3"/>
  <c r="C105" i="3"/>
  <c r="AV106" i="3"/>
  <c r="C106" i="3" s="1"/>
  <c r="AV102" i="3"/>
  <c r="C102" i="3" s="1"/>
  <c r="AV98" i="3"/>
  <c r="C98" i="3" s="1"/>
  <c r="AW99" i="3"/>
  <c r="D99" i="3" s="1"/>
  <c r="AV100" i="3"/>
  <c r="C100" i="3" s="1"/>
  <c r="AW97" i="3"/>
  <c r="AV97" i="3"/>
  <c r="AV92" i="3"/>
  <c r="AW93" i="3"/>
  <c r="D93" i="3" s="1"/>
  <c r="AV94" i="3"/>
  <c r="C94" i="3" s="1"/>
  <c r="AW95" i="3"/>
  <c r="D95" i="3" s="1"/>
  <c r="AW91" i="3"/>
  <c r="D91" i="3" s="1"/>
  <c r="AV91" i="3"/>
  <c r="C91" i="3" s="1"/>
  <c r="AY86" i="3"/>
  <c r="AV89" i="3"/>
  <c r="AV85" i="3"/>
  <c r="C85" i="3" s="1"/>
  <c r="AW77" i="3"/>
  <c r="AV79" i="3"/>
  <c r="AW79" i="3"/>
  <c r="AW76" i="3"/>
  <c r="AV71" i="3"/>
  <c r="C71" i="3" s="1"/>
  <c r="AV72" i="3"/>
  <c r="AY73" i="3"/>
  <c r="AW70" i="3"/>
  <c r="AV68" i="3"/>
  <c r="AV64" i="3"/>
  <c r="AV59" i="3"/>
  <c r="AV62" i="3"/>
  <c r="AW50" i="3"/>
  <c r="AY53" i="3"/>
  <c r="AV54" i="3"/>
  <c r="AV44" i="3"/>
  <c r="AW44" i="3"/>
  <c r="AV45" i="3"/>
  <c r="AV46" i="3"/>
  <c r="AV47" i="3"/>
  <c r="AW47" i="3"/>
  <c r="AV43" i="3"/>
  <c r="AV32" i="3"/>
  <c r="AV33" i="3"/>
  <c r="AV34" i="3"/>
  <c r="AV35" i="3"/>
  <c r="AV38" i="3"/>
  <c r="AV39" i="3"/>
  <c r="AV40" i="3"/>
  <c r="AV41" i="3"/>
  <c r="AW31" i="3"/>
  <c r="AV31" i="3"/>
  <c r="AV26" i="3"/>
  <c r="AV29" i="3"/>
  <c r="AV21" i="3"/>
  <c r="AV23" i="3"/>
  <c r="C23" i="3" s="1"/>
  <c r="AW19" i="3"/>
  <c r="AV14" i="3"/>
  <c r="AV12" i="3"/>
  <c r="AV8" i="3"/>
  <c r="C8" i="3" s="1"/>
  <c r="AW9" i="3"/>
  <c r="AV7" i="3"/>
  <c r="C7" i="3" s="1"/>
  <c r="AV140" i="3"/>
  <c r="C140" i="3" s="1"/>
  <c r="AW140" i="3"/>
  <c r="AV141" i="3"/>
  <c r="AV142" i="3"/>
  <c r="C142" i="3" s="1"/>
  <c r="AW142" i="3"/>
  <c r="AW139" i="3"/>
  <c r="AV139" i="3"/>
  <c r="C139" i="3" s="1"/>
  <c r="AV133" i="3"/>
  <c r="AW133" i="3"/>
  <c r="AV134" i="3"/>
  <c r="C134" i="3" s="1"/>
  <c r="AV135" i="3"/>
  <c r="C135" i="3" s="1"/>
  <c r="AW135" i="3"/>
  <c r="AW136" i="3"/>
  <c r="AV137" i="3"/>
  <c r="AW132" i="3"/>
  <c r="AV124" i="3"/>
  <c r="C124" i="3" s="1"/>
  <c r="AV125" i="3"/>
  <c r="C125" i="3" s="1"/>
  <c r="AW126" i="3"/>
  <c r="D126" i="3" s="1"/>
  <c r="AV127" i="3"/>
  <c r="C127" i="3" s="1"/>
  <c r="AV128" i="3"/>
  <c r="C128" i="3" s="1"/>
  <c r="AV129" i="3"/>
  <c r="C130" i="3"/>
  <c r="D130" i="3"/>
  <c r="AV117" i="3"/>
  <c r="C117" i="3" s="1"/>
  <c r="AW117" i="3"/>
  <c r="D117" i="3" s="1"/>
  <c r="AV118" i="3"/>
  <c r="C118" i="3" s="1"/>
  <c r="AV119" i="3"/>
  <c r="C119" i="3" s="1"/>
  <c r="AV120" i="3"/>
  <c r="C120" i="3" s="1"/>
  <c r="AW120" i="3"/>
  <c r="AW121" i="3"/>
  <c r="D121" i="3" s="1"/>
  <c r="AW111" i="3"/>
  <c r="D111" i="3" s="1"/>
  <c r="AW112" i="3"/>
  <c r="AW109" i="3"/>
  <c r="D109" i="3" s="1"/>
  <c r="AV109" i="3"/>
  <c r="C109" i="3" s="1"/>
  <c r="AW103" i="3"/>
  <c r="D103" i="3" s="1"/>
  <c r="AV104" i="3"/>
  <c r="AW104" i="3"/>
  <c r="D105" i="3"/>
  <c r="AW106" i="3"/>
  <c r="D106" i="3" s="1"/>
  <c r="AV107" i="3"/>
  <c r="C107" i="3" s="1"/>
  <c r="D107" i="3"/>
  <c r="AW102" i="3"/>
  <c r="D102" i="3" s="1"/>
  <c r="AV99" i="3"/>
  <c r="C99" i="3" s="1"/>
  <c r="AW100" i="3"/>
  <c r="D100" i="3" s="1"/>
  <c r="AV93" i="3"/>
  <c r="AW94" i="3"/>
  <c r="D94" i="3" s="1"/>
  <c r="AV95" i="3"/>
  <c r="C95" i="3" s="1"/>
  <c r="AV87" i="3"/>
  <c r="AY87" i="3" s="1"/>
  <c r="AW85" i="3"/>
  <c r="D85" i="3" s="1"/>
  <c r="AV82" i="3"/>
  <c r="C82" i="3" s="1"/>
  <c r="AV83" i="3"/>
  <c r="C83" i="3" s="1"/>
  <c r="AV77" i="3"/>
  <c r="AV78" i="3"/>
  <c r="AW78" i="3"/>
  <c r="AV76" i="3"/>
  <c r="AW71" i="3"/>
  <c r="AW72" i="3"/>
  <c r="AV74" i="3"/>
  <c r="AW74" i="3"/>
  <c r="D74" i="3" s="1"/>
  <c r="AV70" i="3"/>
  <c r="AW65" i="3"/>
  <c r="AW68" i="3"/>
  <c r="AV58" i="3"/>
  <c r="AW58" i="3"/>
  <c r="AW59" i="3"/>
  <c r="AV60" i="3"/>
  <c r="AW60" i="3"/>
  <c r="AW62" i="3"/>
  <c r="AV57" i="3"/>
  <c r="AV50" i="3"/>
  <c r="AV51" i="3"/>
  <c r="AW51" i="3"/>
  <c r="AV52" i="3"/>
  <c r="AW54" i="3"/>
  <c r="AV55" i="3"/>
  <c r="AW45" i="3"/>
  <c r="AW33" i="3"/>
  <c r="AV36" i="3"/>
  <c r="AV37" i="3"/>
  <c r="AW39" i="3"/>
  <c r="AW41" i="3"/>
  <c r="AW26" i="3"/>
  <c r="AV27" i="3"/>
  <c r="AV28" i="3"/>
  <c r="AW28" i="3"/>
  <c r="AV25" i="3"/>
  <c r="AW21" i="3"/>
  <c r="AV22" i="3"/>
  <c r="AW22" i="3"/>
  <c r="AW23" i="3"/>
  <c r="D23" i="3" s="1"/>
  <c r="AV19" i="3"/>
  <c r="AV13" i="3"/>
  <c r="AW13" i="3"/>
  <c r="AV15" i="3"/>
  <c r="AW15" i="3"/>
  <c r="AV16" i="3"/>
  <c r="AV17" i="3"/>
  <c r="AW17" i="3"/>
  <c r="D17" i="3" s="1"/>
  <c r="AW12" i="3"/>
  <c r="AV10" i="3"/>
  <c r="C10" i="3" s="1"/>
  <c r="AW10" i="3"/>
  <c r="D141" i="3"/>
  <c r="C133" i="3"/>
  <c r="C136" i="3"/>
  <c r="C137" i="3"/>
  <c r="C132" i="3"/>
  <c r="C121" i="3"/>
  <c r="C104" i="3"/>
  <c r="D97" i="3"/>
  <c r="C92" i="3"/>
  <c r="C86" i="3"/>
  <c r="D86" i="3"/>
  <c r="D87" i="3"/>
  <c r="C88" i="3"/>
  <c r="D88" i="3"/>
  <c r="C77" i="3"/>
  <c r="C73" i="3"/>
  <c r="D73" i="3"/>
  <c r="C66" i="3"/>
  <c r="D66" i="3"/>
  <c r="D67" i="3"/>
  <c r="D64" i="3"/>
  <c r="C61" i="3"/>
  <c r="D61" i="3"/>
  <c r="C53" i="3"/>
  <c r="D53" i="3"/>
  <c r="C49" i="3"/>
  <c r="C43" i="3"/>
  <c r="C34" i="3"/>
  <c r="D35" i="3"/>
  <c r="D40" i="3"/>
  <c r="C26" i="3"/>
  <c r="C28" i="3"/>
  <c r="D20" i="3"/>
  <c r="M145" i="3"/>
  <c r="M144" i="3"/>
  <c r="M138" i="3"/>
  <c r="P138" i="3" s="1"/>
  <c r="M131" i="3"/>
  <c r="N122" i="3"/>
  <c r="M122" i="3"/>
  <c r="N115" i="3"/>
  <c r="M115" i="3"/>
  <c r="N108" i="3"/>
  <c r="M108" i="3"/>
  <c r="N101" i="3"/>
  <c r="M101" i="3"/>
  <c r="N96" i="3"/>
  <c r="M96" i="3"/>
  <c r="N90" i="3"/>
  <c r="M90" i="3"/>
  <c r="N84" i="3"/>
  <c r="M84" i="3"/>
  <c r="N80" i="3"/>
  <c r="M80" i="3"/>
  <c r="N75" i="3"/>
  <c r="M75" i="3"/>
  <c r="N69" i="3"/>
  <c r="M69" i="3"/>
  <c r="N63" i="3"/>
  <c r="M63" i="3"/>
  <c r="N56" i="3"/>
  <c r="M56" i="3"/>
  <c r="N48" i="3"/>
  <c r="M48" i="3"/>
  <c r="N42" i="3"/>
  <c r="M42" i="3"/>
  <c r="N30" i="3"/>
  <c r="M30" i="3"/>
  <c r="N24" i="3"/>
  <c r="M24" i="3"/>
  <c r="N18" i="3"/>
  <c r="M18" i="3"/>
  <c r="N11" i="3"/>
  <c r="M11" i="3"/>
  <c r="N6" i="3"/>
  <c r="M6" i="3"/>
  <c r="AY71" i="3" l="1"/>
  <c r="AY112" i="3"/>
  <c r="C141" i="3"/>
  <c r="AY141" i="3"/>
  <c r="AY133" i="3"/>
  <c r="AZ133" i="3"/>
  <c r="AY124" i="3"/>
  <c r="AZ124" i="3"/>
  <c r="D112" i="3"/>
  <c r="AY111" i="3"/>
  <c r="AZ111" i="3"/>
  <c r="D110" i="3"/>
  <c r="C87" i="3"/>
  <c r="D79" i="3"/>
  <c r="D76" i="3"/>
  <c r="C79" i="3"/>
  <c r="C76" i="3"/>
  <c r="D78" i="3"/>
  <c r="D77" i="3"/>
  <c r="C74" i="3"/>
  <c r="D71" i="3"/>
  <c r="C70" i="3"/>
  <c r="D70" i="3"/>
  <c r="C72" i="3"/>
  <c r="AY72" i="3"/>
  <c r="AZ72" i="3"/>
  <c r="D72" i="3"/>
  <c r="AY74" i="3"/>
  <c r="AZ74" i="3"/>
  <c r="P69" i="3"/>
  <c r="C68" i="3"/>
  <c r="D65" i="3"/>
  <c r="D68" i="3"/>
  <c r="C64" i="3"/>
  <c r="D60" i="3"/>
  <c r="C60" i="3"/>
  <c r="C59" i="3"/>
  <c r="C62" i="3"/>
  <c r="C58" i="3"/>
  <c r="C57" i="3"/>
  <c r="D59" i="3"/>
  <c r="D58" i="3"/>
  <c r="AY60" i="3"/>
  <c r="AZ60" i="3"/>
  <c r="D51" i="3"/>
  <c r="D50" i="3"/>
  <c r="D54" i="3"/>
  <c r="C50" i="3"/>
  <c r="C52" i="3"/>
  <c r="C55" i="3"/>
  <c r="C51" i="3"/>
  <c r="C44" i="3"/>
  <c r="C45" i="3"/>
  <c r="C47" i="3"/>
  <c r="D47" i="3"/>
  <c r="C46" i="3"/>
  <c r="D44" i="3"/>
  <c r="C35" i="3"/>
  <c r="C39" i="3"/>
  <c r="C37" i="3"/>
  <c r="C41" i="3"/>
  <c r="C40" i="3"/>
  <c r="C36" i="3"/>
  <c r="D39" i="3"/>
  <c r="D41" i="3"/>
  <c r="D37" i="3"/>
  <c r="C38" i="3"/>
  <c r="C33" i="3"/>
  <c r="C31" i="3"/>
  <c r="D33" i="3"/>
  <c r="C25" i="3"/>
  <c r="C29" i="3"/>
  <c r="D28" i="3"/>
  <c r="C27" i="3"/>
  <c r="D26" i="3"/>
  <c r="C21" i="3"/>
  <c r="C19" i="3"/>
  <c r="D19" i="3"/>
  <c r="D21" i="3"/>
  <c r="C20" i="3"/>
  <c r="AY22" i="3"/>
  <c r="AZ22" i="3"/>
  <c r="D22" i="3"/>
  <c r="D12" i="3"/>
  <c r="C15" i="3"/>
  <c r="D15" i="3"/>
  <c r="C14" i="3"/>
  <c r="D13" i="3"/>
  <c r="C13" i="3"/>
  <c r="C17" i="3"/>
  <c r="C16" i="3"/>
  <c r="C32" i="3"/>
  <c r="C54" i="3"/>
  <c r="C93" i="3"/>
  <c r="AY33" i="3"/>
  <c r="AZ33" i="3"/>
  <c r="AY65" i="3"/>
  <c r="AZ65" i="3"/>
  <c r="AY78" i="3"/>
  <c r="AZ78" i="3"/>
  <c r="AY94" i="3"/>
  <c r="AZ94" i="3"/>
  <c r="AY105" i="3"/>
  <c r="AZ105" i="3"/>
  <c r="AY121" i="3"/>
  <c r="AZ121" i="3"/>
  <c r="AY139" i="3"/>
  <c r="AZ139" i="3"/>
  <c r="AY70" i="3"/>
  <c r="AZ70" i="3"/>
  <c r="AY104" i="3"/>
  <c r="AZ104" i="3"/>
  <c r="AY31" i="3"/>
  <c r="AZ31" i="3"/>
  <c r="C89" i="3"/>
  <c r="AY15" i="3"/>
  <c r="AZ15" i="3"/>
  <c r="AY21" i="3"/>
  <c r="AZ21" i="3"/>
  <c r="AY41" i="3"/>
  <c r="AZ41" i="3"/>
  <c r="AY100" i="3"/>
  <c r="AZ100" i="3"/>
  <c r="AY135" i="3"/>
  <c r="AZ135" i="3"/>
  <c r="AY97" i="3"/>
  <c r="AZ97" i="3"/>
  <c r="AY45" i="3"/>
  <c r="AZ45" i="3"/>
  <c r="AY142" i="3"/>
  <c r="AZ142" i="3"/>
  <c r="C12" i="3"/>
  <c r="D62" i="3"/>
  <c r="C97" i="3"/>
  <c r="D104" i="3"/>
  <c r="AY7" i="3"/>
  <c r="AZ7" i="3"/>
  <c r="D7" i="3"/>
  <c r="AY20" i="3"/>
  <c r="AZ20" i="3"/>
  <c r="AY40" i="3"/>
  <c r="AZ40" i="3"/>
  <c r="AY54" i="3"/>
  <c r="AZ54" i="3"/>
  <c r="AY103" i="3"/>
  <c r="AZ103" i="3"/>
  <c r="AY19" i="3"/>
  <c r="AZ19" i="3"/>
  <c r="AY47" i="3"/>
  <c r="AZ47" i="3"/>
  <c r="AY50" i="3"/>
  <c r="AZ50" i="3"/>
  <c r="AY116" i="3"/>
  <c r="AZ116" i="3"/>
  <c r="C22" i="3"/>
  <c r="D31" i="3"/>
  <c r="D116" i="3"/>
  <c r="C129" i="3"/>
  <c r="AY10" i="3"/>
  <c r="AZ10" i="3"/>
  <c r="D10" i="3"/>
  <c r="AY13" i="3"/>
  <c r="AZ13" i="3"/>
  <c r="AY39" i="3"/>
  <c r="AZ39" i="3"/>
  <c r="AY59" i="3"/>
  <c r="AZ59" i="3"/>
  <c r="AY102" i="3"/>
  <c r="AZ102" i="3"/>
  <c r="AY126" i="3"/>
  <c r="AZ126" i="3"/>
  <c r="AY140" i="3"/>
  <c r="AZ140" i="3"/>
  <c r="AY76" i="3"/>
  <c r="AZ76" i="3"/>
  <c r="AY91" i="3"/>
  <c r="AZ91" i="3"/>
  <c r="AY99" i="3"/>
  <c r="AZ99" i="3"/>
  <c r="AY123" i="3"/>
  <c r="AZ123" i="3"/>
  <c r="AY136" i="3"/>
  <c r="AZ136" i="3"/>
  <c r="AY37" i="3"/>
  <c r="AZ37" i="3"/>
  <c r="AY51" i="3"/>
  <c r="AZ51" i="3"/>
  <c r="AY58" i="3"/>
  <c r="AZ58" i="3"/>
  <c r="AY85" i="3"/>
  <c r="AZ85" i="3"/>
  <c r="AY107" i="3"/>
  <c r="AZ107" i="3"/>
  <c r="AY109" i="3"/>
  <c r="AZ109" i="3"/>
  <c r="AY117" i="3"/>
  <c r="AZ117" i="3"/>
  <c r="AY79" i="3"/>
  <c r="AZ79" i="3"/>
  <c r="AY95" i="3"/>
  <c r="AZ95" i="3"/>
  <c r="AY128" i="3"/>
  <c r="AZ128" i="3"/>
  <c r="AY26" i="3"/>
  <c r="AZ26" i="3"/>
  <c r="AY120" i="3"/>
  <c r="AZ120" i="3"/>
  <c r="C65" i="3"/>
  <c r="C78" i="3"/>
  <c r="C103" i="3"/>
  <c r="D142" i="3"/>
  <c r="AY12" i="3"/>
  <c r="AZ12" i="3"/>
  <c r="AY28" i="3"/>
  <c r="AZ28" i="3"/>
  <c r="AY62" i="3"/>
  <c r="AZ62" i="3"/>
  <c r="D45" i="3"/>
  <c r="D120" i="3"/>
  <c r="AY17" i="3"/>
  <c r="AZ17" i="3"/>
  <c r="AY23" i="3"/>
  <c r="AZ23" i="3"/>
  <c r="AY68" i="3"/>
  <c r="AZ68" i="3"/>
  <c r="AY106" i="3"/>
  <c r="AZ106" i="3"/>
  <c r="AY130" i="3"/>
  <c r="AZ130" i="3"/>
  <c r="AY132" i="3"/>
  <c r="AZ132" i="3"/>
  <c r="AY9" i="3"/>
  <c r="AZ9" i="3"/>
  <c r="D9" i="3"/>
  <c r="AY44" i="3"/>
  <c r="AZ44" i="3"/>
  <c r="AY77" i="3"/>
  <c r="AZ77" i="3"/>
  <c r="AY93" i="3"/>
  <c r="AZ93" i="3"/>
  <c r="I80" i="3"/>
  <c r="I96" i="3"/>
  <c r="H138" i="3"/>
  <c r="H131" i="3"/>
  <c r="H122" i="3"/>
  <c r="AW113" i="3"/>
  <c r="D113" i="3" s="1"/>
  <c r="AW114" i="3"/>
  <c r="D114" i="3" s="1"/>
  <c r="H96" i="3"/>
  <c r="AW92" i="3"/>
  <c r="AZ92" i="3" s="1"/>
  <c r="I90" i="3"/>
  <c r="AW89" i="3"/>
  <c r="AW82" i="3"/>
  <c r="D82" i="3" s="1"/>
  <c r="AV81" i="3"/>
  <c r="AV80" i="3" s="1"/>
  <c r="AW81" i="3"/>
  <c r="D81" i="3" s="1"/>
  <c r="H80" i="3"/>
  <c r="AV122" i="3"/>
  <c r="Q108" i="3"/>
  <c r="P108" i="3"/>
  <c r="I122" i="3"/>
  <c r="AW83" i="3"/>
  <c r="D83" i="3" s="1"/>
  <c r="AW127" i="3"/>
  <c r="D127" i="3" s="1"/>
  <c r="AY8" i="3"/>
  <c r="AY35" i="3"/>
  <c r="AW98" i="3"/>
  <c r="AZ98" i="3" s="1"/>
  <c r="AW119" i="3"/>
  <c r="AW137" i="3"/>
  <c r="I69" i="3"/>
  <c r="H84" i="3"/>
  <c r="Q115" i="3"/>
  <c r="P115" i="3"/>
  <c r="AV48" i="3"/>
  <c r="Q96" i="3"/>
  <c r="P96" i="3"/>
  <c r="Q122" i="3"/>
  <c r="P122" i="3"/>
  <c r="Q90" i="3"/>
  <c r="P90" i="3"/>
  <c r="AW16" i="3"/>
  <c r="D16" i="3" s="1"/>
  <c r="AW52" i="3"/>
  <c r="AW118" i="3"/>
  <c r="D118" i="3" s="1"/>
  <c r="AW129" i="3"/>
  <c r="D129" i="3" s="1"/>
  <c r="AW125" i="3"/>
  <c r="AY61" i="3"/>
  <c r="Q80" i="3"/>
  <c r="P80" i="3"/>
  <c r="AW134" i="3"/>
  <c r="AY134" i="3" s="1"/>
  <c r="P101" i="3"/>
  <c r="Q101" i="3"/>
  <c r="Q84" i="3"/>
  <c r="P84" i="3"/>
  <c r="AW75" i="3"/>
  <c r="H75" i="3"/>
  <c r="I75" i="3"/>
  <c r="Q75" i="3"/>
  <c r="P75" i="3"/>
  <c r="H69" i="3"/>
  <c r="Q69" i="3"/>
  <c r="AV67" i="3"/>
  <c r="AV63" i="3" s="1"/>
  <c r="AY66" i="3"/>
  <c r="AY64" i="3"/>
  <c r="H63" i="3"/>
  <c r="Q63" i="3"/>
  <c r="P63" i="3"/>
  <c r="I63" i="3"/>
  <c r="AW57" i="3"/>
  <c r="P56" i="3"/>
  <c r="Q56" i="3"/>
  <c r="AW55" i="3"/>
  <c r="D55" i="3" s="1"/>
  <c r="AW49" i="3"/>
  <c r="D49" i="3" s="1"/>
  <c r="H48" i="3"/>
  <c r="P48" i="3"/>
  <c r="Q48" i="3"/>
  <c r="I48" i="3"/>
  <c r="AW46" i="3"/>
  <c r="D46" i="3" s="1"/>
  <c r="AW43" i="3"/>
  <c r="D43" i="3" s="1"/>
  <c r="H42" i="3"/>
  <c r="Q42" i="3"/>
  <c r="P42" i="3"/>
  <c r="AW34" i="3"/>
  <c r="D34" i="3" s="1"/>
  <c r="AW32" i="3"/>
  <c r="AW38" i="3"/>
  <c r="P30" i="3"/>
  <c r="Q30" i="3"/>
  <c r="AW29" i="3"/>
  <c r="AW27" i="3"/>
  <c r="AW25" i="3"/>
  <c r="I24" i="3"/>
  <c r="Q24" i="3"/>
  <c r="P24" i="3"/>
  <c r="H18" i="3"/>
  <c r="Q18" i="3"/>
  <c r="P18" i="3"/>
  <c r="I18" i="3"/>
  <c r="AW14" i="3"/>
  <c r="H11" i="3"/>
  <c r="I11" i="3"/>
  <c r="Q11" i="3"/>
  <c r="P11" i="3"/>
  <c r="H6" i="3"/>
  <c r="K7" i="3"/>
  <c r="L7" i="3"/>
  <c r="Q6" i="3"/>
  <c r="P6" i="3"/>
  <c r="AW138" i="3"/>
  <c r="AV138" i="3"/>
  <c r="AV131" i="3"/>
  <c r="AV115" i="3"/>
  <c r="AV90" i="3"/>
  <c r="AV84" i="3"/>
  <c r="AW69" i="3"/>
  <c r="AZ69" i="3" s="1"/>
  <c r="AV56" i="3"/>
  <c r="AV42" i="3"/>
  <c r="AV30" i="3"/>
  <c r="AW18" i="3"/>
  <c r="AV6" i="3"/>
  <c r="AV108" i="3"/>
  <c r="AV101" i="3"/>
  <c r="AW101" i="3"/>
  <c r="AV96" i="3"/>
  <c r="AV75" i="3"/>
  <c r="AV24" i="3"/>
  <c r="AV18" i="3"/>
  <c r="AV11" i="3"/>
  <c r="H115" i="3"/>
  <c r="I115" i="3"/>
  <c r="H108" i="3"/>
  <c r="I108" i="3"/>
  <c r="I101" i="3"/>
  <c r="H101" i="3"/>
  <c r="H90" i="3"/>
  <c r="I84" i="3"/>
  <c r="H56" i="3"/>
  <c r="I56" i="3"/>
  <c r="H144" i="3"/>
  <c r="I42" i="3"/>
  <c r="H30" i="3"/>
  <c r="I30" i="3"/>
  <c r="H24" i="3"/>
  <c r="H145" i="3"/>
  <c r="I6" i="3"/>
  <c r="M143" i="3"/>
  <c r="J145" i="3"/>
  <c r="J144" i="3"/>
  <c r="J143" i="3"/>
  <c r="C81" i="3" l="1"/>
  <c r="C144" i="3" s="1"/>
  <c r="AY137" i="3"/>
  <c r="AZ137" i="3"/>
  <c r="AY125" i="3"/>
  <c r="AZ125" i="3"/>
  <c r="D98" i="3"/>
  <c r="D96" i="3" s="1"/>
  <c r="K69" i="3"/>
  <c r="AY67" i="3"/>
  <c r="AY52" i="3"/>
  <c r="AZ52" i="3"/>
  <c r="AY38" i="3"/>
  <c r="AZ38" i="3"/>
  <c r="AY57" i="3"/>
  <c r="AZ57" i="3"/>
  <c r="AY89" i="3"/>
  <c r="AZ89" i="3"/>
  <c r="AY138" i="3"/>
  <c r="AZ138" i="3"/>
  <c r="AY101" i="3"/>
  <c r="AZ101" i="3"/>
  <c r="AY32" i="3"/>
  <c r="AZ32" i="3"/>
  <c r="AY129" i="3"/>
  <c r="AZ129" i="3"/>
  <c r="AY119" i="3"/>
  <c r="AZ119" i="3"/>
  <c r="D92" i="3"/>
  <c r="D90" i="3" s="1"/>
  <c r="D125" i="3"/>
  <c r="D52" i="3"/>
  <c r="AY36" i="3"/>
  <c r="AZ36" i="3"/>
  <c r="AY75" i="3"/>
  <c r="AZ75" i="3"/>
  <c r="AY14" i="3"/>
  <c r="AZ14" i="3"/>
  <c r="AY34" i="3"/>
  <c r="AZ34" i="3"/>
  <c r="AY27" i="3"/>
  <c r="AZ27" i="3"/>
  <c r="D32" i="3"/>
  <c r="D38" i="3"/>
  <c r="D119" i="3"/>
  <c r="C67" i="3"/>
  <c r="C63" i="3" s="1"/>
  <c r="AY82" i="3"/>
  <c r="AZ82" i="3"/>
  <c r="AY118" i="3"/>
  <c r="AZ118" i="3"/>
  <c r="AY18" i="3"/>
  <c r="AZ18" i="3"/>
  <c r="AY29" i="3"/>
  <c r="AZ29" i="3"/>
  <c r="AY49" i="3"/>
  <c r="AZ49" i="3"/>
  <c r="AY16" i="3"/>
  <c r="AZ16" i="3"/>
  <c r="AY114" i="3"/>
  <c r="AZ114" i="3"/>
  <c r="D36" i="3"/>
  <c r="D29" i="3"/>
  <c r="D89" i="3"/>
  <c r="D84" i="3" s="1"/>
  <c r="D57" i="3"/>
  <c r="D56" i="3" s="1"/>
  <c r="AY46" i="3"/>
  <c r="AZ46" i="3"/>
  <c r="AY83" i="3"/>
  <c r="AZ83" i="3"/>
  <c r="AY25" i="3"/>
  <c r="AZ25" i="3"/>
  <c r="AY55" i="3"/>
  <c r="AZ55" i="3"/>
  <c r="AY81" i="3"/>
  <c r="AZ81" i="3"/>
  <c r="AY113" i="3"/>
  <c r="AZ113" i="3"/>
  <c r="D27" i="3"/>
  <c r="D14" i="3"/>
  <c r="D11" i="3" s="1"/>
  <c r="AY43" i="3"/>
  <c r="AZ43" i="3"/>
  <c r="AY127" i="3"/>
  <c r="AZ127" i="3"/>
  <c r="D25" i="3"/>
  <c r="AW96" i="3"/>
  <c r="AY98" i="3"/>
  <c r="AW90" i="3"/>
  <c r="AY92" i="3"/>
  <c r="AW11" i="3"/>
  <c r="AV144" i="3"/>
  <c r="AV145" i="3"/>
  <c r="AV69" i="3"/>
  <c r="AY69" i="3" s="1"/>
  <c r="AW56" i="3"/>
  <c r="C138" i="3"/>
  <c r="AW131" i="3"/>
  <c r="C131" i="3"/>
  <c r="AW122" i="3"/>
  <c r="C122" i="3"/>
  <c r="AW115" i="3"/>
  <c r="C115" i="3"/>
  <c r="AW108" i="3"/>
  <c r="D108" i="3"/>
  <c r="C101" i="3"/>
  <c r="D101" i="3"/>
  <c r="C96" i="3"/>
  <c r="C90" i="3"/>
  <c r="AW84" i="3"/>
  <c r="C80" i="3"/>
  <c r="AW80" i="3"/>
  <c r="D80" i="3"/>
  <c r="D75" i="3"/>
  <c r="C75" i="3"/>
  <c r="D69" i="3"/>
  <c r="C69" i="3"/>
  <c r="AW63" i="3"/>
  <c r="C56" i="3"/>
  <c r="AW48" i="3"/>
  <c r="C48" i="3"/>
  <c r="AW42" i="3"/>
  <c r="C42" i="3"/>
  <c r="D42" i="3"/>
  <c r="AW30" i="3"/>
  <c r="C30" i="3"/>
  <c r="AW24" i="3"/>
  <c r="C24" i="3"/>
  <c r="C18" i="3"/>
  <c r="D18" i="3"/>
  <c r="AW144" i="3"/>
  <c r="C11" i="3"/>
  <c r="AW145" i="3"/>
  <c r="AW6" i="3"/>
  <c r="C6" i="3"/>
  <c r="C84" i="3"/>
  <c r="C108" i="3"/>
  <c r="H143" i="3"/>
  <c r="E145" i="3"/>
  <c r="E144" i="3"/>
  <c r="E143" i="3"/>
  <c r="AX145" i="3"/>
  <c r="AX144" i="3"/>
  <c r="AX143" i="3"/>
  <c r="O145" i="3"/>
  <c r="O144" i="3"/>
  <c r="O143" i="3"/>
  <c r="C145" i="3" l="1"/>
  <c r="D24" i="3"/>
  <c r="AZ145" i="3"/>
  <c r="AZ144" i="3"/>
  <c r="AY84" i="3"/>
  <c r="AZ84" i="3"/>
  <c r="AY108" i="3"/>
  <c r="AZ108" i="3"/>
  <c r="AY48" i="3"/>
  <c r="AZ48" i="3"/>
  <c r="AY6" i="3"/>
  <c r="AZ6" i="3"/>
  <c r="AY24" i="3"/>
  <c r="AZ24" i="3"/>
  <c r="AY122" i="3"/>
  <c r="AZ122" i="3"/>
  <c r="AY56" i="3"/>
  <c r="AZ56" i="3"/>
  <c r="AY115" i="3"/>
  <c r="AZ115" i="3"/>
  <c r="AY11" i="3"/>
  <c r="AZ11" i="3"/>
  <c r="AY42" i="3"/>
  <c r="AZ42" i="3"/>
  <c r="AY96" i="3"/>
  <c r="AZ96" i="3"/>
  <c r="AY30" i="3"/>
  <c r="AZ30" i="3"/>
  <c r="AY80" i="3"/>
  <c r="AZ80" i="3"/>
  <c r="AY131" i="3"/>
  <c r="AZ131" i="3"/>
  <c r="AY63" i="3"/>
  <c r="AZ63" i="3"/>
  <c r="AY90" i="3"/>
  <c r="AZ90" i="3"/>
  <c r="AY144" i="3"/>
  <c r="AY145" i="3"/>
  <c r="AV143" i="3"/>
  <c r="D115" i="3"/>
  <c r="D122" i="3"/>
  <c r="D63" i="3"/>
  <c r="D48" i="3"/>
  <c r="D30" i="3"/>
  <c r="AW143" i="3"/>
  <c r="D6" i="3"/>
  <c r="D5" i="3"/>
  <c r="AZ143" i="3" l="1"/>
  <c r="AY143" i="3"/>
  <c r="E5" i="3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l="1"/>
  <c r="V5" i="3" s="1"/>
  <c r="AB5" i="3" l="1"/>
  <c r="AC5" i="3" s="1"/>
  <c r="AD5" i="3" s="1"/>
  <c r="AE5" i="3" s="1"/>
  <c r="AF5" i="3" s="1"/>
  <c r="AG5" i="3" s="1"/>
  <c r="AH5" i="3" s="1"/>
  <c r="AI5" i="3" s="1"/>
  <c r="W5" i="3"/>
  <c r="X5" i="3" s="1"/>
  <c r="Y5" i="3" s="1"/>
  <c r="Z5" i="3" s="1"/>
  <c r="AA5" i="3" s="1"/>
  <c r="AJ5" i="3" l="1"/>
  <c r="AK5" i="3" s="1"/>
  <c r="AL5" i="3" s="1"/>
  <c r="AM5" i="3" s="1"/>
  <c r="AN5" i="3" s="1"/>
  <c r="AO5" i="3" l="1"/>
  <c r="AP5" i="3" s="1"/>
  <c r="AQ5" i="3" s="1"/>
  <c r="AR5" i="3" s="1"/>
  <c r="AS5" i="3" s="1"/>
  <c r="AT5" i="3" l="1"/>
  <c r="AU5" i="3" s="1"/>
  <c r="AV5" i="3" s="1"/>
  <c r="AW5" i="3" s="1"/>
  <c r="AX5" i="3" s="1"/>
  <c r="AY5" i="3" s="1"/>
  <c r="AZ5" i="3" s="1"/>
  <c r="BA5" i="3" s="1"/>
  <c r="BB5" i="3" s="1"/>
  <c r="BC5" i="3" s="1"/>
  <c r="BD5" i="3" l="1"/>
  <c r="BE5" i="3" s="1"/>
  <c r="BF5" i="3" s="1"/>
  <c r="BG5" i="3" s="1"/>
  <c r="BH5" i="3" s="1"/>
  <c r="BI5" i="3" l="1"/>
  <c r="BJ5" i="3" s="1"/>
  <c r="BK5" i="3" s="1"/>
  <c r="BL5" i="3" s="1"/>
  <c r="BM5" i="3" s="1"/>
  <c r="BN5" i="3" l="1"/>
  <c r="BO5" i="3" s="1"/>
  <c r="BP5" i="3" s="1"/>
  <c r="BQ5" i="3" s="1"/>
  <c r="BR5" i="3" s="1"/>
  <c r="BS5" i="3" l="1"/>
  <c r="BT5" i="3" s="1"/>
  <c r="BU5" i="3" s="1"/>
  <c r="BV5" i="3" s="1"/>
  <c r="BW5" i="3" s="1"/>
  <c r="BX5" i="3" l="1"/>
  <c r="BY5" i="3" s="1"/>
  <c r="BZ5" i="3" s="1"/>
  <c r="CA5" i="3" s="1"/>
  <c r="CB5" i="3" s="1"/>
  <c r="CC5" i="3" l="1"/>
  <c r="CD5" i="3" s="1"/>
  <c r="CE5" i="3" s="1"/>
  <c r="CF5" i="3" s="1"/>
  <c r="CG5" i="3" s="1"/>
  <c r="CH5" i="3" l="1"/>
  <c r="CI5" i="3" s="1"/>
  <c r="CJ5" i="3" s="1"/>
  <c r="CK5" i="3" s="1"/>
  <c r="CL5" i="3" s="1"/>
  <c r="CM5" i="3" l="1"/>
  <c r="CN5" i="3" s="1"/>
  <c r="CO5" i="3" s="1"/>
  <c r="CP5" i="3" s="1"/>
  <c r="CQ5" i="3" s="1"/>
  <c r="CR5" i="3" l="1"/>
  <c r="CS5" i="3" s="1"/>
  <c r="CT5" i="3" s="1"/>
  <c r="CU5" i="3" s="1"/>
  <c r="CV5" i="3" s="1"/>
  <c r="CW5" i="3" l="1"/>
  <c r="CX5" i="3" s="1"/>
  <c r="CY5" i="3" s="1"/>
  <c r="CZ5" i="3" s="1"/>
  <c r="DA5" i="3" s="1"/>
  <c r="DB5" i="3" l="1"/>
  <c r="DC5" i="3" s="1"/>
  <c r="DD5" i="3" s="1"/>
  <c r="DE5" i="3" s="1"/>
  <c r="DF5" i="3" s="1"/>
  <c r="DG5" i="3" l="1"/>
  <c r="DH5" i="3" s="1"/>
  <c r="DI5" i="3" s="1"/>
  <c r="DJ5" i="3" s="1"/>
  <c r="DK5" i="3" s="1"/>
  <c r="DL5" i="3" l="1"/>
  <c r="DM5" i="3" s="1"/>
  <c r="DN5" i="3" s="1"/>
  <c r="DO5" i="3" s="1"/>
  <c r="DP5" i="3" l="1"/>
  <c r="DQ5" i="3" l="1"/>
  <c r="DR5" i="3" s="1"/>
  <c r="DS5" i="3" s="1"/>
  <c r="DT5" i="3" s="1"/>
  <c r="DU5" i="3" s="1"/>
  <c r="DV5" i="3" s="1"/>
  <c r="DW5" i="3" s="1"/>
  <c r="DX5" i="3" l="1"/>
  <c r="DY5" i="3" s="1"/>
  <c r="DZ5" i="3" s="1"/>
  <c r="A137" i="3" l="1"/>
  <c r="A124" i="3"/>
  <c r="A125" i="3" s="1"/>
  <c r="A126" i="3" s="1"/>
  <c r="A127" i="3" s="1"/>
  <c r="A128" i="3" s="1"/>
  <c r="A129" i="3" s="1"/>
  <c r="A130" i="3" s="1"/>
  <c r="A117" i="3"/>
  <c r="A118" i="3" s="1"/>
  <c r="A119" i="3" s="1"/>
  <c r="A120" i="3" s="1"/>
  <c r="A121" i="3" s="1"/>
  <c r="A110" i="3"/>
  <c r="A111" i="3" s="1"/>
  <c r="A112" i="3" s="1"/>
  <c r="A113" i="3" s="1"/>
  <c r="A114" i="3" s="1"/>
  <c r="A103" i="3"/>
  <c r="A104" i="3" s="1"/>
  <c r="A105" i="3" s="1"/>
  <c r="A106" i="3" s="1"/>
  <c r="A107" i="3" s="1"/>
  <c r="A98" i="3"/>
  <c r="A99" i="3" s="1"/>
  <c r="A100" i="3" s="1"/>
  <c r="A92" i="3"/>
  <c r="A93" i="3" s="1"/>
  <c r="A94" i="3" s="1"/>
  <c r="A95" i="3" s="1"/>
  <c r="A86" i="3"/>
  <c r="A87" i="3" s="1"/>
  <c r="A88" i="3" s="1"/>
  <c r="A89" i="3" s="1"/>
  <c r="A71" i="3"/>
  <c r="A72" i="3" s="1"/>
  <c r="A73" i="3" s="1"/>
  <c r="A74" i="3" s="1"/>
  <c r="A58" i="3"/>
  <c r="A59" i="3" s="1"/>
  <c r="A60" i="3" s="1"/>
  <c r="A61" i="3" s="1"/>
  <c r="A62" i="3" s="1"/>
  <c r="A50" i="3"/>
  <c r="A51" i="3" s="1"/>
  <c r="A52" i="3" s="1"/>
  <c r="A53" i="3" s="1"/>
  <c r="A54" i="3" s="1"/>
  <c r="A55" i="3" s="1"/>
  <c r="A43" i="3"/>
  <c r="A44" i="3" s="1"/>
  <c r="A45" i="3" s="1"/>
  <c r="A46" i="3" s="1"/>
  <c r="A47" i="3" s="1"/>
  <c r="A31" i="3"/>
  <c r="L45" i="3" l="1"/>
  <c r="L95" i="3"/>
  <c r="L121" i="3"/>
  <c r="L68" i="3"/>
  <c r="L14" i="3"/>
  <c r="L34" i="3"/>
  <c r="L87" i="3"/>
  <c r="L108" i="3"/>
  <c r="L9" i="3"/>
  <c r="L127" i="3"/>
  <c r="L65" i="3"/>
  <c r="L62" i="3"/>
  <c r="L49" i="3"/>
  <c r="L31" i="3"/>
  <c r="L39" i="3"/>
  <c r="L125" i="3"/>
  <c r="L53" i="3"/>
  <c r="L27" i="3"/>
  <c r="L109" i="3"/>
  <c r="L100" i="3"/>
  <c r="L142" i="3"/>
  <c r="L104" i="3"/>
  <c r="L26" i="3"/>
  <c r="L86" i="3"/>
  <c r="L74" i="3"/>
  <c r="L35" i="3"/>
  <c r="L88" i="3"/>
  <c r="L16" i="3"/>
  <c r="L33" i="3"/>
  <c r="L60" i="3"/>
  <c r="L106" i="3"/>
  <c r="L78" i="3"/>
  <c r="L44" i="3"/>
  <c r="L73" i="3"/>
  <c r="L13" i="3"/>
  <c r="L111" i="3"/>
  <c r="L59" i="3"/>
  <c r="L10" i="3"/>
  <c r="L54" i="3"/>
  <c r="L71" i="3"/>
  <c r="L98" i="3"/>
  <c r="L82" i="3"/>
  <c r="L38" i="3"/>
  <c r="L61" i="3"/>
  <c r="L40" i="3"/>
  <c r="L129" i="3"/>
  <c r="L79" i="3"/>
  <c r="L118" i="3"/>
  <c r="L47" i="3"/>
  <c r="K108" i="3"/>
  <c r="L110" i="3"/>
  <c r="L91" i="3"/>
  <c r="L81" i="3"/>
  <c r="L25" i="3"/>
  <c r="L116" i="3"/>
  <c r="L58" i="3"/>
  <c r="L8" i="3"/>
  <c r="L17" i="3"/>
  <c r="L77" i="3"/>
  <c r="L123" i="3"/>
  <c r="L21" i="3"/>
  <c r="L102" i="3"/>
  <c r="L67" i="3"/>
  <c r="L36" i="3"/>
  <c r="L22" i="3"/>
  <c r="L128" i="3"/>
  <c r="L23" i="3"/>
  <c r="L72" i="3"/>
  <c r="L66" i="3"/>
  <c r="L113" i="3"/>
  <c r="L105" i="3"/>
  <c r="L141" i="3"/>
  <c r="L92" i="3"/>
  <c r="L107" i="3"/>
  <c r="L70" i="3"/>
  <c r="L19" i="3"/>
  <c r="L120" i="3"/>
  <c r="L32" i="3"/>
  <c r="L83" i="3"/>
  <c r="L55" i="3"/>
  <c r="L130" i="3"/>
  <c r="L51" i="3"/>
  <c r="K17" i="3"/>
  <c r="K9" i="3"/>
  <c r="K77" i="3"/>
  <c r="K47" i="3"/>
  <c r="K39" i="3"/>
  <c r="L126" i="3"/>
  <c r="K100" i="3"/>
  <c r="L117" i="3"/>
  <c r="K129" i="3"/>
  <c r="K67" i="3"/>
  <c r="K36" i="3"/>
  <c r="K22" i="3"/>
  <c r="L93" i="3"/>
  <c r="K61" i="3"/>
  <c r="K27" i="3"/>
  <c r="K128" i="3"/>
  <c r="K23" i="3"/>
  <c r="K72" i="3"/>
  <c r="K66" i="3"/>
  <c r="K113" i="3"/>
  <c r="K141" i="3"/>
  <c r="K79" i="3"/>
  <c r="L50" i="3"/>
  <c r="L103" i="3"/>
  <c r="L89" i="3"/>
  <c r="L52" i="3"/>
  <c r="L114" i="3"/>
  <c r="L37" i="3"/>
  <c r="L43" i="3"/>
  <c r="L112" i="3"/>
  <c r="L124" i="3"/>
  <c r="L64" i="3"/>
  <c r="K142" i="3"/>
  <c r="K104" i="3"/>
  <c r="K26" i="3"/>
  <c r="K86" i="3"/>
  <c r="K74" i="3"/>
  <c r="L15" i="3"/>
  <c r="K68" i="3"/>
  <c r="K125" i="3"/>
  <c r="K16" i="3"/>
  <c r="K33" i="3"/>
  <c r="L12" i="3"/>
  <c r="K60" i="3"/>
  <c r="L41" i="3"/>
  <c r="K78" i="3"/>
  <c r="K95" i="3"/>
  <c r="K44" i="3"/>
  <c r="L57" i="3"/>
  <c r="K87" i="3"/>
  <c r="K13" i="3"/>
  <c r="K59" i="3"/>
  <c r="K10" i="3"/>
  <c r="K54" i="3"/>
  <c r="K71" i="3"/>
  <c r="L97" i="3"/>
  <c r="K82" i="3"/>
  <c r="K38" i="3"/>
  <c r="L99" i="3"/>
  <c r="L76" i="3"/>
  <c r="L85" i="3"/>
  <c r="L96" i="3"/>
  <c r="L46" i="3"/>
  <c r="L56" i="3"/>
  <c r="L84" i="3"/>
  <c r="L90" i="3"/>
  <c r="L119" i="3"/>
  <c r="L24" i="3"/>
  <c r="L48" i="3"/>
  <c r="L122" i="3"/>
  <c r="L101" i="3"/>
  <c r="L6" i="3"/>
  <c r="L30" i="3"/>
  <c r="L20" i="3"/>
  <c r="L94" i="3"/>
  <c r="L29" i="3"/>
  <c r="K11" i="3"/>
  <c r="L11" i="3"/>
  <c r="K96" i="3"/>
  <c r="K56" i="3"/>
  <c r="K84" i="3"/>
  <c r="K90" i="3"/>
  <c r="L80" i="3"/>
  <c r="L42" i="3"/>
  <c r="L28" i="3"/>
  <c r="L75" i="3"/>
  <c r="K6" i="3"/>
  <c r="K89" i="3"/>
  <c r="K51" i="3"/>
  <c r="K32" i="3"/>
  <c r="K40" i="3"/>
  <c r="K65" i="3"/>
  <c r="K110" i="3"/>
  <c r="K130" i="3"/>
  <c r="K52" i="3"/>
  <c r="K58" i="3"/>
  <c r="K107" i="3"/>
  <c r="K127" i="3"/>
  <c r="K121" i="3"/>
  <c r="K50" i="3"/>
  <c r="K45" i="3"/>
  <c r="K21" i="3"/>
  <c r="K103" i="3"/>
  <c r="K105" i="3"/>
  <c r="K80" i="3"/>
  <c r="K42" i="3"/>
  <c r="K28" i="3"/>
  <c r="K29" i="3"/>
  <c r="K75" i="3"/>
  <c r="K64" i="3"/>
  <c r="K43" i="3"/>
  <c r="K25" i="3"/>
  <c r="K109" i="3"/>
  <c r="K106" i="3"/>
  <c r="K55" i="3"/>
  <c r="K62" i="3"/>
  <c r="K120" i="3"/>
  <c r="K53" i="3"/>
  <c r="K37" i="3"/>
  <c r="K114" i="3"/>
  <c r="K14" i="3"/>
  <c r="K83" i="3"/>
  <c r="K124" i="3"/>
  <c r="K116" i="3"/>
  <c r="K112" i="3"/>
  <c r="K46" i="3"/>
  <c r="K15" i="3"/>
  <c r="K88" i="3"/>
  <c r="K117" i="3"/>
  <c r="K119" i="3"/>
  <c r="K24" i="3"/>
  <c r="K34" i="3"/>
  <c r="K48" i="3"/>
  <c r="K122" i="3"/>
  <c r="K126" i="3"/>
  <c r="K101" i="3"/>
  <c r="K35" i="3"/>
  <c r="K99" i="3"/>
  <c r="K30" i="3"/>
  <c r="K20" i="3"/>
  <c r="K94" i="3"/>
  <c r="L63" i="3"/>
  <c r="K70" i="3"/>
  <c r="K18" i="3"/>
  <c r="L18" i="3"/>
  <c r="L115" i="3"/>
  <c r="K63" i="3"/>
  <c r="L69" i="3"/>
  <c r="K49" i="3"/>
  <c r="K8" i="3"/>
  <c r="K85" i="3"/>
  <c r="K57" i="3"/>
  <c r="K123" i="3"/>
  <c r="K102" i="3"/>
  <c r="K97" i="3"/>
  <c r="K19" i="3"/>
  <c r="K76" i="3"/>
  <c r="K91" i="3"/>
  <c r="K111" i="3"/>
  <c r="K81" i="3"/>
  <c r="K98" i="3"/>
  <c r="K93" i="3"/>
  <c r="K115" i="3"/>
  <c r="K41" i="3"/>
  <c r="K12" i="3"/>
  <c r="K31" i="3"/>
  <c r="K92" i="3"/>
  <c r="K118" i="3"/>
  <c r="K73" i="3"/>
  <c r="G9" i="3" l="1"/>
  <c r="G47" i="3"/>
  <c r="G87" i="3"/>
  <c r="G38" i="3"/>
  <c r="G77" i="3"/>
  <c r="G67" i="3"/>
  <c r="G74" i="3"/>
  <c r="G33" i="3"/>
  <c r="G95" i="3"/>
  <c r="G89" i="3"/>
  <c r="G50" i="3"/>
  <c r="G116" i="3"/>
  <c r="G20" i="3"/>
  <c r="G40" i="3"/>
  <c r="G58" i="3"/>
  <c r="G25" i="3"/>
  <c r="G62" i="3"/>
  <c r="G114" i="3"/>
  <c r="G46" i="3"/>
  <c r="G8" i="3"/>
  <c r="G61" i="3"/>
  <c r="G125" i="3"/>
  <c r="G44" i="3"/>
  <c r="G128" i="3"/>
  <c r="G13" i="3"/>
  <c r="G112" i="3"/>
  <c r="G64" i="3"/>
  <c r="G37" i="3"/>
  <c r="G34" i="3"/>
  <c r="G85" i="3"/>
  <c r="G18" i="3"/>
  <c r="G81" i="3"/>
  <c r="G94" i="3"/>
  <c r="G80" i="3"/>
  <c r="G100" i="3"/>
  <c r="G59" i="3"/>
  <c r="G113" i="3"/>
  <c r="G141" i="3"/>
  <c r="G130" i="3"/>
  <c r="G91" i="3"/>
  <c r="G105" i="3"/>
  <c r="G126" i="3"/>
  <c r="G110" i="3"/>
  <c r="G21" i="3"/>
  <c r="G15" i="3"/>
  <c r="G35" i="3"/>
  <c r="G104" i="3"/>
  <c r="G54" i="3"/>
  <c r="G23" i="3"/>
  <c r="G109" i="3"/>
  <c r="G88" i="3"/>
  <c r="G124" i="3"/>
  <c r="G92" i="3"/>
  <c r="G41" i="3"/>
  <c r="G129" i="3"/>
  <c r="G78" i="3"/>
  <c r="G82" i="3"/>
  <c r="G17" i="3"/>
  <c r="G79" i="3"/>
  <c r="G68" i="3"/>
  <c r="G60" i="3"/>
  <c r="G10" i="3"/>
  <c r="G52" i="3"/>
  <c r="G55" i="3"/>
  <c r="G51" i="3"/>
  <c r="G65" i="3"/>
  <c r="G45" i="3"/>
  <c r="G106" i="3"/>
  <c r="G53" i="3"/>
  <c r="G14" i="3"/>
  <c r="G119" i="3"/>
  <c r="G19" i="3"/>
  <c r="G86" i="3"/>
  <c r="G36" i="3"/>
  <c r="G39" i="3"/>
  <c r="G26" i="3"/>
  <c r="G32" i="3"/>
  <c r="G121" i="3"/>
  <c r="G120" i="3"/>
  <c r="G98" i="3"/>
  <c r="G118" i="3"/>
  <c r="G12" i="3"/>
  <c r="G93" i="3"/>
  <c r="G97" i="3"/>
  <c r="G111" i="3"/>
  <c r="G73" i="3"/>
  <c r="G16" i="3"/>
  <c r="G72" i="3"/>
  <c r="G66" i="3"/>
  <c r="G142" i="3"/>
  <c r="G127" i="3"/>
  <c r="G103" i="3"/>
  <c r="G43" i="3"/>
  <c r="G99" i="3"/>
  <c r="G107" i="3"/>
  <c r="G29" i="3"/>
  <c r="G117" i="3"/>
  <c r="G76" i="3"/>
  <c r="G22" i="3"/>
  <c r="G27" i="3"/>
  <c r="G71" i="3"/>
  <c r="G83" i="3"/>
  <c r="G28" i="3"/>
  <c r="G49" i="3"/>
  <c r="F122" i="3"/>
  <c r="G122" i="3"/>
  <c r="G56" i="3"/>
  <c r="G57" i="3"/>
  <c r="G123" i="3"/>
  <c r="G102" i="3"/>
  <c r="G69" i="3"/>
  <c r="G30" i="3"/>
  <c r="G48" i="3"/>
  <c r="G96" i="3"/>
  <c r="G7" i="3"/>
  <c r="G63" i="3"/>
  <c r="G6" i="3"/>
  <c r="G115" i="3"/>
  <c r="F6" i="3"/>
  <c r="G42" i="3"/>
  <c r="F42" i="3"/>
  <c r="F56" i="3"/>
  <c r="G101" i="3"/>
  <c r="F101" i="3"/>
  <c r="G70" i="3"/>
  <c r="G31" i="3"/>
  <c r="G24" i="3"/>
  <c r="F69" i="3"/>
  <c r="G108" i="3"/>
  <c r="F108" i="3"/>
  <c r="G75" i="3"/>
  <c r="F75" i="3"/>
  <c r="F48" i="3"/>
  <c r="G90" i="3"/>
  <c r="F90" i="3"/>
  <c r="G84" i="3"/>
  <c r="F84" i="3"/>
  <c r="G11" i="3"/>
  <c r="F24" i="3"/>
  <c r="F30" i="3"/>
  <c r="F115" i="3"/>
  <c r="F11" i="3"/>
  <c r="F80" i="3"/>
  <c r="F96" i="3"/>
  <c r="F63" i="3"/>
  <c r="F18" i="3"/>
  <c r="F82" i="3" l="1"/>
  <c r="F10" i="3"/>
  <c r="F65" i="3"/>
  <c r="F61" i="3"/>
  <c r="F13" i="3"/>
  <c r="F37" i="3"/>
  <c r="F81" i="3"/>
  <c r="F100" i="3"/>
  <c r="F130" i="3"/>
  <c r="F110" i="3"/>
  <c r="F104" i="3"/>
  <c r="F88" i="3"/>
  <c r="F78" i="3"/>
  <c r="F12" i="3"/>
  <c r="F38" i="3"/>
  <c r="F94" i="3"/>
  <c r="F31" i="3"/>
  <c r="F27" i="3"/>
  <c r="F20" i="3"/>
  <c r="F128" i="3"/>
  <c r="F25" i="3"/>
  <c r="F60" i="3"/>
  <c r="F45" i="3"/>
  <c r="F102" i="3"/>
  <c r="F129" i="3"/>
  <c r="F86" i="3"/>
  <c r="F66" i="3"/>
  <c r="F107" i="3"/>
  <c r="F28" i="3"/>
  <c r="F79" i="3"/>
  <c r="F73" i="3"/>
  <c r="F119" i="3"/>
  <c r="F33" i="3"/>
  <c r="F59" i="3"/>
  <c r="F70" i="3"/>
  <c r="F126" i="3"/>
  <c r="F39" i="3"/>
  <c r="F121" i="3"/>
  <c r="F118" i="3"/>
  <c r="F16" i="3"/>
  <c r="F117" i="3"/>
  <c r="F52" i="3"/>
  <c r="F142" i="3"/>
  <c r="F36" i="3"/>
  <c r="F72" i="3"/>
  <c r="F109" i="3"/>
  <c r="F141" i="3"/>
  <c r="F87" i="3"/>
  <c r="F74" i="3"/>
  <c r="F50" i="3"/>
  <c r="F114" i="3"/>
  <c r="F99" i="3"/>
  <c r="F58" i="3"/>
  <c r="F123" i="3"/>
  <c r="F112" i="3"/>
  <c r="F105" i="3"/>
  <c r="F53" i="3"/>
  <c r="F54" i="3"/>
  <c r="F67" i="3"/>
  <c r="F43" i="3"/>
  <c r="F83" i="3"/>
  <c r="F124" i="3"/>
  <c r="F26" i="3"/>
  <c r="F47" i="3"/>
  <c r="F77" i="3"/>
  <c r="F55" i="3"/>
  <c r="F85" i="3"/>
  <c r="F15" i="3"/>
  <c r="F76" i="3"/>
  <c r="F120" i="3"/>
  <c r="F68" i="3"/>
  <c r="F22" i="3"/>
  <c r="F7" i="3"/>
  <c r="F97" i="3"/>
  <c r="F93" i="3"/>
  <c r="F17" i="3"/>
  <c r="F57" i="3"/>
  <c r="F95" i="3"/>
  <c r="F51" i="3"/>
  <c r="F34" i="3"/>
  <c r="F8" i="3"/>
  <c r="F44" i="3"/>
  <c r="F92" i="3"/>
  <c r="F35" i="3"/>
  <c r="F62" i="3"/>
  <c r="F19" i="3"/>
  <c r="F71" i="3"/>
  <c r="F106" i="3"/>
  <c r="F23" i="3"/>
  <c r="F29" i="3"/>
  <c r="F64" i="3"/>
  <c r="F21" i="3"/>
  <c r="F14" i="3"/>
  <c r="F41" i="3"/>
  <c r="F49" i="3"/>
  <c r="F89" i="3"/>
  <c r="F127" i="3"/>
  <c r="F116" i="3"/>
  <c r="F9" i="3"/>
  <c r="F98" i="3"/>
  <c r="F103" i="3"/>
  <c r="F113" i="3"/>
  <c r="F46" i="3"/>
  <c r="F111" i="3"/>
  <c r="F125" i="3"/>
  <c r="F32" i="3"/>
  <c r="F91" i="3"/>
  <c r="F40" i="3"/>
  <c r="C143" i="3" l="1"/>
  <c r="Q136" i="3" l="1"/>
  <c r="Q133" i="3"/>
  <c r="Q134" i="3"/>
  <c r="L133" i="3"/>
  <c r="K133" i="3"/>
  <c r="Q139" i="3"/>
  <c r="D134" i="3"/>
  <c r="N145" i="3"/>
  <c r="P145" i="3" s="1"/>
  <c r="Q132" i="3"/>
  <c r="N131" i="3"/>
  <c r="P131" i="3" s="1"/>
  <c r="Q140" i="3"/>
  <c r="I138" i="3"/>
  <c r="K138" i="3" s="1"/>
  <c r="Q137" i="3"/>
  <c r="Q138" i="3"/>
  <c r="D133" i="3"/>
  <c r="Q135" i="3"/>
  <c r="N144" i="3"/>
  <c r="Q144" i="3" s="1"/>
  <c r="I144" i="3"/>
  <c r="L144" i="3" s="1"/>
  <c r="L137" i="3" l="1"/>
  <c r="D137" i="3"/>
  <c r="L135" i="3"/>
  <c r="D135" i="3"/>
  <c r="L132" i="3"/>
  <c r="D132" i="3"/>
  <c r="L140" i="3"/>
  <c r="D140" i="3"/>
  <c r="K139" i="3"/>
  <c r="D139" i="3"/>
  <c r="Q131" i="3"/>
  <c r="G133" i="3"/>
  <c r="F133" i="3"/>
  <c r="G134" i="3"/>
  <c r="F134" i="3"/>
  <c r="I145" i="3"/>
  <c r="L145" i="3" s="1"/>
  <c r="Q145" i="3"/>
  <c r="L136" i="3"/>
  <c r="D136" i="3"/>
  <c r="N143" i="3"/>
  <c r="I131" i="3"/>
  <c r="K131" i="3" s="1"/>
  <c r="K137" i="3"/>
  <c r="K134" i="3"/>
  <c r="L134" i="3"/>
  <c r="K144" i="3"/>
  <c r="P144" i="3"/>
  <c r="K136" i="3"/>
  <c r="K135" i="3"/>
  <c r="K132" i="3"/>
  <c r="L139" i="3"/>
  <c r="K140" i="3"/>
  <c r="L138" i="3"/>
  <c r="Q143" i="3" l="1"/>
  <c r="P143" i="3"/>
  <c r="I143" i="3"/>
  <c r="K145" i="3"/>
  <c r="D144" i="3"/>
  <c r="D131" i="3"/>
  <c r="G132" i="3"/>
  <c r="F132" i="3"/>
  <c r="G136" i="3"/>
  <c r="F136" i="3"/>
  <c r="G135" i="3"/>
  <c r="F135" i="3"/>
  <c r="G140" i="3"/>
  <c r="F140" i="3"/>
  <c r="D145" i="3"/>
  <c r="D138" i="3"/>
  <c r="G139" i="3"/>
  <c r="F139" i="3"/>
  <c r="G137" i="3"/>
  <c r="F137" i="3"/>
  <c r="L131" i="3"/>
  <c r="L143" i="3" l="1"/>
  <c r="K143" i="3"/>
  <c r="G145" i="3"/>
  <c r="F145" i="3"/>
  <c r="F131" i="3"/>
  <c r="G131" i="3"/>
  <c r="F138" i="3"/>
  <c r="G138" i="3"/>
  <c r="D143" i="3"/>
  <c r="G144" i="3"/>
  <c r="F144" i="3"/>
  <c r="G143" i="3" l="1"/>
  <c r="F143" i="3"/>
</calcChain>
</file>

<file path=xl/comments1.xml><?xml version="1.0" encoding="utf-8"?>
<comments xmlns="http://schemas.openxmlformats.org/spreadsheetml/2006/main">
  <authors>
    <author>Пануева Светлана Александровна</author>
  </authors>
  <commentList>
    <comment ref="AW7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поступила плата за публичный сервитут в сумме 4578,35 руб.</t>
        </r>
      </text>
    </comment>
    <comment ref="AV20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Средства от распоряжения и реализации выморочного имущества, обращенного в собственность городских поселений (в части реализации основных средств по указанному имуществу) в сумме 177333,33 руб.</t>
        </r>
      </text>
    </comment>
    <comment ref="AW20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Средства от распоряжения и реализации выморочного имущества, обращенного в собственность городских поселений (в части реализации основных средств по указанному имуществу) в сумме 177333,33 руб.</t>
        </r>
      </text>
    </comment>
    <comment ref="AW36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по соглашениям об установлении сервитута в сумме 44,60 руб.</t>
        </r>
      </text>
    </comment>
    <comment ref="AW37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по соглашениям об установлении сервитута в сумме 61,17 руб.</t>
        </r>
      </text>
    </comment>
    <comment ref="AW40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по соглашениям об установлении сервитута в сумме 63,80 руб.</t>
        </r>
      </text>
    </comment>
    <comment ref="AV53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по соглашениям об установлении сервитута в сумме 582,73 руб. </t>
        </r>
      </text>
    </comment>
    <comment ref="AV65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Доходы от продажи нематериальных активов, находящихся в собственности сельских поселений, в сумме 1000,00 руб.</t>
        </r>
      </text>
    </comment>
    <comment ref="AV105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за публичный сервитут в сумме 50,20 руб.
</t>
        </r>
      </text>
    </comment>
    <comment ref="AW105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за публичный сервитут в сумме 50,20 руб.</t>
        </r>
      </text>
    </comment>
    <comment ref="AW107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Плата за публичный сервитут в сумме 30,98 руб.</t>
        </r>
      </text>
    </comment>
    <comment ref="AV130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Средства от распоряжения и реализации выморочного имущества, обращенного в собственность сельских поселений (в части реализации основных средств по указанному имуществу) в сумме 614
440,00 руб.</t>
        </r>
      </text>
    </comment>
    <comment ref="AW130" authorId="0" shapeId="0">
      <text>
        <r>
          <rPr>
            <b/>
            <sz val="9"/>
            <color indexed="81"/>
            <rFont val="Tahoma"/>
            <charset val="1"/>
          </rPr>
          <t>Пануева Светлана Александровна:</t>
        </r>
        <r>
          <rPr>
            <sz val="9"/>
            <color indexed="81"/>
            <rFont val="Tahoma"/>
            <charset val="1"/>
          </rPr>
          <t xml:space="preserve">
Средства от распоряжения и реализации выморочного имущества, обращенного в собственность сельских поселений (в части реализации основных средств по указанному имуществу) в сумме 61444
0,00 руб.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41" type="1" refreshedVersion="4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<sst xmlns="http://schemas.openxmlformats.org/spreadsheetml/2006/main" count="298" uniqueCount="175">
  <si>
    <t>Китовское сельское поселение</t>
  </si>
  <si>
    <t>Наволокское городское поселение</t>
  </si>
  <si>
    <t>Соболевское сельское поселение</t>
  </si>
  <si>
    <t>Новоталицкое сельское поселение</t>
  </si>
  <si>
    <t>Тимошихское сельское поселение</t>
  </si>
  <si>
    <t>Исаевское сельское поселение</t>
  </si>
  <si>
    <t>Савинское городское поселение</t>
  </si>
  <si>
    <t>Тимирязевское сельское поселение</t>
  </si>
  <si>
    <t>Коляновское сельское поселение</t>
  </si>
  <si>
    <t>Ласкарихинское сельское поселение</t>
  </si>
  <si>
    <t>Новоселковское сельское поселение</t>
  </si>
  <si>
    <t>Архиповское сельское поселение</t>
  </si>
  <si>
    <t>Новогоряновское сельское поселение</t>
  </si>
  <si>
    <t>Нерльское городское поселение</t>
  </si>
  <si>
    <t>Фурмановское городское поселение</t>
  </si>
  <si>
    <t>Афанасьевское сельское поселение</t>
  </si>
  <si>
    <t>Сеготское сельское поселение</t>
  </si>
  <si>
    <t>Ивашевское сельское поселение</t>
  </si>
  <si>
    <t>Пановское сельское поселение</t>
  </si>
  <si>
    <t>Рябовское сельское поселение</t>
  </si>
  <si>
    <t>Большеклочковское сельское поселение</t>
  </si>
  <si>
    <t>Иванковское сельское поселение</t>
  </si>
  <si>
    <t>Осановецкое сельское поселение</t>
  </si>
  <si>
    <t>Кромское сельское поселение</t>
  </si>
  <si>
    <t>Октябрьское сельское поселение</t>
  </si>
  <si>
    <t>Панинское сельское поселение</t>
  </si>
  <si>
    <t>Савинское сельское поселение</t>
  </si>
  <si>
    <t>Богданихское сельское поселение</t>
  </si>
  <si>
    <t>Крапивновское сельское поселение</t>
  </si>
  <si>
    <t>Новское сельское поселение</t>
  </si>
  <si>
    <t>Каминское сельское поселение</t>
  </si>
  <si>
    <t>Воскресенское сельское поселение (Савинский муниципальный район)</t>
  </si>
  <si>
    <t>Мортковское сельское поселение</t>
  </si>
  <si>
    <t>Новоклязьминское сельское поселение</t>
  </si>
  <si>
    <t>Сошниковское сельское поселение</t>
  </si>
  <si>
    <t>Беляницкое сельское поселение</t>
  </si>
  <si>
    <t>Перемиловское сельское поселение</t>
  </si>
  <si>
    <t>Плесское городское поселение</t>
  </si>
  <si>
    <t>Дмитриевское сельское поселение</t>
  </si>
  <si>
    <t>Шекшовское сельское поселение</t>
  </si>
  <si>
    <t>Петровское городское поселение</t>
  </si>
  <si>
    <t>Васильевское сельское поселение</t>
  </si>
  <si>
    <t>Нижнеландеховское сельское поселение</t>
  </si>
  <si>
    <t>Луговское сельское поселение</t>
  </si>
  <si>
    <t>Парское сельское поселение</t>
  </si>
  <si>
    <t>Шилекшинское сельское поселение</t>
  </si>
  <si>
    <t>Озерновское сельское поселение</t>
  </si>
  <si>
    <t>Холуйское сельское поселение</t>
  </si>
  <si>
    <t>Ново-Горкинское сельское поселение</t>
  </si>
  <si>
    <t>Пестяковское сельское поселение</t>
  </si>
  <si>
    <t>Морозовское сельское поселение</t>
  </si>
  <si>
    <t>Лежневское сельское поселение</t>
  </si>
  <si>
    <t>Пестяковское городское поселение</t>
  </si>
  <si>
    <t>Каменское городское поселение</t>
  </si>
  <si>
    <t>Родниковское городское поселение</t>
  </si>
  <si>
    <t>Дуляпинское  сельское поселение</t>
  </si>
  <si>
    <t>Верхнеландеховское городское поселение</t>
  </si>
  <si>
    <t>Елнатское сельское поселение</t>
  </si>
  <si>
    <t>Марковское сельское поселение</t>
  </si>
  <si>
    <t>Раменское сельское поселение</t>
  </si>
  <si>
    <t>Лежневское городское поселение</t>
  </si>
  <si>
    <t>Заволжское городское поселение</t>
  </si>
  <si>
    <t>Новоусадебское сельское поселение</t>
  </si>
  <si>
    <t>Хромцовское сельское поселение</t>
  </si>
  <si>
    <t>Пучежское городское поселение</t>
  </si>
  <si>
    <t>Богородское сельское поселение</t>
  </si>
  <si>
    <t>Щенниковское сельское поселение</t>
  </si>
  <si>
    <t>Волжское сельское поселение</t>
  </si>
  <si>
    <t>Хотимльское сельское поселение</t>
  </si>
  <si>
    <t>Вознесенское сельское поселение</t>
  </si>
  <si>
    <t>Старовичугское городское поселение</t>
  </si>
  <si>
    <t>Батмановское сельское поселение</t>
  </si>
  <si>
    <t>Колобовское городское поселение</t>
  </si>
  <si>
    <t>Балахонковское сельское поселение</t>
  </si>
  <si>
    <t>Приволжское городское поселение</t>
  </si>
  <si>
    <t>Юрьевецкое городское поселение</t>
  </si>
  <si>
    <t>Комсомольское городское поселение</t>
  </si>
  <si>
    <t>Писцовское сельское поселение</t>
  </si>
  <si>
    <t>Подозерское сельское поселение</t>
  </si>
  <si>
    <t>Сунженское сельское поселение</t>
  </si>
  <si>
    <t>Палехское городское поселение</t>
  </si>
  <si>
    <t>Мугреево-Никольское сельское поселение</t>
  </si>
  <si>
    <t>Горковское сельское поселение</t>
  </si>
  <si>
    <t>Симаковское сельское поселение</t>
  </si>
  <si>
    <t>Семейкинское сельское поселение</t>
  </si>
  <si>
    <t>Широковское сельское поселение</t>
  </si>
  <si>
    <t>Сосневское сельское поселение</t>
  </si>
  <si>
    <t>Новописцовское городское поселение</t>
  </si>
  <si>
    <t>Куликовское сельское поселение</t>
  </si>
  <si>
    <t>Рождественское сельское поселение</t>
  </si>
  <si>
    <t>Благовещенское сельское поселение</t>
  </si>
  <si>
    <t>Сабиновское сельское поселение</t>
  </si>
  <si>
    <t>Остаповское сельское поселение</t>
  </si>
  <si>
    <t>Майдаковское сельское поселение</t>
  </si>
  <si>
    <t>Шилыковское сельское поселение</t>
  </si>
  <si>
    <t>Ингарское сельское поселение</t>
  </si>
  <si>
    <t>Новолеушинское сельское поселение</t>
  </si>
  <si>
    <t>Мытское селькое поселение</t>
  </si>
  <si>
    <t>Затеихинское сельское поселение</t>
  </si>
  <si>
    <t>Чернореченское сельское поселение</t>
  </si>
  <si>
    <t>Подвязновское сельское поселение</t>
  </si>
  <si>
    <t>Порздневское сельское поселение</t>
  </si>
  <si>
    <t>Горячевское сельское поселение</t>
  </si>
  <si>
    <t>Филисовское сельское поселение</t>
  </si>
  <si>
    <t>Гаврилово-Посадское городское поселение</t>
  </si>
  <si>
    <t>Введенское сельское поселение</t>
  </si>
  <si>
    <t>Илья-Высоковское сельское поселение</t>
  </si>
  <si>
    <t>Южское городское поселение</t>
  </si>
  <si>
    <t>Лухское городское поселение</t>
  </si>
  <si>
    <t>Междуреченское сельское поселение</t>
  </si>
  <si>
    <t>Решемское сельское поселение</t>
  </si>
  <si>
    <t>Михайловское сельское поселение</t>
  </si>
  <si>
    <t>Аньковское сельское поселение</t>
  </si>
  <si>
    <t>Ильинское городское поселение</t>
  </si>
  <si>
    <t>НАЛОГОВЫЕ И НЕНАЛОГОВЫЕ ДОХОДЫ - ВСЕГО</t>
  </si>
  <si>
    <t>НАЛОГОВЫЕ ДОХОДЫ</t>
  </si>
  <si>
    <t>НЕНАЛОГОВЫЕ ДОХОДЫ</t>
  </si>
  <si>
    <t>Доходы от сдачи в аренду имущества, составляющего государственную (муниципальную) казну (за исключением земельных участков) (КБК 00011105070000000120)</t>
  </si>
  <si>
    <t>Наменование организации</t>
  </si>
  <si>
    <t>А</t>
  </si>
  <si>
    <t>В</t>
  </si>
  <si>
    <t>Верхне-Ландеховский муниципальный район</t>
  </si>
  <si>
    <t>Вичугский муниципальный район</t>
  </si>
  <si>
    <t>Гаврилово-Посадский муниципальный район</t>
  </si>
  <si>
    <t>Заволжский муниципальный район</t>
  </si>
  <si>
    <t>Ивановский  муниципальный район</t>
  </si>
  <si>
    <t>Ильинский муниципальный район</t>
  </si>
  <si>
    <t>Кинешемский муниципальный район</t>
  </si>
  <si>
    <t>Комсомольский муниципальный район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</si>
  <si>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</si>
  <si>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</si>
  <si>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</si>
  <si>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</si>
  <si>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Приволжский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</si>
  <si>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</si>
  <si>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</si>
  <si>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</si>
  <si>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Тейковский муниципальный район</t>
  </si>
  <si>
    <t xml:space="preserve">Фурмановский муниципальный район </t>
  </si>
  <si>
    <t xml:space="preserve">Шуйский муниципальный район </t>
  </si>
  <si>
    <t>Южский муниципальный район</t>
  </si>
  <si>
    <t>Юрьевецкий муниципальный район</t>
  </si>
  <si>
    <t>ВСЕГО</t>
  </si>
  <si>
    <t>ИТОГО по городским поселениям</t>
  </si>
  <si>
    <t>ИТОГО по сельским поселениям</t>
  </si>
  <si>
    <t xml:space="preserve">Октябрьское сельское поселение </t>
  </si>
  <si>
    <t>Талицко-Мугреевское сельское поселение</t>
  </si>
  <si>
    <t xml:space="preserve"> Налог на доходы физических лиц (КБК 00010102000010000110)</t>
  </si>
  <si>
    <t>Акцизы по подакцизным товарам (продукции), производимым на территории Российской Федерации (КБК 00010302000010000110)</t>
  </si>
  <si>
    <t xml:space="preserve"> Единый сельскохозяйственный налог (КБК 00010503000010000110)</t>
  </si>
  <si>
    <t xml:space="preserve"> Налог на имущество физических лиц (КБК 00010601000000000110)</t>
  </si>
  <si>
    <t xml:space="preserve"> Земельный налог (КБК 00010606000000000110)</t>
  </si>
  <si>
    <t xml:space="preserve"> Государственная пошлина (КБК 00010800000000000000)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</si>
  <si>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(КБК 00011105010000000120)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</si>
  <si>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 (КБК 00011105020000000120)</t>
  </si>
  <si>
    <t>Доходы от сдачи в аренду имущества, находящегося в оперативном управлении органов государственной власти, орагнов местного самоуправления, государственных внебюджетных фондов и созданных ими учреждений (за исключнием имущества бюджетных и автономных учреждений) (КБК 00011105030000000120)</t>
  </si>
  <si>
    <t xml:space="preserve"> Прочие доходы от использований имущества и прав,находящихся в государственной и муниципальной собственности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(КБК 00011109000000000120)</t>
  </si>
  <si>
    <t>Доходы от оказания платных услуг (работ) и компенсации затрат государства  (КБК 00011300000000000000)</t>
  </si>
  <si>
    <t xml:space="preserve"> 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(КБК 00011402000000000000)</t>
  </si>
  <si>
    <t xml:space="preserve"> 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 (КБК 00011406000000000430)</t>
  </si>
  <si>
    <t>Доходы от продажи земельных участков, государственная собственность на которые не разграничена (КБК 00011406010000000430)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</si>
  <si>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 (00011406300000000430)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</si>
  <si>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 (КБК 00011406020000000430)</t>
  </si>
  <si>
    <t xml:space="preserve"> Административные платежи и сборы (КБК 00011500000000000000)</t>
  </si>
  <si>
    <t>Штрафы, санкции, возмещение ущерба (КБК 00011600000000000000)</t>
  </si>
  <si>
    <t>Невыясненные поступления (КБК 00011701000000000180)</t>
  </si>
  <si>
    <t xml:space="preserve"> Прочие неналоговые доходы (КБК 00011705000000000180)</t>
  </si>
  <si>
    <t xml:space="preserve"> Инициативные платежи (КБК 00011715000000000150)</t>
  </si>
  <si>
    <t>Утверждено на 2025 год</t>
  </si>
  <si>
    <t>Исполнение налоговых и неналоговых доходов бюджетов поселений по состоянию на 01.10.2025 года (руб.)</t>
  </si>
  <si>
    <t>Исполнено по состоянию на 01.10.2025</t>
  </si>
  <si>
    <t>Исполнено по состоянию на 01.10.2024</t>
  </si>
  <si>
    <t>Процент исполнения доходов на 01.10.2025</t>
  </si>
  <si>
    <t>Темп роста (снижения) (01.10.2025 к 01.10.2024)</t>
  </si>
  <si>
    <t>Туристический налог (КБК 00010303000010000110)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</si>
</sst>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rgb="FFFF66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4" fontId="12" fillId="0" borderId="5">
      <alignment horizontal="right"/>
    </xf>
    <xf numFmtId="0" fontId="13" fillId="0" borderId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125">
    <xf numFmtId="0" fontId="0" fillId="0" borderId="0" xfId="0"/>
    <xf numFmtId="0" fontId="3" fillId="0" borderId="0" xfId="1"/>
    <xf numFmtId="0" fontId="7" fillId="0" borderId="1" xfId="1" applyFont="1" applyBorder="1" applyAlignment="1">
      <alignment horizontal="center" vertical="center" wrapText="1"/>
    </xf>
    <xf numFmtId="0" fontId="9" fillId="0" borderId="0" xfId="1" applyFont="1"/>
    <xf numFmtId="0" fontId="5" fillId="16" borderId="2" xfId="1" applyFont="1" applyFill="1" applyBorder="1" applyAlignment="1">
      <alignment vertical="top" wrapText="1" readingOrder="1"/>
    </xf>
    <xf numFmtId="0" fontId="4" fillId="15" borderId="2" xfId="1" applyFont="1" applyFill="1" applyBorder="1" applyAlignment="1">
      <alignment vertical="top" wrapText="1" readingOrder="1"/>
    </xf>
    <xf numFmtId="0" fontId="10" fillId="0" borderId="0" xfId="1" applyFont="1" applyAlignment="1">
      <alignment vertical="center"/>
    </xf>
    <xf numFmtId="0" fontId="4" fillId="0" borderId="1" xfId="1" applyFont="1" applyBorder="1" applyAlignment="1">
      <alignment horizontal="justify" vertical="top"/>
    </xf>
    <xf numFmtId="0" fontId="6" fillId="0" borderId="0" xfId="1" applyFont="1" applyAlignment="1">
      <alignment vertical="top"/>
    </xf>
    <xf numFmtId="0" fontId="4" fillId="15" borderId="1" xfId="1" applyFont="1" applyFill="1" applyBorder="1" applyAlignment="1">
      <alignment horizontal="center" wrapText="1"/>
    </xf>
    <xf numFmtId="0" fontId="3" fillId="15" borderId="0" xfId="1" applyFont="1" applyFill="1"/>
    <xf numFmtId="0" fontId="5" fillId="0" borderId="1" xfId="1" applyFont="1" applyBorder="1" applyAlignment="1">
      <alignment horizontal="center" wrapText="1"/>
    </xf>
    <xf numFmtId="0" fontId="10" fillId="0" borderId="0" xfId="1" applyFont="1"/>
    <xf numFmtId="0" fontId="4" fillId="0" borderId="1" xfId="1" applyFont="1" applyBorder="1" applyAlignment="1">
      <alignment horizontal="center" vertical="top" wrapText="1"/>
    </xf>
    <xf numFmtId="0" fontId="3" fillId="0" borderId="0" xfId="1" applyFont="1" applyAlignment="1">
      <alignment vertical="top"/>
    </xf>
    <xf numFmtId="4" fontId="5" fillId="16" borderId="1" xfId="1" applyNumberFormat="1" applyFont="1" applyFill="1" applyBorder="1" applyAlignment="1">
      <alignment horizontal="right" shrinkToFit="1"/>
    </xf>
    <xf numFmtId="164" fontId="5" fillId="16" borderId="1" xfId="1" applyNumberFormat="1" applyFont="1" applyFill="1" applyBorder="1" applyAlignment="1">
      <alignment horizontal="right"/>
    </xf>
    <xf numFmtId="4" fontId="4" fillId="15" borderId="2" xfId="1" applyNumberFormat="1" applyFont="1" applyFill="1" applyBorder="1" applyAlignment="1">
      <alignment wrapText="1" readingOrder="1"/>
    </xf>
    <xf numFmtId="164" fontId="4" fillId="15" borderId="1" xfId="1" applyNumberFormat="1" applyFont="1" applyFill="1" applyBorder="1" applyAlignment="1">
      <alignment horizontal="right"/>
    </xf>
    <xf numFmtId="4" fontId="5" fillId="16" borderId="2" xfId="1" applyNumberFormat="1" applyFont="1" applyFill="1" applyBorder="1" applyAlignment="1">
      <alignment wrapText="1" readingOrder="1"/>
    </xf>
    <xf numFmtId="0" fontId="8" fillId="0" borderId="0" xfId="1" applyFont="1"/>
    <xf numFmtId="0" fontId="4" fillId="15" borderId="0" xfId="1" applyFont="1" applyFill="1"/>
    <xf numFmtId="4" fontId="5" fillId="16" borderId="1" xfId="1" applyNumberFormat="1" applyFont="1" applyFill="1" applyBorder="1" applyAlignment="1">
      <alignment wrapText="1" readingOrder="1"/>
    </xf>
    <xf numFmtId="4" fontId="11" fillId="0" borderId="1" xfId="0" applyNumberFormat="1" applyFont="1" applyBorder="1"/>
    <xf numFmtId="0" fontId="5" fillId="16" borderId="4" xfId="1" applyFont="1" applyFill="1" applyBorder="1" applyAlignment="1">
      <alignment horizontal="justify" vertical="center" wrapText="1"/>
    </xf>
    <xf numFmtId="0" fontId="7" fillId="16" borderId="4" xfId="1" applyFont="1" applyFill="1" applyBorder="1"/>
    <xf numFmtId="0" fontId="10" fillId="0" borderId="1" xfId="1" applyFont="1" applyBorder="1" applyAlignment="1">
      <alignment vertical="center"/>
    </xf>
    <xf numFmtId="0" fontId="8" fillId="0" borderId="1" xfId="1" applyFont="1" applyBorder="1"/>
    <xf numFmtId="4" fontId="5" fillId="16" borderId="1" xfId="1" applyNumberFormat="1" applyFont="1" applyFill="1" applyBorder="1" applyAlignment="1">
      <alignment horizontal="right" wrapText="1"/>
    </xf>
    <xf numFmtId="0" fontId="14" fillId="0" borderId="0" xfId="1" applyFont="1"/>
    <xf numFmtId="0" fontId="3" fillId="0" borderId="0" xfId="1"/>
    <xf numFmtId="0" fontId="7" fillId="0" borderId="1" xfId="1" applyFont="1" applyBorder="1" applyAlignment="1">
      <alignment horizontal="center" vertical="center" wrapText="1"/>
    </xf>
    <xf numFmtId="0" fontId="8" fillId="15" borderId="1" xfId="1" applyFont="1" applyFill="1" applyBorder="1" applyAlignment="1">
      <alignment horizontal="center" vertical="top" wrapText="1"/>
    </xf>
    <xf numFmtId="4" fontId="5" fillId="16" borderId="1" xfId="1" applyNumberFormat="1" applyFont="1" applyFill="1" applyBorder="1" applyAlignment="1">
      <alignment wrapText="1"/>
    </xf>
    <xf numFmtId="4" fontId="5" fillId="16" borderId="1" xfId="1" applyNumberFormat="1" applyFont="1" applyFill="1" applyBorder="1" applyAlignment="1">
      <alignment horizontal="right" shrinkToFit="1"/>
    </xf>
    <xf numFmtId="4" fontId="4" fillId="0" borderId="2" xfId="1" applyNumberFormat="1" applyFont="1" applyFill="1" applyBorder="1" applyAlignment="1">
      <alignment wrapText="1" readingOrder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horizontal="right"/>
    </xf>
    <xf numFmtId="0" fontId="3" fillId="0" borderId="0" xfId="1" applyFont="1" applyFill="1"/>
    <xf numFmtId="0" fontId="3" fillId="0" borderId="1" xfId="1" applyFill="1" applyBorder="1"/>
    <xf numFmtId="0" fontId="14" fillId="0" borderId="1" xfId="1" applyFont="1" applyFill="1" applyBorder="1"/>
    <xf numFmtId="0" fontId="3" fillId="3" borderId="1" xfId="1" applyFill="1" applyBorder="1"/>
    <xf numFmtId="0" fontId="14" fillId="3" borderId="1" xfId="1" applyFont="1" applyFill="1" applyBorder="1"/>
    <xf numFmtId="0" fontId="7" fillId="0" borderId="2" xfId="1" applyFont="1" applyBorder="1" applyAlignment="1">
      <alignment horizontal="center" vertical="center" wrapText="1"/>
    </xf>
    <xf numFmtId="0" fontId="3" fillId="0" borderId="2" xfId="1" applyFill="1" applyBorder="1"/>
    <xf numFmtId="0" fontId="3" fillId="0" borderId="0" xfId="1" applyBorder="1"/>
    <xf numFmtId="0" fontId="6" fillId="0" borderId="0" xfId="1" applyFont="1" applyBorder="1" applyAlignment="1">
      <alignment vertical="top"/>
    </xf>
    <xf numFmtId="0" fontId="3" fillId="0" borderId="0" xfId="1" applyFont="1" applyBorder="1" applyAlignment="1">
      <alignment vertical="top"/>
    </xf>
    <xf numFmtId="0" fontId="9" fillId="0" borderId="0" xfId="1" applyFont="1" applyBorder="1"/>
    <xf numFmtId="0" fontId="10" fillId="0" borderId="0" xfId="1" applyFont="1" applyBorder="1"/>
    <xf numFmtId="0" fontId="3" fillId="15" borderId="0" xfId="1" applyFont="1" applyFill="1" applyBorder="1"/>
    <xf numFmtId="0" fontId="4" fillId="15" borderId="0" xfId="1" applyFont="1" applyFill="1" applyBorder="1"/>
    <xf numFmtId="0" fontId="3" fillId="0" borderId="0" xfId="1" applyFont="1" applyFill="1" applyBorder="1"/>
    <xf numFmtId="0" fontId="10" fillId="0" borderId="0" xfId="1" applyFont="1" applyBorder="1" applyAlignment="1">
      <alignment vertical="center"/>
    </xf>
    <xf numFmtId="0" fontId="8" fillId="0" borderId="0" xfId="1" applyFont="1" applyBorder="1"/>
    <xf numFmtId="0" fontId="3" fillId="0" borderId="0" xfId="1" applyFill="1" applyBorder="1"/>
    <xf numFmtId="4" fontId="5" fillId="16" borderId="1" xfId="1" applyNumberFormat="1" applyFont="1" applyFill="1" applyBorder="1" applyAlignment="1">
      <alignment horizontal="right"/>
    </xf>
    <xf numFmtId="0" fontId="7" fillId="16" borderId="1" xfId="1" applyFont="1" applyFill="1" applyBorder="1"/>
    <xf numFmtId="4" fontId="4" fillId="0" borderId="0" xfId="1" applyNumberFormat="1" applyFont="1" applyAlignment="1">
      <alignment vertical="center"/>
    </xf>
    <xf numFmtId="4" fontId="4" fillId="0" borderId="0" xfId="1" applyNumberFormat="1" applyFont="1" applyBorder="1" applyAlignment="1">
      <alignment vertical="center"/>
    </xf>
    <xf numFmtId="4" fontId="4" fillId="0" borderId="0" xfId="1" applyNumberFormat="1" applyFont="1" applyFill="1" applyAlignment="1">
      <alignment vertical="center"/>
    </xf>
    <xf numFmtId="0" fontId="5" fillId="0" borderId="0" xfId="1" applyFont="1"/>
    <xf numFmtId="0" fontId="5" fillId="0" borderId="0" xfId="1" applyFont="1" applyBorder="1"/>
    <xf numFmtId="0" fontId="15" fillId="0" borderId="0" xfId="1" applyFont="1"/>
    <xf numFmtId="164" fontId="5" fillId="0" borderId="1" xfId="1" applyNumberFormat="1" applyFont="1" applyFill="1" applyBorder="1" applyAlignment="1">
      <alignment horizontal="right"/>
    </xf>
    <xf numFmtId="4" fontId="0" fillId="0" borderId="1" xfId="0" applyNumberFormat="1" applyBorder="1"/>
    <xf numFmtId="0" fontId="5" fillId="0" borderId="1" xfId="1" applyFont="1" applyFill="1" applyBorder="1" applyAlignment="1">
      <alignment horizontal="center" wrapText="1"/>
    </xf>
    <xf numFmtId="0" fontId="5" fillId="21" borderId="2" xfId="1" applyFont="1" applyFill="1" applyBorder="1" applyAlignment="1">
      <alignment horizontal="center" vertical="center" wrapText="1"/>
    </xf>
    <xf numFmtId="0" fontId="5" fillId="21" borderId="3" xfId="1" applyFont="1" applyFill="1" applyBorder="1" applyAlignment="1">
      <alignment horizontal="center" vertical="center" wrapText="1"/>
    </xf>
    <xf numFmtId="0" fontId="5" fillId="21" borderId="4" xfId="1" applyFont="1" applyFill="1" applyBorder="1" applyAlignment="1">
      <alignment horizontal="center" vertical="center" wrapText="1"/>
    </xf>
    <xf numFmtId="0" fontId="5" fillId="20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17" borderId="2" xfId="1" applyFont="1" applyFill="1" applyBorder="1" applyAlignment="1">
      <alignment horizontal="center" vertical="center" wrapText="1"/>
    </xf>
    <xf numFmtId="0" fontId="5" fillId="17" borderId="3" xfId="1" applyFont="1" applyFill="1" applyBorder="1" applyAlignment="1">
      <alignment horizontal="center" vertical="center" wrapText="1"/>
    </xf>
    <xf numFmtId="0" fontId="5" fillId="17" borderId="4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top" wrapText="1"/>
    </xf>
    <xf numFmtId="0" fontId="5" fillId="6" borderId="3" xfId="1" applyFont="1" applyFill="1" applyBorder="1" applyAlignment="1">
      <alignment horizontal="center" vertical="top" wrapText="1"/>
    </xf>
    <xf numFmtId="0" fontId="5" fillId="6" borderId="4" xfId="1" applyFont="1" applyFill="1" applyBorder="1" applyAlignment="1">
      <alignment horizontal="center" vertical="top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center" wrapText="1"/>
    </xf>
    <xf numFmtId="0" fontId="5" fillId="11" borderId="3" xfId="1" applyFont="1" applyFill="1" applyBorder="1" applyAlignment="1">
      <alignment horizontal="center" vertical="center" wrapText="1"/>
    </xf>
    <xf numFmtId="0" fontId="5" fillId="11" borderId="4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top" wrapText="1"/>
    </xf>
    <xf numFmtId="0" fontId="5" fillId="12" borderId="3" xfId="1" applyFont="1" applyFill="1" applyBorder="1" applyAlignment="1">
      <alignment horizontal="center" vertical="top" wrapText="1"/>
    </xf>
    <xf numFmtId="0" fontId="5" fillId="12" borderId="4" xfId="1" applyFont="1" applyFill="1" applyBorder="1" applyAlignment="1">
      <alignment horizontal="center" vertical="top" wrapText="1"/>
    </xf>
    <xf numFmtId="0" fontId="5" fillId="8" borderId="3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3" xfId="1" applyFont="1" applyFill="1" applyBorder="1" applyAlignment="1">
      <alignment horizontal="center" vertical="center" wrapText="1"/>
    </xf>
    <xf numFmtId="0" fontId="5" fillId="12" borderId="4" xfId="1" applyFont="1" applyFill="1" applyBorder="1" applyAlignment="1">
      <alignment horizontal="center" vertical="center" wrapText="1"/>
    </xf>
    <xf numFmtId="0" fontId="5" fillId="11" borderId="2" xfId="1" applyFont="1" applyFill="1" applyBorder="1" applyAlignment="1">
      <alignment horizontal="center" vertical="top" wrapText="1"/>
    </xf>
    <xf numFmtId="0" fontId="5" fillId="11" borderId="3" xfId="1" applyFont="1" applyFill="1" applyBorder="1" applyAlignment="1">
      <alignment horizontal="center" vertical="top" wrapText="1"/>
    </xf>
    <xf numFmtId="0" fontId="5" fillId="11" borderId="4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13" borderId="2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4" xfId="1" applyFont="1" applyFill="1" applyBorder="1" applyAlignment="1">
      <alignment horizontal="center" vertical="center" wrapText="1"/>
    </xf>
    <xf numFmtId="0" fontId="5" fillId="14" borderId="2" xfId="1" applyFont="1" applyFill="1" applyBorder="1" applyAlignment="1">
      <alignment horizontal="center" vertical="top" wrapText="1"/>
    </xf>
    <xf numFmtId="0" fontId="5" fillId="14" borderId="3" xfId="1" applyFont="1" applyFill="1" applyBorder="1" applyAlignment="1">
      <alignment horizontal="center" vertical="top" wrapText="1"/>
    </xf>
    <xf numFmtId="0" fontId="5" fillId="14" borderId="4" xfId="1" applyFont="1" applyFill="1" applyBorder="1" applyAlignment="1">
      <alignment horizontal="center" vertical="top" wrapText="1"/>
    </xf>
  </cellXfs>
  <cellStyles count="8">
    <cellStyle name="20% — акцент4 2" xfId="4"/>
    <cellStyle name="20% — акцент4 2 2" xfId="6"/>
    <cellStyle name="20% — акцент5 2" xfId="5"/>
    <cellStyle name="20% — акцент5 2 2" xfId="7"/>
    <cellStyle name="xl60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mruColors>
      <color rgb="FFFFCCFF"/>
      <color rgb="FF9900FF"/>
      <color rgb="FF99FFCC"/>
      <color rgb="FF9AB8D8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dep"/>
      <queryTableField id="2" name="name_dep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ES152"/>
  <sheetViews>
    <sheetView tabSelected="1" topLeftCell="A3" zoomScale="85" zoomScaleNormal="85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C5" sqref="C5"/>
    </sheetView>
  </sheetViews>
  <sheetFormatPr defaultColWidth="9.140625" defaultRowHeight="12.75" outlineLevelRow="1" outlineLevelCol="1" x14ac:dyDescent="0.2"/>
  <cols>
    <col min="1" max="1" width="6.140625" style="1" customWidth="1"/>
    <col min="2" max="2" width="45.28515625" style="1" customWidth="1"/>
    <col min="3" max="3" width="17.7109375" style="1" customWidth="1"/>
    <col min="4" max="5" width="17.5703125" style="1" customWidth="1"/>
    <col min="6" max="7" width="12.7109375" style="1" customWidth="1"/>
    <col min="8" max="8" width="19.7109375" style="1" customWidth="1"/>
    <col min="9" max="9" width="17.5703125" style="1" customWidth="1"/>
    <col min="10" max="10" width="18" style="1" customWidth="1"/>
    <col min="11" max="11" width="12.7109375" style="1" customWidth="1"/>
    <col min="12" max="12" width="15.28515625" style="1" customWidth="1"/>
    <col min="13" max="13" width="18.28515625" style="1" customWidth="1"/>
    <col min="14" max="14" width="18" style="1" customWidth="1"/>
    <col min="15" max="15" width="18" style="30" customWidth="1"/>
    <col min="16" max="17" width="12.7109375" style="1" customWidth="1"/>
    <col min="18" max="18" width="18.28515625" style="30" customWidth="1"/>
    <col min="19" max="19" width="18" style="30" customWidth="1"/>
    <col min="20" max="20" width="17.28515625" style="30" customWidth="1"/>
    <col min="21" max="22" width="14.140625" style="1" customWidth="1"/>
    <col min="23" max="27" width="14.140625" style="30" customWidth="1"/>
    <col min="28" max="28" width="18.28515625" style="30" customWidth="1"/>
    <col min="29" max="29" width="18" style="30" customWidth="1"/>
    <col min="30" max="30" width="15.5703125" style="30" customWidth="1"/>
    <col min="31" max="32" width="15.5703125" style="1" customWidth="1"/>
    <col min="33" max="33" width="18.28515625" style="30" customWidth="1"/>
    <col min="34" max="34" width="18" style="30" customWidth="1"/>
    <col min="35" max="35" width="15.7109375" style="30" customWidth="1"/>
    <col min="36" max="37" width="12.7109375" style="1" customWidth="1"/>
    <col min="38" max="38" width="18.28515625" style="30" customWidth="1"/>
    <col min="39" max="39" width="18" style="30" customWidth="1"/>
    <col min="40" max="40" width="16.42578125" style="30" customWidth="1"/>
    <col min="41" max="42" width="12.7109375" style="1" customWidth="1"/>
    <col min="43" max="43" width="18.28515625" style="30" customWidth="1"/>
    <col min="44" max="44" width="18" style="30" customWidth="1"/>
    <col min="45" max="45" width="15.85546875" style="30" customWidth="1"/>
    <col min="46" max="46" width="12.7109375" style="1" customWidth="1"/>
    <col min="47" max="47" width="14.140625" style="1" customWidth="1"/>
    <col min="48" max="48" width="18.140625" style="30" customWidth="1"/>
    <col min="49" max="49" width="19" style="30" customWidth="1"/>
    <col min="50" max="50" width="17" style="30" customWidth="1"/>
    <col min="51" max="52" width="12.7109375" style="29" customWidth="1"/>
    <col min="53" max="53" width="18.28515625" style="30" customWidth="1"/>
    <col min="54" max="54" width="18" style="30" customWidth="1"/>
    <col min="55" max="55" width="16.7109375" style="30" customWidth="1"/>
    <col min="56" max="57" width="12.7109375" style="1" customWidth="1"/>
    <col min="58" max="58" width="18.28515625" style="30" customWidth="1"/>
    <col min="59" max="59" width="18" style="30" customWidth="1"/>
    <col min="60" max="60" width="15.85546875" style="30" customWidth="1"/>
    <col min="61" max="62" width="12.7109375" style="1" customWidth="1"/>
    <col min="63" max="63" width="18.28515625" style="30" customWidth="1"/>
    <col min="64" max="64" width="18" style="30" customWidth="1"/>
    <col min="65" max="65" width="16.7109375" style="30" customWidth="1"/>
    <col min="66" max="67" width="12.7109375" style="1" customWidth="1"/>
    <col min="68" max="68" width="18.28515625" style="30" customWidth="1"/>
    <col min="69" max="69" width="18" style="30" customWidth="1"/>
    <col min="70" max="70" width="13.7109375" style="30" customWidth="1"/>
    <col min="71" max="72" width="12.7109375" style="1" customWidth="1"/>
    <col min="73" max="73" width="18.28515625" style="30" customWidth="1"/>
    <col min="74" max="74" width="18" style="30" customWidth="1"/>
    <col min="75" max="75" width="15.140625" style="30" customWidth="1"/>
    <col min="76" max="77" width="12.7109375" style="1" customWidth="1"/>
    <col min="78" max="78" width="18.28515625" style="30" customWidth="1"/>
    <col min="79" max="79" width="18" style="30" customWidth="1"/>
    <col min="80" max="80" width="15.42578125" style="30" customWidth="1"/>
    <col min="81" max="82" width="12.7109375" style="1" customWidth="1"/>
    <col min="83" max="83" width="18.28515625" style="30" customWidth="1"/>
    <col min="84" max="84" width="18" style="30" customWidth="1"/>
    <col min="85" max="85" width="14.7109375" style="30" customWidth="1"/>
    <col min="86" max="87" width="12.7109375" style="1" customWidth="1"/>
    <col min="88" max="88" width="15.5703125" style="29" customWidth="1"/>
    <col min="89" max="90" width="15.85546875" style="29" customWidth="1"/>
    <col min="91" max="92" width="12.7109375" style="1" customWidth="1"/>
    <col min="93" max="93" width="18.28515625" style="30" customWidth="1"/>
    <col min="94" max="94" width="18" style="30" customWidth="1"/>
    <col min="95" max="95" width="15.85546875" style="30" customWidth="1"/>
    <col min="96" max="97" width="12.7109375" style="1" customWidth="1"/>
    <col min="98" max="98" width="18.28515625" style="30" customWidth="1"/>
    <col min="99" max="99" width="18" style="30" customWidth="1"/>
    <col min="100" max="100" width="14.85546875" style="30" customWidth="1"/>
    <col min="101" max="102" width="12.7109375" style="1" customWidth="1"/>
    <col min="103" max="103" width="18.28515625" style="30" customWidth="1"/>
    <col min="104" max="104" width="18" style="30" customWidth="1"/>
    <col min="105" max="105" width="14.85546875" style="30" customWidth="1"/>
    <col min="106" max="107" width="12.7109375" style="1" customWidth="1"/>
    <col min="108" max="108" width="18.28515625" style="30" customWidth="1"/>
    <col min="109" max="109" width="18" style="30" customWidth="1"/>
    <col min="110" max="110" width="14.7109375" style="30" customWidth="1"/>
    <col min="111" max="112" width="12.7109375" style="1" customWidth="1"/>
    <col min="113" max="113" width="18.28515625" style="30" customWidth="1"/>
    <col min="114" max="114" width="18" style="30" customWidth="1"/>
    <col min="115" max="115" width="14.5703125" style="30" customWidth="1"/>
    <col min="116" max="117" width="14.28515625" style="1" customWidth="1"/>
    <col min="118" max="118" width="18" style="30" customWidth="1"/>
    <col min="119" max="119" width="14.7109375" style="30" customWidth="1"/>
    <col min="120" max="120" width="14.28515625" style="1" customWidth="1"/>
    <col min="121" max="121" width="18.28515625" style="30" customWidth="1"/>
    <col min="122" max="122" width="18" style="30" customWidth="1"/>
    <col min="123" max="123" width="14.140625" style="30" customWidth="1"/>
    <col min="124" max="125" width="12.7109375" style="1" customWidth="1"/>
    <col min="126" max="126" width="18.28515625" style="30" customWidth="1"/>
    <col min="127" max="128" width="14.7109375" style="30" customWidth="1" outlineLevel="1"/>
    <col min="129" max="130" width="12.7109375" style="30" customWidth="1" outlineLevel="1"/>
    <col min="131" max="149" width="9.140625" style="46"/>
    <col min="150" max="16384" width="9.140625" style="1"/>
  </cols>
  <sheetData>
    <row r="1" spans="1:149" s="62" customFormat="1" ht="20.100000000000001" customHeight="1" x14ac:dyDescent="0.3">
      <c r="C1" s="64" t="s">
        <v>169</v>
      </c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</row>
    <row r="2" spans="1:149" s="62" customFormat="1" ht="20.100000000000001" customHeight="1" x14ac:dyDescent="0.25"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</row>
    <row r="3" spans="1:149" s="8" customFormat="1" ht="83.25" customHeight="1" x14ac:dyDescent="0.2">
      <c r="A3" s="7"/>
      <c r="B3" s="7"/>
      <c r="C3" s="72" t="s">
        <v>114</v>
      </c>
      <c r="D3" s="73"/>
      <c r="E3" s="73"/>
      <c r="F3" s="73"/>
      <c r="G3" s="73"/>
      <c r="H3" s="74" t="s">
        <v>115</v>
      </c>
      <c r="I3" s="75"/>
      <c r="J3" s="75"/>
      <c r="K3" s="75"/>
      <c r="L3" s="76"/>
      <c r="M3" s="77" t="s">
        <v>147</v>
      </c>
      <c r="N3" s="78"/>
      <c r="O3" s="78"/>
      <c r="P3" s="78"/>
      <c r="Q3" s="79"/>
      <c r="R3" s="80" t="s">
        <v>148</v>
      </c>
      <c r="S3" s="81"/>
      <c r="T3" s="81"/>
      <c r="U3" s="81"/>
      <c r="V3" s="82"/>
      <c r="W3" s="68" t="s">
        <v>174</v>
      </c>
      <c r="X3" s="69"/>
      <c r="Y3" s="69"/>
      <c r="Z3" s="69"/>
      <c r="AA3" s="70"/>
      <c r="AB3" s="86" t="s">
        <v>149</v>
      </c>
      <c r="AC3" s="87"/>
      <c r="AD3" s="87"/>
      <c r="AE3" s="87"/>
      <c r="AF3" s="88"/>
      <c r="AG3" s="89" t="s">
        <v>150</v>
      </c>
      <c r="AH3" s="90"/>
      <c r="AI3" s="90"/>
      <c r="AJ3" s="90"/>
      <c r="AK3" s="91"/>
      <c r="AL3" s="100" t="s">
        <v>151</v>
      </c>
      <c r="AM3" s="101"/>
      <c r="AN3" s="101"/>
      <c r="AO3" s="101"/>
      <c r="AP3" s="102"/>
      <c r="AQ3" s="104" t="s">
        <v>152</v>
      </c>
      <c r="AR3" s="108"/>
      <c r="AS3" s="108"/>
      <c r="AT3" s="108"/>
      <c r="AU3" s="109"/>
      <c r="AV3" s="74" t="s">
        <v>116</v>
      </c>
      <c r="AW3" s="75"/>
      <c r="AX3" s="75"/>
      <c r="AY3" s="75"/>
      <c r="AZ3" s="76"/>
      <c r="BA3" s="92" t="s">
        <v>153</v>
      </c>
      <c r="BB3" s="93"/>
      <c r="BC3" s="93"/>
      <c r="BD3" s="93"/>
      <c r="BE3" s="94"/>
      <c r="BF3" s="95" t="s">
        <v>154</v>
      </c>
      <c r="BG3" s="96"/>
      <c r="BH3" s="96"/>
      <c r="BI3" s="96"/>
      <c r="BJ3" s="96"/>
      <c r="BK3" s="97" t="s">
        <v>155</v>
      </c>
      <c r="BL3" s="98"/>
      <c r="BM3" s="98"/>
      <c r="BN3" s="98"/>
      <c r="BO3" s="99"/>
      <c r="BP3" s="110" t="s">
        <v>117</v>
      </c>
      <c r="BQ3" s="111"/>
      <c r="BR3" s="111"/>
      <c r="BS3" s="111"/>
      <c r="BT3" s="112"/>
      <c r="BU3" s="116" t="s">
        <v>156</v>
      </c>
      <c r="BV3" s="117"/>
      <c r="BW3" s="117"/>
      <c r="BX3" s="117"/>
      <c r="BY3" s="118"/>
      <c r="BZ3" s="119" t="s">
        <v>157</v>
      </c>
      <c r="CA3" s="120"/>
      <c r="CB3" s="120"/>
      <c r="CC3" s="120"/>
      <c r="CD3" s="121"/>
      <c r="CE3" s="122" t="s">
        <v>158</v>
      </c>
      <c r="CF3" s="123"/>
      <c r="CG3" s="123"/>
      <c r="CH3" s="123"/>
      <c r="CI3" s="124"/>
      <c r="CJ3" s="113" t="s">
        <v>159</v>
      </c>
      <c r="CK3" s="114"/>
      <c r="CL3" s="114"/>
      <c r="CM3" s="114"/>
      <c r="CN3" s="115"/>
      <c r="CO3" s="105" t="s">
        <v>160</v>
      </c>
      <c r="CP3" s="106"/>
      <c r="CQ3" s="106"/>
      <c r="CR3" s="106"/>
      <c r="CS3" s="107"/>
      <c r="CT3" s="105" t="s">
        <v>162</v>
      </c>
      <c r="CU3" s="106"/>
      <c r="CV3" s="106"/>
      <c r="CW3" s="106"/>
      <c r="CX3" s="107"/>
      <c r="CY3" s="83" t="s">
        <v>161</v>
      </c>
      <c r="CZ3" s="84"/>
      <c r="DA3" s="84"/>
      <c r="DB3" s="84"/>
      <c r="DC3" s="85"/>
      <c r="DD3" s="104" t="s">
        <v>163</v>
      </c>
      <c r="DE3" s="108"/>
      <c r="DF3" s="108"/>
      <c r="DG3" s="108"/>
      <c r="DH3" s="109"/>
      <c r="DI3" s="100" t="s">
        <v>164</v>
      </c>
      <c r="DJ3" s="101"/>
      <c r="DK3" s="101"/>
      <c r="DL3" s="101"/>
      <c r="DM3" s="102"/>
      <c r="DN3" s="77" t="s">
        <v>165</v>
      </c>
      <c r="DO3" s="78"/>
      <c r="DP3" s="79"/>
      <c r="DQ3" s="103" t="s">
        <v>166</v>
      </c>
      <c r="DR3" s="103"/>
      <c r="DS3" s="103"/>
      <c r="DT3" s="103"/>
      <c r="DU3" s="104"/>
      <c r="DV3" s="71" t="s">
        <v>167</v>
      </c>
      <c r="DW3" s="71"/>
      <c r="DX3" s="71"/>
      <c r="DY3" s="71"/>
      <c r="DZ3" s="71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</row>
    <row r="4" spans="1:149" s="14" customFormat="1" ht="60" x14ac:dyDescent="0.2">
      <c r="A4" s="7"/>
      <c r="B4" s="13" t="s">
        <v>118</v>
      </c>
      <c r="C4" s="32" t="s">
        <v>168</v>
      </c>
      <c r="D4" s="32" t="s">
        <v>170</v>
      </c>
      <c r="E4" s="32" t="s">
        <v>171</v>
      </c>
      <c r="F4" s="32" t="s">
        <v>172</v>
      </c>
      <c r="G4" s="32" t="s">
        <v>173</v>
      </c>
      <c r="H4" s="32" t="s">
        <v>168</v>
      </c>
      <c r="I4" s="32" t="s">
        <v>170</v>
      </c>
      <c r="J4" s="32" t="s">
        <v>171</v>
      </c>
      <c r="K4" s="32" t="s">
        <v>172</v>
      </c>
      <c r="L4" s="32" t="s">
        <v>173</v>
      </c>
      <c r="M4" s="32" t="s">
        <v>168</v>
      </c>
      <c r="N4" s="32" t="s">
        <v>170</v>
      </c>
      <c r="O4" s="32" t="s">
        <v>171</v>
      </c>
      <c r="P4" s="32" t="s">
        <v>172</v>
      </c>
      <c r="Q4" s="32" t="s">
        <v>173</v>
      </c>
      <c r="R4" s="32" t="s">
        <v>168</v>
      </c>
      <c r="S4" s="32" t="s">
        <v>170</v>
      </c>
      <c r="T4" s="32" t="s">
        <v>171</v>
      </c>
      <c r="U4" s="32" t="s">
        <v>172</v>
      </c>
      <c r="V4" s="32" t="s">
        <v>173</v>
      </c>
      <c r="W4" s="32" t="s">
        <v>168</v>
      </c>
      <c r="X4" s="32" t="s">
        <v>170</v>
      </c>
      <c r="Y4" s="32" t="s">
        <v>171</v>
      </c>
      <c r="Z4" s="32" t="s">
        <v>172</v>
      </c>
      <c r="AA4" s="32" t="s">
        <v>173</v>
      </c>
      <c r="AB4" s="32" t="s">
        <v>168</v>
      </c>
      <c r="AC4" s="32" t="s">
        <v>170</v>
      </c>
      <c r="AD4" s="32" t="s">
        <v>171</v>
      </c>
      <c r="AE4" s="32" t="s">
        <v>172</v>
      </c>
      <c r="AF4" s="32" t="s">
        <v>173</v>
      </c>
      <c r="AG4" s="32" t="s">
        <v>168</v>
      </c>
      <c r="AH4" s="32" t="s">
        <v>170</v>
      </c>
      <c r="AI4" s="32" t="s">
        <v>171</v>
      </c>
      <c r="AJ4" s="32" t="s">
        <v>172</v>
      </c>
      <c r="AK4" s="32" t="s">
        <v>173</v>
      </c>
      <c r="AL4" s="32" t="s">
        <v>168</v>
      </c>
      <c r="AM4" s="32" t="s">
        <v>170</v>
      </c>
      <c r="AN4" s="32" t="s">
        <v>171</v>
      </c>
      <c r="AO4" s="32" t="s">
        <v>172</v>
      </c>
      <c r="AP4" s="32" t="s">
        <v>173</v>
      </c>
      <c r="AQ4" s="32" t="s">
        <v>168</v>
      </c>
      <c r="AR4" s="32" t="s">
        <v>170</v>
      </c>
      <c r="AS4" s="32" t="s">
        <v>171</v>
      </c>
      <c r="AT4" s="32" t="s">
        <v>172</v>
      </c>
      <c r="AU4" s="32" t="s">
        <v>173</v>
      </c>
      <c r="AV4" s="32" t="s">
        <v>168</v>
      </c>
      <c r="AW4" s="32" t="s">
        <v>170</v>
      </c>
      <c r="AX4" s="32" t="s">
        <v>171</v>
      </c>
      <c r="AY4" s="32" t="s">
        <v>172</v>
      </c>
      <c r="AZ4" s="32" t="s">
        <v>173</v>
      </c>
      <c r="BA4" s="32" t="s">
        <v>168</v>
      </c>
      <c r="BB4" s="32" t="s">
        <v>170</v>
      </c>
      <c r="BC4" s="32" t="s">
        <v>171</v>
      </c>
      <c r="BD4" s="32" t="s">
        <v>172</v>
      </c>
      <c r="BE4" s="32" t="s">
        <v>173</v>
      </c>
      <c r="BF4" s="32" t="s">
        <v>168</v>
      </c>
      <c r="BG4" s="32" t="s">
        <v>170</v>
      </c>
      <c r="BH4" s="32" t="s">
        <v>171</v>
      </c>
      <c r="BI4" s="32" t="s">
        <v>172</v>
      </c>
      <c r="BJ4" s="32" t="s">
        <v>173</v>
      </c>
      <c r="BK4" s="32" t="s">
        <v>168</v>
      </c>
      <c r="BL4" s="32" t="s">
        <v>170</v>
      </c>
      <c r="BM4" s="32" t="s">
        <v>171</v>
      </c>
      <c r="BN4" s="32" t="s">
        <v>172</v>
      </c>
      <c r="BO4" s="32" t="s">
        <v>173</v>
      </c>
      <c r="BP4" s="32" t="s">
        <v>168</v>
      </c>
      <c r="BQ4" s="32" t="s">
        <v>170</v>
      </c>
      <c r="BR4" s="32" t="s">
        <v>171</v>
      </c>
      <c r="BS4" s="32" t="s">
        <v>172</v>
      </c>
      <c r="BT4" s="32" t="s">
        <v>173</v>
      </c>
      <c r="BU4" s="32" t="s">
        <v>168</v>
      </c>
      <c r="BV4" s="32" t="s">
        <v>170</v>
      </c>
      <c r="BW4" s="32" t="s">
        <v>171</v>
      </c>
      <c r="BX4" s="32" t="s">
        <v>172</v>
      </c>
      <c r="BY4" s="32" t="s">
        <v>173</v>
      </c>
      <c r="BZ4" s="32" t="s">
        <v>168</v>
      </c>
      <c r="CA4" s="32" t="s">
        <v>170</v>
      </c>
      <c r="CB4" s="32" t="s">
        <v>171</v>
      </c>
      <c r="CC4" s="32" t="s">
        <v>172</v>
      </c>
      <c r="CD4" s="32" t="s">
        <v>173</v>
      </c>
      <c r="CE4" s="32" t="s">
        <v>168</v>
      </c>
      <c r="CF4" s="32" t="s">
        <v>170</v>
      </c>
      <c r="CG4" s="32" t="s">
        <v>171</v>
      </c>
      <c r="CH4" s="32" t="s">
        <v>172</v>
      </c>
      <c r="CI4" s="32" t="s">
        <v>173</v>
      </c>
      <c r="CJ4" s="32" t="s">
        <v>168</v>
      </c>
      <c r="CK4" s="32" t="s">
        <v>170</v>
      </c>
      <c r="CL4" s="32" t="s">
        <v>171</v>
      </c>
      <c r="CM4" s="32" t="s">
        <v>172</v>
      </c>
      <c r="CN4" s="32" t="s">
        <v>173</v>
      </c>
      <c r="CO4" s="32" t="s">
        <v>168</v>
      </c>
      <c r="CP4" s="32" t="s">
        <v>170</v>
      </c>
      <c r="CQ4" s="32" t="s">
        <v>171</v>
      </c>
      <c r="CR4" s="32" t="s">
        <v>172</v>
      </c>
      <c r="CS4" s="32" t="s">
        <v>173</v>
      </c>
      <c r="CT4" s="32" t="s">
        <v>168</v>
      </c>
      <c r="CU4" s="32" t="s">
        <v>170</v>
      </c>
      <c r="CV4" s="32" t="s">
        <v>171</v>
      </c>
      <c r="CW4" s="32" t="s">
        <v>172</v>
      </c>
      <c r="CX4" s="32" t="s">
        <v>173</v>
      </c>
      <c r="CY4" s="32" t="s">
        <v>168</v>
      </c>
      <c r="CZ4" s="32" t="s">
        <v>170</v>
      </c>
      <c r="DA4" s="32" t="s">
        <v>171</v>
      </c>
      <c r="DB4" s="32" t="s">
        <v>172</v>
      </c>
      <c r="DC4" s="32" t="s">
        <v>173</v>
      </c>
      <c r="DD4" s="32" t="s">
        <v>168</v>
      </c>
      <c r="DE4" s="32" t="s">
        <v>170</v>
      </c>
      <c r="DF4" s="32" t="s">
        <v>171</v>
      </c>
      <c r="DG4" s="32" t="s">
        <v>172</v>
      </c>
      <c r="DH4" s="32" t="s">
        <v>173</v>
      </c>
      <c r="DI4" s="32" t="s">
        <v>168</v>
      </c>
      <c r="DJ4" s="32" t="s">
        <v>170</v>
      </c>
      <c r="DK4" s="32" t="s">
        <v>171</v>
      </c>
      <c r="DL4" s="32" t="s">
        <v>172</v>
      </c>
      <c r="DM4" s="32" t="s">
        <v>173</v>
      </c>
      <c r="DN4" s="32" t="s">
        <v>170</v>
      </c>
      <c r="DO4" s="32" t="s">
        <v>171</v>
      </c>
      <c r="DP4" s="32" t="s">
        <v>173</v>
      </c>
      <c r="DQ4" s="32" t="s">
        <v>168</v>
      </c>
      <c r="DR4" s="32" t="s">
        <v>170</v>
      </c>
      <c r="DS4" s="32" t="s">
        <v>171</v>
      </c>
      <c r="DT4" s="32" t="s">
        <v>172</v>
      </c>
      <c r="DU4" s="32" t="s">
        <v>173</v>
      </c>
      <c r="DV4" s="32" t="s">
        <v>168</v>
      </c>
      <c r="DW4" s="32" t="s">
        <v>170</v>
      </c>
      <c r="DX4" s="32" t="s">
        <v>171</v>
      </c>
      <c r="DY4" s="32" t="s">
        <v>172</v>
      </c>
      <c r="DZ4" s="32" t="s">
        <v>173</v>
      </c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</row>
    <row r="5" spans="1:149" s="3" customFormat="1" ht="18" customHeight="1" x14ac:dyDescent="0.25">
      <c r="A5" s="2" t="s">
        <v>119</v>
      </c>
      <c r="B5" s="2" t="s">
        <v>120</v>
      </c>
      <c r="C5" s="2">
        <v>1</v>
      </c>
      <c r="D5" s="2">
        <f>C5+1</f>
        <v>2</v>
      </c>
      <c r="E5" s="2">
        <f>D5+1</f>
        <v>3</v>
      </c>
      <c r="F5" s="2">
        <f t="shared" ref="F5:AF5" si="0">E5+1</f>
        <v>4</v>
      </c>
      <c r="G5" s="2">
        <f t="shared" si="0"/>
        <v>5</v>
      </c>
      <c r="H5" s="2">
        <f t="shared" si="0"/>
        <v>6</v>
      </c>
      <c r="I5" s="2">
        <f t="shared" si="0"/>
        <v>7</v>
      </c>
      <c r="J5" s="2">
        <f t="shared" si="0"/>
        <v>8</v>
      </c>
      <c r="K5" s="2">
        <f t="shared" si="0"/>
        <v>9</v>
      </c>
      <c r="L5" s="2">
        <f t="shared" si="0"/>
        <v>10</v>
      </c>
      <c r="M5" s="2">
        <f t="shared" si="0"/>
        <v>11</v>
      </c>
      <c r="N5" s="2">
        <f t="shared" si="0"/>
        <v>12</v>
      </c>
      <c r="O5" s="31">
        <f t="shared" si="0"/>
        <v>13</v>
      </c>
      <c r="P5" s="2">
        <f t="shared" si="0"/>
        <v>14</v>
      </c>
      <c r="Q5" s="2">
        <f t="shared" si="0"/>
        <v>15</v>
      </c>
      <c r="R5" s="31">
        <f t="shared" ref="R5" si="1">Q5+1</f>
        <v>16</v>
      </c>
      <c r="S5" s="31">
        <f t="shared" ref="S5" si="2">R5+1</f>
        <v>17</v>
      </c>
      <c r="T5" s="31">
        <f t="shared" ref="T5" si="3">S5+1</f>
        <v>18</v>
      </c>
      <c r="U5" s="2">
        <f t="shared" si="0"/>
        <v>19</v>
      </c>
      <c r="V5" s="2">
        <f t="shared" si="0"/>
        <v>20</v>
      </c>
      <c r="W5" s="31">
        <f t="shared" ref="W5" si="4">V5+1</f>
        <v>21</v>
      </c>
      <c r="X5" s="31">
        <f t="shared" ref="X5" si="5">W5+1</f>
        <v>22</v>
      </c>
      <c r="Y5" s="31">
        <f t="shared" ref="Y5" si="6">X5+1</f>
        <v>23</v>
      </c>
      <c r="Z5" s="31">
        <f t="shared" ref="Z5" si="7">Y5+1</f>
        <v>24</v>
      </c>
      <c r="AA5" s="31">
        <f t="shared" ref="AA5" si="8">Z5+1</f>
        <v>25</v>
      </c>
      <c r="AB5" s="31">
        <f t="shared" ref="AB5" si="9">V5+1</f>
        <v>21</v>
      </c>
      <c r="AC5" s="31">
        <f t="shared" ref="AC5" si="10">AB5+1</f>
        <v>22</v>
      </c>
      <c r="AD5" s="31">
        <f t="shared" ref="AD5" si="11">AC5+1</f>
        <v>23</v>
      </c>
      <c r="AE5" s="2">
        <f t="shared" si="0"/>
        <v>24</v>
      </c>
      <c r="AF5" s="2">
        <f t="shared" si="0"/>
        <v>25</v>
      </c>
      <c r="AG5" s="31">
        <f t="shared" ref="AG5" si="12">AF5+1</f>
        <v>26</v>
      </c>
      <c r="AH5" s="31">
        <f t="shared" ref="AH5" si="13">AG5+1</f>
        <v>27</v>
      </c>
      <c r="AI5" s="31">
        <f t="shared" ref="AI5" si="14">AH5+1</f>
        <v>28</v>
      </c>
      <c r="AJ5" s="2">
        <f t="shared" ref="AJ5" si="15">AI5+1</f>
        <v>29</v>
      </c>
      <c r="AK5" s="2">
        <f t="shared" ref="AK5" si="16">AJ5+1</f>
        <v>30</v>
      </c>
      <c r="AL5" s="31">
        <f t="shared" ref="AL5" si="17">AK5+1</f>
        <v>31</v>
      </c>
      <c r="AM5" s="31">
        <f t="shared" ref="AM5" si="18">AL5+1</f>
        <v>32</v>
      </c>
      <c r="AN5" s="31">
        <f t="shared" ref="AN5" si="19">AM5+1</f>
        <v>33</v>
      </c>
      <c r="AO5" s="2">
        <f t="shared" ref="AO5" si="20">AN5+1</f>
        <v>34</v>
      </c>
      <c r="AP5" s="2">
        <f t="shared" ref="AP5" si="21">AO5+1</f>
        <v>35</v>
      </c>
      <c r="AQ5" s="31">
        <f t="shared" ref="AQ5" si="22">AP5+1</f>
        <v>36</v>
      </c>
      <c r="AR5" s="31">
        <f t="shared" ref="AR5" si="23">AQ5+1</f>
        <v>37</v>
      </c>
      <c r="AS5" s="31">
        <f t="shared" ref="AS5" si="24">AR5+1</f>
        <v>38</v>
      </c>
      <c r="AT5" s="2">
        <f t="shared" ref="AT5" si="25">AS5+1</f>
        <v>39</v>
      </c>
      <c r="AU5" s="2">
        <f t="shared" ref="AU5:AZ5" si="26">AT5+1</f>
        <v>40</v>
      </c>
      <c r="AV5" s="31">
        <f t="shared" si="26"/>
        <v>41</v>
      </c>
      <c r="AW5" s="31">
        <f t="shared" si="26"/>
        <v>42</v>
      </c>
      <c r="AX5" s="31">
        <f t="shared" si="26"/>
        <v>43</v>
      </c>
      <c r="AY5" s="2">
        <f t="shared" si="26"/>
        <v>44</v>
      </c>
      <c r="AZ5" s="2">
        <f t="shared" si="26"/>
        <v>45</v>
      </c>
      <c r="BA5" s="31">
        <f t="shared" ref="BA5" si="27">AZ5+1</f>
        <v>46</v>
      </c>
      <c r="BB5" s="31">
        <f t="shared" ref="BB5" si="28">BA5+1</f>
        <v>47</v>
      </c>
      <c r="BC5" s="31">
        <f t="shared" ref="BC5" si="29">BB5+1</f>
        <v>48</v>
      </c>
      <c r="BD5" s="2">
        <f t="shared" ref="BD5" si="30">BC5+1</f>
        <v>49</v>
      </c>
      <c r="BE5" s="2">
        <f t="shared" ref="BE5" si="31">BD5+1</f>
        <v>50</v>
      </c>
      <c r="BF5" s="31">
        <f t="shared" ref="BF5" si="32">BE5+1</f>
        <v>51</v>
      </c>
      <c r="BG5" s="31">
        <f t="shared" ref="BG5" si="33">BF5+1</f>
        <v>52</v>
      </c>
      <c r="BH5" s="31">
        <f t="shared" ref="BH5" si="34">BG5+1</f>
        <v>53</v>
      </c>
      <c r="BI5" s="2">
        <f t="shared" ref="BI5" si="35">BH5+1</f>
        <v>54</v>
      </c>
      <c r="BJ5" s="2">
        <f t="shared" ref="BJ5" si="36">BI5+1</f>
        <v>55</v>
      </c>
      <c r="BK5" s="31">
        <f t="shared" ref="BK5" si="37">BJ5+1</f>
        <v>56</v>
      </c>
      <c r="BL5" s="31">
        <f t="shared" ref="BL5" si="38">BK5+1</f>
        <v>57</v>
      </c>
      <c r="BM5" s="31">
        <f t="shared" ref="BM5" si="39">BL5+1</f>
        <v>58</v>
      </c>
      <c r="BN5" s="2">
        <f t="shared" ref="BN5" si="40">BM5+1</f>
        <v>59</v>
      </c>
      <c r="BO5" s="2">
        <f t="shared" ref="BO5" si="41">BN5+1</f>
        <v>60</v>
      </c>
      <c r="BP5" s="31">
        <f t="shared" ref="BP5" si="42">BO5+1</f>
        <v>61</v>
      </c>
      <c r="BQ5" s="31">
        <f>BP5+1</f>
        <v>62</v>
      </c>
      <c r="BR5" s="31">
        <f t="shared" ref="BR5" si="43">BQ5+1</f>
        <v>63</v>
      </c>
      <c r="BS5" s="2">
        <f t="shared" ref="BS5" si="44">BR5+1</f>
        <v>64</v>
      </c>
      <c r="BT5" s="2">
        <f t="shared" ref="BT5" si="45">BS5+1</f>
        <v>65</v>
      </c>
      <c r="BU5" s="31">
        <f t="shared" ref="BU5" si="46">BT5+1</f>
        <v>66</v>
      </c>
      <c r="BV5" s="31">
        <f>BU5+1</f>
        <v>67</v>
      </c>
      <c r="BW5" s="31">
        <f t="shared" ref="BW5" si="47">BV5+1</f>
        <v>68</v>
      </c>
      <c r="BX5" s="2">
        <f t="shared" ref="BX5" si="48">BW5+1</f>
        <v>69</v>
      </c>
      <c r="BY5" s="2">
        <f t="shared" ref="BY5" si="49">BX5+1</f>
        <v>70</v>
      </c>
      <c r="BZ5" s="31">
        <f t="shared" ref="BZ5" si="50">BY5+1</f>
        <v>71</v>
      </c>
      <c r="CA5" s="31">
        <f t="shared" ref="CA5" si="51">BZ5+1</f>
        <v>72</v>
      </c>
      <c r="CB5" s="31">
        <f t="shared" ref="CB5" si="52">CA5+1</f>
        <v>73</v>
      </c>
      <c r="CC5" s="2">
        <f t="shared" ref="CC5" si="53">CB5+1</f>
        <v>74</v>
      </c>
      <c r="CD5" s="2">
        <f t="shared" ref="CD5" si="54">CC5+1</f>
        <v>75</v>
      </c>
      <c r="CE5" s="31">
        <f t="shared" ref="CE5" si="55">CD5+1</f>
        <v>76</v>
      </c>
      <c r="CF5" s="31">
        <f t="shared" ref="CF5" si="56">CE5+1</f>
        <v>77</v>
      </c>
      <c r="CG5" s="31">
        <f t="shared" ref="CG5" si="57">CF5+1</f>
        <v>78</v>
      </c>
      <c r="CH5" s="2">
        <f t="shared" ref="CH5" si="58">CG5+1</f>
        <v>79</v>
      </c>
      <c r="CI5" s="2">
        <f t="shared" ref="CI5:CL5" si="59">CH5+1</f>
        <v>80</v>
      </c>
      <c r="CJ5" s="31">
        <f t="shared" si="59"/>
        <v>81</v>
      </c>
      <c r="CK5" s="31">
        <f t="shared" si="59"/>
        <v>82</v>
      </c>
      <c r="CL5" s="31">
        <f t="shared" si="59"/>
        <v>83</v>
      </c>
      <c r="CM5" s="2">
        <f t="shared" ref="CM5" si="60">CL5+1</f>
        <v>84</v>
      </c>
      <c r="CN5" s="2">
        <f t="shared" ref="CN5" si="61">CM5+1</f>
        <v>85</v>
      </c>
      <c r="CO5" s="31">
        <f t="shared" ref="CO5" si="62">CN5+1</f>
        <v>86</v>
      </c>
      <c r="CP5" s="31">
        <f t="shared" ref="CP5" si="63">CO5+1</f>
        <v>87</v>
      </c>
      <c r="CQ5" s="31">
        <f t="shared" ref="CQ5" si="64">CP5+1</f>
        <v>88</v>
      </c>
      <c r="CR5" s="2">
        <f t="shared" ref="CR5" si="65">CQ5+1</f>
        <v>89</v>
      </c>
      <c r="CS5" s="2">
        <f t="shared" ref="CS5" si="66">CR5+1</f>
        <v>90</v>
      </c>
      <c r="CT5" s="31">
        <f t="shared" ref="CT5" si="67">CS5+1</f>
        <v>91</v>
      </c>
      <c r="CU5" s="31">
        <f t="shared" ref="CU5" si="68">CT5+1</f>
        <v>92</v>
      </c>
      <c r="CV5" s="31">
        <f t="shared" ref="CV5" si="69">CU5+1</f>
        <v>93</v>
      </c>
      <c r="CW5" s="2">
        <f t="shared" ref="CW5" si="70">CV5+1</f>
        <v>94</v>
      </c>
      <c r="CX5" s="2">
        <f t="shared" ref="CX5" si="71">CW5+1</f>
        <v>95</v>
      </c>
      <c r="CY5" s="31">
        <f t="shared" ref="CY5" si="72">CX5+1</f>
        <v>96</v>
      </c>
      <c r="CZ5" s="31">
        <f t="shared" ref="CZ5" si="73">CY5+1</f>
        <v>97</v>
      </c>
      <c r="DA5" s="31">
        <f t="shared" ref="DA5" si="74">CZ5+1</f>
        <v>98</v>
      </c>
      <c r="DB5" s="2">
        <f t="shared" ref="DB5" si="75">DA5+1</f>
        <v>99</v>
      </c>
      <c r="DC5" s="2">
        <f t="shared" ref="DC5" si="76">DB5+1</f>
        <v>100</v>
      </c>
      <c r="DD5" s="31">
        <f t="shared" ref="DD5" si="77">DC5+1</f>
        <v>101</v>
      </c>
      <c r="DE5" s="31">
        <f t="shared" ref="DE5" si="78">DD5+1</f>
        <v>102</v>
      </c>
      <c r="DF5" s="31">
        <f t="shared" ref="DF5" si="79">DE5+1</f>
        <v>103</v>
      </c>
      <c r="DG5" s="2">
        <f t="shared" ref="DG5" si="80">DF5+1</f>
        <v>104</v>
      </c>
      <c r="DH5" s="2">
        <f t="shared" ref="DH5" si="81">DG5+1</f>
        <v>105</v>
      </c>
      <c r="DI5" s="31">
        <f t="shared" ref="DI5" si="82">DH5+1</f>
        <v>106</v>
      </c>
      <c r="DJ5" s="31">
        <f t="shared" ref="DJ5" si="83">DI5+1</f>
        <v>107</v>
      </c>
      <c r="DK5" s="31">
        <f t="shared" ref="DK5" si="84">DJ5+1</f>
        <v>108</v>
      </c>
      <c r="DL5" s="2">
        <f t="shared" ref="DL5" si="85">DK5+1</f>
        <v>109</v>
      </c>
      <c r="DM5" s="2">
        <f t="shared" ref="DM5:DO5" si="86">DL5+1</f>
        <v>110</v>
      </c>
      <c r="DN5" s="31">
        <f t="shared" si="86"/>
        <v>111</v>
      </c>
      <c r="DO5" s="31">
        <f t="shared" si="86"/>
        <v>112</v>
      </c>
      <c r="DP5" s="2">
        <f t="shared" ref="DP5" si="87">DO5+1</f>
        <v>113</v>
      </c>
      <c r="DQ5" s="31">
        <f t="shared" ref="DQ5" si="88">DP5+1</f>
        <v>114</v>
      </c>
      <c r="DR5" s="31">
        <f t="shared" ref="DR5" si="89">DQ5+1</f>
        <v>115</v>
      </c>
      <c r="DS5" s="31">
        <f t="shared" ref="DS5" si="90">DR5+1</f>
        <v>116</v>
      </c>
      <c r="DT5" s="2">
        <f t="shared" ref="DT5" si="91">DS5+1</f>
        <v>117</v>
      </c>
      <c r="DU5" s="44">
        <f t="shared" ref="DU5:DV5" si="92">DT5+1</f>
        <v>118</v>
      </c>
      <c r="DV5" s="31">
        <f t="shared" si="92"/>
        <v>119</v>
      </c>
      <c r="DW5" s="31">
        <f t="shared" ref="DW5:DX5" si="93">DV5+1</f>
        <v>120</v>
      </c>
      <c r="DX5" s="31">
        <f t="shared" si="93"/>
        <v>121</v>
      </c>
      <c r="DY5" s="31">
        <f t="shared" ref="DY5" si="94">DX5+1</f>
        <v>122</v>
      </c>
      <c r="DZ5" s="31">
        <f t="shared" ref="DZ5" si="95">DY5+1</f>
        <v>123</v>
      </c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</row>
    <row r="6" spans="1:149" s="12" customFormat="1" ht="32.1" customHeight="1" x14ac:dyDescent="0.25">
      <c r="A6" s="11"/>
      <c r="B6" s="4" t="s">
        <v>121</v>
      </c>
      <c r="C6" s="15">
        <f>SUM(C7:C10)</f>
        <v>11516247.359999999</v>
      </c>
      <c r="D6" s="34">
        <f>SUM(D7:D10)</f>
        <v>12725639.459999999</v>
      </c>
      <c r="E6" s="34">
        <v>9651337.8300000001</v>
      </c>
      <c r="F6" s="16">
        <f>IF(D6&lt;=0," ",IF(D6/C6*100&gt;200,"СВ.200",D6/C6))</f>
        <v>1.1050161621398171</v>
      </c>
      <c r="G6" s="16">
        <f t="shared" ref="G6:G37" si="96">IF(E6=0," ",IF(D6/E6*100&gt;200,"св.200",D6/E6))</f>
        <v>1.3185363194358308</v>
      </c>
      <c r="H6" s="34">
        <f>SUM(H7:H10)</f>
        <v>10668700</v>
      </c>
      <c r="I6" s="34">
        <f>SUM(I7:I10)</f>
        <v>11926807.18</v>
      </c>
      <c r="J6" s="34">
        <v>8736595.8000000007</v>
      </c>
      <c r="K6" s="16">
        <f t="shared" ref="K6:K37" si="97">IF(I6&lt;=0," ",IF(I6/H6*100&gt;200,"СВ.200",I6/H6))</f>
        <v>1.1179250686587869</v>
      </c>
      <c r="L6" s="16">
        <f>IF(J6=0," ",IF(I6/J6*100&gt;200,"св.200",I6/J6))</f>
        <v>1.3651549703146388</v>
      </c>
      <c r="M6" s="34">
        <f>SUM(M7:M10)</f>
        <v>8620000</v>
      </c>
      <c r="N6" s="34">
        <f>SUM(N7:N10)</f>
        <v>10208667.18</v>
      </c>
      <c r="O6" s="34">
        <v>7380807.5600000005</v>
      </c>
      <c r="P6" s="16">
        <f t="shared" ref="P6:P69" si="98">IF(N6&lt;=0," ",IF(N6/M6*100&gt;200,"СВ.200",N6/M6))</f>
        <v>1.1843001368909511</v>
      </c>
      <c r="Q6" s="16">
        <f>IF(O6=0," ",IF(N6/O6*100&gt;200,"св.200",N6/O6))</f>
        <v>1.3831368853627175</v>
      </c>
      <c r="R6" s="34">
        <f>SUM(R7:R10)</f>
        <v>1192200</v>
      </c>
      <c r="S6" s="34">
        <f>SUM(S7:S10)</f>
        <v>945145.28</v>
      </c>
      <c r="T6" s="34">
        <v>816005.11</v>
      </c>
      <c r="U6" s="16">
        <f t="shared" ref="U6:U69" si="99">IF(S6&lt;=0," ",IF(S6/R6*100&gt;200,"СВ.200",S6/R6))</f>
        <v>0.79277409830565349</v>
      </c>
      <c r="V6" s="16">
        <f>IF(T6=0," ",IF(S6/T6*100&gt;200,"св.200",S6/T6))</f>
        <v>1.1582590211965706</v>
      </c>
      <c r="W6" s="34">
        <f>SUM(W7:W10)</f>
        <v>0</v>
      </c>
      <c r="X6" s="34">
        <f>SUM(X7:X10)</f>
        <v>0</v>
      </c>
      <c r="Y6" s="34">
        <v>0</v>
      </c>
      <c r="Z6" s="16" t="str">
        <f t="shared" ref="Z6:Z69" si="100">IF(X6&lt;=0," ",IF(X6/W6*100&gt;200,"СВ.200",X6/W6))</f>
        <v xml:space="preserve"> </v>
      </c>
      <c r="AA6" s="16" t="str">
        <f>IF(Y6=0," ",IF(X6/Y6*100&gt;200,"св.200",X6/Y6))</f>
        <v xml:space="preserve"> </v>
      </c>
      <c r="AB6" s="34">
        <f>SUM(AB7:AB10)</f>
        <v>38500</v>
      </c>
      <c r="AC6" s="34">
        <f>SUM(AC7:AC10)</f>
        <v>100300.16</v>
      </c>
      <c r="AD6" s="34">
        <v>79822.44</v>
      </c>
      <c r="AE6" s="16" t="str">
        <f t="shared" ref="AE6:AE69" si="101">IF(AC6&lt;=0," ",IF(AC6/AB6*100&gt;200,"СВ.200",AC6/AB6))</f>
        <v>СВ.200</v>
      </c>
      <c r="AF6" s="16">
        <f>IF(AD6=0," ",IF(AC6/AD6*100&gt;200,"св.200",AC6/AD6))</f>
        <v>1.256540892510928</v>
      </c>
      <c r="AG6" s="34">
        <f>SUM(AG7:AG10)</f>
        <v>242000</v>
      </c>
      <c r="AH6" s="34">
        <f>SUM(AH7:AH10)</f>
        <v>85766.35</v>
      </c>
      <c r="AI6" s="34">
        <v>182871.2</v>
      </c>
      <c r="AJ6" s="16">
        <f t="shared" ref="AJ6:AJ69" si="102">IF(AH6&lt;=0," ",IF(AH6/AG6*100&gt;200,"СВ.200",AH6/AG6))</f>
        <v>0.3544064049586777</v>
      </c>
      <c r="AK6" s="16">
        <f>IF(AI6=0," ",IF(AH6/AI6*100&gt;200,"св.200",AH6/AI6))</f>
        <v>0.46899867228956776</v>
      </c>
      <c r="AL6" s="34">
        <f>SUM(AL7:AL10)</f>
        <v>575000</v>
      </c>
      <c r="AM6" s="34">
        <f>SUM(AM7:AM10)</f>
        <v>586128.21</v>
      </c>
      <c r="AN6" s="34">
        <v>275489.49</v>
      </c>
      <c r="AO6" s="16">
        <f t="shared" ref="AO6:AO69" si="103">IF(AM6&lt;=0," ",IF(AM6/AL6*100&gt;200,"СВ.200",AM6/AL6))</f>
        <v>1.0193534086956522</v>
      </c>
      <c r="AP6" s="16" t="str">
        <f>IF(AN6=0," ",IF(AM6/AN6*100&gt;200,"св.200",AM6/AN6))</f>
        <v>св.200</v>
      </c>
      <c r="AQ6" s="34">
        <f>SUM(AQ7:AQ10)</f>
        <v>1000</v>
      </c>
      <c r="AR6" s="34">
        <f>SUM(AR7:AR10)</f>
        <v>800</v>
      </c>
      <c r="AS6" s="34">
        <v>1600</v>
      </c>
      <c r="AT6" s="16">
        <f t="shared" ref="AT6:AT69" si="104">IF(AR6&lt;=0," ",IF(AR6/AQ6*100&gt;200,"СВ.200",AR6/AQ6))</f>
        <v>0.8</v>
      </c>
      <c r="AU6" s="16">
        <f>IF(AS6=0," ",IF(AR6/AS6*100&gt;200,"св.200",AR6/AS6))</f>
        <v>0.5</v>
      </c>
      <c r="AV6" s="34">
        <f>SUM(AV7:AV10)</f>
        <v>847547.36</v>
      </c>
      <c r="AW6" s="34">
        <f>SUM(AW7:AW10)</f>
        <v>798832.27999999991</v>
      </c>
      <c r="AX6" s="34">
        <v>914742.03000000014</v>
      </c>
      <c r="AY6" s="16">
        <f t="shared" ref="AY6:AY69" si="105">IF(AW6&lt;=0," ",IF(AW6/AV6*100&gt;200,"СВ.200",AW6/AV6))</f>
        <v>0.94252229161565659</v>
      </c>
      <c r="AZ6" s="16">
        <f>IF(AX6=0," ",IF(AW6/AX6*100&gt;200,"св.200",AW6/AX6))</f>
        <v>0.87328695282537716</v>
      </c>
      <c r="BA6" s="34">
        <f>SUM(BA7:BA10)</f>
        <v>120000</v>
      </c>
      <c r="BB6" s="34">
        <f>SUM(BB7:BB10)</f>
        <v>205646.77</v>
      </c>
      <c r="BC6" s="34">
        <v>183172.8</v>
      </c>
      <c r="BD6" s="16">
        <f t="shared" ref="BD6:BD69" si="106">IF(BB6&lt;=0," ",IF(BB6/BA6*100&gt;200,"СВ.200",BB6/BA6))</f>
        <v>1.7137230833333332</v>
      </c>
      <c r="BE6" s="16">
        <f>IF(BC6=0," ",IF(BB6/BC6*100&gt;200,"св.200",BB6/BC6))</f>
        <v>1.1226927251207603</v>
      </c>
      <c r="BF6" s="34">
        <f>SUM(BF7:BF10)</f>
        <v>188000</v>
      </c>
      <c r="BG6" s="34">
        <f>SUM(BG7:BG10)</f>
        <v>64893.86</v>
      </c>
      <c r="BH6" s="34">
        <v>138606.22</v>
      </c>
      <c r="BI6" s="16">
        <f t="shared" ref="BI6:BI69" si="107">IF(BG6&lt;=0," ",IF(BG6/BF6*100&gt;200,"СВ.200",BG6/BF6))</f>
        <v>0.34518010638297875</v>
      </c>
      <c r="BJ6" s="16">
        <f>IF(BH6=0," ",IF(BG6/BH6*100&gt;200,"св.200",BG6/BH6))</f>
        <v>0.46818865704583823</v>
      </c>
      <c r="BK6" s="34">
        <f>SUM(BK7:BK10)</f>
        <v>26000</v>
      </c>
      <c r="BL6" s="34">
        <f>SUM(BL7:BL10)</f>
        <v>24462</v>
      </c>
      <c r="BM6" s="34">
        <v>143281.04</v>
      </c>
      <c r="BN6" s="16">
        <f t="shared" ref="BN6:BN69" si="108">IF(BL6&lt;=0," ",IF(BL6/BK6*100&gt;200,"СВ.200",BL6/BK6))</f>
        <v>0.94084615384615389</v>
      </c>
      <c r="BO6" s="16">
        <f>IF(BM6=0," ",IF(BL6/BM6*100&gt;200,"св.200",BL6/BM6))</f>
        <v>0.17072740398869243</v>
      </c>
      <c r="BP6" s="34">
        <f>SUM(BP7:BP10)</f>
        <v>0</v>
      </c>
      <c r="BQ6" s="34">
        <f>SUM(BQ7:BQ10)</f>
        <v>0</v>
      </c>
      <c r="BR6" s="34">
        <v>0</v>
      </c>
      <c r="BS6" s="16" t="str">
        <f t="shared" ref="BS6:BS69" si="109">IF(BQ6&lt;=0," ",IF(BQ6/BP6*100&gt;200,"СВ.200",BQ6/BP6))</f>
        <v xml:space="preserve"> </v>
      </c>
      <c r="BT6" s="16" t="str">
        <f>IF(BR6=0," ",IF(BQ6/BR6*100&gt;200,"св.200",BQ6/BR6))</f>
        <v xml:space="preserve"> </v>
      </c>
      <c r="BU6" s="34">
        <f>SUM(BU7:BU10)</f>
        <v>51144</v>
      </c>
      <c r="BV6" s="34">
        <f>SUM(BV7:BV10)</f>
        <v>28329.87</v>
      </c>
      <c r="BW6" s="34">
        <v>36074.230000000003</v>
      </c>
      <c r="BX6" s="16">
        <f t="shared" ref="BX6:BX69" si="110">IF(BV6&lt;=0," ",IF(BV6/BU6*100&gt;200,"СВ.200",BV6/BU6))</f>
        <v>0.55392362740497414</v>
      </c>
      <c r="BY6" s="16">
        <f>IF(BW6=0," ",IF(BV6/BW6*100&gt;200,"св.200",BV6/BW6))</f>
        <v>0.78532154393870623</v>
      </c>
      <c r="BZ6" s="34">
        <f>SUM(BZ7:BZ10)</f>
        <v>273000</v>
      </c>
      <c r="CA6" s="34">
        <f>SUM(CA7:CA10)</f>
        <v>212764</v>
      </c>
      <c r="CB6" s="34">
        <v>231983.91</v>
      </c>
      <c r="CC6" s="16">
        <f t="shared" ref="CC6:CC69" si="111">IF(CA6&lt;=0," ",IF(CA6/BZ6*100&gt;200,"СВ.200",CA6/BZ6))</f>
        <v>0.77935531135531133</v>
      </c>
      <c r="CD6" s="16">
        <f>IF(CB6=0," ",IF(CA6/CB6*100&gt;200,"св.200",CA6/CB6))</f>
        <v>0.91714981439876586</v>
      </c>
      <c r="CE6" s="34">
        <f>SUM(CE7:CE10)</f>
        <v>0</v>
      </c>
      <c r="CF6" s="34">
        <f>SUM(CF7:CF10)</f>
        <v>0</v>
      </c>
      <c r="CG6" s="34">
        <v>14623</v>
      </c>
      <c r="CH6" s="16" t="str">
        <f t="shared" ref="CH6:CH69" si="112">IF(CF6&lt;=0," ",IF(CF6/CE6*100&gt;200,"СВ.200",CF6/CE6))</f>
        <v xml:space="preserve"> </v>
      </c>
      <c r="CI6" s="16">
        <f>IF(CG6=0," ",IF(CF6/CG6*100&gt;200,"св.200",CF6/CG6))</f>
        <v>0</v>
      </c>
      <c r="CJ6" s="34">
        <f>SUM(CJ7:CJ10)</f>
        <v>9250</v>
      </c>
      <c r="CK6" s="34">
        <f>SUM(CK7:CK10)</f>
        <v>94734.93</v>
      </c>
      <c r="CL6" s="34">
        <v>164443.82</v>
      </c>
      <c r="CM6" s="16" t="str">
        <f t="shared" ref="CM6:CM69" si="113">IF(CK6&lt;=0," ",IF(CK6/CJ6*100&gt;200,"СВ.200",CK6/CJ6))</f>
        <v>СВ.200</v>
      </c>
      <c r="CN6" s="16">
        <f>IF(CL6=0," ",IF(CK6/CL6*100&gt;200,"св.200",CK6/CL6))</f>
        <v>0.57609297813684934</v>
      </c>
      <c r="CO6" s="34">
        <f>SUM(CO7:CO10)</f>
        <v>6250</v>
      </c>
      <c r="CP6" s="34">
        <f>SUM(CP7:CP10)</f>
        <v>38219.620000000003</v>
      </c>
      <c r="CQ6" s="34">
        <v>153532.97</v>
      </c>
      <c r="CR6" s="16" t="str">
        <f t="shared" ref="CR6:CR69" si="114">IF(CP6&lt;=0," ",IF(CP6/CO6*100&gt;200,"СВ.200",CP6/CO6))</f>
        <v>СВ.200</v>
      </c>
      <c r="CS6" s="16">
        <f>IF(CQ6=0," ",IF(CP6/CQ6*100&gt;200,"св.200",CP6/CQ6))</f>
        <v>0.24893428427783298</v>
      </c>
      <c r="CT6" s="34">
        <f>SUM(CT7:CT10)</f>
        <v>3000</v>
      </c>
      <c r="CU6" s="34">
        <f>SUM(CU7:CU10)</f>
        <v>56515.310000000005</v>
      </c>
      <c r="CV6" s="34">
        <v>10910.849999999999</v>
      </c>
      <c r="CW6" s="16" t="str">
        <f t="shared" ref="CW6:CW69" si="115">IF(CU6&lt;=0," ",IF(CU6/CT6*100&gt;200,"СВ.200",CU6/CT6))</f>
        <v>СВ.200</v>
      </c>
      <c r="CX6" s="16" t="str">
        <f>IF(CV6=0," ",IF(CU6/CV6*100&gt;200,"св.200",CU6/CV6))</f>
        <v>св.200</v>
      </c>
      <c r="CY6" s="34">
        <f>SUM(CY7:CY10)</f>
        <v>5000</v>
      </c>
      <c r="CZ6" s="34">
        <f>SUM(CZ7:CZ10)</f>
        <v>12246.61</v>
      </c>
      <c r="DA6" s="34">
        <v>2939.31</v>
      </c>
      <c r="DB6" s="16" t="str">
        <f t="shared" ref="DB6:DB69" si="116">IF(CZ6&lt;=0," ",IF(CZ6/CY6*100&gt;200,"СВ.200",CZ6/CY6))</f>
        <v>СВ.200</v>
      </c>
      <c r="DC6" s="16" t="str">
        <f>IF(DA6=0," ",IF(CZ6/DA6*100&gt;200,"св.200",CZ6/DA6))</f>
        <v>св.200</v>
      </c>
      <c r="DD6" s="34">
        <f>SUM(DD7:DD10)</f>
        <v>0</v>
      </c>
      <c r="DE6" s="34">
        <f>SUM(DE7:DE10)</f>
        <v>0</v>
      </c>
      <c r="DF6" s="34">
        <v>0</v>
      </c>
      <c r="DG6" s="16" t="str">
        <f t="shared" ref="DG6:DG69" si="117">IF(DE6&lt;=0," ",IF(DE6/DD6*100&gt;200,"СВ.200",DE6/DD6))</f>
        <v xml:space="preserve"> </v>
      </c>
      <c r="DH6" s="16" t="str">
        <f>IF(DF6=0," ",IF(DE6/DF6*100&gt;200,"св.200",DE6/DF6))</f>
        <v xml:space="preserve"> </v>
      </c>
      <c r="DI6" s="34">
        <f>SUM(DI7:DI10)</f>
        <v>0</v>
      </c>
      <c r="DJ6" s="34">
        <f>SUM(DJ7:DJ10)</f>
        <v>0</v>
      </c>
      <c r="DK6" s="34">
        <v>21040</v>
      </c>
      <c r="DL6" s="16" t="str">
        <f t="shared" ref="DL6:DL69" si="118">IF(DJ6&lt;=0," ",IF(DJ6/DI6*100&gt;200,"СВ.200",DJ6/DI6))</f>
        <v xml:space="preserve"> </v>
      </c>
      <c r="DM6" s="16">
        <f>IF(DK6=0," ",IF(DJ6/DK6*100&gt;200,"св.200",DJ6/DK6))</f>
        <v>0</v>
      </c>
      <c r="DN6" s="34">
        <f>SUM(DN7:DN10)</f>
        <v>9522.44</v>
      </c>
      <c r="DO6" s="34">
        <v>-110000</v>
      </c>
      <c r="DP6" s="16"/>
      <c r="DQ6" s="34">
        <f>SUM(DQ7:DQ10)</f>
        <v>12000</v>
      </c>
      <c r="DR6" s="34">
        <f>SUM(DR7:DR10)</f>
        <v>5250.09</v>
      </c>
      <c r="DS6" s="34">
        <v>20100.990000000002</v>
      </c>
      <c r="DT6" s="16">
        <f t="shared" ref="DT6:DT69" si="119">IF(DR6&lt;=0," ",IF(DR6/DQ6*100&gt;200,"СВ.200",DR6/DQ6))</f>
        <v>0.43750749999999999</v>
      </c>
      <c r="DU6" s="16">
        <f>IF(DS6=0," ",IF(DR6/DS6*100&gt;200,"св.200",DR6/DS6))</f>
        <v>0.26118564309519082</v>
      </c>
      <c r="DV6" s="34">
        <f>SUM(DV7:DV10)</f>
        <v>163153.36000000002</v>
      </c>
      <c r="DW6" s="34">
        <f>SUM(DW7:DW10)</f>
        <v>136403.36000000002</v>
      </c>
      <c r="DX6" s="34">
        <v>68403.7</v>
      </c>
      <c r="DY6" s="16">
        <f t="shared" ref="DY6:DY69" si="120">IF(DW6&lt;=0," ",IF(DW6/DV6*100&gt;200,"СВ.200",DW6/DV6))</f>
        <v>0.83604383017303474</v>
      </c>
      <c r="DZ6" s="16">
        <f>IF(DX6=0," ",IF(DW6/DX6*100&gt;200,"св.200",DW6/DX6))</f>
        <v>1.9940933019705078</v>
      </c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</row>
    <row r="7" spans="1:149" s="10" customFormat="1" ht="15.75" customHeight="1" outlineLevel="1" x14ac:dyDescent="0.25">
      <c r="A7" s="9">
        <v>1</v>
      </c>
      <c r="B7" s="5" t="s">
        <v>56</v>
      </c>
      <c r="C7" s="17">
        <f>H7+AV7</f>
        <v>10651271.41</v>
      </c>
      <c r="D7" s="17">
        <f>I7+AW7</f>
        <v>11869631.119999999</v>
      </c>
      <c r="E7" s="17">
        <v>9037812.3600000013</v>
      </c>
      <c r="F7" s="18">
        <f>IF(D7&lt;=0," ",IF(D7/C7*100&gt;200,"СВ.200",D7/C7))</f>
        <v>1.1143863171917801</v>
      </c>
      <c r="G7" s="18">
        <f t="shared" si="96"/>
        <v>1.3133301121113337</v>
      </c>
      <c r="H7" s="17">
        <f>M7+R7+W7+AB7+AG7+AL7+AQ7</f>
        <v>10217200</v>
      </c>
      <c r="I7" s="17">
        <f>N7+S7+X7+AC7+AH7+AM7+AR7</f>
        <v>11373355.029999999</v>
      </c>
      <c r="J7" s="17">
        <v>8468287.4200000018</v>
      </c>
      <c r="K7" s="18">
        <f t="shared" ref="K7" si="121">IF(I7&lt;=0," ",IF(I7/H7*100&gt;200,"СВ.200",I7/H7))</f>
        <v>1.1131577173785381</v>
      </c>
      <c r="L7" s="18">
        <f t="shared" ref="L7" si="122">IF(J7=0," ",IF(I7/J7*100&gt;200,"св.200",I7/J7))</f>
        <v>1.3430525519408973</v>
      </c>
      <c r="M7" s="17">
        <v>8500000</v>
      </c>
      <c r="N7" s="17">
        <v>10074559.27</v>
      </c>
      <c r="O7" s="17">
        <v>7268566.7800000003</v>
      </c>
      <c r="P7" s="18">
        <f t="shared" si="98"/>
        <v>1.1852422670588234</v>
      </c>
      <c r="Q7" s="18">
        <f t="shared" ref="Q7:Q70" si="123">IF(O7=0," ",IF(N7/O7*100&gt;200,"св.200",N7/O7))</f>
        <v>1.3860448111615202</v>
      </c>
      <c r="R7" s="17">
        <v>1192200</v>
      </c>
      <c r="S7" s="17">
        <v>945145.28</v>
      </c>
      <c r="T7" s="17">
        <v>816005.11</v>
      </c>
      <c r="U7" s="18">
        <f t="shared" si="99"/>
        <v>0.79277409830565349</v>
      </c>
      <c r="V7" s="18">
        <f t="shared" ref="V7:V70" si="124">IF(T7=0," ",IF(S7/T7*100&gt;200,"св.200",S7/T7))</f>
        <v>1.1582590211965706</v>
      </c>
      <c r="W7" s="17"/>
      <c r="X7" s="17"/>
      <c r="Y7" s="17"/>
      <c r="Z7" s="18" t="str">
        <f t="shared" si="100"/>
        <v xml:space="preserve"> </v>
      </c>
      <c r="AA7" s="18" t="str">
        <f t="shared" ref="AA7:AA70" si="125">IF(Y7=0," ",IF(X7/Y7*100&gt;200,"св.200",X7/Y7))</f>
        <v xml:space="preserve"> </v>
      </c>
      <c r="AB7" s="17">
        <v>25000</v>
      </c>
      <c r="AC7" s="17">
        <v>87154.76</v>
      </c>
      <c r="AD7" s="17">
        <v>66013.740000000005</v>
      </c>
      <c r="AE7" s="18" t="str">
        <f t="shared" si="101"/>
        <v>СВ.200</v>
      </c>
      <c r="AF7" s="18">
        <f t="shared" ref="AF7:AF70" si="126">IF(AD7=0," ",IF(AC7/AD7*100&gt;200,"св.200",AC7/AD7))</f>
        <v>1.3202518142435193</v>
      </c>
      <c r="AG7" s="17">
        <v>200000</v>
      </c>
      <c r="AH7" s="17">
        <v>58223.26</v>
      </c>
      <c r="AI7" s="17">
        <v>152296.98000000001</v>
      </c>
      <c r="AJ7" s="18">
        <f t="shared" si="102"/>
        <v>0.29111629999999999</v>
      </c>
      <c r="AK7" s="18">
        <f t="shared" ref="AK7:AK70" si="127">IF(AI7=0," ",IF(AH7/AI7*100&gt;200,"св.200",AH7/AI7))</f>
        <v>0.38230081778378006</v>
      </c>
      <c r="AL7" s="17">
        <v>300000</v>
      </c>
      <c r="AM7" s="17">
        <v>208272.46</v>
      </c>
      <c r="AN7" s="17">
        <v>165404.81</v>
      </c>
      <c r="AO7" s="18">
        <f t="shared" si="103"/>
        <v>0.69424153333333327</v>
      </c>
      <c r="AP7" s="18">
        <f t="shared" ref="AP7:AP70" si="128">IF(AN7=0," ",IF(AM7/AN7*100&gt;200,"св.200",AM7/AN7))</f>
        <v>1.2591680979531368</v>
      </c>
      <c r="AQ7" s="17"/>
      <c r="AR7" s="17"/>
      <c r="AS7" s="17"/>
      <c r="AT7" s="18" t="str">
        <f t="shared" si="104"/>
        <v xml:space="preserve"> </v>
      </c>
      <c r="AU7" s="18" t="str">
        <f t="shared" ref="AU7:AU70" si="129">IF(AS7=0," ",IF(AR7/AS7*100&gt;200,"св.200",AR7/AS7))</f>
        <v xml:space="preserve"> </v>
      </c>
      <c r="AV7" s="17">
        <f>BA7+BF7+BK7+BP7+BU7+BZ7+CE7+CJ7+CY7+DD7+DI7+DQ7+DV7</f>
        <v>434071.41000000003</v>
      </c>
      <c r="AW7" s="17">
        <f>BB7+BG7+BL7+BQ7+BV7+CA7+CF7+CK7+CZ7+DE7+DJ7+DN7+DR7+DW7+4578.35</f>
        <v>496276.08999999997</v>
      </c>
      <c r="AX7" s="17">
        <v>569524.94000000006</v>
      </c>
      <c r="AY7" s="18">
        <f t="shared" si="105"/>
        <v>1.1433051764455069</v>
      </c>
      <c r="AZ7" s="18">
        <f t="shared" ref="AZ7:AZ70" si="130">IF(AX7=0," ",IF(AW7/AX7*100&gt;200,"св.200",AW7/AX7))</f>
        <v>0.87138605378721412</v>
      </c>
      <c r="BA7" s="17">
        <v>120000</v>
      </c>
      <c r="BB7" s="17">
        <v>205646.77</v>
      </c>
      <c r="BC7" s="17">
        <v>183172.8</v>
      </c>
      <c r="BD7" s="18">
        <f t="shared" si="106"/>
        <v>1.7137230833333332</v>
      </c>
      <c r="BE7" s="18">
        <f t="shared" ref="BE7:BE70" si="131">IF(BC7=0," ",IF(BB7/BC7*100&gt;200,"св.200",BB7/BC7))</f>
        <v>1.1226927251207603</v>
      </c>
      <c r="BF7" s="17">
        <v>6000</v>
      </c>
      <c r="BG7" s="17">
        <v>22.46</v>
      </c>
      <c r="BH7" s="17">
        <v>1591.97</v>
      </c>
      <c r="BI7" s="18">
        <f t="shared" si="107"/>
        <v>3.7433333333333333E-3</v>
      </c>
      <c r="BJ7" s="18">
        <f t="shared" ref="BJ7:BJ70" si="132">IF(BH7=0," ",IF(BG7/BH7*100&gt;200,"св.200",BG7/BH7))</f>
        <v>1.4108306061043864E-2</v>
      </c>
      <c r="BK7" s="17"/>
      <c r="BL7" s="17"/>
      <c r="BM7" s="17"/>
      <c r="BN7" s="18" t="str">
        <f t="shared" si="108"/>
        <v xml:space="preserve"> </v>
      </c>
      <c r="BO7" s="18" t="str">
        <f t="shared" ref="BO7:BO70" si="133">IF(BM7=0," ",IF(BL7/BM7*100&gt;200,"св.200",BL7/BM7))</f>
        <v xml:space="preserve"> </v>
      </c>
      <c r="BP7" s="17"/>
      <c r="BQ7" s="17"/>
      <c r="BR7" s="17"/>
      <c r="BS7" s="18" t="str">
        <f t="shared" si="109"/>
        <v xml:space="preserve"> </v>
      </c>
      <c r="BT7" s="18" t="str">
        <f t="shared" ref="BT7:BT70" si="134">IF(BR7=0," ",IF(BQ7/BR7*100&gt;200,"св.200",BQ7/BR7))</f>
        <v xml:space="preserve"> </v>
      </c>
      <c r="BU7" s="17">
        <v>51144</v>
      </c>
      <c r="BV7" s="17">
        <v>28329.87</v>
      </c>
      <c r="BW7" s="17">
        <v>36074.230000000003</v>
      </c>
      <c r="BX7" s="18">
        <f t="shared" si="110"/>
        <v>0.55392362740497414</v>
      </c>
      <c r="BY7" s="18">
        <f t="shared" ref="BY7:BY70" si="135">IF(BW7=0," ",IF(BV7/BW7*100&gt;200,"св.200",BV7/BW7))</f>
        <v>0.78532154393870623</v>
      </c>
      <c r="BZ7" s="17">
        <v>178000</v>
      </c>
      <c r="CA7" s="17">
        <v>139555</v>
      </c>
      <c r="CB7" s="17">
        <v>168180.91</v>
      </c>
      <c r="CC7" s="18">
        <f t="shared" si="111"/>
        <v>0.78401685393258425</v>
      </c>
      <c r="CD7" s="18">
        <f t="shared" ref="CD7:CD70" si="136">IF(CB7=0," ",IF(CA7/CB7*100&gt;200,"св.200",CA7/CB7))</f>
        <v>0.82979096735771019</v>
      </c>
      <c r="CE7" s="17"/>
      <c r="CF7" s="17"/>
      <c r="CG7" s="17">
        <v>2000</v>
      </c>
      <c r="CH7" s="18" t="str">
        <f t="shared" si="112"/>
        <v xml:space="preserve"> </v>
      </c>
      <c r="CI7" s="18">
        <f t="shared" ref="CI7:CI70" si="137">IF(CG7=0," ",IF(CF7/CG7*100&gt;200,"св.200",CF7/CG7))</f>
        <v>0</v>
      </c>
      <c r="CJ7" s="17">
        <f>CO7+CT7</f>
        <v>6250</v>
      </c>
      <c r="CK7" s="17">
        <f>CP7+CU7</f>
        <v>38219.620000000003</v>
      </c>
      <c r="CL7" s="17">
        <v>153532.97</v>
      </c>
      <c r="CM7" s="18" t="str">
        <f t="shared" si="113"/>
        <v>СВ.200</v>
      </c>
      <c r="CN7" s="18">
        <f t="shared" ref="CN7:CN70" si="138">IF(CL7=0," ",IF(CK7/CL7*100&gt;200,"св.200",CK7/CL7))</f>
        <v>0.24893428427783298</v>
      </c>
      <c r="CO7" s="17">
        <v>6250</v>
      </c>
      <c r="CP7" s="17">
        <v>38219.620000000003</v>
      </c>
      <c r="CQ7" s="17">
        <v>153532.97</v>
      </c>
      <c r="CR7" s="18" t="str">
        <f t="shared" si="114"/>
        <v>СВ.200</v>
      </c>
      <c r="CS7" s="18">
        <f t="shared" ref="CS7:CS70" si="139">IF(CQ7=0," ",IF(CP7/CQ7*100&gt;200,"св.200",CP7/CQ7))</f>
        <v>0.24893428427783298</v>
      </c>
      <c r="CT7" s="17"/>
      <c r="CU7" s="17"/>
      <c r="CV7" s="17"/>
      <c r="CW7" s="18" t="str">
        <f t="shared" si="115"/>
        <v xml:space="preserve"> </v>
      </c>
      <c r="CX7" s="18" t="str">
        <f t="shared" ref="CX7:CX70" si="140">IF(CV7=0," ",IF(CU7/CV7*100&gt;200,"св.200",CU7/CV7))</f>
        <v xml:space="preserve"> </v>
      </c>
      <c r="CY7" s="17">
        <v>5000</v>
      </c>
      <c r="CZ7" s="17">
        <v>12246.61</v>
      </c>
      <c r="DA7" s="17">
        <v>2939.31</v>
      </c>
      <c r="DB7" s="18" t="str">
        <f t="shared" si="116"/>
        <v>СВ.200</v>
      </c>
      <c r="DC7" s="18" t="str">
        <f t="shared" ref="DC7:DC70" si="141">IF(DA7=0," ",IF(CZ7/DA7*100&gt;200,"св.200",CZ7/DA7))</f>
        <v>св.200</v>
      </c>
      <c r="DD7" s="17"/>
      <c r="DE7" s="17"/>
      <c r="DF7" s="17"/>
      <c r="DG7" s="18" t="str">
        <f t="shared" si="117"/>
        <v xml:space="preserve"> </v>
      </c>
      <c r="DH7" s="18" t="str">
        <f t="shared" ref="DH7:DH70" si="142">IF(DF7=0," ",IF(DE7/DF7*100&gt;200,"св.200",DE7/DF7))</f>
        <v xml:space="preserve"> </v>
      </c>
      <c r="DI7" s="17"/>
      <c r="DJ7" s="17"/>
      <c r="DK7" s="17"/>
      <c r="DL7" s="18" t="str">
        <f t="shared" si="118"/>
        <v xml:space="preserve"> </v>
      </c>
      <c r="DM7" s="18" t="str">
        <f t="shared" ref="DM7:DM70" si="143">IF(DK7=0," ",IF(DJ7/DK7*100&gt;200,"св.200",DJ7/DK7))</f>
        <v xml:space="preserve"> </v>
      </c>
      <c r="DN7" s="17"/>
      <c r="DO7" s="17"/>
      <c r="DP7" s="65" t="str">
        <f>IF(DN7=0," ",IF(DN7/DO7*100&gt;200,"св.200",DN7/DO7))</f>
        <v xml:space="preserve"> </v>
      </c>
      <c r="DQ7" s="17"/>
      <c r="DR7" s="17"/>
      <c r="DS7" s="17"/>
      <c r="DT7" s="18" t="str">
        <f t="shared" si="119"/>
        <v xml:space="preserve"> </v>
      </c>
      <c r="DU7" s="18" t="str">
        <f t="shared" ref="DU7:DU70" si="144">IF(DS7=0," ",IF(DR7/DS7*100&gt;200,"св.200",DR7/DS7))</f>
        <v xml:space="preserve"> </v>
      </c>
      <c r="DV7" s="17">
        <v>67677.41</v>
      </c>
      <c r="DW7" s="17">
        <v>67677.41</v>
      </c>
      <c r="DX7" s="17">
        <v>22032.75</v>
      </c>
      <c r="DY7" s="18">
        <f t="shared" si="120"/>
        <v>1</v>
      </c>
      <c r="DZ7" s="18" t="str">
        <f t="shared" ref="DZ7:DZ70" si="145">IF(DX7=0," ",IF(DW7/DX7*100&gt;200,"св.200",DW7/DX7))</f>
        <v>св.200</v>
      </c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</row>
    <row r="8" spans="1:149" s="10" customFormat="1" ht="15.75" customHeight="1" outlineLevel="1" x14ac:dyDescent="0.25">
      <c r="A8" s="9">
        <v>2</v>
      </c>
      <c r="B8" s="5" t="s">
        <v>23</v>
      </c>
      <c r="C8" s="17">
        <f t="shared" ref="C8:C10" si="146">H8+AV8</f>
        <v>198000</v>
      </c>
      <c r="D8" s="17">
        <f t="shared" ref="D8:D10" si="147">I8+AW8</f>
        <v>257390.27</v>
      </c>
      <c r="E8" s="35">
        <v>120428.84</v>
      </c>
      <c r="F8" s="18">
        <f>IF(D8&lt;=0," ",IF(D8/C8*100&gt;200,"СВ.200",D8/C8))</f>
        <v>1.2999508585858586</v>
      </c>
      <c r="G8" s="18" t="str">
        <f t="shared" si="96"/>
        <v>св.200</v>
      </c>
      <c r="H8" s="17">
        <f t="shared" ref="H8:H10" si="148">M8+R8+W8+AB8+AG8+AL8+AQ8</f>
        <v>85000</v>
      </c>
      <c r="I8" s="17">
        <f t="shared" ref="I8:I10" si="149">N8+S8+X8+AC8+AH8+AM8+AR8</f>
        <v>225251.9</v>
      </c>
      <c r="J8" s="17">
        <v>70450.320000000007</v>
      </c>
      <c r="K8" s="18" t="str">
        <f t="shared" si="97"/>
        <v>СВ.200</v>
      </c>
      <c r="L8" s="18" t="str">
        <f t="shared" ref="L8:L64" si="150">IF(J8=0," ",IF(I8/J8*100&gt;200,"св.200",I8/J8))</f>
        <v>св.200</v>
      </c>
      <c r="M8" s="17">
        <v>20000</v>
      </c>
      <c r="N8" s="17">
        <v>16364.55</v>
      </c>
      <c r="O8" s="17">
        <v>15206.2</v>
      </c>
      <c r="P8" s="18">
        <f t="shared" si="98"/>
        <v>0.8182275</v>
      </c>
      <c r="Q8" s="18">
        <f t="shared" si="123"/>
        <v>1.0761761649853347</v>
      </c>
      <c r="R8" s="17"/>
      <c r="S8" s="17"/>
      <c r="T8" s="17"/>
      <c r="U8" s="18" t="str">
        <f t="shared" si="99"/>
        <v xml:space="preserve"> </v>
      </c>
      <c r="V8" s="18" t="str">
        <f t="shared" si="124"/>
        <v xml:space="preserve"> </v>
      </c>
      <c r="W8" s="17"/>
      <c r="X8" s="17"/>
      <c r="Y8" s="17"/>
      <c r="Z8" s="18" t="str">
        <f t="shared" si="100"/>
        <v xml:space="preserve"> </v>
      </c>
      <c r="AA8" s="18" t="str">
        <f t="shared" si="125"/>
        <v xml:space="preserve"> </v>
      </c>
      <c r="AB8" s="17">
        <v>13000</v>
      </c>
      <c r="AC8" s="17">
        <v>6249.6</v>
      </c>
      <c r="AD8" s="17">
        <v>12394.2</v>
      </c>
      <c r="AE8" s="18">
        <f t="shared" si="101"/>
        <v>0.48073846153846156</v>
      </c>
      <c r="AF8" s="18">
        <f t="shared" si="126"/>
        <v>0.50423585225347345</v>
      </c>
      <c r="AG8" s="17">
        <v>12000</v>
      </c>
      <c r="AH8" s="17">
        <v>575.14</v>
      </c>
      <c r="AI8" s="17">
        <v>8931.94</v>
      </c>
      <c r="AJ8" s="18">
        <f t="shared" si="102"/>
        <v>4.792833333333333E-2</v>
      </c>
      <c r="AK8" s="18">
        <f t="shared" si="127"/>
        <v>6.4391386417732316E-2</v>
      </c>
      <c r="AL8" s="17">
        <v>40000</v>
      </c>
      <c r="AM8" s="17">
        <v>202062.61</v>
      </c>
      <c r="AN8" s="17">
        <v>33917.980000000003</v>
      </c>
      <c r="AO8" s="18" t="str">
        <f t="shared" si="103"/>
        <v>СВ.200</v>
      </c>
      <c r="AP8" s="18" t="str">
        <f t="shared" si="128"/>
        <v>св.200</v>
      </c>
      <c r="AQ8" s="17"/>
      <c r="AR8" s="17"/>
      <c r="AS8" s="17"/>
      <c r="AT8" s="18" t="str">
        <f t="shared" si="104"/>
        <v xml:space="preserve"> </v>
      </c>
      <c r="AU8" s="18" t="str">
        <f t="shared" si="129"/>
        <v xml:space="preserve"> </v>
      </c>
      <c r="AV8" s="17">
        <f t="shared" ref="AV8:AV10" si="151">BA8+BF8+BK8+BP8+BU8+BZ8+CE8+CJ8+CY8+DD8+DI8+DQ8+DV8</f>
        <v>113000</v>
      </c>
      <c r="AW8" s="17">
        <f>BB8+BG8+BL8+BQ8+BV8+CA8+CF8+CK8+CZ8+DE8+DJ8+DN8+DR8+DW8</f>
        <v>32138.37</v>
      </c>
      <c r="AX8" s="17">
        <v>49978.52</v>
      </c>
      <c r="AY8" s="18">
        <f t="shared" si="105"/>
        <v>0.28441035398230086</v>
      </c>
      <c r="AZ8" s="18">
        <f t="shared" si="130"/>
        <v>0.64304365155270704</v>
      </c>
      <c r="BA8" s="17"/>
      <c r="BB8" s="17"/>
      <c r="BC8" s="17"/>
      <c r="BD8" s="18" t="str">
        <f t="shared" si="106"/>
        <v xml:space="preserve"> </v>
      </c>
      <c r="BE8" s="18" t="str">
        <f t="shared" si="131"/>
        <v xml:space="preserve"> </v>
      </c>
      <c r="BF8" s="17">
        <v>82000</v>
      </c>
      <c r="BG8" s="17">
        <v>176.37</v>
      </c>
      <c r="BH8" s="17">
        <v>27335.91</v>
      </c>
      <c r="BI8" s="18">
        <f t="shared" si="107"/>
        <v>2.1508536585365854E-3</v>
      </c>
      <c r="BJ8" s="18">
        <f t="shared" si="132"/>
        <v>6.4519527610385026E-3</v>
      </c>
      <c r="BK8" s="17">
        <v>26000</v>
      </c>
      <c r="BL8" s="17">
        <v>24462</v>
      </c>
      <c r="BM8" s="17">
        <v>19569.599999999999</v>
      </c>
      <c r="BN8" s="18">
        <f t="shared" si="108"/>
        <v>0.94084615384615389</v>
      </c>
      <c r="BO8" s="18">
        <f t="shared" si="133"/>
        <v>1.25</v>
      </c>
      <c r="BP8" s="17"/>
      <c r="BQ8" s="17"/>
      <c r="BR8" s="17"/>
      <c r="BS8" s="18" t="str">
        <f t="shared" si="109"/>
        <v xml:space="preserve"> </v>
      </c>
      <c r="BT8" s="18" t="str">
        <f t="shared" si="134"/>
        <v xml:space="preserve"> </v>
      </c>
      <c r="BU8" s="17"/>
      <c r="BV8" s="17"/>
      <c r="BW8" s="17"/>
      <c r="BX8" s="18" t="str">
        <f t="shared" si="110"/>
        <v xml:space="preserve"> </v>
      </c>
      <c r="BY8" s="18" t="str">
        <f t="shared" si="135"/>
        <v xml:space="preserve"> </v>
      </c>
      <c r="BZ8" s="17">
        <v>5000</v>
      </c>
      <c r="CA8" s="17">
        <v>7500</v>
      </c>
      <c r="CB8" s="17">
        <v>3000</v>
      </c>
      <c r="CC8" s="18">
        <f t="shared" si="111"/>
        <v>1.5</v>
      </c>
      <c r="CD8" s="18" t="str">
        <f t="shared" si="136"/>
        <v>св.200</v>
      </c>
      <c r="CE8" s="17"/>
      <c r="CF8" s="17"/>
      <c r="CG8" s="17"/>
      <c r="CH8" s="18" t="str">
        <f t="shared" si="112"/>
        <v xml:space="preserve"> </v>
      </c>
      <c r="CI8" s="18" t="str">
        <f t="shared" si="137"/>
        <v xml:space="preserve"> </v>
      </c>
      <c r="CJ8" s="17">
        <f t="shared" ref="CJ8:CJ10" si="152">CO8+CT8</f>
        <v>0</v>
      </c>
      <c r="CK8" s="17">
        <f t="shared" ref="CK8:CK10" si="153">CP8+CU8</f>
        <v>0</v>
      </c>
      <c r="CL8" s="17"/>
      <c r="CM8" s="18" t="str">
        <f t="shared" si="113"/>
        <v xml:space="preserve"> </v>
      </c>
      <c r="CN8" s="18" t="str">
        <f t="shared" si="138"/>
        <v xml:space="preserve"> </v>
      </c>
      <c r="CO8" s="17"/>
      <c r="CP8" s="17"/>
      <c r="CQ8" s="17"/>
      <c r="CR8" s="18" t="str">
        <f t="shared" si="114"/>
        <v xml:space="preserve"> </v>
      </c>
      <c r="CS8" s="18" t="str">
        <f t="shared" si="139"/>
        <v xml:space="preserve"> </v>
      </c>
      <c r="CT8" s="17"/>
      <c r="CU8" s="17"/>
      <c r="CV8" s="17"/>
      <c r="CW8" s="18" t="str">
        <f t="shared" si="115"/>
        <v xml:space="preserve"> </v>
      </c>
      <c r="CX8" s="18" t="str">
        <f t="shared" si="140"/>
        <v xml:space="preserve"> </v>
      </c>
      <c r="CY8" s="17"/>
      <c r="CZ8" s="17"/>
      <c r="DA8" s="17"/>
      <c r="DB8" s="18" t="str">
        <f t="shared" si="116"/>
        <v xml:space="preserve"> </v>
      </c>
      <c r="DC8" s="18" t="str">
        <f t="shared" si="141"/>
        <v xml:space="preserve"> </v>
      </c>
      <c r="DD8" s="17"/>
      <c r="DE8" s="17"/>
      <c r="DF8" s="17"/>
      <c r="DG8" s="18" t="str">
        <f t="shared" si="117"/>
        <v xml:space="preserve"> </v>
      </c>
      <c r="DH8" s="18" t="str">
        <f t="shared" si="142"/>
        <v xml:space="preserve"> </v>
      </c>
      <c r="DI8" s="17"/>
      <c r="DJ8" s="17"/>
      <c r="DK8" s="17"/>
      <c r="DL8" s="18" t="str">
        <f t="shared" si="118"/>
        <v xml:space="preserve"> </v>
      </c>
      <c r="DM8" s="18" t="str">
        <f t="shared" si="143"/>
        <v xml:space="preserve"> </v>
      </c>
      <c r="DN8" s="17"/>
      <c r="DO8" s="17"/>
      <c r="DP8" s="65" t="str">
        <f t="shared" ref="DP8:DP16" si="154">IF(DN8=0," ",IF(DN8/DO8*100&gt;200,"св.200",DN8/DO8))</f>
        <v xml:space="preserve"> </v>
      </c>
      <c r="DQ8" s="17"/>
      <c r="DR8" s="17"/>
      <c r="DS8" s="17"/>
      <c r="DT8" s="18" t="str">
        <f t="shared" si="119"/>
        <v xml:space="preserve"> </v>
      </c>
      <c r="DU8" s="18" t="str">
        <f t="shared" si="144"/>
        <v xml:space="preserve"> </v>
      </c>
      <c r="DV8" s="17"/>
      <c r="DW8" s="17"/>
      <c r="DX8" s="17"/>
      <c r="DY8" s="18" t="str">
        <f t="shared" si="120"/>
        <v xml:space="preserve"> </v>
      </c>
      <c r="DZ8" s="18" t="str">
        <f t="shared" si="145"/>
        <v xml:space="preserve"> </v>
      </c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</row>
    <row r="9" spans="1:149" s="10" customFormat="1" ht="15.75" customHeight="1" outlineLevel="1" x14ac:dyDescent="0.25">
      <c r="A9" s="9">
        <v>3</v>
      </c>
      <c r="B9" s="5" t="s">
        <v>97</v>
      </c>
      <c r="C9" s="17">
        <f t="shared" si="146"/>
        <v>474125</v>
      </c>
      <c r="D9" s="17">
        <f t="shared" si="147"/>
        <v>455607.93</v>
      </c>
      <c r="E9" s="17">
        <v>334730.94999999995</v>
      </c>
      <c r="F9" s="18">
        <f>IF(D9&lt;=0," ",IF(D9/C9*100&gt;200,"СВ.200",D9/C9))</f>
        <v>0.9609447508568415</v>
      </c>
      <c r="G9" s="18">
        <f t="shared" si="96"/>
        <v>1.3611168312939095</v>
      </c>
      <c r="H9" s="17">
        <f t="shared" si="148"/>
        <v>236500</v>
      </c>
      <c r="I9" s="17">
        <f t="shared" si="149"/>
        <v>230292.97</v>
      </c>
      <c r="J9" s="17">
        <v>143683.01999999999</v>
      </c>
      <c r="K9" s="18">
        <f t="shared" si="97"/>
        <v>0.97375463002114171</v>
      </c>
      <c r="L9" s="18">
        <f t="shared" si="150"/>
        <v>1.6027848662980497</v>
      </c>
      <c r="M9" s="17">
        <v>70000</v>
      </c>
      <c r="N9" s="17">
        <v>90529.1</v>
      </c>
      <c r="O9" s="17">
        <v>75983.429999999993</v>
      </c>
      <c r="P9" s="18">
        <f t="shared" si="98"/>
        <v>1.2932728571428573</v>
      </c>
      <c r="Q9" s="18">
        <f t="shared" si="123"/>
        <v>1.1914321319793015</v>
      </c>
      <c r="R9" s="17"/>
      <c r="S9" s="17"/>
      <c r="T9" s="17"/>
      <c r="U9" s="18" t="str">
        <f t="shared" si="99"/>
        <v xml:space="preserve"> </v>
      </c>
      <c r="V9" s="18" t="str">
        <f t="shared" si="124"/>
        <v xml:space="preserve"> </v>
      </c>
      <c r="W9" s="17"/>
      <c r="X9" s="17"/>
      <c r="Y9" s="17"/>
      <c r="Z9" s="18" t="str">
        <f t="shared" si="100"/>
        <v xml:space="preserve"> </v>
      </c>
      <c r="AA9" s="18" t="str">
        <f t="shared" si="125"/>
        <v xml:space="preserve"> </v>
      </c>
      <c r="AB9" s="17">
        <v>500</v>
      </c>
      <c r="AC9" s="17">
        <v>6895.8</v>
      </c>
      <c r="AD9" s="17">
        <v>1414.5</v>
      </c>
      <c r="AE9" s="18" t="str">
        <f t="shared" si="101"/>
        <v>СВ.200</v>
      </c>
      <c r="AF9" s="18" t="str">
        <f t="shared" si="126"/>
        <v>св.200</v>
      </c>
      <c r="AG9" s="17">
        <v>25000</v>
      </c>
      <c r="AH9" s="17">
        <v>26147.84</v>
      </c>
      <c r="AI9" s="17">
        <v>19138.490000000002</v>
      </c>
      <c r="AJ9" s="18">
        <f t="shared" si="102"/>
        <v>1.0459136</v>
      </c>
      <c r="AK9" s="18">
        <f t="shared" si="127"/>
        <v>1.3662436273708112</v>
      </c>
      <c r="AL9" s="17">
        <v>140000</v>
      </c>
      <c r="AM9" s="17">
        <v>105920.23</v>
      </c>
      <c r="AN9" s="17">
        <v>45546.6</v>
      </c>
      <c r="AO9" s="18">
        <f t="shared" si="103"/>
        <v>0.75657307142857144</v>
      </c>
      <c r="AP9" s="18" t="str">
        <f t="shared" si="128"/>
        <v>св.200</v>
      </c>
      <c r="AQ9" s="17">
        <v>1000</v>
      </c>
      <c r="AR9" s="17">
        <v>800</v>
      </c>
      <c r="AS9" s="17">
        <v>1600</v>
      </c>
      <c r="AT9" s="18">
        <f t="shared" si="104"/>
        <v>0.8</v>
      </c>
      <c r="AU9" s="18">
        <f t="shared" si="129"/>
        <v>0.5</v>
      </c>
      <c r="AV9" s="17">
        <f>BA9+BF9+BK9+BP9+BU9+BZ9+CE9+CJ9+CY9+DD9+DI9+DQ9+DV9</f>
        <v>237625</v>
      </c>
      <c r="AW9" s="17">
        <f t="shared" ref="AW9:AW10" si="155">BB9+BG9+BL9+BQ9+BV9+CA9+CF9+CK9+CZ9+DE9+DJ9+DN9+DR9+DW9</f>
        <v>225314.96</v>
      </c>
      <c r="AX9" s="17">
        <v>191047.93</v>
      </c>
      <c r="AY9" s="18">
        <f t="shared" si="105"/>
        <v>0.94819551814834291</v>
      </c>
      <c r="AZ9" s="18">
        <f t="shared" si="130"/>
        <v>1.1793635241166969</v>
      </c>
      <c r="BA9" s="17"/>
      <c r="BB9" s="17"/>
      <c r="BC9" s="17"/>
      <c r="BD9" s="18" t="str">
        <f t="shared" si="106"/>
        <v xml:space="preserve"> </v>
      </c>
      <c r="BE9" s="18" t="str">
        <f t="shared" si="131"/>
        <v xml:space="preserve"> </v>
      </c>
      <c r="BF9" s="17">
        <v>80000</v>
      </c>
      <c r="BG9" s="17">
        <v>64032.27</v>
      </c>
      <c r="BH9" s="17">
        <v>64693.87</v>
      </c>
      <c r="BI9" s="18">
        <f t="shared" si="107"/>
        <v>0.80040337499999992</v>
      </c>
      <c r="BJ9" s="18">
        <f t="shared" si="132"/>
        <v>0.98977337420067768</v>
      </c>
      <c r="BK9" s="17"/>
      <c r="BL9" s="17"/>
      <c r="BM9" s="17">
        <v>123711.44</v>
      </c>
      <c r="BN9" s="18" t="str">
        <f t="shared" si="108"/>
        <v xml:space="preserve"> </v>
      </c>
      <c r="BO9" s="18">
        <f t="shared" si="133"/>
        <v>0</v>
      </c>
      <c r="BP9" s="17"/>
      <c r="BQ9" s="17"/>
      <c r="BR9" s="17"/>
      <c r="BS9" s="18" t="str">
        <f t="shared" si="109"/>
        <v xml:space="preserve"> </v>
      </c>
      <c r="BT9" s="18" t="str">
        <f t="shared" si="134"/>
        <v xml:space="preserve"> </v>
      </c>
      <c r="BU9" s="17"/>
      <c r="BV9" s="17"/>
      <c r="BW9" s="17"/>
      <c r="BX9" s="18" t="str">
        <f t="shared" si="110"/>
        <v xml:space="preserve"> </v>
      </c>
      <c r="BY9" s="18" t="str">
        <f t="shared" si="135"/>
        <v xml:space="preserve"> </v>
      </c>
      <c r="BZ9" s="17">
        <v>80000</v>
      </c>
      <c r="CA9" s="17">
        <v>56839</v>
      </c>
      <c r="CB9" s="17">
        <v>47613</v>
      </c>
      <c r="CC9" s="18">
        <f t="shared" si="111"/>
        <v>0.71048750000000005</v>
      </c>
      <c r="CD9" s="18">
        <f t="shared" si="136"/>
        <v>1.1937706088673261</v>
      </c>
      <c r="CE9" s="17"/>
      <c r="CF9" s="17"/>
      <c r="CG9" s="17">
        <v>12623</v>
      </c>
      <c r="CH9" s="18" t="str">
        <f t="shared" si="112"/>
        <v xml:space="preserve"> </v>
      </c>
      <c r="CI9" s="18">
        <f t="shared" si="137"/>
        <v>0</v>
      </c>
      <c r="CJ9" s="17">
        <f t="shared" si="152"/>
        <v>0</v>
      </c>
      <c r="CK9" s="17">
        <f t="shared" si="153"/>
        <v>53568.69</v>
      </c>
      <c r="CL9" s="17">
        <v>2846.62</v>
      </c>
      <c r="CM9" s="18"/>
      <c r="CN9" s="18" t="str">
        <f t="shared" si="138"/>
        <v>св.200</v>
      </c>
      <c r="CO9" s="17"/>
      <c r="CP9" s="17"/>
      <c r="CQ9" s="17"/>
      <c r="CR9" s="18" t="str">
        <f t="shared" si="114"/>
        <v xml:space="preserve"> </v>
      </c>
      <c r="CS9" s="18" t="str">
        <f t="shared" si="139"/>
        <v xml:space="preserve"> </v>
      </c>
      <c r="CT9" s="17"/>
      <c r="CU9" s="17">
        <v>53568.69</v>
      </c>
      <c r="CV9" s="17">
        <v>2846.62</v>
      </c>
      <c r="CW9" s="18"/>
      <c r="CX9" s="18" t="str">
        <f t="shared" si="140"/>
        <v>св.200</v>
      </c>
      <c r="CY9" s="17"/>
      <c r="CZ9" s="17"/>
      <c r="DA9" s="17"/>
      <c r="DB9" s="18" t="str">
        <f t="shared" si="116"/>
        <v xml:space="preserve"> </v>
      </c>
      <c r="DC9" s="18" t="str">
        <f t="shared" si="141"/>
        <v xml:space="preserve"> </v>
      </c>
      <c r="DD9" s="17"/>
      <c r="DE9" s="17"/>
      <c r="DF9" s="17"/>
      <c r="DG9" s="18" t="str">
        <f t="shared" si="117"/>
        <v xml:space="preserve"> </v>
      </c>
      <c r="DH9" s="18" t="str">
        <f t="shared" si="142"/>
        <v xml:space="preserve"> </v>
      </c>
      <c r="DI9" s="17"/>
      <c r="DJ9" s="17"/>
      <c r="DK9" s="17">
        <v>21040</v>
      </c>
      <c r="DL9" s="18" t="str">
        <f t="shared" si="118"/>
        <v xml:space="preserve"> </v>
      </c>
      <c r="DM9" s="18">
        <f t="shared" si="143"/>
        <v>0</v>
      </c>
      <c r="DN9" s="17"/>
      <c r="DO9" s="17">
        <v>-110000</v>
      </c>
      <c r="DP9" s="65" t="str">
        <f t="shared" si="154"/>
        <v xml:space="preserve"> </v>
      </c>
      <c r="DQ9" s="17"/>
      <c r="DR9" s="17"/>
      <c r="DS9" s="17"/>
      <c r="DT9" s="18" t="str">
        <f t="shared" si="119"/>
        <v xml:space="preserve"> </v>
      </c>
      <c r="DU9" s="18" t="str">
        <f t="shared" si="144"/>
        <v xml:space="preserve"> </v>
      </c>
      <c r="DV9" s="17">
        <v>77625</v>
      </c>
      <c r="DW9" s="17">
        <v>50875</v>
      </c>
      <c r="DX9" s="17">
        <v>28520</v>
      </c>
      <c r="DY9" s="18">
        <f t="shared" si="120"/>
        <v>0.65539452495974238</v>
      </c>
      <c r="DZ9" s="18">
        <f t="shared" si="145"/>
        <v>1.783835904628331</v>
      </c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</row>
    <row r="10" spans="1:149" s="10" customFormat="1" ht="15.75" customHeight="1" outlineLevel="1" x14ac:dyDescent="0.25">
      <c r="A10" s="9">
        <v>4</v>
      </c>
      <c r="B10" s="5" t="s">
        <v>83</v>
      </c>
      <c r="C10" s="17">
        <f t="shared" si="146"/>
        <v>192850.95</v>
      </c>
      <c r="D10" s="17">
        <f t="shared" si="147"/>
        <v>143010.14000000001</v>
      </c>
      <c r="E10" s="17">
        <v>158365.68</v>
      </c>
      <c r="F10" s="18">
        <f>IF(D10&lt;=0," ",IF(D10/C10*100&gt;200,"СВ.200",D10/C10))</f>
        <v>0.74155787150646657</v>
      </c>
      <c r="G10" s="18">
        <f t="shared" si="96"/>
        <v>0.90303745104368582</v>
      </c>
      <c r="H10" s="17">
        <f t="shared" si="148"/>
        <v>130000</v>
      </c>
      <c r="I10" s="17">
        <f t="shared" si="149"/>
        <v>97907.28</v>
      </c>
      <c r="J10" s="17">
        <v>54175.040000000001</v>
      </c>
      <c r="K10" s="18">
        <f t="shared" si="97"/>
        <v>0.75313292307692303</v>
      </c>
      <c r="L10" s="18">
        <f t="shared" si="150"/>
        <v>1.8072396439393492</v>
      </c>
      <c r="M10" s="17">
        <v>30000</v>
      </c>
      <c r="N10" s="17">
        <v>27214.26</v>
      </c>
      <c r="O10" s="17">
        <v>21051.15</v>
      </c>
      <c r="P10" s="18">
        <f t="shared" si="98"/>
        <v>0.90714199999999989</v>
      </c>
      <c r="Q10" s="18">
        <f t="shared" si="123"/>
        <v>1.2927683285711231</v>
      </c>
      <c r="R10" s="17"/>
      <c r="S10" s="17"/>
      <c r="T10" s="17"/>
      <c r="U10" s="18" t="str">
        <f t="shared" si="99"/>
        <v xml:space="preserve"> </v>
      </c>
      <c r="V10" s="18" t="str">
        <f t="shared" si="124"/>
        <v xml:space="preserve"> </v>
      </c>
      <c r="W10" s="17"/>
      <c r="X10" s="17"/>
      <c r="Y10" s="17"/>
      <c r="Z10" s="18" t="str">
        <f t="shared" si="100"/>
        <v xml:space="preserve"> </v>
      </c>
      <c r="AA10" s="18" t="str">
        <f t="shared" si="125"/>
        <v xml:space="preserve"> </v>
      </c>
      <c r="AB10" s="17"/>
      <c r="AC10" s="17"/>
      <c r="AD10" s="17"/>
      <c r="AE10" s="18" t="str">
        <f t="shared" si="101"/>
        <v xml:space="preserve"> </v>
      </c>
      <c r="AF10" s="18" t="str">
        <f t="shared" si="126"/>
        <v xml:space="preserve"> </v>
      </c>
      <c r="AG10" s="17">
        <v>5000</v>
      </c>
      <c r="AH10" s="17">
        <v>820.11</v>
      </c>
      <c r="AI10" s="17">
        <v>2503.79</v>
      </c>
      <c r="AJ10" s="18">
        <f t="shared" si="102"/>
        <v>0.164022</v>
      </c>
      <c r="AK10" s="18">
        <f t="shared" si="127"/>
        <v>0.32754743808386488</v>
      </c>
      <c r="AL10" s="17">
        <v>95000</v>
      </c>
      <c r="AM10" s="17">
        <v>69872.91</v>
      </c>
      <c r="AN10" s="17">
        <v>30620.1</v>
      </c>
      <c r="AO10" s="18">
        <f t="shared" si="103"/>
        <v>0.73550431578947373</v>
      </c>
      <c r="AP10" s="18" t="str">
        <f t="shared" si="128"/>
        <v>св.200</v>
      </c>
      <c r="AQ10" s="17"/>
      <c r="AR10" s="17"/>
      <c r="AS10" s="17"/>
      <c r="AT10" s="18" t="str">
        <f t="shared" si="104"/>
        <v xml:space="preserve"> </v>
      </c>
      <c r="AU10" s="18" t="str">
        <f t="shared" si="129"/>
        <v xml:space="preserve"> </v>
      </c>
      <c r="AV10" s="17">
        <f t="shared" si="151"/>
        <v>62850.95</v>
      </c>
      <c r="AW10" s="17">
        <f t="shared" si="155"/>
        <v>45102.86</v>
      </c>
      <c r="AX10" s="17">
        <v>104190.64</v>
      </c>
      <c r="AY10" s="18">
        <f t="shared" si="105"/>
        <v>0.71761620150530747</v>
      </c>
      <c r="AZ10" s="18">
        <f t="shared" si="130"/>
        <v>0.43288782946337601</v>
      </c>
      <c r="BA10" s="17"/>
      <c r="BB10" s="17"/>
      <c r="BC10" s="17"/>
      <c r="BD10" s="18" t="str">
        <f t="shared" si="106"/>
        <v xml:space="preserve"> </v>
      </c>
      <c r="BE10" s="18" t="str">
        <f t="shared" si="131"/>
        <v xml:space="preserve"> </v>
      </c>
      <c r="BF10" s="17">
        <v>20000</v>
      </c>
      <c r="BG10" s="17">
        <v>662.76</v>
      </c>
      <c r="BH10" s="17">
        <v>44984.47</v>
      </c>
      <c r="BI10" s="18">
        <f t="shared" si="107"/>
        <v>3.3138000000000001E-2</v>
      </c>
      <c r="BJ10" s="18">
        <f t="shared" si="132"/>
        <v>1.473308455117955E-2</v>
      </c>
      <c r="BK10" s="17"/>
      <c r="BL10" s="17"/>
      <c r="BM10" s="17"/>
      <c r="BN10" s="18" t="str">
        <f t="shared" si="108"/>
        <v xml:space="preserve"> </v>
      </c>
      <c r="BO10" s="18" t="str">
        <f t="shared" si="133"/>
        <v xml:space="preserve"> </v>
      </c>
      <c r="BP10" s="17"/>
      <c r="BQ10" s="17"/>
      <c r="BR10" s="17"/>
      <c r="BS10" s="18" t="str">
        <f t="shared" si="109"/>
        <v xml:space="preserve"> </v>
      </c>
      <c r="BT10" s="18" t="str">
        <f t="shared" si="134"/>
        <v xml:space="preserve"> </v>
      </c>
      <c r="BU10" s="17"/>
      <c r="BV10" s="17"/>
      <c r="BW10" s="17"/>
      <c r="BX10" s="18" t="str">
        <f t="shared" si="110"/>
        <v xml:space="preserve"> </v>
      </c>
      <c r="BY10" s="18" t="str">
        <f t="shared" si="135"/>
        <v xml:space="preserve"> </v>
      </c>
      <c r="BZ10" s="17">
        <v>10000</v>
      </c>
      <c r="CA10" s="17">
        <v>8870</v>
      </c>
      <c r="CB10" s="17">
        <v>13190</v>
      </c>
      <c r="CC10" s="18">
        <f t="shared" si="111"/>
        <v>0.88700000000000001</v>
      </c>
      <c r="CD10" s="18">
        <f t="shared" si="136"/>
        <v>0.6724791508718726</v>
      </c>
      <c r="CE10" s="17"/>
      <c r="CF10" s="17"/>
      <c r="CG10" s="17"/>
      <c r="CH10" s="18" t="str">
        <f t="shared" si="112"/>
        <v xml:space="preserve"> </v>
      </c>
      <c r="CI10" s="18" t="str">
        <f t="shared" si="137"/>
        <v xml:space="preserve"> </v>
      </c>
      <c r="CJ10" s="17">
        <f t="shared" si="152"/>
        <v>3000</v>
      </c>
      <c r="CK10" s="17">
        <f t="shared" si="153"/>
        <v>2946.62</v>
      </c>
      <c r="CL10" s="17">
        <v>8064.23</v>
      </c>
      <c r="CM10" s="18">
        <f t="shared" si="113"/>
        <v>0.98220666666666667</v>
      </c>
      <c r="CN10" s="18">
        <f t="shared" si="138"/>
        <v>0.36539384417359128</v>
      </c>
      <c r="CO10" s="17"/>
      <c r="CP10" s="17"/>
      <c r="CQ10" s="17"/>
      <c r="CR10" s="18" t="str">
        <f t="shared" si="114"/>
        <v xml:space="preserve"> </v>
      </c>
      <c r="CS10" s="18" t="str">
        <f t="shared" si="139"/>
        <v xml:space="preserve"> </v>
      </c>
      <c r="CT10" s="17">
        <v>3000</v>
      </c>
      <c r="CU10" s="17">
        <v>2946.62</v>
      </c>
      <c r="CV10" s="17">
        <v>8064.23</v>
      </c>
      <c r="CW10" s="18">
        <f t="shared" si="115"/>
        <v>0.98220666666666667</v>
      </c>
      <c r="CX10" s="18">
        <f t="shared" si="140"/>
        <v>0.36539384417359128</v>
      </c>
      <c r="CY10" s="17"/>
      <c r="CZ10" s="17"/>
      <c r="DA10" s="17"/>
      <c r="DB10" s="18" t="str">
        <f t="shared" si="116"/>
        <v xml:space="preserve"> </v>
      </c>
      <c r="DC10" s="18" t="str">
        <f t="shared" si="141"/>
        <v xml:space="preserve"> </v>
      </c>
      <c r="DD10" s="17"/>
      <c r="DE10" s="17"/>
      <c r="DF10" s="17"/>
      <c r="DG10" s="18" t="str">
        <f t="shared" si="117"/>
        <v xml:space="preserve"> </v>
      </c>
      <c r="DH10" s="18" t="str">
        <f t="shared" si="142"/>
        <v xml:space="preserve"> </v>
      </c>
      <c r="DI10" s="17"/>
      <c r="DJ10" s="17"/>
      <c r="DK10" s="17"/>
      <c r="DL10" s="18" t="str">
        <f t="shared" si="118"/>
        <v xml:space="preserve"> </v>
      </c>
      <c r="DM10" s="18" t="str">
        <f t="shared" si="143"/>
        <v xml:space="preserve"> </v>
      </c>
      <c r="DN10" s="17">
        <v>9522.44</v>
      </c>
      <c r="DO10" s="17"/>
      <c r="DP10" s="65"/>
      <c r="DQ10" s="17">
        <v>12000</v>
      </c>
      <c r="DR10" s="17">
        <v>5250.09</v>
      </c>
      <c r="DS10" s="17">
        <v>20100.990000000002</v>
      </c>
      <c r="DT10" s="18">
        <f t="shared" si="119"/>
        <v>0.43750749999999999</v>
      </c>
      <c r="DU10" s="18">
        <f t="shared" si="144"/>
        <v>0.26118564309519082</v>
      </c>
      <c r="DV10" s="17">
        <v>17850.95</v>
      </c>
      <c r="DW10" s="17">
        <v>17850.95</v>
      </c>
      <c r="DX10" s="17">
        <v>17850.95</v>
      </c>
      <c r="DY10" s="18">
        <f t="shared" si="120"/>
        <v>1</v>
      </c>
      <c r="DZ10" s="18">
        <f t="shared" si="145"/>
        <v>1</v>
      </c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</row>
    <row r="11" spans="1:149" s="12" customFormat="1" ht="15.75" x14ac:dyDescent="0.25">
      <c r="A11" s="11"/>
      <c r="B11" s="4" t="s">
        <v>122</v>
      </c>
      <c r="C11" s="34">
        <f>SUM(C12:C17)</f>
        <v>56563088.999999993</v>
      </c>
      <c r="D11" s="34">
        <f>SUM(D12:D17)</f>
        <v>48593338.670000002</v>
      </c>
      <c r="E11" s="34">
        <v>39329348.469999991</v>
      </c>
      <c r="F11" s="16">
        <f>IF(D11&lt;=0," ",IF(D11/C11*100&gt;200,"СВ.200",D11/C11))</f>
        <v>0.8590998039375114</v>
      </c>
      <c r="G11" s="16">
        <f t="shared" si="96"/>
        <v>1.2355490380692802</v>
      </c>
      <c r="H11" s="34">
        <f>SUM(H12:H17)</f>
        <v>51505972.339999996</v>
      </c>
      <c r="I11" s="34">
        <f>SUM(I12:I17)</f>
        <v>44003436</v>
      </c>
      <c r="J11" s="34">
        <v>33925333.369999997</v>
      </c>
      <c r="K11" s="16">
        <f t="shared" si="97"/>
        <v>0.85433657498057836</v>
      </c>
      <c r="L11" s="16">
        <f t="shared" si="150"/>
        <v>1.2970671657102129</v>
      </c>
      <c r="M11" s="34">
        <f>SUM(M12:M17)</f>
        <v>42869427.100000001</v>
      </c>
      <c r="N11" s="34">
        <f>SUM(N12:N17)</f>
        <v>38127269.580000006</v>
      </c>
      <c r="O11" s="34">
        <v>29717486.91</v>
      </c>
      <c r="P11" s="16">
        <f t="shared" si="98"/>
        <v>0.88938136474420026</v>
      </c>
      <c r="Q11" s="16">
        <f t="shared" si="123"/>
        <v>1.2829910448171207</v>
      </c>
      <c r="R11" s="34">
        <f>SUM(R12:R17)</f>
        <v>2788969.24</v>
      </c>
      <c r="S11" s="34">
        <f>SUM(S12:S17)</f>
        <v>2060636.48</v>
      </c>
      <c r="T11" s="34">
        <v>1742535.4700000002</v>
      </c>
      <c r="U11" s="16">
        <f t="shared" si="99"/>
        <v>0.73885235105712377</v>
      </c>
      <c r="V11" s="16">
        <f t="shared" si="124"/>
        <v>1.1825506656688025</v>
      </c>
      <c r="W11" s="34">
        <f>SUM(W12:W17)</f>
        <v>0</v>
      </c>
      <c r="X11" s="34">
        <f>SUM(X12:X17)</f>
        <v>0</v>
      </c>
      <c r="Y11" s="34">
        <v>0</v>
      </c>
      <c r="Z11" s="16" t="str">
        <f t="shared" si="100"/>
        <v xml:space="preserve"> </v>
      </c>
      <c r="AA11" s="16" t="str">
        <f t="shared" si="125"/>
        <v xml:space="preserve"> </v>
      </c>
      <c r="AB11" s="34">
        <f>SUM(AB12:AB17)</f>
        <v>26376</v>
      </c>
      <c r="AC11" s="34">
        <f>SUM(AC12:AC17)</f>
        <v>39477.629999999997</v>
      </c>
      <c r="AD11" s="34">
        <v>19128.400000000001</v>
      </c>
      <c r="AE11" s="16">
        <f t="shared" si="101"/>
        <v>1.496725432211101</v>
      </c>
      <c r="AF11" s="16" t="str">
        <f t="shared" si="126"/>
        <v>св.200</v>
      </c>
      <c r="AG11" s="34">
        <f>SUM(AG12:AG17)</f>
        <v>1421000</v>
      </c>
      <c r="AH11" s="34">
        <f>SUM(AH12:AH17)</f>
        <v>1695893.9500000002</v>
      </c>
      <c r="AI11" s="34">
        <v>579386.12</v>
      </c>
      <c r="AJ11" s="16">
        <f t="shared" si="102"/>
        <v>1.1934510555946518</v>
      </c>
      <c r="AK11" s="16" t="str">
        <f t="shared" si="127"/>
        <v>св.200</v>
      </c>
      <c r="AL11" s="34">
        <f>SUM(AL12:AL17)</f>
        <v>4400200</v>
      </c>
      <c r="AM11" s="34">
        <f>SUM(AM12:AM17)</f>
        <v>2080158.3599999999</v>
      </c>
      <c r="AN11" s="34">
        <v>1866796.47</v>
      </c>
      <c r="AO11" s="16">
        <f t="shared" si="103"/>
        <v>0.4727417753738466</v>
      </c>
      <c r="AP11" s="16">
        <f t="shared" si="128"/>
        <v>1.1142930648460032</v>
      </c>
      <c r="AQ11" s="34">
        <f>SUM(AQ12:AQ17)</f>
        <v>0</v>
      </c>
      <c r="AR11" s="34">
        <f>SUM(AR12:AR17)</f>
        <v>0</v>
      </c>
      <c r="AS11" s="34">
        <v>0</v>
      </c>
      <c r="AT11" s="16" t="str">
        <f t="shared" si="104"/>
        <v xml:space="preserve"> </v>
      </c>
      <c r="AU11" s="16" t="str">
        <f t="shared" si="129"/>
        <v xml:space="preserve"> </v>
      </c>
      <c r="AV11" s="34">
        <f>SUM(AV12:AV17)</f>
        <v>5057116.66</v>
      </c>
      <c r="AW11" s="34">
        <f>SUM(AW12:AW17)</f>
        <v>4589902.67</v>
      </c>
      <c r="AX11" s="34">
        <v>5404015.0999999996</v>
      </c>
      <c r="AY11" s="16">
        <f t="shared" si="105"/>
        <v>0.90761257423711472</v>
      </c>
      <c r="AZ11" s="16">
        <f t="shared" si="130"/>
        <v>0.84935045240713714</v>
      </c>
      <c r="BA11" s="34">
        <f>SUM(BA12:BA17)</f>
        <v>507255.94</v>
      </c>
      <c r="BB11" s="34">
        <f>SUM(BB12:BB17)</f>
        <v>376063.33999999997</v>
      </c>
      <c r="BC11" s="34">
        <v>189237.88</v>
      </c>
      <c r="BD11" s="16">
        <f t="shared" si="106"/>
        <v>0.74136803602536416</v>
      </c>
      <c r="BE11" s="16">
        <f t="shared" si="131"/>
        <v>1.9872519180620707</v>
      </c>
      <c r="BF11" s="34">
        <f>SUM(BF12:BF17)</f>
        <v>1227418.4600000002</v>
      </c>
      <c r="BG11" s="34">
        <f>SUM(BG12:BG17)</f>
        <v>641240.1100000001</v>
      </c>
      <c r="BH11" s="34">
        <v>2369219.98</v>
      </c>
      <c r="BI11" s="16">
        <f t="shared" si="107"/>
        <v>0.52242990544561307</v>
      </c>
      <c r="BJ11" s="16">
        <f t="shared" si="132"/>
        <v>0.2706545257144084</v>
      </c>
      <c r="BK11" s="34">
        <f>SUM(BK12:BK17)</f>
        <v>158979</v>
      </c>
      <c r="BL11" s="34">
        <f>SUM(BL12:BL17)</f>
        <v>118777.59</v>
      </c>
      <c r="BM11" s="34">
        <v>122158.90000000001</v>
      </c>
      <c r="BN11" s="16">
        <f t="shared" si="108"/>
        <v>0.74712754514747226</v>
      </c>
      <c r="BO11" s="16">
        <f t="shared" si="133"/>
        <v>0.97232039581233942</v>
      </c>
      <c r="BP11" s="34">
        <f>SUM(BP12:BP17)</f>
        <v>412850</v>
      </c>
      <c r="BQ11" s="34">
        <f>SUM(BQ12:BQ17)</f>
        <v>383958.08</v>
      </c>
      <c r="BR11" s="34">
        <v>336290.76</v>
      </c>
      <c r="BS11" s="16">
        <f t="shared" si="109"/>
        <v>0.93001836017924189</v>
      </c>
      <c r="BT11" s="16">
        <f t="shared" si="134"/>
        <v>1.1417443643114071</v>
      </c>
      <c r="BU11" s="34">
        <f>SUM(BU12:BU17)</f>
        <v>0</v>
      </c>
      <c r="BV11" s="34">
        <f>SUM(BV12:BV17)</f>
        <v>0</v>
      </c>
      <c r="BW11" s="34">
        <v>0</v>
      </c>
      <c r="BX11" s="16" t="str">
        <f t="shared" si="110"/>
        <v xml:space="preserve"> </v>
      </c>
      <c r="BY11" s="16" t="str">
        <f t="shared" si="135"/>
        <v xml:space="preserve"> </v>
      </c>
      <c r="BZ11" s="34">
        <f>SUM(BZ12:BZ17)</f>
        <v>209905.46</v>
      </c>
      <c r="CA11" s="34">
        <f>SUM(CA12:CA17)</f>
        <v>324293.31</v>
      </c>
      <c r="CB11" s="34">
        <v>382745.63</v>
      </c>
      <c r="CC11" s="16">
        <f t="shared" si="111"/>
        <v>1.5449493786393169</v>
      </c>
      <c r="CD11" s="16">
        <f t="shared" si="136"/>
        <v>0.84728154832231528</v>
      </c>
      <c r="CE11" s="34">
        <f>SUM(CE12:CE17)</f>
        <v>0</v>
      </c>
      <c r="CF11" s="34">
        <f>SUM(CF12:CF17)</f>
        <v>169533.83</v>
      </c>
      <c r="CG11" s="34">
        <v>1268842</v>
      </c>
      <c r="CH11" s="16"/>
      <c r="CI11" s="16">
        <f t="shared" si="137"/>
        <v>0.13361303456222287</v>
      </c>
      <c r="CJ11" s="34">
        <f>SUM(CJ12:CJ17)</f>
        <v>2014771.33</v>
      </c>
      <c r="CK11" s="34">
        <f>SUM(CK12:CK17)</f>
        <v>2003377.6600000001</v>
      </c>
      <c r="CL11" s="19">
        <v>200311.88</v>
      </c>
      <c r="CM11" s="16">
        <f t="shared" si="113"/>
        <v>0.99434493144192204</v>
      </c>
      <c r="CN11" s="16" t="str">
        <f t="shared" si="138"/>
        <v>св.200</v>
      </c>
      <c r="CO11" s="34">
        <f>SUM(CO12:CO17)</f>
        <v>1475615.32</v>
      </c>
      <c r="CP11" s="34">
        <f>SUM(CP12:CP17)</f>
        <v>1464221.6500000001</v>
      </c>
      <c r="CQ11" s="34">
        <v>200311.88</v>
      </c>
      <c r="CR11" s="16">
        <f t="shared" si="114"/>
        <v>0.99227869903112698</v>
      </c>
      <c r="CS11" s="16" t="str">
        <f t="shared" si="139"/>
        <v>св.200</v>
      </c>
      <c r="CT11" s="34">
        <f>SUM(CT12:CT17)</f>
        <v>539156.01</v>
      </c>
      <c r="CU11" s="34">
        <f>SUM(CU12:CU17)</f>
        <v>539156.01</v>
      </c>
      <c r="CV11" s="34">
        <v>0</v>
      </c>
      <c r="CW11" s="16">
        <f t="shared" si="115"/>
        <v>1</v>
      </c>
      <c r="CX11" s="16" t="str">
        <f t="shared" si="140"/>
        <v xml:space="preserve"> </v>
      </c>
      <c r="CY11" s="34">
        <f>SUM(CY12:CY17)</f>
        <v>0</v>
      </c>
      <c r="CZ11" s="34">
        <f>SUM(CZ12:CZ17)</f>
        <v>0</v>
      </c>
      <c r="DA11" s="34">
        <v>0</v>
      </c>
      <c r="DB11" s="16" t="str">
        <f t="shared" si="116"/>
        <v xml:space="preserve"> </v>
      </c>
      <c r="DC11" s="16" t="str">
        <f t="shared" si="141"/>
        <v xml:space="preserve"> </v>
      </c>
      <c r="DD11" s="34">
        <f>SUM(DD12:DD17)</f>
        <v>0</v>
      </c>
      <c r="DE11" s="34">
        <f>SUM(DE12:DE17)</f>
        <v>0</v>
      </c>
      <c r="DF11" s="34">
        <v>0</v>
      </c>
      <c r="DG11" s="16" t="str">
        <f t="shared" si="117"/>
        <v xml:space="preserve"> </v>
      </c>
      <c r="DH11" s="16" t="str">
        <f t="shared" si="142"/>
        <v xml:space="preserve"> </v>
      </c>
      <c r="DI11" s="34">
        <f>SUM(DI12:DI17)</f>
        <v>21318.9</v>
      </c>
      <c r="DJ11" s="34">
        <f>SUM(DJ12:DJ17)</f>
        <v>86685.25</v>
      </c>
      <c r="DK11" s="34">
        <v>59254.74</v>
      </c>
      <c r="DL11" s="16" t="str">
        <f t="shared" si="118"/>
        <v>СВ.200</v>
      </c>
      <c r="DM11" s="16">
        <f t="shared" si="143"/>
        <v>1.4629251600800206</v>
      </c>
      <c r="DN11" s="34">
        <f>SUM(DN12:DN17)</f>
        <v>29857.03</v>
      </c>
      <c r="DO11" s="34">
        <v>0</v>
      </c>
      <c r="DP11" s="16"/>
      <c r="DQ11" s="34">
        <f>SUM(DQ12:DQ17)</f>
        <v>14400</v>
      </c>
      <c r="DR11" s="34">
        <f>SUM(DR12:DR17)</f>
        <v>21600</v>
      </c>
      <c r="DS11" s="34">
        <v>42120.6</v>
      </c>
      <c r="DT11" s="16">
        <f t="shared" si="119"/>
        <v>1.5</v>
      </c>
      <c r="DU11" s="16">
        <f t="shared" si="144"/>
        <v>0.51281320778906281</v>
      </c>
      <c r="DV11" s="34">
        <f>SUM(DV12:DV17)</f>
        <v>490217.56999999995</v>
      </c>
      <c r="DW11" s="34">
        <f>SUM(DW12:DW17)</f>
        <v>434516.47</v>
      </c>
      <c r="DX11" s="34">
        <v>433832.73</v>
      </c>
      <c r="DY11" s="16">
        <f t="shared" si="120"/>
        <v>0.88637473764965224</v>
      </c>
      <c r="DZ11" s="16">
        <f t="shared" si="145"/>
        <v>1.0015760452190872</v>
      </c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</row>
    <row r="12" spans="1:149" s="10" customFormat="1" ht="15.75" customHeight="1" outlineLevel="1" x14ac:dyDescent="0.25">
      <c r="A12" s="9">
        <v>5</v>
      </c>
      <c r="B12" s="5" t="s">
        <v>53</v>
      </c>
      <c r="C12" s="17">
        <f t="shared" ref="C12" si="156">H12+AV12</f>
        <v>23306349.66</v>
      </c>
      <c r="D12" s="17">
        <f t="shared" ref="D12" si="157">I12+AW12</f>
        <v>18667431.810000002</v>
      </c>
      <c r="E12" s="17">
        <v>16739839.699999999</v>
      </c>
      <c r="F12" s="18">
        <f>IF(D12&lt;=0," ",IF(D12/C12*100&gt;200,"СВ.200",D12/C12))</f>
        <v>0.80095905546454427</v>
      </c>
      <c r="G12" s="18">
        <f t="shared" si="96"/>
        <v>1.1151499742258586</v>
      </c>
      <c r="H12" s="17">
        <f t="shared" ref="H12" si="158">M12+R12+W12+AB12+AG12+AL12+AQ12</f>
        <v>22714108.98</v>
      </c>
      <c r="I12" s="17">
        <f t="shared" ref="I12" si="159">N12+S12+X12+AC12+AH12+AM12+AR12</f>
        <v>17849880.390000001</v>
      </c>
      <c r="J12" s="17">
        <v>16244330.709999999</v>
      </c>
      <c r="K12" s="18">
        <f t="shared" si="97"/>
        <v>0.78584990526007414</v>
      </c>
      <c r="L12" s="18">
        <f t="shared" si="150"/>
        <v>1.0988375396107657</v>
      </c>
      <c r="M12" s="17">
        <v>20210408.98</v>
      </c>
      <c r="N12" s="17">
        <v>15944571.609999999</v>
      </c>
      <c r="O12" s="17">
        <v>14789562.949999999</v>
      </c>
      <c r="P12" s="18">
        <f t="shared" si="98"/>
        <v>0.78892869638504459</v>
      </c>
      <c r="Q12" s="18">
        <f t="shared" si="123"/>
        <v>1.0780961995905363</v>
      </c>
      <c r="R12" s="17">
        <v>981700</v>
      </c>
      <c r="S12" s="17">
        <v>725344.05</v>
      </c>
      <c r="T12" s="17">
        <v>587899.99</v>
      </c>
      <c r="U12" s="18">
        <f t="shared" si="99"/>
        <v>0.73886528471019663</v>
      </c>
      <c r="V12" s="18">
        <f t="shared" si="124"/>
        <v>1.2337881652285791</v>
      </c>
      <c r="W12" s="17"/>
      <c r="X12" s="17"/>
      <c r="Y12" s="17"/>
      <c r="Z12" s="18" t="str">
        <f t="shared" si="100"/>
        <v xml:space="preserve"> </v>
      </c>
      <c r="AA12" s="18" t="str">
        <f t="shared" si="125"/>
        <v xml:space="preserve"> </v>
      </c>
      <c r="AB12" s="17"/>
      <c r="AC12" s="17">
        <v>3001.5</v>
      </c>
      <c r="AD12" s="17">
        <v>641</v>
      </c>
      <c r="AE12" s="18"/>
      <c r="AF12" s="18" t="str">
        <f t="shared" si="126"/>
        <v>св.200</v>
      </c>
      <c r="AG12" s="17">
        <v>307000</v>
      </c>
      <c r="AH12" s="17">
        <v>370707.76</v>
      </c>
      <c r="AI12" s="17">
        <v>145732.54</v>
      </c>
      <c r="AJ12" s="18">
        <f t="shared" si="102"/>
        <v>1.2075171335504886</v>
      </c>
      <c r="AK12" s="18" t="str">
        <f t="shared" si="127"/>
        <v>св.200</v>
      </c>
      <c r="AL12" s="17">
        <v>1215000</v>
      </c>
      <c r="AM12" s="17">
        <v>806255.47</v>
      </c>
      <c r="AN12" s="17">
        <v>720494.23</v>
      </c>
      <c r="AO12" s="18">
        <f t="shared" si="103"/>
        <v>0.66358474897119335</v>
      </c>
      <c r="AP12" s="18">
        <f t="shared" si="128"/>
        <v>1.119031126730883</v>
      </c>
      <c r="AQ12" s="17"/>
      <c r="AR12" s="17"/>
      <c r="AS12" s="17"/>
      <c r="AT12" s="18" t="str">
        <f t="shared" si="104"/>
        <v xml:space="preserve"> </v>
      </c>
      <c r="AU12" s="18" t="str">
        <f t="shared" si="129"/>
        <v xml:space="preserve"> </v>
      </c>
      <c r="AV12" s="17">
        <f t="shared" ref="AV12" si="160">BA12+BF12+BK12+BP12+BU12+BZ12+CE12+CJ12+CY12+DD12+DI12+DQ12+DV12</f>
        <v>592240.68000000005</v>
      </c>
      <c r="AW12" s="17">
        <f t="shared" ref="AW12" si="161">BB12+BG12+BL12+BQ12+BV12+CA12+CF12+CK12+CZ12+DE12+DJ12+DN12+DR12+DW12</f>
        <v>817551.42</v>
      </c>
      <c r="AX12" s="17">
        <v>495508.99000000005</v>
      </c>
      <c r="AY12" s="18">
        <f t="shared" si="105"/>
        <v>1.3804377976872511</v>
      </c>
      <c r="AZ12" s="18">
        <f t="shared" si="130"/>
        <v>1.6499224766840255</v>
      </c>
      <c r="BA12" s="17">
        <v>223629.94</v>
      </c>
      <c r="BB12" s="17">
        <v>219190.95</v>
      </c>
      <c r="BC12" s="17">
        <v>9787.7999999999993</v>
      </c>
      <c r="BD12" s="18">
        <f t="shared" si="106"/>
        <v>0.98015028756882916</v>
      </c>
      <c r="BE12" s="18" t="str">
        <f t="shared" si="131"/>
        <v>св.200</v>
      </c>
      <c r="BF12" s="17"/>
      <c r="BG12" s="17"/>
      <c r="BH12" s="17"/>
      <c r="BI12" s="18" t="str">
        <f t="shared" si="107"/>
        <v xml:space="preserve"> </v>
      </c>
      <c r="BJ12" s="18" t="str">
        <f t="shared" si="132"/>
        <v xml:space="preserve"> </v>
      </c>
      <c r="BK12" s="17">
        <v>123333</v>
      </c>
      <c r="BL12" s="17">
        <v>96582.66</v>
      </c>
      <c r="BM12" s="17">
        <v>97300.02</v>
      </c>
      <c r="BN12" s="18">
        <f t="shared" si="108"/>
        <v>0.78310476514801397</v>
      </c>
      <c r="BO12" s="18">
        <f t="shared" si="133"/>
        <v>0.99262733964494565</v>
      </c>
      <c r="BP12" s="17"/>
      <c r="BQ12" s="17"/>
      <c r="BR12" s="17"/>
      <c r="BS12" s="18" t="str">
        <f t="shared" si="109"/>
        <v xml:space="preserve"> </v>
      </c>
      <c r="BT12" s="18" t="str">
        <f t="shared" si="134"/>
        <v xml:space="preserve"> </v>
      </c>
      <c r="BU12" s="17"/>
      <c r="BV12" s="17"/>
      <c r="BW12" s="17"/>
      <c r="BX12" s="18" t="str">
        <f t="shared" si="110"/>
        <v xml:space="preserve"> </v>
      </c>
      <c r="BY12" s="18" t="str">
        <f t="shared" si="135"/>
        <v xml:space="preserve"> </v>
      </c>
      <c r="BZ12" s="17">
        <v>165051.16</v>
      </c>
      <c r="CA12" s="17">
        <v>220051.16</v>
      </c>
      <c r="CB12" s="17">
        <v>236787.09</v>
      </c>
      <c r="CC12" s="18">
        <f t="shared" si="111"/>
        <v>1.3332300118339064</v>
      </c>
      <c r="CD12" s="18">
        <f t="shared" si="136"/>
        <v>0.92932076660091567</v>
      </c>
      <c r="CE12" s="17"/>
      <c r="CF12" s="17">
        <v>160033.82999999999</v>
      </c>
      <c r="CG12" s="17"/>
      <c r="CH12" s="18"/>
      <c r="CI12" s="18" t="str">
        <f t="shared" si="137"/>
        <v xml:space="preserve"> </v>
      </c>
      <c r="CJ12" s="17">
        <f t="shared" ref="CJ12" si="162">CO12+CT12</f>
        <v>35000</v>
      </c>
      <c r="CK12" s="17">
        <f t="shared" ref="CK12" si="163">CP12+CU12</f>
        <v>11099.89</v>
      </c>
      <c r="CL12" s="17">
        <v>130532.62</v>
      </c>
      <c r="CM12" s="18">
        <f t="shared" si="113"/>
        <v>0.31713971428571425</v>
      </c>
      <c r="CN12" s="18">
        <f t="shared" si="138"/>
        <v>8.5035372767358841E-2</v>
      </c>
      <c r="CO12" s="17">
        <v>35000</v>
      </c>
      <c r="CP12" s="17">
        <v>11099.89</v>
      </c>
      <c r="CQ12" s="17">
        <v>130532.62</v>
      </c>
      <c r="CR12" s="18">
        <f t="shared" si="114"/>
        <v>0.31713971428571425</v>
      </c>
      <c r="CS12" s="18">
        <f t="shared" si="139"/>
        <v>8.5035372767358841E-2</v>
      </c>
      <c r="CT12" s="17"/>
      <c r="CU12" s="17"/>
      <c r="CV12" s="17"/>
      <c r="CW12" s="18" t="str">
        <f t="shared" si="115"/>
        <v xml:space="preserve"> </v>
      </c>
      <c r="CX12" s="18" t="str">
        <f t="shared" si="140"/>
        <v xml:space="preserve"> </v>
      </c>
      <c r="CY12" s="17"/>
      <c r="CZ12" s="17"/>
      <c r="DA12" s="17"/>
      <c r="DB12" s="18" t="str">
        <f t="shared" si="116"/>
        <v xml:space="preserve"> </v>
      </c>
      <c r="DC12" s="18" t="str">
        <f t="shared" si="141"/>
        <v xml:space="preserve"> </v>
      </c>
      <c r="DD12" s="17"/>
      <c r="DE12" s="17"/>
      <c r="DF12" s="17"/>
      <c r="DG12" s="18" t="str">
        <f t="shared" si="117"/>
        <v xml:space="preserve"> </v>
      </c>
      <c r="DH12" s="18" t="str">
        <f t="shared" si="142"/>
        <v xml:space="preserve"> </v>
      </c>
      <c r="DI12" s="17">
        <v>21318.9</v>
      </c>
      <c r="DJ12" s="17">
        <v>86685.25</v>
      </c>
      <c r="DK12" s="17">
        <v>21101.46</v>
      </c>
      <c r="DL12" s="18" t="str">
        <f t="shared" si="118"/>
        <v>СВ.200</v>
      </c>
      <c r="DM12" s="18" t="str">
        <f t="shared" si="143"/>
        <v>св.200</v>
      </c>
      <c r="DN12" s="17">
        <v>23907.68</v>
      </c>
      <c r="DO12" s="17"/>
      <c r="DP12" s="65"/>
      <c r="DQ12" s="17"/>
      <c r="DR12" s="17"/>
      <c r="DS12" s="17"/>
      <c r="DT12" s="18" t="str">
        <f t="shared" si="119"/>
        <v xml:space="preserve"> </v>
      </c>
      <c r="DU12" s="18" t="str">
        <f t="shared" si="144"/>
        <v xml:space="preserve"> </v>
      </c>
      <c r="DV12" s="17">
        <v>23907.68</v>
      </c>
      <c r="DW12" s="17"/>
      <c r="DX12" s="17"/>
      <c r="DY12" s="18" t="str">
        <f t="shared" si="120"/>
        <v xml:space="preserve"> </v>
      </c>
      <c r="DZ12" s="18" t="str">
        <f t="shared" si="145"/>
        <v xml:space="preserve"> </v>
      </c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</row>
    <row r="13" spans="1:149" s="10" customFormat="1" ht="15.75" customHeight="1" outlineLevel="1" x14ac:dyDescent="0.25">
      <c r="A13" s="9">
        <v>6</v>
      </c>
      <c r="B13" s="5" t="s">
        <v>87</v>
      </c>
      <c r="C13" s="17">
        <f t="shared" ref="C13:C17" si="164">H13+AV13</f>
        <v>7062299.3799999999</v>
      </c>
      <c r="D13" s="17">
        <f t="shared" ref="D13:D17" si="165">I13+AW13</f>
        <v>4125059.85</v>
      </c>
      <c r="E13" s="17">
        <v>3681694.3200000003</v>
      </c>
      <c r="F13" s="18">
        <f>IF(D13&lt;=0," ",IF(D13/C13*100&gt;200,"СВ.200",D13/C13))</f>
        <v>0.58409586284063764</v>
      </c>
      <c r="G13" s="18">
        <f t="shared" si="96"/>
        <v>1.1204243186598934</v>
      </c>
      <c r="H13" s="17">
        <f t="shared" ref="H13:H17" si="166">M13+R13+W13+AB13+AG13+AL13+AQ13</f>
        <v>6818105.96</v>
      </c>
      <c r="I13" s="17">
        <f t="shared" ref="I13:I17" si="167">N13+S13+X13+AC13+AH13+AM13+AR13</f>
        <v>3870116.77</v>
      </c>
      <c r="J13" s="17">
        <v>3470171.5300000003</v>
      </c>
      <c r="K13" s="18">
        <f t="shared" si="97"/>
        <v>0.56762344156939448</v>
      </c>
      <c r="L13" s="18">
        <f t="shared" si="150"/>
        <v>1.115252297052878</v>
      </c>
      <c r="M13" s="17">
        <v>4952917.72</v>
      </c>
      <c r="N13" s="17">
        <v>2983979.62</v>
      </c>
      <c r="O13" s="17">
        <v>2624607.64</v>
      </c>
      <c r="P13" s="18">
        <f t="shared" si="98"/>
        <v>0.60246904727502726</v>
      </c>
      <c r="Q13" s="18">
        <f t="shared" si="123"/>
        <v>1.1369240775356426</v>
      </c>
      <c r="R13" s="17">
        <v>851569.24</v>
      </c>
      <c r="S13" s="17">
        <v>629180.98</v>
      </c>
      <c r="T13" s="17">
        <v>543219.55000000005</v>
      </c>
      <c r="U13" s="18">
        <f t="shared" si="99"/>
        <v>0.73884888092012335</v>
      </c>
      <c r="V13" s="18">
        <f t="shared" si="124"/>
        <v>1.1582443599461762</v>
      </c>
      <c r="W13" s="17"/>
      <c r="X13" s="17"/>
      <c r="Y13" s="17"/>
      <c r="Z13" s="18" t="str">
        <f t="shared" si="100"/>
        <v xml:space="preserve"> </v>
      </c>
      <c r="AA13" s="18" t="str">
        <f t="shared" si="125"/>
        <v xml:space="preserve"> </v>
      </c>
      <c r="AB13" s="17">
        <v>5619</v>
      </c>
      <c r="AC13" s="17">
        <v>5619</v>
      </c>
      <c r="AD13" s="17">
        <v>408.5</v>
      </c>
      <c r="AE13" s="18">
        <f t="shared" si="101"/>
        <v>1</v>
      </c>
      <c r="AF13" s="18" t="str">
        <f t="shared" si="126"/>
        <v>св.200</v>
      </c>
      <c r="AG13" s="17">
        <v>195000</v>
      </c>
      <c r="AH13" s="17">
        <v>66685.09</v>
      </c>
      <c r="AI13" s="17">
        <v>51899.42</v>
      </c>
      <c r="AJ13" s="18">
        <f t="shared" si="102"/>
        <v>0.34197482051282052</v>
      </c>
      <c r="AK13" s="18">
        <f t="shared" si="127"/>
        <v>1.2848908523447853</v>
      </c>
      <c r="AL13" s="17">
        <v>813000</v>
      </c>
      <c r="AM13" s="17">
        <v>184652.08</v>
      </c>
      <c r="AN13" s="17">
        <v>250036.42</v>
      </c>
      <c r="AO13" s="18">
        <f t="shared" si="103"/>
        <v>0.22712432964329643</v>
      </c>
      <c r="AP13" s="18">
        <f t="shared" si="128"/>
        <v>0.73850073521289405</v>
      </c>
      <c r="AQ13" s="17"/>
      <c r="AR13" s="17"/>
      <c r="AS13" s="17"/>
      <c r="AT13" s="18" t="str">
        <f t="shared" si="104"/>
        <v xml:space="preserve"> </v>
      </c>
      <c r="AU13" s="18" t="str">
        <f t="shared" si="129"/>
        <v xml:space="preserve"> </v>
      </c>
      <c r="AV13" s="17">
        <f t="shared" ref="AV13:AV17" si="168">BA13+BF13+BK13+BP13+BU13+BZ13+CE13+CJ13+CY13+DD13+DI13+DQ13+DV13</f>
        <v>244193.41999999998</v>
      </c>
      <c r="AW13" s="17">
        <f t="shared" ref="AW13:AW17" si="169">BB13+BG13+BL13+BQ13+BV13+CA13+CF13+CK13+CZ13+DE13+DJ13+DN13+DR13+DW13</f>
        <v>254943.08000000002</v>
      </c>
      <c r="AX13" s="17">
        <v>211522.79</v>
      </c>
      <c r="AY13" s="18">
        <f t="shared" si="105"/>
        <v>1.0440210878737028</v>
      </c>
      <c r="AZ13" s="18">
        <f t="shared" si="130"/>
        <v>1.2052747602279641</v>
      </c>
      <c r="BA13" s="17">
        <v>17000</v>
      </c>
      <c r="BB13" s="17">
        <v>2503.21</v>
      </c>
      <c r="BC13" s="17">
        <v>3391.05</v>
      </c>
      <c r="BD13" s="18">
        <f t="shared" si="106"/>
        <v>0.14724764705882354</v>
      </c>
      <c r="BE13" s="18">
        <f t="shared" si="131"/>
        <v>0.73818138924521903</v>
      </c>
      <c r="BF13" s="17"/>
      <c r="BG13" s="17"/>
      <c r="BH13" s="17"/>
      <c r="BI13" s="18" t="str">
        <f t="shared" si="107"/>
        <v xml:space="preserve"> </v>
      </c>
      <c r="BJ13" s="18" t="str">
        <f t="shared" si="132"/>
        <v xml:space="preserve"> </v>
      </c>
      <c r="BK13" s="17"/>
      <c r="BL13" s="17"/>
      <c r="BM13" s="17"/>
      <c r="BN13" s="18" t="str">
        <f t="shared" si="108"/>
        <v xml:space="preserve"> </v>
      </c>
      <c r="BO13" s="18" t="str">
        <f t="shared" si="133"/>
        <v xml:space="preserve"> </v>
      </c>
      <c r="BP13" s="17">
        <v>132000</v>
      </c>
      <c r="BQ13" s="17">
        <v>109945.58</v>
      </c>
      <c r="BR13" s="17">
        <v>119078.26</v>
      </c>
      <c r="BS13" s="18">
        <f t="shared" si="109"/>
        <v>0.83292106060606064</v>
      </c>
      <c r="BT13" s="18">
        <f t="shared" si="134"/>
        <v>0.92330522800719461</v>
      </c>
      <c r="BU13" s="17"/>
      <c r="BV13" s="17"/>
      <c r="BW13" s="17"/>
      <c r="BX13" s="18" t="str">
        <f t="shared" si="110"/>
        <v xml:space="preserve"> </v>
      </c>
      <c r="BY13" s="18" t="str">
        <f t="shared" si="135"/>
        <v xml:space="preserve"> </v>
      </c>
      <c r="BZ13" s="17">
        <v>23000</v>
      </c>
      <c r="CA13" s="17">
        <v>82387.850000000006</v>
      </c>
      <c r="CB13" s="17"/>
      <c r="CC13" s="18" t="str">
        <f t="shared" si="111"/>
        <v>СВ.200</v>
      </c>
      <c r="CD13" s="18" t="str">
        <f t="shared" si="136"/>
        <v xml:space="preserve"> </v>
      </c>
      <c r="CE13" s="17"/>
      <c r="CF13" s="17"/>
      <c r="CG13" s="17"/>
      <c r="CH13" s="18" t="str">
        <f t="shared" si="112"/>
        <v xml:space="preserve"> </v>
      </c>
      <c r="CI13" s="18" t="str">
        <f t="shared" si="137"/>
        <v xml:space="preserve"> </v>
      </c>
      <c r="CJ13" s="17">
        <f t="shared" ref="CJ13:CJ17" si="170">CO13+CT13</f>
        <v>26000</v>
      </c>
      <c r="CK13" s="17">
        <f t="shared" ref="CK13:CK17" si="171">CP13+CU13</f>
        <v>38506.44</v>
      </c>
      <c r="CL13" s="17">
        <v>46932.88</v>
      </c>
      <c r="CM13" s="18">
        <f t="shared" si="113"/>
        <v>1.4810169230769232</v>
      </c>
      <c r="CN13" s="18">
        <f t="shared" si="138"/>
        <v>0.82045764078403038</v>
      </c>
      <c r="CO13" s="17">
        <v>26000</v>
      </c>
      <c r="CP13" s="17">
        <v>38506.44</v>
      </c>
      <c r="CQ13" s="17">
        <v>46932.88</v>
      </c>
      <c r="CR13" s="18">
        <f t="shared" si="114"/>
        <v>1.4810169230769232</v>
      </c>
      <c r="CS13" s="18">
        <f t="shared" si="139"/>
        <v>0.82045764078403038</v>
      </c>
      <c r="CT13" s="17"/>
      <c r="CU13" s="17"/>
      <c r="CV13" s="17"/>
      <c r="CW13" s="18" t="str">
        <f t="shared" si="115"/>
        <v xml:space="preserve"> </v>
      </c>
      <c r="CX13" s="18" t="str">
        <f t="shared" si="140"/>
        <v xml:space="preserve"> </v>
      </c>
      <c r="CY13" s="17"/>
      <c r="CZ13" s="17"/>
      <c r="DA13" s="17"/>
      <c r="DB13" s="18" t="str">
        <f t="shared" si="116"/>
        <v xml:space="preserve"> </v>
      </c>
      <c r="DC13" s="18" t="str">
        <f t="shared" si="141"/>
        <v xml:space="preserve"> </v>
      </c>
      <c r="DD13" s="17"/>
      <c r="DE13" s="17"/>
      <c r="DF13" s="17"/>
      <c r="DG13" s="18" t="str">
        <f t="shared" si="117"/>
        <v xml:space="preserve"> </v>
      </c>
      <c r="DH13" s="18" t="str">
        <f t="shared" si="142"/>
        <v xml:space="preserve"> </v>
      </c>
      <c r="DI13" s="17"/>
      <c r="DJ13" s="17"/>
      <c r="DK13" s="17"/>
      <c r="DL13" s="18" t="str">
        <f t="shared" si="118"/>
        <v xml:space="preserve"> </v>
      </c>
      <c r="DM13" s="18" t="str">
        <f t="shared" si="143"/>
        <v xml:space="preserve"> </v>
      </c>
      <c r="DN13" s="17"/>
      <c r="DO13" s="17"/>
      <c r="DP13" s="65" t="str">
        <f t="shared" si="154"/>
        <v xml:space="preserve"> </v>
      </c>
      <c r="DQ13" s="17">
        <v>14400</v>
      </c>
      <c r="DR13" s="17">
        <v>21600</v>
      </c>
      <c r="DS13" s="17">
        <v>42120.6</v>
      </c>
      <c r="DT13" s="18">
        <f t="shared" si="119"/>
        <v>1.5</v>
      </c>
      <c r="DU13" s="18">
        <f t="shared" si="144"/>
        <v>0.51281320778906281</v>
      </c>
      <c r="DV13" s="17">
        <v>31793.42</v>
      </c>
      <c r="DW13" s="17"/>
      <c r="DX13" s="17"/>
      <c r="DY13" s="18" t="str">
        <f t="shared" si="120"/>
        <v xml:space="preserve"> </v>
      </c>
      <c r="DZ13" s="18" t="str">
        <f t="shared" si="145"/>
        <v xml:space="preserve"> </v>
      </c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</row>
    <row r="14" spans="1:149" s="10" customFormat="1" ht="15.75" customHeight="1" outlineLevel="1" x14ac:dyDescent="0.25">
      <c r="A14" s="9">
        <v>7</v>
      </c>
      <c r="B14" s="5" t="s">
        <v>70</v>
      </c>
      <c r="C14" s="17">
        <f t="shared" si="164"/>
        <v>20848455.559999999</v>
      </c>
      <c r="D14" s="17">
        <f t="shared" si="165"/>
        <v>22674868.609999999</v>
      </c>
      <c r="E14" s="17">
        <v>14593970.27</v>
      </c>
      <c r="F14" s="18">
        <f>IF(D14&lt;=0," ",IF(D14/C14*100&gt;200,"СВ.200",D14/C14))</f>
        <v>1.0876042373855341</v>
      </c>
      <c r="G14" s="18">
        <f t="shared" si="96"/>
        <v>1.553714869257439</v>
      </c>
      <c r="H14" s="17">
        <f t="shared" si="166"/>
        <v>18564657</v>
      </c>
      <c r="I14" s="17">
        <f t="shared" si="167"/>
        <v>20510164.369999997</v>
      </c>
      <c r="J14" s="17">
        <v>12657599.85</v>
      </c>
      <c r="K14" s="18">
        <f t="shared" si="97"/>
        <v>1.1047963003033128</v>
      </c>
      <c r="L14" s="18">
        <f t="shared" si="150"/>
        <v>1.620383375446965</v>
      </c>
      <c r="M14" s="17">
        <v>16600000</v>
      </c>
      <c r="N14" s="17">
        <v>18287968.359999999</v>
      </c>
      <c r="O14" s="17">
        <v>11442157.720000001</v>
      </c>
      <c r="P14" s="18">
        <f t="shared" si="98"/>
        <v>1.1016848409638553</v>
      </c>
      <c r="Q14" s="18">
        <f t="shared" si="123"/>
        <v>1.5982971750191886</v>
      </c>
      <c r="R14" s="17">
        <v>955700</v>
      </c>
      <c r="S14" s="17">
        <v>706111.45</v>
      </c>
      <c r="T14" s="17">
        <v>611415.93000000005</v>
      </c>
      <c r="U14" s="18">
        <f t="shared" si="99"/>
        <v>0.73884215758083072</v>
      </c>
      <c r="V14" s="18">
        <f t="shared" si="124"/>
        <v>1.1548790526278894</v>
      </c>
      <c r="W14" s="17"/>
      <c r="X14" s="17"/>
      <c r="Y14" s="17"/>
      <c r="Z14" s="18" t="str">
        <f t="shared" si="100"/>
        <v xml:space="preserve"> </v>
      </c>
      <c r="AA14" s="18" t="str">
        <f t="shared" si="125"/>
        <v xml:space="preserve"> </v>
      </c>
      <c r="AB14" s="17">
        <v>957</v>
      </c>
      <c r="AC14" s="17">
        <v>957</v>
      </c>
      <c r="AD14" s="17"/>
      <c r="AE14" s="18">
        <f t="shared" si="101"/>
        <v>1</v>
      </c>
      <c r="AF14" s="18" t="str">
        <f t="shared" si="126"/>
        <v xml:space="preserve"> </v>
      </c>
      <c r="AG14" s="17">
        <v>457000</v>
      </c>
      <c r="AH14" s="17">
        <v>1100412.23</v>
      </c>
      <c r="AI14" s="17">
        <v>261933.25</v>
      </c>
      <c r="AJ14" s="18" t="str">
        <f t="shared" si="102"/>
        <v>СВ.200</v>
      </c>
      <c r="AK14" s="18" t="str">
        <f t="shared" si="127"/>
        <v>св.200</v>
      </c>
      <c r="AL14" s="17">
        <v>551000</v>
      </c>
      <c r="AM14" s="17">
        <v>414715.33</v>
      </c>
      <c r="AN14" s="17">
        <v>342092.95</v>
      </c>
      <c r="AO14" s="18">
        <f t="shared" si="103"/>
        <v>0.75265940108892926</v>
      </c>
      <c r="AP14" s="18">
        <f t="shared" si="128"/>
        <v>1.2122884438279129</v>
      </c>
      <c r="AQ14" s="17"/>
      <c r="AR14" s="17"/>
      <c r="AS14" s="17"/>
      <c r="AT14" s="18" t="str">
        <f t="shared" si="104"/>
        <v xml:space="preserve"> </v>
      </c>
      <c r="AU14" s="18" t="str">
        <f t="shared" si="129"/>
        <v xml:space="preserve"> </v>
      </c>
      <c r="AV14" s="17">
        <f t="shared" si="168"/>
        <v>2283798.56</v>
      </c>
      <c r="AW14" s="17">
        <f t="shared" si="169"/>
        <v>2164704.2400000002</v>
      </c>
      <c r="AX14" s="17">
        <v>1936370.42</v>
      </c>
      <c r="AY14" s="18">
        <f t="shared" si="105"/>
        <v>0.94785252863982894</v>
      </c>
      <c r="AZ14" s="18">
        <f t="shared" si="130"/>
        <v>1.1179184610762647</v>
      </c>
      <c r="BA14" s="17">
        <v>266626</v>
      </c>
      <c r="BB14" s="17">
        <v>154369.18</v>
      </c>
      <c r="BC14" s="17">
        <v>176059.03</v>
      </c>
      <c r="BD14" s="18">
        <f t="shared" si="106"/>
        <v>0.57897271833954678</v>
      </c>
      <c r="BE14" s="18">
        <f t="shared" si="131"/>
        <v>0.87680353572321734</v>
      </c>
      <c r="BF14" s="17"/>
      <c r="BG14" s="17"/>
      <c r="BH14" s="17"/>
      <c r="BI14" s="18" t="str">
        <f t="shared" si="107"/>
        <v xml:space="preserve"> </v>
      </c>
      <c r="BJ14" s="18" t="str">
        <f t="shared" si="132"/>
        <v xml:space="preserve"> </v>
      </c>
      <c r="BK14" s="17"/>
      <c r="BL14" s="17"/>
      <c r="BM14" s="17"/>
      <c r="BN14" s="18" t="str">
        <f t="shared" si="108"/>
        <v xml:space="preserve"> </v>
      </c>
      <c r="BO14" s="18" t="str">
        <f t="shared" si="133"/>
        <v xml:space="preserve"> </v>
      </c>
      <c r="BP14" s="17">
        <v>280850</v>
      </c>
      <c r="BQ14" s="17">
        <v>274012.5</v>
      </c>
      <c r="BR14" s="17">
        <v>217212.5</v>
      </c>
      <c r="BS14" s="18">
        <f t="shared" si="109"/>
        <v>0.97565426384190845</v>
      </c>
      <c r="BT14" s="18">
        <f t="shared" si="134"/>
        <v>1.2614950797030557</v>
      </c>
      <c r="BU14" s="17"/>
      <c r="BV14" s="17"/>
      <c r="BW14" s="17"/>
      <c r="BX14" s="18" t="str">
        <f t="shared" si="110"/>
        <v xml:space="preserve"> </v>
      </c>
      <c r="BY14" s="18" t="str">
        <f t="shared" si="135"/>
        <v xml:space="preserve"> </v>
      </c>
      <c r="BZ14" s="17">
        <v>21707.24</v>
      </c>
      <c r="CA14" s="17">
        <v>21707.24</v>
      </c>
      <c r="CB14" s="17">
        <v>55974.23</v>
      </c>
      <c r="CC14" s="18">
        <f t="shared" si="111"/>
        <v>1</v>
      </c>
      <c r="CD14" s="18">
        <f t="shared" si="136"/>
        <v>0.38780774652907241</v>
      </c>
      <c r="CE14" s="17"/>
      <c r="CF14" s="17"/>
      <c r="CG14" s="17">
        <v>1255000</v>
      </c>
      <c r="CH14" s="18" t="str">
        <f t="shared" si="112"/>
        <v xml:space="preserve"> </v>
      </c>
      <c r="CI14" s="18">
        <f t="shared" si="137"/>
        <v>0</v>
      </c>
      <c r="CJ14" s="17">
        <f t="shared" si="170"/>
        <v>1414615.32</v>
      </c>
      <c r="CK14" s="17">
        <f t="shared" si="171"/>
        <v>1414615.32</v>
      </c>
      <c r="CL14" s="17">
        <v>22846.38</v>
      </c>
      <c r="CM14" s="18">
        <f t="shared" si="113"/>
        <v>1</v>
      </c>
      <c r="CN14" s="18" t="str">
        <f t="shared" si="138"/>
        <v>св.200</v>
      </c>
      <c r="CO14" s="17">
        <v>1414615.32</v>
      </c>
      <c r="CP14" s="17">
        <v>1414615.32</v>
      </c>
      <c r="CQ14" s="17">
        <v>22846.38</v>
      </c>
      <c r="CR14" s="18">
        <f t="shared" si="114"/>
        <v>1</v>
      </c>
      <c r="CS14" s="18" t="str">
        <f t="shared" si="139"/>
        <v>св.200</v>
      </c>
      <c r="CT14" s="17"/>
      <c r="CU14" s="17"/>
      <c r="CV14" s="17"/>
      <c r="CW14" s="18" t="str">
        <f t="shared" si="115"/>
        <v xml:space="preserve"> </v>
      </c>
      <c r="CX14" s="18" t="str">
        <f t="shared" si="140"/>
        <v xml:space="preserve"> </v>
      </c>
      <c r="CY14" s="17"/>
      <c r="CZ14" s="17"/>
      <c r="DA14" s="17"/>
      <c r="DB14" s="18" t="str">
        <f t="shared" si="116"/>
        <v xml:space="preserve"> </v>
      </c>
      <c r="DC14" s="18" t="str">
        <f t="shared" si="141"/>
        <v xml:space="preserve"> </v>
      </c>
      <c r="DD14" s="17"/>
      <c r="DE14" s="17"/>
      <c r="DF14" s="17"/>
      <c r="DG14" s="18" t="str">
        <f t="shared" si="117"/>
        <v xml:space="preserve"> </v>
      </c>
      <c r="DH14" s="18" t="str">
        <f t="shared" si="142"/>
        <v xml:space="preserve"> </v>
      </c>
      <c r="DI14" s="17"/>
      <c r="DJ14" s="17"/>
      <c r="DK14" s="17">
        <v>38153.279999999999</v>
      </c>
      <c r="DL14" s="18" t="str">
        <f t="shared" si="118"/>
        <v xml:space="preserve"> </v>
      </c>
      <c r="DM14" s="18">
        <f t="shared" si="143"/>
        <v>0</v>
      </c>
      <c r="DN14" s="17"/>
      <c r="DO14" s="17"/>
      <c r="DP14" s="65" t="str">
        <f t="shared" si="154"/>
        <v xml:space="preserve"> </v>
      </c>
      <c r="DQ14" s="17"/>
      <c r="DR14" s="17"/>
      <c r="DS14" s="17"/>
      <c r="DT14" s="18" t="str">
        <f t="shared" si="119"/>
        <v xml:space="preserve"> </v>
      </c>
      <c r="DU14" s="18" t="str">
        <f t="shared" si="144"/>
        <v xml:space="preserve"> </v>
      </c>
      <c r="DV14" s="17">
        <v>300000</v>
      </c>
      <c r="DW14" s="17">
        <v>300000</v>
      </c>
      <c r="DX14" s="17">
        <v>171125</v>
      </c>
      <c r="DY14" s="18">
        <f t="shared" si="120"/>
        <v>1</v>
      </c>
      <c r="DZ14" s="18">
        <f t="shared" si="145"/>
        <v>1.7531044558071585</v>
      </c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</row>
    <row r="15" spans="1:149" s="10" customFormat="1" ht="15.75" customHeight="1" outlineLevel="1" x14ac:dyDescent="0.25">
      <c r="A15" s="9">
        <v>8</v>
      </c>
      <c r="B15" s="5" t="s">
        <v>145</v>
      </c>
      <c r="C15" s="17">
        <f t="shared" si="164"/>
        <v>1564245</v>
      </c>
      <c r="D15" s="17">
        <f t="shared" si="165"/>
        <v>575387.64</v>
      </c>
      <c r="E15" s="17">
        <v>747514.44000000006</v>
      </c>
      <c r="F15" s="18">
        <f>IF(D15&lt;=0," ",IF(D15/C15*100&gt;200,"СВ.200",D15/C15))</f>
        <v>0.36783728891573891</v>
      </c>
      <c r="G15" s="18">
        <f t="shared" si="96"/>
        <v>0.76973448165094971</v>
      </c>
      <c r="H15" s="17">
        <f t="shared" si="166"/>
        <v>1256000</v>
      </c>
      <c r="I15" s="17">
        <f t="shared" si="167"/>
        <v>384112.55</v>
      </c>
      <c r="J15" s="17">
        <v>380189.67000000004</v>
      </c>
      <c r="K15" s="18">
        <f t="shared" si="97"/>
        <v>0.30582209394904458</v>
      </c>
      <c r="L15" s="18">
        <f t="shared" si="150"/>
        <v>1.0103182182724741</v>
      </c>
      <c r="M15" s="17">
        <v>250000</v>
      </c>
      <c r="N15" s="17">
        <v>189552.93</v>
      </c>
      <c r="O15" s="17">
        <v>176074.16</v>
      </c>
      <c r="P15" s="18">
        <f t="shared" si="98"/>
        <v>0.75821171999999992</v>
      </c>
      <c r="Q15" s="18">
        <f t="shared" si="123"/>
        <v>1.076551664366878</v>
      </c>
      <c r="R15" s="17"/>
      <c r="S15" s="17"/>
      <c r="T15" s="17"/>
      <c r="U15" s="18" t="str">
        <f t="shared" si="99"/>
        <v xml:space="preserve"> </v>
      </c>
      <c r="V15" s="18" t="str">
        <f t="shared" si="124"/>
        <v xml:space="preserve"> </v>
      </c>
      <c r="W15" s="17"/>
      <c r="X15" s="17"/>
      <c r="Y15" s="17"/>
      <c r="Z15" s="18" t="str">
        <f t="shared" si="100"/>
        <v xml:space="preserve"> </v>
      </c>
      <c r="AA15" s="18" t="str">
        <f t="shared" si="125"/>
        <v xml:space="preserve"> </v>
      </c>
      <c r="AB15" s="17">
        <v>10000</v>
      </c>
      <c r="AC15" s="17">
        <v>8823.2999999999993</v>
      </c>
      <c r="AD15" s="17">
        <v>8698.7999999999993</v>
      </c>
      <c r="AE15" s="18">
        <f t="shared" si="101"/>
        <v>0.88232999999999995</v>
      </c>
      <c r="AF15" s="18">
        <f t="shared" si="126"/>
        <v>1.0143123189405436</v>
      </c>
      <c r="AG15" s="17">
        <v>316000</v>
      </c>
      <c r="AH15" s="17">
        <v>66290.87</v>
      </c>
      <c r="AI15" s="17">
        <v>55193.05</v>
      </c>
      <c r="AJ15" s="18">
        <f t="shared" si="102"/>
        <v>0.20978123417721517</v>
      </c>
      <c r="AK15" s="18">
        <f t="shared" si="127"/>
        <v>1.2010727799967567</v>
      </c>
      <c r="AL15" s="17">
        <v>680000</v>
      </c>
      <c r="AM15" s="17">
        <v>119445.45</v>
      </c>
      <c r="AN15" s="17">
        <v>140223.66</v>
      </c>
      <c r="AO15" s="18">
        <f t="shared" si="103"/>
        <v>0.17565507352941176</v>
      </c>
      <c r="AP15" s="18">
        <f t="shared" si="128"/>
        <v>0.85182094091681815</v>
      </c>
      <c r="AQ15" s="17"/>
      <c r="AR15" s="17"/>
      <c r="AS15" s="17"/>
      <c r="AT15" s="18" t="str">
        <f t="shared" si="104"/>
        <v xml:space="preserve"> </v>
      </c>
      <c r="AU15" s="18" t="str">
        <f t="shared" si="129"/>
        <v xml:space="preserve"> </v>
      </c>
      <c r="AV15" s="17">
        <f t="shared" si="168"/>
        <v>308245</v>
      </c>
      <c r="AW15" s="17">
        <f t="shared" si="169"/>
        <v>191275.09</v>
      </c>
      <c r="AX15" s="17">
        <v>367324.77</v>
      </c>
      <c r="AY15" s="18">
        <f t="shared" si="105"/>
        <v>0.62052941653554805</v>
      </c>
      <c r="AZ15" s="18">
        <f t="shared" si="130"/>
        <v>0.52072472542486037</v>
      </c>
      <c r="BA15" s="17"/>
      <c r="BB15" s="17"/>
      <c r="BC15" s="17"/>
      <c r="BD15" s="18" t="str">
        <f t="shared" si="106"/>
        <v xml:space="preserve"> </v>
      </c>
      <c r="BE15" s="18" t="str">
        <f t="shared" si="131"/>
        <v xml:space="preserve"> </v>
      </c>
      <c r="BF15" s="17">
        <v>288245</v>
      </c>
      <c r="BG15" s="17">
        <v>166775.09</v>
      </c>
      <c r="BH15" s="17">
        <v>325324.77</v>
      </c>
      <c r="BI15" s="18">
        <f t="shared" si="107"/>
        <v>0.57858797203767631</v>
      </c>
      <c r="BJ15" s="18">
        <f t="shared" si="132"/>
        <v>0.5126418440255871</v>
      </c>
      <c r="BK15" s="17"/>
      <c r="BL15" s="17"/>
      <c r="BM15" s="17"/>
      <c r="BN15" s="18" t="str">
        <f t="shared" si="108"/>
        <v xml:space="preserve"> </v>
      </c>
      <c r="BO15" s="18" t="str">
        <f t="shared" si="133"/>
        <v xml:space="preserve"> </v>
      </c>
      <c r="BP15" s="17"/>
      <c r="BQ15" s="17"/>
      <c r="BR15" s="17"/>
      <c r="BS15" s="18" t="str">
        <f t="shared" si="109"/>
        <v xml:space="preserve"> </v>
      </c>
      <c r="BT15" s="18" t="str">
        <f t="shared" si="134"/>
        <v xml:space="preserve"> </v>
      </c>
      <c r="BU15" s="17"/>
      <c r="BV15" s="17"/>
      <c r="BW15" s="17"/>
      <c r="BX15" s="18" t="str">
        <f t="shared" si="110"/>
        <v xml:space="preserve"> </v>
      </c>
      <c r="BY15" s="18" t="str">
        <f t="shared" si="135"/>
        <v xml:space="preserve"> </v>
      </c>
      <c r="BZ15" s="17"/>
      <c r="CA15" s="17"/>
      <c r="CB15" s="17"/>
      <c r="CC15" s="18" t="str">
        <f t="shared" si="111"/>
        <v xml:space="preserve"> </v>
      </c>
      <c r="CD15" s="18" t="str">
        <f t="shared" si="136"/>
        <v xml:space="preserve"> </v>
      </c>
      <c r="CE15" s="17"/>
      <c r="CF15" s="17">
        <v>4500</v>
      </c>
      <c r="CG15" s="17"/>
      <c r="CH15" s="18"/>
      <c r="CI15" s="18" t="str">
        <f t="shared" si="137"/>
        <v xml:space="preserve"> </v>
      </c>
      <c r="CJ15" s="17">
        <f t="shared" si="170"/>
        <v>0</v>
      </c>
      <c r="CK15" s="17">
        <f t="shared" si="171"/>
        <v>0</v>
      </c>
      <c r="CL15" s="17"/>
      <c r="CM15" s="18" t="str">
        <f t="shared" si="113"/>
        <v xml:space="preserve"> </v>
      </c>
      <c r="CN15" s="18" t="str">
        <f t="shared" si="138"/>
        <v xml:space="preserve"> </v>
      </c>
      <c r="CO15" s="17"/>
      <c r="CP15" s="17"/>
      <c r="CQ15" s="17"/>
      <c r="CR15" s="18" t="str">
        <f t="shared" si="114"/>
        <v xml:space="preserve"> </v>
      </c>
      <c r="CS15" s="18" t="str">
        <f t="shared" si="139"/>
        <v xml:space="preserve"> </v>
      </c>
      <c r="CT15" s="17"/>
      <c r="CU15" s="17"/>
      <c r="CV15" s="17"/>
      <c r="CW15" s="18" t="str">
        <f t="shared" si="115"/>
        <v xml:space="preserve"> </v>
      </c>
      <c r="CX15" s="18" t="str">
        <f t="shared" si="140"/>
        <v xml:space="preserve"> </v>
      </c>
      <c r="CY15" s="17"/>
      <c r="CZ15" s="17"/>
      <c r="DA15" s="17"/>
      <c r="DB15" s="18" t="str">
        <f t="shared" si="116"/>
        <v xml:space="preserve"> </v>
      </c>
      <c r="DC15" s="18" t="str">
        <f t="shared" si="141"/>
        <v xml:space="preserve"> </v>
      </c>
      <c r="DD15" s="17"/>
      <c r="DE15" s="17"/>
      <c r="DF15" s="17"/>
      <c r="DG15" s="18" t="str">
        <f t="shared" si="117"/>
        <v xml:space="preserve"> </v>
      </c>
      <c r="DH15" s="18" t="str">
        <f t="shared" si="142"/>
        <v xml:space="preserve"> </v>
      </c>
      <c r="DI15" s="17"/>
      <c r="DJ15" s="17"/>
      <c r="DK15" s="17"/>
      <c r="DL15" s="18" t="str">
        <f t="shared" si="118"/>
        <v xml:space="preserve"> </v>
      </c>
      <c r="DM15" s="18" t="str">
        <f t="shared" si="143"/>
        <v xml:space="preserve"> </v>
      </c>
      <c r="DN15" s="17"/>
      <c r="DO15" s="17"/>
      <c r="DP15" s="65" t="str">
        <f t="shared" si="154"/>
        <v xml:space="preserve"> </v>
      </c>
      <c r="DQ15" s="17"/>
      <c r="DR15" s="17"/>
      <c r="DS15" s="17"/>
      <c r="DT15" s="18" t="str">
        <f t="shared" si="119"/>
        <v xml:space="preserve"> </v>
      </c>
      <c r="DU15" s="18" t="str">
        <f t="shared" si="144"/>
        <v xml:space="preserve"> </v>
      </c>
      <c r="DV15" s="17">
        <v>20000</v>
      </c>
      <c r="DW15" s="17">
        <v>20000</v>
      </c>
      <c r="DX15" s="17">
        <v>42000</v>
      </c>
      <c r="DY15" s="18">
        <f t="shared" si="120"/>
        <v>1</v>
      </c>
      <c r="DZ15" s="18">
        <f t="shared" si="145"/>
        <v>0.47619047619047616</v>
      </c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</row>
    <row r="16" spans="1:149" s="10" customFormat="1" ht="15.75" customHeight="1" outlineLevel="1" x14ac:dyDescent="0.25">
      <c r="A16" s="9">
        <v>9</v>
      </c>
      <c r="B16" s="5" t="s">
        <v>34</v>
      </c>
      <c r="C16" s="17">
        <f t="shared" si="164"/>
        <v>1622437.75</v>
      </c>
      <c r="D16" s="17">
        <f t="shared" si="165"/>
        <v>832309.58000000007</v>
      </c>
      <c r="E16" s="17">
        <v>2344347.7999999998</v>
      </c>
      <c r="F16" s="18">
        <f>IF(D16&lt;=0," ",IF(D16/C16*100&gt;200,"СВ.200",D16/C16))</f>
        <v>0.51299939242661241</v>
      </c>
      <c r="G16" s="18">
        <f t="shared" si="96"/>
        <v>0.3550282001672278</v>
      </c>
      <c r="H16" s="17">
        <f t="shared" si="166"/>
        <v>701100.4</v>
      </c>
      <c r="I16" s="17">
        <f t="shared" si="167"/>
        <v>354139.88</v>
      </c>
      <c r="J16" s="17">
        <v>324902.93</v>
      </c>
      <c r="K16" s="18">
        <f t="shared" si="97"/>
        <v>0.50512006554268118</v>
      </c>
      <c r="L16" s="18">
        <f t="shared" si="150"/>
        <v>1.0899867231114229</v>
      </c>
      <c r="M16" s="17">
        <v>323100.40000000002</v>
      </c>
      <c r="N16" s="17">
        <v>234052.6</v>
      </c>
      <c r="O16" s="17">
        <v>198783.83</v>
      </c>
      <c r="P16" s="18">
        <f t="shared" si="98"/>
        <v>0.72439588437525915</v>
      </c>
      <c r="Q16" s="18">
        <f t="shared" si="123"/>
        <v>1.1774227310138858</v>
      </c>
      <c r="R16" s="17"/>
      <c r="S16" s="17"/>
      <c r="T16" s="17"/>
      <c r="U16" s="18" t="str">
        <f t="shared" si="99"/>
        <v xml:space="preserve"> </v>
      </c>
      <c r="V16" s="18" t="str">
        <f t="shared" si="124"/>
        <v xml:space="preserve"> </v>
      </c>
      <c r="W16" s="17"/>
      <c r="X16" s="17"/>
      <c r="Y16" s="17"/>
      <c r="Z16" s="18" t="str">
        <f t="shared" si="100"/>
        <v xml:space="preserve"> </v>
      </c>
      <c r="AA16" s="18" t="str">
        <f t="shared" si="125"/>
        <v xml:space="preserve"> </v>
      </c>
      <c r="AB16" s="17">
        <v>5000</v>
      </c>
      <c r="AC16" s="17">
        <v>10738.5</v>
      </c>
      <c r="AD16" s="17">
        <v>2360.1</v>
      </c>
      <c r="AE16" s="18" t="str">
        <f t="shared" si="101"/>
        <v>СВ.200</v>
      </c>
      <c r="AF16" s="18" t="str">
        <f t="shared" si="126"/>
        <v>св.200</v>
      </c>
      <c r="AG16" s="17">
        <v>36000</v>
      </c>
      <c r="AH16" s="17">
        <v>13311.54</v>
      </c>
      <c r="AI16" s="17">
        <v>14927.98</v>
      </c>
      <c r="AJ16" s="18">
        <f t="shared" si="102"/>
        <v>0.36976500000000001</v>
      </c>
      <c r="AK16" s="18">
        <f t="shared" si="127"/>
        <v>0.89171743263321634</v>
      </c>
      <c r="AL16" s="17">
        <v>337000</v>
      </c>
      <c r="AM16" s="17">
        <v>96037.24</v>
      </c>
      <c r="AN16" s="17">
        <v>108831.02</v>
      </c>
      <c r="AO16" s="18">
        <f t="shared" si="103"/>
        <v>0.28497697329376859</v>
      </c>
      <c r="AP16" s="18">
        <f t="shared" si="128"/>
        <v>0.88244362682624866</v>
      </c>
      <c r="AQ16" s="17"/>
      <c r="AR16" s="17"/>
      <c r="AS16" s="17"/>
      <c r="AT16" s="18" t="str">
        <f t="shared" si="104"/>
        <v xml:space="preserve"> </v>
      </c>
      <c r="AU16" s="18" t="str">
        <f t="shared" si="129"/>
        <v xml:space="preserve"> </v>
      </c>
      <c r="AV16" s="17">
        <f t="shared" si="168"/>
        <v>921337.35000000009</v>
      </c>
      <c r="AW16" s="17">
        <f t="shared" si="169"/>
        <v>478169.7</v>
      </c>
      <c r="AX16" s="17">
        <v>2019444.8699999999</v>
      </c>
      <c r="AY16" s="18">
        <f t="shared" si="105"/>
        <v>0.51899524099397465</v>
      </c>
      <c r="AZ16" s="18">
        <f t="shared" si="130"/>
        <v>0.23678274515114645</v>
      </c>
      <c r="BA16" s="17"/>
      <c r="BB16" s="17"/>
      <c r="BC16" s="17"/>
      <c r="BD16" s="18" t="str">
        <f t="shared" si="106"/>
        <v xml:space="preserve"> </v>
      </c>
      <c r="BE16" s="18" t="str">
        <f t="shared" si="131"/>
        <v xml:space="preserve"> </v>
      </c>
      <c r="BF16" s="17">
        <v>843164.91</v>
      </c>
      <c r="BG16" s="17">
        <v>408448.33</v>
      </c>
      <c r="BH16" s="17">
        <v>1965722.1</v>
      </c>
      <c r="BI16" s="18">
        <f t="shared" si="107"/>
        <v>0.48442282779533602</v>
      </c>
      <c r="BJ16" s="18">
        <f t="shared" si="132"/>
        <v>0.20778538838221333</v>
      </c>
      <c r="BK16" s="17">
        <v>35646</v>
      </c>
      <c r="BL16" s="17">
        <v>22194.93</v>
      </c>
      <c r="BM16" s="17">
        <v>24858.880000000001</v>
      </c>
      <c r="BN16" s="18">
        <f t="shared" si="108"/>
        <v>0.62264854401615888</v>
      </c>
      <c r="BO16" s="18">
        <f t="shared" si="133"/>
        <v>0.89283708678749807</v>
      </c>
      <c r="BP16" s="17"/>
      <c r="BQ16" s="17"/>
      <c r="BR16" s="17"/>
      <c r="BS16" s="18" t="str">
        <f t="shared" si="109"/>
        <v xml:space="preserve"> </v>
      </c>
      <c r="BT16" s="18" t="str">
        <f t="shared" si="134"/>
        <v xml:space="preserve"> </v>
      </c>
      <c r="BU16" s="17"/>
      <c r="BV16" s="17"/>
      <c r="BW16" s="17"/>
      <c r="BX16" s="18" t="str">
        <f t="shared" si="110"/>
        <v xml:space="preserve"> </v>
      </c>
      <c r="BY16" s="18" t="str">
        <f t="shared" si="135"/>
        <v xml:space="preserve"> </v>
      </c>
      <c r="BZ16" s="17"/>
      <c r="CA16" s="17"/>
      <c r="CB16" s="17"/>
      <c r="CC16" s="18" t="str">
        <f t="shared" si="111"/>
        <v xml:space="preserve"> </v>
      </c>
      <c r="CD16" s="18" t="str">
        <f t="shared" si="136"/>
        <v xml:space="preserve"> </v>
      </c>
      <c r="CE16" s="17"/>
      <c r="CF16" s="17">
        <v>5000</v>
      </c>
      <c r="CG16" s="17"/>
      <c r="CH16" s="18"/>
      <c r="CI16" s="18" t="str">
        <f t="shared" si="137"/>
        <v xml:space="preserve"> </v>
      </c>
      <c r="CJ16" s="17">
        <f t="shared" si="170"/>
        <v>0</v>
      </c>
      <c r="CK16" s="17">
        <f t="shared" si="171"/>
        <v>0</v>
      </c>
      <c r="CL16" s="17"/>
      <c r="CM16" s="18" t="str">
        <f t="shared" si="113"/>
        <v xml:space="preserve"> </v>
      </c>
      <c r="CN16" s="18" t="str">
        <f t="shared" si="138"/>
        <v xml:space="preserve"> </v>
      </c>
      <c r="CO16" s="17"/>
      <c r="CP16" s="17"/>
      <c r="CQ16" s="17"/>
      <c r="CR16" s="18" t="str">
        <f t="shared" si="114"/>
        <v xml:space="preserve"> </v>
      </c>
      <c r="CS16" s="18" t="str">
        <f t="shared" si="139"/>
        <v xml:space="preserve"> </v>
      </c>
      <c r="CT16" s="17"/>
      <c r="CU16" s="17"/>
      <c r="CV16" s="17"/>
      <c r="CW16" s="18" t="str">
        <f t="shared" si="115"/>
        <v xml:space="preserve"> </v>
      </c>
      <c r="CX16" s="18" t="str">
        <f t="shared" si="140"/>
        <v xml:space="preserve"> </v>
      </c>
      <c r="CY16" s="17"/>
      <c r="CZ16" s="17"/>
      <c r="DA16" s="17"/>
      <c r="DB16" s="18" t="str">
        <f t="shared" si="116"/>
        <v xml:space="preserve"> </v>
      </c>
      <c r="DC16" s="18" t="str">
        <f t="shared" si="141"/>
        <v xml:space="preserve"> </v>
      </c>
      <c r="DD16" s="17"/>
      <c r="DE16" s="17"/>
      <c r="DF16" s="17"/>
      <c r="DG16" s="18" t="str">
        <f t="shared" si="117"/>
        <v xml:space="preserve"> </v>
      </c>
      <c r="DH16" s="18" t="str">
        <f t="shared" si="142"/>
        <v xml:space="preserve"> </v>
      </c>
      <c r="DI16" s="17"/>
      <c r="DJ16" s="17"/>
      <c r="DK16" s="17"/>
      <c r="DL16" s="18" t="str">
        <f t="shared" si="118"/>
        <v xml:space="preserve"> </v>
      </c>
      <c r="DM16" s="18" t="str">
        <f t="shared" si="143"/>
        <v xml:space="preserve"> </v>
      </c>
      <c r="DN16" s="17"/>
      <c r="DO16" s="17"/>
      <c r="DP16" s="65" t="str">
        <f t="shared" si="154"/>
        <v xml:space="preserve"> </v>
      </c>
      <c r="DQ16" s="17"/>
      <c r="DR16" s="17"/>
      <c r="DS16" s="17"/>
      <c r="DT16" s="18" t="str">
        <f t="shared" si="119"/>
        <v xml:space="preserve"> </v>
      </c>
      <c r="DU16" s="18" t="str">
        <f t="shared" si="144"/>
        <v xml:space="preserve"> </v>
      </c>
      <c r="DV16" s="17">
        <v>42526.44</v>
      </c>
      <c r="DW16" s="17">
        <v>42526.44</v>
      </c>
      <c r="DX16" s="17">
        <v>28863.89</v>
      </c>
      <c r="DY16" s="18">
        <f t="shared" si="120"/>
        <v>1</v>
      </c>
      <c r="DZ16" s="18">
        <f t="shared" si="145"/>
        <v>1.4733440295123077</v>
      </c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</row>
    <row r="17" spans="1:149" s="10" customFormat="1" ht="15.75" customHeight="1" outlineLevel="1" x14ac:dyDescent="0.25">
      <c r="A17" s="9">
        <v>10</v>
      </c>
      <c r="B17" s="5" t="s">
        <v>79</v>
      </c>
      <c r="C17" s="17">
        <f t="shared" si="164"/>
        <v>2159301.65</v>
      </c>
      <c r="D17" s="17">
        <f t="shared" si="165"/>
        <v>1718281.1800000002</v>
      </c>
      <c r="E17" s="17">
        <v>1221981.94</v>
      </c>
      <c r="F17" s="18">
        <f>IF(D17&lt;=0," ",IF(D17/C17*100&gt;200,"СВ.200",D17/C17))</f>
        <v>0.79575782290538255</v>
      </c>
      <c r="G17" s="18">
        <f t="shared" si="96"/>
        <v>1.4061428600164092</v>
      </c>
      <c r="H17" s="17">
        <f t="shared" si="166"/>
        <v>1452000</v>
      </c>
      <c r="I17" s="17">
        <f t="shared" si="167"/>
        <v>1035022.04</v>
      </c>
      <c r="J17" s="17">
        <v>848138.67999999993</v>
      </c>
      <c r="K17" s="18">
        <f t="shared" si="97"/>
        <v>0.71282509641873282</v>
      </c>
      <c r="L17" s="18">
        <f t="shared" si="150"/>
        <v>1.2203452859855419</v>
      </c>
      <c r="M17" s="17">
        <v>533000</v>
      </c>
      <c r="N17" s="17">
        <v>487144.46</v>
      </c>
      <c r="O17" s="17">
        <v>486300.61</v>
      </c>
      <c r="P17" s="18">
        <f t="shared" si="98"/>
        <v>0.91396709193245784</v>
      </c>
      <c r="Q17" s="18">
        <f t="shared" si="123"/>
        <v>1.0017352435564497</v>
      </c>
      <c r="R17" s="17"/>
      <c r="S17" s="17"/>
      <c r="T17" s="17"/>
      <c r="U17" s="18" t="str">
        <f t="shared" si="99"/>
        <v xml:space="preserve"> </v>
      </c>
      <c r="V17" s="18" t="str">
        <f t="shared" si="124"/>
        <v xml:space="preserve"> </v>
      </c>
      <c r="W17" s="17"/>
      <c r="X17" s="17"/>
      <c r="Y17" s="17"/>
      <c r="Z17" s="18" t="str">
        <f t="shared" si="100"/>
        <v xml:space="preserve"> </v>
      </c>
      <c r="AA17" s="18" t="str">
        <f t="shared" si="125"/>
        <v xml:space="preserve"> </v>
      </c>
      <c r="AB17" s="17">
        <v>4800</v>
      </c>
      <c r="AC17" s="17">
        <v>10338.33</v>
      </c>
      <c r="AD17" s="17">
        <v>7020</v>
      </c>
      <c r="AE17" s="18" t="str">
        <f t="shared" si="101"/>
        <v>СВ.200</v>
      </c>
      <c r="AF17" s="18">
        <f t="shared" si="126"/>
        <v>1.4726965811965811</v>
      </c>
      <c r="AG17" s="17">
        <v>110000</v>
      </c>
      <c r="AH17" s="17">
        <v>78486.460000000006</v>
      </c>
      <c r="AI17" s="17">
        <v>49699.88</v>
      </c>
      <c r="AJ17" s="18">
        <f t="shared" si="102"/>
        <v>0.71351327272727283</v>
      </c>
      <c r="AK17" s="18">
        <f t="shared" si="127"/>
        <v>1.5792082395369971</v>
      </c>
      <c r="AL17" s="17">
        <v>804200</v>
      </c>
      <c r="AM17" s="17">
        <v>459052.79</v>
      </c>
      <c r="AN17" s="17">
        <v>305118.19</v>
      </c>
      <c r="AO17" s="18">
        <f t="shared" si="103"/>
        <v>0.57081918676946031</v>
      </c>
      <c r="AP17" s="18">
        <f t="shared" si="128"/>
        <v>1.5045081055311713</v>
      </c>
      <c r="AQ17" s="17"/>
      <c r="AR17" s="17"/>
      <c r="AS17" s="17"/>
      <c r="AT17" s="18" t="str">
        <f t="shared" si="104"/>
        <v xml:space="preserve"> </v>
      </c>
      <c r="AU17" s="18" t="str">
        <f t="shared" si="129"/>
        <v xml:space="preserve"> </v>
      </c>
      <c r="AV17" s="17">
        <f t="shared" si="168"/>
        <v>707301.65</v>
      </c>
      <c r="AW17" s="17">
        <f t="shared" si="169"/>
        <v>683259.14</v>
      </c>
      <c r="AX17" s="17">
        <v>373843.26</v>
      </c>
      <c r="AY17" s="18">
        <f t="shared" si="105"/>
        <v>0.9660081239736964</v>
      </c>
      <c r="AZ17" s="18">
        <f t="shared" si="130"/>
        <v>1.8276620528079066</v>
      </c>
      <c r="BA17" s="17"/>
      <c r="BB17" s="17"/>
      <c r="BC17" s="17"/>
      <c r="BD17" s="18" t="str">
        <f t="shared" si="106"/>
        <v xml:space="preserve"> </v>
      </c>
      <c r="BE17" s="18" t="str">
        <f t="shared" si="131"/>
        <v xml:space="preserve"> </v>
      </c>
      <c r="BF17" s="17">
        <v>96008.55</v>
      </c>
      <c r="BG17" s="17">
        <v>66016.69</v>
      </c>
      <c r="BH17" s="17">
        <v>78173.11</v>
      </c>
      <c r="BI17" s="18">
        <f t="shared" si="107"/>
        <v>0.68761261366826187</v>
      </c>
      <c r="BJ17" s="18">
        <f t="shared" si="132"/>
        <v>0.84449358609373482</v>
      </c>
      <c r="BK17" s="17"/>
      <c r="BL17" s="17"/>
      <c r="BM17" s="17"/>
      <c r="BN17" s="18" t="str">
        <f t="shared" si="108"/>
        <v xml:space="preserve"> </v>
      </c>
      <c r="BO17" s="18" t="str">
        <f t="shared" si="133"/>
        <v xml:space="preserve"> </v>
      </c>
      <c r="BP17" s="17"/>
      <c r="BQ17" s="17"/>
      <c r="BR17" s="17"/>
      <c r="BS17" s="18" t="str">
        <f t="shared" si="109"/>
        <v xml:space="preserve"> </v>
      </c>
      <c r="BT17" s="18" t="str">
        <f t="shared" si="134"/>
        <v xml:space="preserve"> </v>
      </c>
      <c r="BU17" s="17"/>
      <c r="BV17" s="17"/>
      <c r="BW17" s="17"/>
      <c r="BX17" s="18" t="str">
        <f t="shared" si="110"/>
        <v xml:space="preserve"> </v>
      </c>
      <c r="BY17" s="18" t="str">
        <f t="shared" si="135"/>
        <v xml:space="preserve"> </v>
      </c>
      <c r="BZ17" s="17">
        <v>147.06</v>
      </c>
      <c r="CA17" s="17">
        <v>147.06</v>
      </c>
      <c r="CB17" s="17">
        <v>89984.31</v>
      </c>
      <c r="CC17" s="18">
        <f t="shared" si="111"/>
        <v>1</v>
      </c>
      <c r="CD17" s="18">
        <f t="shared" si="136"/>
        <v>1.6342849103360352E-3</v>
      </c>
      <c r="CE17" s="17"/>
      <c r="CF17" s="17"/>
      <c r="CG17" s="17">
        <v>13842</v>
      </c>
      <c r="CH17" s="18" t="str">
        <f t="shared" si="112"/>
        <v xml:space="preserve"> </v>
      </c>
      <c r="CI17" s="18">
        <f t="shared" si="137"/>
        <v>0</v>
      </c>
      <c r="CJ17" s="17">
        <f t="shared" si="170"/>
        <v>539156.01</v>
      </c>
      <c r="CK17" s="17">
        <f t="shared" si="171"/>
        <v>539156.01</v>
      </c>
      <c r="CL17" s="17"/>
      <c r="CM17" s="18">
        <f t="shared" si="113"/>
        <v>1</v>
      </c>
      <c r="CN17" s="18" t="str">
        <f t="shared" si="138"/>
        <v xml:space="preserve"> </v>
      </c>
      <c r="CO17" s="17"/>
      <c r="CP17" s="17"/>
      <c r="CQ17" s="17"/>
      <c r="CR17" s="18" t="str">
        <f t="shared" si="114"/>
        <v xml:space="preserve"> </v>
      </c>
      <c r="CS17" s="18" t="str">
        <f t="shared" si="139"/>
        <v xml:space="preserve"> </v>
      </c>
      <c r="CT17" s="17">
        <v>539156.01</v>
      </c>
      <c r="CU17" s="17">
        <v>539156.01</v>
      </c>
      <c r="CV17" s="17"/>
      <c r="CW17" s="18">
        <f t="shared" si="115"/>
        <v>1</v>
      </c>
      <c r="CX17" s="18" t="str">
        <f t="shared" si="140"/>
        <v xml:space="preserve"> </v>
      </c>
      <c r="CY17" s="17"/>
      <c r="CZ17" s="17"/>
      <c r="DA17" s="17"/>
      <c r="DB17" s="18" t="str">
        <f t="shared" si="116"/>
        <v xml:space="preserve"> </v>
      </c>
      <c r="DC17" s="18" t="str">
        <f t="shared" si="141"/>
        <v xml:space="preserve"> </v>
      </c>
      <c r="DD17" s="17"/>
      <c r="DE17" s="17"/>
      <c r="DF17" s="17"/>
      <c r="DG17" s="18" t="str">
        <f t="shared" si="117"/>
        <v xml:space="preserve"> </v>
      </c>
      <c r="DH17" s="18" t="str">
        <f t="shared" si="142"/>
        <v xml:space="preserve"> </v>
      </c>
      <c r="DI17" s="17"/>
      <c r="DJ17" s="17"/>
      <c r="DK17" s="17"/>
      <c r="DL17" s="18" t="str">
        <f t="shared" si="118"/>
        <v xml:space="preserve"> </v>
      </c>
      <c r="DM17" s="18" t="str">
        <f t="shared" si="143"/>
        <v xml:space="preserve"> </v>
      </c>
      <c r="DN17" s="17">
        <v>5949.35</v>
      </c>
      <c r="DO17" s="17"/>
      <c r="DP17" s="65"/>
      <c r="DQ17" s="17"/>
      <c r="DR17" s="17"/>
      <c r="DS17" s="17"/>
      <c r="DT17" s="18" t="str">
        <f t="shared" si="119"/>
        <v xml:space="preserve"> </v>
      </c>
      <c r="DU17" s="18" t="str">
        <f t="shared" si="144"/>
        <v xml:space="preserve"> </v>
      </c>
      <c r="DV17" s="17">
        <v>71990.03</v>
      </c>
      <c r="DW17" s="17">
        <v>71990.03</v>
      </c>
      <c r="DX17" s="17">
        <v>191843.84</v>
      </c>
      <c r="DY17" s="18">
        <f t="shared" si="120"/>
        <v>1</v>
      </c>
      <c r="DZ17" s="18">
        <f t="shared" si="145"/>
        <v>0.3752532789168524</v>
      </c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</row>
    <row r="18" spans="1:149" s="12" customFormat="1" ht="32.1" customHeight="1" x14ac:dyDescent="0.25">
      <c r="A18" s="11"/>
      <c r="B18" s="4" t="s">
        <v>123</v>
      </c>
      <c r="C18" s="34">
        <f>SUM(C19:C23)</f>
        <v>87376543.140000001</v>
      </c>
      <c r="D18" s="34">
        <f>SUM(D19:D23)</f>
        <v>59784119.100000001</v>
      </c>
      <c r="E18" s="34">
        <v>54062571.759999998</v>
      </c>
      <c r="F18" s="16">
        <f>IF(D18&lt;=0," ",IF(D18/C18*100&gt;200,"СВ.200",D18/C18))</f>
        <v>0.68421245510033801</v>
      </c>
      <c r="G18" s="16">
        <f t="shared" si="96"/>
        <v>1.1058319490496988</v>
      </c>
      <c r="H18" s="34">
        <f>SUM(H19:H23)</f>
        <v>74873911.030000001</v>
      </c>
      <c r="I18" s="34">
        <f>SUM(I19:I23)</f>
        <v>53164494.969999999</v>
      </c>
      <c r="J18" s="34">
        <v>50356724.549999997</v>
      </c>
      <c r="K18" s="16">
        <f t="shared" si="97"/>
        <v>0.71005366540420722</v>
      </c>
      <c r="L18" s="16">
        <f t="shared" si="150"/>
        <v>1.0557576062599567</v>
      </c>
      <c r="M18" s="34">
        <f>SUM(M19:M23)</f>
        <v>56837095.659999996</v>
      </c>
      <c r="N18" s="34">
        <f>SUM(N19:N23)</f>
        <v>41960303.740000002</v>
      </c>
      <c r="O18" s="34">
        <v>39423710.440000005</v>
      </c>
      <c r="P18" s="16">
        <f t="shared" si="98"/>
        <v>0.73825559263279228</v>
      </c>
      <c r="Q18" s="16">
        <f t="shared" si="123"/>
        <v>1.0643418204854287</v>
      </c>
      <c r="R18" s="34">
        <f>SUM(R19:R23)</f>
        <v>4228222</v>
      </c>
      <c r="S18" s="34">
        <f>SUM(S19:S23)</f>
        <v>3123924.93</v>
      </c>
      <c r="T18" s="34">
        <v>2697284.88</v>
      </c>
      <c r="U18" s="16">
        <f t="shared" si="99"/>
        <v>0.73882708381915618</v>
      </c>
      <c r="V18" s="16">
        <f t="shared" si="124"/>
        <v>1.1581738930001344</v>
      </c>
      <c r="W18" s="34">
        <f>SUM(W19:W23)</f>
        <v>0</v>
      </c>
      <c r="X18" s="34">
        <f>SUM(X19:X23)</f>
        <v>0</v>
      </c>
      <c r="Y18" s="34">
        <v>0</v>
      </c>
      <c r="Z18" s="16" t="str">
        <f t="shared" si="100"/>
        <v xml:space="preserve"> </v>
      </c>
      <c r="AA18" s="16" t="str">
        <f t="shared" si="125"/>
        <v xml:space="preserve"> </v>
      </c>
      <c r="AB18" s="34">
        <f>SUM(AB19:AB23)</f>
        <v>675100</v>
      </c>
      <c r="AC18" s="34">
        <f>SUM(AC19:AC23)</f>
        <v>355826.9</v>
      </c>
      <c r="AD18" s="34">
        <v>916194.90000000014</v>
      </c>
      <c r="AE18" s="16">
        <f t="shared" si="101"/>
        <v>0.52707287809213454</v>
      </c>
      <c r="AF18" s="16">
        <f t="shared" si="126"/>
        <v>0.38837467879378063</v>
      </c>
      <c r="AG18" s="34">
        <f>SUM(AG19:AG23)</f>
        <v>2977000</v>
      </c>
      <c r="AH18" s="34">
        <f>SUM(AH19:AH23)</f>
        <v>1568617.75</v>
      </c>
      <c r="AI18" s="34">
        <v>1364954.68</v>
      </c>
      <c r="AJ18" s="16">
        <f t="shared" si="102"/>
        <v>0.5269122438696674</v>
      </c>
      <c r="AK18" s="16">
        <f t="shared" si="127"/>
        <v>1.1492086682321203</v>
      </c>
      <c r="AL18" s="34">
        <f>SUM(AL19:AL23)</f>
        <v>10156493.370000001</v>
      </c>
      <c r="AM18" s="34">
        <f>SUM(AM19:AM23)</f>
        <v>6155821.6499999994</v>
      </c>
      <c r="AN18" s="34">
        <v>5954579.6499999994</v>
      </c>
      <c r="AO18" s="16">
        <f t="shared" si="103"/>
        <v>0.60609714649968793</v>
      </c>
      <c r="AP18" s="16">
        <f t="shared" si="128"/>
        <v>1.0337961723293096</v>
      </c>
      <c r="AQ18" s="34">
        <f>SUM(AQ19:AQ23)</f>
        <v>0</v>
      </c>
      <c r="AR18" s="34">
        <f>SUM(AR19:AR23)</f>
        <v>0</v>
      </c>
      <c r="AS18" s="34">
        <v>0</v>
      </c>
      <c r="AT18" s="16" t="str">
        <f t="shared" si="104"/>
        <v xml:space="preserve"> </v>
      </c>
      <c r="AU18" s="16" t="str">
        <f t="shared" si="129"/>
        <v xml:space="preserve"> </v>
      </c>
      <c r="AV18" s="34">
        <f>SUM(AV19:AV23)</f>
        <v>12502632.110000001</v>
      </c>
      <c r="AW18" s="34">
        <f>SUM(AW19:AW23)</f>
        <v>6619624.1299999999</v>
      </c>
      <c r="AX18" s="34">
        <v>3705847.2099999995</v>
      </c>
      <c r="AY18" s="16">
        <f t="shared" si="105"/>
        <v>0.52945844297101363</v>
      </c>
      <c r="AZ18" s="16">
        <f t="shared" si="130"/>
        <v>1.7862647202878073</v>
      </c>
      <c r="BA18" s="34">
        <f>SUM(BA19:BA23)</f>
        <v>800000</v>
      </c>
      <c r="BB18" s="34">
        <f>SUM(BB19:BB23)</f>
        <v>860379.66</v>
      </c>
      <c r="BC18" s="34">
        <v>572319.34000000008</v>
      </c>
      <c r="BD18" s="16">
        <f t="shared" si="106"/>
        <v>1.0754745750000001</v>
      </c>
      <c r="BE18" s="16">
        <f t="shared" si="131"/>
        <v>1.5033209606371154</v>
      </c>
      <c r="BF18" s="34">
        <f>SUM(BF19:BF23)</f>
        <v>0</v>
      </c>
      <c r="BG18" s="34">
        <f>SUM(BG19:BG23)</f>
        <v>0</v>
      </c>
      <c r="BH18" s="34">
        <v>61471.05</v>
      </c>
      <c r="BI18" s="16" t="str">
        <f t="shared" si="107"/>
        <v xml:space="preserve"> </v>
      </c>
      <c r="BJ18" s="16">
        <f t="shared" si="132"/>
        <v>0</v>
      </c>
      <c r="BK18" s="34">
        <f>SUM(BK19:BK23)</f>
        <v>0</v>
      </c>
      <c r="BL18" s="34">
        <f>SUM(BL19:BL23)</f>
        <v>0</v>
      </c>
      <c r="BM18" s="34">
        <v>0</v>
      </c>
      <c r="BN18" s="16" t="str">
        <f t="shared" si="108"/>
        <v xml:space="preserve"> </v>
      </c>
      <c r="BO18" s="16" t="str">
        <f t="shared" si="133"/>
        <v xml:space="preserve"> </v>
      </c>
      <c r="BP18" s="34">
        <f>SUM(BP19:BP23)</f>
        <v>0</v>
      </c>
      <c r="BQ18" s="34">
        <f>SUM(BQ19:BQ23)</f>
        <v>0</v>
      </c>
      <c r="BR18" s="34">
        <v>0</v>
      </c>
      <c r="BS18" s="16" t="str">
        <f t="shared" si="109"/>
        <v xml:space="preserve"> </v>
      </c>
      <c r="BT18" s="16" t="str">
        <f t="shared" si="134"/>
        <v xml:space="preserve"> </v>
      </c>
      <c r="BU18" s="34">
        <f>SUM(BU19:BU23)</f>
        <v>664800</v>
      </c>
      <c r="BV18" s="34">
        <f>SUM(BV19:BV23)</f>
        <v>573424.71000000008</v>
      </c>
      <c r="BW18" s="34">
        <v>393378</v>
      </c>
      <c r="BX18" s="16">
        <f t="shared" si="110"/>
        <v>0.86255221119133585</v>
      </c>
      <c r="BY18" s="16">
        <f t="shared" si="135"/>
        <v>1.4576938974726601</v>
      </c>
      <c r="BZ18" s="34">
        <f>SUM(BZ19:BZ23)</f>
        <v>475000</v>
      </c>
      <c r="CA18" s="34">
        <f>SUM(CA19:CA23)</f>
        <v>420517.8</v>
      </c>
      <c r="CB18" s="34">
        <v>421928.44000000006</v>
      </c>
      <c r="CC18" s="16">
        <f t="shared" si="111"/>
        <v>0.88530063157894734</v>
      </c>
      <c r="CD18" s="16">
        <f t="shared" si="136"/>
        <v>0.99665668424721487</v>
      </c>
      <c r="CE18" s="34">
        <f>SUM(CE19:CE23)</f>
        <v>1165057.29</v>
      </c>
      <c r="CF18" s="34">
        <f>SUM(CF19:CF23)</f>
        <v>1165057.29</v>
      </c>
      <c r="CG18" s="34">
        <v>90000</v>
      </c>
      <c r="CH18" s="16">
        <f t="shared" si="112"/>
        <v>1</v>
      </c>
      <c r="CI18" s="16" t="str">
        <f t="shared" si="137"/>
        <v>св.200</v>
      </c>
      <c r="CJ18" s="34">
        <f>SUM(CJ19:CJ23)</f>
        <v>1117843.1499999999</v>
      </c>
      <c r="CK18" s="34">
        <f>SUM(CK19:CK23)</f>
        <v>1422685.94</v>
      </c>
      <c r="CL18" s="19">
        <v>927980.16</v>
      </c>
      <c r="CM18" s="16">
        <f t="shared" si="113"/>
        <v>1.2727062289552877</v>
      </c>
      <c r="CN18" s="16">
        <f t="shared" si="138"/>
        <v>1.5330995223001318</v>
      </c>
      <c r="CO18" s="34">
        <f>SUM(CO19:CO23)</f>
        <v>741286.9</v>
      </c>
      <c r="CP18" s="34">
        <f>SUM(CP19:CP23)</f>
        <v>1046129.6900000001</v>
      </c>
      <c r="CQ18" s="34">
        <v>927980.16</v>
      </c>
      <c r="CR18" s="16">
        <f t="shared" si="114"/>
        <v>1.4112345570925373</v>
      </c>
      <c r="CS18" s="16">
        <f t="shared" si="139"/>
        <v>1.1273190258722774</v>
      </c>
      <c r="CT18" s="34">
        <f>SUM(CT19:CT23)</f>
        <v>376556.25</v>
      </c>
      <c r="CU18" s="34">
        <f>SUM(CU19:CU23)</f>
        <v>376556.25</v>
      </c>
      <c r="CV18" s="34">
        <v>0</v>
      </c>
      <c r="CW18" s="16">
        <f t="shared" si="115"/>
        <v>1</v>
      </c>
      <c r="CX18" s="16" t="str">
        <f t="shared" si="140"/>
        <v xml:space="preserve"> </v>
      </c>
      <c r="CY18" s="34">
        <f>SUM(CY19:CY23)</f>
        <v>0</v>
      </c>
      <c r="CZ18" s="34">
        <f>SUM(CZ19:CZ23)</f>
        <v>0</v>
      </c>
      <c r="DA18" s="34">
        <v>0</v>
      </c>
      <c r="DB18" s="16" t="str">
        <f t="shared" si="116"/>
        <v xml:space="preserve"> </v>
      </c>
      <c r="DC18" s="16" t="str">
        <f t="shared" si="141"/>
        <v xml:space="preserve"> </v>
      </c>
      <c r="DD18" s="34">
        <f>SUM(DD19:DD23)</f>
        <v>450000</v>
      </c>
      <c r="DE18" s="34">
        <f>SUM(DE19:DE23)</f>
        <v>309965.26</v>
      </c>
      <c r="DF18" s="34">
        <v>348226.67</v>
      </c>
      <c r="DG18" s="16">
        <f t="shared" si="117"/>
        <v>0.68881168888888888</v>
      </c>
      <c r="DH18" s="16">
        <f t="shared" si="142"/>
        <v>0.89012498669329387</v>
      </c>
      <c r="DI18" s="34">
        <f>SUM(DI19:DI23)</f>
        <v>0</v>
      </c>
      <c r="DJ18" s="34">
        <f>SUM(DJ19:DJ23)</f>
        <v>0</v>
      </c>
      <c r="DK18" s="34">
        <v>31100</v>
      </c>
      <c r="DL18" s="16" t="str">
        <f t="shared" si="118"/>
        <v xml:space="preserve"> </v>
      </c>
      <c r="DM18" s="16">
        <f t="shared" si="143"/>
        <v>0</v>
      </c>
      <c r="DN18" s="34">
        <f>SUM(DN19:DN23)</f>
        <v>0</v>
      </c>
      <c r="DO18" s="34">
        <v>0</v>
      </c>
      <c r="DP18" s="16" t="str">
        <f>IF(DN18=0," ",IF(DN18/DO18*100&gt;200,"св.200",DN18/DO18))</f>
        <v xml:space="preserve"> </v>
      </c>
      <c r="DQ18" s="34">
        <f>SUM(DQ19:DQ23)</f>
        <v>5869167.9800000004</v>
      </c>
      <c r="DR18" s="34">
        <f>SUM(DR19:DR23)</f>
        <v>20812.98</v>
      </c>
      <c r="DS18" s="34">
        <v>491575.5</v>
      </c>
      <c r="DT18" s="16">
        <f t="shared" si="119"/>
        <v>3.5461551059576247E-3</v>
      </c>
      <c r="DU18" s="16">
        <f t="shared" si="144"/>
        <v>4.2339335463219788E-2</v>
      </c>
      <c r="DV18" s="34">
        <f>SUM(DV19:DV23)</f>
        <v>1783430.36</v>
      </c>
      <c r="DW18" s="34">
        <f>SUM(DW19:DW23)</f>
        <v>1669447.1600000001</v>
      </c>
      <c r="DX18" s="34">
        <v>367868.05</v>
      </c>
      <c r="DY18" s="16">
        <f t="shared" si="120"/>
        <v>0.93608766422480327</v>
      </c>
      <c r="DZ18" s="16" t="str">
        <f t="shared" si="145"/>
        <v>св.200</v>
      </c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</row>
    <row r="19" spans="1:149" s="10" customFormat="1" ht="17.25" customHeight="1" outlineLevel="1" x14ac:dyDescent="0.25">
      <c r="A19" s="9">
        <v>11</v>
      </c>
      <c r="B19" s="5" t="s">
        <v>104</v>
      </c>
      <c r="C19" s="17">
        <f t="shared" ref="C19" si="172">H19+AV19</f>
        <v>54660145.329999998</v>
      </c>
      <c r="D19" s="17">
        <f t="shared" ref="D19" si="173">I19+AW19</f>
        <v>37545108.020000003</v>
      </c>
      <c r="E19" s="17">
        <v>34020958.780000001</v>
      </c>
      <c r="F19" s="18">
        <f>IF(D19&lt;=0," ",IF(D19/C19*100&gt;200,"СВ.200",D19/C19))</f>
        <v>0.68688269658502943</v>
      </c>
      <c r="G19" s="18">
        <f t="shared" si="96"/>
        <v>1.1035875932477175</v>
      </c>
      <c r="H19" s="17">
        <f t="shared" ref="H19" si="174">M19+R19+W19+AB19+AG19+AL19+AQ19</f>
        <v>46531186.759999998</v>
      </c>
      <c r="I19" s="17">
        <f t="shared" ref="I19" si="175">N19+S19+X19+AC19+AH19+AM19+AR19</f>
        <v>35131216.960000001</v>
      </c>
      <c r="J19" s="17">
        <v>32459228.09</v>
      </c>
      <c r="K19" s="18">
        <f t="shared" si="97"/>
        <v>0.75500367401332114</v>
      </c>
      <c r="L19" s="18">
        <f t="shared" si="150"/>
        <v>1.082318312148131</v>
      </c>
      <c r="M19" s="17">
        <v>38807193.390000001</v>
      </c>
      <c r="N19" s="17">
        <v>29151443.920000002</v>
      </c>
      <c r="O19" s="23">
        <v>27044966.77</v>
      </c>
      <c r="P19" s="18">
        <f t="shared" si="98"/>
        <v>0.75118660674677562</v>
      </c>
      <c r="Q19" s="18">
        <f t="shared" si="123"/>
        <v>1.0778879548240614</v>
      </c>
      <c r="R19" s="17">
        <v>2149500</v>
      </c>
      <c r="S19" s="17">
        <v>1588063.85</v>
      </c>
      <c r="T19" s="23">
        <v>1370982.61</v>
      </c>
      <c r="U19" s="18">
        <f t="shared" si="99"/>
        <v>0.73880616422423828</v>
      </c>
      <c r="V19" s="18">
        <f t="shared" si="124"/>
        <v>1.158339893166114</v>
      </c>
      <c r="W19" s="17"/>
      <c r="X19" s="17"/>
      <c r="Y19" s="23"/>
      <c r="Z19" s="18" t="str">
        <f t="shared" si="100"/>
        <v xml:space="preserve"> </v>
      </c>
      <c r="AA19" s="18" t="str">
        <f t="shared" si="125"/>
        <v xml:space="preserve"> </v>
      </c>
      <c r="AB19" s="17">
        <v>200000</v>
      </c>
      <c r="AC19" s="17">
        <v>84492</v>
      </c>
      <c r="AD19" s="23">
        <v>550177</v>
      </c>
      <c r="AE19" s="18">
        <f t="shared" si="101"/>
        <v>0.42246</v>
      </c>
      <c r="AF19" s="18">
        <f t="shared" si="126"/>
        <v>0.15357239579262674</v>
      </c>
      <c r="AG19" s="17">
        <v>1000000</v>
      </c>
      <c r="AH19" s="17">
        <v>605560.73</v>
      </c>
      <c r="AI19" s="23">
        <v>276203.87</v>
      </c>
      <c r="AJ19" s="18">
        <f t="shared" si="102"/>
        <v>0.60556072999999999</v>
      </c>
      <c r="AK19" s="18" t="str">
        <f t="shared" si="127"/>
        <v>св.200</v>
      </c>
      <c r="AL19" s="17">
        <v>4374493.37</v>
      </c>
      <c r="AM19" s="17">
        <v>3701656.46</v>
      </c>
      <c r="AN19" s="23">
        <v>3216897.84</v>
      </c>
      <c r="AO19" s="18">
        <f t="shared" si="103"/>
        <v>0.84619089501557521</v>
      </c>
      <c r="AP19" s="18">
        <f t="shared" si="128"/>
        <v>1.1506913318702094</v>
      </c>
      <c r="AQ19" s="17"/>
      <c r="AR19" s="17"/>
      <c r="AS19" s="23"/>
      <c r="AT19" s="18" t="str">
        <f t="shared" si="104"/>
        <v xml:space="preserve"> </v>
      </c>
      <c r="AU19" s="18" t="str">
        <f t="shared" si="129"/>
        <v xml:space="preserve"> </v>
      </c>
      <c r="AV19" s="17">
        <f t="shared" ref="AV19" si="176">BA19+BF19+BK19+BP19+BU19+BZ19+CE19+CJ19+CY19+DD19+DI19+DQ19+DV19</f>
        <v>8128958.5700000003</v>
      </c>
      <c r="AW19" s="17">
        <f t="shared" ref="AW19" si="177">BB19+BG19+BL19+BQ19+BV19+CA19+CF19+CK19+CZ19+DE19+DJ19+DN19+DR19+DW19</f>
        <v>2413891.0600000005</v>
      </c>
      <c r="AX19" s="17">
        <v>1561730.69</v>
      </c>
      <c r="AY19" s="18">
        <f t="shared" si="105"/>
        <v>0.29694960790038821</v>
      </c>
      <c r="AZ19" s="18">
        <f t="shared" si="130"/>
        <v>1.5456512927974801</v>
      </c>
      <c r="BA19" s="17">
        <v>550000</v>
      </c>
      <c r="BB19" s="17">
        <v>582707.27</v>
      </c>
      <c r="BC19" s="23">
        <v>430144.71</v>
      </c>
      <c r="BD19" s="18">
        <f t="shared" si="106"/>
        <v>1.0594677636363636</v>
      </c>
      <c r="BE19" s="18">
        <f t="shared" si="131"/>
        <v>1.3546772898822816</v>
      </c>
      <c r="BF19" s="17"/>
      <c r="BG19" s="17"/>
      <c r="BH19" s="23"/>
      <c r="BI19" s="18" t="str">
        <f t="shared" si="107"/>
        <v xml:space="preserve"> </v>
      </c>
      <c r="BJ19" s="18" t="str">
        <f t="shared" si="132"/>
        <v xml:space="preserve"> </v>
      </c>
      <c r="BK19" s="17"/>
      <c r="BL19" s="17"/>
      <c r="BM19" s="23"/>
      <c r="BN19" s="18" t="str">
        <f t="shared" si="108"/>
        <v xml:space="preserve"> </v>
      </c>
      <c r="BO19" s="18" t="str">
        <f t="shared" si="133"/>
        <v xml:space="preserve"> </v>
      </c>
      <c r="BP19" s="17"/>
      <c r="BQ19" s="17"/>
      <c r="BR19" s="23"/>
      <c r="BS19" s="18" t="str">
        <f t="shared" si="109"/>
        <v xml:space="preserve"> </v>
      </c>
      <c r="BT19" s="18" t="str">
        <f t="shared" si="134"/>
        <v xml:space="preserve"> </v>
      </c>
      <c r="BU19" s="17"/>
      <c r="BV19" s="17"/>
      <c r="BW19" s="23"/>
      <c r="BX19" s="18" t="str">
        <f t="shared" si="110"/>
        <v xml:space="preserve"> </v>
      </c>
      <c r="BY19" s="18" t="str">
        <f t="shared" si="135"/>
        <v xml:space="preserve"> </v>
      </c>
      <c r="BZ19" s="17">
        <v>100000</v>
      </c>
      <c r="CA19" s="17">
        <v>108587.8</v>
      </c>
      <c r="CB19" s="23">
        <v>130356</v>
      </c>
      <c r="CC19" s="18">
        <f t="shared" si="111"/>
        <v>1.0858780000000001</v>
      </c>
      <c r="CD19" s="18">
        <f t="shared" si="136"/>
        <v>0.83300960446776517</v>
      </c>
      <c r="CE19" s="17">
        <v>223666.67</v>
      </c>
      <c r="CF19" s="17">
        <v>223666.67</v>
      </c>
      <c r="CG19" s="23">
        <v>90000</v>
      </c>
      <c r="CH19" s="18">
        <f t="shared" si="112"/>
        <v>1</v>
      </c>
      <c r="CI19" s="18" t="str">
        <f t="shared" si="137"/>
        <v>св.200</v>
      </c>
      <c r="CJ19" s="17">
        <f t="shared" ref="CJ19" si="178">CO19+CT19</f>
        <v>541286.9</v>
      </c>
      <c r="CK19" s="17">
        <f t="shared" ref="CK19" si="179">CP19+CU19</f>
        <v>795904.06</v>
      </c>
      <c r="CL19" s="17">
        <v>406338.51</v>
      </c>
      <c r="CM19" s="18">
        <f t="shared" si="113"/>
        <v>1.470392244852037</v>
      </c>
      <c r="CN19" s="18">
        <f t="shared" si="138"/>
        <v>1.9587217071795633</v>
      </c>
      <c r="CO19" s="17">
        <v>541286.9</v>
      </c>
      <c r="CP19" s="17">
        <v>795904.06</v>
      </c>
      <c r="CQ19" s="23">
        <v>406338.51</v>
      </c>
      <c r="CR19" s="18">
        <f t="shared" si="114"/>
        <v>1.470392244852037</v>
      </c>
      <c r="CS19" s="18">
        <f t="shared" si="139"/>
        <v>1.9587217071795633</v>
      </c>
      <c r="CT19" s="17"/>
      <c r="CU19" s="17"/>
      <c r="CV19" s="23"/>
      <c r="CW19" s="18" t="str">
        <f t="shared" si="115"/>
        <v xml:space="preserve"> </v>
      </c>
      <c r="CX19" s="18" t="str">
        <f t="shared" si="140"/>
        <v xml:space="preserve"> </v>
      </c>
      <c r="CY19" s="17"/>
      <c r="CZ19" s="17"/>
      <c r="DA19" s="23"/>
      <c r="DB19" s="18" t="str">
        <f t="shared" si="116"/>
        <v xml:space="preserve"> </v>
      </c>
      <c r="DC19" s="18" t="str">
        <f t="shared" si="141"/>
        <v xml:space="preserve"> </v>
      </c>
      <c r="DD19" s="17">
        <v>450000</v>
      </c>
      <c r="DE19" s="17">
        <v>309965.26</v>
      </c>
      <c r="DF19" s="23">
        <v>348226.67</v>
      </c>
      <c r="DG19" s="18">
        <f t="shared" si="117"/>
        <v>0.68881168888888888</v>
      </c>
      <c r="DH19" s="18">
        <f t="shared" si="142"/>
        <v>0.89012498669329387</v>
      </c>
      <c r="DI19" s="17"/>
      <c r="DJ19" s="17"/>
      <c r="DK19" s="23"/>
      <c r="DL19" s="18" t="str">
        <f t="shared" si="118"/>
        <v xml:space="preserve"> </v>
      </c>
      <c r="DM19" s="18" t="str">
        <f t="shared" si="143"/>
        <v xml:space="preserve"> </v>
      </c>
      <c r="DN19" s="17"/>
      <c r="DO19" s="23"/>
      <c r="DP19" s="65" t="str">
        <f>IF(DN19=0," ",IF(DN19/DO19*100&gt;200,"св.200",DN19/DO19))</f>
        <v xml:space="preserve"> </v>
      </c>
      <c r="DQ19" s="17">
        <v>5855955</v>
      </c>
      <c r="DR19" s="17"/>
      <c r="DS19" s="23"/>
      <c r="DT19" s="18" t="str">
        <f t="shared" ref="DT19:DT22" si="180">IF(DR19&lt;=0," ",IF(DR19/DQ19*100&gt;200,"СВ.200",DR19/DQ19))</f>
        <v xml:space="preserve"> </v>
      </c>
      <c r="DU19" s="18" t="str">
        <f t="shared" ref="DU19:DU22" si="181">IF(DS19=0," ",IF(DR19/DS19*100&gt;200,"св.200",DR19/DS19))</f>
        <v xml:space="preserve"> </v>
      </c>
      <c r="DV19" s="17">
        <v>408050</v>
      </c>
      <c r="DW19" s="17">
        <v>393060</v>
      </c>
      <c r="DX19" s="23">
        <v>156664.79999999999</v>
      </c>
      <c r="DY19" s="18">
        <f t="shared" si="120"/>
        <v>0.96326430584487199</v>
      </c>
      <c r="DZ19" s="18" t="str">
        <f t="shared" si="145"/>
        <v>св.200</v>
      </c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</row>
    <row r="20" spans="1:149" s="10" customFormat="1" ht="17.25" customHeight="1" outlineLevel="1" x14ac:dyDescent="0.25">
      <c r="A20" s="9">
        <v>12</v>
      </c>
      <c r="B20" s="37" t="s">
        <v>40</v>
      </c>
      <c r="C20" s="35">
        <f t="shared" ref="C20:C23" si="182">H20+AV20</f>
        <v>22064249.629999999</v>
      </c>
      <c r="D20" s="35">
        <f t="shared" ref="D20:D23" si="183">I20+AW20</f>
        <v>15166065.24</v>
      </c>
      <c r="E20" s="17">
        <v>15074574.079999998</v>
      </c>
      <c r="F20" s="18">
        <f>IF(D20&lt;=0," ",IF(D20/C20*100&gt;200,"СВ.200",D20/C20))</f>
        <v>0.68735921204314265</v>
      </c>
      <c r="G20" s="18">
        <f t="shared" si="96"/>
        <v>1.0060692368165405</v>
      </c>
      <c r="H20" s="17">
        <f t="shared" ref="H20:H23" si="184">M20+R20+W20+AB20+AG20+AL20+AQ20</f>
        <v>20526424.27</v>
      </c>
      <c r="I20" s="17">
        <f t="shared" ref="I20:I23" si="185">N20+S20+X20+AC20+AH20+AM20+AR20</f>
        <v>13665138.66</v>
      </c>
      <c r="J20" s="17">
        <v>13741636.839999998</v>
      </c>
      <c r="K20" s="18">
        <f t="shared" si="97"/>
        <v>0.6657340060914565</v>
      </c>
      <c r="L20" s="18">
        <f t="shared" si="150"/>
        <v>0.994433110051539</v>
      </c>
      <c r="M20" s="17">
        <v>14620702.27</v>
      </c>
      <c r="N20" s="17">
        <v>10111068.58</v>
      </c>
      <c r="O20" s="23">
        <v>10002944.439999999</v>
      </c>
      <c r="P20" s="18">
        <f t="shared" si="98"/>
        <v>0.69155833921512444</v>
      </c>
      <c r="Q20" s="18">
        <f t="shared" si="123"/>
        <v>1.010809231286703</v>
      </c>
      <c r="R20" s="17">
        <v>2078722</v>
      </c>
      <c r="S20" s="17">
        <v>1535861.08</v>
      </c>
      <c r="T20" s="23">
        <v>1326302.27</v>
      </c>
      <c r="U20" s="18">
        <f t="shared" si="99"/>
        <v>0.73884871570128186</v>
      </c>
      <c r="V20" s="18">
        <f t="shared" si="124"/>
        <v>1.1580023006369431</v>
      </c>
      <c r="W20" s="17"/>
      <c r="X20" s="17"/>
      <c r="Y20" s="23"/>
      <c r="Z20" s="18" t="str">
        <f t="shared" si="100"/>
        <v xml:space="preserve"> </v>
      </c>
      <c r="AA20" s="18" t="str">
        <f t="shared" si="125"/>
        <v xml:space="preserve"> </v>
      </c>
      <c r="AB20" s="17">
        <v>55000</v>
      </c>
      <c r="AC20" s="17">
        <v>74654</v>
      </c>
      <c r="AD20" s="23">
        <v>40308.5</v>
      </c>
      <c r="AE20" s="18">
        <f t="shared" si="101"/>
        <v>1.3573454545454546</v>
      </c>
      <c r="AF20" s="18">
        <f t="shared" si="126"/>
        <v>1.8520659414267462</v>
      </c>
      <c r="AG20" s="17">
        <v>1555000</v>
      </c>
      <c r="AH20" s="17">
        <v>672034.54</v>
      </c>
      <c r="AI20" s="23">
        <v>890344.36</v>
      </c>
      <c r="AJ20" s="18">
        <f t="shared" si="102"/>
        <v>0.4321765530546624</v>
      </c>
      <c r="AK20" s="18">
        <f t="shared" si="127"/>
        <v>0.75480293939302323</v>
      </c>
      <c r="AL20" s="17">
        <v>2217000</v>
      </c>
      <c r="AM20" s="17">
        <v>1271520.46</v>
      </c>
      <c r="AN20" s="23">
        <v>1481737.27</v>
      </c>
      <c r="AO20" s="18">
        <f t="shared" si="103"/>
        <v>0.57353200721695985</v>
      </c>
      <c r="AP20" s="18">
        <f t="shared" si="128"/>
        <v>0.8581281484537403</v>
      </c>
      <c r="AQ20" s="17"/>
      <c r="AR20" s="17"/>
      <c r="AS20" s="23"/>
      <c r="AT20" s="18" t="str">
        <f t="shared" si="104"/>
        <v xml:space="preserve"> </v>
      </c>
      <c r="AU20" s="18" t="str">
        <f t="shared" si="129"/>
        <v xml:space="preserve"> </v>
      </c>
      <c r="AV20" s="17">
        <f>BA20+BF20+BK20+BP20+BU20+BZ20+CE20+CJ20+CY20+DD20+DI20+DQ20+DV20+177333.33</f>
        <v>1537825.36</v>
      </c>
      <c r="AW20" s="17">
        <f>BB20+BG20+BL20+BQ20+BV20+CA20+CF20+CK20+CZ20+DE20+DJ20+DN20+DR20+DW20+177333.33</f>
        <v>1500926.58</v>
      </c>
      <c r="AX20" s="17">
        <v>1332937.24</v>
      </c>
      <c r="AY20" s="18">
        <f t="shared" si="105"/>
        <v>0.97600587104377057</v>
      </c>
      <c r="AZ20" s="18">
        <f t="shared" si="130"/>
        <v>1.1260294445670975</v>
      </c>
      <c r="BA20" s="17">
        <v>250000</v>
      </c>
      <c r="BB20" s="17">
        <v>277672.39</v>
      </c>
      <c r="BC20" s="23">
        <v>142174.63</v>
      </c>
      <c r="BD20" s="18">
        <f t="shared" si="106"/>
        <v>1.11068956</v>
      </c>
      <c r="BE20" s="18">
        <f t="shared" si="131"/>
        <v>1.9530375426333095</v>
      </c>
      <c r="BF20" s="17"/>
      <c r="BG20" s="17"/>
      <c r="BH20" s="23"/>
      <c r="BI20" s="18" t="str">
        <f t="shared" si="107"/>
        <v xml:space="preserve"> </v>
      </c>
      <c r="BJ20" s="18" t="str">
        <f t="shared" si="132"/>
        <v xml:space="preserve"> </v>
      </c>
      <c r="BK20" s="17"/>
      <c r="BL20" s="17"/>
      <c r="BM20" s="23"/>
      <c r="BN20" s="18" t="str">
        <f t="shared" si="108"/>
        <v xml:space="preserve"> </v>
      </c>
      <c r="BO20" s="18" t="str">
        <f t="shared" si="133"/>
        <v xml:space="preserve"> </v>
      </c>
      <c r="BP20" s="17"/>
      <c r="BQ20" s="17"/>
      <c r="BR20" s="23"/>
      <c r="BS20" s="18" t="str">
        <f t="shared" si="109"/>
        <v xml:space="preserve"> </v>
      </c>
      <c r="BT20" s="18" t="str">
        <f t="shared" si="134"/>
        <v xml:space="preserve"> </v>
      </c>
      <c r="BU20" s="17">
        <v>630800</v>
      </c>
      <c r="BV20" s="17">
        <v>548786.4</v>
      </c>
      <c r="BW20" s="23">
        <v>367825.1</v>
      </c>
      <c r="BX20" s="18">
        <f t="shared" si="110"/>
        <v>0.86998478123018397</v>
      </c>
      <c r="BY20" s="18">
        <f t="shared" si="135"/>
        <v>1.4919764855633835</v>
      </c>
      <c r="BZ20" s="17">
        <v>200000</v>
      </c>
      <c r="CA20" s="17">
        <v>201160</v>
      </c>
      <c r="CB20" s="23">
        <v>160880</v>
      </c>
      <c r="CC20" s="18">
        <f t="shared" si="111"/>
        <v>1.0058</v>
      </c>
      <c r="CD20" s="18">
        <f t="shared" si="136"/>
        <v>1.2503729487817006</v>
      </c>
      <c r="CE20" s="17"/>
      <c r="CF20" s="17"/>
      <c r="CG20" s="23"/>
      <c r="CH20" s="18" t="str">
        <f t="shared" si="112"/>
        <v xml:space="preserve"> </v>
      </c>
      <c r="CI20" s="18" t="str">
        <f t="shared" si="137"/>
        <v xml:space="preserve"> </v>
      </c>
      <c r="CJ20" s="17">
        <f t="shared" ref="CJ20:CJ23" si="186">CO20+CT20</f>
        <v>200000</v>
      </c>
      <c r="CK20" s="17">
        <f t="shared" ref="CK20:CK23" si="187">CP20+CU20</f>
        <v>250225.63</v>
      </c>
      <c r="CL20" s="17">
        <v>521641.65</v>
      </c>
      <c r="CM20" s="18">
        <f t="shared" si="113"/>
        <v>1.25112815</v>
      </c>
      <c r="CN20" s="18">
        <f t="shared" si="138"/>
        <v>0.47968874801312356</v>
      </c>
      <c r="CO20" s="17">
        <v>200000</v>
      </c>
      <c r="CP20" s="17">
        <v>250225.63</v>
      </c>
      <c r="CQ20" s="23">
        <v>521641.65</v>
      </c>
      <c r="CR20" s="18">
        <f t="shared" si="114"/>
        <v>1.25112815</v>
      </c>
      <c r="CS20" s="18">
        <f t="shared" si="139"/>
        <v>0.47968874801312356</v>
      </c>
      <c r="CT20" s="17"/>
      <c r="CU20" s="17"/>
      <c r="CV20" s="23"/>
      <c r="CW20" s="18" t="str">
        <f t="shared" si="115"/>
        <v xml:space="preserve"> </v>
      </c>
      <c r="CX20" s="18" t="str">
        <f t="shared" si="140"/>
        <v xml:space="preserve"> </v>
      </c>
      <c r="CY20" s="17"/>
      <c r="CZ20" s="17"/>
      <c r="DA20" s="23"/>
      <c r="DB20" s="18" t="str">
        <f t="shared" si="116"/>
        <v xml:space="preserve"> </v>
      </c>
      <c r="DC20" s="18" t="str">
        <f t="shared" si="141"/>
        <v xml:space="preserve"> </v>
      </c>
      <c r="DD20" s="17"/>
      <c r="DE20" s="17"/>
      <c r="DF20" s="23"/>
      <c r="DG20" s="18" t="str">
        <f t="shared" si="117"/>
        <v xml:space="preserve"> </v>
      </c>
      <c r="DH20" s="18" t="str">
        <f t="shared" si="142"/>
        <v xml:space="preserve"> </v>
      </c>
      <c r="DI20" s="17"/>
      <c r="DJ20" s="17"/>
      <c r="DK20" s="23">
        <v>31100</v>
      </c>
      <c r="DL20" s="18" t="str">
        <f t="shared" si="118"/>
        <v xml:space="preserve"> </v>
      </c>
      <c r="DM20" s="18">
        <f t="shared" si="143"/>
        <v>0</v>
      </c>
      <c r="DN20" s="17"/>
      <c r="DO20" s="23"/>
      <c r="DP20" s="65" t="str">
        <f t="shared" ref="DP20:DP23" si="188">IF(DN20=0," ",IF(DN20/DO20*100&gt;200,"св.200",DN20/DO20))</f>
        <v xml:space="preserve"> </v>
      </c>
      <c r="DQ20" s="17"/>
      <c r="DR20" s="17"/>
      <c r="DS20" s="23">
        <v>92612.61</v>
      </c>
      <c r="DT20" s="18" t="str">
        <f t="shared" si="180"/>
        <v xml:space="preserve"> </v>
      </c>
      <c r="DU20" s="18">
        <f t="shared" si="181"/>
        <v>0</v>
      </c>
      <c r="DV20" s="17">
        <v>79692.03</v>
      </c>
      <c r="DW20" s="17">
        <v>45748.83</v>
      </c>
      <c r="DX20" s="23">
        <v>16703.25</v>
      </c>
      <c r="DY20" s="18">
        <f t="shared" si="120"/>
        <v>0.57407033049603584</v>
      </c>
      <c r="DZ20" s="18" t="str">
        <f t="shared" si="145"/>
        <v>св.200</v>
      </c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</row>
    <row r="21" spans="1:149" s="10" customFormat="1" ht="17.25" customHeight="1" outlineLevel="1" x14ac:dyDescent="0.25">
      <c r="A21" s="9">
        <v>13</v>
      </c>
      <c r="B21" s="5" t="s">
        <v>10</v>
      </c>
      <c r="C21" s="17">
        <f t="shared" si="182"/>
        <v>3276446.87</v>
      </c>
      <c r="D21" s="17">
        <f t="shared" si="183"/>
        <v>2157326.2999999998</v>
      </c>
      <c r="E21" s="17">
        <v>827461.19000000006</v>
      </c>
      <c r="F21" s="18">
        <f>IF(D21&lt;=0," ",IF(D21/C21*100&gt;200,"СВ.200",D21/C21))</f>
        <v>0.65843469636362506</v>
      </c>
      <c r="G21" s="18" t="str">
        <f t="shared" si="96"/>
        <v>св.200</v>
      </c>
      <c r="H21" s="17">
        <f t="shared" si="184"/>
        <v>1760000</v>
      </c>
      <c r="I21" s="17">
        <f t="shared" si="185"/>
        <v>661921.12</v>
      </c>
      <c r="J21" s="17">
        <v>644108.56000000006</v>
      </c>
      <c r="K21" s="18">
        <f t="shared" si="97"/>
        <v>0.37609154545454543</v>
      </c>
      <c r="L21" s="18">
        <f t="shared" si="150"/>
        <v>1.0276545928841561</v>
      </c>
      <c r="M21" s="17">
        <v>250000</v>
      </c>
      <c r="N21" s="17">
        <v>193543.85</v>
      </c>
      <c r="O21" s="23">
        <v>166636.76</v>
      </c>
      <c r="P21" s="18">
        <f t="shared" si="98"/>
        <v>0.77417540000000007</v>
      </c>
      <c r="Q21" s="18">
        <f t="shared" si="123"/>
        <v>1.1614715144485526</v>
      </c>
      <c r="R21" s="17"/>
      <c r="S21" s="17"/>
      <c r="T21" s="23"/>
      <c r="U21" s="18" t="str">
        <f t="shared" si="99"/>
        <v xml:space="preserve"> </v>
      </c>
      <c r="V21" s="18" t="str">
        <f t="shared" si="124"/>
        <v xml:space="preserve"> </v>
      </c>
      <c r="W21" s="17"/>
      <c r="X21" s="17"/>
      <c r="Y21" s="23"/>
      <c r="Z21" s="18" t="str">
        <f t="shared" si="100"/>
        <v xml:space="preserve"> </v>
      </c>
      <c r="AA21" s="18" t="str">
        <f t="shared" si="125"/>
        <v xml:space="preserve"> </v>
      </c>
      <c r="AB21" s="17">
        <v>190000</v>
      </c>
      <c r="AC21" s="17">
        <v>64014</v>
      </c>
      <c r="AD21" s="23">
        <v>100876.8</v>
      </c>
      <c r="AE21" s="18">
        <f t="shared" si="101"/>
        <v>0.33691578947368422</v>
      </c>
      <c r="AF21" s="18">
        <f t="shared" si="126"/>
        <v>0.63457603730491052</v>
      </c>
      <c r="AG21" s="17">
        <v>90000</v>
      </c>
      <c r="AH21" s="17">
        <v>80486.98</v>
      </c>
      <c r="AI21" s="23">
        <v>84660.44</v>
      </c>
      <c r="AJ21" s="18">
        <f t="shared" si="102"/>
        <v>0.89429977777777769</v>
      </c>
      <c r="AK21" s="18">
        <f t="shared" si="127"/>
        <v>0.95070353992962942</v>
      </c>
      <c r="AL21" s="17">
        <v>1230000</v>
      </c>
      <c r="AM21" s="17">
        <v>323876.28999999998</v>
      </c>
      <c r="AN21" s="23">
        <v>291934.56</v>
      </c>
      <c r="AO21" s="18">
        <f t="shared" si="103"/>
        <v>0.26331405691056908</v>
      </c>
      <c r="AP21" s="18">
        <f t="shared" si="128"/>
        <v>1.1094140070295204</v>
      </c>
      <c r="AQ21" s="17"/>
      <c r="AR21" s="17"/>
      <c r="AS21" s="23"/>
      <c r="AT21" s="18" t="str">
        <f t="shared" si="104"/>
        <v xml:space="preserve"> </v>
      </c>
      <c r="AU21" s="18" t="str">
        <f t="shared" si="129"/>
        <v xml:space="preserve"> </v>
      </c>
      <c r="AV21" s="17">
        <f t="shared" ref="AV21:AV23" si="189">BA21+BF21+BK21+BP21+BU21+BZ21+CE21+CJ21+CY21+DD21+DI21+DQ21+DV21</f>
        <v>1516446.87</v>
      </c>
      <c r="AW21" s="17">
        <f t="shared" ref="AW21:AW23" si="190">BB21+BG21+BL21+BQ21+BV21+CA21+CF21+CK21+CZ21+DE21+DJ21+DN21+DR21+DW21</f>
        <v>1495405.18</v>
      </c>
      <c r="AX21" s="17">
        <v>183352.63</v>
      </c>
      <c r="AY21" s="18">
        <f t="shared" si="105"/>
        <v>0.98612434736998056</v>
      </c>
      <c r="AZ21" s="18" t="str">
        <f t="shared" si="130"/>
        <v>св.200</v>
      </c>
      <c r="BA21" s="17"/>
      <c r="BB21" s="17"/>
      <c r="BC21" s="23"/>
      <c r="BD21" s="18" t="str">
        <f t="shared" si="106"/>
        <v xml:space="preserve"> </v>
      </c>
      <c r="BE21" s="18" t="str">
        <f t="shared" si="131"/>
        <v xml:space="preserve"> </v>
      </c>
      <c r="BF21" s="17"/>
      <c r="BG21" s="17"/>
      <c r="BH21" s="23">
        <v>50325.57</v>
      </c>
      <c r="BI21" s="18" t="str">
        <f t="shared" si="107"/>
        <v xml:space="preserve"> </v>
      </c>
      <c r="BJ21" s="18">
        <f t="shared" si="132"/>
        <v>0</v>
      </c>
      <c r="BK21" s="17"/>
      <c r="BL21" s="17"/>
      <c r="BM21" s="23"/>
      <c r="BN21" s="18" t="str">
        <f t="shared" si="108"/>
        <v xml:space="preserve"> </v>
      </c>
      <c r="BO21" s="18" t="str">
        <f t="shared" si="133"/>
        <v xml:space="preserve"> </v>
      </c>
      <c r="BP21" s="17"/>
      <c r="BQ21" s="17"/>
      <c r="BR21" s="23"/>
      <c r="BS21" s="18" t="str">
        <f t="shared" si="109"/>
        <v xml:space="preserve"> </v>
      </c>
      <c r="BT21" s="18" t="str">
        <f t="shared" si="134"/>
        <v xml:space="preserve"> </v>
      </c>
      <c r="BU21" s="17">
        <v>34000</v>
      </c>
      <c r="BV21" s="17">
        <v>24638.31</v>
      </c>
      <c r="BW21" s="23">
        <v>25552.9</v>
      </c>
      <c r="BX21" s="18">
        <f t="shared" si="110"/>
        <v>0.72465617647058822</v>
      </c>
      <c r="BY21" s="18">
        <f t="shared" si="135"/>
        <v>0.96420797639406874</v>
      </c>
      <c r="BZ21" s="17">
        <v>50000</v>
      </c>
      <c r="CA21" s="17">
        <v>30720</v>
      </c>
      <c r="CB21" s="23">
        <v>37974.160000000003</v>
      </c>
      <c r="CC21" s="18">
        <f t="shared" si="111"/>
        <v>0.61439999999999995</v>
      </c>
      <c r="CD21" s="18">
        <f t="shared" si="136"/>
        <v>0.8089711530156295</v>
      </c>
      <c r="CE21" s="17">
        <v>941390.62</v>
      </c>
      <c r="CF21" s="17">
        <v>941390.62</v>
      </c>
      <c r="CG21" s="23"/>
      <c r="CH21" s="18">
        <f t="shared" si="112"/>
        <v>1</v>
      </c>
      <c r="CI21" s="18" t="str">
        <f t="shared" si="137"/>
        <v xml:space="preserve"> </v>
      </c>
      <c r="CJ21" s="17">
        <f t="shared" si="186"/>
        <v>376556.25</v>
      </c>
      <c r="CK21" s="17">
        <f t="shared" si="187"/>
        <v>376556.25</v>
      </c>
      <c r="CL21" s="17"/>
      <c r="CM21" s="18">
        <f t="shared" si="113"/>
        <v>1</v>
      </c>
      <c r="CN21" s="18" t="str">
        <f t="shared" si="138"/>
        <v xml:space="preserve"> </v>
      </c>
      <c r="CO21" s="17"/>
      <c r="CP21" s="17"/>
      <c r="CQ21" s="23"/>
      <c r="CR21" s="18" t="str">
        <f t="shared" si="114"/>
        <v xml:space="preserve"> </v>
      </c>
      <c r="CS21" s="18" t="str">
        <f t="shared" si="139"/>
        <v xml:space="preserve"> </v>
      </c>
      <c r="CT21" s="17">
        <v>376556.25</v>
      </c>
      <c r="CU21" s="17">
        <v>376556.25</v>
      </c>
      <c r="CV21" s="23"/>
      <c r="CW21" s="18">
        <f t="shared" si="115"/>
        <v>1</v>
      </c>
      <c r="CX21" s="18" t="str">
        <f t="shared" si="140"/>
        <v xml:space="preserve"> </v>
      </c>
      <c r="CY21" s="17"/>
      <c r="CZ21" s="17"/>
      <c r="DA21" s="23"/>
      <c r="DB21" s="18" t="str">
        <f t="shared" si="116"/>
        <v xml:space="preserve"> </v>
      </c>
      <c r="DC21" s="18" t="str">
        <f t="shared" si="141"/>
        <v xml:space="preserve"> </v>
      </c>
      <c r="DD21" s="17"/>
      <c r="DE21" s="17"/>
      <c r="DF21" s="23"/>
      <c r="DG21" s="18" t="str">
        <f t="shared" si="117"/>
        <v xml:space="preserve"> </v>
      </c>
      <c r="DH21" s="18" t="str">
        <f t="shared" si="142"/>
        <v xml:space="preserve"> </v>
      </c>
      <c r="DI21" s="17"/>
      <c r="DJ21" s="17"/>
      <c r="DK21" s="23"/>
      <c r="DL21" s="18" t="str">
        <f t="shared" si="118"/>
        <v xml:space="preserve"> </v>
      </c>
      <c r="DM21" s="18" t="str">
        <f t="shared" si="143"/>
        <v xml:space="preserve"> </v>
      </c>
      <c r="DN21" s="17"/>
      <c r="DO21" s="23"/>
      <c r="DP21" s="65" t="str">
        <f t="shared" si="188"/>
        <v xml:space="preserve"> </v>
      </c>
      <c r="DQ21" s="17"/>
      <c r="DR21" s="17">
        <v>7600</v>
      </c>
      <c r="DS21" s="23"/>
      <c r="DT21" s="18"/>
      <c r="DU21" s="18" t="str">
        <f t="shared" si="181"/>
        <v xml:space="preserve"> </v>
      </c>
      <c r="DV21" s="17">
        <v>114500</v>
      </c>
      <c r="DW21" s="17">
        <v>114500</v>
      </c>
      <c r="DX21" s="23">
        <v>69500</v>
      </c>
      <c r="DY21" s="18">
        <f t="shared" si="120"/>
        <v>1</v>
      </c>
      <c r="DZ21" s="18">
        <f t="shared" si="145"/>
        <v>1.6474820143884892</v>
      </c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</row>
    <row r="22" spans="1:149" s="10" customFormat="1" ht="17.25" customHeight="1" outlineLevel="1" x14ac:dyDescent="0.25">
      <c r="A22" s="9">
        <v>14</v>
      </c>
      <c r="B22" s="5" t="s">
        <v>22</v>
      </c>
      <c r="C22" s="17">
        <f t="shared" si="182"/>
        <v>3640000</v>
      </c>
      <c r="D22" s="17">
        <f t="shared" si="183"/>
        <v>2274449.29</v>
      </c>
      <c r="E22" s="17">
        <v>1855649.06</v>
      </c>
      <c r="F22" s="18">
        <f>IF(D22&lt;=0," ",IF(D22/C22*100&gt;200,"СВ.200",D22/C22))</f>
        <v>0.62484870604395604</v>
      </c>
      <c r="G22" s="18">
        <f t="shared" si="96"/>
        <v>1.2256893499032624</v>
      </c>
      <c r="H22" s="17">
        <f t="shared" si="184"/>
        <v>2735000</v>
      </c>
      <c r="I22" s="17">
        <f t="shared" si="185"/>
        <v>1459499.29</v>
      </c>
      <c r="J22" s="17">
        <v>1496735.3</v>
      </c>
      <c r="K22" s="18">
        <f t="shared" si="97"/>
        <v>0.53363776599634372</v>
      </c>
      <c r="L22" s="18">
        <f t="shared" si="150"/>
        <v>0.97512184686230086</v>
      </c>
      <c r="M22" s="17">
        <v>1300000</v>
      </c>
      <c r="N22" s="17">
        <v>1151262.8899999999</v>
      </c>
      <c r="O22" s="23">
        <v>930048.45</v>
      </c>
      <c r="P22" s="18">
        <f t="shared" si="98"/>
        <v>0.88558683846153841</v>
      </c>
      <c r="Q22" s="18">
        <f t="shared" si="123"/>
        <v>1.2378525978942279</v>
      </c>
      <c r="R22" s="17"/>
      <c r="S22" s="17"/>
      <c r="T22" s="23"/>
      <c r="U22" s="18" t="str">
        <f t="shared" si="99"/>
        <v xml:space="preserve"> </v>
      </c>
      <c r="V22" s="18" t="str">
        <f t="shared" si="124"/>
        <v xml:space="preserve"> </v>
      </c>
      <c r="W22" s="17"/>
      <c r="X22" s="17"/>
      <c r="Y22" s="23"/>
      <c r="Z22" s="18" t="str">
        <f t="shared" si="100"/>
        <v xml:space="preserve"> </v>
      </c>
      <c r="AA22" s="18" t="str">
        <f t="shared" si="125"/>
        <v xml:space="preserve"> </v>
      </c>
      <c r="AB22" s="17">
        <v>45000</v>
      </c>
      <c r="AC22" s="17">
        <v>26924.1</v>
      </c>
      <c r="AD22" s="23">
        <v>42681.3</v>
      </c>
      <c r="AE22" s="18">
        <f t="shared" si="101"/>
        <v>0.59831333333333325</v>
      </c>
      <c r="AF22" s="18">
        <f t="shared" si="126"/>
        <v>0.63081724314863874</v>
      </c>
      <c r="AG22" s="17">
        <v>50000</v>
      </c>
      <c r="AH22" s="17">
        <v>34433.78</v>
      </c>
      <c r="AI22" s="23">
        <v>27620.03</v>
      </c>
      <c r="AJ22" s="18">
        <f t="shared" si="102"/>
        <v>0.68867559999999994</v>
      </c>
      <c r="AK22" s="18">
        <f t="shared" si="127"/>
        <v>1.246695966658979</v>
      </c>
      <c r="AL22" s="17">
        <v>1340000</v>
      </c>
      <c r="AM22" s="17">
        <v>246878.52</v>
      </c>
      <c r="AN22" s="23">
        <v>496385.52</v>
      </c>
      <c r="AO22" s="18">
        <f t="shared" si="103"/>
        <v>0.18423770149253729</v>
      </c>
      <c r="AP22" s="18">
        <f t="shared" si="128"/>
        <v>0.49735238046428104</v>
      </c>
      <c r="AQ22" s="17"/>
      <c r="AR22" s="17"/>
      <c r="AS22" s="23"/>
      <c r="AT22" s="18" t="str">
        <f t="shared" si="104"/>
        <v xml:space="preserve"> </v>
      </c>
      <c r="AU22" s="18" t="str">
        <f t="shared" si="129"/>
        <v xml:space="preserve"> </v>
      </c>
      <c r="AV22" s="17">
        <f t="shared" si="189"/>
        <v>905000</v>
      </c>
      <c r="AW22" s="17">
        <f t="shared" si="190"/>
        <v>814950</v>
      </c>
      <c r="AX22" s="17">
        <v>358913.76</v>
      </c>
      <c r="AY22" s="18">
        <f t="shared" si="105"/>
        <v>0.90049723756906075</v>
      </c>
      <c r="AZ22" s="18" t="str">
        <f t="shared" si="130"/>
        <v>св.200</v>
      </c>
      <c r="BA22" s="17"/>
      <c r="BB22" s="17"/>
      <c r="BC22" s="23"/>
      <c r="BD22" s="18" t="str">
        <f t="shared" si="106"/>
        <v xml:space="preserve"> </v>
      </c>
      <c r="BE22" s="18" t="str">
        <f t="shared" si="131"/>
        <v xml:space="preserve"> </v>
      </c>
      <c r="BF22" s="17"/>
      <c r="BG22" s="17"/>
      <c r="BH22" s="23">
        <v>11145.48</v>
      </c>
      <c r="BI22" s="18" t="str">
        <f t="shared" si="107"/>
        <v xml:space="preserve"> </v>
      </c>
      <c r="BJ22" s="18">
        <f t="shared" si="132"/>
        <v>0</v>
      </c>
      <c r="BK22" s="17"/>
      <c r="BL22" s="17"/>
      <c r="BM22" s="23"/>
      <c r="BN22" s="18" t="str">
        <f t="shared" si="108"/>
        <v xml:space="preserve"> </v>
      </c>
      <c r="BO22" s="18" t="str">
        <f t="shared" si="133"/>
        <v xml:space="preserve"> </v>
      </c>
      <c r="BP22" s="17"/>
      <c r="BQ22" s="17"/>
      <c r="BR22" s="23"/>
      <c r="BS22" s="18" t="str">
        <f t="shared" si="109"/>
        <v xml:space="preserve"> </v>
      </c>
      <c r="BT22" s="18" t="str">
        <f t="shared" si="134"/>
        <v xml:space="preserve"> </v>
      </c>
      <c r="BU22" s="17"/>
      <c r="BV22" s="17"/>
      <c r="BW22" s="23"/>
      <c r="BX22" s="18" t="str">
        <f t="shared" si="110"/>
        <v xml:space="preserve"> </v>
      </c>
      <c r="BY22" s="18" t="str">
        <f t="shared" si="135"/>
        <v xml:space="preserve"> </v>
      </c>
      <c r="BZ22" s="17">
        <v>25000</v>
      </c>
      <c r="CA22" s="17"/>
      <c r="CB22" s="23">
        <v>22768.28</v>
      </c>
      <c r="CC22" s="18" t="str">
        <f t="shared" si="111"/>
        <v xml:space="preserve"> </v>
      </c>
      <c r="CD22" s="18">
        <f t="shared" si="136"/>
        <v>0</v>
      </c>
      <c r="CE22" s="17"/>
      <c r="CF22" s="17"/>
      <c r="CG22" s="23"/>
      <c r="CH22" s="18" t="str">
        <f t="shared" si="112"/>
        <v xml:space="preserve"> </v>
      </c>
      <c r="CI22" s="18" t="str">
        <f t="shared" si="137"/>
        <v xml:space="preserve"> </v>
      </c>
      <c r="CJ22" s="17">
        <f t="shared" si="186"/>
        <v>0</v>
      </c>
      <c r="CK22" s="17">
        <f t="shared" si="187"/>
        <v>0</v>
      </c>
      <c r="CL22" s="17"/>
      <c r="CM22" s="18" t="str">
        <f t="shared" si="113"/>
        <v xml:space="preserve"> </v>
      </c>
      <c r="CN22" s="18" t="str">
        <f t="shared" si="138"/>
        <v xml:space="preserve"> </v>
      </c>
      <c r="CO22" s="17"/>
      <c r="CP22" s="17"/>
      <c r="CQ22" s="23"/>
      <c r="CR22" s="18" t="str">
        <f t="shared" si="114"/>
        <v xml:space="preserve"> </v>
      </c>
      <c r="CS22" s="18" t="str">
        <f t="shared" si="139"/>
        <v xml:space="preserve"> </v>
      </c>
      <c r="CT22" s="17"/>
      <c r="CU22" s="17"/>
      <c r="CV22" s="23"/>
      <c r="CW22" s="18" t="str">
        <f t="shared" si="115"/>
        <v xml:space="preserve"> </v>
      </c>
      <c r="CX22" s="18" t="str">
        <f t="shared" si="140"/>
        <v xml:space="preserve"> </v>
      </c>
      <c r="CY22" s="17"/>
      <c r="CZ22" s="17"/>
      <c r="DA22" s="23"/>
      <c r="DB22" s="18" t="str">
        <f t="shared" si="116"/>
        <v xml:space="preserve"> </v>
      </c>
      <c r="DC22" s="18" t="str">
        <f t="shared" si="141"/>
        <v xml:space="preserve"> </v>
      </c>
      <c r="DD22" s="17"/>
      <c r="DE22" s="17"/>
      <c r="DF22" s="23"/>
      <c r="DG22" s="18" t="str">
        <f t="shared" si="117"/>
        <v xml:space="preserve"> </v>
      </c>
      <c r="DH22" s="18" t="str">
        <f t="shared" si="142"/>
        <v xml:space="preserve"> </v>
      </c>
      <c r="DI22" s="17"/>
      <c r="DJ22" s="17"/>
      <c r="DK22" s="23"/>
      <c r="DL22" s="18" t="str">
        <f t="shared" si="118"/>
        <v xml:space="preserve"> </v>
      </c>
      <c r="DM22" s="18" t="str">
        <f t="shared" si="143"/>
        <v xml:space="preserve"> </v>
      </c>
      <c r="DN22" s="17"/>
      <c r="DO22" s="23"/>
      <c r="DP22" s="65" t="str">
        <f t="shared" si="188"/>
        <v xml:space="preserve"> </v>
      </c>
      <c r="DQ22" s="17"/>
      <c r="DR22" s="17"/>
      <c r="DS22" s="23">
        <v>200000</v>
      </c>
      <c r="DT22" s="18" t="str">
        <f t="shared" si="180"/>
        <v xml:space="preserve"> </v>
      </c>
      <c r="DU22" s="18">
        <f t="shared" si="181"/>
        <v>0</v>
      </c>
      <c r="DV22" s="17">
        <v>880000</v>
      </c>
      <c r="DW22" s="17">
        <v>814950</v>
      </c>
      <c r="DX22" s="23">
        <v>125000</v>
      </c>
      <c r="DY22" s="18">
        <f t="shared" si="120"/>
        <v>0.92607954545454541</v>
      </c>
      <c r="DZ22" s="18" t="str">
        <f t="shared" si="145"/>
        <v>св.200</v>
      </c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</row>
    <row r="23" spans="1:149" s="10" customFormat="1" ht="17.25" customHeight="1" outlineLevel="1" x14ac:dyDescent="0.25">
      <c r="A23" s="9">
        <v>15</v>
      </c>
      <c r="B23" s="5" t="s">
        <v>39</v>
      </c>
      <c r="C23" s="17">
        <f t="shared" si="182"/>
        <v>3735701.31</v>
      </c>
      <c r="D23" s="17">
        <f t="shared" si="183"/>
        <v>2641170.25</v>
      </c>
      <c r="E23" s="17">
        <v>2283928.65</v>
      </c>
      <c r="F23" s="18">
        <f>IF(D23&lt;=0," ",IF(D23/C23*100&gt;200,"СВ.200",D23/C23))</f>
        <v>0.70700787638720508</v>
      </c>
      <c r="G23" s="18">
        <f t="shared" si="96"/>
        <v>1.1564153941499005</v>
      </c>
      <c r="H23" s="17">
        <f t="shared" si="184"/>
        <v>3321300</v>
      </c>
      <c r="I23" s="17">
        <f t="shared" si="185"/>
        <v>2246718.94</v>
      </c>
      <c r="J23" s="17">
        <v>2015015.76</v>
      </c>
      <c r="K23" s="18">
        <f t="shared" si="97"/>
        <v>0.67645769427633751</v>
      </c>
      <c r="L23" s="18">
        <f t="shared" si="150"/>
        <v>1.1149882718535165</v>
      </c>
      <c r="M23" s="17">
        <v>1859200</v>
      </c>
      <c r="N23" s="17">
        <v>1352984.5</v>
      </c>
      <c r="O23" s="23">
        <v>1279114.02</v>
      </c>
      <c r="P23" s="18">
        <f t="shared" si="98"/>
        <v>0.72772402108433731</v>
      </c>
      <c r="Q23" s="18">
        <f t="shared" si="123"/>
        <v>1.0577512863161331</v>
      </c>
      <c r="R23" s="17"/>
      <c r="S23" s="17"/>
      <c r="T23" s="23"/>
      <c r="U23" s="18" t="str">
        <f t="shared" si="99"/>
        <v xml:space="preserve"> </v>
      </c>
      <c r="V23" s="18" t="str">
        <f t="shared" si="124"/>
        <v xml:space="preserve"> </v>
      </c>
      <c r="W23" s="17"/>
      <c r="X23" s="17"/>
      <c r="Y23" s="23"/>
      <c r="Z23" s="18" t="str">
        <f t="shared" si="100"/>
        <v xml:space="preserve"> </v>
      </c>
      <c r="AA23" s="18" t="str">
        <f t="shared" si="125"/>
        <v xml:space="preserve"> </v>
      </c>
      <c r="AB23" s="17">
        <v>185100</v>
      </c>
      <c r="AC23" s="17">
        <v>105742.8</v>
      </c>
      <c r="AD23" s="23">
        <v>182151.3</v>
      </c>
      <c r="AE23" s="18">
        <f t="shared" si="101"/>
        <v>0.57127390599675854</v>
      </c>
      <c r="AF23" s="18">
        <f t="shared" si="126"/>
        <v>0.58052179698964546</v>
      </c>
      <c r="AG23" s="17">
        <v>282000</v>
      </c>
      <c r="AH23" s="17">
        <v>176101.72</v>
      </c>
      <c r="AI23" s="23">
        <v>86125.98</v>
      </c>
      <c r="AJ23" s="18">
        <f t="shared" si="102"/>
        <v>0.62447418439716318</v>
      </c>
      <c r="AK23" s="18" t="str">
        <f t="shared" si="127"/>
        <v>св.200</v>
      </c>
      <c r="AL23" s="17">
        <v>995000</v>
      </c>
      <c r="AM23" s="17">
        <v>611889.92000000004</v>
      </c>
      <c r="AN23" s="23">
        <v>467624.46</v>
      </c>
      <c r="AO23" s="18">
        <f t="shared" si="103"/>
        <v>0.614964743718593</v>
      </c>
      <c r="AP23" s="18">
        <f t="shared" si="128"/>
        <v>1.3085070870758129</v>
      </c>
      <c r="AQ23" s="17"/>
      <c r="AR23" s="17"/>
      <c r="AS23" s="23"/>
      <c r="AT23" s="18" t="str">
        <f t="shared" si="104"/>
        <v xml:space="preserve"> </v>
      </c>
      <c r="AU23" s="18" t="str">
        <f t="shared" si="129"/>
        <v xml:space="preserve"> </v>
      </c>
      <c r="AV23" s="17">
        <f t="shared" si="189"/>
        <v>414401.31</v>
      </c>
      <c r="AW23" s="17">
        <f t="shared" si="190"/>
        <v>394451.31</v>
      </c>
      <c r="AX23" s="17">
        <v>268912.89</v>
      </c>
      <c r="AY23" s="18">
        <f t="shared" si="105"/>
        <v>0.95185826029362697</v>
      </c>
      <c r="AZ23" s="18">
        <f t="shared" si="130"/>
        <v>1.4668367514848395</v>
      </c>
      <c r="BA23" s="17"/>
      <c r="BB23" s="17"/>
      <c r="BC23" s="23"/>
      <c r="BD23" s="18" t="str">
        <f t="shared" si="106"/>
        <v xml:space="preserve"> </v>
      </c>
      <c r="BE23" s="18" t="str">
        <f t="shared" si="131"/>
        <v xml:space="preserve"> </v>
      </c>
      <c r="BF23" s="17"/>
      <c r="BG23" s="17"/>
      <c r="BH23" s="23"/>
      <c r="BI23" s="18" t="str">
        <f t="shared" si="107"/>
        <v xml:space="preserve"> </v>
      </c>
      <c r="BJ23" s="18" t="str">
        <f t="shared" si="132"/>
        <v xml:space="preserve"> </v>
      </c>
      <c r="BK23" s="17"/>
      <c r="BL23" s="17"/>
      <c r="BM23" s="23"/>
      <c r="BN23" s="18" t="str">
        <f t="shared" si="108"/>
        <v xml:space="preserve"> </v>
      </c>
      <c r="BO23" s="18" t="str">
        <f t="shared" si="133"/>
        <v xml:space="preserve"> </v>
      </c>
      <c r="BP23" s="17"/>
      <c r="BQ23" s="17"/>
      <c r="BR23" s="23"/>
      <c r="BS23" s="18" t="str">
        <f t="shared" si="109"/>
        <v xml:space="preserve"> </v>
      </c>
      <c r="BT23" s="18" t="str">
        <f t="shared" si="134"/>
        <v xml:space="preserve"> </v>
      </c>
      <c r="BU23" s="17"/>
      <c r="BV23" s="17"/>
      <c r="BW23" s="23"/>
      <c r="BX23" s="18" t="str">
        <f t="shared" si="110"/>
        <v xml:space="preserve"> </v>
      </c>
      <c r="BY23" s="18" t="str">
        <f t="shared" si="135"/>
        <v xml:space="preserve"> </v>
      </c>
      <c r="BZ23" s="17">
        <v>100000</v>
      </c>
      <c r="CA23" s="17">
        <v>80050</v>
      </c>
      <c r="CB23" s="23">
        <v>69950</v>
      </c>
      <c r="CC23" s="18">
        <f t="shared" si="111"/>
        <v>0.80049999999999999</v>
      </c>
      <c r="CD23" s="18">
        <f t="shared" si="136"/>
        <v>1.1443888491779843</v>
      </c>
      <c r="CE23" s="17"/>
      <c r="CF23" s="17"/>
      <c r="CG23" s="23"/>
      <c r="CH23" s="18" t="str">
        <f t="shared" si="112"/>
        <v xml:space="preserve"> </v>
      </c>
      <c r="CI23" s="18" t="str">
        <f t="shared" si="137"/>
        <v xml:space="preserve"> </v>
      </c>
      <c r="CJ23" s="17">
        <f t="shared" si="186"/>
        <v>0</v>
      </c>
      <c r="CK23" s="17">
        <f t="shared" si="187"/>
        <v>0</v>
      </c>
      <c r="CL23" s="17"/>
      <c r="CM23" s="18" t="str">
        <f t="shared" si="113"/>
        <v xml:space="preserve"> </v>
      </c>
      <c r="CN23" s="18" t="str">
        <f t="shared" si="138"/>
        <v xml:space="preserve"> </v>
      </c>
      <c r="CO23" s="17"/>
      <c r="CP23" s="17"/>
      <c r="CQ23" s="23"/>
      <c r="CR23" s="18" t="str">
        <f t="shared" si="114"/>
        <v xml:space="preserve"> </v>
      </c>
      <c r="CS23" s="18" t="str">
        <f t="shared" si="139"/>
        <v xml:space="preserve"> </v>
      </c>
      <c r="CT23" s="17"/>
      <c r="CU23" s="17"/>
      <c r="CV23" s="23"/>
      <c r="CW23" s="18" t="str">
        <f t="shared" si="115"/>
        <v xml:space="preserve"> </v>
      </c>
      <c r="CX23" s="18" t="str">
        <f t="shared" si="140"/>
        <v xml:space="preserve"> </v>
      </c>
      <c r="CY23" s="17"/>
      <c r="CZ23" s="17"/>
      <c r="DA23" s="23"/>
      <c r="DB23" s="18" t="str">
        <f t="shared" si="116"/>
        <v xml:space="preserve"> </v>
      </c>
      <c r="DC23" s="18" t="str">
        <f t="shared" si="141"/>
        <v xml:space="preserve"> </v>
      </c>
      <c r="DD23" s="17"/>
      <c r="DE23" s="17"/>
      <c r="DF23" s="23"/>
      <c r="DG23" s="18" t="str">
        <f t="shared" si="117"/>
        <v xml:space="preserve"> </v>
      </c>
      <c r="DH23" s="18" t="str">
        <f t="shared" si="142"/>
        <v xml:space="preserve"> </v>
      </c>
      <c r="DI23" s="17"/>
      <c r="DJ23" s="17"/>
      <c r="DK23" s="23"/>
      <c r="DL23" s="18" t="str">
        <f t="shared" si="118"/>
        <v xml:space="preserve"> </v>
      </c>
      <c r="DM23" s="18" t="str">
        <f t="shared" si="143"/>
        <v xml:space="preserve"> </v>
      </c>
      <c r="DN23" s="17"/>
      <c r="DO23" s="23"/>
      <c r="DP23" s="65" t="str">
        <f t="shared" si="188"/>
        <v xml:space="preserve"> </v>
      </c>
      <c r="DQ23" s="17">
        <v>13212.98</v>
      </c>
      <c r="DR23" s="17">
        <v>13212.98</v>
      </c>
      <c r="DS23" s="23">
        <v>198962.89</v>
      </c>
      <c r="DT23" s="18">
        <f t="shared" si="119"/>
        <v>1</v>
      </c>
      <c r="DU23" s="18">
        <f t="shared" si="144"/>
        <v>6.6409268582699008E-2</v>
      </c>
      <c r="DV23" s="17">
        <v>301188.33</v>
      </c>
      <c r="DW23" s="17">
        <v>301188.33</v>
      </c>
      <c r="DX23" s="23"/>
      <c r="DY23" s="18">
        <f t="shared" si="120"/>
        <v>1</v>
      </c>
      <c r="DZ23" s="18" t="str">
        <f t="shared" si="145"/>
        <v xml:space="preserve"> </v>
      </c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</row>
    <row r="24" spans="1:149" s="12" customFormat="1" ht="15.75" x14ac:dyDescent="0.25">
      <c r="A24" s="11"/>
      <c r="B24" s="4" t="s">
        <v>124</v>
      </c>
      <c r="C24" s="34">
        <f>SUM(C25:C29)</f>
        <v>104700633.75</v>
      </c>
      <c r="D24" s="34">
        <f>SUM(D25:D29)</f>
        <v>66358390.770000003</v>
      </c>
      <c r="E24" s="34">
        <v>74937640.879999995</v>
      </c>
      <c r="F24" s="16">
        <f>IF(D24&lt;=0," ",IF(D24/C24*100&gt;200,"СВ.200",D24/C24))</f>
        <v>0.63379168199160973</v>
      </c>
      <c r="G24" s="16">
        <f t="shared" si="96"/>
        <v>0.88551480925669634</v>
      </c>
      <c r="H24" s="34">
        <f>SUM(H25:H29)</f>
        <v>97254054.540000007</v>
      </c>
      <c r="I24" s="34">
        <f>SUM(I25:I29)</f>
        <v>60760879.329999998</v>
      </c>
      <c r="J24" s="34">
        <v>66701317.989999995</v>
      </c>
      <c r="K24" s="16">
        <f t="shared" si="97"/>
        <v>0.62476448532034634</v>
      </c>
      <c r="L24" s="16">
        <f t="shared" si="150"/>
        <v>0.91093971095307891</v>
      </c>
      <c r="M24" s="34">
        <f>SUM(M25:M29)</f>
        <v>82282410</v>
      </c>
      <c r="N24" s="34">
        <f>SUM(N25:N29)</f>
        <v>50781435.659999996</v>
      </c>
      <c r="O24" s="34">
        <v>58927366.769999996</v>
      </c>
      <c r="P24" s="16">
        <f t="shared" si="98"/>
        <v>0.61716028565522085</v>
      </c>
      <c r="Q24" s="16">
        <f t="shared" si="123"/>
        <v>0.8617631915949262</v>
      </c>
      <c r="R24" s="34">
        <f>SUM(R25:R29)</f>
        <v>3026976.54</v>
      </c>
      <c r="S24" s="34">
        <f>SUM(S25:S29)</f>
        <v>2236477.4900000002</v>
      </c>
      <c r="T24" s="34">
        <v>1933014.87</v>
      </c>
      <c r="U24" s="16">
        <f t="shared" si="99"/>
        <v>0.7388486367324143</v>
      </c>
      <c r="V24" s="16">
        <f t="shared" si="124"/>
        <v>1.1569892837916969</v>
      </c>
      <c r="W24" s="34">
        <f>SUM(W25:W29)</f>
        <v>0</v>
      </c>
      <c r="X24" s="34">
        <f>SUM(X25:X29)</f>
        <v>0</v>
      </c>
      <c r="Y24" s="34">
        <v>0</v>
      </c>
      <c r="Z24" s="16" t="str">
        <f t="shared" si="100"/>
        <v xml:space="preserve"> </v>
      </c>
      <c r="AA24" s="16" t="str">
        <f t="shared" si="125"/>
        <v xml:space="preserve"> </v>
      </c>
      <c r="AB24" s="34">
        <f>SUM(AB25:AB29)</f>
        <v>83100</v>
      </c>
      <c r="AC24" s="34">
        <f>SUM(AC25:AC29)</f>
        <v>1841.9</v>
      </c>
      <c r="AD24" s="34">
        <v>53423.7</v>
      </c>
      <c r="AE24" s="16">
        <f t="shared" si="101"/>
        <v>2.2164861612515043E-2</v>
      </c>
      <c r="AF24" s="16">
        <f t="shared" si="126"/>
        <v>3.4477207681235113E-2</v>
      </c>
      <c r="AG24" s="34">
        <f>SUM(AG25:AG29)</f>
        <v>3074000</v>
      </c>
      <c r="AH24" s="34">
        <f>SUM(AH25:AH29)</f>
        <v>1449643.1400000001</v>
      </c>
      <c r="AI24" s="34">
        <v>1107825.22</v>
      </c>
      <c r="AJ24" s="16">
        <f t="shared" si="102"/>
        <v>0.4715820234222512</v>
      </c>
      <c r="AK24" s="16">
        <f t="shared" si="127"/>
        <v>1.3085485993900736</v>
      </c>
      <c r="AL24" s="34">
        <f>SUM(AL25:AL29)</f>
        <v>8784000</v>
      </c>
      <c r="AM24" s="34">
        <f>SUM(AM25:AM29)</f>
        <v>6288781.1400000006</v>
      </c>
      <c r="AN24" s="34">
        <v>4677787.43</v>
      </c>
      <c r="AO24" s="16">
        <f t="shared" si="103"/>
        <v>0.71593592213114765</v>
      </c>
      <c r="AP24" s="16">
        <f t="shared" si="128"/>
        <v>1.3443922440058378</v>
      </c>
      <c r="AQ24" s="34">
        <f>SUM(AQ25:AQ29)</f>
        <v>3568</v>
      </c>
      <c r="AR24" s="34">
        <f>SUM(AR25:AR29)</f>
        <v>2700</v>
      </c>
      <c r="AS24" s="34">
        <v>1900</v>
      </c>
      <c r="AT24" s="16">
        <f t="shared" si="104"/>
        <v>0.75672645739910316</v>
      </c>
      <c r="AU24" s="16">
        <f t="shared" si="129"/>
        <v>1.4210526315789473</v>
      </c>
      <c r="AV24" s="34">
        <f>SUM(AV25:AV29)</f>
        <v>7446579.21</v>
      </c>
      <c r="AW24" s="34">
        <f>SUM(AW25:AW29)</f>
        <v>5597511.4399999995</v>
      </c>
      <c r="AX24" s="34">
        <v>8236322.8900000006</v>
      </c>
      <c r="AY24" s="16">
        <f t="shared" si="105"/>
        <v>0.75168896779921579</v>
      </c>
      <c r="AZ24" s="16">
        <f t="shared" si="130"/>
        <v>0.67961291886651609</v>
      </c>
      <c r="BA24" s="34">
        <f>SUM(BA25:BA29)</f>
        <v>522804</v>
      </c>
      <c r="BB24" s="34">
        <f>SUM(BB25:BB29)</f>
        <v>759969.5</v>
      </c>
      <c r="BC24" s="34">
        <v>502410.73</v>
      </c>
      <c r="BD24" s="16">
        <f t="shared" si="106"/>
        <v>1.4536413263861792</v>
      </c>
      <c r="BE24" s="16">
        <f t="shared" si="131"/>
        <v>1.5126458385950476</v>
      </c>
      <c r="BF24" s="34">
        <f>SUM(BF25:BF29)</f>
        <v>2406708.38</v>
      </c>
      <c r="BG24" s="34">
        <f>SUM(BG25:BG29)</f>
        <v>1944591.3900000001</v>
      </c>
      <c r="BH24" s="34">
        <v>1201863.5</v>
      </c>
      <c r="BI24" s="16">
        <f t="shared" si="107"/>
        <v>0.80798795822533354</v>
      </c>
      <c r="BJ24" s="16">
        <f t="shared" si="132"/>
        <v>1.6179802365243641</v>
      </c>
      <c r="BK24" s="34">
        <f>SUM(BK25:BK29)</f>
        <v>568935</v>
      </c>
      <c r="BL24" s="34">
        <f>SUM(BL25:BL29)</f>
        <v>700631.54</v>
      </c>
      <c r="BM24" s="34">
        <v>323767.12</v>
      </c>
      <c r="BN24" s="16">
        <f t="shared" si="108"/>
        <v>1.2314790617557367</v>
      </c>
      <c r="BO24" s="16" t="str">
        <f t="shared" si="133"/>
        <v>св.200</v>
      </c>
      <c r="BP24" s="34">
        <f>SUM(BP25:BP29)</f>
        <v>0</v>
      </c>
      <c r="BQ24" s="34">
        <f>SUM(BQ25:BQ29)</f>
        <v>0</v>
      </c>
      <c r="BR24" s="34">
        <v>0</v>
      </c>
      <c r="BS24" s="16" t="str">
        <f t="shared" si="109"/>
        <v xml:space="preserve"> </v>
      </c>
      <c r="BT24" s="16" t="str">
        <f t="shared" si="134"/>
        <v xml:space="preserve"> </v>
      </c>
      <c r="BU24" s="34">
        <f>SUM(BU25:BU29)</f>
        <v>819663.32</v>
      </c>
      <c r="BV24" s="34">
        <f>SUM(BV25:BV29)</f>
        <v>570969.4</v>
      </c>
      <c r="BW24" s="34">
        <v>579347.56000000006</v>
      </c>
      <c r="BX24" s="16">
        <f t="shared" si="110"/>
        <v>0.69659015606554175</v>
      </c>
      <c r="BY24" s="16">
        <f t="shared" si="135"/>
        <v>0.98553862900535905</v>
      </c>
      <c r="BZ24" s="34">
        <f>SUM(BZ25:BZ29)</f>
        <v>1156409.1499999999</v>
      </c>
      <c r="CA24" s="34">
        <f>SUM(CA25:CA29)</f>
        <v>419324.07</v>
      </c>
      <c r="CB24" s="34">
        <v>2950592.85</v>
      </c>
      <c r="CC24" s="16">
        <f t="shared" si="111"/>
        <v>0.36260874449151498</v>
      </c>
      <c r="CD24" s="16">
        <f t="shared" si="136"/>
        <v>0.14211519220620358</v>
      </c>
      <c r="CE24" s="34">
        <f>SUM(CE25:CE29)</f>
        <v>34476</v>
      </c>
      <c r="CF24" s="34">
        <f>SUM(CF25:CF29)</f>
        <v>107500</v>
      </c>
      <c r="CG24" s="34">
        <v>297000</v>
      </c>
      <c r="CH24" s="16" t="str">
        <f t="shared" si="112"/>
        <v>СВ.200</v>
      </c>
      <c r="CI24" s="16">
        <f t="shared" si="137"/>
        <v>0.36195286195286197</v>
      </c>
      <c r="CJ24" s="34">
        <f>SUM(CJ25:CJ29)</f>
        <v>1423142</v>
      </c>
      <c r="CK24" s="34">
        <f>SUM(CK25:CK29)</f>
        <v>807710.82</v>
      </c>
      <c r="CL24" s="19">
        <v>1816481.4</v>
      </c>
      <c r="CM24" s="16">
        <f t="shared" si="113"/>
        <v>0.56755462209674079</v>
      </c>
      <c r="CN24" s="16">
        <f t="shared" si="138"/>
        <v>0.44465680738597158</v>
      </c>
      <c r="CO24" s="34">
        <f>SUM(CO25:CO29)</f>
        <v>635884</v>
      </c>
      <c r="CP24" s="34">
        <f>SUM(CP25:CP29)</f>
        <v>807710.82</v>
      </c>
      <c r="CQ24" s="34">
        <v>1816481.4</v>
      </c>
      <c r="CR24" s="16">
        <f t="shared" si="114"/>
        <v>1.270217240880412</v>
      </c>
      <c r="CS24" s="16">
        <f t="shared" si="139"/>
        <v>0.44465680738597158</v>
      </c>
      <c r="CT24" s="34">
        <f>SUM(CT25:CT29)</f>
        <v>787258</v>
      </c>
      <c r="CU24" s="34">
        <f>SUM(CU25:CU29)</f>
        <v>0</v>
      </c>
      <c r="CV24" s="34">
        <v>0</v>
      </c>
      <c r="CW24" s="16" t="str">
        <f t="shared" si="115"/>
        <v xml:space="preserve"> </v>
      </c>
      <c r="CX24" s="16" t="str">
        <f t="shared" si="140"/>
        <v xml:space="preserve"> </v>
      </c>
      <c r="CY24" s="34">
        <f>SUM(CY25:CY29)</f>
        <v>0</v>
      </c>
      <c r="CZ24" s="34">
        <f>SUM(CZ25:CZ29)</f>
        <v>0</v>
      </c>
      <c r="DA24" s="34">
        <v>0</v>
      </c>
      <c r="DB24" s="16" t="str">
        <f t="shared" si="116"/>
        <v xml:space="preserve"> </v>
      </c>
      <c r="DC24" s="16" t="str">
        <f t="shared" si="141"/>
        <v xml:space="preserve"> </v>
      </c>
      <c r="DD24" s="34">
        <f>SUM(DD25:DD29)</f>
        <v>0</v>
      </c>
      <c r="DE24" s="34">
        <f>SUM(DE25:DE29)</f>
        <v>0</v>
      </c>
      <c r="DF24" s="34">
        <v>0</v>
      </c>
      <c r="DG24" s="16" t="str">
        <f t="shared" si="117"/>
        <v xml:space="preserve"> </v>
      </c>
      <c r="DH24" s="16" t="str">
        <f t="shared" si="142"/>
        <v xml:space="preserve"> </v>
      </c>
      <c r="DI24" s="34">
        <f>SUM(DI25:DI29)</f>
        <v>175390.52</v>
      </c>
      <c r="DJ24" s="34">
        <f>SUM(DJ25:DJ29)</f>
        <v>5176.04</v>
      </c>
      <c r="DK24" s="34">
        <v>32473.19</v>
      </c>
      <c r="DL24" s="16">
        <f t="shared" si="118"/>
        <v>2.9511515217584168E-2</v>
      </c>
      <c r="DM24" s="16">
        <f t="shared" si="143"/>
        <v>0.15939425723188883</v>
      </c>
      <c r="DN24" s="34">
        <f>SUM(DN25:DN29)</f>
        <v>0</v>
      </c>
      <c r="DO24" s="34">
        <v>0</v>
      </c>
      <c r="DP24" s="16" t="str">
        <f>IF(DN24=0," ",IF(DN24/DO24*100&gt;200,"св.200",DN24/DO24))</f>
        <v xml:space="preserve"> </v>
      </c>
      <c r="DQ24" s="34">
        <f>SUM(DQ25:DQ29)</f>
        <v>0</v>
      </c>
      <c r="DR24" s="34">
        <f>SUM(DR25:DR29)</f>
        <v>0</v>
      </c>
      <c r="DS24" s="34">
        <v>0</v>
      </c>
      <c r="DT24" s="16" t="str">
        <f t="shared" si="119"/>
        <v xml:space="preserve"> </v>
      </c>
      <c r="DU24" s="16" t="str">
        <f t="shared" si="144"/>
        <v xml:space="preserve"> </v>
      </c>
      <c r="DV24" s="34">
        <f>SUM(DV25:DV29)</f>
        <v>339050.83999999997</v>
      </c>
      <c r="DW24" s="34">
        <f>SUM(DW25:DW29)</f>
        <v>281638.68</v>
      </c>
      <c r="DX24" s="34">
        <v>532386.54</v>
      </c>
      <c r="DY24" s="16">
        <f t="shared" si="120"/>
        <v>0.8306679906765605</v>
      </c>
      <c r="DZ24" s="16">
        <f t="shared" si="145"/>
        <v>0.52901164631247055</v>
      </c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</row>
    <row r="25" spans="1:149" s="10" customFormat="1" ht="16.5" customHeight="1" outlineLevel="1" x14ac:dyDescent="0.25">
      <c r="A25" s="9">
        <v>16</v>
      </c>
      <c r="B25" s="5" t="s">
        <v>61</v>
      </c>
      <c r="C25" s="17">
        <f t="shared" ref="C25" si="191">H25+AV25</f>
        <v>94666113.88000001</v>
      </c>
      <c r="D25" s="17">
        <f t="shared" ref="D25" si="192">I25+AW25</f>
        <v>58837347.530000001</v>
      </c>
      <c r="E25" s="17">
        <v>69525020.109999999</v>
      </c>
      <c r="F25" s="18">
        <f>IF(D25&lt;=0," ",IF(D25/C25*100&gt;200,"СВ.200",D25/C25))</f>
        <v>0.6215249059931095</v>
      </c>
      <c r="G25" s="18">
        <f t="shared" si="96"/>
        <v>0.84627587934400672</v>
      </c>
      <c r="H25" s="17">
        <f t="shared" ref="H25" si="193">M25+R25+W25+AB25+AG25+AL25+AQ25</f>
        <v>90701436.540000007</v>
      </c>
      <c r="I25" s="17">
        <f t="shared" ref="I25" si="194">N25+S25+X25+AC25+AH25+AM25+AR25</f>
        <v>55709023.32</v>
      </c>
      <c r="J25" s="17">
        <v>63109259.959999993</v>
      </c>
      <c r="K25" s="18">
        <f t="shared" si="97"/>
        <v>0.61420221603030412</v>
      </c>
      <c r="L25" s="18">
        <f t="shared" si="150"/>
        <v>0.88273928984921668</v>
      </c>
      <c r="M25" s="35">
        <v>81458460</v>
      </c>
      <c r="N25" s="17">
        <v>50096620.32</v>
      </c>
      <c r="O25" s="17">
        <v>58332190.009999998</v>
      </c>
      <c r="P25" s="18">
        <f t="shared" si="98"/>
        <v>0.61499591718281932</v>
      </c>
      <c r="Q25" s="18">
        <f t="shared" si="123"/>
        <v>0.85881603813283613</v>
      </c>
      <c r="R25" s="35">
        <v>3026976.54</v>
      </c>
      <c r="S25" s="17">
        <v>2236477.4900000002</v>
      </c>
      <c r="T25" s="17">
        <v>1933014.87</v>
      </c>
      <c r="U25" s="18">
        <f t="shared" si="99"/>
        <v>0.7388486367324143</v>
      </c>
      <c r="V25" s="18">
        <f t="shared" si="124"/>
        <v>1.1569892837916969</v>
      </c>
      <c r="W25" s="35"/>
      <c r="X25" s="17"/>
      <c r="Y25" s="17"/>
      <c r="Z25" s="18" t="str">
        <f t="shared" si="100"/>
        <v xml:space="preserve"> </v>
      </c>
      <c r="AA25" s="18" t="str">
        <f t="shared" si="125"/>
        <v xml:space="preserve"> </v>
      </c>
      <c r="AB25" s="35"/>
      <c r="AC25" s="17">
        <v>309.5</v>
      </c>
      <c r="AD25" s="17"/>
      <c r="AE25" s="18"/>
      <c r="AF25" s="18" t="str">
        <f t="shared" si="126"/>
        <v xml:space="preserve"> </v>
      </c>
      <c r="AG25" s="35">
        <v>2456000</v>
      </c>
      <c r="AH25" s="17">
        <v>1157945.8700000001</v>
      </c>
      <c r="AI25" s="17">
        <v>793463.92</v>
      </c>
      <c r="AJ25" s="18">
        <f t="shared" si="102"/>
        <v>0.47147633143322482</v>
      </c>
      <c r="AK25" s="18">
        <f t="shared" si="127"/>
        <v>1.4593554171940168</v>
      </c>
      <c r="AL25" s="35">
        <v>3760000</v>
      </c>
      <c r="AM25" s="17">
        <v>2217670.14</v>
      </c>
      <c r="AN25" s="17">
        <v>2050591.16</v>
      </c>
      <c r="AO25" s="18">
        <f t="shared" si="103"/>
        <v>0.58980588829787239</v>
      </c>
      <c r="AP25" s="18">
        <f t="shared" si="128"/>
        <v>1.0814784454644777</v>
      </c>
      <c r="AQ25" s="35"/>
      <c r="AR25" s="17"/>
      <c r="AS25" s="17"/>
      <c r="AT25" s="18" t="str">
        <f t="shared" si="104"/>
        <v xml:space="preserve"> </v>
      </c>
      <c r="AU25" s="18" t="str">
        <f t="shared" si="129"/>
        <v xml:space="preserve"> </v>
      </c>
      <c r="AV25" s="17">
        <f t="shared" ref="AV25" si="195">BA25+BF25+BK25+BP25+BU25+BZ25+CE25+CJ25+CY25+DD25+DI25+DQ25+DV25</f>
        <v>3964677.34</v>
      </c>
      <c r="AW25" s="17">
        <f t="shared" ref="AW25" si="196">BB25+BG25+BL25+BQ25+BV25+CA25+CF25+CK25+CZ25+DE25+DJ25+DN25+DR25+DW25</f>
        <v>3128324.21</v>
      </c>
      <c r="AX25" s="17">
        <v>6415760.1500000004</v>
      </c>
      <c r="AY25" s="18">
        <f t="shared" si="105"/>
        <v>0.78904887881746266</v>
      </c>
      <c r="AZ25" s="18">
        <f t="shared" si="130"/>
        <v>0.48759993155292747</v>
      </c>
      <c r="BA25" s="35">
        <v>522804</v>
      </c>
      <c r="BB25" s="17">
        <v>759969.5</v>
      </c>
      <c r="BC25" s="17">
        <v>502410.73</v>
      </c>
      <c r="BD25" s="18">
        <f t="shared" si="106"/>
        <v>1.4536413263861792</v>
      </c>
      <c r="BE25" s="18">
        <f t="shared" si="131"/>
        <v>1.5126458385950476</v>
      </c>
      <c r="BF25" s="35"/>
      <c r="BG25" s="17">
        <v>1032.57</v>
      </c>
      <c r="BH25" s="17">
        <v>6534.75</v>
      </c>
      <c r="BI25" s="18"/>
      <c r="BJ25" s="18">
        <f t="shared" si="132"/>
        <v>0.15801216572936991</v>
      </c>
      <c r="BK25" s="35">
        <v>318435</v>
      </c>
      <c r="BL25" s="17">
        <v>460351.54</v>
      </c>
      <c r="BM25" s="17">
        <v>157367.12</v>
      </c>
      <c r="BN25" s="18">
        <f t="shared" si="108"/>
        <v>1.4456687864085291</v>
      </c>
      <c r="BO25" s="18" t="str">
        <f t="shared" si="133"/>
        <v>св.200</v>
      </c>
      <c r="BP25" s="35"/>
      <c r="BQ25" s="17"/>
      <c r="BR25" s="17"/>
      <c r="BS25" s="18" t="str">
        <f t="shared" si="109"/>
        <v xml:space="preserve"> </v>
      </c>
      <c r="BT25" s="18" t="str">
        <f t="shared" si="134"/>
        <v xml:space="preserve"> </v>
      </c>
      <c r="BU25" s="35">
        <v>819663.32</v>
      </c>
      <c r="BV25" s="17">
        <v>570969.4</v>
      </c>
      <c r="BW25" s="17">
        <v>579347.56000000006</v>
      </c>
      <c r="BX25" s="18">
        <f t="shared" si="110"/>
        <v>0.69659015606554175</v>
      </c>
      <c r="BY25" s="18">
        <f t="shared" si="135"/>
        <v>0.98553862900535905</v>
      </c>
      <c r="BZ25" s="35">
        <v>384664.07</v>
      </c>
      <c r="CA25" s="17">
        <v>293924.07</v>
      </c>
      <c r="CB25" s="17">
        <v>2800392.85</v>
      </c>
      <c r="CC25" s="18">
        <f t="shared" si="111"/>
        <v>0.7641058599520355</v>
      </c>
      <c r="CD25" s="18">
        <f t="shared" si="136"/>
        <v>0.10495815613870033</v>
      </c>
      <c r="CE25" s="35">
        <v>34476</v>
      </c>
      <c r="CF25" s="17"/>
      <c r="CG25" s="17"/>
      <c r="CH25" s="18" t="str">
        <f t="shared" si="112"/>
        <v xml:space="preserve"> </v>
      </c>
      <c r="CI25" s="18" t="str">
        <f t="shared" si="137"/>
        <v xml:space="preserve"> </v>
      </c>
      <c r="CJ25" s="17">
        <f t="shared" ref="CJ25" si="197">CO25+CT25</f>
        <v>1423142</v>
      </c>
      <c r="CK25" s="17">
        <f t="shared" ref="CK25" si="198">CP25+CU25</f>
        <v>807710.82</v>
      </c>
      <c r="CL25" s="17">
        <v>1816481.4</v>
      </c>
      <c r="CM25" s="18">
        <f t="shared" si="113"/>
        <v>0.56755462209674079</v>
      </c>
      <c r="CN25" s="18">
        <f t="shared" si="138"/>
        <v>0.44465680738597158</v>
      </c>
      <c r="CO25" s="35">
        <v>635884</v>
      </c>
      <c r="CP25" s="17">
        <v>807710.82</v>
      </c>
      <c r="CQ25" s="17">
        <v>1816481.4</v>
      </c>
      <c r="CR25" s="18">
        <f t="shared" si="114"/>
        <v>1.270217240880412</v>
      </c>
      <c r="CS25" s="18">
        <f t="shared" si="139"/>
        <v>0.44465680738597158</v>
      </c>
      <c r="CT25" s="35">
        <v>787258</v>
      </c>
      <c r="CU25" s="17"/>
      <c r="CV25" s="17"/>
      <c r="CW25" s="18" t="str">
        <f t="shared" si="115"/>
        <v xml:space="preserve"> </v>
      </c>
      <c r="CX25" s="18" t="str">
        <f t="shared" si="140"/>
        <v xml:space="preserve"> </v>
      </c>
      <c r="CY25" s="35"/>
      <c r="CZ25" s="17"/>
      <c r="DA25" s="17"/>
      <c r="DB25" s="18" t="str">
        <f t="shared" si="116"/>
        <v xml:space="preserve"> </v>
      </c>
      <c r="DC25" s="18" t="str">
        <f t="shared" si="141"/>
        <v xml:space="preserve"> </v>
      </c>
      <c r="DD25" s="35"/>
      <c r="DE25" s="17"/>
      <c r="DF25" s="17"/>
      <c r="DG25" s="18" t="str">
        <f t="shared" si="117"/>
        <v xml:space="preserve"> </v>
      </c>
      <c r="DH25" s="18" t="str">
        <f t="shared" si="142"/>
        <v xml:space="preserve"> </v>
      </c>
      <c r="DI25" s="35">
        <v>169890.52</v>
      </c>
      <c r="DJ25" s="17">
        <v>176.04</v>
      </c>
      <c r="DK25" s="17">
        <v>26473.19</v>
      </c>
      <c r="DL25" s="18">
        <f t="shared" si="118"/>
        <v>1.0361967224539663E-3</v>
      </c>
      <c r="DM25" s="18">
        <f t="shared" si="143"/>
        <v>6.6497464038145762E-3</v>
      </c>
      <c r="DN25" s="17"/>
      <c r="DO25" s="17"/>
      <c r="DP25" s="65" t="str">
        <f>IF(DN25=0," ",IF(DN25/DO25*100&gt;200,"св.200",DN25/DO25))</f>
        <v xml:space="preserve"> </v>
      </c>
      <c r="DQ25" s="35"/>
      <c r="DR25" s="17"/>
      <c r="DS25" s="17"/>
      <c r="DT25" s="18" t="str">
        <f t="shared" si="119"/>
        <v xml:space="preserve"> </v>
      </c>
      <c r="DU25" s="18" t="str">
        <f t="shared" si="144"/>
        <v xml:space="preserve"> </v>
      </c>
      <c r="DV25" s="35">
        <v>291602.43</v>
      </c>
      <c r="DW25" s="17">
        <v>234190.27</v>
      </c>
      <c r="DX25" s="17">
        <v>526752.55000000005</v>
      </c>
      <c r="DY25" s="18">
        <f t="shared" si="120"/>
        <v>0.80311494660726934</v>
      </c>
      <c r="DZ25" s="18">
        <f t="shared" si="145"/>
        <v>0.44459257007868297</v>
      </c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</row>
    <row r="26" spans="1:149" s="10" customFormat="1" ht="15.75" customHeight="1" outlineLevel="1" x14ac:dyDescent="0.25">
      <c r="A26" s="9">
        <v>17</v>
      </c>
      <c r="B26" s="5" t="s">
        <v>67</v>
      </c>
      <c r="C26" s="17">
        <f t="shared" ref="C26:C29" si="199">H26+AV26</f>
        <v>3641198.41</v>
      </c>
      <c r="D26" s="17">
        <f t="shared" ref="D26:D29" si="200">I26+AW26</f>
        <v>3696827.01</v>
      </c>
      <c r="E26" s="17">
        <v>2776698.87</v>
      </c>
      <c r="F26" s="18">
        <f>IF(D26&lt;=0," ",IF(D26/C26*100&gt;200,"СВ.200",D26/C26))</f>
        <v>1.0152775525352378</v>
      </c>
      <c r="G26" s="18">
        <f t="shared" si="96"/>
        <v>1.3313748386406767</v>
      </c>
      <c r="H26" s="17">
        <f t="shared" ref="H26:H29" si="201">M26+R26+W26+AB26+AG26+AL26+AQ26</f>
        <v>2036050</v>
      </c>
      <c r="I26" s="17">
        <f t="shared" ref="I26:I29" si="202">N26+S26+X26+AC26+AH26+AM26+AR26</f>
        <v>2259573.5499999998</v>
      </c>
      <c r="J26" s="17">
        <v>1385375.4100000001</v>
      </c>
      <c r="K26" s="18">
        <f t="shared" si="97"/>
        <v>1.1097829375506494</v>
      </c>
      <c r="L26" s="18">
        <f t="shared" si="150"/>
        <v>1.6310189524729615</v>
      </c>
      <c r="M26" s="35">
        <v>240250</v>
      </c>
      <c r="N26" s="35">
        <v>192358.27</v>
      </c>
      <c r="O26" s="35">
        <v>178445.78</v>
      </c>
      <c r="P26" s="18">
        <f t="shared" si="98"/>
        <v>0.8006587721123829</v>
      </c>
      <c r="Q26" s="18">
        <f t="shared" si="123"/>
        <v>1.0779648025299338</v>
      </c>
      <c r="R26" s="35"/>
      <c r="S26" s="35"/>
      <c r="T26" s="35"/>
      <c r="U26" s="18" t="str">
        <f t="shared" si="99"/>
        <v xml:space="preserve"> </v>
      </c>
      <c r="V26" s="18" t="str">
        <f t="shared" si="124"/>
        <v xml:space="preserve"> </v>
      </c>
      <c r="W26" s="35"/>
      <c r="X26" s="35"/>
      <c r="Y26" s="35"/>
      <c r="Z26" s="18" t="str">
        <f t="shared" si="100"/>
        <v xml:space="preserve"> </v>
      </c>
      <c r="AA26" s="18" t="str">
        <f t="shared" si="125"/>
        <v xml:space="preserve"> </v>
      </c>
      <c r="AB26" s="35">
        <v>28800</v>
      </c>
      <c r="AC26" s="35"/>
      <c r="AD26" s="35"/>
      <c r="AE26" s="18" t="str">
        <f t="shared" si="101"/>
        <v xml:space="preserve"> </v>
      </c>
      <c r="AF26" s="18" t="str">
        <f t="shared" si="126"/>
        <v xml:space="preserve"> </v>
      </c>
      <c r="AG26" s="35">
        <v>231000</v>
      </c>
      <c r="AH26" s="35">
        <v>138193.72</v>
      </c>
      <c r="AI26" s="35">
        <v>193718.2</v>
      </c>
      <c r="AJ26" s="18">
        <f t="shared" si="102"/>
        <v>0.59824121212121217</v>
      </c>
      <c r="AK26" s="18">
        <f t="shared" si="127"/>
        <v>0.71337499522502268</v>
      </c>
      <c r="AL26" s="35">
        <v>1536000</v>
      </c>
      <c r="AM26" s="35">
        <v>1929021.56</v>
      </c>
      <c r="AN26" s="35">
        <v>1013211.43</v>
      </c>
      <c r="AO26" s="18">
        <f t="shared" si="103"/>
        <v>1.2558734114583334</v>
      </c>
      <c r="AP26" s="18">
        <f t="shared" si="128"/>
        <v>1.9038687315242782</v>
      </c>
      <c r="AQ26" s="35"/>
      <c r="AR26" s="35"/>
      <c r="AS26" s="35"/>
      <c r="AT26" s="18" t="str">
        <f t="shared" si="104"/>
        <v xml:space="preserve"> </v>
      </c>
      <c r="AU26" s="18" t="str">
        <f t="shared" si="129"/>
        <v xml:space="preserve"> </v>
      </c>
      <c r="AV26" s="17">
        <f t="shared" ref="AV26:AV29" si="203">BA26+BF26+BK26+BP26+BU26+BZ26+CE26+CJ26+CY26+DD26+DI26+DQ26+DV26</f>
        <v>1605148.41</v>
      </c>
      <c r="AW26" s="17">
        <f t="shared" ref="AW26:AW29" si="204">BB26+BG26+BL26+BQ26+BV26+CA26+CF26+CK26+CZ26+DE26+DJ26+DN26+DR26+DW26</f>
        <v>1437253.46</v>
      </c>
      <c r="AX26" s="17">
        <v>1391323.46</v>
      </c>
      <c r="AY26" s="18">
        <f t="shared" si="105"/>
        <v>0.89540222638977041</v>
      </c>
      <c r="AZ26" s="18">
        <f t="shared" si="130"/>
        <v>1.0330117340219362</v>
      </c>
      <c r="BA26" s="35"/>
      <c r="BB26" s="35"/>
      <c r="BC26" s="35"/>
      <c r="BD26" s="18" t="str">
        <f t="shared" si="106"/>
        <v xml:space="preserve"> </v>
      </c>
      <c r="BE26" s="18" t="str">
        <f t="shared" si="131"/>
        <v xml:space="preserve"> </v>
      </c>
      <c r="BF26" s="35">
        <v>1397700</v>
      </c>
      <c r="BG26" s="35">
        <v>1094725.05</v>
      </c>
      <c r="BH26" s="35">
        <v>938939.47</v>
      </c>
      <c r="BI26" s="18">
        <f t="shared" si="107"/>
        <v>0.78323320455033274</v>
      </c>
      <c r="BJ26" s="18">
        <f t="shared" si="132"/>
        <v>1.1659165313393418</v>
      </c>
      <c r="BK26" s="35">
        <v>99300</v>
      </c>
      <c r="BL26" s="35">
        <v>126880</v>
      </c>
      <c r="BM26" s="35">
        <v>75200</v>
      </c>
      <c r="BN26" s="18">
        <f t="shared" si="108"/>
        <v>1.2777442094662639</v>
      </c>
      <c r="BO26" s="18">
        <f t="shared" si="133"/>
        <v>1.6872340425531915</v>
      </c>
      <c r="BP26" s="35"/>
      <c r="BQ26" s="35"/>
      <c r="BR26" s="35"/>
      <c r="BS26" s="18" t="str">
        <f t="shared" si="109"/>
        <v xml:space="preserve"> </v>
      </c>
      <c r="BT26" s="18" t="str">
        <f t="shared" si="134"/>
        <v xml:space="preserve"> </v>
      </c>
      <c r="BU26" s="35"/>
      <c r="BV26" s="35"/>
      <c r="BW26" s="35"/>
      <c r="BX26" s="18" t="str">
        <f t="shared" si="110"/>
        <v xml:space="preserve"> </v>
      </c>
      <c r="BY26" s="18" t="str">
        <f t="shared" si="135"/>
        <v xml:space="preserve"> </v>
      </c>
      <c r="BZ26" s="35">
        <v>60700</v>
      </c>
      <c r="CA26" s="35">
        <v>60700</v>
      </c>
      <c r="CB26" s="35">
        <v>74550</v>
      </c>
      <c r="CC26" s="18">
        <f t="shared" si="111"/>
        <v>1</v>
      </c>
      <c r="CD26" s="18">
        <f t="shared" si="136"/>
        <v>0.81421864520456066</v>
      </c>
      <c r="CE26" s="35"/>
      <c r="CF26" s="35">
        <v>107500</v>
      </c>
      <c r="CG26" s="35">
        <v>297000</v>
      </c>
      <c r="CH26" s="18"/>
      <c r="CI26" s="18">
        <f t="shared" si="137"/>
        <v>0.36195286195286197</v>
      </c>
      <c r="CJ26" s="17">
        <f t="shared" ref="CJ26:CJ29" si="205">CO26+CT26</f>
        <v>0</v>
      </c>
      <c r="CK26" s="17">
        <f t="shared" ref="CK26:CK29" si="206">CP26+CU26</f>
        <v>0</v>
      </c>
      <c r="CL26" s="17"/>
      <c r="CM26" s="18" t="str">
        <f t="shared" si="113"/>
        <v xml:space="preserve"> </v>
      </c>
      <c r="CN26" s="18" t="str">
        <f t="shared" si="138"/>
        <v xml:space="preserve"> </v>
      </c>
      <c r="CO26" s="35"/>
      <c r="CP26" s="35"/>
      <c r="CQ26" s="35"/>
      <c r="CR26" s="18" t="str">
        <f t="shared" si="114"/>
        <v xml:space="preserve"> </v>
      </c>
      <c r="CS26" s="18" t="str">
        <f t="shared" si="139"/>
        <v xml:space="preserve"> </v>
      </c>
      <c r="CT26" s="35"/>
      <c r="CU26" s="35"/>
      <c r="CV26" s="35"/>
      <c r="CW26" s="18" t="str">
        <f t="shared" si="115"/>
        <v xml:space="preserve"> </v>
      </c>
      <c r="CX26" s="18" t="str">
        <f t="shared" si="140"/>
        <v xml:space="preserve"> </v>
      </c>
      <c r="CY26" s="35"/>
      <c r="CZ26" s="35"/>
      <c r="DA26" s="35"/>
      <c r="DB26" s="18" t="str">
        <f t="shared" si="116"/>
        <v xml:space="preserve"> </v>
      </c>
      <c r="DC26" s="18" t="str">
        <f t="shared" si="141"/>
        <v xml:space="preserve"> </v>
      </c>
      <c r="DD26" s="35"/>
      <c r="DE26" s="35"/>
      <c r="DF26" s="35"/>
      <c r="DG26" s="18" t="str">
        <f t="shared" si="117"/>
        <v xml:space="preserve"> </v>
      </c>
      <c r="DH26" s="18" t="str">
        <f t="shared" si="142"/>
        <v xml:space="preserve"> </v>
      </c>
      <c r="DI26" s="35"/>
      <c r="DJ26" s="35"/>
      <c r="DK26" s="35"/>
      <c r="DL26" s="18" t="str">
        <f t="shared" si="118"/>
        <v xml:space="preserve"> </v>
      </c>
      <c r="DM26" s="18" t="str">
        <f t="shared" si="143"/>
        <v xml:space="preserve"> </v>
      </c>
      <c r="DN26" s="35"/>
      <c r="DO26" s="35"/>
      <c r="DP26" s="65" t="str">
        <f t="shared" ref="DP26:DP92" si="207">IF(DN26=0," ",IF(DN26/DO26*100&gt;200,"св.200",DN26/DO26))</f>
        <v xml:space="preserve"> </v>
      </c>
      <c r="DQ26" s="35"/>
      <c r="DR26" s="35"/>
      <c r="DS26" s="35"/>
      <c r="DT26" s="18" t="str">
        <f t="shared" si="119"/>
        <v xml:space="preserve"> </v>
      </c>
      <c r="DU26" s="18" t="str">
        <f t="shared" si="144"/>
        <v xml:space="preserve"> </v>
      </c>
      <c r="DV26" s="35">
        <v>47448.41</v>
      </c>
      <c r="DW26" s="35">
        <v>47448.41</v>
      </c>
      <c r="DX26" s="35">
        <v>5633.99</v>
      </c>
      <c r="DY26" s="18">
        <f t="shared" si="120"/>
        <v>1</v>
      </c>
      <c r="DZ26" s="18" t="str">
        <f t="shared" si="145"/>
        <v>св.200</v>
      </c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</row>
    <row r="27" spans="1:149" s="10" customFormat="1" ht="15.75" customHeight="1" outlineLevel="1" x14ac:dyDescent="0.25">
      <c r="A27" s="9">
        <v>18</v>
      </c>
      <c r="B27" s="5" t="s">
        <v>38</v>
      </c>
      <c r="C27" s="17">
        <f t="shared" si="199"/>
        <v>1151168</v>
      </c>
      <c r="D27" s="17">
        <f t="shared" si="200"/>
        <v>1103856.6100000001</v>
      </c>
      <c r="E27" s="17">
        <v>432184.6</v>
      </c>
      <c r="F27" s="18">
        <f>IF(D27&lt;=0," ",IF(D27/C27*100&gt;200,"СВ.200",D27/C27))</f>
        <v>0.95890140274920788</v>
      </c>
      <c r="G27" s="18" t="str">
        <f t="shared" si="96"/>
        <v>св.200</v>
      </c>
      <c r="H27" s="17">
        <f t="shared" si="201"/>
        <v>293168</v>
      </c>
      <c r="I27" s="17">
        <f t="shared" si="202"/>
        <v>279668.22000000003</v>
      </c>
      <c r="J27" s="17">
        <v>190795.32</v>
      </c>
      <c r="K27" s="18">
        <f t="shared" si="97"/>
        <v>0.95395206843857461</v>
      </c>
      <c r="L27" s="18">
        <f t="shared" si="150"/>
        <v>1.4658023058427221</v>
      </c>
      <c r="M27" s="17">
        <v>86900</v>
      </c>
      <c r="N27" s="35">
        <v>95121.5</v>
      </c>
      <c r="O27" s="35">
        <v>67495.73</v>
      </c>
      <c r="P27" s="18">
        <f t="shared" si="98"/>
        <v>1.0946087456846951</v>
      </c>
      <c r="Q27" s="18">
        <f t="shared" si="123"/>
        <v>1.4092965584637724</v>
      </c>
      <c r="R27" s="17"/>
      <c r="S27" s="35"/>
      <c r="T27" s="35"/>
      <c r="U27" s="18" t="str">
        <f t="shared" si="99"/>
        <v xml:space="preserve"> </v>
      </c>
      <c r="V27" s="18" t="str">
        <f t="shared" si="124"/>
        <v xml:space="preserve"> </v>
      </c>
      <c r="W27" s="17"/>
      <c r="X27" s="35"/>
      <c r="Y27" s="35"/>
      <c r="Z27" s="18" t="str">
        <f t="shared" si="100"/>
        <v xml:space="preserve"> </v>
      </c>
      <c r="AA27" s="18" t="str">
        <f t="shared" si="125"/>
        <v xml:space="preserve"> </v>
      </c>
      <c r="AB27" s="17"/>
      <c r="AC27" s="35"/>
      <c r="AD27" s="35"/>
      <c r="AE27" s="18" t="str">
        <f t="shared" si="101"/>
        <v xml:space="preserve"> </v>
      </c>
      <c r="AF27" s="18" t="str">
        <f t="shared" si="126"/>
        <v xml:space="preserve"> </v>
      </c>
      <c r="AG27" s="17">
        <v>17000</v>
      </c>
      <c r="AH27" s="35">
        <v>1250.58</v>
      </c>
      <c r="AI27" s="35">
        <v>2617.0300000000002</v>
      </c>
      <c r="AJ27" s="18">
        <f t="shared" si="102"/>
        <v>7.3563529411764708E-2</v>
      </c>
      <c r="AK27" s="18">
        <f t="shared" si="127"/>
        <v>0.47786230956465914</v>
      </c>
      <c r="AL27" s="17">
        <v>188000</v>
      </c>
      <c r="AM27" s="35">
        <v>181296.14</v>
      </c>
      <c r="AN27" s="35">
        <v>119782.56</v>
      </c>
      <c r="AO27" s="18">
        <f t="shared" si="103"/>
        <v>0.964341170212766</v>
      </c>
      <c r="AP27" s="18">
        <f t="shared" si="128"/>
        <v>1.5135437078653187</v>
      </c>
      <c r="AQ27" s="17">
        <v>1268</v>
      </c>
      <c r="AR27" s="35">
        <v>2000</v>
      </c>
      <c r="AS27" s="35">
        <v>900</v>
      </c>
      <c r="AT27" s="18">
        <f t="shared" si="104"/>
        <v>1.5772870662460567</v>
      </c>
      <c r="AU27" s="18" t="str">
        <f t="shared" si="129"/>
        <v>св.200</v>
      </c>
      <c r="AV27" s="17">
        <f t="shared" si="203"/>
        <v>858000</v>
      </c>
      <c r="AW27" s="17">
        <f t="shared" si="204"/>
        <v>824188.39</v>
      </c>
      <c r="AX27" s="17">
        <v>241389.28</v>
      </c>
      <c r="AY27" s="18">
        <f t="shared" si="105"/>
        <v>0.96059252913752913</v>
      </c>
      <c r="AZ27" s="18" t="str">
        <f t="shared" si="130"/>
        <v>св.200</v>
      </c>
      <c r="BA27" s="17"/>
      <c r="BB27" s="35"/>
      <c r="BC27" s="35"/>
      <c r="BD27" s="18" t="str">
        <f t="shared" si="106"/>
        <v xml:space="preserve"> </v>
      </c>
      <c r="BE27" s="18" t="str">
        <f t="shared" si="131"/>
        <v xml:space="preserve"> </v>
      </c>
      <c r="BF27" s="17">
        <v>858000</v>
      </c>
      <c r="BG27" s="35">
        <v>824188.39</v>
      </c>
      <c r="BH27" s="35">
        <v>241389.28</v>
      </c>
      <c r="BI27" s="18">
        <f t="shared" si="107"/>
        <v>0.96059252913752913</v>
      </c>
      <c r="BJ27" s="18" t="str">
        <f t="shared" si="132"/>
        <v>св.200</v>
      </c>
      <c r="BK27" s="17"/>
      <c r="BL27" s="35"/>
      <c r="BM27" s="35"/>
      <c r="BN27" s="18" t="str">
        <f t="shared" si="108"/>
        <v xml:space="preserve"> </v>
      </c>
      <c r="BO27" s="18" t="str">
        <f t="shared" si="133"/>
        <v xml:space="preserve"> </v>
      </c>
      <c r="BP27" s="17"/>
      <c r="BQ27" s="35"/>
      <c r="BR27" s="35"/>
      <c r="BS27" s="18" t="str">
        <f t="shared" si="109"/>
        <v xml:space="preserve"> </v>
      </c>
      <c r="BT27" s="18" t="str">
        <f t="shared" si="134"/>
        <v xml:space="preserve"> </v>
      </c>
      <c r="BU27" s="17"/>
      <c r="BV27" s="35"/>
      <c r="BW27" s="35"/>
      <c r="BX27" s="18" t="str">
        <f t="shared" si="110"/>
        <v xml:space="preserve"> </v>
      </c>
      <c r="BY27" s="18" t="str">
        <f t="shared" si="135"/>
        <v xml:space="preserve"> </v>
      </c>
      <c r="BZ27" s="17"/>
      <c r="CA27" s="35"/>
      <c r="CB27" s="35"/>
      <c r="CC27" s="18" t="str">
        <f t="shared" si="111"/>
        <v xml:space="preserve"> </v>
      </c>
      <c r="CD27" s="18" t="str">
        <f t="shared" si="136"/>
        <v xml:space="preserve"> </v>
      </c>
      <c r="CE27" s="17"/>
      <c r="CF27" s="35"/>
      <c r="CG27" s="35"/>
      <c r="CH27" s="18" t="str">
        <f t="shared" si="112"/>
        <v xml:space="preserve"> </v>
      </c>
      <c r="CI27" s="18" t="str">
        <f t="shared" si="137"/>
        <v xml:space="preserve"> </v>
      </c>
      <c r="CJ27" s="17">
        <f t="shared" si="205"/>
        <v>0</v>
      </c>
      <c r="CK27" s="17">
        <f t="shared" si="206"/>
        <v>0</v>
      </c>
      <c r="CL27" s="17"/>
      <c r="CM27" s="18" t="str">
        <f t="shared" si="113"/>
        <v xml:space="preserve"> </v>
      </c>
      <c r="CN27" s="18" t="str">
        <f t="shared" si="138"/>
        <v xml:space="preserve"> </v>
      </c>
      <c r="CO27" s="17"/>
      <c r="CP27" s="35"/>
      <c r="CQ27" s="35"/>
      <c r="CR27" s="18" t="str">
        <f t="shared" si="114"/>
        <v xml:space="preserve"> </v>
      </c>
      <c r="CS27" s="18" t="str">
        <f t="shared" si="139"/>
        <v xml:space="preserve"> </v>
      </c>
      <c r="CT27" s="17"/>
      <c r="CU27" s="35"/>
      <c r="CV27" s="35"/>
      <c r="CW27" s="18" t="str">
        <f t="shared" si="115"/>
        <v xml:space="preserve"> </v>
      </c>
      <c r="CX27" s="18" t="str">
        <f t="shared" si="140"/>
        <v xml:space="preserve"> </v>
      </c>
      <c r="CY27" s="17"/>
      <c r="CZ27" s="35"/>
      <c r="DA27" s="35"/>
      <c r="DB27" s="18" t="str">
        <f t="shared" si="116"/>
        <v xml:space="preserve"> </v>
      </c>
      <c r="DC27" s="18" t="str">
        <f t="shared" si="141"/>
        <v xml:space="preserve"> </v>
      </c>
      <c r="DD27" s="17"/>
      <c r="DE27" s="35"/>
      <c r="DF27" s="35"/>
      <c r="DG27" s="18" t="str">
        <f t="shared" si="117"/>
        <v xml:space="preserve"> </v>
      </c>
      <c r="DH27" s="18" t="str">
        <f t="shared" si="142"/>
        <v xml:space="preserve"> </v>
      </c>
      <c r="DI27" s="17"/>
      <c r="DJ27" s="35"/>
      <c r="DK27" s="35"/>
      <c r="DL27" s="18" t="str">
        <f t="shared" si="118"/>
        <v xml:space="preserve"> </v>
      </c>
      <c r="DM27" s="18" t="str">
        <f t="shared" si="143"/>
        <v xml:space="preserve"> </v>
      </c>
      <c r="DN27" s="35"/>
      <c r="DO27" s="35"/>
      <c r="DP27" s="65" t="str">
        <f t="shared" si="207"/>
        <v xml:space="preserve"> </v>
      </c>
      <c r="DQ27" s="17"/>
      <c r="DR27" s="35"/>
      <c r="DS27" s="35"/>
      <c r="DT27" s="18" t="str">
        <f t="shared" si="119"/>
        <v xml:space="preserve"> </v>
      </c>
      <c r="DU27" s="18" t="str">
        <f t="shared" si="144"/>
        <v xml:space="preserve"> </v>
      </c>
      <c r="DV27" s="17"/>
      <c r="DW27" s="35"/>
      <c r="DX27" s="35"/>
      <c r="DY27" s="18" t="str">
        <f t="shared" si="120"/>
        <v xml:space="preserve"> </v>
      </c>
      <c r="DZ27" s="18" t="str">
        <f t="shared" si="145"/>
        <v xml:space="preserve"> </v>
      </c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</row>
    <row r="28" spans="1:149" s="10" customFormat="1" ht="16.5" customHeight="1" outlineLevel="1" x14ac:dyDescent="0.25">
      <c r="A28" s="9">
        <v>19</v>
      </c>
      <c r="B28" s="5" t="s">
        <v>109</v>
      </c>
      <c r="C28" s="17">
        <f t="shared" si="199"/>
        <v>3157458.08</v>
      </c>
      <c r="D28" s="17">
        <f t="shared" si="200"/>
        <v>1041780.4199999999</v>
      </c>
      <c r="E28" s="17">
        <v>1031638.59</v>
      </c>
      <c r="F28" s="18">
        <f>IF(D28&lt;=0," ",IF(D28/C28*100&gt;200,"СВ.200",D28/C28))</f>
        <v>0.32994275572456688</v>
      </c>
      <c r="G28" s="18">
        <f t="shared" si="96"/>
        <v>1.0098307974307166</v>
      </c>
      <c r="H28" s="17">
        <f t="shared" si="201"/>
        <v>2186850</v>
      </c>
      <c r="I28" s="17">
        <f t="shared" si="202"/>
        <v>879880.41999999993</v>
      </c>
      <c r="J28" s="17">
        <v>888788.59</v>
      </c>
      <c r="K28" s="18">
        <f t="shared" si="97"/>
        <v>0.402350604751126</v>
      </c>
      <c r="L28" s="18">
        <f t="shared" si="150"/>
        <v>0.98997717781232986</v>
      </c>
      <c r="M28" s="35">
        <v>370550</v>
      </c>
      <c r="N28" s="35">
        <v>301362.65999999997</v>
      </c>
      <c r="O28" s="35">
        <v>250861.22</v>
      </c>
      <c r="P28" s="18">
        <f t="shared" si="98"/>
        <v>0.81328473890163266</v>
      </c>
      <c r="Q28" s="18">
        <f t="shared" si="123"/>
        <v>1.201312263410024</v>
      </c>
      <c r="R28" s="35"/>
      <c r="S28" s="35"/>
      <c r="T28" s="35"/>
      <c r="U28" s="18" t="str">
        <f t="shared" si="99"/>
        <v xml:space="preserve"> </v>
      </c>
      <c r="V28" s="18" t="str">
        <f t="shared" si="124"/>
        <v xml:space="preserve"> </v>
      </c>
      <c r="W28" s="35"/>
      <c r="X28" s="35"/>
      <c r="Y28" s="35"/>
      <c r="Z28" s="18" t="str">
        <f t="shared" si="100"/>
        <v xml:space="preserve"> </v>
      </c>
      <c r="AA28" s="18" t="str">
        <f t="shared" si="125"/>
        <v xml:space="preserve"> </v>
      </c>
      <c r="AB28" s="35">
        <v>54300</v>
      </c>
      <c r="AC28" s="35">
        <v>1532.4</v>
      </c>
      <c r="AD28" s="35">
        <v>53423.7</v>
      </c>
      <c r="AE28" s="18">
        <f t="shared" si="101"/>
        <v>2.8220994475138123E-2</v>
      </c>
      <c r="AF28" s="18">
        <f t="shared" si="126"/>
        <v>2.8683898719107814E-2</v>
      </c>
      <c r="AG28" s="35">
        <v>192000</v>
      </c>
      <c r="AH28" s="35">
        <v>110914.04</v>
      </c>
      <c r="AI28" s="35">
        <v>62515.41</v>
      </c>
      <c r="AJ28" s="18">
        <f t="shared" si="102"/>
        <v>0.57767729166666659</v>
      </c>
      <c r="AK28" s="18">
        <f t="shared" si="127"/>
        <v>1.7741871964048541</v>
      </c>
      <c r="AL28" s="35">
        <v>1568000</v>
      </c>
      <c r="AM28" s="35">
        <v>465471.32</v>
      </c>
      <c r="AN28" s="35">
        <v>521588.26</v>
      </c>
      <c r="AO28" s="18">
        <f t="shared" si="103"/>
        <v>0.29685670918367346</v>
      </c>
      <c r="AP28" s="18">
        <f t="shared" si="128"/>
        <v>0.8924114204564344</v>
      </c>
      <c r="AQ28" s="35">
        <v>2000</v>
      </c>
      <c r="AR28" s="35">
        <v>600</v>
      </c>
      <c r="AS28" s="35">
        <v>400</v>
      </c>
      <c r="AT28" s="18">
        <f t="shared" si="104"/>
        <v>0.3</v>
      </c>
      <c r="AU28" s="18">
        <f t="shared" si="129"/>
        <v>1.5</v>
      </c>
      <c r="AV28" s="17">
        <f t="shared" si="203"/>
        <v>970608.08</v>
      </c>
      <c r="AW28" s="17">
        <f t="shared" si="204"/>
        <v>161900</v>
      </c>
      <c r="AX28" s="17">
        <v>142850</v>
      </c>
      <c r="AY28" s="18">
        <f t="shared" si="105"/>
        <v>0.16680265014896642</v>
      </c>
      <c r="AZ28" s="18">
        <f t="shared" si="130"/>
        <v>1.1333566678333917</v>
      </c>
      <c r="BA28" s="35"/>
      <c r="BB28" s="35"/>
      <c r="BC28" s="35"/>
      <c r="BD28" s="18" t="str">
        <f t="shared" si="106"/>
        <v xml:space="preserve"> </v>
      </c>
      <c r="BE28" s="18" t="str">
        <f t="shared" si="131"/>
        <v xml:space="preserve"> </v>
      </c>
      <c r="BF28" s="35">
        <v>126363</v>
      </c>
      <c r="BG28" s="35"/>
      <c r="BH28" s="35"/>
      <c r="BI28" s="18" t="str">
        <f t="shared" si="107"/>
        <v xml:space="preserve"> </v>
      </c>
      <c r="BJ28" s="18" t="str">
        <f t="shared" si="132"/>
        <v xml:space="preserve"> </v>
      </c>
      <c r="BK28" s="35">
        <v>151200</v>
      </c>
      <c r="BL28" s="35">
        <v>113400</v>
      </c>
      <c r="BM28" s="35">
        <v>91200</v>
      </c>
      <c r="BN28" s="18">
        <f t="shared" si="108"/>
        <v>0.75</v>
      </c>
      <c r="BO28" s="18">
        <f t="shared" si="133"/>
        <v>1.243421052631579</v>
      </c>
      <c r="BP28" s="35"/>
      <c r="BQ28" s="35"/>
      <c r="BR28" s="35"/>
      <c r="BS28" s="18" t="str">
        <f t="shared" si="109"/>
        <v xml:space="preserve"> </v>
      </c>
      <c r="BT28" s="18" t="str">
        <f t="shared" si="134"/>
        <v xml:space="preserve"> </v>
      </c>
      <c r="BU28" s="35"/>
      <c r="BV28" s="35"/>
      <c r="BW28" s="35"/>
      <c r="BX28" s="18" t="str">
        <f t="shared" si="110"/>
        <v xml:space="preserve"> </v>
      </c>
      <c r="BY28" s="18" t="str">
        <f t="shared" si="135"/>
        <v xml:space="preserve"> </v>
      </c>
      <c r="BZ28" s="35">
        <v>693045.08</v>
      </c>
      <c r="CA28" s="35">
        <v>48500</v>
      </c>
      <c r="CB28" s="35">
        <v>51650</v>
      </c>
      <c r="CC28" s="18">
        <f t="shared" si="111"/>
        <v>6.9981017685025626E-2</v>
      </c>
      <c r="CD28" s="18">
        <f t="shared" si="136"/>
        <v>0.93901258470474347</v>
      </c>
      <c r="CE28" s="35"/>
      <c r="CF28" s="35"/>
      <c r="CG28" s="35"/>
      <c r="CH28" s="18" t="str">
        <f t="shared" si="112"/>
        <v xml:space="preserve"> </v>
      </c>
      <c r="CI28" s="18" t="str">
        <f t="shared" si="137"/>
        <v xml:space="preserve"> </v>
      </c>
      <c r="CJ28" s="17">
        <f t="shared" si="205"/>
        <v>0</v>
      </c>
      <c r="CK28" s="17">
        <f t="shared" si="206"/>
        <v>0</v>
      </c>
      <c r="CL28" s="17"/>
      <c r="CM28" s="18" t="str">
        <f t="shared" si="113"/>
        <v xml:space="preserve"> </v>
      </c>
      <c r="CN28" s="18" t="str">
        <f t="shared" si="138"/>
        <v xml:space="preserve"> </v>
      </c>
      <c r="CO28" s="35"/>
      <c r="CP28" s="35"/>
      <c r="CQ28" s="35"/>
      <c r="CR28" s="18" t="str">
        <f t="shared" si="114"/>
        <v xml:space="preserve"> </v>
      </c>
      <c r="CS28" s="18" t="str">
        <f t="shared" si="139"/>
        <v xml:space="preserve"> </v>
      </c>
      <c r="CT28" s="35"/>
      <c r="CU28" s="35"/>
      <c r="CV28" s="35"/>
      <c r="CW28" s="18" t="str">
        <f t="shared" si="115"/>
        <v xml:space="preserve"> </v>
      </c>
      <c r="CX28" s="18" t="str">
        <f t="shared" si="140"/>
        <v xml:space="preserve"> </v>
      </c>
      <c r="CY28" s="35"/>
      <c r="CZ28" s="35"/>
      <c r="DA28" s="35"/>
      <c r="DB28" s="18" t="str">
        <f t="shared" si="116"/>
        <v xml:space="preserve"> </v>
      </c>
      <c r="DC28" s="18" t="str">
        <f t="shared" si="141"/>
        <v xml:space="preserve"> </v>
      </c>
      <c r="DD28" s="35"/>
      <c r="DE28" s="35"/>
      <c r="DF28" s="35"/>
      <c r="DG28" s="18" t="str">
        <f t="shared" si="117"/>
        <v xml:space="preserve"> </v>
      </c>
      <c r="DH28" s="18" t="str">
        <f t="shared" si="142"/>
        <v xml:space="preserve"> </v>
      </c>
      <c r="DI28" s="35"/>
      <c r="DJ28" s="35"/>
      <c r="DK28" s="35"/>
      <c r="DL28" s="18" t="str">
        <f t="shared" si="118"/>
        <v xml:space="preserve"> </v>
      </c>
      <c r="DM28" s="18" t="str">
        <f t="shared" si="143"/>
        <v xml:space="preserve"> </v>
      </c>
      <c r="DN28" s="35"/>
      <c r="DO28" s="35"/>
      <c r="DP28" s="65" t="str">
        <f t="shared" si="207"/>
        <v xml:space="preserve"> </v>
      </c>
      <c r="DQ28" s="35"/>
      <c r="DR28" s="35"/>
      <c r="DS28" s="35"/>
      <c r="DT28" s="18" t="str">
        <f t="shared" si="119"/>
        <v xml:space="preserve"> </v>
      </c>
      <c r="DU28" s="18" t="str">
        <f t="shared" si="144"/>
        <v xml:space="preserve"> </v>
      </c>
      <c r="DV28" s="35"/>
      <c r="DW28" s="35"/>
      <c r="DX28" s="35"/>
      <c r="DY28" s="18" t="str">
        <f t="shared" si="120"/>
        <v xml:space="preserve"> </v>
      </c>
      <c r="DZ28" s="18" t="str">
        <f t="shared" si="145"/>
        <v xml:space="preserve"> </v>
      </c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</row>
    <row r="29" spans="1:149" s="10" customFormat="1" ht="15.75" customHeight="1" outlineLevel="1" x14ac:dyDescent="0.25">
      <c r="A29" s="9">
        <v>20</v>
      </c>
      <c r="B29" s="5" t="s">
        <v>86</v>
      </c>
      <c r="C29" s="17">
        <f t="shared" si="199"/>
        <v>2084695.38</v>
      </c>
      <c r="D29" s="17">
        <f t="shared" si="200"/>
        <v>1678579.2000000002</v>
      </c>
      <c r="E29" s="17">
        <v>1172098.71</v>
      </c>
      <c r="F29" s="18">
        <f>IF(D29&lt;=0," ",IF(D29/C29*100&gt;200,"СВ.200",D29/C29))</f>
        <v>0.80519159590596889</v>
      </c>
      <c r="G29" s="18">
        <f t="shared" si="96"/>
        <v>1.4321141945459528</v>
      </c>
      <c r="H29" s="17">
        <f t="shared" si="201"/>
        <v>2036550</v>
      </c>
      <c r="I29" s="17">
        <f t="shared" si="202"/>
        <v>1632733.82</v>
      </c>
      <c r="J29" s="17">
        <v>1127098.71</v>
      </c>
      <c r="K29" s="18">
        <f t="shared" si="97"/>
        <v>0.80171555817436357</v>
      </c>
      <c r="L29" s="18">
        <f t="shared" si="150"/>
        <v>1.4486165280057859</v>
      </c>
      <c r="M29" s="17">
        <v>126250</v>
      </c>
      <c r="N29" s="17">
        <v>95972.91</v>
      </c>
      <c r="O29" s="17">
        <v>98374.03</v>
      </c>
      <c r="P29" s="18">
        <f t="shared" si="98"/>
        <v>0.76018146534653463</v>
      </c>
      <c r="Q29" s="18">
        <f t="shared" si="123"/>
        <v>0.97559193213900053</v>
      </c>
      <c r="R29" s="17"/>
      <c r="S29" s="17"/>
      <c r="T29" s="17"/>
      <c r="U29" s="18" t="str">
        <f t="shared" si="99"/>
        <v xml:space="preserve"> </v>
      </c>
      <c r="V29" s="18" t="str">
        <f t="shared" si="124"/>
        <v xml:space="preserve"> </v>
      </c>
      <c r="W29" s="17"/>
      <c r="X29" s="17"/>
      <c r="Y29" s="17"/>
      <c r="Z29" s="18" t="str">
        <f t="shared" si="100"/>
        <v xml:space="preserve"> </v>
      </c>
      <c r="AA29" s="18" t="str">
        <f t="shared" si="125"/>
        <v xml:space="preserve"> </v>
      </c>
      <c r="AB29" s="17"/>
      <c r="AC29" s="17"/>
      <c r="AD29" s="17"/>
      <c r="AE29" s="18" t="str">
        <f t="shared" si="101"/>
        <v xml:space="preserve"> </v>
      </c>
      <c r="AF29" s="18" t="str">
        <f t="shared" si="126"/>
        <v xml:space="preserve"> </v>
      </c>
      <c r="AG29" s="17">
        <v>178000</v>
      </c>
      <c r="AH29" s="17">
        <v>41338.93</v>
      </c>
      <c r="AI29" s="17">
        <v>55510.66</v>
      </c>
      <c r="AJ29" s="18">
        <f t="shared" si="102"/>
        <v>0.23224117977528089</v>
      </c>
      <c r="AK29" s="18">
        <f t="shared" si="127"/>
        <v>0.74470254902391719</v>
      </c>
      <c r="AL29" s="17">
        <v>1732000</v>
      </c>
      <c r="AM29" s="17">
        <v>1495321.98</v>
      </c>
      <c r="AN29" s="17">
        <v>972614.02</v>
      </c>
      <c r="AO29" s="18">
        <f t="shared" si="103"/>
        <v>0.86334987297921473</v>
      </c>
      <c r="AP29" s="18">
        <f t="shared" si="128"/>
        <v>1.5374258948066573</v>
      </c>
      <c r="AQ29" s="17">
        <v>300</v>
      </c>
      <c r="AR29" s="17">
        <v>100</v>
      </c>
      <c r="AS29" s="17">
        <v>600</v>
      </c>
      <c r="AT29" s="18">
        <f t="shared" si="104"/>
        <v>0.33333333333333331</v>
      </c>
      <c r="AU29" s="18">
        <f t="shared" si="129"/>
        <v>0.16666666666666666</v>
      </c>
      <c r="AV29" s="17">
        <f t="shared" si="203"/>
        <v>48145.380000000005</v>
      </c>
      <c r="AW29" s="17">
        <f t="shared" si="204"/>
        <v>45845.380000000005</v>
      </c>
      <c r="AX29" s="17">
        <v>45000</v>
      </c>
      <c r="AY29" s="18">
        <f t="shared" si="105"/>
        <v>0.95222802270955176</v>
      </c>
      <c r="AZ29" s="18">
        <f t="shared" si="130"/>
        <v>1.0187862222222224</v>
      </c>
      <c r="BA29" s="17"/>
      <c r="BB29" s="17"/>
      <c r="BC29" s="17"/>
      <c r="BD29" s="18" t="str">
        <f t="shared" si="106"/>
        <v xml:space="preserve"> </v>
      </c>
      <c r="BE29" s="18" t="str">
        <f t="shared" si="131"/>
        <v xml:space="preserve"> </v>
      </c>
      <c r="BF29" s="17">
        <v>24645.38</v>
      </c>
      <c r="BG29" s="17">
        <v>24645.38</v>
      </c>
      <c r="BH29" s="17">
        <v>15000</v>
      </c>
      <c r="BI29" s="18">
        <f t="shared" si="107"/>
        <v>1</v>
      </c>
      <c r="BJ29" s="18">
        <f t="shared" si="132"/>
        <v>1.6430253333333333</v>
      </c>
      <c r="BK29" s="17"/>
      <c r="BL29" s="17"/>
      <c r="BM29" s="17"/>
      <c r="BN29" s="18" t="str">
        <f t="shared" si="108"/>
        <v xml:space="preserve"> </v>
      </c>
      <c r="BO29" s="18" t="str">
        <f t="shared" si="133"/>
        <v xml:space="preserve"> </v>
      </c>
      <c r="BP29" s="17"/>
      <c r="BQ29" s="17"/>
      <c r="BR29" s="17"/>
      <c r="BS29" s="18" t="str">
        <f t="shared" si="109"/>
        <v xml:space="preserve"> </v>
      </c>
      <c r="BT29" s="18" t="str">
        <f t="shared" si="134"/>
        <v xml:space="preserve"> </v>
      </c>
      <c r="BU29" s="17"/>
      <c r="BV29" s="17"/>
      <c r="BW29" s="17"/>
      <c r="BX29" s="18" t="str">
        <f t="shared" si="110"/>
        <v xml:space="preserve"> </v>
      </c>
      <c r="BY29" s="18" t="str">
        <f t="shared" si="135"/>
        <v xml:space="preserve"> </v>
      </c>
      <c r="BZ29" s="17">
        <v>18000</v>
      </c>
      <c r="CA29" s="17">
        <v>16200</v>
      </c>
      <c r="CB29" s="17">
        <v>24000</v>
      </c>
      <c r="CC29" s="18">
        <f t="shared" si="111"/>
        <v>0.9</v>
      </c>
      <c r="CD29" s="18">
        <f t="shared" si="136"/>
        <v>0.67500000000000004</v>
      </c>
      <c r="CE29" s="17"/>
      <c r="CF29" s="17"/>
      <c r="CG29" s="17"/>
      <c r="CH29" s="18" t="str">
        <f t="shared" si="112"/>
        <v xml:space="preserve"> </v>
      </c>
      <c r="CI29" s="18" t="str">
        <f t="shared" si="137"/>
        <v xml:space="preserve"> </v>
      </c>
      <c r="CJ29" s="17">
        <f t="shared" si="205"/>
        <v>0</v>
      </c>
      <c r="CK29" s="17">
        <f t="shared" si="206"/>
        <v>0</v>
      </c>
      <c r="CL29" s="17"/>
      <c r="CM29" s="18" t="str">
        <f t="shared" si="113"/>
        <v xml:space="preserve"> </v>
      </c>
      <c r="CN29" s="18" t="str">
        <f t="shared" si="138"/>
        <v xml:space="preserve"> </v>
      </c>
      <c r="CO29" s="17"/>
      <c r="CP29" s="17"/>
      <c r="CQ29" s="17"/>
      <c r="CR29" s="18" t="str">
        <f t="shared" si="114"/>
        <v xml:space="preserve"> </v>
      </c>
      <c r="CS29" s="18" t="str">
        <f t="shared" si="139"/>
        <v xml:space="preserve"> </v>
      </c>
      <c r="CT29" s="17"/>
      <c r="CU29" s="17"/>
      <c r="CV29" s="17"/>
      <c r="CW29" s="18" t="str">
        <f t="shared" si="115"/>
        <v xml:space="preserve"> </v>
      </c>
      <c r="CX29" s="18" t="str">
        <f t="shared" si="140"/>
        <v xml:space="preserve"> </v>
      </c>
      <c r="CY29" s="17"/>
      <c r="CZ29" s="17"/>
      <c r="DA29" s="17"/>
      <c r="DB29" s="18" t="str">
        <f t="shared" si="116"/>
        <v xml:space="preserve"> </v>
      </c>
      <c r="DC29" s="18" t="str">
        <f t="shared" si="141"/>
        <v xml:space="preserve"> </v>
      </c>
      <c r="DD29" s="17"/>
      <c r="DE29" s="17"/>
      <c r="DF29" s="17"/>
      <c r="DG29" s="18" t="str">
        <f t="shared" si="117"/>
        <v xml:space="preserve"> </v>
      </c>
      <c r="DH29" s="18" t="str">
        <f t="shared" si="142"/>
        <v xml:space="preserve"> </v>
      </c>
      <c r="DI29" s="17">
        <v>5500</v>
      </c>
      <c r="DJ29" s="17">
        <v>5000</v>
      </c>
      <c r="DK29" s="17">
        <v>6000</v>
      </c>
      <c r="DL29" s="18">
        <f t="shared" si="118"/>
        <v>0.90909090909090906</v>
      </c>
      <c r="DM29" s="18">
        <f t="shared" si="143"/>
        <v>0.83333333333333337</v>
      </c>
      <c r="DN29" s="17"/>
      <c r="DO29" s="17"/>
      <c r="DP29" s="65" t="str">
        <f t="shared" si="207"/>
        <v xml:space="preserve"> </v>
      </c>
      <c r="DQ29" s="17"/>
      <c r="DR29" s="17"/>
      <c r="DS29" s="17"/>
      <c r="DT29" s="18" t="str">
        <f t="shared" si="119"/>
        <v xml:space="preserve"> </v>
      </c>
      <c r="DU29" s="18" t="str">
        <f t="shared" si="144"/>
        <v xml:space="preserve"> </v>
      </c>
      <c r="DV29" s="17"/>
      <c r="DW29" s="17"/>
      <c r="DX29" s="17"/>
      <c r="DY29" s="18" t="str">
        <f t="shared" si="120"/>
        <v xml:space="preserve"> </v>
      </c>
      <c r="DZ29" s="18" t="str">
        <f t="shared" si="145"/>
        <v xml:space="preserve"> </v>
      </c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</row>
    <row r="30" spans="1:149" s="12" customFormat="1" ht="15.75" x14ac:dyDescent="0.25">
      <c r="A30" s="11"/>
      <c r="B30" s="4" t="s">
        <v>125</v>
      </c>
      <c r="C30" s="34">
        <f>SUM(C31:C41)</f>
        <v>123521287.69000001</v>
      </c>
      <c r="D30" s="34">
        <f>SUM(D31:D41)</f>
        <v>110984729.49000001</v>
      </c>
      <c r="E30" s="34">
        <v>90910707.399999991</v>
      </c>
      <c r="F30" s="16">
        <f>IF(D30&lt;=0," ",IF(D30/C30*100&gt;200,"СВ.200",D30/C30))</f>
        <v>0.89850690164870317</v>
      </c>
      <c r="G30" s="16">
        <f t="shared" si="96"/>
        <v>1.2208103166734354</v>
      </c>
      <c r="H30" s="34">
        <f>SUM(H31:H41)</f>
        <v>114875000</v>
      </c>
      <c r="I30" s="34">
        <f>SUM(I31:I41)</f>
        <v>88896928.50999999</v>
      </c>
      <c r="J30" s="34">
        <v>81317260.170000002</v>
      </c>
      <c r="K30" s="16">
        <f t="shared" si="97"/>
        <v>0.77385791956474426</v>
      </c>
      <c r="L30" s="16">
        <f t="shared" si="150"/>
        <v>1.0932110639752755</v>
      </c>
      <c r="M30" s="34">
        <f>SUM(M31:M41)</f>
        <v>44299000</v>
      </c>
      <c r="N30" s="34">
        <f>SUM(N31:N41)</f>
        <v>39715524.980000004</v>
      </c>
      <c r="O30" s="34">
        <v>36453902.230000004</v>
      </c>
      <c r="P30" s="16">
        <f t="shared" si="98"/>
        <v>0.89653321700264121</v>
      </c>
      <c r="Q30" s="16">
        <f t="shared" si="123"/>
        <v>1.0894725269580556</v>
      </c>
      <c r="R30" s="34">
        <f>SUM(R31:R41)</f>
        <v>0</v>
      </c>
      <c r="S30" s="34">
        <f>SUM(S31:S41)</f>
        <v>0</v>
      </c>
      <c r="T30" s="34">
        <v>0</v>
      </c>
      <c r="U30" s="16" t="str">
        <f t="shared" si="99"/>
        <v xml:space="preserve"> </v>
      </c>
      <c r="V30" s="16" t="str">
        <f t="shared" si="124"/>
        <v xml:space="preserve"> </v>
      </c>
      <c r="W30" s="34">
        <f>SUM(W31:W41)</f>
        <v>0</v>
      </c>
      <c r="X30" s="34">
        <f>SUM(X31:X41)</f>
        <v>0</v>
      </c>
      <c r="Y30" s="34">
        <v>0</v>
      </c>
      <c r="Z30" s="16" t="str">
        <f t="shared" si="100"/>
        <v xml:space="preserve"> </v>
      </c>
      <c r="AA30" s="16" t="str">
        <f t="shared" si="125"/>
        <v xml:space="preserve"> </v>
      </c>
      <c r="AB30" s="34">
        <f>SUM(AB31:AB41)</f>
        <v>37000</v>
      </c>
      <c r="AC30" s="34">
        <f>SUM(AC31:AC41)</f>
        <v>63998.65</v>
      </c>
      <c r="AD30" s="34">
        <v>37758.600000000006</v>
      </c>
      <c r="AE30" s="16">
        <f t="shared" si="101"/>
        <v>1.7296932432432433</v>
      </c>
      <c r="AF30" s="16">
        <f t="shared" si="126"/>
        <v>1.6949423442606451</v>
      </c>
      <c r="AG30" s="34">
        <f>SUM(AG31:AG41)</f>
        <v>9495000</v>
      </c>
      <c r="AH30" s="34">
        <f>SUM(AH31:AH41)</f>
        <v>4793382.4399999995</v>
      </c>
      <c r="AI30" s="34">
        <v>2951890.4600000004</v>
      </c>
      <c r="AJ30" s="16">
        <f t="shared" si="102"/>
        <v>0.50483227382833062</v>
      </c>
      <c r="AK30" s="16">
        <f t="shared" si="127"/>
        <v>1.6238347950079417</v>
      </c>
      <c r="AL30" s="34">
        <f>SUM(AL31:AL41)</f>
        <v>61030000</v>
      </c>
      <c r="AM30" s="34">
        <f>SUM(AM31:AM41)</f>
        <v>44314222.439999998</v>
      </c>
      <c r="AN30" s="34">
        <v>41866568.880000003</v>
      </c>
      <c r="AO30" s="16">
        <f t="shared" si="103"/>
        <v>0.72610556185482544</v>
      </c>
      <c r="AP30" s="16">
        <f t="shared" si="128"/>
        <v>1.0584631992895233</v>
      </c>
      <c r="AQ30" s="34">
        <f>SUM(AQ31:AQ41)</f>
        <v>14000</v>
      </c>
      <c r="AR30" s="34">
        <f>SUM(AR31:AR41)</f>
        <v>9800</v>
      </c>
      <c r="AS30" s="34">
        <v>7140</v>
      </c>
      <c r="AT30" s="16">
        <f t="shared" si="104"/>
        <v>0.7</v>
      </c>
      <c r="AU30" s="16">
        <f t="shared" si="129"/>
        <v>1.3725490196078431</v>
      </c>
      <c r="AV30" s="34">
        <f>SUM(AV31:AV41)</f>
        <v>8646287.6899999995</v>
      </c>
      <c r="AW30" s="34">
        <f>SUM(AW31:AW41)</f>
        <v>22087800.980000008</v>
      </c>
      <c r="AX30" s="34">
        <v>9593447.2300000004</v>
      </c>
      <c r="AY30" s="16" t="str">
        <f t="shared" si="105"/>
        <v>СВ.200</v>
      </c>
      <c r="AZ30" s="16" t="str">
        <f t="shared" si="130"/>
        <v>св.200</v>
      </c>
      <c r="BA30" s="34">
        <f>SUM(BA31:BA41)</f>
        <v>0</v>
      </c>
      <c r="BB30" s="34">
        <f>SUM(BB31:BB41)</f>
        <v>0</v>
      </c>
      <c r="BC30" s="34">
        <v>0</v>
      </c>
      <c r="BD30" s="16" t="str">
        <f t="shared" si="106"/>
        <v xml:space="preserve"> </v>
      </c>
      <c r="BE30" s="16" t="str">
        <f t="shared" si="131"/>
        <v xml:space="preserve"> </v>
      </c>
      <c r="BF30" s="34">
        <f>SUM(BF31:BF41)</f>
        <v>228560</v>
      </c>
      <c r="BG30" s="34">
        <f>SUM(BG31:BG41)</f>
        <v>1265.9000000000001</v>
      </c>
      <c r="BH30" s="34">
        <v>229020.27</v>
      </c>
      <c r="BI30" s="16">
        <f t="shared" si="107"/>
        <v>5.538589429471474E-3</v>
      </c>
      <c r="BJ30" s="16">
        <f t="shared" si="132"/>
        <v>5.527458333709938E-3</v>
      </c>
      <c r="BK30" s="34">
        <f>SUM(BK31:BK41)</f>
        <v>184400</v>
      </c>
      <c r="BL30" s="34">
        <f>SUM(BL31:BL41)</f>
        <v>139879</v>
      </c>
      <c r="BM30" s="34">
        <v>168203.8</v>
      </c>
      <c r="BN30" s="16">
        <f t="shared" si="108"/>
        <v>0.75856290672451188</v>
      </c>
      <c r="BO30" s="16">
        <f t="shared" si="133"/>
        <v>0.83160428004599185</v>
      </c>
      <c r="BP30" s="34">
        <f>SUM(BP31:BP41)</f>
        <v>196800</v>
      </c>
      <c r="BQ30" s="34">
        <f>SUM(BQ31:BQ41)</f>
        <v>70470.599999999991</v>
      </c>
      <c r="BR30" s="34">
        <v>120742.53</v>
      </c>
      <c r="BS30" s="16">
        <f t="shared" si="109"/>
        <v>0.35808231707317068</v>
      </c>
      <c r="BT30" s="16">
        <f t="shared" si="134"/>
        <v>0.58364355956430591</v>
      </c>
      <c r="BU30" s="34">
        <f>SUM(BU31:BU41)</f>
        <v>4375200</v>
      </c>
      <c r="BV30" s="34">
        <f>SUM(BV31:BV41)</f>
        <v>3569154.2900000005</v>
      </c>
      <c r="BW30" s="34">
        <v>3575790.24</v>
      </c>
      <c r="BX30" s="16">
        <f t="shared" si="110"/>
        <v>0.81576940254159824</v>
      </c>
      <c r="BY30" s="16">
        <f t="shared" si="135"/>
        <v>0.99814420042714813</v>
      </c>
      <c r="BZ30" s="34">
        <f>SUM(BZ31:BZ41)</f>
        <v>1452744.44</v>
      </c>
      <c r="CA30" s="34">
        <f>SUM(CA31:CA41)</f>
        <v>1049561.32</v>
      </c>
      <c r="CB30" s="34">
        <v>1026955.2500000001</v>
      </c>
      <c r="CC30" s="16">
        <f t="shared" si="111"/>
        <v>0.72246796552874781</v>
      </c>
      <c r="CD30" s="16">
        <f t="shared" si="136"/>
        <v>1.0220127118489339</v>
      </c>
      <c r="CE30" s="34">
        <f>SUM(CE31:CE41)</f>
        <v>0</v>
      </c>
      <c r="CF30" s="34">
        <f>SUM(CF31:CF41)</f>
        <v>440000</v>
      </c>
      <c r="CG30" s="34">
        <v>1481120</v>
      </c>
      <c r="CH30" s="16"/>
      <c r="CI30" s="16">
        <f t="shared" si="137"/>
        <v>0.29707248568650751</v>
      </c>
      <c r="CJ30" s="34">
        <f>SUM(CJ31:CJ41)</f>
        <v>95926.38</v>
      </c>
      <c r="CK30" s="34">
        <f>SUM(CK31:CK41)</f>
        <v>15055536.260000002</v>
      </c>
      <c r="CL30" s="19">
        <v>1534120</v>
      </c>
      <c r="CM30" s="16" t="str">
        <f t="shared" si="113"/>
        <v>СВ.200</v>
      </c>
      <c r="CN30" s="16" t="str">
        <f t="shared" si="138"/>
        <v>св.200</v>
      </c>
      <c r="CO30" s="34">
        <f>SUM(CO31:CO41)</f>
        <v>0</v>
      </c>
      <c r="CP30" s="34">
        <f>SUM(CP31:CP41)</f>
        <v>0</v>
      </c>
      <c r="CQ30" s="34">
        <v>0</v>
      </c>
      <c r="CR30" s="16" t="str">
        <f t="shared" si="114"/>
        <v xml:space="preserve"> </v>
      </c>
      <c r="CS30" s="16" t="str">
        <f t="shared" si="139"/>
        <v xml:space="preserve"> </v>
      </c>
      <c r="CT30" s="34">
        <f>SUM(CT31:CT41)</f>
        <v>95926.38</v>
      </c>
      <c r="CU30" s="34">
        <f>SUM(CU31:CU41)</f>
        <v>15055536.260000002</v>
      </c>
      <c r="CV30" s="34">
        <v>1534120</v>
      </c>
      <c r="CW30" s="16" t="str">
        <f t="shared" si="115"/>
        <v>СВ.200</v>
      </c>
      <c r="CX30" s="16" t="str">
        <f t="shared" si="140"/>
        <v>св.200</v>
      </c>
      <c r="CY30" s="34">
        <f>SUM(CY31:CY41)</f>
        <v>0</v>
      </c>
      <c r="CZ30" s="34">
        <f>SUM(CZ31:CZ41)</f>
        <v>0</v>
      </c>
      <c r="DA30" s="34">
        <v>0</v>
      </c>
      <c r="DB30" s="16" t="str">
        <f t="shared" si="116"/>
        <v xml:space="preserve"> </v>
      </c>
      <c r="DC30" s="16" t="str">
        <f t="shared" si="141"/>
        <v xml:space="preserve"> </v>
      </c>
      <c r="DD30" s="34">
        <f>SUM(DD31:DD41)</f>
        <v>0</v>
      </c>
      <c r="DE30" s="34">
        <f>SUM(DE31:DE41)</f>
        <v>0</v>
      </c>
      <c r="DF30" s="34">
        <v>0</v>
      </c>
      <c r="DG30" s="16" t="str">
        <f t="shared" si="117"/>
        <v xml:space="preserve"> </v>
      </c>
      <c r="DH30" s="16" t="str">
        <f t="shared" si="142"/>
        <v xml:space="preserve"> </v>
      </c>
      <c r="DI30" s="34">
        <f>SUM(DI31:DI41)</f>
        <v>540021.86</v>
      </c>
      <c r="DJ30" s="34">
        <f>SUM(DJ31:DJ41)</f>
        <v>731921.86</v>
      </c>
      <c r="DK30" s="34">
        <v>43800</v>
      </c>
      <c r="DL30" s="16">
        <f t="shared" si="118"/>
        <v>1.355355985033643</v>
      </c>
      <c r="DM30" s="16" t="str">
        <f t="shared" si="143"/>
        <v>св.200</v>
      </c>
      <c r="DN30" s="34">
        <f>SUM(DN31:DN41)</f>
        <v>27763.59</v>
      </c>
      <c r="DO30" s="34">
        <v>16377.24</v>
      </c>
      <c r="DP30" s="16">
        <f>IF(DN30=0," ",IF(DN30/DO30*100&gt;200,"св.200",DN30/DO30))</f>
        <v>1.6952545117492326</v>
      </c>
      <c r="DQ30" s="34">
        <f>SUM(DQ31:DQ41)</f>
        <v>0</v>
      </c>
      <c r="DR30" s="34">
        <f>SUM(DR31:DR41)</f>
        <v>0</v>
      </c>
      <c r="DS30" s="34">
        <v>0</v>
      </c>
      <c r="DT30" s="16" t="str">
        <f t="shared" si="119"/>
        <v xml:space="preserve"> </v>
      </c>
      <c r="DU30" s="16" t="str">
        <f t="shared" si="144"/>
        <v xml:space="preserve"> </v>
      </c>
      <c r="DV30" s="34">
        <f>SUM(DV31:DV41)</f>
        <v>1572635.01</v>
      </c>
      <c r="DW30" s="34">
        <f>SUM(DW31:DW41)</f>
        <v>1002078.5900000001</v>
      </c>
      <c r="DX30" s="34">
        <v>1397317.9</v>
      </c>
      <c r="DY30" s="16">
        <f t="shared" si="120"/>
        <v>0.63719717774819229</v>
      </c>
      <c r="DZ30" s="16">
        <f t="shared" si="145"/>
        <v>0.71714431626475272</v>
      </c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</row>
    <row r="31" spans="1:149" s="21" customFormat="1" ht="16.5" customHeight="1" outlineLevel="1" x14ac:dyDescent="0.25">
      <c r="A31" s="9">
        <f>A29+1</f>
        <v>21</v>
      </c>
      <c r="B31" s="37" t="s">
        <v>73</v>
      </c>
      <c r="C31" s="35">
        <f t="shared" ref="C31" si="208">H31+AV31</f>
        <v>2811257.42</v>
      </c>
      <c r="D31" s="17">
        <f t="shared" ref="D31" si="209">I31+AW31</f>
        <v>2086369.65</v>
      </c>
      <c r="E31" s="17">
        <v>3658360.0600000005</v>
      </c>
      <c r="F31" s="18">
        <f>IF(D31&lt;=0," ",IF(D31/C31*100&gt;200,"СВ.200",D31/C31))</f>
        <v>0.7421482056950871</v>
      </c>
      <c r="G31" s="18">
        <f t="shared" si="96"/>
        <v>0.57030188821818695</v>
      </c>
      <c r="H31" s="17">
        <f t="shared" ref="H31" si="210">M31+R31+W31+AB31+AG31+AL31+AQ31</f>
        <v>2392500</v>
      </c>
      <c r="I31" s="17">
        <f t="shared" ref="I31" si="211">N31+S31+X31+AC31+AH31+AM31+AR31</f>
        <v>1620618.68</v>
      </c>
      <c r="J31" s="17">
        <v>1913187.4400000002</v>
      </c>
      <c r="K31" s="18">
        <f t="shared" si="97"/>
        <v>0.67737457889237196</v>
      </c>
      <c r="L31" s="18">
        <f t="shared" si="150"/>
        <v>0.8470778378097652</v>
      </c>
      <c r="M31" s="17">
        <v>405000</v>
      </c>
      <c r="N31" s="17">
        <v>496207.31</v>
      </c>
      <c r="O31" s="17">
        <v>328724.18</v>
      </c>
      <c r="P31" s="18">
        <f t="shared" si="98"/>
        <v>1.2252032345679011</v>
      </c>
      <c r="Q31" s="18">
        <f t="shared" si="123"/>
        <v>1.5094944034844044</v>
      </c>
      <c r="R31" s="17"/>
      <c r="S31" s="17"/>
      <c r="T31" s="17"/>
      <c r="U31" s="18" t="str">
        <f t="shared" si="99"/>
        <v xml:space="preserve"> </v>
      </c>
      <c r="V31" s="18" t="str">
        <f t="shared" si="124"/>
        <v xml:space="preserve"> </v>
      </c>
      <c r="W31" s="17"/>
      <c r="X31" s="17"/>
      <c r="Y31" s="17"/>
      <c r="Z31" s="18" t="str">
        <f t="shared" si="100"/>
        <v xml:space="preserve"> </v>
      </c>
      <c r="AA31" s="18" t="str">
        <f t="shared" si="125"/>
        <v xml:space="preserve"> </v>
      </c>
      <c r="AB31" s="17">
        <v>27000</v>
      </c>
      <c r="AC31" s="17">
        <v>47976.9</v>
      </c>
      <c r="AD31" s="17">
        <v>27726.9</v>
      </c>
      <c r="AE31" s="18">
        <f t="shared" si="101"/>
        <v>1.7769222222222223</v>
      </c>
      <c r="AF31" s="18">
        <f t="shared" si="126"/>
        <v>1.7303376865066054</v>
      </c>
      <c r="AG31" s="17">
        <v>300000</v>
      </c>
      <c r="AH31" s="17">
        <v>162781</v>
      </c>
      <c r="AI31" s="17">
        <v>123318.25</v>
      </c>
      <c r="AJ31" s="18">
        <f t="shared" si="102"/>
        <v>0.54260333333333333</v>
      </c>
      <c r="AK31" s="18">
        <f t="shared" si="127"/>
        <v>1.3200073792808444</v>
      </c>
      <c r="AL31" s="17">
        <v>1660000</v>
      </c>
      <c r="AM31" s="17">
        <v>912853.47</v>
      </c>
      <c r="AN31" s="17">
        <v>1432618.11</v>
      </c>
      <c r="AO31" s="18">
        <f t="shared" si="103"/>
        <v>0.54991172891566265</v>
      </c>
      <c r="AP31" s="18">
        <f t="shared" si="128"/>
        <v>0.63719246854976574</v>
      </c>
      <c r="AQ31" s="17">
        <v>500</v>
      </c>
      <c r="AR31" s="17">
        <v>800</v>
      </c>
      <c r="AS31" s="17">
        <v>800</v>
      </c>
      <c r="AT31" s="18">
        <f t="shared" si="104"/>
        <v>1.6</v>
      </c>
      <c r="AU31" s="18">
        <f t="shared" si="129"/>
        <v>1</v>
      </c>
      <c r="AV31" s="17">
        <f t="shared" ref="AV31" si="212">BA31+BF31+BK31+BP31+BU31+BZ31+CE31+CJ31+CY31+DD31+DI31+DQ31+DV31</f>
        <v>418757.42</v>
      </c>
      <c r="AW31" s="17">
        <f t="shared" ref="AW31" si="213">BB31+BG31+BL31+BQ31+BV31+CA31+CF31+CK31+CZ31+DE31+DJ31+DN31+DR31+DW31</f>
        <v>465750.97</v>
      </c>
      <c r="AX31" s="17">
        <v>1745172.62</v>
      </c>
      <c r="AY31" s="18">
        <f t="shared" si="105"/>
        <v>1.1122214144886078</v>
      </c>
      <c r="AZ31" s="18">
        <f t="shared" si="130"/>
        <v>0.26687959956648871</v>
      </c>
      <c r="BA31" s="17"/>
      <c r="BB31" s="17"/>
      <c r="BC31" s="17"/>
      <c r="BD31" s="18" t="str">
        <f t="shared" si="106"/>
        <v xml:space="preserve"> </v>
      </c>
      <c r="BE31" s="18" t="str">
        <f t="shared" si="131"/>
        <v xml:space="preserve"> </v>
      </c>
      <c r="BF31" s="17"/>
      <c r="BG31" s="17"/>
      <c r="BH31" s="17"/>
      <c r="BI31" s="18" t="str">
        <f t="shared" si="107"/>
        <v xml:space="preserve"> </v>
      </c>
      <c r="BJ31" s="18" t="str">
        <f t="shared" si="132"/>
        <v xml:space="preserve"> </v>
      </c>
      <c r="BK31" s="17"/>
      <c r="BL31" s="17"/>
      <c r="BM31" s="17"/>
      <c r="BN31" s="18" t="str">
        <f t="shared" si="108"/>
        <v xml:space="preserve"> </v>
      </c>
      <c r="BO31" s="18" t="str">
        <f t="shared" si="133"/>
        <v xml:space="preserve"> </v>
      </c>
      <c r="BP31" s="17"/>
      <c r="BQ31" s="17"/>
      <c r="BR31" s="17"/>
      <c r="BS31" s="18" t="str">
        <f t="shared" si="109"/>
        <v xml:space="preserve"> </v>
      </c>
      <c r="BT31" s="18" t="str">
        <f t="shared" si="134"/>
        <v xml:space="preserve"> </v>
      </c>
      <c r="BU31" s="17">
        <v>100000</v>
      </c>
      <c r="BV31" s="17">
        <v>160388.10999999999</v>
      </c>
      <c r="BW31" s="17">
        <v>171766.9</v>
      </c>
      <c r="BX31" s="18">
        <f t="shared" si="110"/>
        <v>1.6038810999999999</v>
      </c>
      <c r="BY31" s="18">
        <f t="shared" si="135"/>
        <v>0.93375446608164903</v>
      </c>
      <c r="BZ31" s="17"/>
      <c r="CA31" s="17">
        <v>17370.150000000001</v>
      </c>
      <c r="CB31" s="17">
        <v>30.22</v>
      </c>
      <c r="CC31" s="18"/>
      <c r="CD31" s="18" t="str">
        <f t="shared" si="136"/>
        <v>св.200</v>
      </c>
      <c r="CE31" s="17"/>
      <c r="CF31" s="17"/>
      <c r="CG31" s="17">
        <v>221120</v>
      </c>
      <c r="CH31" s="18" t="str">
        <f t="shared" si="112"/>
        <v xml:space="preserve"> </v>
      </c>
      <c r="CI31" s="18">
        <f t="shared" si="137"/>
        <v>0</v>
      </c>
      <c r="CJ31" s="17">
        <f t="shared" ref="CJ31" si="214">CO31+CT31</f>
        <v>0</v>
      </c>
      <c r="CK31" s="17">
        <f t="shared" ref="CK31" si="215">CP31+CU31</f>
        <v>23587.5</v>
      </c>
      <c r="CL31" s="17">
        <v>1130220</v>
      </c>
      <c r="CM31" s="18"/>
      <c r="CN31" s="18">
        <f t="shared" si="138"/>
        <v>2.0869830652439348E-2</v>
      </c>
      <c r="CO31" s="17"/>
      <c r="CP31" s="17"/>
      <c r="CQ31" s="17"/>
      <c r="CR31" s="18" t="str">
        <f t="shared" si="114"/>
        <v xml:space="preserve"> </v>
      </c>
      <c r="CS31" s="18" t="str">
        <f t="shared" si="139"/>
        <v xml:space="preserve"> </v>
      </c>
      <c r="CT31" s="17"/>
      <c r="CU31" s="17">
        <v>23587.5</v>
      </c>
      <c r="CV31" s="17">
        <v>1130220</v>
      </c>
      <c r="CW31" s="18"/>
      <c r="CX31" s="18">
        <f t="shared" si="140"/>
        <v>2.0869830652439348E-2</v>
      </c>
      <c r="CY31" s="17"/>
      <c r="CZ31" s="17"/>
      <c r="DA31" s="17"/>
      <c r="DB31" s="18" t="str">
        <f t="shared" si="116"/>
        <v xml:space="preserve"> </v>
      </c>
      <c r="DC31" s="18" t="str">
        <f t="shared" si="141"/>
        <v xml:space="preserve"> </v>
      </c>
      <c r="DD31" s="17"/>
      <c r="DE31" s="17"/>
      <c r="DF31" s="17"/>
      <c r="DG31" s="18" t="str">
        <f t="shared" si="117"/>
        <v xml:space="preserve"> </v>
      </c>
      <c r="DH31" s="18" t="str">
        <f t="shared" si="142"/>
        <v xml:space="preserve"> </v>
      </c>
      <c r="DI31" s="17"/>
      <c r="DJ31" s="17"/>
      <c r="DK31" s="17"/>
      <c r="DL31" s="18" t="str">
        <f t="shared" si="118"/>
        <v xml:space="preserve"> </v>
      </c>
      <c r="DM31" s="18" t="str">
        <f t="shared" si="143"/>
        <v xml:space="preserve"> </v>
      </c>
      <c r="DN31" s="17"/>
      <c r="DO31" s="17"/>
      <c r="DP31" s="38" t="str">
        <f t="shared" si="207"/>
        <v xml:space="preserve"> </v>
      </c>
      <c r="DQ31" s="17"/>
      <c r="DR31" s="17"/>
      <c r="DS31" s="17"/>
      <c r="DT31" s="18" t="str">
        <f t="shared" si="119"/>
        <v xml:space="preserve"> </v>
      </c>
      <c r="DU31" s="18" t="str">
        <f t="shared" si="144"/>
        <v xml:space="preserve"> </v>
      </c>
      <c r="DV31" s="17">
        <v>318757.42</v>
      </c>
      <c r="DW31" s="17">
        <v>264405.21000000002</v>
      </c>
      <c r="DX31" s="17">
        <v>222035.5</v>
      </c>
      <c r="DY31" s="18">
        <f t="shared" si="120"/>
        <v>0.82948723201486585</v>
      </c>
      <c r="DZ31" s="18">
        <f t="shared" si="145"/>
        <v>1.190824034895321</v>
      </c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</row>
    <row r="32" spans="1:149" s="21" customFormat="1" ht="15.75" customHeight="1" outlineLevel="1" x14ac:dyDescent="0.25">
      <c r="A32" s="9">
        <v>22</v>
      </c>
      <c r="B32" s="37" t="s">
        <v>35</v>
      </c>
      <c r="C32" s="35">
        <f t="shared" ref="C32:C41" si="216">H32+AV32</f>
        <v>15393612.810000001</v>
      </c>
      <c r="D32" s="17">
        <f t="shared" ref="D32:D41" si="217">I32+AW32</f>
        <v>27867909.32</v>
      </c>
      <c r="E32" s="17">
        <v>12136632.68</v>
      </c>
      <c r="F32" s="18">
        <f>IF(D32&lt;=0," ",IF(D32/C32*100&gt;200,"СВ.200",D32/C32))</f>
        <v>1.8103553508827015</v>
      </c>
      <c r="G32" s="18" t="str">
        <f t="shared" si="96"/>
        <v>св.200</v>
      </c>
      <c r="H32" s="17">
        <f t="shared" ref="H32:H41" si="218">M32+R32+W32+AB32+AG32+AL32+AQ32</f>
        <v>15208000</v>
      </c>
      <c r="I32" s="17">
        <f t="shared" ref="I32:I41" si="219">N32+S32+X32+AC32+AH32+AM32+AR32</f>
        <v>13704206.5</v>
      </c>
      <c r="J32" s="17">
        <v>11663812.789999999</v>
      </c>
      <c r="K32" s="18">
        <f t="shared" si="97"/>
        <v>0.90111826012624929</v>
      </c>
      <c r="L32" s="18">
        <f t="shared" si="150"/>
        <v>1.1749336813558373</v>
      </c>
      <c r="M32" s="17">
        <v>4585000</v>
      </c>
      <c r="N32" s="17">
        <v>4227790.97</v>
      </c>
      <c r="O32" s="23">
        <v>3604762.57</v>
      </c>
      <c r="P32" s="18">
        <f t="shared" si="98"/>
        <v>0.92209181461286804</v>
      </c>
      <c r="Q32" s="18">
        <f t="shared" si="123"/>
        <v>1.1728347950528126</v>
      </c>
      <c r="R32" s="17"/>
      <c r="S32" s="17"/>
      <c r="T32" s="23"/>
      <c r="U32" s="18" t="str">
        <f t="shared" si="99"/>
        <v xml:space="preserve"> </v>
      </c>
      <c r="V32" s="18" t="str">
        <f t="shared" si="124"/>
        <v xml:space="preserve"> </v>
      </c>
      <c r="W32" s="17"/>
      <c r="X32" s="17"/>
      <c r="Y32" s="23"/>
      <c r="Z32" s="18" t="str">
        <f t="shared" si="100"/>
        <v xml:space="preserve"> </v>
      </c>
      <c r="AA32" s="18" t="str">
        <f t="shared" si="125"/>
        <v xml:space="preserve"> </v>
      </c>
      <c r="AB32" s="17">
        <v>1500</v>
      </c>
      <c r="AC32" s="17">
        <v>1483.8</v>
      </c>
      <c r="AD32" s="23">
        <v>1377.9</v>
      </c>
      <c r="AE32" s="18">
        <f t="shared" si="101"/>
        <v>0.98919999999999997</v>
      </c>
      <c r="AF32" s="18">
        <f t="shared" si="126"/>
        <v>1.0768560853472675</v>
      </c>
      <c r="AG32" s="17">
        <v>920000</v>
      </c>
      <c r="AH32" s="17">
        <v>553999.81000000006</v>
      </c>
      <c r="AI32" s="23">
        <v>402087.22</v>
      </c>
      <c r="AJ32" s="18">
        <f t="shared" si="102"/>
        <v>0.60217370652173918</v>
      </c>
      <c r="AK32" s="18">
        <f t="shared" si="127"/>
        <v>1.3778100433035403</v>
      </c>
      <c r="AL32" s="17">
        <v>9700000</v>
      </c>
      <c r="AM32" s="17">
        <v>8919431.9199999999</v>
      </c>
      <c r="AN32" s="23">
        <v>7655385.0999999996</v>
      </c>
      <c r="AO32" s="18">
        <f t="shared" si="103"/>
        <v>0.91952906391752576</v>
      </c>
      <c r="AP32" s="18">
        <f t="shared" si="128"/>
        <v>1.1651186456968703</v>
      </c>
      <c r="AQ32" s="17">
        <v>1500</v>
      </c>
      <c r="AR32" s="17">
        <v>1500</v>
      </c>
      <c r="AS32" s="23">
        <v>200</v>
      </c>
      <c r="AT32" s="18">
        <f t="shared" si="104"/>
        <v>1</v>
      </c>
      <c r="AU32" s="18" t="str">
        <f t="shared" si="129"/>
        <v>св.200</v>
      </c>
      <c r="AV32" s="17">
        <f t="shared" ref="AV32:AV41" si="220">BA32+BF32+BK32+BP32+BU32+BZ32+CE32+CJ32+CY32+DD32+DI32+DQ32+DV32</f>
        <v>185612.81</v>
      </c>
      <c r="AW32" s="17">
        <f t="shared" ref="AW32:AW41" si="221">BB32+BG32+BL32+BQ32+BV32+CA32+CF32+CK32+CZ32+DE32+DJ32+DN32+DR32+DW32</f>
        <v>14163702.82</v>
      </c>
      <c r="AX32" s="17">
        <v>472819.89</v>
      </c>
      <c r="AY32" s="18" t="str">
        <f t="shared" si="105"/>
        <v>СВ.200</v>
      </c>
      <c r="AZ32" s="18" t="str">
        <f t="shared" si="130"/>
        <v>св.200</v>
      </c>
      <c r="BA32" s="17"/>
      <c r="BB32" s="17"/>
      <c r="BC32" s="23"/>
      <c r="BD32" s="18" t="str">
        <f t="shared" si="106"/>
        <v xml:space="preserve"> </v>
      </c>
      <c r="BE32" s="18" t="str">
        <f t="shared" si="131"/>
        <v xml:space="preserve"> </v>
      </c>
      <c r="BF32" s="17"/>
      <c r="BG32" s="17"/>
      <c r="BH32" s="23"/>
      <c r="BI32" s="18" t="str">
        <f t="shared" si="107"/>
        <v xml:space="preserve"> </v>
      </c>
      <c r="BJ32" s="18" t="str">
        <f t="shared" si="132"/>
        <v xml:space="preserve"> </v>
      </c>
      <c r="BK32" s="17"/>
      <c r="BL32" s="17"/>
      <c r="BM32" s="23"/>
      <c r="BN32" s="18" t="str">
        <f t="shared" si="108"/>
        <v xml:space="preserve"> </v>
      </c>
      <c r="BO32" s="18" t="str">
        <f t="shared" si="133"/>
        <v xml:space="preserve"> </v>
      </c>
      <c r="BP32" s="17"/>
      <c r="BQ32" s="17"/>
      <c r="BR32" s="23"/>
      <c r="BS32" s="18" t="str">
        <f t="shared" si="109"/>
        <v xml:space="preserve"> </v>
      </c>
      <c r="BT32" s="18" t="str">
        <f t="shared" si="134"/>
        <v xml:space="preserve"> </v>
      </c>
      <c r="BU32" s="17">
        <v>25000</v>
      </c>
      <c r="BV32" s="17">
        <v>46282.84</v>
      </c>
      <c r="BW32" s="23">
        <v>52434.17</v>
      </c>
      <c r="BX32" s="18">
        <f t="shared" si="110"/>
        <v>1.8513135999999999</v>
      </c>
      <c r="BY32" s="18">
        <f t="shared" si="135"/>
        <v>0.88268470731967341</v>
      </c>
      <c r="BZ32" s="17"/>
      <c r="CA32" s="17">
        <v>109607.17</v>
      </c>
      <c r="CB32" s="23">
        <v>121381.63</v>
      </c>
      <c r="CC32" s="18"/>
      <c r="CD32" s="18">
        <f t="shared" si="136"/>
        <v>0.90299635949855006</v>
      </c>
      <c r="CE32" s="17"/>
      <c r="CF32" s="17"/>
      <c r="CG32" s="23"/>
      <c r="CH32" s="18" t="str">
        <f t="shared" si="112"/>
        <v xml:space="preserve"> </v>
      </c>
      <c r="CI32" s="18" t="str">
        <f t="shared" si="137"/>
        <v xml:space="preserve"> </v>
      </c>
      <c r="CJ32" s="17">
        <f t="shared" ref="CJ32:CJ41" si="222">CO32+CT32</f>
        <v>0</v>
      </c>
      <c r="CK32" s="17">
        <f t="shared" ref="CK32:CK41" si="223">CP32+CU32</f>
        <v>13847200</v>
      </c>
      <c r="CL32" s="17"/>
      <c r="CM32" s="18"/>
      <c r="CN32" s="18" t="str">
        <f t="shared" si="138"/>
        <v xml:space="preserve"> </v>
      </c>
      <c r="CO32" s="17"/>
      <c r="CP32" s="17"/>
      <c r="CQ32" s="23"/>
      <c r="CR32" s="18" t="str">
        <f t="shared" si="114"/>
        <v xml:space="preserve"> </v>
      </c>
      <c r="CS32" s="18" t="str">
        <f t="shared" si="139"/>
        <v xml:space="preserve"> </v>
      </c>
      <c r="CT32" s="17"/>
      <c r="CU32" s="17">
        <v>13847200</v>
      </c>
      <c r="CV32" s="23"/>
      <c r="CW32" s="18"/>
      <c r="CX32" s="18" t="str">
        <f t="shared" si="140"/>
        <v xml:space="preserve"> </v>
      </c>
      <c r="CY32" s="17"/>
      <c r="CZ32" s="17"/>
      <c r="DA32" s="23"/>
      <c r="DB32" s="18" t="str">
        <f t="shared" si="116"/>
        <v xml:space="preserve"> </v>
      </c>
      <c r="DC32" s="18" t="str">
        <f t="shared" si="141"/>
        <v xml:space="preserve"> </v>
      </c>
      <c r="DD32" s="17"/>
      <c r="DE32" s="17"/>
      <c r="DF32" s="23"/>
      <c r="DG32" s="18" t="str">
        <f t="shared" si="117"/>
        <v xml:space="preserve"> </v>
      </c>
      <c r="DH32" s="18" t="str">
        <f t="shared" si="142"/>
        <v xml:space="preserve"> </v>
      </c>
      <c r="DI32" s="17"/>
      <c r="DJ32" s="17"/>
      <c r="DK32" s="23"/>
      <c r="DL32" s="18" t="str">
        <f t="shared" si="118"/>
        <v xml:space="preserve"> </v>
      </c>
      <c r="DM32" s="18" t="str">
        <f t="shared" si="143"/>
        <v xml:space="preserve"> </v>
      </c>
      <c r="DN32" s="17"/>
      <c r="DO32" s="23">
        <v>7528.29</v>
      </c>
      <c r="DP32" s="38" t="str">
        <f t="shared" si="207"/>
        <v xml:space="preserve"> </v>
      </c>
      <c r="DQ32" s="17"/>
      <c r="DR32" s="17"/>
      <c r="DS32" s="23"/>
      <c r="DT32" s="18" t="str">
        <f t="shared" si="119"/>
        <v xml:space="preserve"> </v>
      </c>
      <c r="DU32" s="18" t="str">
        <f t="shared" si="144"/>
        <v xml:space="preserve"> </v>
      </c>
      <c r="DV32" s="17">
        <v>160612.81</v>
      </c>
      <c r="DW32" s="17">
        <v>160612.81</v>
      </c>
      <c r="DX32" s="23">
        <v>291475.8</v>
      </c>
      <c r="DY32" s="18">
        <f t="shared" si="120"/>
        <v>1</v>
      </c>
      <c r="DZ32" s="18">
        <f t="shared" si="145"/>
        <v>0.55103308748101898</v>
      </c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</row>
    <row r="33" spans="1:149" s="21" customFormat="1" ht="15.75" customHeight="1" outlineLevel="1" x14ac:dyDescent="0.25">
      <c r="A33" s="9">
        <v>23</v>
      </c>
      <c r="B33" s="37" t="s">
        <v>27</v>
      </c>
      <c r="C33" s="35">
        <f t="shared" si="216"/>
        <v>9440000</v>
      </c>
      <c r="D33" s="17">
        <f t="shared" si="217"/>
        <v>8172271</v>
      </c>
      <c r="E33" s="17">
        <v>6439479.9199999999</v>
      </c>
      <c r="F33" s="18">
        <f>IF(D33&lt;=0," ",IF(D33/C33*100&gt;200,"СВ.200",D33/C33))</f>
        <v>0.8657066737288136</v>
      </c>
      <c r="G33" s="18">
        <f t="shared" si="96"/>
        <v>1.2690886688874092</v>
      </c>
      <c r="H33" s="17">
        <f t="shared" si="218"/>
        <v>8735000</v>
      </c>
      <c r="I33" s="17">
        <f t="shared" si="219"/>
        <v>6537344.2800000003</v>
      </c>
      <c r="J33" s="17">
        <v>5916756.9000000004</v>
      </c>
      <c r="K33" s="18">
        <f t="shared" si="97"/>
        <v>0.74840804579278764</v>
      </c>
      <c r="L33" s="18">
        <f t="shared" si="150"/>
        <v>1.1048864082957337</v>
      </c>
      <c r="M33" s="17">
        <v>3435000</v>
      </c>
      <c r="N33" s="17">
        <v>3251650.84</v>
      </c>
      <c r="O33" s="23">
        <v>2594154.19</v>
      </c>
      <c r="P33" s="18">
        <f t="shared" si="98"/>
        <v>0.94662324308588064</v>
      </c>
      <c r="Q33" s="18">
        <f t="shared" si="123"/>
        <v>1.2534531881468465</v>
      </c>
      <c r="R33" s="17"/>
      <c r="S33" s="17"/>
      <c r="T33" s="23"/>
      <c r="U33" s="18" t="str">
        <f t="shared" si="99"/>
        <v xml:space="preserve"> </v>
      </c>
      <c r="V33" s="18" t="str">
        <f t="shared" si="124"/>
        <v xml:space="preserve"> </v>
      </c>
      <c r="W33" s="17"/>
      <c r="X33" s="17"/>
      <c r="Y33" s="23"/>
      <c r="Z33" s="18" t="str">
        <f t="shared" si="100"/>
        <v xml:space="preserve"> </v>
      </c>
      <c r="AA33" s="18" t="str">
        <f t="shared" si="125"/>
        <v xml:space="preserve"> </v>
      </c>
      <c r="AB33" s="17"/>
      <c r="AC33" s="17">
        <v>478.2</v>
      </c>
      <c r="AD33" s="23">
        <v>716.7</v>
      </c>
      <c r="AE33" s="18"/>
      <c r="AF33" s="18">
        <f t="shared" si="126"/>
        <v>0.66722478024277931</v>
      </c>
      <c r="AG33" s="17">
        <v>1000000</v>
      </c>
      <c r="AH33" s="17">
        <v>434495.56</v>
      </c>
      <c r="AI33" s="23">
        <v>261465.56</v>
      </c>
      <c r="AJ33" s="18">
        <f t="shared" si="102"/>
        <v>0.43449556</v>
      </c>
      <c r="AK33" s="18">
        <f t="shared" si="127"/>
        <v>1.661769756598154</v>
      </c>
      <c r="AL33" s="17">
        <v>4300000</v>
      </c>
      <c r="AM33" s="17">
        <v>2850719.68</v>
      </c>
      <c r="AN33" s="23">
        <v>3060420.45</v>
      </c>
      <c r="AO33" s="18">
        <f t="shared" si="103"/>
        <v>0.66295806511627908</v>
      </c>
      <c r="AP33" s="18">
        <f t="shared" si="128"/>
        <v>0.9314797514178158</v>
      </c>
      <c r="AQ33" s="17"/>
      <c r="AR33" s="17"/>
      <c r="AS33" s="23"/>
      <c r="AT33" s="18" t="str">
        <f t="shared" si="104"/>
        <v xml:space="preserve"> </v>
      </c>
      <c r="AU33" s="18" t="str">
        <f t="shared" si="129"/>
        <v xml:space="preserve"> </v>
      </c>
      <c r="AV33" s="17">
        <f t="shared" si="220"/>
        <v>705000</v>
      </c>
      <c r="AW33" s="17">
        <f t="shared" si="221"/>
        <v>1634926.72</v>
      </c>
      <c r="AX33" s="17">
        <v>522723.02</v>
      </c>
      <c r="AY33" s="18" t="str">
        <f t="shared" si="105"/>
        <v>СВ.200</v>
      </c>
      <c r="AZ33" s="18" t="str">
        <f t="shared" si="130"/>
        <v>св.200</v>
      </c>
      <c r="BA33" s="17"/>
      <c r="BB33" s="17"/>
      <c r="BC33" s="23"/>
      <c r="BD33" s="18" t="str">
        <f t="shared" si="106"/>
        <v xml:space="preserve"> </v>
      </c>
      <c r="BE33" s="18" t="str">
        <f t="shared" si="131"/>
        <v xml:space="preserve"> </v>
      </c>
      <c r="BF33" s="17"/>
      <c r="BG33" s="17"/>
      <c r="BH33" s="23"/>
      <c r="BI33" s="18" t="str">
        <f t="shared" si="107"/>
        <v xml:space="preserve"> </v>
      </c>
      <c r="BJ33" s="18" t="str">
        <f t="shared" si="132"/>
        <v xml:space="preserve"> </v>
      </c>
      <c r="BK33" s="17"/>
      <c r="BL33" s="17"/>
      <c r="BM33" s="23"/>
      <c r="BN33" s="18" t="str">
        <f t="shared" si="108"/>
        <v xml:space="preserve"> </v>
      </c>
      <c r="BO33" s="18" t="str">
        <f t="shared" si="133"/>
        <v xml:space="preserve"> </v>
      </c>
      <c r="BP33" s="17"/>
      <c r="BQ33" s="17"/>
      <c r="BR33" s="23"/>
      <c r="BS33" s="18" t="str">
        <f t="shared" si="109"/>
        <v xml:space="preserve"> </v>
      </c>
      <c r="BT33" s="18" t="str">
        <f t="shared" si="134"/>
        <v xml:space="preserve"> </v>
      </c>
      <c r="BU33" s="17">
        <v>170000</v>
      </c>
      <c r="BV33" s="17">
        <v>159702.72</v>
      </c>
      <c r="BW33" s="23">
        <v>220420.52</v>
      </c>
      <c r="BX33" s="18">
        <f t="shared" si="110"/>
        <v>0.93942776470588241</v>
      </c>
      <c r="BY33" s="18">
        <f t="shared" si="135"/>
        <v>0.72453653589057865</v>
      </c>
      <c r="BZ33" s="17">
        <v>433000</v>
      </c>
      <c r="CA33" s="17">
        <v>216524</v>
      </c>
      <c r="CB33" s="23">
        <v>200302.5</v>
      </c>
      <c r="CC33" s="18">
        <f t="shared" si="111"/>
        <v>0.50005542725173213</v>
      </c>
      <c r="CD33" s="18">
        <f t="shared" si="136"/>
        <v>1.0809850101721146</v>
      </c>
      <c r="CE33" s="17"/>
      <c r="CF33" s="17">
        <v>364800</v>
      </c>
      <c r="CG33" s="23"/>
      <c r="CH33" s="18"/>
      <c r="CI33" s="18" t="str">
        <f t="shared" si="137"/>
        <v xml:space="preserve"> </v>
      </c>
      <c r="CJ33" s="17">
        <f t="shared" si="222"/>
        <v>0</v>
      </c>
      <c r="CK33" s="17">
        <f t="shared" si="223"/>
        <v>600000</v>
      </c>
      <c r="CL33" s="17"/>
      <c r="CM33" s="18"/>
      <c r="CN33" s="18" t="str">
        <f t="shared" si="138"/>
        <v xml:space="preserve"> </v>
      </c>
      <c r="CO33" s="17"/>
      <c r="CP33" s="17"/>
      <c r="CQ33" s="23"/>
      <c r="CR33" s="18" t="str">
        <f t="shared" si="114"/>
        <v xml:space="preserve"> </v>
      </c>
      <c r="CS33" s="18" t="str">
        <f t="shared" si="139"/>
        <v xml:space="preserve"> </v>
      </c>
      <c r="CT33" s="17"/>
      <c r="CU33" s="17">
        <v>600000</v>
      </c>
      <c r="CV33" s="23"/>
      <c r="CW33" s="18"/>
      <c r="CX33" s="18" t="str">
        <f t="shared" si="140"/>
        <v xml:space="preserve"> </v>
      </c>
      <c r="CY33" s="17"/>
      <c r="CZ33" s="17"/>
      <c r="DA33" s="23"/>
      <c r="DB33" s="18" t="str">
        <f t="shared" si="116"/>
        <v xml:space="preserve"> </v>
      </c>
      <c r="DC33" s="18" t="str">
        <f t="shared" si="141"/>
        <v xml:space="preserve"> </v>
      </c>
      <c r="DD33" s="17"/>
      <c r="DE33" s="17"/>
      <c r="DF33" s="23"/>
      <c r="DG33" s="18" t="str">
        <f t="shared" si="117"/>
        <v xml:space="preserve"> </v>
      </c>
      <c r="DH33" s="18" t="str">
        <f t="shared" si="142"/>
        <v xml:space="preserve"> </v>
      </c>
      <c r="DI33" s="17"/>
      <c r="DJ33" s="17">
        <v>191900</v>
      </c>
      <c r="DK33" s="23"/>
      <c r="DL33" s="18"/>
      <c r="DM33" s="18" t="str">
        <f t="shared" si="143"/>
        <v xml:space="preserve"> </v>
      </c>
      <c r="DN33" s="17"/>
      <c r="DO33" s="23"/>
      <c r="DP33" s="38" t="str">
        <f t="shared" si="207"/>
        <v xml:space="preserve"> </v>
      </c>
      <c r="DQ33" s="17"/>
      <c r="DR33" s="17"/>
      <c r="DS33" s="23"/>
      <c r="DT33" s="18" t="str">
        <f t="shared" si="119"/>
        <v xml:space="preserve"> </v>
      </c>
      <c r="DU33" s="18" t="str">
        <f t="shared" si="144"/>
        <v xml:space="preserve"> </v>
      </c>
      <c r="DV33" s="17">
        <v>102000</v>
      </c>
      <c r="DW33" s="17">
        <v>102000</v>
      </c>
      <c r="DX33" s="23">
        <v>102000</v>
      </c>
      <c r="DY33" s="18">
        <f t="shared" si="120"/>
        <v>1</v>
      </c>
      <c r="DZ33" s="18">
        <f t="shared" si="145"/>
        <v>1</v>
      </c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</row>
    <row r="34" spans="1:149" s="21" customFormat="1" ht="15.75" customHeight="1" outlineLevel="1" x14ac:dyDescent="0.25">
      <c r="A34" s="9">
        <v>24</v>
      </c>
      <c r="B34" s="37" t="s">
        <v>65</v>
      </c>
      <c r="C34" s="35">
        <f t="shared" si="216"/>
        <v>11219265.960000001</v>
      </c>
      <c r="D34" s="17">
        <f t="shared" si="217"/>
        <v>8371418.2400000002</v>
      </c>
      <c r="E34" s="35">
        <v>7148675.7800000003</v>
      </c>
      <c r="F34" s="18">
        <f>IF(D34&lt;=0," ",IF(D34/C34*100&gt;200,"СВ.200",D34/C34))</f>
        <v>0.74616452358350183</v>
      </c>
      <c r="G34" s="18">
        <f t="shared" si="96"/>
        <v>1.1710446098871754</v>
      </c>
      <c r="H34" s="17">
        <f t="shared" si="218"/>
        <v>10063000</v>
      </c>
      <c r="I34" s="17">
        <f t="shared" si="219"/>
        <v>7667091.7800000003</v>
      </c>
      <c r="J34" s="17">
        <v>6651489.8100000005</v>
      </c>
      <c r="K34" s="18">
        <f t="shared" si="97"/>
        <v>0.76190915035277751</v>
      </c>
      <c r="L34" s="18">
        <f t="shared" si="150"/>
        <v>1.152687893841936</v>
      </c>
      <c r="M34" s="17">
        <v>2463000</v>
      </c>
      <c r="N34" s="17">
        <v>2426707.85</v>
      </c>
      <c r="O34" s="23">
        <v>1894675.29</v>
      </c>
      <c r="P34" s="18">
        <f t="shared" si="98"/>
        <v>0.98526506293138449</v>
      </c>
      <c r="Q34" s="18">
        <f t="shared" si="123"/>
        <v>1.2808040843769066</v>
      </c>
      <c r="R34" s="17"/>
      <c r="S34" s="17"/>
      <c r="T34" s="23"/>
      <c r="U34" s="18" t="str">
        <f t="shared" si="99"/>
        <v xml:space="preserve"> </v>
      </c>
      <c r="V34" s="18" t="str">
        <f t="shared" si="124"/>
        <v xml:space="preserve"> </v>
      </c>
      <c r="W34" s="17"/>
      <c r="X34" s="17"/>
      <c r="Y34" s="23"/>
      <c r="Z34" s="18" t="str">
        <f t="shared" si="100"/>
        <v xml:space="preserve"> </v>
      </c>
      <c r="AA34" s="18" t="str">
        <f t="shared" si="125"/>
        <v xml:space="preserve"> </v>
      </c>
      <c r="AB34" s="17"/>
      <c r="AC34" s="17"/>
      <c r="AD34" s="23"/>
      <c r="AE34" s="18" t="str">
        <f t="shared" si="101"/>
        <v xml:space="preserve"> </v>
      </c>
      <c r="AF34" s="18" t="str">
        <f t="shared" si="126"/>
        <v xml:space="preserve"> </v>
      </c>
      <c r="AG34" s="17">
        <v>600000</v>
      </c>
      <c r="AH34" s="17">
        <v>225157.68</v>
      </c>
      <c r="AI34" s="23">
        <v>198796.33</v>
      </c>
      <c r="AJ34" s="18">
        <f t="shared" si="102"/>
        <v>0.37526280000000001</v>
      </c>
      <c r="AK34" s="18">
        <f t="shared" si="127"/>
        <v>1.1326048121713315</v>
      </c>
      <c r="AL34" s="17">
        <v>7000000</v>
      </c>
      <c r="AM34" s="17">
        <v>5015226.25</v>
      </c>
      <c r="AN34" s="23">
        <v>4558018.1900000004</v>
      </c>
      <c r="AO34" s="18">
        <f t="shared" si="103"/>
        <v>0.71646089285714287</v>
      </c>
      <c r="AP34" s="18">
        <f t="shared" si="128"/>
        <v>1.1003085202694198</v>
      </c>
      <c r="AQ34" s="17"/>
      <c r="AR34" s="17"/>
      <c r="AS34" s="23"/>
      <c r="AT34" s="18" t="str">
        <f t="shared" si="104"/>
        <v xml:space="preserve"> </v>
      </c>
      <c r="AU34" s="18" t="str">
        <f t="shared" si="129"/>
        <v xml:space="preserve"> </v>
      </c>
      <c r="AV34" s="17">
        <f t="shared" si="220"/>
        <v>1156265.96</v>
      </c>
      <c r="AW34" s="17">
        <f t="shared" si="221"/>
        <v>704326.46000000008</v>
      </c>
      <c r="AX34" s="17">
        <v>497185.97</v>
      </c>
      <c r="AY34" s="18">
        <f t="shared" si="105"/>
        <v>0.60913880055761571</v>
      </c>
      <c r="AZ34" s="18">
        <f t="shared" si="130"/>
        <v>1.4166257748584501</v>
      </c>
      <c r="BA34" s="17"/>
      <c r="BB34" s="17"/>
      <c r="BC34" s="23"/>
      <c r="BD34" s="18" t="str">
        <f t="shared" si="106"/>
        <v xml:space="preserve"> </v>
      </c>
      <c r="BE34" s="18" t="str">
        <f t="shared" si="131"/>
        <v xml:space="preserve"> </v>
      </c>
      <c r="BF34" s="17"/>
      <c r="BG34" s="17"/>
      <c r="BH34" s="23"/>
      <c r="BI34" s="18" t="str">
        <f t="shared" si="107"/>
        <v xml:space="preserve"> </v>
      </c>
      <c r="BJ34" s="18" t="str">
        <f t="shared" si="132"/>
        <v xml:space="preserve"> </v>
      </c>
      <c r="BK34" s="17"/>
      <c r="BL34" s="17"/>
      <c r="BM34" s="23"/>
      <c r="BN34" s="18" t="str">
        <f t="shared" si="108"/>
        <v xml:space="preserve"> </v>
      </c>
      <c r="BO34" s="18" t="str">
        <f t="shared" si="133"/>
        <v xml:space="preserve"> </v>
      </c>
      <c r="BP34" s="17"/>
      <c r="BQ34" s="17"/>
      <c r="BR34" s="23"/>
      <c r="BS34" s="18" t="str">
        <f t="shared" si="109"/>
        <v xml:space="preserve"> </v>
      </c>
      <c r="BT34" s="18" t="str">
        <f t="shared" si="134"/>
        <v xml:space="preserve"> </v>
      </c>
      <c r="BU34" s="17">
        <v>400000</v>
      </c>
      <c r="BV34" s="17">
        <v>319435.96000000002</v>
      </c>
      <c r="BW34" s="23">
        <v>280632.21999999997</v>
      </c>
      <c r="BX34" s="18">
        <f t="shared" si="110"/>
        <v>0.79858990000000007</v>
      </c>
      <c r="BY34" s="18">
        <f t="shared" si="135"/>
        <v>1.1382725761140331</v>
      </c>
      <c r="BZ34" s="17">
        <v>350000</v>
      </c>
      <c r="CA34" s="17">
        <v>197718.21</v>
      </c>
      <c r="CB34" s="23">
        <v>7096.3</v>
      </c>
      <c r="CC34" s="18">
        <f t="shared" si="111"/>
        <v>0.56490917142857144</v>
      </c>
      <c r="CD34" s="18" t="str">
        <f t="shared" si="136"/>
        <v>св.200</v>
      </c>
      <c r="CE34" s="17"/>
      <c r="CF34" s="17"/>
      <c r="CG34" s="23"/>
      <c r="CH34" s="18" t="str">
        <f t="shared" si="112"/>
        <v xml:space="preserve"> </v>
      </c>
      <c r="CI34" s="18" t="str">
        <f t="shared" si="137"/>
        <v xml:space="preserve"> </v>
      </c>
      <c r="CJ34" s="17">
        <f t="shared" si="222"/>
        <v>0</v>
      </c>
      <c r="CK34" s="17">
        <f t="shared" si="223"/>
        <v>0</v>
      </c>
      <c r="CL34" s="17"/>
      <c r="CM34" s="18" t="str">
        <f t="shared" si="113"/>
        <v xml:space="preserve"> </v>
      </c>
      <c r="CN34" s="18" t="str">
        <f t="shared" si="138"/>
        <v xml:space="preserve"> </v>
      </c>
      <c r="CO34" s="17"/>
      <c r="CP34" s="17"/>
      <c r="CQ34" s="23"/>
      <c r="CR34" s="18" t="str">
        <f t="shared" si="114"/>
        <v xml:space="preserve"> </v>
      </c>
      <c r="CS34" s="18" t="str">
        <f t="shared" si="139"/>
        <v xml:space="preserve"> </v>
      </c>
      <c r="CT34" s="17"/>
      <c r="CU34" s="17"/>
      <c r="CV34" s="23"/>
      <c r="CW34" s="18" t="str">
        <f t="shared" si="115"/>
        <v xml:space="preserve"> </v>
      </c>
      <c r="CX34" s="18" t="str">
        <f t="shared" si="140"/>
        <v xml:space="preserve"> </v>
      </c>
      <c r="CY34" s="17"/>
      <c r="CZ34" s="17"/>
      <c r="DA34" s="23"/>
      <c r="DB34" s="18" t="str">
        <f t="shared" si="116"/>
        <v xml:space="preserve"> </v>
      </c>
      <c r="DC34" s="18" t="str">
        <f t="shared" si="141"/>
        <v xml:space="preserve"> </v>
      </c>
      <c r="DD34" s="17"/>
      <c r="DE34" s="17"/>
      <c r="DF34" s="23"/>
      <c r="DG34" s="18" t="str">
        <f t="shared" si="117"/>
        <v xml:space="preserve"> </v>
      </c>
      <c r="DH34" s="18" t="str">
        <f t="shared" si="142"/>
        <v xml:space="preserve"> </v>
      </c>
      <c r="DI34" s="17"/>
      <c r="DJ34" s="17"/>
      <c r="DK34" s="23"/>
      <c r="DL34" s="18" t="str">
        <f t="shared" si="118"/>
        <v xml:space="preserve"> </v>
      </c>
      <c r="DM34" s="18" t="str">
        <f t="shared" si="143"/>
        <v xml:space="preserve"> </v>
      </c>
      <c r="DN34" s="17">
        <v>1776</v>
      </c>
      <c r="DO34" s="23"/>
      <c r="DP34" s="38"/>
      <c r="DQ34" s="17"/>
      <c r="DR34" s="17"/>
      <c r="DS34" s="23"/>
      <c r="DT34" s="18" t="str">
        <f t="shared" si="119"/>
        <v xml:space="preserve"> </v>
      </c>
      <c r="DU34" s="18" t="str">
        <f t="shared" si="144"/>
        <v xml:space="preserve"> </v>
      </c>
      <c r="DV34" s="17">
        <v>406265.96</v>
      </c>
      <c r="DW34" s="17">
        <v>185396.29</v>
      </c>
      <c r="DX34" s="23">
        <v>209457.45</v>
      </c>
      <c r="DY34" s="18">
        <f t="shared" si="120"/>
        <v>0.45634217053282039</v>
      </c>
      <c r="DZ34" s="18">
        <f t="shared" si="145"/>
        <v>0.88512626311453713</v>
      </c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</row>
    <row r="35" spans="1:149" s="21" customFormat="1" ht="15.75" customHeight="1" outlineLevel="1" x14ac:dyDescent="0.25">
      <c r="A35" s="9">
        <v>25</v>
      </c>
      <c r="B35" s="37" t="s">
        <v>8</v>
      </c>
      <c r="C35" s="35">
        <f t="shared" si="216"/>
        <v>30315704</v>
      </c>
      <c r="D35" s="17">
        <f t="shared" si="217"/>
        <v>23534889.77</v>
      </c>
      <c r="E35" s="17">
        <v>25065898.41</v>
      </c>
      <c r="F35" s="18">
        <f>IF(D35&lt;=0," ",IF(D35/C35*100&gt;200,"СВ.200",D35/C35))</f>
        <v>0.77632667775091091</v>
      </c>
      <c r="G35" s="18">
        <f t="shared" si="96"/>
        <v>0.93892065566701544</v>
      </c>
      <c r="H35" s="17">
        <f t="shared" si="218"/>
        <v>28813500</v>
      </c>
      <c r="I35" s="17">
        <f t="shared" si="219"/>
        <v>21851734.579999998</v>
      </c>
      <c r="J35" s="17">
        <v>22330170.920000002</v>
      </c>
      <c r="K35" s="18">
        <f t="shared" si="97"/>
        <v>0.75838529092265772</v>
      </c>
      <c r="L35" s="18">
        <f t="shared" si="150"/>
        <v>0.97857444344183264</v>
      </c>
      <c r="M35" s="17">
        <v>12810000</v>
      </c>
      <c r="N35" s="17">
        <v>11459402.07</v>
      </c>
      <c r="O35" s="23">
        <v>11770354.07</v>
      </c>
      <c r="P35" s="18">
        <f t="shared" si="98"/>
        <v>0.89456690632318503</v>
      </c>
      <c r="Q35" s="18">
        <f t="shared" si="123"/>
        <v>0.97358176328845136</v>
      </c>
      <c r="R35" s="17"/>
      <c r="S35" s="17"/>
      <c r="T35" s="23"/>
      <c r="U35" s="18" t="str">
        <f t="shared" si="99"/>
        <v xml:space="preserve"> </v>
      </c>
      <c r="V35" s="18" t="str">
        <f t="shared" si="124"/>
        <v xml:space="preserve"> </v>
      </c>
      <c r="W35" s="17"/>
      <c r="X35" s="17"/>
      <c r="Y35" s="23"/>
      <c r="Z35" s="18" t="str">
        <f t="shared" si="100"/>
        <v xml:space="preserve"> </v>
      </c>
      <c r="AA35" s="18" t="str">
        <f t="shared" si="125"/>
        <v xml:space="preserve"> </v>
      </c>
      <c r="AB35" s="17">
        <v>3500</v>
      </c>
      <c r="AC35" s="17">
        <v>4567.1499999999996</v>
      </c>
      <c r="AD35" s="23">
        <v>3366.6</v>
      </c>
      <c r="AE35" s="18">
        <f t="shared" si="101"/>
        <v>1.3048999999999999</v>
      </c>
      <c r="AF35" s="18">
        <f t="shared" si="126"/>
        <v>1.3566060714073545</v>
      </c>
      <c r="AG35" s="17">
        <v>2500000</v>
      </c>
      <c r="AH35" s="17">
        <v>1472760.74</v>
      </c>
      <c r="AI35" s="23">
        <v>1011501.18</v>
      </c>
      <c r="AJ35" s="18">
        <f t="shared" si="102"/>
        <v>0.58910429600000003</v>
      </c>
      <c r="AK35" s="18">
        <f t="shared" si="127"/>
        <v>1.4560148511146571</v>
      </c>
      <c r="AL35" s="17">
        <v>13500000</v>
      </c>
      <c r="AM35" s="17">
        <v>8915004.6199999992</v>
      </c>
      <c r="AN35" s="23">
        <v>9544949.0700000003</v>
      </c>
      <c r="AO35" s="18">
        <f t="shared" si="103"/>
        <v>0.6603707125925925</v>
      </c>
      <c r="AP35" s="18">
        <f t="shared" si="128"/>
        <v>0.93400232464519573</v>
      </c>
      <c r="AQ35" s="17"/>
      <c r="AR35" s="17"/>
      <c r="AS35" s="23"/>
      <c r="AT35" s="18" t="str">
        <f t="shared" si="104"/>
        <v xml:space="preserve"> </v>
      </c>
      <c r="AU35" s="18" t="str">
        <f t="shared" si="129"/>
        <v xml:space="preserve"> </v>
      </c>
      <c r="AV35" s="17">
        <f t="shared" si="220"/>
        <v>1502204</v>
      </c>
      <c r="AW35" s="17">
        <f>BB35+BG35+BL35+BQ35+BV35+CA35+CF35+CK35+CZ35+DE35+DJ35+DN35+DR35+DW35</f>
        <v>1683155.1900000002</v>
      </c>
      <c r="AX35" s="17">
        <v>2735727.4899999998</v>
      </c>
      <c r="AY35" s="18">
        <f t="shared" si="105"/>
        <v>1.1204571349829984</v>
      </c>
      <c r="AZ35" s="18">
        <f t="shared" si="130"/>
        <v>0.61524958028622956</v>
      </c>
      <c r="BA35" s="17"/>
      <c r="BB35" s="17"/>
      <c r="BC35" s="23"/>
      <c r="BD35" s="18" t="str">
        <f t="shared" si="106"/>
        <v xml:space="preserve"> </v>
      </c>
      <c r="BE35" s="18" t="str">
        <f t="shared" si="131"/>
        <v xml:space="preserve"> </v>
      </c>
      <c r="BF35" s="17">
        <v>6800</v>
      </c>
      <c r="BG35" s="17">
        <v>1265.9000000000001</v>
      </c>
      <c r="BH35" s="23">
        <v>1606.94</v>
      </c>
      <c r="BI35" s="18">
        <f t="shared" si="107"/>
        <v>0.18616176470588236</v>
      </c>
      <c r="BJ35" s="18">
        <f t="shared" si="132"/>
        <v>0.78777054525993506</v>
      </c>
      <c r="BK35" s="17"/>
      <c r="BL35" s="17"/>
      <c r="BM35" s="23"/>
      <c r="BN35" s="18" t="str">
        <f t="shared" si="108"/>
        <v xml:space="preserve"> </v>
      </c>
      <c r="BO35" s="18" t="str">
        <f t="shared" si="133"/>
        <v xml:space="preserve"> </v>
      </c>
      <c r="BP35" s="17"/>
      <c r="BQ35" s="17">
        <v>4352.3999999999996</v>
      </c>
      <c r="BR35" s="23">
        <v>4352.3999999999996</v>
      </c>
      <c r="BS35" s="18"/>
      <c r="BT35" s="18">
        <f t="shared" si="134"/>
        <v>1</v>
      </c>
      <c r="BU35" s="17">
        <v>1126000</v>
      </c>
      <c r="BV35" s="17">
        <v>874973.49</v>
      </c>
      <c r="BW35" s="23">
        <v>881255.56</v>
      </c>
      <c r="BX35" s="18">
        <f t="shared" si="110"/>
        <v>0.77706349023090582</v>
      </c>
      <c r="BY35" s="18">
        <f t="shared" si="135"/>
        <v>0.99287145490463624</v>
      </c>
      <c r="BZ35" s="17">
        <v>240000</v>
      </c>
      <c r="CA35" s="17">
        <v>186759.58</v>
      </c>
      <c r="CB35" s="23">
        <v>216557.07</v>
      </c>
      <c r="CC35" s="18">
        <f t="shared" si="111"/>
        <v>0.77816491666666665</v>
      </c>
      <c r="CD35" s="18">
        <f t="shared" si="136"/>
        <v>0.86240352254488839</v>
      </c>
      <c r="CE35" s="17"/>
      <c r="CF35" s="17"/>
      <c r="CG35" s="23">
        <v>1173000</v>
      </c>
      <c r="CH35" s="18" t="str">
        <f t="shared" si="112"/>
        <v xml:space="preserve"> </v>
      </c>
      <c r="CI35" s="18">
        <f t="shared" si="137"/>
        <v>0</v>
      </c>
      <c r="CJ35" s="17">
        <f t="shared" si="222"/>
        <v>0</v>
      </c>
      <c r="CK35" s="17">
        <f t="shared" si="223"/>
        <v>486399.82</v>
      </c>
      <c r="CL35" s="17">
        <v>403900</v>
      </c>
      <c r="CM35" s="18"/>
      <c r="CN35" s="18">
        <f t="shared" si="138"/>
        <v>1.2042580341668729</v>
      </c>
      <c r="CO35" s="17"/>
      <c r="CP35" s="17"/>
      <c r="CQ35" s="23"/>
      <c r="CR35" s="18" t="str">
        <f t="shared" si="114"/>
        <v xml:space="preserve"> </v>
      </c>
      <c r="CS35" s="18" t="str">
        <f t="shared" si="139"/>
        <v xml:space="preserve"> </v>
      </c>
      <c r="CT35" s="17"/>
      <c r="CU35" s="17">
        <v>486399.82</v>
      </c>
      <c r="CV35" s="23">
        <v>403900</v>
      </c>
      <c r="CW35" s="18"/>
      <c r="CX35" s="18">
        <f t="shared" si="140"/>
        <v>1.2042580341668729</v>
      </c>
      <c r="CY35" s="17"/>
      <c r="CZ35" s="17"/>
      <c r="DA35" s="23"/>
      <c r="DB35" s="18" t="str">
        <f t="shared" si="116"/>
        <v xml:space="preserve"> </v>
      </c>
      <c r="DC35" s="18" t="str">
        <f t="shared" si="141"/>
        <v xml:space="preserve"> </v>
      </c>
      <c r="DD35" s="17"/>
      <c r="DE35" s="17"/>
      <c r="DF35" s="23"/>
      <c r="DG35" s="18" t="str">
        <f t="shared" si="117"/>
        <v xml:space="preserve"> </v>
      </c>
      <c r="DH35" s="18" t="str">
        <f t="shared" si="142"/>
        <v xml:space="preserve"> </v>
      </c>
      <c r="DI35" s="17"/>
      <c r="DJ35" s="17"/>
      <c r="DK35" s="23"/>
      <c r="DL35" s="18" t="str">
        <f t="shared" si="118"/>
        <v xml:space="preserve"> </v>
      </c>
      <c r="DM35" s="18" t="str">
        <f t="shared" si="143"/>
        <v xml:space="preserve"> </v>
      </c>
      <c r="DN35" s="17"/>
      <c r="DO35" s="23"/>
      <c r="DP35" s="38" t="str">
        <f t="shared" si="207"/>
        <v xml:space="preserve"> </v>
      </c>
      <c r="DQ35" s="17"/>
      <c r="DR35" s="17"/>
      <c r="DS35" s="23"/>
      <c r="DT35" s="18" t="str">
        <f t="shared" si="119"/>
        <v xml:space="preserve"> </v>
      </c>
      <c r="DU35" s="18" t="str">
        <f t="shared" si="144"/>
        <v xml:space="preserve"> </v>
      </c>
      <c r="DV35" s="17">
        <v>129404</v>
      </c>
      <c r="DW35" s="17">
        <v>129404</v>
      </c>
      <c r="DX35" s="23">
        <v>55055.519999999997</v>
      </c>
      <c r="DY35" s="18">
        <f t="shared" si="120"/>
        <v>1</v>
      </c>
      <c r="DZ35" s="18" t="str">
        <f t="shared" si="145"/>
        <v>св.200</v>
      </c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</row>
    <row r="36" spans="1:149" s="21" customFormat="1" ht="15.75" customHeight="1" outlineLevel="1" x14ac:dyDescent="0.25">
      <c r="A36" s="9">
        <v>26</v>
      </c>
      <c r="B36" s="37" t="s">
        <v>88</v>
      </c>
      <c r="C36" s="35">
        <f t="shared" si="216"/>
        <v>3752578.9</v>
      </c>
      <c r="D36" s="17">
        <f t="shared" si="217"/>
        <v>2360584.0799999996</v>
      </c>
      <c r="E36" s="17">
        <v>1653157.19</v>
      </c>
      <c r="F36" s="18">
        <f>IF(D36&lt;=0," ",IF(D36/C36*100&gt;200,"СВ.200",D36/C36))</f>
        <v>0.62905648166384975</v>
      </c>
      <c r="G36" s="18">
        <f t="shared" si="96"/>
        <v>1.4279247577176855</v>
      </c>
      <c r="H36" s="17">
        <f t="shared" si="218"/>
        <v>2895000</v>
      </c>
      <c r="I36" s="17">
        <f t="shared" si="219"/>
        <v>1558203.4899999998</v>
      </c>
      <c r="J36" s="17">
        <v>1334697.57</v>
      </c>
      <c r="K36" s="18">
        <f t="shared" si="97"/>
        <v>0.53823954749568215</v>
      </c>
      <c r="L36" s="18">
        <f t="shared" si="150"/>
        <v>1.1674581006392331</v>
      </c>
      <c r="M36" s="17">
        <v>290000</v>
      </c>
      <c r="N36" s="17">
        <v>234447.14</v>
      </c>
      <c r="O36" s="23">
        <v>213647.01</v>
      </c>
      <c r="P36" s="18">
        <f t="shared" si="98"/>
        <v>0.80843841379310355</v>
      </c>
      <c r="Q36" s="18">
        <f t="shared" si="123"/>
        <v>1.097357458922547</v>
      </c>
      <c r="R36" s="17"/>
      <c r="S36" s="17"/>
      <c r="T36" s="23"/>
      <c r="U36" s="18" t="str">
        <f t="shared" si="99"/>
        <v xml:space="preserve"> </v>
      </c>
      <c r="V36" s="18" t="str">
        <f t="shared" si="124"/>
        <v xml:space="preserve"> </v>
      </c>
      <c r="W36" s="17"/>
      <c r="X36" s="17"/>
      <c r="Y36" s="23"/>
      <c r="Z36" s="18" t="str">
        <f t="shared" si="100"/>
        <v xml:space="preserve"> </v>
      </c>
      <c r="AA36" s="18" t="str">
        <f t="shared" si="125"/>
        <v xml:space="preserve"> </v>
      </c>
      <c r="AB36" s="17">
        <v>5000</v>
      </c>
      <c r="AC36" s="17">
        <v>8788.2000000000007</v>
      </c>
      <c r="AD36" s="23">
        <v>4570.5</v>
      </c>
      <c r="AE36" s="18">
        <f t="shared" si="101"/>
        <v>1.7576400000000001</v>
      </c>
      <c r="AF36" s="18">
        <f t="shared" si="126"/>
        <v>1.9228093206432557</v>
      </c>
      <c r="AG36" s="17">
        <v>400000</v>
      </c>
      <c r="AH36" s="17">
        <v>166159.26999999999</v>
      </c>
      <c r="AI36" s="23">
        <v>143160.16</v>
      </c>
      <c r="AJ36" s="18">
        <f t="shared" si="102"/>
        <v>0.41539817499999998</v>
      </c>
      <c r="AK36" s="18">
        <f t="shared" si="127"/>
        <v>1.1606530056965567</v>
      </c>
      <c r="AL36" s="17">
        <v>2200000</v>
      </c>
      <c r="AM36" s="17">
        <v>1148808.8799999999</v>
      </c>
      <c r="AN36" s="23">
        <v>973319.9</v>
      </c>
      <c r="AO36" s="18">
        <f t="shared" si="103"/>
        <v>0.52218585454545452</v>
      </c>
      <c r="AP36" s="18">
        <f t="shared" si="128"/>
        <v>1.1802993856387811</v>
      </c>
      <c r="AQ36" s="17"/>
      <c r="AR36" s="17"/>
      <c r="AS36" s="23"/>
      <c r="AT36" s="18" t="str">
        <f t="shared" si="104"/>
        <v xml:space="preserve"> </v>
      </c>
      <c r="AU36" s="18" t="str">
        <f t="shared" si="129"/>
        <v xml:space="preserve"> </v>
      </c>
      <c r="AV36" s="17">
        <f t="shared" si="220"/>
        <v>857578.9</v>
      </c>
      <c r="AW36" s="17">
        <f>BB36+BG36+BL36+BQ36+BV36+CA36+CF36+CK36+CZ36+DE36+DJ36+DN36+DR36+DW36+44.6</f>
        <v>802380.59</v>
      </c>
      <c r="AX36" s="17">
        <v>318459.62</v>
      </c>
      <c r="AY36" s="18">
        <f t="shared" si="105"/>
        <v>0.93563471535971787</v>
      </c>
      <c r="AZ36" s="18" t="str">
        <f t="shared" si="130"/>
        <v>св.200</v>
      </c>
      <c r="BA36" s="17"/>
      <c r="BB36" s="17"/>
      <c r="BC36" s="23"/>
      <c r="BD36" s="18" t="str">
        <f t="shared" si="106"/>
        <v xml:space="preserve"> </v>
      </c>
      <c r="BE36" s="18" t="str">
        <f t="shared" si="131"/>
        <v xml:space="preserve"> </v>
      </c>
      <c r="BF36" s="17"/>
      <c r="BG36" s="17"/>
      <c r="BH36" s="23"/>
      <c r="BI36" s="18" t="str">
        <f t="shared" si="107"/>
        <v xml:space="preserve"> </v>
      </c>
      <c r="BJ36" s="18" t="str">
        <f t="shared" si="132"/>
        <v xml:space="preserve"> </v>
      </c>
      <c r="BK36" s="17"/>
      <c r="BL36" s="17"/>
      <c r="BM36" s="23"/>
      <c r="BN36" s="18" t="str">
        <f t="shared" si="108"/>
        <v xml:space="preserve"> </v>
      </c>
      <c r="BO36" s="18" t="str">
        <f t="shared" si="133"/>
        <v xml:space="preserve"> </v>
      </c>
      <c r="BP36" s="17"/>
      <c r="BQ36" s="17"/>
      <c r="BR36" s="23"/>
      <c r="BS36" s="18" t="str">
        <f t="shared" si="109"/>
        <v xml:space="preserve"> </v>
      </c>
      <c r="BT36" s="18" t="str">
        <f t="shared" si="134"/>
        <v xml:space="preserve"> </v>
      </c>
      <c r="BU36" s="17">
        <v>100000</v>
      </c>
      <c r="BV36" s="17">
        <v>76042.320000000007</v>
      </c>
      <c r="BW36" s="23">
        <v>135106.37</v>
      </c>
      <c r="BX36" s="18">
        <f t="shared" si="110"/>
        <v>0.76042320000000008</v>
      </c>
      <c r="BY36" s="18">
        <f t="shared" si="135"/>
        <v>0.562832973752459</v>
      </c>
      <c r="BZ36" s="17">
        <v>90000</v>
      </c>
      <c r="CA36" s="17">
        <v>58714.77</v>
      </c>
      <c r="CB36" s="23">
        <v>54353.55</v>
      </c>
      <c r="CC36" s="18">
        <f t="shared" si="111"/>
        <v>0.65238633333333329</v>
      </c>
      <c r="CD36" s="18">
        <f t="shared" si="136"/>
        <v>1.0802379973341207</v>
      </c>
      <c r="CE36" s="17"/>
      <c r="CF36" s="17"/>
      <c r="CG36" s="23">
        <v>87000</v>
      </c>
      <c r="CH36" s="18" t="str">
        <f t="shared" si="112"/>
        <v xml:space="preserve"> </v>
      </c>
      <c r="CI36" s="18">
        <f t="shared" si="137"/>
        <v>0</v>
      </c>
      <c r="CJ36" s="17">
        <f t="shared" si="222"/>
        <v>95926.38</v>
      </c>
      <c r="CK36" s="17">
        <f t="shared" si="223"/>
        <v>95926.38</v>
      </c>
      <c r="CL36" s="17"/>
      <c r="CM36" s="18">
        <f t="shared" si="113"/>
        <v>1</v>
      </c>
      <c r="CN36" s="18" t="str">
        <f t="shared" si="138"/>
        <v xml:space="preserve"> </v>
      </c>
      <c r="CO36" s="17"/>
      <c r="CP36" s="17"/>
      <c r="CQ36" s="23"/>
      <c r="CR36" s="18" t="str">
        <f t="shared" si="114"/>
        <v xml:space="preserve"> </v>
      </c>
      <c r="CS36" s="18" t="str">
        <f t="shared" si="139"/>
        <v xml:space="preserve"> </v>
      </c>
      <c r="CT36" s="17">
        <v>95926.38</v>
      </c>
      <c r="CU36" s="17">
        <v>95926.38</v>
      </c>
      <c r="CV36" s="23"/>
      <c r="CW36" s="18">
        <f t="shared" si="115"/>
        <v>1</v>
      </c>
      <c r="CX36" s="18" t="str">
        <f t="shared" si="140"/>
        <v xml:space="preserve"> </v>
      </c>
      <c r="CY36" s="17"/>
      <c r="CZ36" s="17"/>
      <c r="DA36" s="23"/>
      <c r="DB36" s="18" t="str">
        <f t="shared" si="116"/>
        <v xml:space="preserve"> </v>
      </c>
      <c r="DC36" s="18" t="str">
        <f t="shared" si="141"/>
        <v xml:space="preserve"> </v>
      </c>
      <c r="DD36" s="17"/>
      <c r="DE36" s="17"/>
      <c r="DF36" s="23"/>
      <c r="DG36" s="18" t="str">
        <f t="shared" si="117"/>
        <v xml:space="preserve"> </v>
      </c>
      <c r="DH36" s="18" t="str">
        <f t="shared" si="142"/>
        <v xml:space="preserve"> </v>
      </c>
      <c r="DI36" s="17">
        <v>540021.86</v>
      </c>
      <c r="DJ36" s="17">
        <v>540021.86</v>
      </c>
      <c r="DK36" s="23"/>
      <c r="DL36" s="18">
        <f t="shared" si="118"/>
        <v>1</v>
      </c>
      <c r="DM36" s="18" t="str">
        <f t="shared" si="143"/>
        <v xml:space="preserve"> </v>
      </c>
      <c r="DN36" s="17"/>
      <c r="DO36" s="23"/>
      <c r="DP36" s="38" t="str">
        <f t="shared" si="207"/>
        <v xml:space="preserve"> </v>
      </c>
      <c r="DQ36" s="17"/>
      <c r="DR36" s="17"/>
      <c r="DS36" s="23"/>
      <c r="DT36" s="18" t="str">
        <f t="shared" si="119"/>
        <v xml:space="preserve"> </v>
      </c>
      <c r="DU36" s="18" t="str">
        <f t="shared" si="144"/>
        <v xml:space="preserve"> </v>
      </c>
      <c r="DV36" s="17">
        <v>31630.66</v>
      </c>
      <c r="DW36" s="17">
        <v>31630.66</v>
      </c>
      <c r="DX36" s="23">
        <v>41999.7</v>
      </c>
      <c r="DY36" s="18">
        <f t="shared" si="120"/>
        <v>1</v>
      </c>
      <c r="DZ36" s="18">
        <f t="shared" si="145"/>
        <v>0.75311633178332227</v>
      </c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</row>
    <row r="37" spans="1:149" s="21" customFormat="1" ht="15.75" customHeight="1" outlineLevel="1" x14ac:dyDescent="0.25">
      <c r="A37" s="9">
        <v>27</v>
      </c>
      <c r="B37" s="37" t="s">
        <v>3</v>
      </c>
      <c r="C37" s="35">
        <f t="shared" si="216"/>
        <v>37768751.030000001</v>
      </c>
      <c r="D37" s="17">
        <f t="shared" si="217"/>
        <v>28715314.220000003</v>
      </c>
      <c r="E37" s="17">
        <v>24981618.820000004</v>
      </c>
      <c r="F37" s="18">
        <f>IF(D37&lt;=0," ",IF(D37/C37*100&gt;200,"СВ.200",D37/C37))</f>
        <v>0.7602929256832246</v>
      </c>
      <c r="G37" s="18">
        <f t="shared" si="96"/>
        <v>1.149457704358648</v>
      </c>
      <c r="H37" s="17">
        <f t="shared" si="218"/>
        <v>35965000</v>
      </c>
      <c r="I37" s="17">
        <f t="shared" si="219"/>
        <v>27662669.530000001</v>
      </c>
      <c r="J37" s="17">
        <v>23541378.880000003</v>
      </c>
      <c r="K37" s="18">
        <f t="shared" si="97"/>
        <v>0.76915527679688589</v>
      </c>
      <c r="L37" s="18">
        <f t="shared" si="150"/>
        <v>1.1750658137319778</v>
      </c>
      <c r="M37" s="17">
        <v>14180000</v>
      </c>
      <c r="N37" s="17">
        <v>12428255.26</v>
      </c>
      <c r="O37" s="23">
        <v>11036911.300000001</v>
      </c>
      <c r="P37" s="18">
        <f t="shared" si="98"/>
        <v>0.87646369957686876</v>
      </c>
      <c r="Q37" s="18">
        <f t="shared" si="123"/>
        <v>1.1260628016463265</v>
      </c>
      <c r="R37" s="17"/>
      <c r="S37" s="17"/>
      <c r="T37" s="23"/>
      <c r="U37" s="18" t="str">
        <f t="shared" si="99"/>
        <v xml:space="preserve"> </v>
      </c>
      <c r="V37" s="18" t="str">
        <f t="shared" si="124"/>
        <v xml:space="preserve"> </v>
      </c>
      <c r="W37" s="17"/>
      <c r="X37" s="17"/>
      <c r="Y37" s="23"/>
      <c r="Z37" s="18" t="str">
        <f t="shared" si="100"/>
        <v xml:space="preserve"> </v>
      </c>
      <c r="AA37" s="18" t="str">
        <f t="shared" si="125"/>
        <v xml:space="preserve"> </v>
      </c>
      <c r="AB37" s="17"/>
      <c r="AC37" s="17">
        <v>704.4</v>
      </c>
      <c r="AD37" s="23"/>
      <c r="AE37" s="18"/>
      <c r="AF37" s="18" t="str">
        <f t="shared" si="126"/>
        <v xml:space="preserve"> </v>
      </c>
      <c r="AG37" s="17">
        <v>3000000</v>
      </c>
      <c r="AH37" s="17">
        <v>1393920.12</v>
      </c>
      <c r="AI37" s="23">
        <v>478082.37</v>
      </c>
      <c r="AJ37" s="18">
        <f t="shared" si="102"/>
        <v>0.46464004000000003</v>
      </c>
      <c r="AK37" s="18" t="str">
        <f t="shared" si="127"/>
        <v>св.200</v>
      </c>
      <c r="AL37" s="17">
        <v>18775000</v>
      </c>
      <c r="AM37" s="17">
        <v>13837189.75</v>
      </c>
      <c r="AN37" s="23">
        <v>12022965.210000001</v>
      </c>
      <c r="AO37" s="18">
        <f t="shared" si="103"/>
        <v>0.73700078561917448</v>
      </c>
      <c r="AP37" s="18">
        <f t="shared" si="128"/>
        <v>1.1508965973295036</v>
      </c>
      <c r="AQ37" s="17">
        <v>10000</v>
      </c>
      <c r="AR37" s="17">
        <v>2600</v>
      </c>
      <c r="AS37" s="23">
        <v>3420</v>
      </c>
      <c r="AT37" s="18">
        <f t="shared" si="104"/>
        <v>0.26</v>
      </c>
      <c r="AU37" s="18">
        <f t="shared" si="129"/>
        <v>0.76023391812865493</v>
      </c>
      <c r="AV37" s="17">
        <f t="shared" si="220"/>
        <v>1803751.03</v>
      </c>
      <c r="AW37" s="17">
        <f>BB37+BG37+BL37+BQ37+BV37+CA37+CF37+CK37+CZ37+DE37+DJ37+DN37+DR37+DW37+61.17</f>
        <v>1052644.69</v>
      </c>
      <c r="AX37" s="17">
        <v>1440239.94</v>
      </c>
      <c r="AY37" s="18">
        <f t="shared" si="105"/>
        <v>0.58358646647591927</v>
      </c>
      <c r="AZ37" s="18">
        <f t="shared" si="130"/>
        <v>0.73088147381886936</v>
      </c>
      <c r="BA37" s="17"/>
      <c r="BB37" s="17"/>
      <c r="BC37" s="23"/>
      <c r="BD37" s="18" t="str">
        <f t="shared" si="106"/>
        <v xml:space="preserve"> </v>
      </c>
      <c r="BE37" s="18" t="str">
        <f t="shared" si="131"/>
        <v xml:space="preserve"> </v>
      </c>
      <c r="BF37" s="17">
        <v>217160</v>
      </c>
      <c r="BG37" s="17"/>
      <c r="BH37" s="23">
        <v>225763.33</v>
      </c>
      <c r="BI37" s="18" t="str">
        <f t="shared" si="107"/>
        <v xml:space="preserve"> </v>
      </c>
      <c r="BJ37" s="18">
        <f t="shared" si="132"/>
        <v>0</v>
      </c>
      <c r="BK37" s="17"/>
      <c r="BL37" s="17"/>
      <c r="BM37" s="23">
        <v>17434.8</v>
      </c>
      <c r="BN37" s="18" t="str">
        <f t="shared" si="108"/>
        <v xml:space="preserve"> </v>
      </c>
      <c r="BO37" s="18">
        <f t="shared" si="133"/>
        <v>0</v>
      </c>
      <c r="BP37" s="17">
        <v>196800</v>
      </c>
      <c r="BQ37" s="17">
        <v>66118.2</v>
      </c>
      <c r="BR37" s="23">
        <v>109838.8</v>
      </c>
      <c r="BS37" s="18">
        <f t="shared" si="109"/>
        <v>0.33596646341463415</v>
      </c>
      <c r="BT37" s="18">
        <f t="shared" si="134"/>
        <v>0.60195668561564764</v>
      </c>
      <c r="BU37" s="17">
        <v>1200000</v>
      </c>
      <c r="BV37" s="17">
        <v>879801.53</v>
      </c>
      <c r="BW37" s="23">
        <v>894419.82</v>
      </c>
      <c r="BX37" s="18">
        <f t="shared" si="110"/>
        <v>0.73316794166666666</v>
      </c>
      <c r="BY37" s="18">
        <f t="shared" si="135"/>
        <v>0.98365612023221949</v>
      </c>
      <c r="BZ37" s="17"/>
      <c r="CA37" s="17"/>
      <c r="CB37" s="23"/>
      <c r="CC37" s="18" t="str">
        <f t="shared" si="111"/>
        <v xml:space="preserve"> </v>
      </c>
      <c r="CD37" s="18" t="str">
        <f t="shared" si="136"/>
        <v xml:space="preserve"> </v>
      </c>
      <c r="CE37" s="17"/>
      <c r="CF37" s="17">
        <v>75200</v>
      </c>
      <c r="CG37" s="23"/>
      <c r="CH37" s="18"/>
      <c r="CI37" s="18" t="str">
        <f t="shared" si="137"/>
        <v xml:space="preserve"> </v>
      </c>
      <c r="CJ37" s="17">
        <f t="shared" si="222"/>
        <v>0</v>
      </c>
      <c r="CK37" s="17">
        <f t="shared" si="223"/>
        <v>2422.56</v>
      </c>
      <c r="CL37" s="17"/>
      <c r="CM37" s="18"/>
      <c r="CN37" s="18" t="str">
        <f t="shared" si="138"/>
        <v xml:space="preserve"> </v>
      </c>
      <c r="CO37" s="17"/>
      <c r="CP37" s="17"/>
      <c r="CQ37" s="23"/>
      <c r="CR37" s="18" t="str">
        <f t="shared" si="114"/>
        <v xml:space="preserve"> </v>
      </c>
      <c r="CS37" s="18" t="str">
        <f t="shared" si="139"/>
        <v xml:space="preserve"> </v>
      </c>
      <c r="CT37" s="17"/>
      <c r="CU37" s="17">
        <v>2422.56</v>
      </c>
      <c r="CV37" s="23"/>
      <c r="CW37" s="18"/>
      <c r="CX37" s="18" t="str">
        <f t="shared" si="140"/>
        <v xml:space="preserve"> </v>
      </c>
      <c r="CY37" s="17"/>
      <c r="CZ37" s="17"/>
      <c r="DA37" s="23"/>
      <c r="DB37" s="18" t="str">
        <f t="shared" si="116"/>
        <v xml:space="preserve"> </v>
      </c>
      <c r="DC37" s="18" t="str">
        <f t="shared" si="141"/>
        <v xml:space="preserve"> </v>
      </c>
      <c r="DD37" s="17"/>
      <c r="DE37" s="17"/>
      <c r="DF37" s="23"/>
      <c r="DG37" s="18" t="str">
        <f t="shared" si="117"/>
        <v xml:space="preserve"> </v>
      </c>
      <c r="DH37" s="18" t="str">
        <f t="shared" si="142"/>
        <v xml:space="preserve"> </v>
      </c>
      <c r="DI37" s="17"/>
      <c r="DJ37" s="17"/>
      <c r="DK37" s="23"/>
      <c r="DL37" s="18" t="str">
        <f t="shared" si="118"/>
        <v xml:space="preserve"> </v>
      </c>
      <c r="DM37" s="18" t="str">
        <f t="shared" si="143"/>
        <v xml:space="preserve"> </v>
      </c>
      <c r="DN37" s="17">
        <v>29041.23</v>
      </c>
      <c r="DO37" s="23"/>
      <c r="DP37" s="38"/>
      <c r="DQ37" s="17"/>
      <c r="DR37" s="17"/>
      <c r="DS37" s="23"/>
      <c r="DT37" s="18" t="str">
        <f t="shared" si="119"/>
        <v xml:space="preserve"> </v>
      </c>
      <c r="DU37" s="18" t="str">
        <f t="shared" si="144"/>
        <v xml:space="preserve"> </v>
      </c>
      <c r="DV37" s="17">
        <v>189791.03</v>
      </c>
      <c r="DW37" s="17"/>
      <c r="DX37" s="23">
        <v>192783.19</v>
      </c>
      <c r="DY37" s="18" t="str">
        <f t="shared" si="120"/>
        <v xml:space="preserve"> </v>
      </c>
      <c r="DZ37" s="18">
        <f t="shared" si="145"/>
        <v>0</v>
      </c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</row>
    <row r="38" spans="1:149" s="21" customFormat="1" ht="15.75" customHeight="1" outlineLevel="1" x14ac:dyDescent="0.25">
      <c r="A38" s="9">
        <v>28</v>
      </c>
      <c r="B38" s="37" t="s">
        <v>46</v>
      </c>
      <c r="C38" s="35">
        <f t="shared" si="216"/>
        <v>2189150.2599999998</v>
      </c>
      <c r="D38" s="17">
        <f t="shared" si="217"/>
        <v>1770761.9</v>
      </c>
      <c r="E38" s="35">
        <v>1743952.53</v>
      </c>
      <c r="F38" s="18">
        <f>IF(D38&lt;=0," ",IF(D38/C38*100&gt;200,"СВ.200",D38/C38))</f>
        <v>0.808880930813767</v>
      </c>
      <c r="G38" s="18">
        <f t="shared" ref="G38:G69" si="224">IF(E38=0," ",IF(D38/E38*100&gt;200,"св.200",D38/E38))</f>
        <v>1.0153727636153032</v>
      </c>
      <c r="H38" s="17">
        <f t="shared" si="218"/>
        <v>1876000</v>
      </c>
      <c r="I38" s="17">
        <f t="shared" si="219"/>
        <v>1610117.72</v>
      </c>
      <c r="J38" s="17">
        <v>1508241.81</v>
      </c>
      <c r="K38" s="18">
        <f t="shared" ref="K38:K64" si="225">IF(I38&lt;=0," ",IF(I38/H38*100&gt;200,"СВ.200",I38/H38))</f>
        <v>0.85827170575692957</v>
      </c>
      <c r="L38" s="18">
        <f t="shared" si="150"/>
        <v>1.0675461383741907</v>
      </c>
      <c r="M38" s="17">
        <v>800000</v>
      </c>
      <c r="N38" s="17">
        <v>757694.17</v>
      </c>
      <c r="O38" s="23">
        <v>561429.04</v>
      </c>
      <c r="P38" s="18">
        <f t="shared" si="98"/>
        <v>0.9471177125000001</v>
      </c>
      <c r="Q38" s="18">
        <f t="shared" si="123"/>
        <v>1.3495813647259856</v>
      </c>
      <c r="R38" s="17"/>
      <c r="S38" s="17"/>
      <c r="T38" s="23"/>
      <c r="U38" s="18" t="str">
        <f t="shared" si="99"/>
        <v xml:space="preserve"> </v>
      </c>
      <c r="V38" s="18" t="str">
        <f t="shared" si="124"/>
        <v xml:space="preserve"> </v>
      </c>
      <c r="W38" s="17"/>
      <c r="X38" s="17"/>
      <c r="Y38" s="23"/>
      <c r="Z38" s="18" t="str">
        <f t="shared" si="100"/>
        <v xml:space="preserve"> </v>
      </c>
      <c r="AA38" s="18" t="str">
        <f t="shared" si="125"/>
        <v xml:space="preserve"> </v>
      </c>
      <c r="AB38" s="17"/>
      <c r="AC38" s="17"/>
      <c r="AD38" s="23"/>
      <c r="AE38" s="18" t="str">
        <f t="shared" si="101"/>
        <v xml:space="preserve"> </v>
      </c>
      <c r="AF38" s="18" t="str">
        <f t="shared" si="126"/>
        <v xml:space="preserve"> </v>
      </c>
      <c r="AG38" s="17">
        <v>130000</v>
      </c>
      <c r="AH38" s="17">
        <v>-11007.15</v>
      </c>
      <c r="AI38" s="23">
        <v>36551.71</v>
      </c>
      <c r="AJ38" s="18" t="str">
        <f t="shared" si="102"/>
        <v xml:space="preserve"> </v>
      </c>
      <c r="AK38" s="18">
        <f t="shared" si="127"/>
        <v>-0.30113912591230341</v>
      </c>
      <c r="AL38" s="17">
        <v>945000</v>
      </c>
      <c r="AM38" s="17">
        <v>862130.7</v>
      </c>
      <c r="AN38" s="23">
        <v>909241.06</v>
      </c>
      <c r="AO38" s="18">
        <f t="shared" si="103"/>
        <v>0.91230761904761903</v>
      </c>
      <c r="AP38" s="18">
        <f t="shared" si="128"/>
        <v>0.94818716171924733</v>
      </c>
      <c r="AQ38" s="17">
        <v>1000</v>
      </c>
      <c r="AR38" s="17">
        <v>1300</v>
      </c>
      <c r="AS38" s="23">
        <v>1020</v>
      </c>
      <c r="AT38" s="18">
        <f t="shared" si="104"/>
        <v>1.3</v>
      </c>
      <c r="AU38" s="18">
        <f t="shared" si="129"/>
        <v>1.2745098039215685</v>
      </c>
      <c r="AV38" s="17">
        <f t="shared" si="220"/>
        <v>313150.26</v>
      </c>
      <c r="AW38" s="17">
        <f t="shared" si="221"/>
        <v>160644.18</v>
      </c>
      <c r="AX38" s="17">
        <v>235710.72</v>
      </c>
      <c r="AY38" s="18">
        <f t="shared" si="105"/>
        <v>0.51299392183164716</v>
      </c>
      <c r="AZ38" s="18">
        <f t="shared" si="130"/>
        <v>0.68153107334278218</v>
      </c>
      <c r="BA38" s="17"/>
      <c r="BB38" s="17"/>
      <c r="BC38" s="23"/>
      <c r="BD38" s="18" t="str">
        <f t="shared" si="106"/>
        <v xml:space="preserve"> </v>
      </c>
      <c r="BE38" s="18" t="str">
        <f t="shared" si="131"/>
        <v xml:space="preserve"> </v>
      </c>
      <c r="BF38" s="17"/>
      <c r="BG38" s="17"/>
      <c r="BH38" s="23"/>
      <c r="BI38" s="18" t="str">
        <f t="shared" si="107"/>
        <v xml:space="preserve"> </v>
      </c>
      <c r="BJ38" s="18" t="str">
        <f t="shared" si="132"/>
        <v xml:space="preserve"> </v>
      </c>
      <c r="BK38" s="17"/>
      <c r="BL38" s="17"/>
      <c r="BM38" s="23"/>
      <c r="BN38" s="18" t="str">
        <f t="shared" si="108"/>
        <v xml:space="preserve"> </v>
      </c>
      <c r="BO38" s="18" t="str">
        <f t="shared" si="133"/>
        <v xml:space="preserve"> </v>
      </c>
      <c r="BP38" s="17"/>
      <c r="BQ38" s="17"/>
      <c r="BR38" s="23"/>
      <c r="BS38" s="18" t="str">
        <f t="shared" si="109"/>
        <v xml:space="preserve"> </v>
      </c>
      <c r="BT38" s="18" t="str">
        <f t="shared" si="134"/>
        <v xml:space="preserve"> </v>
      </c>
      <c r="BU38" s="17">
        <v>150000</v>
      </c>
      <c r="BV38" s="17">
        <v>103036.18</v>
      </c>
      <c r="BW38" s="23">
        <v>107865.12</v>
      </c>
      <c r="BX38" s="18">
        <f t="shared" si="110"/>
        <v>0.68690786666666659</v>
      </c>
      <c r="BY38" s="18">
        <f t="shared" si="135"/>
        <v>0.95523168193759023</v>
      </c>
      <c r="BZ38" s="17"/>
      <c r="CA38" s="17">
        <v>1.25</v>
      </c>
      <c r="CB38" s="23">
        <v>26001.38</v>
      </c>
      <c r="CC38" s="18"/>
      <c r="CD38" s="18">
        <f t="shared" si="136"/>
        <v>4.807437143720833E-5</v>
      </c>
      <c r="CE38" s="17"/>
      <c r="CF38" s="17"/>
      <c r="CG38" s="23"/>
      <c r="CH38" s="18" t="str">
        <f t="shared" si="112"/>
        <v xml:space="preserve"> </v>
      </c>
      <c r="CI38" s="18" t="str">
        <f t="shared" si="137"/>
        <v xml:space="preserve"> </v>
      </c>
      <c r="CJ38" s="17">
        <f t="shared" si="222"/>
        <v>0</v>
      </c>
      <c r="CK38" s="17">
        <f t="shared" si="223"/>
        <v>0</v>
      </c>
      <c r="CL38" s="17"/>
      <c r="CM38" s="18" t="str">
        <f t="shared" si="113"/>
        <v xml:space="preserve"> </v>
      </c>
      <c r="CN38" s="18" t="str">
        <f t="shared" si="138"/>
        <v xml:space="preserve"> </v>
      </c>
      <c r="CO38" s="17"/>
      <c r="CP38" s="17"/>
      <c r="CQ38" s="23"/>
      <c r="CR38" s="18" t="str">
        <f t="shared" si="114"/>
        <v xml:space="preserve"> </v>
      </c>
      <c r="CS38" s="18" t="str">
        <f t="shared" si="139"/>
        <v xml:space="preserve"> </v>
      </c>
      <c r="CT38" s="17"/>
      <c r="CU38" s="17"/>
      <c r="CV38" s="23"/>
      <c r="CW38" s="18" t="str">
        <f t="shared" si="115"/>
        <v xml:space="preserve"> </v>
      </c>
      <c r="CX38" s="18" t="str">
        <f t="shared" si="140"/>
        <v xml:space="preserve"> </v>
      </c>
      <c r="CY38" s="17"/>
      <c r="CZ38" s="17"/>
      <c r="DA38" s="23"/>
      <c r="DB38" s="18" t="str">
        <f t="shared" si="116"/>
        <v xml:space="preserve"> </v>
      </c>
      <c r="DC38" s="18" t="str">
        <f t="shared" si="141"/>
        <v xml:space="preserve"> </v>
      </c>
      <c r="DD38" s="17"/>
      <c r="DE38" s="17"/>
      <c r="DF38" s="23"/>
      <c r="DG38" s="18" t="str">
        <f t="shared" si="117"/>
        <v xml:space="preserve"> </v>
      </c>
      <c r="DH38" s="18" t="str">
        <f t="shared" si="142"/>
        <v xml:space="preserve"> </v>
      </c>
      <c r="DI38" s="17"/>
      <c r="DJ38" s="17"/>
      <c r="DK38" s="23">
        <v>43800</v>
      </c>
      <c r="DL38" s="18" t="str">
        <f t="shared" si="118"/>
        <v xml:space="preserve"> </v>
      </c>
      <c r="DM38" s="18">
        <f t="shared" si="143"/>
        <v>0</v>
      </c>
      <c r="DN38" s="17"/>
      <c r="DO38" s="23"/>
      <c r="DP38" s="38" t="str">
        <f t="shared" si="207"/>
        <v xml:space="preserve"> </v>
      </c>
      <c r="DQ38" s="17"/>
      <c r="DR38" s="17"/>
      <c r="DS38" s="23"/>
      <c r="DT38" s="18" t="str">
        <f t="shared" si="119"/>
        <v xml:space="preserve"> </v>
      </c>
      <c r="DU38" s="18" t="str">
        <f t="shared" si="144"/>
        <v xml:space="preserve"> </v>
      </c>
      <c r="DV38" s="17">
        <v>163150.26</v>
      </c>
      <c r="DW38" s="17">
        <v>57606.75</v>
      </c>
      <c r="DX38" s="23">
        <v>58044.22</v>
      </c>
      <c r="DY38" s="18">
        <f t="shared" si="120"/>
        <v>0.35309015137334132</v>
      </c>
      <c r="DZ38" s="18">
        <f t="shared" si="145"/>
        <v>0.99246315998388812</v>
      </c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</row>
    <row r="39" spans="1:149" s="21" customFormat="1" ht="15.75" customHeight="1" outlineLevel="1" x14ac:dyDescent="0.25">
      <c r="A39" s="9">
        <v>29</v>
      </c>
      <c r="B39" s="37" t="s">
        <v>100</v>
      </c>
      <c r="C39" s="35">
        <f t="shared" si="216"/>
        <v>7285494.8700000001</v>
      </c>
      <c r="D39" s="17">
        <f t="shared" si="217"/>
        <v>5541086.5999999996</v>
      </c>
      <c r="E39" s="17">
        <v>5704931.5699999994</v>
      </c>
      <c r="F39" s="18">
        <f>IF(D39&lt;=0," ",IF(D39/C39*100&gt;200,"СВ.200",D39/C39))</f>
        <v>0.76056420310127804</v>
      </c>
      <c r="G39" s="18">
        <f t="shared" si="224"/>
        <v>0.97128011651154655</v>
      </c>
      <c r="H39" s="17">
        <f t="shared" si="218"/>
        <v>6495000</v>
      </c>
      <c r="I39" s="17">
        <f t="shared" si="219"/>
        <v>4848843.71</v>
      </c>
      <c r="J39" s="17">
        <v>4779844.3499999996</v>
      </c>
      <c r="K39" s="18">
        <f t="shared" si="225"/>
        <v>0.74655022478829869</v>
      </c>
      <c r="L39" s="18">
        <f t="shared" si="150"/>
        <v>1.0144354826114788</v>
      </c>
      <c r="M39" s="17">
        <v>4600000</v>
      </c>
      <c r="N39" s="17">
        <v>3697459.19</v>
      </c>
      <c r="O39" s="23">
        <v>3530976.04</v>
      </c>
      <c r="P39" s="18">
        <f t="shared" si="98"/>
        <v>0.80379547608695656</v>
      </c>
      <c r="Q39" s="18">
        <f t="shared" si="123"/>
        <v>1.047149328716487</v>
      </c>
      <c r="R39" s="17"/>
      <c r="S39" s="17"/>
      <c r="T39" s="23"/>
      <c r="U39" s="18" t="str">
        <f t="shared" si="99"/>
        <v xml:space="preserve"> </v>
      </c>
      <c r="V39" s="18" t="str">
        <f t="shared" si="124"/>
        <v xml:space="preserve"> </v>
      </c>
      <c r="W39" s="17"/>
      <c r="X39" s="17"/>
      <c r="Y39" s="23"/>
      <c r="Z39" s="18" t="str">
        <f t="shared" si="100"/>
        <v xml:space="preserve"> </v>
      </c>
      <c r="AA39" s="18" t="str">
        <f t="shared" si="125"/>
        <v xml:space="preserve"> </v>
      </c>
      <c r="AB39" s="17"/>
      <c r="AC39" s="17"/>
      <c r="AD39" s="23"/>
      <c r="AE39" s="18" t="str">
        <f t="shared" si="101"/>
        <v xml:space="preserve"> </v>
      </c>
      <c r="AF39" s="18" t="str">
        <f t="shared" si="126"/>
        <v xml:space="preserve"> </v>
      </c>
      <c r="AG39" s="17">
        <v>295000</v>
      </c>
      <c r="AH39" s="17">
        <v>124471.73</v>
      </c>
      <c r="AI39" s="23">
        <v>126707.16</v>
      </c>
      <c r="AJ39" s="18">
        <f t="shared" si="102"/>
        <v>0.42193806779661014</v>
      </c>
      <c r="AK39" s="18">
        <f t="shared" si="127"/>
        <v>0.9823575084470364</v>
      </c>
      <c r="AL39" s="17">
        <v>1600000</v>
      </c>
      <c r="AM39" s="17">
        <v>1026912.79</v>
      </c>
      <c r="AN39" s="23">
        <v>1122161.1499999999</v>
      </c>
      <c r="AO39" s="18">
        <f t="shared" si="103"/>
        <v>0.64182049375000005</v>
      </c>
      <c r="AP39" s="18">
        <f t="shared" si="128"/>
        <v>0.91512060455844524</v>
      </c>
      <c r="AQ39" s="17"/>
      <c r="AR39" s="17"/>
      <c r="AS39" s="23"/>
      <c r="AT39" s="18" t="str">
        <f t="shared" si="104"/>
        <v xml:space="preserve"> </v>
      </c>
      <c r="AU39" s="18" t="str">
        <f t="shared" si="129"/>
        <v xml:space="preserve"> </v>
      </c>
      <c r="AV39" s="17">
        <f t="shared" si="220"/>
        <v>790494.87</v>
      </c>
      <c r="AW39" s="17">
        <f t="shared" si="221"/>
        <v>692242.89</v>
      </c>
      <c r="AX39" s="17">
        <v>925087.22000000009</v>
      </c>
      <c r="AY39" s="18">
        <f t="shared" si="105"/>
        <v>0.87570826360960452</v>
      </c>
      <c r="AZ39" s="18">
        <f t="shared" si="130"/>
        <v>0.74830013325662414</v>
      </c>
      <c r="BA39" s="17"/>
      <c r="BB39" s="17"/>
      <c r="BC39" s="23"/>
      <c r="BD39" s="18" t="str">
        <f t="shared" si="106"/>
        <v xml:space="preserve"> </v>
      </c>
      <c r="BE39" s="18" t="str">
        <f t="shared" si="131"/>
        <v xml:space="preserve"> </v>
      </c>
      <c r="BF39" s="17"/>
      <c r="BG39" s="17"/>
      <c r="BH39" s="23"/>
      <c r="BI39" s="18" t="str">
        <f t="shared" si="107"/>
        <v xml:space="preserve"> </v>
      </c>
      <c r="BJ39" s="18" t="str">
        <f t="shared" si="132"/>
        <v xml:space="preserve"> </v>
      </c>
      <c r="BK39" s="17">
        <v>184400</v>
      </c>
      <c r="BL39" s="17">
        <v>135000</v>
      </c>
      <c r="BM39" s="23">
        <v>141708</v>
      </c>
      <c r="BN39" s="18">
        <f t="shared" si="108"/>
        <v>0.73210412147505421</v>
      </c>
      <c r="BO39" s="18">
        <f t="shared" si="133"/>
        <v>0.95266322296553474</v>
      </c>
      <c r="BP39" s="17"/>
      <c r="BQ39" s="17"/>
      <c r="BR39" s="23"/>
      <c r="BS39" s="18" t="str">
        <f t="shared" si="109"/>
        <v xml:space="preserve"> </v>
      </c>
      <c r="BT39" s="18" t="str">
        <f t="shared" si="134"/>
        <v xml:space="preserve"> </v>
      </c>
      <c r="BU39" s="17">
        <v>485000</v>
      </c>
      <c r="BV39" s="17">
        <v>432913.74</v>
      </c>
      <c r="BW39" s="23">
        <v>431801</v>
      </c>
      <c r="BX39" s="18">
        <f t="shared" si="110"/>
        <v>0.89260564948453602</v>
      </c>
      <c r="BY39" s="18">
        <f t="shared" si="135"/>
        <v>1.0025769741153912</v>
      </c>
      <c r="BZ39" s="17">
        <v>110000</v>
      </c>
      <c r="CA39" s="17">
        <v>113926.92</v>
      </c>
      <c r="CB39" s="23">
        <v>261739.42</v>
      </c>
      <c r="CC39" s="18">
        <f t="shared" si="111"/>
        <v>1.0356992727272727</v>
      </c>
      <c r="CD39" s="18">
        <f t="shared" si="136"/>
        <v>0.43526848191227746</v>
      </c>
      <c r="CE39" s="17"/>
      <c r="CF39" s="17"/>
      <c r="CG39" s="23"/>
      <c r="CH39" s="18" t="str">
        <f t="shared" si="112"/>
        <v xml:space="preserve"> </v>
      </c>
      <c r="CI39" s="18" t="str">
        <f t="shared" si="137"/>
        <v xml:space="preserve"> </v>
      </c>
      <c r="CJ39" s="17">
        <f t="shared" si="222"/>
        <v>0</v>
      </c>
      <c r="CK39" s="17">
        <f t="shared" si="223"/>
        <v>0</v>
      </c>
      <c r="CL39" s="17"/>
      <c r="CM39" s="18" t="str">
        <f t="shared" si="113"/>
        <v xml:space="preserve"> </v>
      </c>
      <c r="CN39" s="18" t="str">
        <f t="shared" si="138"/>
        <v xml:space="preserve"> </v>
      </c>
      <c r="CO39" s="17"/>
      <c r="CP39" s="17"/>
      <c r="CQ39" s="23"/>
      <c r="CR39" s="18" t="str">
        <f t="shared" si="114"/>
        <v xml:space="preserve"> </v>
      </c>
      <c r="CS39" s="18" t="str">
        <f t="shared" si="139"/>
        <v xml:space="preserve"> </v>
      </c>
      <c r="CT39" s="17"/>
      <c r="CU39" s="17"/>
      <c r="CV39" s="23"/>
      <c r="CW39" s="18" t="str">
        <f t="shared" si="115"/>
        <v xml:space="preserve"> </v>
      </c>
      <c r="CX39" s="18" t="str">
        <f t="shared" si="140"/>
        <v xml:space="preserve"> </v>
      </c>
      <c r="CY39" s="17"/>
      <c r="CZ39" s="17"/>
      <c r="DA39" s="23"/>
      <c r="DB39" s="18" t="str">
        <f t="shared" si="116"/>
        <v xml:space="preserve"> </v>
      </c>
      <c r="DC39" s="18" t="str">
        <f t="shared" si="141"/>
        <v xml:space="preserve"> </v>
      </c>
      <c r="DD39" s="17"/>
      <c r="DE39" s="17"/>
      <c r="DF39" s="23"/>
      <c r="DG39" s="18" t="str">
        <f t="shared" si="117"/>
        <v xml:space="preserve"> </v>
      </c>
      <c r="DH39" s="18" t="str">
        <f t="shared" si="142"/>
        <v xml:space="preserve"> </v>
      </c>
      <c r="DI39" s="17"/>
      <c r="DJ39" s="17"/>
      <c r="DK39" s="23"/>
      <c r="DL39" s="18" t="str">
        <f t="shared" si="118"/>
        <v xml:space="preserve"> </v>
      </c>
      <c r="DM39" s="18" t="str">
        <f t="shared" si="143"/>
        <v xml:space="preserve"> </v>
      </c>
      <c r="DN39" s="17">
        <v>-692.64</v>
      </c>
      <c r="DO39" s="23">
        <v>8713.7999999999993</v>
      </c>
      <c r="DP39" s="38"/>
      <c r="DQ39" s="17"/>
      <c r="DR39" s="17"/>
      <c r="DS39" s="23"/>
      <c r="DT39" s="18" t="str">
        <f t="shared" si="119"/>
        <v xml:space="preserve"> </v>
      </c>
      <c r="DU39" s="18" t="str">
        <f t="shared" si="144"/>
        <v xml:space="preserve"> </v>
      </c>
      <c r="DV39" s="17">
        <v>11094.87</v>
      </c>
      <c r="DW39" s="17">
        <v>11094.87</v>
      </c>
      <c r="DX39" s="23">
        <v>81125</v>
      </c>
      <c r="DY39" s="18">
        <f t="shared" si="120"/>
        <v>1</v>
      </c>
      <c r="DZ39" s="18">
        <f t="shared" si="145"/>
        <v>0.13676265023112483</v>
      </c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</row>
    <row r="40" spans="1:149" s="21" customFormat="1" ht="15.75" customHeight="1" outlineLevel="1" x14ac:dyDescent="0.25">
      <c r="A40" s="9">
        <v>30</v>
      </c>
      <c r="B40" s="37" t="s">
        <v>4</v>
      </c>
      <c r="C40" s="35">
        <f t="shared" si="216"/>
        <v>1214800</v>
      </c>
      <c r="D40" s="17">
        <f t="shared" si="217"/>
        <v>948491.23</v>
      </c>
      <c r="E40" s="17">
        <v>955459.06</v>
      </c>
      <c r="F40" s="18">
        <f>IF(D40&lt;=0," ",IF(D40/C40*100&gt;200,"СВ.200",D40/C40))</f>
        <v>0.78077974152123808</v>
      </c>
      <c r="G40" s="18">
        <f t="shared" si="224"/>
        <v>0.99270734844463138</v>
      </c>
      <c r="H40" s="17">
        <f t="shared" si="218"/>
        <v>681000</v>
      </c>
      <c r="I40" s="17">
        <f t="shared" si="219"/>
        <v>533312.63</v>
      </c>
      <c r="J40" s="17">
        <v>475812.8</v>
      </c>
      <c r="K40" s="18">
        <f t="shared" si="225"/>
        <v>0.78313161527165931</v>
      </c>
      <c r="L40" s="18">
        <f t="shared" si="150"/>
        <v>1.1208454879734215</v>
      </c>
      <c r="M40" s="17">
        <v>180000</v>
      </c>
      <c r="N40" s="17">
        <v>165260.59</v>
      </c>
      <c r="O40" s="23">
        <v>138218.04999999999</v>
      </c>
      <c r="P40" s="18">
        <f t="shared" si="98"/>
        <v>0.91811438888888885</v>
      </c>
      <c r="Q40" s="18">
        <f t="shared" si="123"/>
        <v>1.1956512915643074</v>
      </c>
      <c r="R40" s="17"/>
      <c r="S40" s="17"/>
      <c r="T40" s="23"/>
      <c r="U40" s="18" t="str">
        <f t="shared" si="99"/>
        <v xml:space="preserve"> </v>
      </c>
      <c r="V40" s="18" t="str">
        <f t="shared" si="124"/>
        <v xml:space="preserve"> </v>
      </c>
      <c r="W40" s="17"/>
      <c r="X40" s="17"/>
      <c r="Y40" s="23"/>
      <c r="Z40" s="18" t="str">
        <f t="shared" si="100"/>
        <v xml:space="preserve"> </v>
      </c>
      <c r="AA40" s="18" t="str">
        <f t="shared" si="125"/>
        <v xml:space="preserve"> </v>
      </c>
      <c r="AB40" s="17"/>
      <c r="AC40" s="17"/>
      <c r="AD40" s="23"/>
      <c r="AE40" s="18" t="str">
        <f t="shared" si="101"/>
        <v xml:space="preserve"> </v>
      </c>
      <c r="AF40" s="18" t="str">
        <f t="shared" si="126"/>
        <v xml:space="preserve"> </v>
      </c>
      <c r="AG40" s="17">
        <v>100000</v>
      </c>
      <c r="AH40" s="17">
        <v>119496.72</v>
      </c>
      <c r="AI40" s="23">
        <v>50871.55</v>
      </c>
      <c r="AJ40" s="18">
        <f t="shared" si="102"/>
        <v>1.1949672</v>
      </c>
      <c r="AK40" s="18" t="str">
        <f t="shared" si="127"/>
        <v>св.200</v>
      </c>
      <c r="AL40" s="17">
        <v>400000</v>
      </c>
      <c r="AM40" s="17">
        <v>244955.32</v>
      </c>
      <c r="AN40" s="23">
        <v>285023.2</v>
      </c>
      <c r="AO40" s="18">
        <f t="shared" si="103"/>
        <v>0.6123883</v>
      </c>
      <c r="AP40" s="18">
        <f t="shared" si="128"/>
        <v>0.85942239087905825</v>
      </c>
      <c r="AQ40" s="17">
        <v>1000</v>
      </c>
      <c r="AR40" s="17">
        <v>3600</v>
      </c>
      <c r="AS40" s="23">
        <v>1700</v>
      </c>
      <c r="AT40" s="18" t="str">
        <f t="shared" si="104"/>
        <v>СВ.200</v>
      </c>
      <c r="AU40" s="18" t="str">
        <f t="shared" si="129"/>
        <v>св.200</v>
      </c>
      <c r="AV40" s="17">
        <f t="shared" si="220"/>
        <v>533800</v>
      </c>
      <c r="AW40" s="17">
        <f>BB40+BG40+BL40+BQ40+BV40+CA40+CF40+CK40+CZ40+DE40+DJ40+DN40+DR40+DW40+63.8</f>
        <v>415178.6</v>
      </c>
      <c r="AX40" s="17">
        <v>479646.26</v>
      </c>
      <c r="AY40" s="18">
        <f t="shared" si="105"/>
        <v>0.77777931809666534</v>
      </c>
      <c r="AZ40" s="18">
        <f t="shared" si="130"/>
        <v>0.86559332287924018</v>
      </c>
      <c r="BA40" s="17"/>
      <c r="BB40" s="17"/>
      <c r="BC40" s="23"/>
      <c r="BD40" s="18" t="str">
        <f t="shared" si="106"/>
        <v xml:space="preserve"> </v>
      </c>
      <c r="BE40" s="18" t="str">
        <f t="shared" si="131"/>
        <v xml:space="preserve"> </v>
      </c>
      <c r="BF40" s="17">
        <v>4600</v>
      </c>
      <c r="BG40" s="17"/>
      <c r="BH40" s="23">
        <v>1650</v>
      </c>
      <c r="BI40" s="18" t="str">
        <f t="shared" si="107"/>
        <v xml:space="preserve"> </v>
      </c>
      <c r="BJ40" s="18">
        <f t="shared" si="132"/>
        <v>0</v>
      </c>
      <c r="BK40" s="17"/>
      <c r="BL40" s="17">
        <v>4879</v>
      </c>
      <c r="BM40" s="23">
        <v>9061</v>
      </c>
      <c r="BN40" s="18"/>
      <c r="BO40" s="18">
        <f t="shared" si="133"/>
        <v>0.53846153846153844</v>
      </c>
      <c r="BP40" s="17"/>
      <c r="BQ40" s="17"/>
      <c r="BR40" s="23">
        <v>6551.33</v>
      </c>
      <c r="BS40" s="18" t="str">
        <f t="shared" si="109"/>
        <v xml:space="preserve"> </v>
      </c>
      <c r="BT40" s="18">
        <f t="shared" si="134"/>
        <v>0</v>
      </c>
      <c r="BU40" s="17">
        <v>319200</v>
      </c>
      <c r="BV40" s="17">
        <v>281040.96999999997</v>
      </c>
      <c r="BW40" s="23">
        <v>251902.76</v>
      </c>
      <c r="BX40" s="18">
        <f t="shared" si="110"/>
        <v>0.88045416666666654</v>
      </c>
      <c r="BY40" s="18">
        <f t="shared" si="135"/>
        <v>1.1156724523383545</v>
      </c>
      <c r="BZ40" s="17">
        <v>210000</v>
      </c>
      <c r="CA40" s="17">
        <v>129194.83</v>
      </c>
      <c r="CB40" s="23">
        <v>138914.17000000001</v>
      </c>
      <c r="CC40" s="18">
        <f t="shared" si="111"/>
        <v>0.61521347619047617</v>
      </c>
      <c r="CD40" s="18">
        <f t="shared" si="136"/>
        <v>0.93003348758445581</v>
      </c>
      <c r="CE40" s="17"/>
      <c r="CF40" s="17"/>
      <c r="CG40" s="23"/>
      <c r="CH40" s="18" t="str">
        <f t="shared" si="112"/>
        <v xml:space="preserve"> </v>
      </c>
      <c r="CI40" s="18" t="str">
        <f t="shared" si="137"/>
        <v xml:space="preserve"> </v>
      </c>
      <c r="CJ40" s="17">
        <f t="shared" si="222"/>
        <v>0</v>
      </c>
      <c r="CK40" s="17">
        <f t="shared" si="223"/>
        <v>0</v>
      </c>
      <c r="CL40" s="17"/>
      <c r="CM40" s="18" t="str">
        <f t="shared" si="113"/>
        <v xml:space="preserve"> </v>
      </c>
      <c r="CN40" s="18" t="str">
        <f t="shared" si="138"/>
        <v xml:space="preserve"> </v>
      </c>
      <c r="CO40" s="17"/>
      <c r="CP40" s="17"/>
      <c r="CQ40" s="23"/>
      <c r="CR40" s="18" t="str">
        <f t="shared" si="114"/>
        <v xml:space="preserve"> </v>
      </c>
      <c r="CS40" s="18" t="str">
        <f t="shared" si="139"/>
        <v xml:space="preserve"> </v>
      </c>
      <c r="CT40" s="17"/>
      <c r="CU40" s="17"/>
      <c r="CV40" s="23"/>
      <c r="CW40" s="18" t="str">
        <f t="shared" si="115"/>
        <v xml:space="preserve"> </v>
      </c>
      <c r="CX40" s="18" t="str">
        <f t="shared" si="140"/>
        <v xml:space="preserve"> </v>
      </c>
      <c r="CY40" s="17"/>
      <c r="CZ40" s="17"/>
      <c r="DA40" s="23"/>
      <c r="DB40" s="18" t="str">
        <f t="shared" si="116"/>
        <v xml:space="preserve"> </v>
      </c>
      <c r="DC40" s="18" t="str">
        <f t="shared" si="141"/>
        <v xml:space="preserve"> </v>
      </c>
      <c r="DD40" s="17"/>
      <c r="DE40" s="17"/>
      <c r="DF40" s="23"/>
      <c r="DG40" s="18" t="str">
        <f t="shared" si="117"/>
        <v xml:space="preserve"> </v>
      </c>
      <c r="DH40" s="18" t="str">
        <f t="shared" si="142"/>
        <v xml:space="preserve"> </v>
      </c>
      <c r="DI40" s="17"/>
      <c r="DJ40" s="17"/>
      <c r="DK40" s="23"/>
      <c r="DL40" s="18" t="str">
        <f t="shared" si="118"/>
        <v xml:space="preserve"> </v>
      </c>
      <c r="DM40" s="18" t="str">
        <f t="shared" si="143"/>
        <v xml:space="preserve"> </v>
      </c>
      <c r="DN40" s="17"/>
      <c r="DO40" s="23"/>
      <c r="DP40" s="38" t="str">
        <f t="shared" si="207"/>
        <v xml:space="preserve"> </v>
      </c>
      <c r="DQ40" s="17"/>
      <c r="DR40" s="17"/>
      <c r="DS40" s="23"/>
      <c r="DT40" s="18" t="str">
        <f t="shared" si="119"/>
        <v xml:space="preserve"> </v>
      </c>
      <c r="DU40" s="18" t="str">
        <f t="shared" si="144"/>
        <v xml:space="preserve"> </v>
      </c>
      <c r="DV40" s="17"/>
      <c r="DW40" s="17"/>
      <c r="DX40" s="23">
        <v>71567</v>
      </c>
      <c r="DY40" s="18" t="str">
        <f t="shared" si="120"/>
        <v xml:space="preserve"> </v>
      </c>
      <c r="DZ40" s="18">
        <f t="shared" si="145"/>
        <v>0</v>
      </c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</row>
    <row r="41" spans="1:149" s="21" customFormat="1" ht="16.5" customHeight="1" outlineLevel="1" x14ac:dyDescent="0.25">
      <c r="A41" s="9">
        <v>31</v>
      </c>
      <c r="B41" s="37" t="s">
        <v>99</v>
      </c>
      <c r="C41" s="35">
        <f t="shared" si="216"/>
        <v>2130672.44</v>
      </c>
      <c r="D41" s="17">
        <f t="shared" si="217"/>
        <v>1615633.48</v>
      </c>
      <c r="E41" s="17">
        <v>1422541.38</v>
      </c>
      <c r="F41" s="18">
        <f>IF(D41&lt;=0," ",IF(D41/C41*100&gt;200,"СВ.200",D41/C41))</f>
        <v>0.75827398415121938</v>
      </c>
      <c r="G41" s="18">
        <f t="shared" si="224"/>
        <v>1.1357374222744931</v>
      </c>
      <c r="H41" s="17">
        <f t="shared" si="218"/>
        <v>1751000</v>
      </c>
      <c r="I41" s="17">
        <f t="shared" si="219"/>
        <v>1302785.6099999999</v>
      </c>
      <c r="J41" s="17">
        <v>1201866.8999999999</v>
      </c>
      <c r="K41" s="18">
        <f t="shared" si="225"/>
        <v>0.74402376356367783</v>
      </c>
      <c r="L41" s="18">
        <f t="shared" si="150"/>
        <v>1.0839682913307622</v>
      </c>
      <c r="M41" s="17">
        <v>551000</v>
      </c>
      <c r="N41" s="17">
        <v>570649.59</v>
      </c>
      <c r="O41" s="23">
        <v>780050.49</v>
      </c>
      <c r="P41" s="18">
        <f t="shared" si="98"/>
        <v>1.0356616878402902</v>
      </c>
      <c r="Q41" s="18">
        <f t="shared" si="123"/>
        <v>0.73155468436408522</v>
      </c>
      <c r="R41" s="17"/>
      <c r="S41" s="17"/>
      <c r="T41" s="23"/>
      <c r="U41" s="18" t="str">
        <f t="shared" si="99"/>
        <v xml:space="preserve"> </v>
      </c>
      <c r="V41" s="18" t="str">
        <f t="shared" si="124"/>
        <v xml:space="preserve"> </v>
      </c>
      <c r="W41" s="17"/>
      <c r="X41" s="17"/>
      <c r="Y41" s="23"/>
      <c r="Z41" s="18" t="str">
        <f t="shared" si="100"/>
        <v xml:space="preserve"> </v>
      </c>
      <c r="AA41" s="18" t="str">
        <f t="shared" si="125"/>
        <v xml:space="preserve"> </v>
      </c>
      <c r="AB41" s="17"/>
      <c r="AC41" s="17"/>
      <c r="AD41" s="23"/>
      <c r="AE41" s="18" t="str">
        <f t="shared" si="101"/>
        <v xml:space="preserve"> </v>
      </c>
      <c r="AF41" s="18" t="str">
        <f t="shared" si="126"/>
        <v xml:space="preserve"> </v>
      </c>
      <c r="AG41" s="17">
        <v>250000</v>
      </c>
      <c r="AH41" s="17">
        <v>151146.96</v>
      </c>
      <c r="AI41" s="23">
        <v>119348.97</v>
      </c>
      <c r="AJ41" s="18">
        <f t="shared" si="102"/>
        <v>0.60458783999999999</v>
      </c>
      <c r="AK41" s="18">
        <f t="shared" si="127"/>
        <v>1.2664286922626982</v>
      </c>
      <c r="AL41" s="17">
        <v>950000</v>
      </c>
      <c r="AM41" s="17">
        <v>580989.06000000006</v>
      </c>
      <c r="AN41" s="23">
        <v>302467.44</v>
      </c>
      <c r="AO41" s="18">
        <f t="shared" si="103"/>
        <v>0.61156743157894744</v>
      </c>
      <c r="AP41" s="18">
        <f t="shared" si="128"/>
        <v>1.9208317430795196</v>
      </c>
      <c r="AQ41" s="17"/>
      <c r="AR41" s="17"/>
      <c r="AS41" s="23"/>
      <c r="AT41" s="18" t="str">
        <f t="shared" si="104"/>
        <v xml:space="preserve"> </v>
      </c>
      <c r="AU41" s="18" t="str">
        <f t="shared" si="129"/>
        <v xml:space="preserve"> </v>
      </c>
      <c r="AV41" s="17">
        <f t="shared" si="220"/>
        <v>379672.44</v>
      </c>
      <c r="AW41" s="17">
        <f t="shared" si="221"/>
        <v>312847.87</v>
      </c>
      <c r="AX41" s="17">
        <v>220674.47999999998</v>
      </c>
      <c r="AY41" s="18">
        <f t="shared" si="105"/>
        <v>0.82399415137954179</v>
      </c>
      <c r="AZ41" s="18">
        <f t="shared" si="130"/>
        <v>1.4176893948045104</v>
      </c>
      <c r="BA41" s="17"/>
      <c r="BB41" s="17"/>
      <c r="BC41" s="23"/>
      <c r="BD41" s="18" t="str">
        <f t="shared" si="106"/>
        <v xml:space="preserve"> </v>
      </c>
      <c r="BE41" s="18" t="str">
        <f t="shared" si="131"/>
        <v xml:space="preserve"> </v>
      </c>
      <c r="BF41" s="17"/>
      <c r="BG41" s="17"/>
      <c r="BH41" s="23"/>
      <c r="BI41" s="18" t="str">
        <f t="shared" si="107"/>
        <v xml:space="preserve"> </v>
      </c>
      <c r="BJ41" s="18" t="str">
        <f t="shared" si="132"/>
        <v xml:space="preserve"> </v>
      </c>
      <c r="BK41" s="17"/>
      <c r="BL41" s="17"/>
      <c r="BM41" s="23"/>
      <c r="BN41" s="18" t="str">
        <f t="shared" si="108"/>
        <v xml:space="preserve"> </v>
      </c>
      <c r="BO41" s="18" t="str">
        <f t="shared" si="133"/>
        <v xml:space="preserve"> </v>
      </c>
      <c r="BP41" s="17"/>
      <c r="BQ41" s="17"/>
      <c r="BR41" s="23"/>
      <c r="BS41" s="18" t="str">
        <f t="shared" si="109"/>
        <v xml:space="preserve"> </v>
      </c>
      <c r="BT41" s="18" t="str">
        <f t="shared" si="134"/>
        <v xml:space="preserve"> </v>
      </c>
      <c r="BU41" s="17">
        <v>300000</v>
      </c>
      <c r="BV41" s="17">
        <v>235536.43</v>
      </c>
      <c r="BW41" s="23">
        <v>148185.79999999999</v>
      </c>
      <c r="BX41" s="18">
        <f t="shared" si="110"/>
        <v>0.78512143333333329</v>
      </c>
      <c r="BY41" s="18">
        <f t="shared" si="135"/>
        <v>1.589466939477332</v>
      </c>
      <c r="BZ41" s="17">
        <v>19744.439999999999</v>
      </c>
      <c r="CA41" s="17">
        <v>19744.439999999999</v>
      </c>
      <c r="CB41" s="23">
        <v>579.01</v>
      </c>
      <c r="CC41" s="18">
        <f t="shared" si="111"/>
        <v>1</v>
      </c>
      <c r="CD41" s="18" t="str">
        <f t="shared" si="136"/>
        <v>св.200</v>
      </c>
      <c r="CE41" s="17"/>
      <c r="CF41" s="17"/>
      <c r="CG41" s="23"/>
      <c r="CH41" s="18" t="str">
        <f t="shared" si="112"/>
        <v xml:space="preserve"> </v>
      </c>
      <c r="CI41" s="18" t="str">
        <f t="shared" si="137"/>
        <v xml:space="preserve"> </v>
      </c>
      <c r="CJ41" s="17">
        <f t="shared" si="222"/>
        <v>0</v>
      </c>
      <c r="CK41" s="17">
        <f t="shared" si="223"/>
        <v>0</v>
      </c>
      <c r="CL41" s="17"/>
      <c r="CM41" s="18" t="str">
        <f t="shared" si="113"/>
        <v xml:space="preserve"> </v>
      </c>
      <c r="CN41" s="18" t="str">
        <f t="shared" si="138"/>
        <v xml:space="preserve"> </v>
      </c>
      <c r="CO41" s="17"/>
      <c r="CP41" s="17"/>
      <c r="CQ41" s="23"/>
      <c r="CR41" s="18" t="str">
        <f t="shared" si="114"/>
        <v xml:space="preserve"> </v>
      </c>
      <c r="CS41" s="18" t="str">
        <f t="shared" si="139"/>
        <v xml:space="preserve"> </v>
      </c>
      <c r="CT41" s="17"/>
      <c r="CU41" s="17"/>
      <c r="CV41" s="23"/>
      <c r="CW41" s="18" t="str">
        <f t="shared" si="115"/>
        <v xml:space="preserve"> </v>
      </c>
      <c r="CX41" s="18" t="str">
        <f t="shared" si="140"/>
        <v xml:space="preserve"> </v>
      </c>
      <c r="CY41" s="17"/>
      <c r="CZ41" s="17"/>
      <c r="DA41" s="23"/>
      <c r="DB41" s="18" t="str">
        <f t="shared" si="116"/>
        <v xml:space="preserve"> </v>
      </c>
      <c r="DC41" s="18" t="str">
        <f t="shared" si="141"/>
        <v xml:space="preserve"> </v>
      </c>
      <c r="DD41" s="17"/>
      <c r="DE41" s="17"/>
      <c r="DF41" s="23"/>
      <c r="DG41" s="18" t="str">
        <f t="shared" si="117"/>
        <v xml:space="preserve"> </v>
      </c>
      <c r="DH41" s="18" t="str">
        <f t="shared" si="142"/>
        <v xml:space="preserve"> </v>
      </c>
      <c r="DI41" s="17"/>
      <c r="DJ41" s="17"/>
      <c r="DK41" s="23"/>
      <c r="DL41" s="18" t="str">
        <f t="shared" si="118"/>
        <v xml:space="preserve"> </v>
      </c>
      <c r="DM41" s="18" t="str">
        <f t="shared" si="143"/>
        <v xml:space="preserve"> </v>
      </c>
      <c r="DN41" s="17">
        <v>-2361</v>
      </c>
      <c r="DO41" s="23">
        <v>135.15</v>
      </c>
      <c r="DP41" s="38"/>
      <c r="DQ41" s="17"/>
      <c r="DR41" s="17"/>
      <c r="DS41" s="23"/>
      <c r="DT41" s="18" t="str">
        <f t="shared" si="119"/>
        <v xml:space="preserve"> </v>
      </c>
      <c r="DU41" s="18" t="str">
        <f t="shared" si="144"/>
        <v xml:space="preserve"> </v>
      </c>
      <c r="DV41" s="17">
        <v>59928</v>
      </c>
      <c r="DW41" s="17">
        <v>59928</v>
      </c>
      <c r="DX41" s="23">
        <v>71774.52</v>
      </c>
      <c r="DY41" s="18">
        <f t="shared" si="120"/>
        <v>1</v>
      </c>
      <c r="DZ41" s="18">
        <f t="shared" si="145"/>
        <v>0.83494811250566348</v>
      </c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</row>
    <row r="42" spans="1:149" s="12" customFormat="1" ht="15.75" x14ac:dyDescent="0.25">
      <c r="A42" s="11"/>
      <c r="B42" s="4" t="s">
        <v>126</v>
      </c>
      <c r="C42" s="34">
        <f>SUM(C43:C47)</f>
        <v>35441926.109999999</v>
      </c>
      <c r="D42" s="34">
        <f>SUM(D43:D47)</f>
        <v>28077716.559999999</v>
      </c>
      <c r="E42" s="34">
        <v>23633501.859999996</v>
      </c>
      <c r="F42" s="16">
        <f>IF(D42&lt;=0," ",IF(D42/C42*100&gt;200,"СВ.200",D42/C42))</f>
        <v>0.79221756946437016</v>
      </c>
      <c r="G42" s="16">
        <f t="shared" si="224"/>
        <v>1.1880472359249432</v>
      </c>
      <c r="H42" s="34">
        <f>SUM(H43:H47)</f>
        <v>32189530</v>
      </c>
      <c r="I42" s="34">
        <f>SUM(I43:I47)</f>
        <v>24800495.380000003</v>
      </c>
      <c r="J42" s="34">
        <v>22390509.889999997</v>
      </c>
      <c r="K42" s="16">
        <f t="shared" si="225"/>
        <v>0.77045223648807559</v>
      </c>
      <c r="L42" s="16">
        <f t="shared" si="150"/>
        <v>1.1076342388735125</v>
      </c>
      <c r="M42" s="34">
        <f>SUM(M43:M47)</f>
        <v>25181530</v>
      </c>
      <c r="N42" s="34">
        <f>SUM(N43:N47)</f>
        <v>20815923.579999994</v>
      </c>
      <c r="O42" s="34">
        <v>18635864.170000006</v>
      </c>
      <c r="P42" s="16">
        <f t="shared" si="98"/>
        <v>0.82663458415751523</v>
      </c>
      <c r="Q42" s="16">
        <f t="shared" si="123"/>
        <v>1.1169819327997381</v>
      </c>
      <c r="R42" s="34">
        <f>SUM(R43:R47)</f>
        <v>1956000</v>
      </c>
      <c r="S42" s="34">
        <f>SUM(S43:S47)</f>
        <v>1445192.97</v>
      </c>
      <c r="T42" s="34">
        <v>1248699.4099999999</v>
      </c>
      <c r="U42" s="16">
        <f t="shared" si="99"/>
        <v>0.73885121165644174</v>
      </c>
      <c r="V42" s="16">
        <f t="shared" si="124"/>
        <v>1.1573585751914466</v>
      </c>
      <c r="W42" s="34">
        <f>SUM(W43:W47)</f>
        <v>0</v>
      </c>
      <c r="X42" s="34">
        <f>SUM(X43:X47)</f>
        <v>0</v>
      </c>
      <c r="Y42" s="34">
        <v>0</v>
      </c>
      <c r="Z42" s="16" t="str">
        <f t="shared" si="100"/>
        <v xml:space="preserve"> </v>
      </c>
      <c r="AA42" s="16" t="str">
        <f t="shared" si="125"/>
        <v xml:space="preserve"> </v>
      </c>
      <c r="AB42" s="34">
        <f>SUM(AB43:AB47)</f>
        <v>452000</v>
      </c>
      <c r="AC42" s="34">
        <f>SUM(AC43:AC47)</f>
        <v>221191.90000000002</v>
      </c>
      <c r="AD42" s="34">
        <v>434033.41</v>
      </c>
      <c r="AE42" s="16">
        <f t="shared" si="101"/>
        <v>0.48936261061946906</v>
      </c>
      <c r="AF42" s="16">
        <f t="shared" si="126"/>
        <v>0.50961952445089431</v>
      </c>
      <c r="AG42" s="34">
        <f>SUM(AG43:AG47)</f>
        <v>874000</v>
      </c>
      <c r="AH42" s="34">
        <f>SUM(AH43:AH47)</f>
        <v>453753.27</v>
      </c>
      <c r="AI42" s="34">
        <v>314148.61999999994</v>
      </c>
      <c r="AJ42" s="16">
        <f t="shared" si="102"/>
        <v>0.5191685011441648</v>
      </c>
      <c r="AK42" s="16">
        <f t="shared" si="127"/>
        <v>1.4443904607952762</v>
      </c>
      <c r="AL42" s="34">
        <f>SUM(AL43:AL47)</f>
        <v>3719000</v>
      </c>
      <c r="AM42" s="34">
        <f>SUM(AM43:AM47)</f>
        <v>1861233.66</v>
      </c>
      <c r="AN42" s="34">
        <v>1754914.2799999998</v>
      </c>
      <c r="AO42" s="16">
        <f t="shared" si="103"/>
        <v>0.50046616294702873</v>
      </c>
      <c r="AP42" s="16">
        <f t="shared" si="128"/>
        <v>1.0605838024179735</v>
      </c>
      <c r="AQ42" s="34">
        <f>SUM(AQ43:AQ47)</f>
        <v>7000</v>
      </c>
      <c r="AR42" s="34">
        <f>SUM(AR43:AR47)</f>
        <v>3200</v>
      </c>
      <c r="AS42" s="34">
        <v>2850</v>
      </c>
      <c r="AT42" s="16">
        <f t="shared" si="104"/>
        <v>0.45714285714285713</v>
      </c>
      <c r="AU42" s="16">
        <f t="shared" si="129"/>
        <v>1.1228070175438596</v>
      </c>
      <c r="AV42" s="34">
        <f>SUM(AV43:AV47)</f>
        <v>3252396.11</v>
      </c>
      <c r="AW42" s="34">
        <f>SUM(AW43:AW47)</f>
        <v>3277221.18</v>
      </c>
      <c r="AX42" s="34">
        <v>1242991.97</v>
      </c>
      <c r="AY42" s="16">
        <f t="shared" si="105"/>
        <v>1.0076328556425436</v>
      </c>
      <c r="AZ42" s="16" t="str">
        <f t="shared" si="130"/>
        <v>св.200</v>
      </c>
      <c r="BA42" s="34">
        <f>SUM(BA43:BA47)</f>
        <v>242500</v>
      </c>
      <c r="BB42" s="34">
        <f>SUM(BB43:BB47)</f>
        <v>224182.96</v>
      </c>
      <c r="BC42" s="34">
        <v>138351.79999999999</v>
      </c>
      <c r="BD42" s="16">
        <f t="shared" si="106"/>
        <v>0.9244658144329897</v>
      </c>
      <c r="BE42" s="16">
        <f t="shared" si="131"/>
        <v>1.6203833994208967</v>
      </c>
      <c r="BF42" s="34">
        <f>SUM(BF43:BF47)</f>
        <v>971536.11</v>
      </c>
      <c r="BG42" s="34">
        <f>SUM(BG43:BG47)</f>
        <v>956698.28</v>
      </c>
      <c r="BH42" s="34">
        <v>135741.63</v>
      </c>
      <c r="BI42" s="16">
        <f t="shared" si="107"/>
        <v>0.98472745392860384</v>
      </c>
      <c r="BJ42" s="16" t="str">
        <f t="shared" si="132"/>
        <v>св.200</v>
      </c>
      <c r="BK42" s="34">
        <f>SUM(BK43:BK47)</f>
        <v>360900</v>
      </c>
      <c r="BL42" s="34">
        <f>SUM(BL43:BL47)</f>
        <v>256106.77000000002</v>
      </c>
      <c r="BM42" s="34">
        <v>231640.86</v>
      </c>
      <c r="BN42" s="16">
        <f t="shared" si="108"/>
        <v>0.70963361041839845</v>
      </c>
      <c r="BO42" s="16">
        <f t="shared" si="133"/>
        <v>1.1056200102175413</v>
      </c>
      <c r="BP42" s="34">
        <f>SUM(BP43:BP47)</f>
        <v>0</v>
      </c>
      <c r="BQ42" s="34">
        <f>SUM(BQ43:BQ47)</f>
        <v>0</v>
      </c>
      <c r="BR42" s="34">
        <v>0</v>
      </c>
      <c r="BS42" s="16" t="str">
        <f t="shared" si="109"/>
        <v xml:space="preserve"> </v>
      </c>
      <c r="BT42" s="16" t="str">
        <f t="shared" si="134"/>
        <v xml:space="preserve"> </v>
      </c>
      <c r="BU42" s="34">
        <f>SUM(BU43:BU47)</f>
        <v>0</v>
      </c>
      <c r="BV42" s="34">
        <f>SUM(BV43:BV47)</f>
        <v>0</v>
      </c>
      <c r="BW42" s="34">
        <v>0</v>
      </c>
      <c r="BX42" s="16" t="str">
        <f t="shared" si="110"/>
        <v xml:space="preserve"> </v>
      </c>
      <c r="BY42" s="16" t="str">
        <f t="shared" si="135"/>
        <v xml:space="preserve"> </v>
      </c>
      <c r="BZ42" s="34">
        <f>SUM(BZ43:BZ47)</f>
        <v>439790</v>
      </c>
      <c r="CA42" s="34">
        <f>SUM(CA43:CA47)</f>
        <v>272992.34999999998</v>
      </c>
      <c r="CB42" s="34">
        <v>379088.39999999997</v>
      </c>
      <c r="CC42" s="16">
        <f t="shared" si="111"/>
        <v>0.6207334182223333</v>
      </c>
      <c r="CD42" s="16">
        <f t="shared" si="136"/>
        <v>0.72012847135391111</v>
      </c>
      <c r="CE42" s="34">
        <f>SUM(CE43:CE47)</f>
        <v>300000</v>
      </c>
      <c r="CF42" s="34">
        <f>SUM(CF43:CF47)</f>
        <v>0</v>
      </c>
      <c r="CG42" s="34">
        <v>0</v>
      </c>
      <c r="CH42" s="16" t="str">
        <f t="shared" si="112"/>
        <v xml:space="preserve"> </v>
      </c>
      <c r="CI42" s="16" t="str">
        <f t="shared" si="137"/>
        <v xml:space="preserve"> </v>
      </c>
      <c r="CJ42" s="34">
        <f>SUM(CJ43:CJ47)</f>
        <v>359056</v>
      </c>
      <c r="CK42" s="34">
        <f>SUM(CK43:CK47)</f>
        <v>1009354.51</v>
      </c>
      <c r="CL42" s="19">
        <v>104762.99</v>
      </c>
      <c r="CM42" s="16" t="str">
        <f t="shared" si="113"/>
        <v>СВ.200</v>
      </c>
      <c r="CN42" s="16" t="str">
        <f t="shared" si="138"/>
        <v>св.200</v>
      </c>
      <c r="CO42" s="34">
        <f>SUM(CO43:CO47)</f>
        <v>359056</v>
      </c>
      <c r="CP42" s="34">
        <f>SUM(CP43:CP47)</f>
        <v>1009354.51</v>
      </c>
      <c r="CQ42" s="34">
        <v>104762.99</v>
      </c>
      <c r="CR42" s="16" t="str">
        <f t="shared" si="114"/>
        <v>СВ.200</v>
      </c>
      <c r="CS42" s="16" t="str">
        <f t="shared" si="139"/>
        <v>св.200</v>
      </c>
      <c r="CT42" s="34">
        <f>SUM(CT43:CT47)</f>
        <v>0</v>
      </c>
      <c r="CU42" s="34">
        <f>SUM(CU43:CU47)</f>
        <v>0</v>
      </c>
      <c r="CV42" s="34">
        <v>0</v>
      </c>
      <c r="CW42" s="16" t="str">
        <f t="shared" si="115"/>
        <v xml:space="preserve"> </v>
      </c>
      <c r="CX42" s="16" t="str">
        <f t="shared" si="140"/>
        <v xml:space="preserve"> </v>
      </c>
      <c r="CY42" s="34">
        <f>SUM(CY43:CY47)</f>
        <v>0</v>
      </c>
      <c r="CZ42" s="34">
        <f>SUM(CZ43:CZ47)</f>
        <v>0</v>
      </c>
      <c r="DA42" s="34">
        <v>0</v>
      </c>
      <c r="DB42" s="16" t="str">
        <f t="shared" si="116"/>
        <v xml:space="preserve"> </v>
      </c>
      <c r="DC42" s="16" t="str">
        <f t="shared" si="141"/>
        <v xml:space="preserve"> </v>
      </c>
      <c r="DD42" s="34">
        <f>SUM(DD43:DD47)</f>
        <v>67739</v>
      </c>
      <c r="DE42" s="34">
        <f>SUM(DE43:DE47)</f>
        <v>47011.31</v>
      </c>
      <c r="DF42" s="34">
        <v>45406.34</v>
      </c>
      <c r="DG42" s="16">
        <f t="shared" si="117"/>
        <v>0.69400655456974558</v>
      </c>
      <c r="DH42" s="16">
        <f t="shared" si="142"/>
        <v>1.0353468260159264</v>
      </c>
      <c r="DI42" s="34">
        <f>SUM(DI43:DI47)</f>
        <v>0</v>
      </c>
      <c r="DJ42" s="34">
        <f>SUM(DJ43:DJ47)</f>
        <v>0</v>
      </c>
      <c r="DK42" s="34">
        <v>0</v>
      </c>
      <c r="DL42" s="16" t="str">
        <f t="shared" si="118"/>
        <v xml:space="preserve"> </v>
      </c>
      <c r="DM42" s="16" t="str">
        <f t="shared" si="143"/>
        <v xml:space="preserve"> </v>
      </c>
      <c r="DN42" s="34">
        <f>SUM(DN43:DN47)</f>
        <v>0</v>
      </c>
      <c r="DO42" s="34">
        <v>0</v>
      </c>
      <c r="DP42" s="16" t="str">
        <f>IF(DN42=0," ",IF(DN42/DO42*100&gt;200,"св.200",DN42/DO42))</f>
        <v xml:space="preserve"> </v>
      </c>
      <c r="DQ42" s="34">
        <f>SUM(DQ43:DQ47)</f>
        <v>0</v>
      </c>
      <c r="DR42" s="34">
        <f>SUM(DR43:DR47)</f>
        <v>0</v>
      </c>
      <c r="DS42" s="34">
        <v>0</v>
      </c>
      <c r="DT42" s="16" t="str">
        <f t="shared" si="119"/>
        <v xml:space="preserve"> </v>
      </c>
      <c r="DU42" s="16" t="str">
        <f t="shared" si="144"/>
        <v xml:space="preserve"> </v>
      </c>
      <c r="DV42" s="34">
        <f>SUM(DV43:DV47)</f>
        <v>510875</v>
      </c>
      <c r="DW42" s="34">
        <f>SUM(DW43:DW47)</f>
        <v>510875</v>
      </c>
      <c r="DX42" s="34">
        <v>207999.95</v>
      </c>
      <c r="DY42" s="16">
        <f t="shared" si="120"/>
        <v>1</v>
      </c>
      <c r="DZ42" s="16" t="str">
        <f t="shared" si="145"/>
        <v>св.200</v>
      </c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</row>
    <row r="43" spans="1:149" s="10" customFormat="1" ht="15.75" customHeight="1" outlineLevel="1" x14ac:dyDescent="0.25">
      <c r="A43" s="9">
        <f>31+1</f>
        <v>32</v>
      </c>
      <c r="B43" s="5" t="s">
        <v>113</v>
      </c>
      <c r="C43" s="17">
        <f t="shared" ref="C43" si="226">H43+AV43</f>
        <v>28898920</v>
      </c>
      <c r="D43" s="17">
        <f t="shared" ref="D43" si="227">I43+AW43</f>
        <v>23483472.32</v>
      </c>
      <c r="E43" s="17">
        <v>18415458.599999998</v>
      </c>
      <c r="F43" s="18">
        <f>IF(D43&lt;=0," ",IF(D43/C43*100&gt;200,"СВ.200",D43/C43))</f>
        <v>0.81260726421610219</v>
      </c>
      <c r="G43" s="18">
        <f t="shared" si="224"/>
        <v>1.2752043177463961</v>
      </c>
      <c r="H43" s="17">
        <f t="shared" ref="H43" si="228">M43+R43+W43+AB43+AG43+AL43+AQ43</f>
        <v>27478000</v>
      </c>
      <c r="I43" s="17">
        <f t="shared" ref="I43" si="229">N43+S43+X43+AC43+AH43+AM43+AR43</f>
        <v>21568305.829999998</v>
      </c>
      <c r="J43" s="17">
        <v>17792591.539999999</v>
      </c>
      <c r="K43" s="18">
        <f t="shared" si="225"/>
        <v>0.78492997416114707</v>
      </c>
      <c r="L43" s="18">
        <f t="shared" si="150"/>
        <v>1.2122071021251579</v>
      </c>
      <c r="M43" s="17">
        <v>23510000</v>
      </c>
      <c r="N43" s="17">
        <v>18985667.68</v>
      </c>
      <c r="O43" s="17">
        <v>15463153.17</v>
      </c>
      <c r="P43" s="18">
        <f t="shared" si="98"/>
        <v>0.80755711101658867</v>
      </c>
      <c r="Q43" s="18">
        <f t="shared" si="123"/>
        <v>1.2278005314487872</v>
      </c>
      <c r="R43" s="17">
        <v>1956000</v>
      </c>
      <c r="S43" s="17">
        <v>1445192.97</v>
      </c>
      <c r="T43" s="17">
        <v>1248699.4099999999</v>
      </c>
      <c r="U43" s="18">
        <f t="shared" si="99"/>
        <v>0.73885121165644174</v>
      </c>
      <c r="V43" s="18">
        <f t="shared" si="124"/>
        <v>1.1573585751914466</v>
      </c>
      <c r="W43" s="17"/>
      <c r="X43" s="17"/>
      <c r="Y43" s="17"/>
      <c r="Z43" s="18" t="str">
        <f t="shared" si="100"/>
        <v xml:space="preserve"> </v>
      </c>
      <c r="AA43" s="18" t="str">
        <f t="shared" si="125"/>
        <v xml:space="preserve"> </v>
      </c>
      <c r="AB43" s="17">
        <v>312000</v>
      </c>
      <c r="AC43" s="17">
        <v>149843.16</v>
      </c>
      <c r="AD43" s="17">
        <v>311880.34999999998</v>
      </c>
      <c r="AE43" s="18">
        <f t="shared" si="101"/>
        <v>0.48026653846153849</v>
      </c>
      <c r="AF43" s="18">
        <f t="shared" si="126"/>
        <v>0.4804507882590231</v>
      </c>
      <c r="AG43" s="17">
        <v>500000</v>
      </c>
      <c r="AH43" s="17">
        <v>288655.15999999997</v>
      </c>
      <c r="AI43" s="17">
        <v>199971.88</v>
      </c>
      <c r="AJ43" s="18">
        <f t="shared" si="102"/>
        <v>0.57731031999999993</v>
      </c>
      <c r="AK43" s="18">
        <f t="shared" si="127"/>
        <v>1.4434787531126876</v>
      </c>
      <c r="AL43" s="17">
        <v>1200000</v>
      </c>
      <c r="AM43" s="17">
        <v>698946.86</v>
      </c>
      <c r="AN43" s="17">
        <v>568886.73</v>
      </c>
      <c r="AO43" s="18">
        <f t="shared" si="103"/>
        <v>0.58245571666666662</v>
      </c>
      <c r="AP43" s="18">
        <f t="shared" si="128"/>
        <v>1.2286221898689744</v>
      </c>
      <c r="AQ43" s="17"/>
      <c r="AR43" s="17"/>
      <c r="AS43" s="17"/>
      <c r="AT43" s="18" t="str">
        <f t="shared" si="104"/>
        <v xml:space="preserve"> </v>
      </c>
      <c r="AU43" s="18" t="str">
        <f t="shared" si="129"/>
        <v xml:space="preserve"> </v>
      </c>
      <c r="AV43" s="17">
        <f t="shared" ref="AV43" si="230">BA43+BF43+BK43+BP43+BU43+BZ43+CE43+CJ43+CY43+DD43+DI43+DQ43+DV43</f>
        <v>1420920</v>
      </c>
      <c r="AW43" s="17">
        <f t="shared" ref="AW43" si="231">BB43+BG43+BL43+BQ43+BV43+CA43+CF43+CK43+CZ43+DE43+DJ43+DN43+DR43+DW43</f>
        <v>1915166.4900000002</v>
      </c>
      <c r="AX43" s="17">
        <v>622867.05999999994</v>
      </c>
      <c r="AY43" s="18">
        <f t="shared" si="105"/>
        <v>1.3478355502069084</v>
      </c>
      <c r="AZ43" s="18" t="str">
        <f t="shared" si="130"/>
        <v>св.200</v>
      </c>
      <c r="BA43" s="17">
        <v>242500</v>
      </c>
      <c r="BB43" s="17">
        <v>224182.96</v>
      </c>
      <c r="BC43" s="17">
        <v>138351.79999999999</v>
      </c>
      <c r="BD43" s="18">
        <f t="shared" si="106"/>
        <v>0.9244658144329897</v>
      </c>
      <c r="BE43" s="18">
        <f t="shared" si="131"/>
        <v>1.6203833994208967</v>
      </c>
      <c r="BF43" s="17"/>
      <c r="BG43" s="17">
        <v>16162.17</v>
      </c>
      <c r="BH43" s="17"/>
      <c r="BI43" s="18"/>
      <c r="BJ43" s="18" t="str">
        <f t="shared" si="132"/>
        <v xml:space="preserve"> </v>
      </c>
      <c r="BK43" s="17">
        <v>44500</v>
      </c>
      <c r="BL43" s="17">
        <v>52930.13</v>
      </c>
      <c r="BM43" s="17">
        <v>26576.639999999999</v>
      </c>
      <c r="BN43" s="18">
        <f t="shared" si="108"/>
        <v>1.1894411235955056</v>
      </c>
      <c r="BO43" s="18">
        <f t="shared" si="133"/>
        <v>1.9916035285122573</v>
      </c>
      <c r="BP43" s="17"/>
      <c r="BQ43" s="17"/>
      <c r="BR43" s="17"/>
      <c r="BS43" s="18" t="str">
        <f t="shared" si="109"/>
        <v xml:space="preserve"> </v>
      </c>
      <c r="BT43" s="18" t="str">
        <f t="shared" si="134"/>
        <v xml:space="preserve"> </v>
      </c>
      <c r="BU43" s="17"/>
      <c r="BV43" s="17"/>
      <c r="BW43" s="17"/>
      <c r="BX43" s="18" t="str">
        <f t="shared" si="110"/>
        <v xml:space="preserve"> </v>
      </c>
      <c r="BY43" s="18" t="str">
        <f t="shared" si="135"/>
        <v xml:space="preserve"> </v>
      </c>
      <c r="BZ43" s="17">
        <v>310000</v>
      </c>
      <c r="CA43" s="17">
        <v>168400.41</v>
      </c>
      <c r="CB43" s="17">
        <v>269769.28999999998</v>
      </c>
      <c r="CC43" s="18">
        <f t="shared" si="111"/>
        <v>0.54322712903225812</v>
      </c>
      <c r="CD43" s="18">
        <f t="shared" si="136"/>
        <v>0.62423862256522977</v>
      </c>
      <c r="CE43" s="17"/>
      <c r="CF43" s="17"/>
      <c r="CG43" s="17"/>
      <c r="CH43" s="18" t="str">
        <f t="shared" si="112"/>
        <v xml:space="preserve"> </v>
      </c>
      <c r="CI43" s="18" t="str">
        <f t="shared" si="137"/>
        <v xml:space="preserve"> </v>
      </c>
      <c r="CJ43" s="17">
        <f t="shared" ref="CJ43" si="232">CO43+CT43</f>
        <v>359056</v>
      </c>
      <c r="CK43" s="17">
        <f t="shared" ref="CK43" si="233">CP43+CU43</f>
        <v>1009354.51</v>
      </c>
      <c r="CL43" s="17">
        <v>104762.99</v>
      </c>
      <c r="CM43" s="18" t="str">
        <f t="shared" si="113"/>
        <v>СВ.200</v>
      </c>
      <c r="CN43" s="18" t="str">
        <f t="shared" si="138"/>
        <v>св.200</v>
      </c>
      <c r="CO43" s="17">
        <v>359056</v>
      </c>
      <c r="CP43" s="17">
        <v>1009354.51</v>
      </c>
      <c r="CQ43" s="17">
        <v>104762.99</v>
      </c>
      <c r="CR43" s="18" t="str">
        <f t="shared" si="114"/>
        <v>СВ.200</v>
      </c>
      <c r="CS43" s="18" t="str">
        <f t="shared" si="139"/>
        <v>св.200</v>
      </c>
      <c r="CT43" s="17"/>
      <c r="CU43" s="17"/>
      <c r="CV43" s="17"/>
      <c r="CW43" s="18" t="str">
        <f t="shared" si="115"/>
        <v xml:space="preserve"> </v>
      </c>
      <c r="CX43" s="18" t="str">
        <f t="shared" si="140"/>
        <v xml:space="preserve"> </v>
      </c>
      <c r="CY43" s="17"/>
      <c r="CZ43" s="17"/>
      <c r="DA43" s="17"/>
      <c r="DB43" s="18" t="str">
        <f t="shared" si="116"/>
        <v xml:space="preserve"> </v>
      </c>
      <c r="DC43" s="18" t="str">
        <f t="shared" si="141"/>
        <v xml:space="preserve"> </v>
      </c>
      <c r="DD43" s="17">
        <v>67739</v>
      </c>
      <c r="DE43" s="17">
        <v>47011.31</v>
      </c>
      <c r="DF43" s="17">
        <v>45406.34</v>
      </c>
      <c r="DG43" s="18">
        <f t="shared" si="117"/>
        <v>0.69400655456974558</v>
      </c>
      <c r="DH43" s="18">
        <f t="shared" si="142"/>
        <v>1.0353468260159264</v>
      </c>
      <c r="DI43" s="17"/>
      <c r="DJ43" s="17"/>
      <c r="DK43" s="17"/>
      <c r="DL43" s="18" t="str">
        <f t="shared" si="118"/>
        <v xml:space="preserve"> </v>
      </c>
      <c r="DM43" s="18" t="str">
        <f t="shared" si="143"/>
        <v xml:space="preserve"> </v>
      </c>
      <c r="DN43" s="17"/>
      <c r="DO43" s="17"/>
      <c r="DP43" s="38" t="str">
        <f t="shared" si="207"/>
        <v xml:space="preserve"> </v>
      </c>
      <c r="DQ43" s="17"/>
      <c r="DR43" s="17"/>
      <c r="DS43" s="17"/>
      <c r="DT43" s="18" t="str">
        <f t="shared" si="119"/>
        <v xml:space="preserve"> </v>
      </c>
      <c r="DU43" s="18" t="str">
        <f t="shared" si="144"/>
        <v xml:space="preserve"> </v>
      </c>
      <c r="DV43" s="17">
        <v>397125</v>
      </c>
      <c r="DW43" s="17">
        <v>397125</v>
      </c>
      <c r="DX43" s="17">
        <v>38000</v>
      </c>
      <c r="DY43" s="18">
        <f t="shared" si="120"/>
        <v>1</v>
      </c>
      <c r="DZ43" s="18" t="str">
        <f t="shared" si="145"/>
        <v>св.200</v>
      </c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</row>
    <row r="44" spans="1:149" s="10" customFormat="1" ht="15.75" customHeight="1" outlineLevel="1" x14ac:dyDescent="0.25">
      <c r="A44" s="9">
        <f>A43+1</f>
        <v>33</v>
      </c>
      <c r="B44" s="5" t="s">
        <v>112</v>
      </c>
      <c r="C44" s="17">
        <f t="shared" ref="C44:C47" si="234">H44+AV44</f>
        <v>4155000</v>
      </c>
      <c r="D44" s="17">
        <f t="shared" ref="D44:D47" si="235">I44+AW44</f>
        <v>2851372.81</v>
      </c>
      <c r="E44" s="17">
        <v>4068800.29</v>
      </c>
      <c r="F44" s="18">
        <f>IF(D44&lt;=0," ",IF(D44/C44*100&gt;200,"СВ.200",D44/C44))</f>
        <v>0.68625097713598071</v>
      </c>
      <c r="G44" s="18">
        <f t="shared" si="224"/>
        <v>0.70078957107034612</v>
      </c>
      <c r="H44" s="17">
        <f t="shared" ref="H44:H47" si="236">M44+R44+W44+AB44+AG44+AL44+AQ44</f>
        <v>3144000</v>
      </c>
      <c r="I44" s="17">
        <f t="shared" ref="I44:I47" si="237">N44+S44+X44+AC44+AH44+AM44+AR44</f>
        <v>2255796.17</v>
      </c>
      <c r="J44" s="17">
        <v>3828330.55</v>
      </c>
      <c r="K44" s="18">
        <f t="shared" si="225"/>
        <v>0.71749242048346051</v>
      </c>
      <c r="L44" s="18">
        <f t="shared" si="150"/>
        <v>0.58923756466118116</v>
      </c>
      <c r="M44" s="17">
        <v>1500000</v>
      </c>
      <c r="N44" s="17">
        <v>1657255.58</v>
      </c>
      <c r="O44" s="17">
        <v>3042017.7</v>
      </c>
      <c r="P44" s="18">
        <f t="shared" si="98"/>
        <v>1.1048370533333334</v>
      </c>
      <c r="Q44" s="18">
        <f t="shared" si="123"/>
        <v>0.54478827654421602</v>
      </c>
      <c r="R44" s="17"/>
      <c r="S44" s="17"/>
      <c r="T44" s="17"/>
      <c r="U44" s="18" t="str">
        <f t="shared" si="99"/>
        <v xml:space="preserve"> </v>
      </c>
      <c r="V44" s="18" t="str">
        <f t="shared" si="124"/>
        <v xml:space="preserve"> </v>
      </c>
      <c r="W44" s="17"/>
      <c r="X44" s="17"/>
      <c r="Y44" s="17"/>
      <c r="Z44" s="18" t="str">
        <f t="shared" si="100"/>
        <v xml:space="preserve"> </v>
      </c>
      <c r="AA44" s="18" t="str">
        <f t="shared" si="125"/>
        <v xml:space="preserve"> </v>
      </c>
      <c r="AB44" s="17">
        <v>140000</v>
      </c>
      <c r="AC44" s="17">
        <v>71348.740000000005</v>
      </c>
      <c r="AD44" s="17">
        <v>122153.06</v>
      </c>
      <c r="AE44" s="18">
        <f t="shared" si="101"/>
        <v>0.50963385714285714</v>
      </c>
      <c r="AF44" s="18">
        <f t="shared" si="126"/>
        <v>0.58409294044700977</v>
      </c>
      <c r="AG44" s="17">
        <v>100000</v>
      </c>
      <c r="AH44" s="17">
        <v>50921.97</v>
      </c>
      <c r="AI44" s="17">
        <v>59376.03</v>
      </c>
      <c r="AJ44" s="18">
        <f t="shared" si="102"/>
        <v>0.50921970000000005</v>
      </c>
      <c r="AK44" s="18">
        <f t="shared" si="127"/>
        <v>0.85761830152672724</v>
      </c>
      <c r="AL44" s="17">
        <v>1400000</v>
      </c>
      <c r="AM44" s="17">
        <v>473369.88</v>
      </c>
      <c r="AN44" s="17">
        <v>602233.76</v>
      </c>
      <c r="AO44" s="18">
        <f t="shared" si="103"/>
        <v>0.33812134285714285</v>
      </c>
      <c r="AP44" s="18">
        <f t="shared" si="128"/>
        <v>0.7860234869596151</v>
      </c>
      <c r="AQ44" s="17">
        <v>4000</v>
      </c>
      <c r="AR44" s="17">
        <v>2900</v>
      </c>
      <c r="AS44" s="17">
        <v>2550</v>
      </c>
      <c r="AT44" s="18">
        <f t="shared" si="104"/>
        <v>0.72499999999999998</v>
      </c>
      <c r="AU44" s="18">
        <f t="shared" si="129"/>
        <v>1.1372549019607843</v>
      </c>
      <c r="AV44" s="17">
        <f t="shared" ref="AV44:AV47" si="238">BA44+BF44+BK44+BP44+BU44+BZ44+CE44+CJ44+CY44+DD44+DI44+DQ44+DV44</f>
        <v>1011000</v>
      </c>
      <c r="AW44" s="17">
        <f t="shared" ref="AW44:AW47" si="239">BB44+BG44+BL44+BQ44+BV44+CA44+CF44+CK44+CZ44+DE44+DJ44+DN44+DR44+DW44</f>
        <v>595576.64</v>
      </c>
      <c r="AX44" s="17">
        <v>240469.74</v>
      </c>
      <c r="AY44" s="18">
        <f t="shared" si="105"/>
        <v>0.58909657764589518</v>
      </c>
      <c r="AZ44" s="18" t="str">
        <f t="shared" si="130"/>
        <v>св.200</v>
      </c>
      <c r="BA44" s="17"/>
      <c r="BB44" s="17"/>
      <c r="BC44" s="17"/>
      <c r="BD44" s="18" t="str">
        <f t="shared" si="106"/>
        <v xml:space="preserve"> </v>
      </c>
      <c r="BE44" s="18" t="str">
        <f t="shared" si="131"/>
        <v xml:space="preserve"> </v>
      </c>
      <c r="BF44" s="17">
        <v>481000</v>
      </c>
      <c r="BG44" s="17">
        <v>450000</v>
      </c>
      <c r="BH44" s="17">
        <v>95205.52</v>
      </c>
      <c r="BI44" s="18">
        <f t="shared" si="107"/>
        <v>0.9355509355509356</v>
      </c>
      <c r="BJ44" s="18" t="str">
        <f t="shared" si="132"/>
        <v>св.200</v>
      </c>
      <c r="BK44" s="17">
        <v>230000</v>
      </c>
      <c r="BL44" s="17">
        <v>145576.64000000001</v>
      </c>
      <c r="BM44" s="17">
        <v>140264.22</v>
      </c>
      <c r="BN44" s="18">
        <f t="shared" si="108"/>
        <v>0.63294191304347835</v>
      </c>
      <c r="BO44" s="18">
        <f t="shared" si="133"/>
        <v>1.0378743773715065</v>
      </c>
      <c r="BP44" s="17"/>
      <c r="BQ44" s="17"/>
      <c r="BR44" s="17"/>
      <c r="BS44" s="18" t="str">
        <f t="shared" si="109"/>
        <v xml:space="preserve"> </v>
      </c>
      <c r="BT44" s="18" t="str">
        <f t="shared" si="134"/>
        <v xml:space="preserve"> </v>
      </c>
      <c r="BU44" s="17"/>
      <c r="BV44" s="17"/>
      <c r="BW44" s="17"/>
      <c r="BX44" s="18" t="str">
        <f t="shared" si="110"/>
        <v xml:space="preserve"> </v>
      </c>
      <c r="BY44" s="18" t="str">
        <f t="shared" si="135"/>
        <v xml:space="preserve"> </v>
      </c>
      <c r="BZ44" s="17"/>
      <c r="CA44" s="17"/>
      <c r="CB44" s="17">
        <v>5000</v>
      </c>
      <c r="CC44" s="18" t="str">
        <f t="shared" si="111"/>
        <v xml:space="preserve"> </v>
      </c>
      <c r="CD44" s="18">
        <f t="shared" si="136"/>
        <v>0</v>
      </c>
      <c r="CE44" s="17">
        <v>300000</v>
      </c>
      <c r="CF44" s="17"/>
      <c r="CG44" s="17"/>
      <c r="CH44" s="18" t="str">
        <f t="shared" si="112"/>
        <v xml:space="preserve"> </v>
      </c>
      <c r="CI44" s="18" t="str">
        <f t="shared" si="137"/>
        <v xml:space="preserve"> </v>
      </c>
      <c r="CJ44" s="17">
        <f t="shared" ref="CJ44:CJ47" si="240">CO44+CT44</f>
        <v>0</v>
      </c>
      <c r="CK44" s="17">
        <f t="shared" ref="CK44:CK47" si="241">CP44+CU44</f>
        <v>0</v>
      </c>
      <c r="CL44" s="17"/>
      <c r="CM44" s="18" t="str">
        <f t="shared" si="113"/>
        <v xml:space="preserve"> </v>
      </c>
      <c r="CN44" s="18" t="str">
        <f t="shared" si="138"/>
        <v xml:space="preserve"> </v>
      </c>
      <c r="CO44" s="17"/>
      <c r="CP44" s="17"/>
      <c r="CQ44" s="17"/>
      <c r="CR44" s="18" t="str">
        <f t="shared" si="114"/>
        <v xml:space="preserve"> </v>
      </c>
      <c r="CS44" s="18" t="str">
        <f t="shared" si="139"/>
        <v xml:space="preserve"> </v>
      </c>
      <c r="CT44" s="17"/>
      <c r="CU44" s="17"/>
      <c r="CV44" s="17"/>
      <c r="CW44" s="18" t="str">
        <f t="shared" si="115"/>
        <v xml:space="preserve"> </v>
      </c>
      <c r="CX44" s="18" t="str">
        <f t="shared" si="140"/>
        <v xml:space="preserve"> </v>
      </c>
      <c r="CY44" s="17"/>
      <c r="CZ44" s="17"/>
      <c r="DA44" s="17"/>
      <c r="DB44" s="18" t="str">
        <f t="shared" si="116"/>
        <v xml:space="preserve"> </v>
      </c>
      <c r="DC44" s="18" t="str">
        <f t="shared" si="141"/>
        <v xml:space="preserve"> </v>
      </c>
      <c r="DD44" s="17"/>
      <c r="DE44" s="17"/>
      <c r="DF44" s="17"/>
      <c r="DG44" s="18" t="str">
        <f t="shared" si="117"/>
        <v xml:space="preserve"> </v>
      </c>
      <c r="DH44" s="18" t="str">
        <f t="shared" si="142"/>
        <v xml:space="preserve"> </v>
      </c>
      <c r="DI44" s="17"/>
      <c r="DJ44" s="17"/>
      <c r="DK44" s="17"/>
      <c r="DL44" s="18" t="str">
        <f t="shared" si="118"/>
        <v xml:space="preserve"> </v>
      </c>
      <c r="DM44" s="18" t="str">
        <f t="shared" si="143"/>
        <v xml:space="preserve"> </v>
      </c>
      <c r="DN44" s="17"/>
      <c r="DO44" s="17"/>
      <c r="DP44" s="38" t="str">
        <f t="shared" si="207"/>
        <v xml:space="preserve"> </v>
      </c>
      <c r="DQ44" s="17"/>
      <c r="DR44" s="17"/>
      <c r="DS44" s="17"/>
      <c r="DT44" s="18" t="str">
        <f t="shared" si="119"/>
        <v xml:space="preserve"> </v>
      </c>
      <c r="DU44" s="18" t="str">
        <f t="shared" si="144"/>
        <v xml:space="preserve"> </v>
      </c>
      <c r="DV44" s="17"/>
      <c r="DW44" s="17"/>
      <c r="DX44" s="17"/>
      <c r="DY44" s="18" t="str">
        <f t="shared" si="120"/>
        <v xml:space="preserve"> </v>
      </c>
      <c r="DZ44" s="18" t="str">
        <f t="shared" si="145"/>
        <v xml:space="preserve"> </v>
      </c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</row>
    <row r="45" spans="1:149" s="10" customFormat="1" ht="15.75" customHeight="1" outlineLevel="1" x14ac:dyDescent="0.25">
      <c r="A45" s="9">
        <f t="shared" ref="A45:A47" si="242">A44+1</f>
        <v>34</v>
      </c>
      <c r="B45" s="5" t="s">
        <v>17</v>
      </c>
      <c r="C45" s="17">
        <f t="shared" si="234"/>
        <v>1185536.1099999999</v>
      </c>
      <c r="D45" s="17">
        <f t="shared" si="235"/>
        <v>964902.87</v>
      </c>
      <c r="E45" s="17">
        <v>622021.69999999995</v>
      </c>
      <c r="F45" s="18">
        <f>IF(D45&lt;=0," ",IF(D45/C45*100&gt;200,"СВ.200",D45/C45))</f>
        <v>0.81389580786366778</v>
      </c>
      <c r="G45" s="18">
        <f t="shared" si="224"/>
        <v>1.551236669074407</v>
      </c>
      <c r="H45" s="17">
        <f t="shared" si="236"/>
        <v>530000</v>
      </c>
      <c r="I45" s="17">
        <f t="shared" si="237"/>
        <v>348166.76</v>
      </c>
      <c r="J45" s="17">
        <v>413765.63999999996</v>
      </c>
      <c r="K45" s="18">
        <f t="shared" si="225"/>
        <v>0.65691841509433968</v>
      </c>
      <c r="L45" s="18">
        <f t="shared" si="150"/>
        <v>0.84145885095727146</v>
      </c>
      <c r="M45" s="17">
        <v>90000</v>
      </c>
      <c r="N45" s="17">
        <v>85042.15</v>
      </c>
      <c r="O45" s="17">
        <v>64507.85</v>
      </c>
      <c r="P45" s="18">
        <f t="shared" si="98"/>
        <v>0.94491277777777771</v>
      </c>
      <c r="Q45" s="18">
        <f t="shared" si="123"/>
        <v>1.31832249873465</v>
      </c>
      <c r="R45" s="17"/>
      <c r="S45" s="17"/>
      <c r="T45" s="17"/>
      <c r="U45" s="18" t="str">
        <f t="shared" si="99"/>
        <v xml:space="preserve"> </v>
      </c>
      <c r="V45" s="18" t="str">
        <f t="shared" si="124"/>
        <v xml:space="preserve"> </v>
      </c>
      <c r="W45" s="17"/>
      <c r="X45" s="17"/>
      <c r="Y45" s="17"/>
      <c r="Z45" s="18" t="str">
        <f t="shared" si="100"/>
        <v xml:space="preserve"> </v>
      </c>
      <c r="AA45" s="18" t="str">
        <f t="shared" si="125"/>
        <v xml:space="preserve"> </v>
      </c>
      <c r="AB45" s="17"/>
      <c r="AC45" s="17"/>
      <c r="AD45" s="17"/>
      <c r="AE45" s="18" t="str">
        <f t="shared" si="101"/>
        <v xml:space="preserve"> </v>
      </c>
      <c r="AF45" s="18" t="str">
        <f t="shared" si="126"/>
        <v xml:space="preserve"> </v>
      </c>
      <c r="AG45" s="17">
        <v>70000</v>
      </c>
      <c r="AH45" s="17">
        <v>7662.94</v>
      </c>
      <c r="AI45" s="17">
        <v>20764.38</v>
      </c>
      <c r="AJ45" s="18">
        <f t="shared" si="102"/>
        <v>0.10947057142857142</v>
      </c>
      <c r="AK45" s="18">
        <f t="shared" si="127"/>
        <v>0.36904256231103455</v>
      </c>
      <c r="AL45" s="17">
        <v>369000</v>
      </c>
      <c r="AM45" s="17">
        <v>255461.67</v>
      </c>
      <c r="AN45" s="17">
        <v>328493.40999999997</v>
      </c>
      <c r="AO45" s="18">
        <f t="shared" si="103"/>
        <v>0.69230804878048779</v>
      </c>
      <c r="AP45" s="18">
        <f t="shared" si="128"/>
        <v>0.77767669677148177</v>
      </c>
      <c r="AQ45" s="17">
        <v>1000</v>
      </c>
      <c r="AR45" s="17"/>
      <c r="AS45" s="17"/>
      <c r="AT45" s="18" t="str">
        <f t="shared" si="104"/>
        <v xml:space="preserve"> </v>
      </c>
      <c r="AU45" s="18" t="str">
        <f t="shared" si="129"/>
        <v xml:space="preserve"> </v>
      </c>
      <c r="AV45" s="17">
        <f t="shared" si="238"/>
        <v>655536.11</v>
      </c>
      <c r="AW45" s="17">
        <f t="shared" si="239"/>
        <v>616736.11</v>
      </c>
      <c r="AX45" s="17">
        <v>208256.06</v>
      </c>
      <c r="AY45" s="18">
        <f t="shared" si="105"/>
        <v>0.94081180363961947</v>
      </c>
      <c r="AZ45" s="18" t="str">
        <f t="shared" si="130"/>
        <v>св.200</v>
      </c>
      <c r="BA45" s="17"/>
      <c r="BB45" s="17"/>
      <c r="BC45" s="17"/>
      <c r="BD45" s="18" t="str">
        <f t="shared" si="106"/>
        <v xml:space="preserve"> </v>
      </c>
      <c r="BE45" s="18" t="str">
        <f t="shared" si="131"/>
        <v xml:space="preserve"> </v>
      </c>
      <c r="BF45" s="17">
        <v>490536.11</v>
      </c>
      <c r="BG45" s="17">
        <v>490536.11</v>
      </c>
      <c r="BH45" s="17">
        <v>40536.11</v>
      </c>
      <c r="BI45" s="18">
        <f t="shared" si="107"/>
        <v>1</v>
      </c>
      <c r="BJ45" s="18" t="str">
        <f t="shared" si="132"/>
        <v>св.200</v>
      </c>
      <c r="BK45" s="17">
        <v>86400</v>
      </c>
      <c r="BL45" s="17">
        <v>57600</v>
      </c>
      <c r="BM45" s="17">
        <v>64800</v>
      </c>
      <c r="BN45" s="18">
        <f t="shared" si="108"/>
        <v>0.66666666666666663</v>
      </c>
      <c r="BO45" s="18">
        <f t="shared" si="133"/>
        <v>0.88888888888888884</v>
      </c>
      <c r="BP45" s="17"/>
      <c r="BQ45" s="17"/>
      <c r="BR45" s="17"/>
      <c r="BS45" s="18" t="str">
        <f t="shared" si="109"/>
        <v xml:space="preserve"> </v>
      </c>
      <c r="BT45" s="18" t="str">
        <f t="shared" si="134"/>
        <v xml:space="preserve"> </v>
      </c>
      <c r="BU45" s="17"/>
      <c r="BV45" s="17"/>
      <c r="BW45" s="17"/>
      <c r="BX45" s="18" t="str">
        <f t="shared" si="110"/>
        <v xml:space="preserve"> </v>
      </c>
      <c r="BY45" s="18" t="str">
        <f t="shared" si="135"/>
        <v xml:space="preserve"> </v>
      </c>
      <c r="BZ45" s="17">
        <v>28600</v>
      </c>
      <c r="CA45" s="17">
        <v>18600</v>
      </c>
      <c r="CB45" s="17">
        <v>22920</v>
      </c>
      <c r="CC45" s="18">
        <f t="shared" si="111"/>
        <v>0.65034965034965031</v>
      </c>
      <c r="CD45" s="18">
        <f t="shared" si="136"/>
        <v>0.81151832460732987</v>
      </c>
      <c r="CE45" s="17"/>
      <c r="CF45" s="17"/>
      <c r="CG45" s="17"/>
      <c r="CH45" s="18" t="str">
        <f t="shared" si="112"/>
        <v xml:space="preserve"> </v>
      </c>
      <c r="CI45" s="18" t="str">
        <f t="shared" si="137"/>
        <v xml:space="preserve"> </v>
      </c>
      <c r="CJ45" s="17">
        <f t="shared" si="240"/>
        <v>0</v>
      </c>
      <c r="CK45" s="17">
        <f t="shared" si="241"/>
        <v>0</v>
      </c>
      <c r="CL45" s="17"/>
      <c r="CM45" s="18" t="str">
        <f t="shared" si="113"/>
        <v xml:space="preserve"> </v>
      </c>
      <c r="CN45" s="18" t="str">
        <f t="shared" si="138"/>
        <v xml:space="preserve"> </v>
      </c>
      <c r="CO45" s="17"/>
      <c r="CP45" s="17"/>
      <c r="CQ45" s="17"/>
      <c r="CR45" s="18" t="str">
        <f t="shared" si="114"/>
        <v xml:space="preserve"> </v>
      </c>
      <c r="CS45" s="18" t="str">
        <f t="shared" si="139"/>
        <v xml:space="preserve"> </v>
      </c>
      <c r="CT45" s="17"/>
      <c r="CU45" s="17"/>
      <c r="CV45" s="17"/>
      <c r="CW45" s="18" t="str">
        <f t="shared" si="115"/>
        <v xml:space="preserve"> </v>
      </c>
      <c r="CX45" s="18" t="str">
        <f t="shared" si="140"/>
        <v xml:space="preserve"> </v>
      </c>
      <c r="CY45" s="17"/>
      <c r="CZ45" s="17"/>
      <c r="DA45" s="17"/>
      <c r="DB45" s="18" t="str">
        <f t="shared" si="116"/>
        <v xml:space="preserve"> </v>
      </c>
      <c r="DC45" s="18" t="str">
        <f t="shared" si="141"/>
        <v xml:space="preserve"> </v>
      </c>
      <c r="DD45" s="17"/>
      <c r="DE45" s="17"/>
      <c r="DF45" s="17"/>
      <c r="DG45" s="18" t="str">
        <f t="shared" si="117"/>
        <v xml:space="preserve"> </v>
      </c>
      <c r="DH45" s="18" t="str">
        <f t="shared" si="142"/>
        <v xml:space="preserve"> </v>
      </c>
      <c r="DI45" s="17"/>
      <c r="DJ45" s="17"/>
      <c r="DK45" s="17"/>
      <c r="DL45" s="18" t="str">
        <f t="shared" si="118"/>
        <v xml:space="preserve"> </v>
      </c>
      <c r="DM45" s="18" t="str">
        <f t="shared" si="143"/>
        <v xml:space="preserve"> </v>
      </c>
      <c r="DN45" s="17"/>
      <c r="DO45" s="17"/>
      <c r="DP45" s="38" t="str">
        <f t="shared" si="207"/>
        <v xml:space="preserve"> </v>
      </c>
      <c r="DQ45" s="17"/>
      <c r="DR45" s="17"/>
      <c r="DS45" s="17"/>
      <c r="DT45" s="18" t="str">
        <f t="shared" si="119"/>
        <v xml:space="preserve"> </v>
      </c>
      <c r="DU45" s="18" t="str">
        <f t="shared" si="144"/>
        <v xml:space="preserve"> </v>
      </c>
      <c r="DV45" s="17">
        <v>50000</v>
      </c>
      <c r="DW45" s="17">
        <v>50000</v>
      </c>
      <c r="DX45" s="17">
        <v>79999.95</v>
      </c>
      <c r="DY45" s="18">
        <f t="shared" si="120"/>
        <v>1</v>
      </c>
      <c r="DZ45" s="18">
        <f t="shared" si="145"/>
        <v>0.62500039062524415</v>
      </c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</row>
    <row r="46" spans="1:149" s="10" customFormat="1" ht="15.75" customHeight="1" outlineLevel="1" x14ac:dyDescent="0.25">
      <c r="A46" s="9">
        <f t="shared" si="242"/>
        <v>35</v>
      </c>
      <c r="B46" s="5" t="s">
        <v>5</v>
      </c>
      <c r="C46" s="17">
        <f t="shared" si="234"/>
        <v>578720</v>
      </c>
      <c r="D46" s="17">
        <f t="shared" si="235"/>
        <v>283551.2</v>
      </c>
      <c r="E46" s="17">
        <v>266067.19</v>
      </c>
      <c r="F46" s="18">
        <f>IF(D46&lt;=0," ",IF(D46/C46*100&gt;200,"СВ.200",D46/C46))</f>
        <v>0.48996267625103679</v>
      </c>
      <c r="G46" s="18">
        <f t="shared" si="224"/>
        <v>1.0657127622537752</v>
      </c>
      <c r="H46" s="17">
        <f t="shared" si="236"/>
        <v>547530</v>
      </c>
      <c r="I46" s="17">
        <f t="shared" si="237"/>
        <v>251459.26</v>
      </c>
      <c r="J46" s="17">
        <v>207248.08000000002</v>
      </c>
      <c r="K46" s="18">
        <f t="shared" si="225"/>
        <v>0.45926115463992845</v>
      </c>
      <c r="L46" s="18">
        <f t="shared" si="150"/>
        <v>1.2133249195842972</v>
      </c>
      <c r="M46" s="17">
        <v>22530</v>
      </c>
      <c r="N46" s="17">
        <v>47795.15</v>
      </c>
      <c r="O46" s="17">
        <v>32263.1</v>
      </c>
      <c r="P46" s="18" t="str">
        <f t="shared" si="98"/>
        <v>СВ.200</v>
      </c>
      <c r="Q46" s="18">
        <f t="shared" si="123"/>
        <v>1.4814184005876683</v>
      </c>
      <c r="R46" s="17"/>
      <c r="S46" s="17"/>
      <c r="T46" s="17"/>
      <c r="U46" s="18" t="str">
        <f t="shared" si="99"/>
        <v xml:space="preserve"> </v>
      </c>
      <c r="V46" s="18" t="str">
        <f t="shared" si="124"/>
        <v xml:space="preserve"> </v>
      </c>
      <c r="W46" s="17"/>
      <c r="X46" s="17"/>
      <c r="Y46" s="17"/>
      <c r="Z46" s="18" t="str">
        <f t="shared" si="100"/>
        <v xml:space="preserve"> </v>
      </c>
      <c r="AA46" s="18" t="str">
        <f t="shared" si="125"/>
        <v xml:space="preserve"> </v>
      </c>
      <c r="AB46" s="17"/>
      <c r="AC46" s="17"/>
      <c r="AD46" s="17"/>
      <c r="AE46" s="18" t="str">
        <f t="shared" si="101"/>
        <v xml:space="preserve"> </v>
      </c>
      <c r="AF46" s="18" t="str">
        <f t="shared" si="126"/>
        <v xml:space="preserve"> </v>
      </c>
      <c r="AG46" s="17">
        <v>94000</v>
      </c>
      <c r="AH46" s="17">
        <v>12217.27</v>
      </c>
      <c r="AI46" s="17">
        <v>15502.6</v>
      </c>
      <c r="AJ46" s="18">
        <f t="shared" si="102"/>
        <v>0.1299709574468085</v>
      </c>
      <c r="AK46" s="18">
        <f t="shared" si="127"/>
        <v>0.78807877388309056</v>
      </c>
      <c r="AL46" s="17">
        <v>430000</v>
      </c>
      <c r="AM46" s="17">
        <v>191146.84</v>
      </c>
      <c r="AN46" s="17">
        <v>159182.38</v>
      </c>
      <c r="AO46" s="18">
        <f t="shared" si="103"/>
        <v>0.44452753488372093</v>
      </c>
      <c r="AP46" s="18">
        <f t="shared" si="128"/>
        <v>1.2008040085843672</v>
      </c>
      <c r="AQ46" s="17">
        <v>1000</v>
      </c>
      <c r="AR46" s="17">
        <v>300</v>
      </c>
      <c r="AS46" s="17">
        <v>300</v>
      </c>
      <c r="AT46" s="18">
        <f t="shared" si="104"/>
        <v>0.3</v>
      </c>
      <c r="AU46" s="18">
        <f t="shared" si="129"/>
        <v>1</v>
      </c>
      <c r="AV46" s="17">
        <f t="shared" si="238"/>
        <v>31190</v>
      </c>
      <c r="AW46" s="17">
        <f t="shared" si="239"/>
        <v>32091.94</v>
      </c>
      <c r="AX46" s="17">
        <v>58819.11</v>
      </c>
      <c r="AY46" s="18">
        <f t="shared" si="105"/>
        <v>1.0289176017954471</v>
      </c>
      <c r="AZ46" s="18">
        <f t="shared" si="130"/>
        <v>0.54560397122635818</v>
      </c>
      <c r="BA46" s="17"/>
      <c r="BB46" s="17"/>
      <c r="BC46" s="17"/>
      <c r="BD46" s="18" t="str">
        <f t="shared" si="106"/>
        <v xml:space="preserve"> </v>
      </c>
      <c r="BE46" s="18" t="str">
        <f t="shared" si="131"/>
        <v xml:space="preserve"> </v>
      </c>
      <c r="BF46" s="17"/>
      <c r="BG46" s="17"/>
      <c r="BH46" s="17"/>
      <c r="BI46" s="18" t="str">
        <f t="shared" si="107"/>
        <v xml:space="preserve"> </v>
      </c>
      <c r="BJ46" s="18" t="str">
        <f t="shared" si="132"/>
        <v xml:space="preserve"> </v>
      </c>
      <c r="BK46" s="17"/>
      <c r="BL46" s="17"/>
      <c r="BM46" s="17"/>
      <c r="BN46" s="18" t="str">
        <f t="shared" si="108"/>
        <v xml:space="preserve"> </v>
      </c>
      <c r="BO46" s="18" t="str">
        <f t="shared" si="133"/>
        <v xml:space="preserve"> </v>
      </c>
      <c r="BP46" s="17"/>
      <c r="BQ46" s="17"/>
      <c r="BR46" s="17"/>
      <c r="BS46" s="18" t="str">
        <f t="shared" si="109"/>
        <v xml:space="preserve"> </v>
      </c>
      <c r="BT46" s="18" t="str">
        <f t="shared" si="134"/>
        <v xml:space="preserve"> </v>
      </c>
      <c r="BU46" s="17"/>
      <c r="BV46" s="17"/>
      <c r="BW46" s="17"/>
      <c r="BX46" s="18" t="str">
        <f t="shared" si="110"/>
        <v xml:space="preserve"> </v>
      </c>
      <c r="BY46" s="18" t="str">
        <f t="shared" si="135"/>
        <v xml:space="preserve"> </v>
      </c>
      <c r="BZ46" s="17">
        <v>31190</v>
      </c>
      <c r="CA46" s="17">
        <v>32091.94</v>
      </c>
      <c r="CB46" s="17">
        <v>28819.11</v>
      </c>
      <c r="CC46" s="18">
        <f t="shared" si="111"/>
        <v>1.0289176017954471</v>
      </c>
      <c r="CD46" s="18">
        <f t="shared" si="136"/>
        <v>1.1135645757277028</v>
      </c>
      <c r="CE46" s="17"/>
      <c r="CF46" s="17"/>
      <c r="CG46" s="17"/>
      <c r="CH46" s="18" t="str">
        <f t="shared" si="112"/>
        <v xml:space="preserve"> </v>
      </c>
      <c r="CI46" s="18" t="str">
        <f t="shared" si="137"/>
        <v xml:space="preserve"> </v>
      </c>
      <c r="CJ46" s="17">
        <f t="shared" si="240"/>
        <v>0</v>
      </c>
      <c r="CK46" s="17">
        <f t="shared" si="241"/>
        <v>0</v>
      </c>
      <c r="CL46" s="17"/>
      <c r="CM46" s="18" t="str">
        <f t="shared" si="113"/>
        <v xml:space="preserve"> </v>
      </c>
      <c r="CN46" s="18" t="str">
        <f t="shared" si="138"/>
        <v xml:space="preserve"> </v>
      </c>
      <c r="CO46" s="17"/>
      <c r="CP46" s="17"/>
      <c r="CQ46" s="17"/>
      <c r="CR46" s="18" t="str">
        <f t="shared" si="114"/>
        <v xml:space="preserve"> </v>
      </c>
      <c r="CS46" s="18" t="str">
        <f t="shared" si="139"/>
        <v xml:space="preserve"> </v>
      </c>
      <c r="CT46" s="17"/>
      <c r="CU46" s="17"/>
      <c r="CV46" s="17"/>
      <c r="CW46" s="18" t="str">
        <f t="shared" si="115"/>
        <v xml:space="preserve"> </v>
      </c>
      <c r="CX46" s="18" t="str">
        <f t="shared" si="140"/>
        <v xml:space="preserve"> </v>
      </c>
      <c r="CY46" s="17"/>
      <c r="CZ46" s="17"/>
      <c r="DA46" s="17"/>
      <c r="DB46" s="18" t="str">
        <f t="shared" si="116"/>
        <v xml:space="preserve"> </v>
      </c>
      <c r="DC46" s="18" t="str">
        <f t="shared" si="141"/>
        <v xml:space="preserve"> </v>
      </c>
      <c r="DD46" s="17"/>
      <c r="DE46" s="17"/>
      <c r="DF46" s="17"/>
      <c r="DG46" s="18" t="str">
        <f t="shared" si="117"/>
        <v xml:space="preserve"> </v>
      </c>
      <c r="DH46" s="18" t="str">
        <f t="shared" si="142"/>
        <v xml:space="preserve"> </v>
      </c>
      <c r="DI46" s="17"/>
      <c r="DJ46" s="17"/>
      <c r="DK46" s="17"/>
      <c r="DL46" s="18" t="str">
        <f t="shared" si="118"/>
        <v xml:space="preserve"> </v>
      </c>
      <c r="DM46" s="18" t="str">
        <f t="shared" si="143"/>
        <v xml:space="preserve"> </v>
      </c>
      <c r="DN46" s="17"/>
      <c r="DO46" s="17"/>
      <c r="DP46" s="38" t="str">
        <f t="shared" si="207"/>
        <v xml:space="preserve"> </v>
      </c>
      <c r="DQ46" s="17"/>
      <c r="DR46" s="17"/>
      <c r="DS46" s="17"/>
      <c r="DT46" s="18" t="str">
        <f t="shared" si="119"/>
        <v xml:space="preserve"> </v>
      </c>
      <c r="DU46" s="18" t="str">
        <f t="shared" si="144"/>
        <v xml:space="preserve"> </v>
      </c>
      <c r="DV46" s="17"/>
      <c r="DW46" s="17"/>
      <c r="DX46" s="17">
        <v>30000</v>
      </c>
      <c r="DY46" s="18" t="str">
        <f t="shared" si="120"/>
        <v xml:space="preserve"> </v>
      </c>
      <c r="DZ46" s="18">
        <f t="shared" si="145"/>
        <v>0</v>
      </c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</row>
    <row r="47" spans="1:149" s="10" customFormat="1" ht="15.75" customHeight="1" outlineLevel="1" x14ac:dyDescent="0.25">
      <c r="A47" s="9">
        <f t="shared" si="242"/>
        <v>36</v>
      </c>
      <c r="B47" s="5" t="s">
        <v>66</v>
      </c>
      <c r="C47" s="17">
        <f t="shared" si="234"/>
        <v>623750</v>
      </c>
      <c r="D47" s="17">
        <f t="shared" si="235"/>
        <v>494417.36</v>
      </c>
      <c r="E47" s="17">
        <v>261154.08000000002</v>
      </c>
      <c r="F47" s="18">
        <f>IF(D47&lt;=0," ",IF(D47/C47*100&gt;200,"СВ.200",D47/C47))</f>
        <v>0.79265308216432862</v>
      </c>
      <c r="G47" s="18">
        <f t="shared" si="224"/>
        <v>1.8932017451153738</v>
      </c>
      <c r="H47" s="17">
        <f t="shared" si="236"/>
        <v>490000</v>
      </c>
      <c r="I47" s="17">
        <f t="shared" si="237"/>
        <v>376767.36</v>
      </c>
      <c r="J47" s="17">
        <v>148574.08000000002</v>
      </c>
      <c r="K47" s="18">
        <f t="shared" si="225"/>
        <v>0.76891297959183669</v>
      </c>
      <c r="L47" s="18" t="str">
        <f t="shared" si="150"/>
        <v>св.200</v>
      </c>
      <c r="M47" s="17">
        <v>59000</v>
      </c>
      <c r="N47" s="17">
        <v>40163.019999999997</v>
      </c>
      <c r="O47" s="17">
        <v>33922.35</v>
      </c>
      <c r="P47" s="18">
        <f t="shared" si="98"/>
        <v>0.68072915254237287</v>
      </c>
      <c r="Q47" s="18">
        <f t="shared" si="123"/>
        <v>1.1839692709968501</v>
      </c>
      <c r="R47" s="17"/>
      <c r="S47" s="17"/>
      <c r="T47" s="17"/>
      <c r="U47" s="18" t="str">
        <f t="shared" si="99"/>
        <v xml:space="preserve"> </v>
      </c>
      <c r="V47" s="18" t="str">
        <f t="shared" si="124"/>
        <v xml:space="preserve"> </v>
      </c>
      <c r="W47" s="17"/>
      <c r="X47" s="17"/>
      <c r="Y47" s="17"/>
      <c r="Z47" s="18" t="str">
        <f t="shared" si="100"/>
        <v xml:space="preserve"> </v>
      </c>
      <c r="AA47" s="18" t="str">
        <f t="shared" si="125"/>
        <v xml:space="preserve"> </v>
      </c>
      <c r="AB47" s="17"/>
      <c r="AC47" s="17"/>
      <c r="AD47" s="17"/>
      <c r="AE47" s="18" t="str">
        <f t="shared" si="101"/>
        <v xml:space="preserve"> </v>
      </c>
      <c r="AF47" s="18" t="str">
        <f t="shared" si="126"/>
        <v xml:space="preserve"> </v>
      </c>
      <c r="AG47" s="17">
        <v>110000</v>
      </c>
      <c r="AH47" s="17">
        <v>94295.93</v>
      </c>
      <c r="AI47" s="17">
        <v>18533.73</v>
      </c>
      <c r="AJ47" s="18">
        <f t="shared" si="102"/>
        <v>0.85723572727272723</v>
      </c>
      <c r="AK47" s="18" t="str">
        <f t="shared" si="127"/>
        <v>св.200</v>
      </c>
      <c r="AL47" s="17">
        <v>320000</v>
      </c>
      <c r="AM47" s="17">
        <v>242308.41</v>
      </c>
      <c r="AN47" s="17">
        <v>96118</v>
      </c>
      <c r="AO47" s="18">
        <f t="shared" si="103"/>
        <v>0.75721378125000005</v>
      </c>
      <c r="AP47" s="18" t="str">
        <f t="shared" si="128"/>
        <v>св.200</v>
      </c>
      <c r="AQ47" s="17">
        <v>1000</v>
      </c>
      <c r="AR47" s="17"/>
      <c r="AS47" s="17"/>
      <c r="AT47" s="18" t="str">
        <f t="shared" si="104"/>
        <v xml:space="preserve"> </v>
      </c>
      <c r="AU47" s="18" t="str">
        <f t="shared" si="129"/>
        <v xml:space="preserve"> </v>
      </c>
      <c r="AV47" s="17">
        <f t="shared" si="238"/>
        <v>133750</v>
      </c>
      <c r="AW47" s="17">
        <f t="shared" si="239"/>
        <v>117650</v>
      </c>
      <c r="AX47" s="17">
        <v>112580</v>
      </c>
      <c r="AY47" s="18">
        <f t="shared" si="105"/>
        <v>0.87962616822429907</v>
      </c>
      <c r="AZ47" s="18">
        <f t="shared" si="130"/>
        <v>1.0450346420323327</v>
      </c>
      <c r="BA47" s="17"/>
      <c r="BB47" s="17"/>
      <c r="BC47" s="17"/>
      <c r="BD47" s="18" t="str">
        <f t="shared" si="106"/>
        <v xml:space="preserve"> </v>
      </c>
      <c r="BE47" s="18" t="str">
        <f t="shared" si="131"/>
        <v xml:space="preserve"> </v>
      </c>
      <c r="BF47" s="17"/>
      <c r="BG47" s="17"/>
      <c r="BH47" s="17"/>
      <c r="BI47" s="18" t="str">
        <f t="shared" si="107"/>
        <v xml:space="preserve"> </v>
      </c>
      <c r="BJ47" s="18" t="str">
        <f t="shared" si="132"/>
        <v xml:space="preserve"> </v>
      </c>
      <c r="BK47" s="17"/>
      <c r="BL47" s="17"/>
      <c r="BM47" s="17"/>
      <c r="BN47" s="18" t="str">
        <f t="shared" si="108"/>
        <v xml:space="preserve"> </v>
      </c>
      <c r="BO47" s="18" t="str">
        <f t="shared" si="133"/>
        <v xml:space="preserve"> </v>
      </c>
      <c r="BP47" s="17"/>
      <c r="BQ47" s="17"/>
      <c r="BR47" s="17"/>
      <c r="BS47" s="18" t="str">
        <f t="shared" si="109"/>
        <v xml:space="preserve"> </v>
      </c>
      <c r="BT47" s="18" t="str">
        <f t="shared" si="134"/>
        <v xml:space="preserve"> </v>
      </c>
      <c r="BU47" s="17"/>
      <c r="BV47" s="17"/>
      <c r="BW47" s="17"/>
      <c r="BX47" s="18" t="str">
        <f t="shared" si="110"/>
        <v xml:space="preserve"> </v>
      </c>
      <c r="BY47" s="18" t="str">
        <f t="shared" si="135"/>
        <v xml:space="preserve"> </v>
      </c>
      <c r="BZ47" s="17">
        <v>70000</v>
      </c>
      <c r="CA47" s="17">
        <v>53900</v>
      </c>
      <c r="CB47" s="17">
        <v>52580</v>
      </c>
      <c r="CC47" s="18">
        <f t="shared" si="111"/>
        <v>0.77</v>
      </c>
      <c r="CD47" s="18">
        <f t="shared" si="136"/>
        <v>1.0251046025104602</v>
      </c>
      <c r="CE47" s="17"/>
      <c r="CF47" s="17"/>
      <c r="CG47" s="17"/>
      <c r="CH47" s="18" t="str">
        <f t="shared" si="112"/>
        <v xml:space="preserve"> </v>
      </c>
      <c r="CI47" s="18" t="str">
        <f t="shared" si="137"/>
        <v xml:space="preserve"> </v>
      </c>
      <c r="CJ47" s="17">
        <f t="shared" si="240"/>
        <v>0</v>
      </c>
      <c r="CK47" s="17">
        <f t="shared" si="241"/>
        <v>0</v>
      </c>
      <c r="CL47" s="17"/>
      <c r="CM47" s="18" t="str">
        <f t="shared" si="113"/>
        <v xml:space="preserve"> </v>
      </c>
      <c r="CN47" s="18" t="str">
        <f t="shared" si="138"/>
        <v xml:space="preserve"> </v>
      </c>
      <c r="CO47" s="17"/>
      <c r="CP47" s="17"/>
      <c r="CQ47" s="17"/>
      <c r="CR47" s="18" t="str">
        <f t="shared" si="114"/>
        <v xml:space="preserve"> </v>
      </c>
      <c r="CS47" s="18" t="str">
        <f t="shared" si="139"/>
        <v xml:space="preserve"> </v>
      </c>
      <c r="CT47" s="17"/>
      <c r="CU47" s="17"/>
      <c r="CV47" s="17"/>
      <c r="CW47" s="18" t="str">
        <f t="shared" si="115"/>
        <v xml:space="preserve"> </v>
      </c>
      <c r="CX47" s="18" t="str">
        <f t="shared" si="140"/>
        <v xml:space="preserve"> </v>
      </c>
      <c r="CY47" s="17"/>
      <c r="CZ47" s="17"/>
      <c r="DA47" s="17"/>
      <c r="DB47" s="18" t="str">
        <f t="shared" si="116"/>
        <v xml:space="preserve"> </v>
      </c>
      <c r="DC47" s="18" t="str">
        <f t="shared" si="141"/>
        <v xml:space="preserve"> </v>
      </c>
      <c r="DD47" s="17"/>
      <c r="DE47" s="17"/>
      <c r="DF47" s="17"/>
      <c r="DG47" s="18" t="str">
        <f t="shared" si="117"/>
        <v xml:space="preserve"> </v>
      </c>
      <c r="DH47" s="18" t="str">
        <f t="shared" si="142"/>
        <v xml:space="preserve"> </v>
      </c>
      <c r="DI47" s="17"/>
      <c r="DJ47" s="17"/>
      <c r="DK47" s="17"/>
      <c r="DL47" s="18" t="str">
        <f t="shared" si="118"/>
        <v xml:space="preserve"> </v>
      </c>
      <c r="DM47" s="18" t="str">
        <f t="shared" si="143"/>
        <v xml:space="preserve"> </v>
      </c>
      <c r="DN47" s="17"/>
      <c r="DO47" s="17"/>
      <c r="DP47" s="38" t="str">
        <f t="shared" si="207"/>
        <v xml:space="preserve"> </v>
      </c>
      <c r="DQ47" s="17"/>
      <c r="DR47" s="17"/>
      <c r="DS47" s="17"/>
      <c r="DT47" s="18" t="str">
        <f t="shared" si="119"/>
        <v xml:space="preserve"> </v>
      </c>
      <c r="DU47" s="18" t="str">
        <f t="shared" si="144"/>
        <v xml:space="preserve"> </v>
      </c>
      <c r="DV47" s="17">
        <v>63750</v>
      </c>
      <c r="DW47" s="17">
        <v>63750</v>
      </c>
      <c r="DX47" s="17">
        <v>60000</v>
      </c>
      <c r="DY47" s="18">
        <f t="shared" si="120"/>
        <v>1</v>
      </c>
      <c r="DZ47" s="18">
        <f t="shared" si="145"/>
        <v>1.0625</v>
      </c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</row>
    <row r="48" spans="1:149" s="12" customFormat="1" ht="15.75" x14ac:dyDescent="0.25">
      <c r="A48" s="11"/>
      <c r="B48" s="4" t="s">
        <v>127</v>
      </c>
      <c r="C48" s="34">
        <f>SUM(C49:C55)</f>
        <v>155203037.42000002</v>
      </c>
      <c r="D48" s="34">
        <f>SUM(D49:D55)</f>
        <v>110250191.84999999</v>
      </c>
      <c r="E48" s="34">
        <v>98958650.37999998</v>
      </c>
      <c r="F48" s="16">
        <f>IF(D48&lt;=0," ",IF(D48/C48*100&gt;200,"СВ.200",D48/C48))</f>
        <v>0.7103610450074398</v>
      </c>
      <c r="G48" s="16">
        <f t="shared" si="224"/>
        <v>1.1141036324428499</v>
      </c>
      <c r="H48" s="34">
        <f>SUM(H49:H55)</f>
        <v>133233470.07000001</v>
      </c>
      <c r="I48" s="34">
        <f>SUM(I49:I55)</f>
        <v>100603476.34</v>
      </c>
      <c r="J48" s="34">
        <v>89073754.970000014</v>
      </c>
      <c r="K48" s="16">
        <f t="shared" si="225"/>
        <v>0.75509161689734261</v>
      </c>
      <c r="L48" s="16">
        <f t="shared" si="150"/>
        <v>1.1294401630860089</v>
      </c>
      <c r="M48" s="34">
        <f>SUM(M49:M55)</f>
        <v>112954944</v>
      </c>
      <c r="N48" s="34">
        <f>SUM(N49:N55)</f>
        <v>86568017.25</v>
      </c>
      <c r="O48" s="34">
        <v>72208700.040000007</v>
      </c>
      <c r="P48" s="16">
        <f t="shared" si="98"/>
        <v>0.76639422927782608</v>
      </c>
      <c r="Q48" s="16">
        <f t="shared" si="123"/>
        <v>1.1988585475440723</v>
      </c>
      <c r="R48" s="34">
        <f>SUM(R49:R55)</f>
        <v>2692300</v>
      </c>
      <c r="S48" s="34">
        <f>SUM(S49:S55)</f>
        <v>1989201.04</v>
      </c>
      <c r="T48" s="34">
        <v>1730777.34</v>
      </c>
      <c r="U48" s="16">
        <f t="shared" si="99"/>
        <v>0.73884821156631875</v>
      </c>
      <c r="V48" s="16">
        <f t="shared" si="124"/>
        <v>1.1493107715403761</v>
      </c>
      <c r="W48" s="34">
        <f>SUM(W49:W55)</f>
        <v>0</v>
      </c>
      <c r="X48" s="34">
        <f>SUM(X49:X55)</f>
        <v>0</v>
      </c>
      <c r="Y48" s="34">
        <v>0</v>
      </c>
      <c r="Z48" s="16" t="str">
        <f t="shared" si="100"/>
        <v xml:space="preserve"> </v>
      </c>
      <c r="AA48" s="16" t="str">
        <f t="shared" si="125"/>
        <v xml:space="preserve"> </v>
      </c>
      <c r="AB48" s="34">
        <f>SUM(AB49:AB55)</f>
        <v>3345726.07</v>
      </c>
      <c r="AC48" s="34">
        <f>SUM(AC49:AC55)</f>
        <v>3376095.97</v>
      </c>
      <c r="AD48" s="34">
        <v>7745035.0300000003</v>
      </c>
      <c r="AE48" s="16">
        <f t="shared" si="101"/>
        <v>1.009077222511525</v>
      </c>
      <c r="AF48" s="16">
        <f t="shared" si="126"/>
        <v>0.43590454490171621</v>
      </c>
      <c r="AG48" s="34">
        <f>SUM(AG49:AG55)</f>
        <v>2207000</v>
      </c>
      <c r="AH48" s="34">
        <f>SUM(AH49:AH55)</f>
        <v>810816.16999999993</v>
      </c>
      <c r="AI48" s="34">
        <v>629977.24</v>
      </c>
      <c r="AJ48" s="16">
        <f t="shared" si="102"/>
        <v>0.36738385591300404</v>
      </c>
      <c r="AK48" s="16">
        <f t="shared" si="127"/>
        <v>1.287056291112993</v>
      </c>
      <c r="AL48" s="34">
        <f>SUM(AL49:AL55)</f>
        <v>12025000</v>
      </c>
      <c r="AM48" s="34">
        <f>SUM(AM49:AM55)</f>
        <v>7854845.9100000001</v>
      </c>
      <c r="AN48" s="34">
        <v>6756065.3200000003</v>
      </c>
      <c r="AO48" s="16">
        <f t="shared" si="103"/>
        <v>0.6532096390852391</v>
      </c>
      <c r="AP48" s="16">
        <f t="shared" si="128"/>
        <v>1.1626361703086672</v>
      </c>
      <c r="AQ48" s="34">
        <f>SUM(AQ49:AQ55)</f>
        <v>8500</v>
      </c>
      <c r="AR48" s="34">
        <f>SUM(AR49:AR55)</f>
        <v>4500</v>
      </c>
      <c r="AS48" s="34">
        <v>3200</v>
      </c>
      <c r="AT48" s="16">
        <f t="shared" si="104"/>
        <v>0.52941176470588236</v>
      </c>
      <c r="AU48" s="16">
        <f t="shared" si="129"/>
        <v>1.40625</v>
      </c>
      <c r="AV48" s="34">
        <f>SUM(AV49:AV55)</f>
        <v>21969567.350000001</v>
      </c>
      <c r="AW48" s="34">
        <f>SUM(AW49:AW55)</f>
        <v>9646715.5099999998</v>
      </c>
      <c r="AX48" s="34">
        <v>9884895.4100000001</v>
      </c>
      <c r="AY48" s="16">
        <f t="shared" si="105"/>
        <v>0.43909446901329163</v>
      </c>
      <c r="AZ48" s="16">
        <f t="shared" si="130"/>
        <v>0.9759046615952004</v>
      </c>
      <c r="BA48" s="34">
        <f>SUM(BA49:BA55)</f>
        <v>600000</v>
      </c>
      <c r="BB48" s="34">
        <f>SUM(BB49:BB55)</f>
        <v>283530.95</v>
      </c>
      <c r="BC48" s="34">
        <v>359485.32</v>
      </c>
      <c r="BD48" s="16">
        <f t="shared" si="106"/>
        <v>0.47255158333333336</v>
      </c>
      <c r="BE48" s="16">
        <f t="shared" si="131"/>
        <v>0.78871356972240203</v>
      </c>
      <c r="BF48" s="34">
        <f>SUM(BF49:BF55)</f>
        <v>13232086.49</v>
      </c>
      <c r="BG48" s="34">
        <f>SUM(BG49:BG55)</f>
        <v>2247033.3400000003</v>
      </c>
      <c r="BH48" s="34">
        <v>6916154.0300000012</v>
      </c>
      <c r="BI48" s="16">
        <f t="shared" si="107"/>
        <v>0.16981700820185616</v>
      </c>
      <c r="BJ48" s="16">
        <f t="shared" si="132"/>
        <v>0.32489637018682765</v>
      </c>
      <c r="BK48" s="34">
        <f>SUM(BK49:BK55)</f>
        <v>67865</v>
      </c>
      <c r="BL48" s="34">
        <f>SUM(BL49:BL55)</f>
        <v>48600</v>
      </c>
      <c r="BM48" s="34">
        <v>50940.14</v>
      </c>
      <c r="BN48" s="16">
        <f t="shared" si="108"/>
        <v>0.71612760627716787</v>
      </c>
      <c r="BO48" s="16">
        <f t="shared" si="133"/>
        <v>0.95406098216455626</v>
      </c>
      <c r="BP48" s="34">
        <f>SUM(BP49:BP55)</f>
        <v>282889.91000000003</v>
      </c>
      <c r="BQ48" s="34">
        <f>SUM(BQ49:BQ55)</f>
        <v>206144.14</v>
      </c>
      <c r="BR48" s="34">
        <v>115891.98999999999</v>
      </c>
      <c r="BS48" s="16">
        <f t="shared" si="109"/>
        <v>0.72870799810428022</v>
      </c>
      <c r="BT48" s="16">
        <f t="shared" si="134"/>
        <v>1.7787608962448571</v>
      </c>
      <c r="BU48" s="34">
        <f>SUM(BU49:BU55)</f>
        <v>997409.17</v>
      </c>
      <c r="BV48" s="34">
        <f>SUM(BV49:BV55)</f>
        <v>756230.44</v>
      </c>
      <c r="BW48" s="34">
        <v>593917.79</v>
      </c>
      <c r="BX48" s="16">
        <f t="shared" si="110"/>
        <v>0.75819479381766652</v>
      </c>
      <c r="BY48" s="16">
        <f t="shared" si="135"/>
        <v>1.2732914432483995</v>
      </c>
      <c r="BZ48" s="34">
        <f>SUM(BZ49:BZ55)</f>
        <v>1081104.83</v>
      </c>
      <c r="CA48" s="34">
        <f>SUM(CA49:CA55)</f>
        <v>1054499.3799999999</v>
      </c>
      <c r="CB48" s="34">
        <v>44608.18</v>
      </c>
      <c r="CC48" s="16">
        <f t="shared" si="111"/>
        <v>0.97539049936535738</v>
      </c>
      <c r="CD48" s="16" t="str">
        <f t="shared" si="136"/>
        <v>св.200</v>
      </c>
      <c r="CE48" s="34">
        <f>SUM(CE49:CE55)</f>
        <v>1115109.5</v>
      </c>
      <c r="CF48" s="34">
        <f>SUM(CF49:CF55)</f>
        <v>443109.5</v>
      </c>
      <c r="CG48" s="34">
        <v>84492</v>
      </c>
      <c r="CH48" s="16">
        <f t="shared" si="112"/>
        <v>0.39736859922725076</v>
      </c>
      <c r="CI48" s="16" t="str">
        <f t="shared" si="137"/>
        <v>св.200</v>
      </c>
      <c r="CJ48" s="34">
        <f>SUM(CJ49:CJ55)</f>
        <v>3747752.9499999997</v>
      </c>
      <c r="CK48" s="34">
        <f>SUM(CK49:CK55)</f>
        <v>3993107.84</v>
      </c>
      <c r="CL48" s="19">
        <v>1448514.0699999998</v>
      </c>
      <c r="CM48" s="16">
        <f t="shared" si="113"/>
        <v>1.0654671994854945</v>
      </c>
      <c r="CN48" s="16" t="str">
        <f t="shared" si="138"/>
        <v>св.200</v>
      </c>
      <c r="CO48" s="34">
        <f>SUM(CO49:CO55)</f>
        <v>400000</v>
      </c>
      <c r="CP48" s="34">
        <f>SUM(CP49:CP55)</f>
        <v>541077.54</v>
      </c>
      <c r="CQ48" s="34">
        <v>639720.44999999995</v>
      </c>
      <c r="CR48" s="16">
        <f t="shared" si="114"/>
        <v>1.3526938500000001</v>
      </c>
      <c r="CS48" s="16">
        <f t="shared" si="139"/>
        <v>0.84580310040112061</v>
      </c>
      <c r="CT48" s="34">
        <f>SUM(CT49:CT55)</f>
        <v>3347752.9499999997</v>
      </c>
      <c r="CU48" s="34">
        <f>SUM(CU49:CU55)</f>
        <v>3452030.3</v>
      </c>
      <c r="CV48" s="34">
        <v>808793.62</v>
      </c>
      <c r="CW48" s="16">
        <f t="shared" si="115"/>
        <v>1.0311484603426309</v>
      </c>
      <c r="CX48" s="16" t="str">
        <f t="shared" si="140"/>
        <v>св.200</v>
      </c>
      <c r="CY48" s="34">
        <f>SUM(CY49:CY55)</f>
        <v>0</v>
      </c>
      <c r="CZ48" s="34">
        <f>SUM(CZ49:CZ55)</f>
        <v>0</v>
      </c>
      <c r="DA48" s="34">
        <v>30663.06</v>
      </c>
      <c r="DB48" s="16" t="str">
        <f t="shared" si="116"/>
        <v xml:space="preserve"> </v>
      </c>
      <c r="DC48" s="16">
        <f t="shared" si="141"/>
        <v>0</v>
      </c>
      <c r="DD48" s="34">
        <f>SUM(DD49:DD55)</f>
        <v>0</v>
      </c>
      <c r="DE48" s="34">
        <f>SUM(DE49:DE55)</f>
        <v>0</v>
      </c>
      <c r="DF48" s="34">
        <v>0</v>
      </c>
      <c r="DG48" s="16" t="str">
        <f t="shared" si="117"/>
        <v xml:space="preserve"> </v>
      </c>
      <c r="DH48" s="16" t="str">
        <f t="shared" si="142"/>
        <v xml:space="preserve"> </v>
      </c>
      <c r="DI48" s="34">
        <f>SUM(DI49:DI55)</f>
        <v>240660.02000000002</v>
      </c>
      <c r="DJ48" s="34">
        <f>SUM(DJ49:DJ55)</f>
        <v>240660.02000000002</v>
      </c>
      <c r="DK48" s="34">
        <v>15226.61</v>
      </c>
      <c r="DL48" s="16">
        <f t="shared" si="118"/>
        <v>1</v>
      </c>
      <c r="DM48" s="16" t="str">
        <f t="shared" si="143"/>
        <v>св.200</v>
      </c>
      <c r="DN48" s="34">
        <f>SUM(DN49:DN55)</f>
        <v>10000</v>
      </c>
      <c r="DO48" s="34">
        <v>-0.8</v>
      </c>
      <c r="DP48" s="16"/>
      <c r="DQ48" s="34">
        <f>SUM(DQ49:DQ55)</f>
        <v>0</v>
      </c>
      <c r="DR48" s="34">
        <f>SUM(DR49:DR55)</f>
        <v>0</v>
      </c>
      <c r="DS48" s="34">
        <v>0</v>
      </c>
      <c r="DT48" s="16" t="str">
        <f t="shared" si="119"/>
        <v xml:space="preserve"> </v>
      </c>
      <c r="DU48" s="16" t="str">
        <f t="shared" si="144"/>
        <v xml:space="preserve"> </v>
      </c>
      <c r="DV48" s="34">
        <f>SUM(DV49:DV55)</f>
        <v>604106.75</v>
      </c>
      <c r="DW48" s="34">
        <f>SUM(DW49:DW55)</f>
        <v>363799.9</v>
      </c>
      <c r="DX48" s="34">
        <v>225003.02000000002</v>
      </c>
      <c r="DY48" s="16">
        <f t="shared" si="120"/>
        <v>0.60221128136707636</v>
      </c>
      <c r="DZ48" s="16">
        <f t="shared" si="145"/>
        <v>1.616866742499723</v>
      </c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0"/>
      <c r="EN48" s="50"/>
      <c r="EO48" s="50"/>
      <c r="EP48" s="50"/>
      <c r="EQ48" s="50"/>
      <c r="ER48" s="50"/>
      <c r="ES48" s="50"/>
    </row>
    <row r="49" spans="1:149" s="10" customFormat="1" ht="15" customHeight="1" outlineLevel="1" x14ac:dyDescent="0.25">
      <c r="A49" s="9">
        <v>37</v>
      </c>
      <c r="B49" s="5" t="s">
        <v>1</v>
      </c>
      <c r="C49" s="17">
        <f t="shared" ref="C49" si="243">H49+AV49</f>
        <v>117336632.06</v>
      </c>
      <c r="D49" s="17">
        <f t="shared" ref="D49" si="244">I49+AW49</f>
        <v>89359836.109999999</v>
      </c>
      <c r="E49" s="17">
        <v>72800941.829999998</v>
      </c>
      <c r="F49" s="18">
        <f>IF(D49&lt;=0," ",IF(D49/C49*100&gt;200,"СВ.200",D49/C49))</f>
        <v>0.76156810146302745</v>
      </c>
      <c r="G49" s="18">
        <f t="shared" si="224"/>
        <v>1.2274543963822233</v>
      </c>
      <c r="H49" s="17">
        <f t="shared" ref="H49" si="245">M49+R49+W49+AB49+AG49+AL49+AQ49</f>
        <v>114091310</v>
      </c>
      <c r="I49" s="17">
        <f t="shared" ref="I49" si="246">N49+S49+X49+AC49+AH49+AM49+AR49</f>
        <v>86473851.799999997</v>
      </c>
      <c r="J49" s="17">
        <v>71090371.329999998</v>
      </c>
      <c r="K49" s="18">
        <f t="shared" si="225"/>
        <v>0.75793547992393107</v>
      </c>
      <c r="L49" s="18">
        <f t="shared" si="150"/>
        <v>1.2163933059034142</v>
      </c>
      <c r="M49" s="17">
        <v>107972010</v>
      </c>
      <c r="N49" s="17">
        <v>82621192.459999993</v>
      </c>
      <c r="O49" s="17">
        <v>67222920.439999998</v>
      </c>
      <c r="P49" s="18">
        <f t="shared" si="98"/>
        <v>0.76520935805492551</v>
      </c>
      <c r="Q49" s="18">
        <f t="shared" si="123"/>
        <v>1.2290628243940065</v>
      </c>
      <c r="R49" s="17">
        <v>2692300</v>
      </c>
      <c r="S49" s="17">
        <v>1989201.04</v>
      </c>
      <c r="T49" s="17">
        <v>1730777.34</v>
      </c>
      <c r="U49" s="18">
        <f t="shared" si="99"/>
        <v>0.73884821156631875</v>
      </c>
      <c r="V49" s="18">
        <f t="shared" si="124"/>
        <v>1.1493107715403761</v>
      </c>
      <c r="W49" s="17"/>
      <c r="X49" s="17"/>
      <c r="Y49" s="17"/>
      <c r="Z49" s="18" t="str">
        <f t="shared" si="100"/>
        <v xml:space="preserve"> </v>
      </c>
      <c r="AA49" s="18" t="str">
        <f t="shared" si="125"/>
        <v xml:space="preserve"> </v>
      </c>
      <c r="AB49" s="17">
        <v>5000</v>
      </c>
      <c r="AC49" s="17"/>
      <c r="AD49" s="17">
        <v>4623.5</v>
      </c>
      <c r="AE49" s="18" t="str">
        <f t="shared" si="101"/>
        <v xml:space="preserve"> </v>
      </c>
      <c r="AF49" s="18">
        <f t="shared" si="126"/>
        <v>0</v>
      </c>
      <c r="AG49" s="17">
        <v>1349000</v>
      </c>
      <c r="AH49" s="17">
        <v>465952.05</v>
      </c>
      <c r="AI49" s="17">
        <v>413053.82</v>
      </c>
      <c r="AJ49" s="18">
        <f t="shared" si="102"/>
        <v>0.34540552260934027</v>
      </c>
      <c r="AK49" s="18">
        <f t="shared" si="127"/>
        <v>1.1280661924395228</v>
      </c>
      <c r="AL49" s="17">
        <v>2073000</v>
      </c>
      <c r="AM49" s="17">
        <v>1397506.25</v>
      </c>
      <c r="AN49" s="17">
        <v>1718996.23</v>
      </c>
      <c r="AO49" s="18">
        <f t="shared" si="103"/>
        <v>0.67414676796912687</v>
      </c>
      <c r="AP49" s="18">
        <f t="shared" si="128"/>
        <v>0.81297807732830218</v>
      </c>
      <c r="AQ49" s="17"/>
      <c r="AR49" s="17"/>
      <c r="AS49" s="17"/>
      <c r="AT49" s="18" t="str">
        <f t="shared" si="104"/>
        <v xml:space="preserve"> </v>
      </c>
      <c r="AU49" s="18" t="str">
        <f t="shared" si="129"/>
        <v xml:space="preserve"> </v>
      </c>
      <c r="AV49" s="17">
        <f>BA49+BF49+BK49+BP49+BU49+BZ49+CE49+CJ49+CY49+DD49+DI49+DQ49+DV49</f>
        <v>3245322.06</v>
      </c>
      <c r="AW49" s="17">
        <f t="shared" ref="AW49" si="247">BB49+BG49+BL49+BQ49+BV49+CA49+CF49+CK49+CZ49+DE49+DJ49+DN49+DR49+DW49</f>
        <v>2885984.31</v>
      </c>
      <c r="AX49" s="17">
        <v>1710570.5</v>
      </c>
      <c r="AY49" s="18">
        <f t="shared" si="105"/>
        <v>0.88927516488147862</v>
      </c>
      <c r="AZ49" s="18">
        <f t="shared" si="130"/>
        <v>1.6871472470734179</v>
      </c>
      <c r="BA49" s="17">
        <v>600000</v>
      </c>
      <c r="BB49" s="17">
        <v>283530.95</v>
      </c>
      <c r="BC49" s="17">
        <v>359485.32</v>
      </c>
      <c r="BD49" s="18">
        <f t="shared" si="106"/>
        <v>0.47255158333333336</v>
      </c>
      <c r="BE49" s="18">
        <f t="shared" si="131"/>
        <v>0.78871356972240203</v>
      </c>
      <c r="BF49" s="17"/>
      <c r="BG49" s="17"/>
      <c r="BH49" s="17">
        <v>73154.789999999994</v>
      </c>
      <c r="BI49" s="18" t="str">
        <f t="shared" si="107"/>
        <v xml:space="preserve"> </v>
      </c>
      <c r="BJ49" s="18">
        <f t="shared" si="132"/>
        <v>0</v>
      </c>
      <c r="BK49" s="17">
        <v>67865</v>
      </c>
      <c r="BL49" s="17">
        <v>48600</v>
      </c>
      <c r="BM49" s="17">
        <v>50940.14</v>
      </c>
      <c r="BN49" s="18">
        <f t="shared" si="108"/>
        <v>0.71612760627716787</v>
      </c>
      <c r="BO49" s="18">
        <f t="shared" si="133"/>
        <v>0.95406098216455626</v>
      </c>
      <c r="BP49" s="17">
        <v>140232.41</v>
      </c>
      <c r="BQ49" s="17">
        <v>140957.14000000001</v>
      </c>
      <c r="BR49" s="17"/>
      <c r="BS49" s="18">
        <f t="shared" si="109"/>
        <v>1.0051680635025813</v>
      </c>
      <c r="BT49" s="18" t="str">
        <f t="shared" si="134"/>
        <v xml:space="preserve"> </v>
      </c>
      <c r="BU49" s="17">
        <v>751260</v>
      </c>
      <c r="BV49" s="17">
        <v>575034.87</v>
      </c>
      <c r="BW49" s="17">
        <v>382656.51</v>
      </c>
      <c r="BX49" s="18">
        <f t="shared" si="110"/>
        <v>0.76542724223304848</v>
      </c>
      <c r="BY49" s="18">
        <f t="shared" si="135"/>
        <v>1.5027442496666266</v>
      </c>
      <c r="BZ49" s="17">
        <v>1004104.83</v>
      </c>
      <c r="CA49" s="17">
        <v>1005723.99</v>
      </c>
      <c r="CB49" s="17">
        <v>11960.21</v>
      </c>
      <c r="CC49" s="18">
        <f t="shared" si="111"/>
        <v>1.0016125407941718</v>
      </c>
      <c r="CD49" s="18" t="str">
        <f t="shared" si="136"/>
        <v>св.200</v>
      </c>
      <c r="CE49" s="17">
        <v>147788</v>
      </c>
      <c r="CF49" s="17">
        <v>147788</v>
      </c>
      <c r="CG49" s="17"/>
      <c r="CH49" s="18">
        <f t="shared" si="112"/>
        <v>1</v>
      </c>
      <c r="CI49" s="18" t="str">
        <f t="shared" si="137"/>
        <v xml:space="preserve"> </v>
      </c>
      <c r="CJ49" s="17">
        <f t="shared" ref="CJ49" si="248">CO49+CT49</f>
        <v>400000</v>
      </c>
      <c r="CK49" s="17">
        <f t="shared" ref="CK49" si="249">CP49+CU49</f>
        <v>541077.54</v>
      </c>
      <c r="CL49" s="17">
        <v>736949.34</v>
      </c>
      <c r="CM49" s="18">
        <f t="shared" si="113"/>
        <v>1.3526938500000001</v>
      </c>
      <c r="CN49" s="18">
        <f t="shared" si="138"/>
        <v>0.73421266650432182</v>
      </c>
      <c r="CO49" s="17">
        <v>400000</v>
      </c>
      <c r="CP49" s="17">
        <v>541077.54</v>
      </c>
      <c r="CQ49" s="17">
        <v>639720.44999999995</v>
      </c>
      <c r="CR49" s="18">
        <f t="shared" si="114"/>
        <v>1.3526938500000001</v>
      </c>
      <c r="CS49" s="18">
        <f t="shared" si="139"/>
        <v>0.84580310040112061</v>
      </c>
      <c r="CT49" s="17"/>
      <c r="CU49" s="17"/>
      <c r="CV49" s="17">
        <v>97228.89</v>
      </c>
      <c r="CW49" s="18" t="str">
        <f t="shared" si="115"/>
        <v xml:space="preserve"> </v>
      </c>
      <c r="CX49" s="18">
        <f t="shared" si="140"/>
        <v>0</v>
      </c>
      <c r="CY49" s="17"/>
      <c r="CZ49" s="17"/>
      <c r="DA49" s="17"/>
      <c r="DB49" s="18" t="str">
        <f t="shared" si="116"/>
        <v xml:space="preserve"> </v>
      </c>
      <c r="DC49" s="18" t="str">
        <f t="shared" si="141"/>
        <v xml:space="preserve"> </v>
      </c>
      <c r="DD49" s="17"/>
      <c r="DE49" s="17"/>
      <c r="DF49" s="17"/>
      <c r="DG49" s="18" t="str">
        <f t="shared" si="117"/>
        <v xml:space="preserve"> </v>
      </c>
      <c r="DH49" s="18" t="str">
        <f t="shared" si="142"/>
        <v xml:space="preserve"> </v>
      </c>
      <c r="DI49" s="17">
        <v>24209.040000000001</v>
      </c>
      <c r="DJ49" s="17">
        <v>24209.040000000001</v>
      </c>
      <c r="DK49" s="17">
        <v>8421.9699999999993</v>
      </c>
      <c r="DL49" s="18">
        <f t="shared" si="118"/>
        <v>1</v>
      </c>
      <c r="DM49" s="18" t="str">
        <f t="shared" si="143"/>
        <v>св.200</v>
      </c>
      <c r="DN49" s="17">
        <v>10000</v>
      </c>
      <c r="DO49" s="17">
        <v>-0.8</v>
      </c>
      <c r="DP49" s="38"/>
      <c r="DQ49" s="17"/>
      <c r="DR49" s="17"/>
      <c r="DS49" s="17"/>
      <c r="DT49" s="18" t="str">
        <f t="shared" si="119"/>
        <v xml:space="preserve"> </v>
      </c>
      <c r="DU49" s="18" t="str">
        <f t="shared" si="144"/>
        <v xml:space="preserve"> </v>
      </c>
      <c r="DV49" s="17">
        <v>109862.78</v>
      </c>
      <c r="DW49" s="17">
        <v>109062.78</v>
      </c>
      <c r="DX49" s="17">
        <v>87003.02</v>
      </c>
      <c r="DY49" s="18">
        <f t="shared" si="120"/>
        <v>0.99271818899904041</v>
      </c>
      <c r="DZ49" s="18">
        <f t="shared" si="145"/>
        <v>1.2535516583217456</v>
      </c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</row>
    <row r="50" spans="1:149" s="10" customFormat="1" ht="15.75" customHeight="1" outlineLevel="1" x14ac:dyDescent="0.25">
      <c r="A50" s="9">
        <f>A49+1</f>
        <v>38</v>
      </c>
      <c r="B50" s="5" t="s">
        <v>71</v>
      </c>
      <c r="C50" s="17">
        <f t="shared" ref="C50:C55" si="250">H50+AV50</f>
        <v>14377453.400000002</v>
      </c>
      <c r="D50" s="17">
        <f t="shared" ref="D50:D55" si="251">I50+AW50</f>
        <v>3121564</v>
      </c>
      <c r="E50" s="17">
        <v>7318072.5200000005</v>
      </c>
      <c r="F50" s="18">
        <f>IF(D50&lt;=0," ",IF(D50/C50*100&gt;200,"СВ.200",D50/C50))</f>
        <v>0.21711522292257956</v>
      </c>
      <c r="G50" s="18">
        <f t="shared" si="224"/>
        <v>0.42655548868488119</v>
      </c>
      <c r="H50" s="17">
        <f t="shared" ref="H50:H55" si="252">M50+R50+W50+AB50+AG50+AL50+AQ50</f>
        <v>675350</v>
      </c>
      <c r="I50" s="17">
        <f t="shared" ref="I50:I55" si="253">N50+S50+X50+AC50+AH50+AM50+AR50</f>
        <v>430194.86</v>
      </c>
      <c r="J50" s="17">
        <v>453164.30000000005</v>
      </c>
      <c r="K50" s="18">
        <f t="shared" si="225"/>
        <v>0.63699542459465464</v>
      </c>
      <c r="L50" s="18">
        <f t="shared" si="150"/>
        <v>0.94931321818598668</v>
      </c>
      <c r="M50" s="17">
        <v>130350</v>
      </c>
      <c r="N50" s="17">
        <v>99522.39</v>
      </c>
      <c r="O50" s="17">
        <v>79569.399999999994</v>
      </c>
      <c r="P50" s="18">
        <f t="shared" si="98"/>
        <v>0.76350126582278477</v>
      </c>
      <c r="Q50" s="18">
        <f t="shared" si="123"/>
        <v>1.2507621020140909</v>
      </c>
      <c r="R50" s="17"/>
      <c r="S50" s="17"/>
      <c r="T50" s="17"/>
      <c r="U50" s="18" t="str">
        <f t="shared" si="99"/>
        <v xml:space="preserve"> </v>
      </c>
      <c r="V50" s="18" t="str">
        <f t="shared" si="124"/>
        <v xml:space="preserve"> </v>
      </c>
      <c r="W50" s="17"/>
      <c r="X50" s="17"/>
      <c r="Y50" s="17"/>
      <c r="Z50" s="18" t="str">
        <f t="shared" si="100"/>
        <v xml:space="preserve"> </v>
      </c>
      <c r="AA50" s="18" t="str">
        <f t="shared" si="125"/>
        <v xml:space="preserve"> </v>
      </c>
      <c r="AB50" s="17"/>
      <c r="AC50" s="17">
        <v>284.7</v>
      </c>
      <c r="AD50" s="17"/>
      <c r="AE50" s="18"/>
      <c r="AF50" s="18" t="str">
        <f t="shared" si="126"/>
        <v xml:space="preserve"> </v>
      </c>
      <c r="AG50" s="17">
        <v>118000</v>
      </c>
      <c r="AH50" s="17">
        <v>60105.27</v>
      </c>
      <c r="AI50" s="17">
        <v>59446.19</v>
      </c>
      <c r="AJ50" s="18">
        <f t="shared" si="102"/>
        <v>0.50936669491525421</v>
      </c>
      <c r="AK50" s="18">
        <f t="shared" si="127"/>
        <v>1.0110870015387023</v>
      </c>
      <c r="AL50" s="17">
        <v>426000</v>
      </c>
      <c r="AM50" s="17">
        <v>270082.5</v>
      </c>
      <c r="AN50" s="17">
        <v>313148.71000000002</v>
      </c>
      <c r="AO50" s="18">
        <f t="shared" si="103"/>
        <v>0.6339964788732394</v>
      </c>
      <c r="AP50" s="18">
        <f t="shared" si="128"/>
        <v>0.86247361517152654</v>
      </c>
      <c r="AQ50" s="17">
        <v>1000</v>
      </c>
      <c r="AR50" s="17">
        <v>200</v>
      </c>
      <c r="AS50" s="17">
        <v>1000</v>
      </c>
      <c r="AT50" s="18">
        <f t="shared" si="104"/>
        <v>0.2</v>
      </c>
      <c r="AU50" s="18">
        <f t="shared" si="129"/>
        <v>0.2</v>
      </c>
      <c r="AV50" s="17">
        <f t="shared" ref="AV50:AV55" si="254">BA50+BF50+BK50+BP50+BU50+BZ50+CE50+CJ50+CY50+DD50+DI50+DQ50+DV50</f>
        <v>13702103.400000002</v>
      </c>
      <c r="AW50" s="17">
        <f t="shared" ref="AW50:AW55" si="255">BB50+BG50+BL50+BQ50+BV50+CA50+CF50+CK50+CZ50+DE50+DJ50+DN50+DR50+DW50</f>
        <v>2691369.14</v>
      </c>
      <c r="AX50" s="17">
        <v>6864908.2200000007</v>
      </c>
      <c r="AY50" s="18">
        <f t="shared" si="105"/>
        <v>0.19642014524572918</v>
      </c>
      <c r="AZ50" s="18">
        <f t="shared" si="130"/>
        <v>0.39204735937460206</v>
      </c>
      <c r="BA50" s="17"/>
      <c r="BB50" s="17"/>
      <c r="BC50" s="17"/>
      <c r="BD50" s="18" t="str">
        <f t="shared" si="106"/>
        <v xml:space="preserve"> </v>
      </c>
      <c r="BE50" s="18" t="str">
        <f t="shared" si="131"/>
        <v xml:space="preserve"> </v>
      </c>
      <c r="BF50" s="17">
        <v>12954126.300000001</v>
      </c>
      <c r="BG50" s="17">
        <v>2047598.25</v>
      </c>
      <c r="BH50" s="17">
        <v>6255937.9500000002</v>
      </c>
      <c r="BI50" s="18">
        <f t="shared" si="107"/>
        <v>0.15806533011801807</v>
      </c>
      <c r="BJ50" s="18">
        <f t="shared" si="132"/>
        <v>0.32730475691498823</v>
      </c>
      <c r="BK50" s="17"/>
      <c r="BL50" s="17"/>
      <c r="BM50" s="17"/>
      <c r="BN50" s="18" t="str">
        <f t="shared" si="108"/>
        <v xml:space="preserve"> </v>
      </c>
      <c r="BO50" s="18" t="str">
        <f t="shared" si="133"/>
        <v xml:space="preserve"> </v>
      </c>
      <c r="BP50" s="17"/>
      <c r="BQ50" s="17"/>
      <c r="BR50" s="17"/>
      <c r="BS50" s="18" t="str">
        <f t="shared" si="109"/>
        <v xml:space="preserve"> </v>
      </c>
      <c r="BT50" s="18" t="str">
        <f t="shared" si="134"/>
        <v xml:space="preserve"> </v>
      </c>
      <c r="BU50" s="17"/>
      <c r="BV50" s="17"/>
      <c r="BW50" s="17"/>
      <c r="BX50" s="18" t="str">
        <f t="shared" si="110"/>
        <v xml:space="preserve"> </v>
      </c>
      <c r="BY50" s="18" t="str">
        <f t="shared" si="135"/>
        <v xml:space="preserve"> </v>
      </c>
      <c r="BZ50" s="17"/>
      <c r="CA50" s="17"/>
      <c r="CB50" s="17"/>
      <c r="CC50" s="18" t="str">
        <f t="shared" ref="CC50:CC55" si="256">IF(CA50&lt;=0," ",IF(CA50/BZ50*100&gt;200,"СВ.200",CA50/BZ50))</f>
        <v xml:space="preserve"> </v>
      </c>
      <c r="CD50" s="18" t="str">
        <f t="shared" ref="CD50:CD55" si="257">IF(CB50=0," ",IF(CA50/CB50*100&gt;200,"св.200",CA50/CB50))</f>
        <v xml:space="preserve"> </v>
      </c>
      <c r="CE50" s="17"/>
      <c r="CF50" s="17"/>
      <c r="CG50" s="17"/>
      <c r="CH50" s="18" t="str">
        <f t="shared" si="112"/>
        <v xml:space="preserve"> </v>
      </c>
      <c r="CI50" s="18" t="str">
        <f t="shared" si="137"/>
        <v xml:space="preserve"> </v>
      </c>
      <c r="CJ50" s="17">
        <f t="shared" ref="CJ50:CJ55" si="258">CO50+CT50</f>
        <v>433069.91</v>
      </c>
      <c r="CK50" s="17">
        <f t="shared" ref="CK50:CK55" si="259">CP50+CU50</f>
        <v>433069.91</v>
      </c>
      <c r="CL50" s="17">
        <v>608970.27</v>
      </c>
      <c r="CM50" s="18">
        <f t="shared" si="113"/>
        <v>1</v>
      </c>
      <c r="CN50" s="18">
        <f t="shared" si="138"/>
        <v>0.71115115356945091</v>
      </c>
      <c r="CO50" s="17"/>
      <c r="CP50" s="17"/>
      <c r="CQ50" s="17"/>
      <c r="CR50" s="18" t="str">
        <f t="shared" si="114"/>
        <v xml:space="preserve"> </v>
      </c>
      <c r="CS50" s="18" t="str">
        <f t="shared" si="139"/>
        <v xml:space="preserve"> </v>
      </c>
      <c r="CT50" s="17">
        <v>433069.91</v>
      </c>
      <c r="CU50" s="17">
        <v>433069.91</v>
      </c>
      <c r="CV50" s="17">
        <v>608970.27</v>
      </c>
      <c r="CW50" s="18">
        <f t="shared" si="115"/>
        <v>1</v>
      </c>
      <c r="CX50" s="18">
        <f t="shared" si="140"/>
        <v>0.71115115356945091</v>
      </c>
      <c r="CY50" s="17"/>
      <c r="CZ50" s="17"/>
      <c r="DA50" s="17"/>
      <c r="DB50" s="18" t="str">
        <f t="shared" si="116"/>
        <v xml:space="preserve"> </v>
      </c>
      <c r="DC50" s="18" t="str">
        <f t="shared" si="141"/>
        <v xml:space="preserve"> </v>
      </c>
      <c r="DD50" s="17"/>
      <c r="DE50" s="17"/>
      <c r="DF50" s="17"/>
      <c r="DG50" s="18" t="str">
        <f t="shared" si="117"/>
        <v xml:space="preserve"> </v>
      </c>
      <c r="DH50" s="18" t="str">
        <f t="shared" si="142"/>
        <v xml:space="preserve"> </v>
      </c>
      <c r="DI50" s="17">
        <v>210700.98</v>
      </c>
      <c r="DJ50" s="17">
        <v>210700.98</v>
      </c>
      <c r="DK50" s="17"/>
      <c r="DL50" s="18">
        <f t="shared" si="118"/>
        <v>1</v>
      </c>
      <c r="DM50" s="18" t="str">
        <f t="shared" si="143"/>
        <v xml:space="preserve"> </v>
      </c>
      <c r="DN50" s="17"/>
      <c r="DO50" s="17"/>
      <c r="DP50" s="38" t="str">
        <f t="shared" si="207"/>
        <v xml:space="preserve"> </v>
      </c>
      <c r="DQ50" s="17"/>
      <c r="DR50" s="17"/>
      <c r="DS50" s="17"/>
      <c r="DT50" s="18" t="str">
        <f t="shared" si="119"/>
        <v xml:space="preserve"> </v>
      </c>
      <c r="DU50" s="18" t="str">
        <f t="shared" si="144"/>
        <v xml:space="preserve"> </v>
      </c>
      <c r="DV50" s="17">
        <v>104206.21</v>
      </c>
      <c r="DW50" s="17"/>
      <c r="DX50" s="17"/>
      <c r="DY50" s="18" t="str">
        <f t="shared" si="120"/>
        <v xml:space="preserve"> </v>
      </c>
      <c r="DZ50" s="18" t="str">
        <f t="shared" si="145"/>
        <v xml:space="preserve"> </v>
      </c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</row>
    <row r="51" spans="1:149" s="10" customFormat="1" ht="15.75" customHeight="1" outlineLevel="1" x14ac:dyDescent="0.25">
      <c r="A51" s="9">
        <f t="shared" ref="A51:A55" si="260">A50+1</f>
        <v>39</v>
      </c>
      <c r="B51" s="5" t="s">
        <v>82</v>
      </c>
      <c r="C51" s="17">
        <f t="shared" si="250"/>
        <v>2442746.9900000002</v>
      </c>
      <c r="D51" s="17">
        <f t="shared" si="251"/>
        <v>1626889.7200000002</v>
      </c>
      <c r="E51" s="17">
        <v>1427975.6</v>
      </c>
      <c r="F51" s="18">
        <f>IF(D51&lt;=0," ",IF(D51/C51*100&gt;200,"СВ.200",D51/C51))</f>
        <v>0.66600827947392127</v>
      </c>
      <c r="G51" s="18">
        <f t="shared" si="224"/>
        <v>1.1392979824025005</v>
      </c>
      <c r="H51" s="17">
        <f t="shared" si="252"/>
        <v>2298500</v>
      </c>
      <c r="I51" s="17">
        <f t="shared" si="253"/>
        <v>1571011.37</v>
      </c>
      <c r="J51" s="17">
        <v>1267347.54</v>
      </c>
      <c r="K51" s="18">
        <f t="shared" si="225"/>
        <v>0.68349417881226893</v>
      </c>
      <c r="L51" s="18">
        <f t="shared" si="150"/>
        <v>1.2396058069438476</v>
      </c>
      <c r="M51" s="17">
        <v>732000</v>
      </c>
      <c r="N51" s="17">
        <v>552210.86</v>
      </c>
      <c r="O51" s="17">
        <v>451038.67</v>
      </c>
      <c r="P51" s="18">
        <f t="shared" si="98"/>
        <v>0.75438642076502727</v>
      </c>
      <c r="Q51" s="18">
        <f t="shared" si="123"/>
        <v>1.2243093480210909</v>
      </c>
      <c r="R51" s="17"/>
      <c r="S51" s="17"/>
      <c r="T51" s="17"/>
      <c r="U51" s="18" t="str">
        <f t="shared" si="99"/>
        <v xml:space="preserve"> </v>
      </c>
      <c r="V51" s="18" t="str">
        <f t="shared" si="124"/>
        <v xml:space="preserve"> </v>
      </c>
      <c r="W51" s="17"/>
      <c r="X51" s="17"/>
      <c r="Y51" s="17"/>
      <c r="Z51" s="18" t="str">
        <f t="shared" si="100"/>
        <v xml:space="preserve"> </v>
      </c>
      <c r="AA51" s="18" t="str">
        <f t="shared" si="125"/>
        <v xml:space="preserve"> </v>
      </c>
      <c r="AB51" s="17">
        <v>45000</v>
      </c>
      <c r="AC51" s="17">
        <v>76966.5</v>
      </c>
      <c r="AD51" s="17">
        <v>44882.7</v>
      </c>
      <c r="AE51" s="18">
        <f t="shared" si="101"/>
        <v>1.7103666666666666</v>
      </c>
      <c r="AF51" s="18">
        <f t="shared" si="126"/>
        <v>1.7148366742642489</v>
      </c>
      <c r="AG51" s="17">
        <v>81000</v>
      </c>
      <c r="AH51" s="17">
        <v>30731.99</v>
      </c>
      <c r="AI51" s="17">
        <v>25797.08</v>
      </c>
      <c r="AJ51" s="18">
        <f t="shared" si="102"/>
        <v>0.37940728395061729</v>
      </c>
      <c r="AK51" s="18">
        <f t="shared" si="127"/>
        <v>1.1912972320898334</v>
      </c>
      <c r="AL51" s="17">
        <v>1440000</v>
      </c>
      <c r="AM51" s="17">
        <v>909402.02</v>
      </c>
      <c r="AN51" s="17">
        <v>745329.09</v>
      </c>
      <c r="AO51" s="18">
        <f t="shared" si="103"/>
        <v>0.63152918055555551</v>
      </c>
      <c r="AP51" s="18">
        <f t="shared" si="128"/>
        <v>1.2201348802848955</v>
      </c>
      <c r="AQ51" s="17">
        <v>500</v>
      </c>
      <c r="AR51" s="17">
        <v>1700</v>
      </c>
      <c r="AS51" s="17">
        <v>300</v>
      </c>
      <c r="AT51" s="18" t="str">
        <f t="shared" si="104"/>
        <v>СВ.200</v>
      </c>
      <c r="AU51" s="18" t="str">
        <f t="shared" si="129"/>
        <v>св.200</v>
      </c>
      <c r="AV51" s="17">
        <f t="shared" si="254"/>
        <v>144246.99</v>
      </c>
      <c r="AW51" s="17">
        <f t="shared" si="255"/>
        <v>55878.35</v>
      </c>
      <c r="AX51" s="17">
        <v>160628.06</v>
      </c>
      <c r="AY51" s="18">
        <f t="shared" si="105"/>
        <v>0.38737966040053939</v>
      </c>
      <c r="AZ51" s="18">
        <f t="shared" si="130"/>
        <v>0.3478741510045007</v>
      </c>
      <c r="BA51" s="17"/>
      <c r="BB51" s="17"/>
      <c r="BC51" s="17"/>
      <c r="BD51" s="18" t="str">
        <f t="shared" si="106"/>
        <v xml:space="preserve"> </v>
      </c>
      <c r="BE51" s="18" t="str">
        <f t="shared" si="131"/>
        <v xml:space="preserve"> </v>
      </c>
      <c r="BF51" s="17">
        <v>15000</v>
      </c>
      <c r="BG51" s="17"/>
      <c r="BH51" s="17"/>
      <c r="BI51" s="18" t="str">
        <f t="shared" si="107"/>
        <v xml:space="preserve"> </v>
      </c>
      <c r="BJ51" s="18" t="str">
        <f t="shared" si="132"/>
        <v xml:space="preserve"> </v>
      </c>
      <c r="BK51" s="17"/>
      <c r="BL51" s="17"/>
      <c r="BM51" s="17"/>
      <c r="BN51" s="18" t="str">
        <f t="shared" si="108"/>
        <v xml:space="preserve"> </v>
      </c>
      <c r="BO51" s="18" t="str">
        <f t="shared" si="133"/>
        <v xml:space="preserve"> </v>
      </c>
      <c r="BP51" s="17">
        <v>75000</v>
      </c>
      <c r="BQ51" s="17">
        <v>12312</v>
      </c>
      <c r="BR51" s="17">
        <v>61560</v>
      </c>
      <c r="BS51" s="18">
        <f t="shared" si="109"/>
        <v>0.16416</v>
      </c>
      <c r="BT51" s="18">
        <f t="shared" si="134"/>
        <v>0.2</v>
      </c>
      <c r="BU51" s="17"/>
      <c r="BV51" s="17">
        <v>4320</v>
      </c>
      <c r="BW51" s="17">
        <v>2319.7800000000002</v>
      </c>
      <c r="BX51" s="18"/>
      <c r="BY51" s="18">
        <f t="shared" si="135"/>
        <v>1.8622455577684089</v>
      </c>
      <c r="BZ51" s="17">
        <v>10000</v>
      </c>
      <c r="CA51" s="17"/>
      <c r="CB51" s="17">
        <v>9039.5499999999993</v>
      </c>
      <c r="CC51" s="18" t="str">
        <f t="shared" si="256"/>
        <v xml:space="preserve"> </v>
      </c>
      <c r="CD51" s="18">
        <f t="shared" si="257"/>
        <v>0</v>
      </c>
      <c r="CE51" s="17"/>
      <c r="CF51" s="17"/>
      <c r="CG51" s="17"/>
      <c r="CH51" s="18" t="str">
        <f t="shared" si="112"/>
        <v xml:space="preserve"> </v>
      </c>
      <c r="CI51" s="18" t="str">
        <f t="shared" si="137"/>
        <v xml:space="preserve"> </v>
      </c>
      <c r="CJ51" s="17">
        <f t="shared" si="258"/>
        <v>0</v>
      </c>
      <c r="CK51" s="17">
        <f t="shared" si="259"/>
        <v>0</v>
      </c>
      <c r="CL51" s="17">
        <v>87708.73</v>
      </c>
      <c r="CM51" s="18" t="str">
        <f t="shared" ref="CM51:CM53" si="261">IF(CK51&lt;=0," ",IF(CK51/CJ51*100&gt;200,"СВ.200",CK51/CJ51))</f>
        <v xml:space="preserve"> </v>
      </c>
      <c r="CN51" s="18">
        <f t="shared" ref="CN51:CN53" si="262">IF(CL51=0," ",IF(CK51/CL51*100&gt;200,"св.200",CK51/CL51))</f>
        <v>0</v>
      </c>
      <c r="CO51" s="17"/>
      <c r="CP51" s="17"/>
      <c r="CQ51" s="17"/>
      <c r="CR51" s="18" t="str">
        <f t="shared" si="114"/>
        <v xml:space="preserve"> </v>
      </c>
      <c r="CS51" s="18" t="str">
        <f t="shared" si="139"/>
        <v xml:space="preserve"> </v>
      </c>
      <c r="CT51" s="17"/>
      <c r="CU51" s="17"/>
      <c r="CV51" s="17">
        <v>87708.73</v>
      </c>
      <c r="CW51" s="18" t="str">
        <f t="shared" si="115"/>
        <v xml:space="preserve"> </v>
      </c>
      <c r="CX51" s="18">
        <f t="shared" si="140"/>
        <v>0</v>
      </c>
      <c r="CY51" s="17"/>
      <c r="CZ51" s="17"/>
      <c r="DA51" s="17"/>
      <c r="DB51" s="18" t="str">
        <f t="shared" si="116"/>
        <v xml:space="preserve"> </v>
      </c>
      <c r="DC51" s="18" t="str">
        <f t="shared" si="141"/>
        <v xml:space="preserve"> </v>
      </c>
      <c r="DD51" s="17"/>
      <c r="DE51" s="17"/>
      <c r="DF51" s="17"/>
      <c r="DG51" s="18" t="str">
        <f t="shared" si="117"/>
        <v xml:space="preserve"> </v>
      </c>
      <c r="DH51" s="18" t="str">
        <f t="shared" si="142"/>
        <v xml:space="preserve"> </v>
      </c>
      <c r="DI51" s="17">
        <v>5750</v>
      </c>
      <c r="DJ51" s="17">
        <v>5750</v>
      </c>
      <c r="DK51" s="17"/>
      <c r="DL51" s="18">
        <f t="shared" si="118"/>
        <v>1</v>
      </c>
      <c r="DM51" s="18" t="str">
        <f t="shared" si="143"/>
        <v xml:space="preserve"> </v>
      </c>
      <c r="DN51" s="17"/>
      <c r="DO51" s="17"/>
      <c r="DP51" s="38" t="str">
        <f t="shared" si="207"/>
        <v xml:space="preserve"> </v>
      </c>
      <c r="DQ51" s="17"/>
      <c r="DR51" s="17"/>
      <c r="DS51" s="17"/>
      <c r="DT51" s="18" t="str">
        <f t="shared" si="119"/>
        <v xml:space="preserve"> </v>
      </c>
      <c r="DU51" s="18" t="str">
        <f t="shared" si="144"/>
        <v xml:space="preserve"> </v>
      </c>
      <c r="DV51" s="17">
        <v>38496.99</v>
      </c>
      <c r="DW51" s="17">
        <v>33496.35</v>
      </c>
      <c r="DX51" s="17"/>
      <c r="DY51" s="18">
        <f t="shared" si="120"/>
        <v>0.87010309117673879</v>
      </c>
      <c r="DZ51" s="18" t="str">
        <f t="shared" si="145"/>
        <v xml:space="preserve"> </v>
      </c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</row>
    <row r="52" spans="1:149" s="10" customFormat="1" ht="15.75" customHeight="1" outlineLevel="1" x14ac:dyDescent="0.25">
      <c r="A52" s="9">
        <f t="shared" si="260"/>
        <v>40</v>
      </c>
      <c r="B52" s="5" t="s">
        <v>9</v>
      </c>
      <c r="C52" s="17">
        <f t="shared" si="250"/>
        <v>445748.62</v>
      </c>
      <c r="D52" s="17">
        <f t="shared" si="251"/>
        <v>375907.49</v>
      </c>
      <c r="E52" s="17">
        <v>803369.85</v>
      </c>
      <c r="F52" s="18">
        <f>IF(D52&lt;=0," ",IF(D52/C52*100&gt;200,"СВ.200",D52/C52))</f>
        <v>0.84331722664671405</v>
      </c>
      <c r="G52" s="18">
        <f t="shared" si="224"/>
        <v>0.46791336518292292</v>
      </c>
      <c r="H52" s="17">
        <f t="shared" si="252"/>
        <v>443500</v>
      </c>
      <c r="I52" s="17">
        <f t="shared" si="253"/>
        <v>269381.52</v>
      </c>
      <c r="J52" s="17">
        <v>278863.23</v>
      </c>
      <c r="K52" s="18">
        <f t="shared" si="225"/>
        <v>0.60739914317925592</v>
      </c>
      <c r="L52" s="18">
        <f t="shared" si="150"/>
        <v>0.96599870839909596</v>
      </c>
      <c r="M52" s="17">
        <v>110600</v>
      </c>
      <c r="N52" s="17">
        <v>75422.679999999993</v>
      </c>
      <c r="O52" s="17">
        <v>69809.16</v>
      </c>
      <c r="P52" s="18">
        <f t="shared" si="98"/>
        <v>0.68194104882459305</v>
      </c>
      <c r="Q52" s="18">
        <f t="shared" si="123"/>
        <v>1.0804123699525963</v>
      </c>
      <c r="R52" s="17"/>
      <c r="S52" s="17"/>
      <c r="T52" s="17"/>
      <c r="U52" s="18" t="str">
        <f t="shared" si="99"/>
        <v xml:space="preserve"> </v>
      </c>
      <c r="V52" s="18" t="str">
        <f t="shared" si="124"/>
        <v xml:space="preserve"> </v>
      </c>
      <c r="W52" s="17"/>
      <c r="X52" s="17"/>
      <c r="Y52" s="17"/>
      <c r="Z52" s="18" t="str">
        <f t="shared" si="100"/>
        <v xml:space="preserve"> </v>
      </c>
      <c r="AA52" s="18" t="str">
        <f t="shared" si="125"/>
        <v xml:space="preserve"> </v>
      </c>
      <c r="AB52" s="17">
        <v>900</v>
      </c>
      <c r="AC52" s="17">
        <v>820.5</v>
      </c>
      <c r="AD52" s="17">
        <v>837.6</v>
      </c>
      <c r="AE52" s="18">
        <f t="shared" si="101"/>
        <v>0.91166666666666663</v>
      </c>
      <c r="AF52" s="18">
        <f t="shared" si="126"/>
        <v>0.97958452722063039</v>
      </c>
      <c r="AG52" s="17">
        <v>61000</v>
      </c>
      <c r="AH52" s="17">
        <v>8487.89</v>
      </c>
      <c r="AI52" s="17">
        <v>31770.13</v>
      </c>
      <c r="AJ52" s="18">
        <f t="shared" si="102"/>
        <v>0.13914573770491803</v>
      </c>
      <c r="AK52" s="18">
        <f t="shared" si="127"/>
        <v>0.26716573082955591</v>
      </c>
      <c r="AL52" s="17">
        <v>271000</v>
      </c>
      <c r="AM52" s="17">
        <v>184650.45</v>
      </c>
      <c r="AN52" s="17">
        <v>176196.34</v>
      </c>
      <c r="AO52" s="18">
        <f t="shared" si="103"/>
        <v>0.68136697416974179</v>
      </c>
      <c r="AP52" s="18">
        <f t="shared" si="128"/>
        <v>1.0479811896206244</v>
      </c>
      <c r="AQ52" s="17"/>
      <c r="AR52" s="17"/>
      <c r="AS52" s="17">
        <v>250</v>
      </c>
      <c r="AT52" s="18" t="str">
        <f t="shared" si="104"/>
        <v xml:space="preserve"> </v>
      </c>
      <c r="AU52" s="18">
        <f t="shared" si="129"/>
        <v>0</v>
      </c>
      <c r="AV52" s="17">
        <f t="shared" si="254"/>
        <v>2248.62</v>
      </c>
      <c r="AW52" s="17">
        <f t="shared" si="255"/>
        <v>106525.97</v>
      </c>
      <c r="AX52" s="17">
        <v>524506.62</v>
      </c>
      <c r="AY52" s="18" t="str">
        <f t="shared" si="105"/>
        <v>СВ.200</v>
      </c>
      <c r="AZ52" s="18">
        <f t="shared" si="130"/>
        <v>0.2030974747277737</v>
      </c>
      <c r="BA52" s="17"/>
      <c r="BB52" s="17"/>
      <c r="BC52" s="17"/>
      <c r="BD52" s="18" t="str">
        <f t="shared" si="106"/>
        <v xml:space="preserve"> </v>
      </c>
      <c r="BE52" s="18" t="str">
        <f t="shared" si="131"/>
        <v xml:space="preserve"> </v>
      </c>
      <c r="BF52" s="17">
        <v>2248.62</v>
      </c>
      <c r="BG52" s="17">
        <v>2248.62</v>
      </c>
      <c r="BH52" s="17">
        <v>461506.62</v>
      </c>
      <c r="BI52" s="18">
        <f t="shared" si="107"/>
        <v>1</v>
      </c>
      <c r="BJ52" s="18">
        <f t="shared" si="132"/>
        <v>4.8723461431604163E-3</v>
      </c>
      <c r="BK52" s="17"/>
      <c r="BL52" s="17"/>
      <c r="BM52" s="17"/>
      <c r="BN52" s="18" t="str">
        <f t="shared" si="108"/>
        <v xml:space="preserve"> </v>
      </c>
      <c r="BO52" s="18" t="str">
        <f t="shared" si="133"/>
        <v xml:space="preserve"> </v>
      </c>
      <c r="BP52" s="17"/>
      <c r="BQ52" s="17"/>
      <c r="BR52" s="17"/>
      <c r="BS52" s="18" t="str">
        <f t="shared" si="109"/>
        <v xml:space="preserve"> </v>
      </c>
      <c r="BT52" s="18" t="str">
        <f t="shared" si="134"/>
        <v xml:space="preserve"> </v>
      </c>
      <c r="BU52" s="17"/>
      <c r="BV52" s="17"/>
      <c r="BW52" s="17"/>
      <c r="BX52" s="18" t="str">
        <f t="shared" si="110"/>
        <v xml:space="preserve"> </v>
      </c>
      <c r="BY52" s="18" t="str">
        <f t="shared" si="135"/>
        <v xml:space="preserve"> </v>
      </c>
      <c r="BZ52" s="17"/>
      <c r="CA52" s="17"/>
      <c r="CB52" s="17"/>
      <c r="CC52" s="18" t="str">
        <f t="shared" si="256"/>
        <v xml:space="preserve"> </v>
      </c>
      <c r="CD52" s="18" t="str">
        <f t="shared" si="257"/>
        <v xml:space="preserve"> </v>
      </c>
      <c r="CE52" s="17"/>
      <c r="CF52" s="17"/>
      <c r="CG52" s="17">
        <v>63000</v>
      </c>
      <c r="CH52" s="18" t="str">
        <f t="shared" si="112"/>
        <v xml:space="preserve"> </v>
      </c>
      <c r="CI52" s="18">
        <f t="shared" si="137"/>
        <v>0</v>
      </c>
      <c r="CJ52" s="17">
        <f t="shared" si="258"/>
        <v>0</v>
      </c>
      <c r="CK52" s="17">
        <f t="shared" si="259"/>
        <v>104277.35</v>
      </c>
      <c r="CL52" s="17"/>
      <c r="CM52" s="18"/>
      <c r="CN52" s="18" t="str">
        <f t="shared" si="262"/>
        <v xml:space="preserve"> </v>
      </c>
      <c r="CO52" s="17"/>
      <c r="CP52" s="17"/>
      <c r="CQ52" s="17"/>
      <c r="CR52" s="18" t="str">
        <f t="shared" si="114"/>
        <v xml:space="preserve"> </v>
      </c>
      <c r="CS52" s="18" t="str">
        <f t="shared" si="139"/>
        <v xml:space="preserve"> </v>
      </c>
      <c r="CT52" s="17"/>
      <c r="CU52" s="17">
        <v>104277.35</v>
      </c>
      <c r="CV52" s="17"/>
      <c r="CW52" s="18"/>
      <c r="CX52" s="18" t="str">
        <f t="shared" si="140"/>
        <v xml:space="preserve"> </v>
      </c>
      <c r="CY52" s="17"/>
      <c r="CZ52" s="17"/>
      <c r="DA52" s="17"/>
      <c r="DB52" s="18" t="str">
        <f t="shared" si="116"/>
        <v xml:space="preserve"> </v>
      </c>
      <c r="DC52" s="18" t="str">
        <f t="shared" si="141"/>
        <v xml:space="preserve"> </v>
      </c>
      <c r="DD52" s="17"/>
      <c r="DE52" s="17"/>
      <c r="DF52" s="17"/>
      <c r="DG52" s="18" t="str">
        <f t="shared" si="117"/>
        <v xml:space="preserve"> </v>
      </c>
      <c r="DH52" s="18" t="str">
        <f t="shared" si="142"/>
        <v xml:space="preserve"> </v>
      </c>
      <c r="DI52" s="17"/>
      <c r="DJ52" s="17"/>
      <c r="DK52" s="17"/>
      <c r="DL52" s="18" t="str">
        <f t="shared" si="118"/>
        <v xml:space="preserve"> </v>
      </c>
      <c r="DM52" s="18" t="str">
        <f t="shared" si="143"/>
        <v xml:space="preserve"> </v>
      </c>
      <c r="DN52" s="17"/>
      <c r="DO52" s="17"/>
      <c r="DP52" s="38" t="str">
        <f t="shared" si="207"/>
        <v xml:space="preserve"> </v>
      </c>
      <c r="DQ52" s="17"/>
      <c r="DR52" s="17"/>
      <c r="DS52" s="17"/>
      <c r="DT52" s="18" t="str">
        <f t="shared" si="119"/>
        <v xml:space="preserve"> </v>
      </c>
      <c r="DU52" s="18" t="str">
        <f t="shared" si="144"/>
        <v xml:space="preserve"> </v>
      </c>
      <c r="DV52" s="17"/>
      <c r="DW52" s="17"/>
      <c r="DX52" s="17"/>
      <c r="DY52" s="18" t="str">
        <f t="shared" si="120"/>
        <v xml:space="preserve"> </v>
      </c>
      <c r="DZ52" s="18" t="str">
        <f t="shared" si="145"/>
        <v xml:space="preserve"> </v>
      </c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</row>
    <row r="53" spans="1:149" s="10" customFormat="1" ht="15.75" customHeight="1" outlineLevel="1" x14ac:dyDescent="0.25">
      <c r="A53" s="9">
        <f t="shared" si="260"/>
        <v>41</v>
      </c>
      <c r="B53" s="37" t="s">
        <v>43</v>
      </c>
      <c r="C53" s="17">
        <f t="shared" si="250"/>
        <v>5671337.6100000003</v>
      </c>
      <c r="D53" s="17">
        <f t="shared" si="251"/>
        <v>4841612.22</v>
      </c>
      <c r="E53" s="17">
        <v>10577158.040000001</v>
      </c>
      <c r="F53" s="18">
        <f>IF(D53&lt;=0," ",IF(D53/C53*100&gt;200,"СВ.200",D53/C53))</f>
        <v>0.85369846638348856</v>
      </c>
      <c r="G53" s="18">
        <f t="shared" si="224"/>
        <v>0.45774225946991703</v>
      </c>
      <c r="H53" s="17">
        <f t="shared" si="252"/>
        <v>5300792.67</v>
      </c>
      <c r="I53" s="17">
        <f t="shared" si="253"/>
        <v>4670379.09</v>
      </c>
      <c r="J53" s="17">
        <v>10413586.260000002</v>
      </c>
      <c r="K53" s="18">
        <f t="shared" si="225"/>
        <v>0.88107182845164922</v>
      </c>
      <c r="L53" s="18">
        <f t="shared" si="150"/>
        <v>0.44848901938226216</v>
      </c>
      <c r="M53" s="17">
        <v>1150000</v>
      </c>
      <c r="N53" s="17">
        <v>1097013.56</v>
      </c>
      <c r="O53" s="17">
        <v>2547778.12</v>
      </c>
      <c r="P53" s="18">
        <f t="shared" si="98"/>
        <v>0.9539248347826087</v>
      </c>
      <c r="Q53" s="18">
        <f t="shared" si="123"/>
        <v>0.43057656841797509</v>
      </c>
      <c r="R53" s="17"/>
      <c r="S53" s="17"/>
      <c r="T53" s="17"/>
      <c r="U53" s="18" t="str">
        <f t="shared" si="99"/>
        <v xml:space="preserve"> </v>
      </c>
      <c r="V53" s="18" t="str">
        <f t="shared" si="124"/>
        <v xml:space="preserve"> </v>
      </c>
      <c r="W53" s="17"/>
      <c r="X53" s="17"/>
      <c r="Y53" s="17"/>
      <c r="Z53" s="18" t="str">
        <f t="shared" si="100"/>
        <v xml:space="preserve"> </v>
      </c>
      <c r="AA53" s="18" t="str">
        <f t="shared" si="125"/>
        <v xml:space="preserve"> </v>
      </c>
      <c r="AB53" s="17">
        <v>3188892.67</v>
      </c>
      <c r="AC53" s="17">
        <v>3192091.87</v>
      </c>
      <c r="AD53" s="17">
        <v>7523272.7300000004</v>
      </c>
      <c r="AE53" s="18">
        <f t="shared" si="101"/>
        <v>1.0010032322599305</v>
      </c>
      <c r="AF53" s="18">
        <f t="shared" si="126"/>
        <v>0.42429564692917893</v>
      </c>
      <c r="AG53" s="17">
        <v>210000</v>
      </c>
      <c r="AH53" s="17">
        <v>132902.65</v>
      </c>
      <c r="AI53" s="17">
        <v>22086.73</v>
      </c>
      <c r="AJ53" s="18">
        <f t="shared" si="102"/>
        <v>0.63286976190476185</v>
      </c>
      <c r="AK53" s="18" t="str">
        <f t="shared" si="127"/>
        <v>св.200</v>
      </c>
      <c r="AL53" s="17">
        <v>750000</v>
      </c>
      <c r="AM53" s="17">
        <v>246871.01</v>
      </c>
      <c r="AN53" s="17">
        <v>319398.68</v>
      </c>
      <c r="AO53" s="18">
        <f t="shared" si="103"/>
        <v>0.32916134666666669</v>
      </c>
      <c r="AP53" s="18">
        <f t="shared" si="128"/>
        <v>0.7729243276772465</v>
      </c>
      <c r="AQ53" s="17">
        <v>1900</v>
      </c>
      <c r="AR53" s="17">
        <v>1500</v>
      </c>
      <c r="AS53" s="17">
        <v>1050</v>
      </c>
      <c r="AT53" s="18">
        <f t="shared" si="104"/>
        <v>0.78947368421052633</v>
      </c>
      <c r="AU53" s="18">
        <f t="shared" si="129"/>
        <v>1.4285714285714286</v>
      </c>
      <c r="AV53" s="17">
        <f>BA53+BF53+BK53+BP53+BU53+BZ53+CE53+CJ53+CY53+DD53+DI53+DQ53+DV53+582.73</f>
        <v>370544.94</v>
      </c>
      <c r="AW53" s="17">
        <f>BB53+BG53+BL53+BQ53+BV53+CA53+CF53+CK53+CZ53+DE53+DJ53+DN53+DR53+DW53</f>
        <v>171233.13</v>
      </c>
      <c r="AX53" s="17">
        <v>163571.78000000003</v>
      </c>
      <c r="AY53" s="18">
        <f t="shared" si="105"/>
        <v>0.46211164022372025</v>
      </c>
      <c r="AZ53" s="18">
        <f t="shared" si="130"/>
        <v>1.0468378469684683</v>
      </c>
      <c r="BA53" s="17"/>
      <c r="BB53" s="17"/>
      <c r="BC53" s="17"/>
      <c r="BD53" s="18" t="str">
        <f t="shared" si="106"/>
        <v xml:space="preserve"> </v>
      </c>
      <c r="BE53" s="18" t="str">
        <f t="shared" si="131"/>
        <v xml:space="preserve"> </v>
      </c>
      <c r="BF53" s="17">
        <v>7011.5</v>
      </c>
      <c r="BG53" s="17">
        <v>5769.91</v>
      </c>
      <c r="BH53" s="17">
        <v>6795.24</v>
      </c>
      <c r="BI53" s="18">
        <f t="shared" si="107"/>
        <v>0.82292091563859371</v>
      </c>
      <c r="BJ53" s="18">
        <f t="shared" si="132"/>
        <v>0.84911055385828904</v>
      </c>
      <c r="BK53" s="17"/>
      <c r="BL53" s="17"/>
      <c r="BM53" s="17"/>
      <c r="BN53" s="18" t="str">
        <f t="shared" si="108"/>
        <v xml:space="preserve"> </v>
      </c>
      <c r="BO53" s="18" t="str">
        <f t="shared" si="133"/>
        <v xml:space="preserve"> </v>
      </c>
      <c r="BP53" s="17">
        <v>67657.5</v>
      </c>
      <c r="BQ53" s="17">
        <v>52875</v>
      </c>
      <c r="BR53" s="17">
        <v>54331.99</v>
      </c>
      <c r="BS53" s="18">
        <f t="shared" si="109"/>
        <v>0.78150981044230128</v>
      </c>
      <c r="BT53" s="18">
        <f t="shared" si="134"/>
        <v>0.97318357012139634</v>
      </c>
      <c r="BU53" s="17">
        <v>98493.21</v>
      </c>
      <c r="BV53" s="17">
        <v>60291.64</v>
      </c>
      <c r="BW53" s="17">
        <v>83991.53</v>
      </c>
      <c r="BX53" s="18">
        <f t="shared" si="110"/>
        <v>0.61214006528977982</v>
      </c>
      <c r="BY53" s="18">
        <f t="shared" si="135"/>
        <v>0.71783000023930987</v>
      </c>
      <c r="BZ53" s="17">
        <v>41000</v>
      </c>
      <c r="CA53" s="17">
        <v>26796.58</v>
      </c>
      <c r="CB53" s="17">
        <v>11648.38</v>
      </c>
      <c r="CC53" s="18">
        <f t="shared" si="256"/>
        <v>0.65357512195121958</v>
      </c>
      <c r="CD53" s="18" t="str">
        <f t="shared" si="257"/>
        <v>св.200</v>
      </c>
      <c r="CE53" s="17"/>
      <c r="CF53" s="17"/>
      <c r="CG53" s="17"/>
      <c r="CH53" s="18" t="str">
        <f t="shared" si="112"/>
        <v xml:space="preserve"> </v>
      </c>
      <c r="CI53" s="18" t="str">
        <f t="shared" si="137"/>
        <v xml:space="preserve"> </v>
      </c>
      <c r="CJ53" s="17">
        <f t="shared" si="258"/>
        <v>0</v>
      </c>
      <c r="CK53" s="17">
        <f t="shared" si="259"/>
        <v>0</v>
      </c>
      <c r="CL53" s="17"/>
      <c r="CM53" s="18" t="str">
        <f t="shared" si="261"/>
        <v xml:space="preserve"> </v>
      </c>
      <c r="CN53" s="18" t="str">
        <f t="shared" si="262"/>
        <v xml:space="preserve"> </v>
      </c>
      <c r="CO53" s="17"/>
      <c r="CP53" s="17"/>
      <c r="CQ53" s="17"/>
      <c r="CR53" s="18" t="str">
        <f t="shared" si="114"/>
        <v xml:space="preserve"> </v>
      </c>
      <c r="CS53" s="18" t="str">
        <f t="shared" si="139"/>
        <v xml:space="preserve"> </v>
      </c>
      <c r="CT53" s="17"/>
      <c r="CU53" s="17"/>
      <c r="CV53" s="17"/>
      <c r="CW53" s="18" t="str">
        <f t="shared" si="115"/>
        <v xml:space="preserve"> </v>
      </c>
      <c r="CX53" s="18" t="str">
        <f t="shared" si="140"/>
        <v xml:space="preserve"> </v>
      </c>
      <c r="CY53" s="17"/>
      <c r="CZ53" s="17"/>
      <c r="DA53" s="17"/>
      <c r="DB53" s="18" t="str">
        <f t="shared" si="116"/>
        <v xml:space="preserve"> </v>
      </c>
      <c r="DC53" s="18" t="str">
        <f t="shared" si="141"/>
        <v xml:space="preserve"> </v>
      </c>
      <c r="DD53" s="17"/>
      <c r="DE53" s="17"/>
      <c r="DF53" s="17"/>
      <c r="DG53" s="18" t="str">
        <f t="shared" si="117"/>
        <v xml:space="preserve"> </v>
      </c>
      <c r="DH53" s="18" t="str">
        <f t="shared" si="142"/>
        <v xml:space="preserve"> </v>
      </c>
      <c r="DI53" s="17"/>
      <c r="DJ53" s="17"/>
      <c r="DK53" s="17">
        <v>6804.64</v>
      </c>
      <c r="DL53" s="18" t="str">
        <f t="shared" si="118"/>
        <v xml:space="preserve"> </v>
      </c>
      <c r="DM53" s="18">
        <f t="shared" si="143"/>
        <v>0</v>
      </c>
      <c r="DN53" s="17"/>
      <c r="DO53" s="17"/>
      <c r="DP53" s="38" t="str">
        <f t="shared" si="207"/>
        <v xml:space="preserve"> </v>
      </c>
      <c r="DQ53" s="17"/>
      <c r="DR53" s="17"/>
      <c r="DS53" s="17"/>
      <c r="DT53" s="18" t="str">
        <f t="shared" si="119"/>
        <v xml:space="preserve"> </v>
      </c>
      <c r="DU53" s="18" t="str">
        <f t="shared" si="144"/>
        <v xml:space="preserve"> </v>
      </c>
      <c r="DV53" s="17">
        <v>155800</v>
      </c>
      <c r="DW53" s="17">
        <v>25500</v>
      </c>
      <c r="DX53" s="17"/>
      <c r="DY53" s="18">
        <f t="shared" si="120"/>
        <v>0.16367137355584083</v>
      </c>
      <c r="DZ53" s="18" t="str">
        <f t="shared" si="145"/>
        <v xml:space="preserve"> </v>
      </c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</row>
    <row r="54" spans="1:149" s="10" customFormat="1" ht="15.75" customHeight="1" outlineLevel="1" x14ac:dyDescent="0.25">
      <c r="A54" s="9">
        <f t="shared" si="260"/>
        <v>42</v>
      </c>
      <c r="B54" s="5" t="s">
        <v>110</v>
      </c>
      <c r="C54" s="17">
        <f t="shared" si="250"/>
        <v>10914140.5</v>
      </c>
      <c r="D54" s="17">
        <f t="shared" si="251"/>
        <v>7270909.0600000005</v>
      </c>
      <c r="E54" s="17">
        <v>5535544.1600000001</v>
      </c>
      <c r="F54" s="18">
        <f>IF(D54&lt;=0," ",IF(D54/C54*100&gt;200,"СВ.200",D54/C54))</f>
        <v>0.66619163093969702</v>
      </c>
      <c r="G54" s="18">
        <f t="shared" si="224"/>
        <v>1.3134949067048902</v>
      </c>
      <c r="H54" s="17">
        <f t="shared" si="252"/>
        <v>9876817.4000000004</v>
      </c>
      <c r="I54" s="17">
        <f t="shared" si="253"/>
        <v>6934707.4800000004</v>
      </c>
      <c r="J54" s="17">
        <v>5235064.8600000003</v>
      </c>
      <c r="K54" s="18">
        <f t="shared" si="225"/>
        <v>0.70211964028007645</v>
      </c>
      <c r="L54" s="18">
        <f t="shared" si="150"/>
        <v>1.3246650548661971</v>
      </c>
      <c r="M54" s="17">
        <v>2445884</v>
      </c>
      <c r="N54" s="17">
        <v>1900731.71</v>
      </c>
      <c r="O54" s="17">
        <v>1577849.12</v>
      </c>
      <c r="P54" s="18">
        <f t="shared" si="98"/>
        <v>0.7771144134390674</v>
      </c>
      <c r="Q54" s="18">
        <f t="shared" si="123"/>
        <v>1.2046346421259846</v>
      </c>
      <c r="R54" s="17"/>
      <c r="S54" s="17"/>
      <c r="T54" s="17"/>
      <c r="U54" s="18" t="str">
        <f t="shared" si="99"/>
        <v xml:space="preserve"> </v>
      </c>
      <c r="V54" s="18" t="str">
        <f t="shared" si="124"/>
        <v xml:space="preserve"> </v>
      </c>
      <c r="W54" s="17"/>
      <c r="X54" s="17"/>
      <c r="Y54" s="17"/>
      <c r="Z54" s="18" t="str">
        <f t="shared" si="100"/>
        <v xml:space="preserve"> </v>
      </c>
      <c r="AA54" s="18" t="str">
        <f t="shared" si="125"/>
        <v xml:space="preserve"> </v>
      </c>
      <c r="AB54" s="17">
        <v>105933.4</v>
      </c>
      <c r="AC54" s="17">
        <v>105932.4</v>
      </c>
      <c r="AD54" s="17">
        <v>171418.5</v>
      </c>
      <c r="AE54" s="18">
        <f t="shared" si="101"/>
        <v>0.99999056010663301</v>
      </c>
      <c r="AF54" s="18">
        <f t="shared" si="126"/>
        <v>0.61797530604923034</v>
      </c>
      <c r="AG54" s="17">
        <v>370000</v>
      </c>
      <c r="AH54" s="17">
        <v>108838.71</v>
      </c>
      <c r="AI54" s="17">
        <v>74216.87</v>
      </c>
      <c r="AJ54" s="18">
        <f t="shared" si="102"/>
        <v>0.29415867567567572</v>
      </c>
      <c r="AK54" s="18">
        <f t="shared" si="127"/>
        <v>1.4664955555253141</v>
      </c>
      <c r="AL54" s="17">
        <v>6950000</v>
      </c>
      <c r="AM54" s="17">
        <v>4818204.66</v>
      </c>
      <c r="AN54" s="17">
        <v>3410980.37</v>
      </c>
      <c r="AO54" s="18">
        <f t="shared" si="103"/>
        <v>0.69326685755395689</v>
      </c>
      <c r="AP54" s="18">
        <f t="shared" si="128"/>
        <v>1.41255713529656</v>
      </c>
      <c r="AQ54" s="17">
        <v>5000</v>
      </c>
      <c r="AR54" s="17">
        <v>1000</v>
      </c>
      <c r="AS54" s="17">
        <v>600</v>
      </c>
      <c r="AT54" s="18">
        <f t="shared" si="104"/>
        <v>0.2</v>
      </c>
      <c r="AU54" s="18">
        <f t="shared" si="129"/>
        <v>1.6666666666666667</v>
      </c>
      <c r="AV54" s="17">
        <f t="shared" si="254"/>
        <v>1037323.1</v>
      </c>
      <c r="AW54" s="17">
        <f t="shared" si="255"/>
        <v>336201.57999999996</v>
      </c>
      <c r="AX54" s="17">
        <v>300479.3</v>
      </c>
      <c r="AY54" s="18">
        <f t="shared" si="105"/>
        <v>0.32410497751375628</v>
      </c>
      <c r="AZ54" s="18">
        <f t="shared" si="130"/>
        <v>1.1188843291368156</v>
      </c>
      <c r="BA54" s="17"/>
      <c r="BB54" s="17"/>
      <c r="BC54" s="17"/>
      <c r="BD54" s="18" t="str">
        <f t="shared" si="106"/>
        <v xml:space="preserve"> </v>
      </c>
      <c r="BE54" s="18" t="str">
        <f t="shared" si="131"/>
        <v xml:space="preserve"> </v>
      </c>
      <c r="BF54" s="17">
        <v>37231.910000000003</v>
      </c>
      <c r="BG54" s="17">
        <v>37228.339999999997</v>
      </c>
      <c r="BH54" s="17">
        <v>4825.57</v>
      </c>
      <c r="BI54" s="18">
        <f t="shared" si="107"/>
        <v>0.9999041145082268</v>
      </c>
      <c r="BJ54" s="18" t="str">
        <f t="shared" si="132"/>
        <v>св.200</v>
      </c>
      <c r="BK54" s="17"/>
      <c r="BL54" s="17"/>
      <c r="BM54" s="17"/>
      <c r="BN54" s="18" t="str">
        <f t="shared" si="108"/>
        <v xml:space="preserve"> </v>
      </c>
      <c r="BO54" s="18" t="str">
        <f t="shared" si="133"/>
        <v xml:space="preserve"> </v>
      </c>
      <c r="BP54" s="17"/>
      <c r="BQ54" s="17"/>
      <c r="BR54" s="17"/>
      <c r="BS54" s="18" t="str">
        <f t="shared" si="109"/>
        <v xml:space="preserve"> </v>
      </c>
      <c r="BT54" s="18" t="str">
        <f t="shared" si="134"/>
        <v xml:space="preserve"> </v>
      </c>
      <c r="BU54" s="17">
        <v>142847.79999999999</v>
      </c>
      <c r="BV54" s="17">
        <v>113729.85</v>
      </c>
      <c r="BW54" s="17">
        <v>122095.89</v>
      </c>
      <c r="BX54" s="18">
        <f t="shared" si="110"/>
        <v>0.79616101893063818</v>
      </c>
      <c r="BY54" s="18">
        <f t="shared" si="135"/>
        <v>0.93147975742672429</v>
      </c>
      <c r="BZ54" s="17">
        <v>6000</v>
      </c>
      <c r="CA54" s="17">
        <v>6000</v>
      </c>
      <c r="CB54" s="17"/>
      <c r="CC54" s="18">
        <f t="shared" si="256"/>
        <v>1</v>
      </c>
      <c r="CD54" s="18" t="str">
        <f t="shared" si="257"/>
        <v xml:space="preserve"> </v>
      </c>
      <c r="CE54" s="17">
        <v>682821.5</v>
      </c>
      <c r="CF54" s="17">
        <v>10821.5</v>
      </c>
      <c r="CG54" s="17"/>
      <c r="CH54" s="18">
        <f t="shared" si="112"/>
        <v>1.5848212160864881E-2</v>
      </c>
      <c r="CI54" s="18" t="str">
        <f t="shared" si="137"/>
        <v xml:space="preserve"> </v>
      </c>
      <c r="CJ54" s="17">
        <f t="shared" si="258"/>
        <v>6681.12</v>
      </c>
      <c r="CK54" s="17">
        <f t="shared" si="259"/>
        <v>6681.12</v>
      </c>
      <c r="CL54" s="17">
        <v>4894.78</v>
      </c>
      <c r="CM54" s="18">
        <f t="shared" si="113"/>
        <v>1</v>
      </c>
      <c r="CN54" s="18">
        <f t="shared" si="138"/>
        <v>1.3649479649749325</v>
      </c>
      <c r="CO54" s="17"/>
      <c r="CP54" s="17"/>
      <c r="CQ54" s="17"/>
      <c r="CR54" s="18" t="str">
        <f t="shared" si="114"/>
        <v xml:space="preserve"> </v>
      </c>
      <c r="CS54" s="18" t="str">
        <f t="shared" si="139"/>
        <v xml:space="preserve"> </v>
      </c>
      <c r="CT54" s="17">
        <v>6681.12</v>
      </c>
      <c r="CU54" s="17">
        <v>6681.12</v>
      </c>
      <c r="CV54" s="17">
        <v>4894.78</v>
      </c>
      <c r="CW54" s="18">
        <f t="shared" si="115"/>
        <v>1</v>
      </c>
      <c r="CX54" s="18">
        <f t="shared" si="140"/>
        <v>1.3649479649749325</v>
      </c>
      <c r="CY54" s="17"/>
      <c r="CZ54" s="17"/>
      <c r="DA54" s="17">
        <v>30663.06</v>
      </c>
      <c r="DB54" s="18" t="str">
        <f t="shared" si="116"/>
        <v xml:space="preserve"> </v>
      </c>
      <c r="DC54" s="18">
        <f t="shared" si="141"/>
        <v>0</v>
      </c>
      <c r="DD54" s="17"/>
      <c r="DE54" s="17"/>
      <c r="DF54" s="17"/>
      <c r="DG54" s="18" t="str">
        <f t="shared" si="117"/>
        <v xml:space="preserve"> </v>
      </c>
      <c r="DH54" s="18" t="str">
        <f t="shared" si="142"/>
        <v xml:space="preserve"> </v>
      </c>
      <c r="DI54" s="17"/>
      <c r="DJ54" s="17"/>
      <c r="DK54" s="17"/>
      <c r="DL54" s="18" t="str">
        <f t="shared" si="118"/>
        <v xml:space="preserve"> </v>
      </c>
      <c r="DM54" s="18" t="str">
        <f t="shared" si="143"/>
        <v xml:space="preserve"> </v>
      </c>
      <c r="DN54" s="17"/>
      <c r="DO54" s="17"/>
      <c r="DP54" s="38" t="str">
        <f t="shared" si="207"/>
        <v xml:space="preserve"> </v>
      </c>
      <c r="DQ54" s="17"/>
      <c r="DR54" s="17"/>
      <c r="DS54" s="17"/>
      <c r="DT54" s="18" t="str">
        <f t="shared" si="119"/>
        <v xml:space="preserve"> </v>
      </c>
      <c r="DU54" s="18" t="str">
        <f t="shared" si="144"/>
        <v xml:space="preserve"> </v>
      </c>
      <c r="DV54" s="17">
        <v>161740.76999999999</v>
      </c>
      <c r="DW54" s="17">
        <v>161740.76999999999</v>
      </c>
      <c r="DX54" s="17">
        <v>138000</v>
      </c>
      <c r="DY54" s="18">
        <f t="shared" si="120"/>
        <v>1</v>
      </c>
      <c r="DZ54" s="18">
        <f t="shared" si="145"/>
        <v>1.1720345652173911</v>
      </c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</row>
    <row r="55" spans="1:149" s="10" customFormat="1" ht="15.75" customHeight="1" outlineLevel="1" x14ac:dyDescent="0.25">
      <c r="A55" s="9">
        <f t="shared" si="260"/>
        <v>43</v>
      </c>
      <c r="B55" s="5" t="s">
        <v>45</v>
      </c>
      <c r="C55" s="17">
        <f t="shared" si="250"/>
        <v>4014978.24</v>
      </c>
      <c r="D55" s="17">
        <f t="shared" si="251"/>
        <v>3653473.25</v>
      </c>
      <c r="E55" s="17">
        <v>495588.38</v>
      </c>
      <c r="F55" s="18">
        <f>IF(D55&lt;=0," ",IF(D55/C55*100&gt;200,"СВ.200",D55/C55))</f>
        <v>0.90996090927755557</v>
      </c>
      <c r="G55" s="18" t="str">
        <f t="shared" si="224"/>
        <v>св.200</v>
      </c>
      <c r="H55" s="17">
        <f t="shared" si="252"/>
        <v>547200</v>
      </c>
      <c r="I55" s="17">
        <f t="shared" si="253"/>
        <v>253950.21999999997</v>
      </c>
      <c r="J55" s="17">
        <v>335357.44999999995</v>
      </c>
      <c r="K55" s="18">
        <f t="shared" si="225"/>
        <v>0.46409031432748532</v>
      </c>
      <c r="L55" s="18">
        <f t="shared" si="150"/>
        <v>0.75725235864001239</v>
      </c>
      <c r="M55" s="17">
        <v>414100</v>
      </c>
      <c r="N55" s="17">
        <v>221923.59</v>
      </c>
      <c r="O55" s="17">
        <v>259735.13</v>
      </c>
      <c r="P55" s="18">
        <f t="shared" si="98"/>
        <v>0.53591787007969094</v>
      </c>
      <c r="Q55" s="18">
        <f t="shared" si="123"/>
        <v>0.85442269592103304</v>
      </c>
      <c r="R55" s="17"/>
      <c r="S55" s="17"/>
      <c r="T55" s="17"/>
      <c r="U55" s="18" t="str">
        <f t="shared" si="99"/>
        <v xml:space="preserve"> </v>
      </c>
      <c r="V55" s="18" t="str">
        <f t="shared" si="124"/>
        <v xml:space="preserve"> </v>
      </c>
      <c r="W55" s="17"/>
      <c r="X55" s="17"/>
      <c r="Y55" s="17"/>
      <c r="Z55" s="18" t="str">
        <f t="shared" si="100"/>
        <v xml:space="preserve"> </v>
      </c>
      <c r="AA55" s="18" t="str">
        <f t="shared" si="125"/>
        <v xml:space="preserve"> </v>
      </c>
      <c r="AB55" s="17"/>
      <c r="AC55" s="17"/>
      <c r="AD55" s="17"/>
      <c r="AE55" s="18" t="str">
        <f t="shared" si="101"/>
        <v xml:space="preserve"> </v>
      </c>
      <c r="AF55" s="18" t="str">
        <f t="shared" si="126"/>
        <v xml:space="preserve"> </v>
      </c>
      <c r="AG55" s="17">
        <v>18000</v>
      </c>
      <c r="AH55" s="17">
        <v>3797.61</v>
      </c>
      <c r="AI55" s="17">
        <v>3606.42</v>
      </c>
      <c r="AJ55" s="18">
        <f t="shared" si="102"/>
        <v>0.21097833333333335</v>
      </c>
      <c r="AK55" s="18">
        <f t="shared" si="127"/>
        <v>1.0530137920708071</v>
      </c>
      <c r="AL55" s="17">
        <v>115000</v>
      </c>
      <c r="AM55" s="17">
        <v>28129.02</v>
      </c>
      <c r="AN55" s="17">
        <v>72015.899999999994</v>
      </c>
      <c r="AO55" s="18">
        <f t="shared" si="103"/>
        <v>0.24460017391304348</v>
      </c>
      <c r="AP55" s="18">
        <f t="shared" si="128"/>
        <v>0.39059457703090572</v>
      </c>
      <c r="AQ55" s="17">
        <v>100</v>
      </c>
      <c r="AR55" s="17">
        <v>100</v>
      </c>
      <c r="AS55" s="17"/>
      <c r="AT55" s="18">
        <f t="shared" si="104"/>
        <v>1</v>
      </c>
      <c r="AU55" s="18" t="str">
        <f t="shared" si="129"/>
        <v xml:space="preserve"> </v>
      </c>
      <c r="AV55" s="17">
        <f t="shared" si="254"/>
        <v>3467778.24</v>
      </c>
      <c r="AW55" s="17">
        <f t="shared" si="255"/>
        <v>3399523.03</v>
      </c>
      <c r="AX55" s="17">
        <v>160230.93000000002</v>
      </c>
      <c r="AY55" s="18">
        <f t="shared" si="105"/>
        <v>0.98031730829477715</v>
      </c>
      <c r="AZ55" s="18" t="str">
        <f t="shared" si="130"/>
        <v>св.200</v>
      </c>
      <c r="BA55" s="17"/>
      <c r="BB55" s="17"/>
      <c r="BC55" s="17"/>
      <c r="BD55" s="18" t="str">
        <f t="shared" si="106"/>
        <v xml:space="preserve"> </v>
      </c>
      <c r="BE55" s="18" t="str">
        <f t="shared" si="131"/>
        <v xml:space="preserve"> </v>
      </c>
      <c r="BF55" s="17">
        <v>216468.16</v>
      </c>
      <c r="BG55" s="17">
        <v>154188.22</v>
      </c>
      <c r="BH55" s="17">
        <v>113933.86</v>
      </c>
      <c r="BI55" s="18">
        <f t="shared" si="107"/>
        <v>0.71229052808505422</v>
      </c>
      <c r="BJ55" s="18">
        <f t="shared" si="132"/>
        <v>1.3533134048122306</v>
      </c>
      <c r="BK55" s="17"/>
      <c r="BL55" s="17"/>
      <c r="BM55" s="17"/>
      <c r="BN55" s="18" t="str">
        <f t="shared" si="108"/>
        <v xml:space="preserve"> </v>
      </c>
      <c r="BO55" s="18" t="str">
        <f t="shared" si="133"/>
        <v xml:space="preserve"> </v>
      </c>
      <c r="BP55" s="17"/>
      <c r="BQ55" s="17"/>
      <c r="BR55" s="17"/>
      <c r="BS55" s="18" t="str">
        <f t="shared" si="109"/>
        <v xml:space="preserve"> </v>
      </c>
      <c r="BT55" s="18" t="str">
        <f t="shared" si="134"/>
        <v xml:space="preserve"> </v>
      </c>
      <c r="BU55" s="17">
        <v>4808.16</v>
      </c>
      <c r="BV55" s="17">
        <v>2854.08</v>
      </c>
      <c r="BW55" s="17">
        <v>2854.08</v>
      </c>
      <c r="BX55" s="18">
        <f t="shared" si="110"/>
        <v>0.59359089547768795</v>
      </c>
      <c r="BY55" s="18">
        <f t="shared" si="135"/>
        <v>1</v>
      </c>
      <c r="BZ55" s="17">
        <v>20000</v>
      </c>
      <c r="CA55" s="17">
        <v>15978.81</v>
      </c>
      <c r="CB55" s="17">
        <v>11960.04</v>
      </c>
      <c r="CC55" s="18">
        <f t="shared" si="256"/>
        <v>0.79894049999999994</v>
      </c>
      <c r="CD55" s="18">
        <f t="shared" si="257"/>
        <v>1.3360164347276429</v>
      </c>
      <c r="CE55" s="17">
        <v>284500</v>
      </c>
      <c r="CF55" s="17">
        <v>284500</v>
      </c>
      <c r="CG55" s="17">
        <v>21492</v>
      </c>
      <c r="CH55" s="18">
        <f t="shared" si="112"/>
        <v>1</v>
      </c>
      <c r="CI55" s="18" t="str">
        <f t="shared" si="137"/>
        <v>св.200</v>
      </c>
      <c r="CJ55" s="17">
        <f t="shared" si="258"/>
        <v>2908001.92</v>
      </c>
      <c r="CK55" s="17">
        <f t="shared" si="259"/>
        <v>2908001.92</v>
      </c>
      <c r="CL55" s="17">
        <v>9990.9500000000007</v>
      </c>
      <c r="CM55" s="18">
        <f t="shared" si="113"/>
        <v>1</v>
      </c>
      <c r="CN55" s="18" t="str">
        <f t="shared" si="138"/>
        <v>св.200</v>
      </c>
      <c r="CO55" s="17"/>
      <c r="CP55" s="17"/>
      <c r="CQ55" s="17"/>
      <c r="CR55" s="18" t="str">
        <f t="shared" si="114"/>
        <v xml:space="preserve"> </v>
      </c>
      <c r="CS55" s="18" t="str">
        <f t="shared" si="139"/>
        <v xml:space="preserve"> </v>
      </c>
      <c r="CT55" s="17">
        <v>2908001.92</v>
      </c>
      <c r="CU55" s="17">
        <v>2908001.92</v>
      </c>
      <c r="CV55" s="17">
        <v>9990.9500000000007</v>
      </c>
      <c r="CW55" s="18">
        <f t="shared" si="115"/>
        <v>1</v>
      </c>
      <c r="CX55" s="18" t="str">
        <f t="shared" si="140"/>
        <v>св.200</v>
      </c>
      <c r="CY55" s="17"/>
      <c r="CZ55" s="17"/>
      <c r="DA55" s="17"/>
      <c r="DB55" s="18" t="str">
        <f t="shared" si="116"/>
        <v xml:space="preserve"> </v>
      </c>
      <c r="DC55" s="18" t="str">
        <f t="shared" si="141"/>
        <v xml:space="preserve"> </v>
      </c>
      <c r="DD55" s="17"/>
      <c r="DE55" s="17"/>
      <c r="DF55" s="17"/>
      <c r="DG55" s="18" t="str">
        <f t="shared" si="117"/>
        <v xml:space="preserve"> </v>
      </c>
      <c r="DH55" s="18" t="str">
        <f t="shared" si="142"/>
        <v xml:space="preserve"> </v>
      </c>
      <c r="DI55" s="17"/>
      <c r="DJ55" s="17"/>
      <c r="DK55" s="17"/>
      <c r="DL55" s="18" t="str">
        <f t="shared" si="118"/>
        <v xml:space="preserve"> </v>
      </c>
      <c r="DM55" s="18" t="str">
        <f t="shared" si="143"/>
        <v xml:space="preserve"> </v>
      </c>
      <c r="DN55" s="17"/>
      <c r="DO55" s="17"/>
      <c r="DP55" s="38" t="str">
        <f t="shared" si="207"/>
        <v xml:space="preserve"> </v>
      </c>
      <c r="DQ55" s="17"/>
      <c r="DR55" s="17"/>
      <c r="DS55" s="17"/>
      <c r="DT55" s="18" t="str">
        <f t="shared" si="119"/>
        <v xml:space="preserve"> </v>
      </c>
      <c r="DU55" s="18" t="str">
        <f t="shared" si="144"/>
        <v xml:space="preserve"> </v>
      </c>
      <c r="DV55" s="17">
        <v>34000</v>
      </c>
      <c r="DW55" s="17">
        <v>34000</v>
      </c>
      <c r="DX55" s="17"/>
      <c r="DY55" s="18">
        <f t="shared" si="120"/>
        <v>1</v>
      </c>
      <c r="DZ55" s="18" t="str">
        <f t="shared" si="145"/>
        <v xml:space="preserve"> </v>
      </c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</row>
    <row r="56" spans="1:149" s="12" customFormat="1" ht="15.75" x14ac:dyDescent="0.25">
      <c r="A56" s="11"/>
      <c r="B56" s="4" t="s">
        <v>128</v>
      </c>
      <c r="C56" s="34">
        <f>SUM(C57:C62)</f>
        <v>89859810.700000003</v>
      </c>
      <c r="D56" s="34">
        <f>SUM(D57:D62)</f>
        <v>63246685.539999999</v>
      </c>
      <c r="E56" s="34">
        <v>60563494.510000005</v>
      </c>
      <c r="F56" s="16">
        <f>IF(D56&lt;=0," ",IF(D56/C56*100&gt;200,"СВ.200",D56/C56))</f>
        <v>0.70383728885375896</v>
      </c>
      <c r="G56" s="16">
        <f t="shared" si="224"/>
        <v>1.0443037683295662</v>
      </c>
      <c r="H56" s="34">
        <f>SUM(H57:H62)</f>
        <v>84865995.409999996</v>
      </c>
      <c r="I56" s="34">
        <f>SUM(I57:I62)</f>
        <v>59619067.729999997</v>
      </c>
      <c r="J56" s="34">
        <v>56925343.010000005</v>
      </c>
      <c r="K56" s="16">
        <f t="shared" si="225"/>
        <v>0.70250831846102302</v>
      </c>
      <c r="L56" s="16">
        <f t="shared" si="150"/>
        <v>1.0473203072228618</v>
      </c>
      <c r="M56" s="34">
        <f>SUM(M57:M62)</f>
        <v>75066872.179999992</v>
      </c>
      <c r="N56" s="34">
        <f>SUM(N57:N62)</f>
        <v>53852000.470000006</v>
      </c>
      <c r="O56" s="34">
        <v>52349646.560000002</v>
      </c>
      <c r="P56" s="16">
        <f t="shared" si="98"/>
        <v>0.71738702980550928</v>
      </c>
      <c r="Q56" s="16">
        <f t="shared" si="123"/>
        <v>1.0286984537379464</v>
      </c>
      <c r="R56" s="34">
        <f>SUM(R57:R62)</f>
        <v>1525100</v>
      </c>
      <c r="S56" s="34">
        <f>SUM(S57:S62)</f>
        <v>1126481.3</v>
      </c>
      <c r="T56" s="34">
        <v>1020594.23</v>
      </c>
      <c r="U56" s="16">
        <f t="shared" si="99"/>
        <v>0.7386278276834306</v>
      </c>
      <c r="V56" s="16">
        <f t="shared" si="124"/>
        <v>1.1037504101899538</v>
      </c>
      <c r="W56" s="34">
        <f>SUM(W57:W62)</f>
        <v>0</v>
      </c>
      <c r="X56" s="34">
        <f>SUM(X57:X62)</f>
        <v>0</v>
      </c>
      <c r="Y56" s="34">
        <v>0</v>
      </c>
      <c r="Z56" s="16" t="str">
        <f t="shared" si="100"/>
        <v xml:space="preserve"> </v>
      </c>
      <c r="AA56" s="16" t="str">
        <f t="shared" si="125"/>
        <v xml:space="preserve"> </v>
      </c>
      <c r="AB56" s="34">
        <f>SUM(AB57:AB62)</f>
        <v>150754.68</v>
      </c>
      <c r="AC56" s="34">
        <f>SUM(AC57:AC62)</f>
        <v>89982.599999999991</v>
      </c>
      <c r="AD56" s="34">
        <v>104057.7</v>
      </c>
      <c r="AE56" s="16">
        <f t="shared" si="101"/>
        <v>0.59688097245140248</v>
      </c>
      <c r="AF56" s="16">
        <f t="shared" si="126"/>
        <v>0.86473754465070818</v>
      </c>
      <c r="AG56" s="34">
        <f>SUM(AG57:AG62)</f>
        <v>3431475.27</v>
      </c>
      <c r="AH56" s="34">
        <f>SUM(AH57:AH62)</f>
        <v>1362320.0499999998</v>
      </c>
      <c r="AI56" s="34">
        <v>1195452.3699999999</v>
      </c>
      <c r="AJ56" s="16">
        <f t="shared" si="102"/>
        <v>0.39700710126347488</v>
      </c>
      <c r="AK56" s="16">
        <f t="shared" si="127"/>
        <v>1.1395853855724924</v>
      </c>
      <c r="AL56" s="34">
        <f>SUM(AL57:AL62)</f>
        <v>4637837.32</v>
      </c>
      <c r="AM56" s="34">
        <f>SUM(AM57:AM62)</f>
        <v>3182383.31</v>
      </c>
      <c r="AN56" s="34">
        <v>2237532.1500000004</v>
      </c>
      <c r="AO56" s="16">
        <f t="shared" si="103"/>
        <v>0.68617829613739012</v>
      </c>
      <c r="AP56" s="16">
        <f t="shared" si="128"/>
        <v>1.422273780513053</v>
      </c>
      <c r="AQ56" s="34">
        <f>SUM(AQ57:AQ62)</f>
        <v>53955.96</v>
      </c>
      <c r="AR56" s="34">
        <f>SUM(AR57:AR62)</f>
        <v>5900</v>
      </c>
      <c r="AS56" s="34">
        <v>18060</v>
      </c>
      <c r="AT56" s="16">
        <f t="shared" si="104"/>
        <v>0.10934843898616575</v>
      </c>
      <c r="AU56" s="16">
        <f t="shared" si="129"/>
        <v>0.32668881506090808</v>
      </c>
      <c r="AV56" s="34">
        <f>SUM(AV57:AV62)</f>
        <v>4993815.29</v>
      </c>
      <c r="AW56" s="34">
        <f>SUM(AW57:AW62)</f>
        <v>3627617.81</v>
      </c>
      <c r="AX56" s="34">
        <v>3638151.5000000005</v>
      </c>
      <c r="AY56" s="16">
        <f t="shared" si="105"/>
        <v>0.72642210401017859</v>
      </c>
      <c r="AZ56" s="16">
        <f t="shared" si="130"/>
        <v>0.99710465878070209</v>
      </c>
      <c r="BA56" s="34">
        <f>SUM(BA57:BA62)</f>
        <v>1348930</v>
      </c>
      <c r="BB56" s="34">
        <f>SUM(BB57:BB62)</f>
        <v>1001893.9</v>
      </c>
      <c r="BC56" s="34">
        <v>1472060.04</v>
      </c>
      <c r="BD56" s="16">
        <f t="shared" si="106"/>
        <v>0.74273231375979487</v>
      </c>
      <c r="BE56" s="16">
        <f t="shared" si="131"/>
        <v>0.68060668231983257</v>
      </c>
      <c r="BF56" s="34">
        <f>SUM(BF57:BF62)</f>
        <v>247140.76</v>
      </c>
      <c r="BG56" s="34">
        <f>SUM(BG57:BG62)</f>
        <v>220046.99</v>
      </c>
      <c r="BH56" s="34">
        <v>197469.95</v>
      </c>
      <c r="BI56" s="16">
        <f t="shared" si="107"/>
        <v>0.89037109864030517</v>
      </c>
      <c r="BJ56" s="16">
        <f t="shared" si="132"/>
        <v>1.1143315223404877</v>
      </c>
      <c r="BK56" s="34">
        <f>SUM(BK57:BK62)</f>
        <v>777481.29</v>
      </c>
      <c r="BL56" s="34">
        <f>SUM(BL57:BL62)</f>
        <v>393386.46</v>
      </c>
      <c r="BM56" s="34">
        <v>333642.12</v>
      </c>
      <c r="BN56" s="16">
        <f t="shared" si="108"/>
        <v>0.50597546855436226</v>
      </c>
      <c r="BO56" s="16">
        <f t="shared" si="133"/>
        <v>1.179067139364778</v>
      </c>
      <c r="BP56" s="34">
        <f>SUM(BP57:BP62)</f>
        <v>262955</v>
      </c>
      <c r="BQ56" s="34">
        <f>SUM(BQ57:BQ62)</f>
        <v>177065.46</v>
      </c>
      <c r="BR56" s="34">
        <v>156915.09</v>
      </c>
      <c r="BS56" s="16">
        <f t="shared" si="109"/>
        <v>0.67336791466220458</v>
      </c>
      <c r="BT56" s="16">
        <f t="shared" si="134"/>
        <v>1.1284157565725514</v>
      </c>
      <c r="BU56" s="34">
        <f>SUM(BU57:BU62)</f>
        <v>494000</v>
      </c>
      <c r="BV56" s="34">
        <f>SUM(BV57:BV62)</f>
        <v>285597.15000000002</v>
      </c>
      <c r="BW56" s="34">
        <v>389580.29000000004</v>
      </c>
      <c r="BX56" s="16">
        <f t="shared" si="110"/>
        <v>0.57813188259109316</v>
      </c>
      <c r="BY56" s="16">
        <f t="shared" si="135"/>
        <v>0.73308932030416629</v>
      </c>
      <c r="BZ56" s="34">
        <f>SUM(BZ57:BZ62)</f>
        <v>569588.84</v>
      </c>
      <c r="CA56" s="34">
        <f>SUM(CA57:CA62)</f>
        <v>504488.84</v>
      </c>
      <c r="CB56" s="34">
        <v>99419.49</v>
      </c>
      <c r="CC56" s="16">
        <f t="shared" si="111"/>
        <v>0.88570703035544029</v>
      </c>
      <c r="CD56" s="16" t="str">
        <f t="shared" si="136"/>
        <v>св.200</v>
      </c>
      <c r="CE56" s="34">
        <f>SUM(CE57:CE62)</f>
        <v>176734</v>
      </c>
      <c r="CF56" s="34">
        <f>SUM(CF57:CF62)</f>
        <v>0</v>
      </c>
      <c r="CG56" s="34">
        <v>110000</v>
      </c>
      <c r="CH56" s="16" t="str">
        <f t="shared" si="112"/>
        <v xml:space="preserve"> </v>
      </c>
      <c r="CI56" s="16">
        <f t="shared" si="137"/>
        <v>0</v>
      </c>
      <c r="CJ56" s="34">
        <f>SUM(CJ57:CJ62)</f>
        <v>183311.99</v>
      </c>
      <c r="CK56" s="34">
        <f>SUM(CK57:CK62)</f>
        <v>175994.99</v>
      </c>
      <c r="CL56" s="19">
        <v>69775.23</v>
      </c>
      <c r="CM56" s="16">
        <f t="shared" si="113"/>
        <v>0.9600844440126366</v>
      </c>
      <c r="CN56" s="16" t="str">
        <f t="shared" si="138"/>
        <v>св.200</v>
      </c>
      <c r="CO56" s="34">
        <f>SUM(CO57:CO62)</f>
        <v>31948.11</v>
      </c>
      <c r="CP56" s="34">
        <f>SUM(CP57:CP62)</f>
        <v>31948.11</v>
      </c>
      <c r="CQ56" s="34">
        <v>69775.23</v>
      </c>
      <c r="CR56" s="16">
        <f t="shared" si="114"/>
        <v>1</v>
      </c>
      <c r="CS56" s="16">
        <f t="shared" si="139"/>
        <v>0.45787179777121484</v>
      </c>
      <c r="CT56" s="34">
        <f>SUM(CT57:CT62)</f>
        <v>151363.88</v>
      </c>
      <c r="CU56" s="34">
        <f>SUM(CU57:CU62)</f>
        <v>144046.88</v>
      </c>
      <c r="CV56" s="34">
        <v>0</v>
      </c>
      <c r="CW56" s="16">
        <f t="shared" si="115"/>
        <v>0.95165953726873276</v>
      </c>
      <c r="CX56" s="16" t="str">
        <f t="shared" si="140"/>
        <v xml:space="preserve"> </v>
      </c>
      <c r="CY56" s="34">
        <f>SUM(CY57:CY62)</f>
        <v>0</v>
      </c>
      <c r="CZ56" s="34">
        <f>SUM(CZ57:CZ62)</f>
        <v>0</v>
      </c>
      <c r="DA56" s="34">
        <v>0</v>
      </c>
      <c r="DB56" s="16" t="str">
        <f t="shared" si="116"/>
        <v xml:space="preserve"> </v>
      </c>
      <c r="DC56" s="16" t="str">
        <f t="shared" si="141"/>
        <v xml:space="preserve"> </v>
      </c>
      <c r="DD56" s="34">
        <f>SUM(DD57:DD62)</f>
        <v>0</v>
      </c>
      <c r="DE56" s="34">
        <f>SUM(DE57:DE62)</f>
        <v>0</v>
      </c>
      <c r="DF56" s="34">
        <v>0</v>
      </c>
      <c r="DG56" s="16" t="str">
        <f t="shared" si="117"/>
        <v xml:space="preserve"> </v>
      </c>
      <c r="DH56" s="16" t="str">
        <f t="shared" si="142"/>
        <v xml:space="preserve"> </v>
      </c>
      <c r="DI56" s="34">
        <f>SUM(DI57:DI62)</f>
        <v>5948.7999999999993</v>
      </c>
      <c r="DJ56" s="34">
        <f>SUM(DJ57:DJ62)</f>
        <v>10598.8</v>
      </c>
      <c r="DK56" s="34">
        <v>4999.6799999999994</v>
      </c>
      <c r="DL56" s="16">
        <f t="shared" si="118"/>
        <v>1.7816702528240991</v>
      </c>
      <c r="DM56" s="16" t="str">
        <f t="shared" si="143"/>
        <v>св.200</v>
      </c>
      <c r="DN56" s="34">
        <f>SUM(DN57:DN62)</f>
        <v>4639.3999999999996</v>
      </c>
      <c r="DO56" s="34">
        <v>65999.89</v>
      </c>
      <c r="DP56" s="16">
        <f>IF(DN56=0," ",IF(DN56/DO56*100&gt;200,"св.200",DN56/DO56))</f>
        <v>7.0294056550700312E-2</v>
      </c>
      <c r="DQ56" s="34">
        <f>SUM(DQ57:DQ62)</f>
        <v>0</v>
      </c>
      <c r="DR56" s="34">
        <f>SUM(DR57:DR62)</f>
        <v>0</v>
      </c>
      <c r="DS56" s="34">
        <v>0</v>
      </c>
      <c r="DT56" s="16" t="str">
        <f t="shared" si="119"/>
        <v xml:space="preserve"> </v>
      </c>
      <c r="DU56" s="16" t="str">
        <f t="shared" si="144"/>
        <v xml:space="preserve"> </v>
      </c>
      <c r="DV56" s="34">
        <f>SUM(DV57:DV62)</f>
        <v>927724.61</v>
      </c>
      <c r="DW56" s="34">
        <f>SUM(DW57:DW62)</f>
        <v>853905.82</v>
      </c>
      <c r="DX56" s="34">
        <v>738289.72</v>
      </c>
      <c r="DY56" s="16">
        <f t="shared" si="120"/>
        <v>0.92043027725652327</v>
      </c>
      <c r="DZ56" s="16">
        <f t="shared" si="145"/>
        <v>1.1565999049803917</v>
      </c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</row>
    <row r="57" spans="1:149" s="10" customFormat="1" ht="16.5" customHeight="1" outlineLevel="1" x14ac:dyDescent="0.25">
      <c r="A57" s="9">
        <v>44</v>
      </c>
      <c r="B57" s="5" t="s">
        <v>76</v>
      </c>
      <c r="C57" s="17">
        <f t="shared" ref="C57" si="263">H57+AV57</f>
        <v>79799124.219999999</v>
      </c>
      <c r="D57" s="17">
        <f t="shared" ref="D57" si="264">I57+AW57</f>
        <v>56499875.719999999</v>
      </c>
      <c r="E57" s="17">
        <v>55417036.560000002</v>
      </c>
      <c r="F57" s="18">
        <f>IF(D57&lt;=0," ",IF(D57/C57*100&gt;200,"СВ.200",D57/C57))</f>
        <v>0.70802626309825434</v>
      </c>
      <c r="G57" s="18">
        <f t="shared" si="224"/>
        <v>1.0195398243431442</v>
      </c>
      <c r="H57" s="17">
        <f t="shared" ref="H57" si="265">M57+R57+W57+AB57+AG57+AL57+AQ57</f>
        <v>77857654.539999992</v>
      </c>
      <c r="I57" s="17">
        <f t="shared" ref="I57" si="266">N57+S57+X57+AC57+AH57+AM57+AR57</f>
        <v>54941717.879999995</v>
      </c>
      <c r="J57" s="17">
        <v>53379709.32</v>
      </c>
      <c r="K57" s="18">
        <f t="shared" si="225"/>
        <v>0.7056688029533853</v>
      </c>
      <c r="L57" s="18">
        <f t="shared" si="150"/>
        <v>1.029262215547786</v>
      </c>
      <c r="M57" s="17">
        <v>72990024.519999996</v>
      </c>
      <c r="N57" s="17">
        <v>52238748.960000001</v>
      </c>
      <c r="O57" s="23">
        <v>50838805.840000004</v>
      </c>
      <c r="P57" s="18">
        <f t="shared" si="98"/>
        <v>0.7156971011249087</v>
      </c>
      <c r="Q57" s="18">
        <f t="shared" si="123"/>
        <v>1.0275369001468269</v>
      </c>
      <c r="R57" s="17">
        <v>1525100</v>
      </c>
      <c r="S57" s="17">
        <v>1126481.3</v>
      </c>
      <c r="T57" s="23">
        <v>1020594.23</v>
      </c>
      <c r="U57" s="18">
        <f t="shared" si="99"/>
        <v>0.7386278276834306</v>
      </c>
      <c r="V57" s="18">
        <f t="shared" si="124"/>
        <v>1.1037504101899538</v>
      </c>
      <c r="W57" s="17"/>
      <c r="X57" s="17"/>
      <c r="Y57" s="23"/>
      <c r="Z57" s="18" t="str">
        <f t="shared" si="100"/>
        <v xml:space="preserve"> </v>
      </c>
      <c r="AA57" s="18" t="str">
        <f t="shared" si="125"/>
        <v xml:space="preserve"> </v>
      </c>
      <c r="AB57" s="17"/>
      <c r="AC57" s="17"/>
      <c r="AD57" s="23"/>
      <c r="AE57" s="18" t="str">
        <f t="shared" si="101"/>
        <v xml:space="preserve"> </v>
      </c>
      <c r="AF57" s="18" t="str">
        <f t="shared" si="126"/>
        <v xml:space="preserve"> </v>
      </c>
      <c r="AG57" s="17">
        <v>2024000</v>
      </c>
      <c r="AH57" s="17">
        <v>639495.11</v>
      </c>
      <c r="AI57" s="23">
        <v>807497.08</v>
      </c>
      <c r="AJ57" s="18">
        <f t="shared" si="102"/>
        <v>0.31595608201581027</v>
      </c>
      <c r="AK57" s="18">
        <f t="shared" si="127"/>
        <v>0.79194727242852692</v>
      </c>
      <c r="AL57" s="17">
        <v>1318530.02</v>
      </c>
      <c r="AM57" s="17">
        <v>936992.51</v>
      </c>
      <c r="AN57" s="23">
        <v>712812.17</v>
      </c>
      <c r="AO57" s="18">
        <f t="shared" si="103"/>
        <v>0.71063418791177768</v>
      </c>
      <c r="AP57" s="18">
        <f t="shared" si="128"/>
        <v>1.3145012801899831</v>
      </c>
      <c r="AQ57" s="17"/>
      <c r="AR57" s="17"/>
      <c r="AS57" s="23"/>
      <c r="AT57" s="18" t="str">
        <f t="shared" si="104"/>
        <v xml:space="preserve"> </v>
      </c>
      <c r="AU57" s="18" t="str">
        <f t="shared" si="129"/>
        <v xml:space="preserve"> </v>
      </c>
      <c r="AV57" s="17">
        <f t="shared" ref="AV57" si="267">BA57+BF57+BK57+BP57+BU57+BZ57+CE57+CJ57+CY57+DD57+DI57+DQ57+DV57</f>
        <v>1941469.68</v>
      </c>
      <c r="AW57" s="17">
        <f t="shared" ref="AW57" si="268">BB57+BG57+BL57+BQ57+BV57+CA57+CF57+CK57+CZ57+DE57+DJ57+DN57+DR57+DW57</f>
        <v>1558157.84</v>
      </c>
      <c r="AX57" s="17">
        <v>2037327.2400000002</v>
      </c>
      <c r="AY57" s="18">
        <f t="shared" si="105"/>
        <v>0.80256614669357085</v>
      </c>
      <c r="AZ57" s="18">
        <f t="shared" si="130"/>
        <v>0.76480489211934355</v>
      </c>
      <c r="BA57" s="17">
        <v>1348930</v>
      </c>
      <c r="BB57" s="17">
        <v>1001893.9</v>
      </c>
      <c r="BC57" s="23">
        <v>1472060.04</v>
      </c>
      <c r="BD57" s="18">
        <f t="shared" si="106"/>
        <v>0.74273231375979487</v>
      </c>
      <c r="BE57" s="18">
        <f t="shared" si="131"/>
        <v>0.68060668231983257</v>
      </c>
      <c r="BF57" s="17">
        <v>18840</v>
      </c>
      <c r="BG57" s="17">
        <v>17564.04</v>
      </c>
      <c r="BH57" s="23">
        <v>16913.09</v>
      </c>
      <c r="BI57" s="18">
        <f t="shared" si="107"/>
        <v>0.93227388535031852</v>
      </c>
      <c r="BJ57" s="18">
        <f t="shared" si="132"/>
        <v>1.0384879404059224</v>
      </c>
      <c r="BK57" s="17"/>
      <c r="BL57" s="17"/>
      <c r="BM57" s="23"/>
      <c r="BN57" s="18" t="str">
        <f t="shared" si="108"/>
        <v xml:space="preserve"> </v>
      </c>
      <c r="BO57" s="18" t="str">
        <f t="shared" si="133"/>
        <v xml:space="preserve"> </v>
      </c>
      <c r="BP57" s="17"/>
      <c r="BQ57" s="17"/>
      <c r="BR57" s="23"/>
      <c r="BS57" s="18" t="str">
        <f t="shared" si="109"/>
        <v xml:space="preserve"> </v>
      </c>
      <c r="BT57" s="18" t="str">
        <f t="shared" si="134"/>
        <v xml:space="preserve"> </v>
      </c>
      <c r="BU57" s="17">
        <v>284000</v>
      </c>
      <c r="BV57" s="17">
        <v>243450.22</v>
      </c>
      <c r="BW57" s="23">
        <v>230486.09</v>
      </c>
      <c r="BX57" s="18">
        <f t="shared" si="110"/>
        <v>0.85721908450704221</v>
      </c>
      <c r="BY57" s="18">
        <f t="shared" si="135"/>
        <v>1.0562469084359929</v>
      </c>
      <c r="BZ57" s="17">
        <v>7000</v>
      </c>
      <c r="CA57" s="17">
        <v>7900</v>
      </c>
      <c r="CB57" s="23">
        <v>6250</v>
      </c>
      <c r="CC57" s="18">
        <f t="shared" si="111"/>
        <v>1.1285714285714286</v>
      </c>
      <c r="CD57" s="18">
        <f t="shared" si="136"/>
        <v>1.264</v>
      </c>
      <c r="CE57" s="17"/>
      <c r="CF57" s="17"/>
      <c r="CG57" s="23"/>
      <c r="CH57" s="18" t="str">
        <f t="shared" si="112"/>
        <v xml:space="preserve"> </v>
      </c>
      <c r="CI57" s="18" t="str">
        <f t="shared" si="137"/>
        <v xml:space="preserve"> </v>
      </c>
      <c r="CJ57" s="17">
        <f t="shared" ref="CJ57" si="269">CO57+CT57</f>
        <v>31948.11</v>
      </c>
      <c r="CK57" s="17">
        <f t="shared" ref="CK57" si="270">CP57+CU57</f>
        <v>31948.11</v>
      </c>
      <c r="CL57" s="17">
        <v>69775.23</v>
      </c>
      <c r="CM57" s="18">
        <f t="shared" si="113"/>
        <v>1</v>
      </c>
      <c r="CN57" s="18">
        <f t="shared" si="138"/>
        <v>0.45787179777121484</v>
      </c>
      <c r="CO57" s="17">
        <v>31948.11</v>
      </c>
      <c r="CP57" s="17">
        <v>31948.11</v>
      </c>
      <c r="CQ57" s="23">
        <v>69775.23</v>
      </c>
      <c r="CR57" s="18">
        <f t="shared" si="114"/>
        <v>1</v>
      </c>
      <c r="CS57" s="18">
        <f t="shared" si="139"/>
        <v>0.45787179777121484</v>
      </c>
      <c r="CT57" s="17"/>
      <c r="CU57" s="17"/>
      <c r="CV57" s="23"/>
      <c r="CW57" s="18" t="str">
        <f t="shared" si="115"/>
        <v xml:space="preserve"> </v>
      </c>
      <c r="CX57" s="18" t="str">
        <f t="shared" si="140"/>
        <v xml:space="preserve"> </v>
      </c>
      <c r="CY57" s="17"/>
      <c r="CZ57" s="17"/>
      <c r="DA57" s="23"/>
      <c r="DB57" s="18" t="str">
        <f t="shared" si="116"/>
        <v xml:space="preserve"> </v>
      </c>
      <c r="DC57" s="18" t="str">
        <f t="shared" si="141"/>
        <v xml:space="preserve"> </v>
      </c>
      <c r="DD57" s="17"/>
      <c r="DE57" s="17"/>
      <c r="DF57" s="23"/>
      <c r="DG57" s="18" t="str">
        <f t="shared" si="117"/>
        <v xml:space="preserve"> </v>
      </c>
      <c r="DH57" s="18" t="str">
        <f t="shared" si="142"/>
        <v xml:space="preserve"> </v>
      </c>
      <c r="DI57" s="17">
        <v>3044.16</v>
      </c>
      <c r="DJ57" s="17">
        <v>7694.16</v>
      </c>
      <c r="DK57" s="23">
        <v>4101.6899999999996</v>
      </c>
      <c r="DL57" s="18" t="str">
        <f t="shared" si="118"/>
        <v>СВ.200</v>
      </c>
      <c r="DM57" s="18">
        <f t="shared" si="143"/>
        <v>1.8758511735406627</v>
      </c>
      <c r="DN57" s="17"/>
      <c r="DO57" s="23"/>
      <c r="DP57" s="38" t="str">
        <f t="shared" si="207"/>
        <v xml:space="preserve"> </v>
      </c>
      <c r="DQ57" s="17"/>
      <c r="DR57" s="17"/>
      <c r="DS57" s="23"/>
      <c r="DT57" s="18" t="str">
        <f t="shared" si="119"/>
        <v xml:space="preserve"> </v>
      </c>
      <c r="DU57" s="18" t="str">
        <f t="shared" si="144"/>
        <v xml:space="preserve"> </v>
      </c>
      <c r="DV57" s="17">
        <v>247707.41</v>
      </c>
      <c r="DW57" s="17">
        <v>247707.41</v>
      </c>
      <c r="DX57" s="23">
        <v>237741.1</v>
      </c>
      <c r="DY57" s="18">
        <f t="shared" si="120"/>
        <v>1</v>
      </c>
      <c r="DZ57" s="18">
        <f t="shared" si="145"/>
        <v>1.0419208542401797</v>
      </c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</row>
    <row r="58" spans="1:149" s="10" customFormat="1" ht="15.75" customHeight="1" outlineLevel="1" x14ac:dyDescent="0.25">
      <c r="A58" s="9">
        <f>A57+1</f>
        <v>45</v>
      </c>
      <c r="B58" s="5" t="s">
        <v>58</v>
      </c>
      <c r="C58" s="17">
        <f t="shared" ref="C58:C62" si="271">H58+AV58</f>
        <v>685455.01</v>
      </c>
      <c r="D58" s="17">
        <f t="shared" ref="D58:D62" si="272">I58+AW58</f>
        <v>589695.37</v>
      </c>
      <c r="E58" s="17">
        <v>535612.85000000009</v>
      </c>
      <c r="F58" s="18">
        <f>IF(D58&lt;=0," ",IF(D58/C58*100&gt;200,"СВ.200",D58/C58))</f>
        <v>0.86029770210593393</v>
      </c>
      <c r="G58" s="18">
        <f t="shared" si="224"/>
        <v>1.1009731562638945</v>
      </c>
      <c r="H58" s="17">
        <f t="shared" ref="H58:H62" si="273">M58+R58+W58+AB58+AG58+AL58+AQ58</f>
        <v>389500</v>
      </c>
      <c r="I58" s="17">
        <f t="shared" ref="I58:I62" si="274">N58+S58+X58+AC58+AH58+AM58+AR58</f>
        <v>419992.75</v>
      </c>
      <c r="J58" s="17">
        <v>272651.31</v>
      </c>
      <c r="K58" s="18">
        <f t="shared" si="225"/>
        <v>1.0782869062901155</v>
      </c>
      <c r="L58" s="18">
        <f t="shared" si="150"/>
        <v>1.5404024649652335</v>
      </c>
      <c r="M58" s="17">
        <v>87500</v>
      </c>
      <c r="N58" s="17">
        <v>74294.009999999995</v>
      </c>
      <c r="O58" s="23">
        <v>70331.72</v>
      </c>
      <c r="P58" s="18">
        <f t="shared" si="98"/>
        <v>0.8490743999999999</v>
      </c>
      <c r="Q58" s="18">
        <f t="shared" si="123"/>
        <v>1.0563371690611292</v>
      </c>
      <c r="R58" s="17"/>
      <c r="S58" s="17"/>
      <c r="T58" s="23"/>
      <c r="U58" s="18" t="str">
        <f t="shared" si="99"/>
        <v xml:space="preserve"> </v>
      </c>
      <c r="V58" s="18" t="str">
        <f t="shared" si="124"/>
        <v xml:space="preserve"> </v>
      </c>
      <c r="W58" s="17"/>
      <c r="X58" s="17"/>
      <c r="Y58" s="23"/>
      <c r="Z58" s="18" t="str">
        <f t="shared" si="100"/>
        <v xml:space="preserve"> </v>
      </c>
      <c r="AA58" s="18" t="str">
        <f t="shared" si="125"/>
        <v xml:space="preserve"> </v>
      </c>
      <c r="AB58" s="17"/>
      <c r="AC58" s="17"/>
      <c r="AD58" s="23"/>
      <c r="AE58" s="18" t="str">
        <f t="shared" si="101"/>
        <v xml:space="preserve"> </v>
      </c>
      <c r="AF58" s="18" t="str">
        <f t="shared" si="126"/>
        <v xml:space="preserve"> </v>
      </c>
      <c r="AG58" s="17">
        <v>55000</v>
      </c>
      <c r="AH58" s="17">
        <v>107698.6</v>
      </c>
      <c r="AI58" s="23">
        <v>79250.91</v>
      </c>
      <c r="AJ58" s="18">
        <f t="shared" si="102"/>
        <v>1.9581563636363637</v>
      </c>
      <c r="AK58" s="18">
        <f t="shared" si="127"/>
        <v>1.3589572662320217</v>
      </c>
      <c r="AL58" s="17">
        <v>237000</v>
      </c>
      <c r="AM58" s="17">
        <v>237600.14</v>
      </c>
      <c r="AN58" s="23">
        <v>122068.68</v>
      </c>
      <c r="AO58" s="18">
        <f t="shared" si="103"/>
        <v>1.0025322362869198</v>
      </c>
      <c r="AP58" s="18">
        <f t="shared" si="128"/>
        <v>1.9464463775638439</v>
      </c>
      <c r="AQ58" s="17">
        <v>10000</v>
      </c>
      <c r="AR58" s="17">
        <v>400</v>
      </c>
      <c r="AS58" s="23">
        <v>1000</v>
      </c>
      <c r="AT58" s="18">
        <f t="shared" si="104"/>
        <v>0.04</v>
      </c>
      <c r="AU58" s="18">
        <f t="shared" si="129"/>
        <v>0.4</v>
      </c>
      <c r="AV58" s="17">
        <f t="shared" ref="AV58:AV62" si="275">BA58+BF58+BK58+BP58+BU58+BZ58+CE58+CJ58+CY58+DD58+DI58+DQ58+DV58</f>
        <v>295955.01</v>
      </c>
      <c r="AW58" s="17">
        <f t="shared" ref="AW58:AW62" si="276">BB58+BG58+BL58+BQ58+BV58+CA58+CF58+CK58+CZ58+DE58+DJ58+DN58+DR58+DW58</f>
        <v>169702.62</v>
      </c>
      <c r="AX58" s="17">
        <v>262961.54000000004</v>
      </c>
      <c r="AY58" s="18">
        <f t="shared" si="105"/>
        <v>0.57340681612384259</v>
      </c>
      <c r="AZ58" s="18">
        <f t="shared" si="130"/>
        <v>0.64535148371887374</v>
      </c>
      <c r="BA58" s="17"/>
      <c r="BB58" s="17"/>
      <c r="BC58" s="23"/>
      <c r="BD58" s="18" t="str">
        <f t="shared" si="106"/>
        <v xml:space="preserve"> </v>
      </c>
      <c r="BE58" s="18" t="str">
        <f t="shared" si="131"/>
        <v xml:space="preserve"> </v>
      </c>
      <c r="BF58" s="17"/>
      <c r="BG58" s="17"/>
      <c r="BH58" s="23"/>
      <c r="BI58" s="18" t="str">
        <f t="shared" si="107"/>
        <v xml:space="preserve"> </v>
      </c>
      <c r="BJ58" s="18" t="str">
        <f t="shared" si="132"/>
        <v xml:space="preserve"> </v>
      </c>
      <c r="BK58" s="17">
        <v>20000</v>
      </c>
      <c r="BL58" s="17">
        <v>56961.279999999999</v>
      </c>
      <c r="BM58" s="23">
        <v>9281.25</v>
      </c>
      <c r="BN58" s="18" t="str">
        <f t="shared" si="108"/>
        <v>СВ.200</v>
      </c>
      <c r="BO58" s="18" t="str">
        <f t="shared" si="133"/>
        <v>св.200</v>
      </c>
      <c r="BP58" s="17"/>
      <c r="BQ58" s="17"/>
      <c r="BR58" s="23"/>
      <c r="BS58" s="18" t="str">
        <f t="shared" si="109"/>
        <v xml:space="preserve"> </v>
      </c>
      <c r="BT58" s="18" t="str">
        <f t="shared" si="134"/>
        <v xml:space="preserve"> </v>
      </c>
      <c r="BU58" s="17">
        <v>210000</v>
      </c>
      <c r="BV58" s="17">
        <v>42146.93</v>
      </c>
      <c r="BW58" s="23">
        <v>159094.20000000001</v>
      </c>
      <c r="BX58" s="18">
        <f t="shared" si="110"/>
        <v>0.20069966666666667</v>
      </c>
      <c r="BY58" s="18">
        <f t="shared" si="135"/>
        <v>0.26491807998028838</v>
      </c>
      <c r="BZ58" s="17"/>
      <c r="CA58" s="17"/>
      <c r="CB58" s="23"/>
      <c r="CC58" s="18" t="str">
        <f t="shared" si="111"/>
        <v xml:space="preserve"> </v>
      </c>
      <c r="CD58" s="18" t="str">
        <f t="shared" si="136"/>
        <v xml:space="preserve"> </v>
      </c>
      <c r="CE58" s="17"/>
      <c r="CF58" s="17"/>
      <c r="CG58" s="23"/>
      <c r="CH58" s="18" t="str">
        <f t="shared" si="112"/>
        <v xml:space="preserve"> </v>
      </c>
      <c r="CI58" s="18" t="str">
        <f t="shared" si="137"/>
        <v xml:space="preserve"> </v>
      </c>
      <c r="CJ58" s="17">
        <f t="shared" ref="CJ58:CJ62" si="277">CO58+CT58</f>
        <v>0</v>
      </c>
      <c r="CK58" s="17">
        <f t="shared" ref="CK58:CK62" si="278">CP58+CU58</f>
        <v>0</v>
      </c>
      <c r="CL58" s="17"/>
      <c r="CM58" s="18" t="str">
        <f t="shared" si="113"/>
        <v xml:space="preserve"> </v>
      </c>
      <c r="CN58" s="18" t="str">
        <f t="shared" si="138"/>
        <v xml:space="preserve"> </v>
      </c>
      <c r="CO58" s="17"/>
      <c r="CP58" s="17"/>
      <c r="CQ58" s="23"/>
      <c r="CR58" s="18" t="str">
        <f t="shared" si="114"/>
        <v xml:space="preserve"> </v>
      </c>
      <c r="CS58" s="18" t="str">
        <f t="shared" si="139"/>
        <v xml:space="preserve"> </v>
      </c>
      <c r="CT58" s="17"/>
      <c r="CU58" s="17"/>
      <c r="CV58" s="23"/>
      <c r="CW58" s="18" t="str">
        <f t="shared" si="115"/>
        <v xml:space="preserve"> </v>
      </c>
      <c r="CX58" s="18" t="str">
        <f t="shared" si="140"/>
        <v xml:space="preserve"> </v>
      </c>
      <c r="CY58" s="17"/>
      <c r="CZ58" s="17"/>
      <c r="DA58" s="23"/>
      <c r="DB58" s="18" t="str">
        <f t="shared" si="116"/>
        <v xml:space="preserve"> </v>
      </c>
      <c r="DC58" s="18" t="str">
        <f t="shared" si="141"/>
        <v xml:space="preserve"> </v>
      </c>
      <c r="DD58" s="17"/>
      <c r="DE58" s="17"/>
      <c r="DF58" s="23"/>
      <c r="DG58" s="18" t="str">
        <f t="shared" si="117"/>
        <v xml:space="preserve"> </v>
      </c>
      <c r="DH58" s="18" t="str">
        <f t="shared" si="142"/>
        <v xml:space="preserve"> </v>
      </c>
      <c r="DI58" s="17"/>
      <c r="DJ58" s="17"/>
      <c r="DK58" s="23"/>
      <c r="DL58" s="18" t="str">
        <f t="shared" si="118"/>
        <v xml:space="preserve"> </v>
      </c>
      <c r="DM58" s="18" t="str">
        <f t="shared" si="143"/>
        <v xml:space="preserve"> </v>
      </c>
      <c r="DN58" s="17">
        <v>4639.3999999999996</v>
      </c>
      <c r="DO58" s="23"/>
      <c r="DP58" s="38"/>
      <c r="DQ58" s="17"/>
      <c r="DR58" s="17"/>
      <c r="DS58" s="23"/>
      <c r="DT58" s="18" t="str">
        <f t="shared" si="119"/>
        <v xml:space="preserve"> </v>
      </c>
      <c r="DU58" s="18" t="str">
        <f t="shared" si="144"/>
        <v xml:space="preserve"> </v>
      </c>
      <c r="DV58" s="17">
        <v>65955.009999999995</v>
      </c>
      <c r="DW58" s="17">
        <v>65955.009999999995</v>
      </c>
      <c r="DX58" s="23">
        <v>94586.09</v>
      </c>
      <c r="DY58" s="18">
        <f t="shared" si="120"/>
        <v>1</v>
      </c>
      <c r="DZ58" s="18">
        <f t="shared" si="145"/>
        <v>0.69730136852046631</v>
      </c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</row>
    <row r="59" spans="1:149" s="10" customFormat="1" ht="16.5" customHeight="1" outlineLevel="1" x14ac:dyDescent="0.25">
      <c r="A59" s="9">
        <f t="shared" ref="A59:A62" si="279">A58+1</f>
        <v>46</v>
      </c>
      <c r="B59" s="5" t="s">
        <v>62</v>
      </c>
      <c r="C59" s="17">
        <f t="shared" si="271"/>
        <v>1432260.85</v>
      </c>
      <c r="D59" s="17">
        <f t="shared" si="272"/>
        <v>700675.94</v>
      </c>
      <c r="E59" s="17">
        <v>716937.81</v>
      </c>
      <c r="F59" s="18">
        <f>IF(D59&lt;=0," ",IF(D59/C59*100&gt;200,"СВ.200",D59/C59))</f>
        <v>0.48920972740405483</v>
      </c>
      <c r="G59" s="18">
        <f t="shared" si="224"/>
        <v>0.97731760025322123</v>
      </c>
      <c r="H59" s="17">
        <f t="shared" si="273"/>
        <v>860150</v>
      </c>
      <c r="I59" s="17">
        <f t="shared" si="274"/>
        <v>403057.42</v>
      </c>
      <c r="J59" s="17">
        <v>442440.29</v>
      </c>
      <c r="K59" s="18">
        <f t="shared" si="225"/>
        <v>0.46858968784514327</v>
      </c>
      <c r="L59" s="18">
        <f t="shared" si="150"/>
        <v>0.91098715263928609</v>
      </c>
      <c r="M59" s="17">
        <v>156350</v>
      </c>
      <c r="N59" s="17">
        <v>124003.7</v>
      </c>
      <c r="O59" s="23">
        <v>115978.28</v>
      </c>
      <c r="P59" s="18">
        <f t="shared" si="98"/>
        <v>0.79311608570514869</v>
      </c>
      <c r="Q59" s="18">
        <f t="shared" si="123"/>
        <v>1.0691976118286977</v>
      </c>
      <c r="R59" s="17"/>
      <c r="S59" s="17"/>
      <c r="T59" s="23"/>
      <c r="U59" s="18" t="str">
        <f t="shared" si="99"/>
        <v xml:space="preserve"> </v>
      </c>
      <c r="V59" s="18" t="str">
        <f t="shared" si="124"/>
        <v xml:space="preserve"> </v>
      </c>
      <c r="W59" s="17"/>
      <c r="X59" s="17"/>
      <c r="Y59" s="23"/>
      <c r="Z59" s="18" t="str">
        <f t="shared" si="100"/>
        <v xml:space="preserve"> </v>
      </c>
      <c r="AA59" s="18" t="str">
        <f t="shared" si="125"/>
        <v xml:space="preserve"> </v>
      </c>
      <c r="AB59" s="17">
        <v>49800</v>
      </c>
      <c r="AC59" s="17">
        <v>-11332.5</v>
      </c>
      <c r="AD59" s="23">
        <v>49012.5</v>
      </c>
      <c r="AE59" s="18" t="str">
        <f t="shared" si="101"/>
        <v xml:space="preserve"> </v>
      </c>
      <c r="AF59" s="18">
        <f t="shared" si="126"/>
        <v>-0.23121652639632748</v>
      </c>
      <c r="AG59" s="17">
        <v>186000</v>
      </c>
      <c r="AH59" s="17">
        <v>87338.85</v>
      </c>
      <c r="AI59" s="23">
        <v>39190.959999999999</v>
      </c>
      <c r="AJ59" s="18">
        <f t="shared" si="102"/>
        <v>0.46956370967741939</v>
      </c>
      <c r="AK59" s="18" t="str">
        <f t="shared" si="127"/>
        <v>св.200</v>
      </c>
      <c r="AL59" s="17">
        <v>446000</v>
      </c>
      <c r="AM59" s="17">
        <v>202847.37</v>
      </c>
      <c r="AN59" s="23">
        <v>229658.55</v>
      </c>
      <c r="AO59" s="18">
        <f t="shared" si="103"/>
        <v>0.45481473094170405</v>
      </c>
      <c r="AP59" s="18">
        <f t="shared" si="128"/>
        <v>0.8832563385948401</v>
      </c>
      <c r="AQ59" s="17">
        <v>22000</v>
      </c>
      <c r="AR59" s="17">
        <v>200</v>
      </c>
      <c r="AS59" s="23">
        <v>8600</v>
      </c>
      <c r="AT59" s="18">
        <f t="shared" si="104"/>
        <v>9.0909090909090905E-3</v>
      </c>
      <c r="AU59" s="18">
        <f t="shared" si="129"/>
        <v>2.3255813953488372E-2</v>
      </c>
      <c r="AV59" s="17">
        <f t="shared" si="275"/>
        <v>572110.85</v>
      </c>
      <c r="AW59" s="17">
        <f t="shared" si="276"/>
        <v>297618.52</v>
      </c>
      <c r="AX59" s="17">
        <v>274497.52</v>
      </c>
      <c r="AY59" s="18">
        <f t="shared" si="105"/>
        <v>0.52021128422927132</v>
      </c>
      <c r="AZ59" s="18">
        <f t="shared" si="130"/>
        <v>1.0842302691842169</v>
      </c>
      <c r="BA59" s="17"/>
      <c r="BB59" s="17"/>
      <c r="BC59" s="23"/>
      <c r="BD59" s="18" t="str">
        <f t="shared" si="106"/>
        <v xml:space="preserve"> </v>
      </c>
      <c r="BE59" s="18" t="str">
        <f t="shared" si="131"/>
        <v xml:space="preserve"> </v>
      </c>
      <c r="BF59" s="17">
        <v>71</v>
      </c>
      <c r="BG59" s="17"/>
      <c r="BH59" s="23"/>
      <c r="BI59" s="18" t="str">
        <f t="shared" si="107"/>
        <v xml:space="preserve"> </v>
      </c>
      <c r="BJ59" s="18" t="str">
        <f t="shared" si="132"/>
        <v xml:space="preserve"> </v>
      </c>
      <c r="BK59" s="17">
        <v>330600</v>
      </c>
      <c r="BL59" s="17">
        <v>232912.67</v>
      </c>
      <c r="BM59" s="23">
        <v>206328.32000000001</v>
      </c>
      <c r="BN59" s="18">
        <f t="shared" si="108"/>
        <v>0.70451503327283727</v>
      </c>
      <c r="BO59" s="18">
        <f t="shared" si="133"/>
        <v>1.1288448914816929</v>
      </c>
      <c r="BP59" s="17"/>
      <c r="BQ59" s="17"/>
      <c r="BR59" s="23"/>
      <c r="BS59" s="18" t="str">
        <f t="shared" si="109"/>
        <v xml:space="preserve"> </v>
      </c>
      <c r="BT59" s="18" t="str">
        <f t="shared" si="134"/>
        <v xml:space="preserve"> </v>
      </c>
      <c r="BU59" s="17"/>
      <c r="BV59" s="17"/>
      <c r="BW59" s="23"/>
      <c r="BX59" s="18" t="str">
        <f t="shared" si="110"/>
        <v xml:space="preserve"> </v>
      </c>
      <c r="BY59" s="18" t="str">
        <f t="shared" si="135"/>
        <v xml:space="preserve"> </v>
      </c>
      <c r="BZ59" s="17"/>
      <c r="CA59" s="17"/>
      <c r="CB59" s="23"/>
      <c r="CC59" s="18" t="str">
        <f t="shared" si="111"/>
        <v xml:space="preserve"> </v>
      </c>
      <c r="CD59" s="18" t="str">
        <f t="shared" si="136"/>
        <v xml:space="preserve"> </v>
      </c>
      <c r="CE59" s="17">
        <v>176734</v>
      </c>
      <c r="CF59" s="17"/>
      <c r="CG59" s="23"/>
      <c r="CH59" s="18" t="str">
        <f t="shared" si="112"/>
        <v xml:space="preserve"> </v>
      </c>
      <c r="CI59" s="18" t="str">
        <f t="shared" si="137"/>
        <v xml:space="preserve"> </v>
      </c>
      <c r="CJ59" s="17">
        <f t="shared" si="277"/>
        <v>0</v>
      </c>
      <c r="CK59" s="17">
        <f t="shared" si="278"/>
        <v>0</v>
      </c>
      <c r="CL59" s="17"/>
      <c r="CM59" s="18" t="str">
        <f t="shared" si="113"/>
        <v xml:space="preserve"> </v>
      </c>
      <c r="CN59" s="18" t="str">
        <f t="shared" si="138"/>
        <v xml:space="preserve"> </v>
      </c>
      <c r="CO59" s="17"/>
      <c r="CP59" s="17"/>
      <c r="CQ59" s="23"/>
      <c r="CR59" s="18" t="str">
        <f t="shared" si="114"/>
        <v xml:space="preserve"> </v>
      </c>
      <c r="CS59" s="18" t="str">
        <f t="shared" si="139"/>
        <v xml:space="preserve"> </v>
      </c>
      <c r="CT59" s="17"/>
      <c r="CU59" s="17"/>
      <c r="CV59" s="23"/>
      <c r="CW59" s="18" t="str">
        <f t="shared" si="115"/>
        <v xml:space="preserve"> </v>
      </c>
      <c r="CX59" s="18" t="str">
        <f t="shared" si="140"/>
        <v xml:space="preserve"> </v>
      </c>
      <c r="CY59" s="17"/>
      <c r="CZ59" s="17"/>
      <c r="DA59" s="23"/>
      <c r="DB59" s="18" t="str">
        <f t="shared" si="116"/>
        <v xml:space="preserve"> </v>
      </c>
      <c r="DC59" s="18" t="str">
        <f t="shared" si="141"/>
        <v xml:space="preserve"> </v>
      </c>
      <c r="DD59" s="17"/>
      <c r="DE59" s="17"/>
      <c r="DF59" s="23"/>
      <c r="DG59" s="18" t="str">
        <f t="shared" si="117"/>
        <v xml:space="preserve"> </v>
      </c>
      <c r="DH59" s="18" t="str">
        <f t="shared" si="142"/>
        <v xml:space="preserve"> </v>
      </c>
      <c r="DI59" s="17"/>
      <c r="DJ59" s="17"/>
      <c r="DK59" s="23"/>
      <c r="DL59" s="18" t="str">
        <f t="shared" si="118"/>
        <v xml:space="preserve"> </v>
      </c>
      <c r="DM59" s="18" t="str">
        <f t="shared" si="143"/>
        <v xml:space="preserve"> </v>
      </c>
      <c r="DN59" s="17"/>
      <c r="DO59" s="23"/>
      <c r="DP59" s="38" t="str">
        <f t="shared" si="207"/>
        <v xml:space="preserve"> </v>
      </c>
      <c r="DQ59" s="17"/>
      <c r="DR59" s="17"/>
      <c r="DS59" s="23"/>
      <c r="DT59" s="18" t="str">
        <f t="shared" si="119"/>
        <v xml:space="preserve"> </v>
      </c>
      <c r="DU59" s="18" t="str">
        <f t="shared" si="144"/>
        <v xml:space="preserve"> </v>
      </c>
      <c r="DV59" s="17">
        <v>64705.85</v>
      </c>
      <c r="DW59" s="17">
        <v>64705.85</v>
      </c>
      <c r="DX59" s="23">
        <v>68169.2</v>
      </c>
      <c r="DY59" s="18">
        <f t="shared" si="120"/>
        <v>1</v>
      </c>
      <c r="DZ59" s="18">
        <f t="shared" si="145"/>
        <v>0.94919479765055192</v>
      </c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</row>
    <row r="60" spans="1:149" s="10" customFormat="1" ht="15.75" customHeight="1" outlineLevel="1" x14ac:dyDescent="0.25">
      <c r="A60" s="9">
        <f t="shared" si="279"/>
        <v>47</v>
      </c>
      <c r="B60" s="5" t="s">
        <v>24</v>
      </c>
      <c r="C60" s="17">
        <f t="shared" si="271"/>
        <v>1549630.23</v>
      </c>
      <c r="D60" s="17">
        <f t="shared" si="272"/>
        <v>1476241.5699999998</v>
      </c>
      <c r="E60" s="17">
        <v>826930.31</v>
      </c>
      <c r="F60" s="18">
        <f>IF(D60&lt;=0," ",IF(D60/C60*100&gt;200,"СВ.200",D60/C60))</f>
        <v>0.9526411794380133</v>
      </c>
      <c r="G60" s="18">
        <f t="shared" si="224"/>
        <v>1.7852067485590166</v>
      </c>
      <c r="H60" s="17">
        <f t="shared" si="273"/>
        <v>1367630.23</v>
      </c>
      <c r="I60" s="17">
        <f t="shared" si="274"/>
        <v>1312241.5699999998</v>
      </c>
      <c r="J60" s="17">
        <v>603530.42000000004</v>
      </c>
      <c r="K60" s="18">
        <f t="shared" si="225"/>
        <v>0.95950026638413799</v>
      </c>
      <c r="L60" s="18" t="str">
        <f t="shared" si="150"/>
        <v>св.200</v>
      </c>
      <c r="M60" s="17">
        <v>274847.65999999997</v>
      </c>
      <c r="N60" s="17">
        <v>251909.59</v>
      </c>
      <c r="O60" s="23">
        <v>131049.32</v>
      </c>
      <c r="P60" s="18">
        <f t="shared" si="98"/>
        <v>0.91654260400106746</v>
      </c>
      <c r="Q60" s="18">
        <f t="shared" si="123"/>
        <v>1.9222502642516572</v>
      </c>
      <c r="R60" s="17"/>
      <c r="S60" s="17"/>
      <c r="T60" s="23"/>
      <c r="U60" s="18" t="str">
        <f t="shared" si="99"/>
        <v xml:space="preserve"> </v>
      </c>
      <c r="V60" s="18" t="str">
        <f t="shared" si="124"/>
        <v xml:space="preserve"> </v>
      </c>
      <c r="W60" s="17"/>
      <c r="X60" s="17"/>
      <c r="Y60" s="23"/>
      <c r="Z60" s="18" t="str">
        <f t="shared" si="100"/>
        <v xml:space="preserve"> </v>
      </c>
      <c r="AA60" s="18" t="str">
        <f t="shared" si="125"/>
        <v xml:space="preserve"> </v>
      </c>
      <c r="AB60" s="17"/>
      <c r="AC60" s="17"/>
      <c r="AD60" s="23"/>
      <c r="AE60" s="18" t="str">
        <f t="shared" si="101"/>
        <v xml:space="preserve"> </v>
      </c>
      <c r="AF60" s="18" t="str">
        <f t="shared" si="126"/>
        <v xml:space="preserve"> </v>
      </c>
      <c r="AG60" s="17">
        <v>259475.27</v>
      </c>
      <c r="AH60" s="17">
        <v>259475.27</v>
      </c>
      <c r="AI60" s="23">
        <v>69468.52</v>
      </c>
      <c r="AJ60" s="18">
        <f t="shared" si="102"/>
        <v>1</v>
      </c>
      <c r="AK60" s="18" t="str">
        <f t="shared" si="127"/>
        <v>св.200</v>
      </c>
      <c r="AL60" s="17">
        <v>827307.3</v>
      </c>
      <c r="AM60" s="17">
        <v>799856.71</v>
      </c>
      <c r="AN60" s="23">
        <v>401012.58</v>
      </c>
      <c r="AO60" s="18">
        <f t="shared" si="103"/>
        <v>0.96681935479113978</v>
      </c>
      <c r="AP60" s="18">
        <f t="shared" si="128"/>
        <v>1.9945925636547361</v>
      </c>
      <c r="AQ60" s="17">
        <v>6000</v>
      </c>
      <c r="AR60" s="17">
        <v>1000</v>
      </c>
      <c r="AS60" s="23">
        <v>2000</v>
      </c>
      <c r="AT60" s="18">
        <f t="shared" si="104"/>
        <v>0.16666666666666666</v>
      </c>
      <c r="AU60" s="18">
        <f t="shared" si="129"/>
        <v>0.5</v>
      </c>
      <c r="AV60" s="17">
        <f t="shared" si="275"/>
        <v>182000</v>
      </c>
      <c r="AW60" s="17">
        <f t="shared" si="276"/>
        <v>164000</v>
      </c>
      <c r="AX60" s="17">
        <v>223399.89</v>
      </c>
      <c r="AY60" s="18">
        <f t="shared" si="105"/>
        <v>0.90109890109890112</v>
      </c>
      <c r="AZ60" s="18">
        <f t="shared" si="130"/>
        <v>0.73410958259648196</v>
      </c>
      <c r="BA60" s="17"/>
      <c r="BB60" s="17"/>
      <c r="BC60" s="23"/>
      <c r="BD60" s="18" t="str">
        <f t="shared" si="106"/>
        <v xml:space="preserve"> </v>
      </c>
      <c r="BE60" s="18" t="str">
        <f t="shared" si="131"/>
        <v xml:space="preserve"> </v>
      </c>
      <c r="BF60" s="17"/>
      <c r="BG60" s="17"/>
      <c r="BH60" s="23"/>
      <c r="BI60" s="18" t="str">
        <f t="shared" si="107"/>
        <v xml:space="preserve"> </v>
      </c>
      <c r="BJ60" s="18" t="str">
        <f t="shared" si="132"/>
        <v xml:space="preserve"> </v>
      </c>
      <c r="BK60" s="17">
        <v>72000</v>
      </c>
      <c r="BL60" s="17">
        <v>54000</v>
      </c>
      <c r="BM60" s="23">
        <v>47400</v>
      </c>
      <c r="BN60" s="18">
        <f t="shared" si="108"/>
        <v>0.75</v>
      </c>
      <c r="BO60" s="18">
        <f t="shared" si="133"/>
        <v>1.139240506329114</v>
      </c>
      <c r="BP60" s="17"/>
      <c r="BQ60" s="17"/>
      <c r="BR60" s="23"/>
      <c r="BS60" s="18" t="str">
        <f t="shared" si="109"/>
        <v xml:space="preserve"> </v>
      </c>
      <c r="BT60" s="18" t="str">
        <f t="shared" si="134"/>
        <v xml:space="preserve"> </v>
      </c>
      <c r="BU60" s="17"/>
      <c r="BV60" s="17"/>
      <c r="BW60" s="23"/>
      <c r="BX60" s="18" t="str">
        <f t="shared" si="110"/>
        <v xml:space="preserve"> </v>
      </c>
      <c r="BY60" s="18" t="str">
        <f t="shared" si="135"/>
        <v xml:space="preserve"> </v>
      </c>
      <c r="BZ60" s="17"/>
      <c r="CA60" s="17"/>
      <c r="CB60" s="23"/>
      <c r="CC60" s="18" t="str">
        <f t="shared" si="111"/>
        <v xml:space="preserve"> </v>
      </c>
      <c r="CD60" s="18" t="str">
        <f t="shared" si="136"/>
        <v xml:space="preserve"> </v>
      </c>
      <c r="CE60" s="17"/>
      <c r="CF60" s="17"/>
      <c r="CG60" s="23">
        <v>110000</v>
      </c>
      <c r="CH60" s="18" t="str">
        <f t="shared" si="112"/>
        <v xml:space="preserve"> </v>
      </c>
      <c r="CI60" s="18">
        <f t="shared" si="137"/>
        <v>0</v>
      </c>
      <c r="CJ60" s="17">
        <f t="shared" si="277"/>
        <v>0</v>
      </c>
      <c r="CK60" s="17">
        <f t="shared" si="278"/>
        <v>0</v>
      </c>
      <c r="CL60" s="17"/>
      <c r="CM60" s="18" t="str">
        <f t="shared" si="113"/>
        <v xml:space="preserve"> </v>
      </c>
      <c r="CN60" s="18" t="str">
        <f t="shared" si="138"/>
        <v xml:space="preserve"> </v>
      </c>
      <c r="CO60" s="17"/>
      <c r="CP60" s="17"/>
      <c r="CQ60" s="23"/>
      <c r="CR60" s="18" t="str">
        <f t="shared" si="114"/>
        <v xml:space="preserve"> </v>
      </c>
      <c r="CS60" s="18" t="str">
        <f t="shared" si="139"/>
        <v xml:space="preserve"> </v>
      </c>
      <c r="CT60" s="17"/>
      <c r="CU60" s="17"/>
      <c r="CV60" s="23"/>
      <c r="CW60" s="18" t="str">
        <f t="shared" si="115"/>
        <v xml:space="preserve"> </v>
      </c>
      <c r="CX60" s="18" t="str">
        <f t="shared" si="140"/>
        <v xml:space="preserve"> </v>
      </c>
      <c r="CY60" s="17"/>
      <c r="CZ60" s="17"/>
      <c r="DA60" s="23"/>
      <c r="DB60" s="18" t="str">
        <f t="shared" si="116"/>
        <v xml:space="preserve"> </v>
      </c>
      <c r="DC60" s="18" t="str">
        <f t="shared" si="141"/>
        <v xml:space="preserve"> </v>
      </c>
      <c r="DD60" s="17"/>
      <c r="DE60" s="17"/>
      <c r="DF60" s="23"/>
      <c r="DG60" s="18" t="str">
        <f t="shared" si="117"/>
        <v xml:space="preserve"> </v>
      </c>
      <c r="DH60" s="18" t="str">
        <f t="shared" si="142"/>
        <v xml:space="preserve"> </v>
      </c>
      <c r="DI60" s="17"/>
      <c r="DJ60" s="17"/>
      <c r="DK60" s="23"/>
      <c r="DL60" s="18" t="str">
        <f t="shared" si="118"/>
        <v xml:space="preserve"> </v>
      </c>
      <c r="DM60" s="18" t="str">
        <f t="shared" si="143"/>
        <v xml:space="preserve"> </v>
      </c>
      <c r="DN60" s="17"/>
      <c r="DO60" s="23">
        <v>65999.89</v>
      </c>
      <c r="DP60" s="38" t="str">
        <f t="shared" si="207"/>
        <v xml:space="preserve"> </v>
      </c>
      <c r="DQ60" s="17"/>
      <c r="DR60" s="17"/>
      <c r="DS60" s="23"/>
      <c r="DT60" s="18" t="str">
        <f t="shared" si="119"/>
        <v xml:space="preserve"> </v>
      </c>
      <c r="DU60" s="18" t="str">
        <f t="shared" si="144"/>
        <v xml:space="preserve"> </v>
      </c>
      <c r="DV60" s="17">
        <v>110000</v>
      </c>
      <c r="DW60" s="17">
        <v>110000</v>
      </c>
      <c r="DX60" s="23"/>
      <c r="DY60" s="18">
        <f t="shared" si="120"/>
        <v>1</v>
      </c>
      <c r="DZ60" s="18" t="str">
        <f t="shared" si="145"/>
        <v xml:space="preserve"> </v>
      </c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</row>
    <row r="61" spans="1:149" s="10" customFormat="1" ht="15.75" customHeight="1" outlineLevel="1" x14ac:dyDescent="0.25">
      <c r="A61" s="9">
        <f t="shared" si="279"/>
        <v>48</v>
      </c>
      <c r="B61" s="5" t="s">
        <v>77</v>
      </c>
      <c r="C61" s="17">
        <f t="shared" si="271"/>
        <v>4713571.88</v>
      </c>
      <c r="D61" s="17">
        <f t="shared" si="272"/>
        <v>2764804.59</v>
      </c>
      <c r="E61" s="17">
        <v>2526652.86</v>
      </c>
      <c r="F61" s="18">
        <f>IF(D61&lt;=0," ",IF(D61/C61*100&gt;200,"СВ.200",D61/C61))</f>
        <v>0.58656251785005131</v>
      </c>
      <c r="G61" s="18">
        <f t="shared" si="224"/>
        <v>1.0942558171604151</v>
      </c>
      <c r="H61" s="17">
        <f t="shared" si="273"/>
        <v>3350060.6399999997</v>
      </c>
      <c r="I61" s="17">
        <f t="shared" si="274"/>
        <v>1652748.49</v>
      </c>
      <c r="J61" s="17">
        <v>1807505.3399999999</v>
      </c>
      <c r="K61" s="18">
        <f t="shared" si="225"/>
        <v>0.4933488278588295</v>
      </c>
      <c r="L61" s="18">
        <f t="shared" si="150"/>
        <v>0.91438097217461067</v>
      </c>
      <c r="M61" s="17">
        <v>1143150</v>
      </c>
      <c r="N61" s="17">
        <v>814627.08</v>
      </c>
      <c r="O61" s="23">
        <v>924797.9</v>
      </c>
      <c r="P61" s="18">
        <f t="shared" si="98"/>
        <v>0.71261608712767355</v>
      </c>
      <c r="Q61" s="18">
        <f t="shared" si="123"/>
        <v>0.88087038259926842</v>
      </c>
      <c r="R61" s="17"/>
      <c r="S61" s="17"/>
      <c r="T61" s="23"/>
      <c r="U61" s="18" t="str">
        <f t="shared" si="99"/>
        <v xml:space="preserve"> </v>
      </c>
      <c r="V61" s="18" t="str">
        <f t="shared" si="124"/>
        <v xml:space="preserve"> </v>
      </c>
      <c r="W61" s="17"/>
      <c r="X61" s="17"/>
      <c r="Y61" s="23"/>
      <c r="Z61" s="18" t="str">
        <f t="shared" si="100"/>
        <v xml:space="preserve"> </v>
      </c>
      <c r="AA61" s="18" t="str">
        <f t="shared" si="125"/>
        <v xml:space="preserve"> </v>
      </c>
      <c r="AB61" s="17">
        <v>99954.68</v>
      </c>
      <c r="AC61" s="17">
        <v>99089.7</v>
      </c>
      <c r="AD61" s="23">
        <v>54235.199999999997</v>
      </c>
      <c r="AE61" s="18">
        <f t="shared" si="101"/>
        <v>0.99134627813325005</v>
      </c>
      <c r="AF61" s="18">
        <f t="shared" si="126"/>
        <v>1.8270366846623596</v>
      </c>
      <c r="AG61" s="17">
        <v>775000</v>
      </c>
      <c r="AH61" s="17">
        <v>189325.74</v>
      </c>
      <c r="AI61" s="23">
        <v>173937.4</v>
      </c>
      <c r="AJ61" s="18">
        <f t="shared" si="102"/>
        <v>0.24429127741935483</v>
      </c>
      <c r="AK61" s="18">
        <f t="shared" si="127"/>
        <v>1.0884705646974142</v>
      </c>
      <c r="AL61" s="17">
        <v>1318000</v>
      </c>
      <c r="AM61" s="17">
        <v>546405.97</v>
      </c>
      <c r="AN61" s="23">
        <v>649174.84</v>
      </c>
      <c r="AO61" s="18">
        <f t="shared" si="103"/>
        <v>0.41457205614567527</v>
      </c>
      <c r="AP61" s="18">
        <f t="shared" si="128"/>
        <v>0.84169307917109049</v>
      </c>
      <c r="AQ61" s="17">
        <v>13955.96</v>
      </c>
      <c r="AR61" s="17">
        <v>3300</v>
      </c>
      <c r="AS61" s="23">
        <v>5360</v>
      </c>
      <c r="AT61" s="18">
        <f t="shared" si="104"/>
        <v>0.236458115385828</v>
      </c>
      <c r="AU61" s="18">
        <f t="shared" si="129"/>
        <v>0.61567164179104472</v>
      </c>
      <c r="AV61" s="17">
        <f>BA61+BF61+BK61+BP61+BU61+BZ61+CE61+CJ61+CY61+DD61+DI61+DQ61+DV61</f>
        <v>1363511.24</v>
      </c>
      <c r="AW61" s="17">
        <f>BB61+BG61+BL61+BQ61+BV61+CA61+CF61+CK61+CZ61+DE61+DJ61+DN61+DR61+DW61</f>
        <v>1112056.1000000001</v>
      </c>
      <c r="AX61" s="17">
        <v>719147.52000000002</v>
      </c>
      <c r="AY61" s="18">
        <f t="shared" si="105"/>
        <v>0.81558264235504219</v>
      </c>
      <c r="AZ61" s="18">
        <f t="shared" si="130"/>
        <v>1.546353243351239</v>
      </c>
      <c r="BA61" s="17"/>
      <c r="BB61" s="17"/>
      <c r="BC61" s="23"/>
      <c r="BD61" s="18" t="str">
        <f t="shared" si="106"/>
        <v xml:space="preserve"> </v>
      </c>
      <c r="BE61" s="18" t="str">
        <f t="shared" si="131"/>
        <v xml:space="preserve"> </v>
      </c>
      <c r="BF61" s="17">
        <v>58374.54</v>
      </c>
      <c r="BG61" s="17">
        <v>32627.73</v>
      </c>
      <c r="BH61" s="23">
        <v>130798.86</v>
      </c>
      <c r="BI61" s="18">
        <f t="shared" si="107"/>
        <v>0.55893768070806205</v>
      </c>
      <c r="BJ61" s="18">
        <f t="shared" si="132"/>
        <v>0.24944965116668447</v>
      </c>
      <c r="BK61" s="17"/>
      <c r="BL61" s="17"/>
      <c r="BM61" s="23"/>
      <c r="BN61" s="18" t="str">
        <f t="shared" si="108"/>
        <v xml:space="preserve"> </v>
      </c>
      <c r="BO61" s="18" t="str">
        <f t="shared" si="133"/>
        <v xml:space="preserve"> </v>
      </c>
      <c r="BP61" s="17">
        <v>262955</v>
      </c>
      <c r="BQ61" s="17">
        <v>177065.46</v>
      </c>
      <c r="BR61" s="23">
        <v>156915.09</v>
      </c>
      <c r="BS61" s="18">
        <f t="shared" si="109"/>
        <v>0.67336791466220458</v>
      </c>
      <c r="BT61" s="18">
        <f t="shared" si="134"/>
        <v>1.1284157565725514</v>
      </c>
      <c r="BU61" s="17"/>
      <c r="BV61" s="17"/>
      <c r="BW61" s="23"/>
      <c r="BX61" s="18" t="str">
        <f t="shared" si="110"/>
        <v xml:space="preserve"> </v>
      </c>
      <c r="BY61" s="18" t="str">
        <f t="shared" si="135"/>
        <v xml:space="preserve"> </v>
      </c>
      <c r="BZ61" s="17">
        <v>562588.84</v>
      </c>
      <c r="CA61" s="17">
        <v>496588.84</v>
      </c>
      <c r="CB61" s="23">
        <v>92742.25</v>
      </c>
      <c r="CC61" s="18">
        <f t="shared" si="111"/>
        <v>0.8826851951062521</v>
      </c>
      <c r="CD61" s="18" t="str">
        <f t="shared" si="136"/>
        <v>св.200</v>
      </c>
      <c r="CE61" s="17"/>
      <c r="CF61" s="17"/>
      <c r="CG61" s="23"/>
      <c r="CH61" s="18" t="str">
        <f t="shared" si="112"/>
        <v xml:space="preserve"> </v>
      </c>
      <c r="CI61" s="18" t="str">
        <f t="shared" si="137"/>
        <v xml:space="preserve"> </v>
      </c>
      <c r="CJ61" s="17">
        <f t="shared" si="277"/>
        <v>101605.88</v>
      </c>
      <c r="CK61" s="17">
        <f t="shared" si="278"/>
        <v>101605.88</v>
      </c>
      <c r="CL61" s="17"/>
      <c r="CM61" s="18">
        <f t="shared" si="113"/>
        <v>1</v>
      </c>
      <c r="CN61" s="18" t="str">
        <f t="shared" si="138"/>
        <v xml:space="preserve"> </v>
      </c>
      <c r="CO61" s="17"/>
      <c r="CP61" s="17"/>
      <c r="CQ61" s="23"/>
      <c r="CR61" s="18" t="str">
        <f t="shared" si="114"/>
        <v xml:space="preserve"> </v>
      </c>
      <c r="CS61" s="18" t="str">
        <f t="shared" si="139"/>
        <v xml:space="preserve"> </v>
      </c>
      <c r="CT61" s="17">
        <v>101605.88</v>
      </c>
      <c r="CU61" s="17">
        <v>101605.88</v>
      </c>
      <c r="CV61" s="23"/>
      <c r="CW61" s="18">
        <f t="shared" si="115"/>
        <v>1</v>
      </c>
      <c r="CX61" s="18" t="str">
        <f t="shared" si="140"/>
        <v xml:space="preserve"> </v>
      </c>
      <c r="CY61" s="17"/>
      <c r="CZ61" s="17"/>
      <c r="DA61" s="23"/>
      <c r="DB61" s="18" t="str">
        <f t="shared" si="116"/>
        <v xml:space="preserve"> </v>
      </c>
      <c r="DC61" s="18" t="str">
        <f t="shared" si="141"/>
        <v xml:space="preserve"> </v>
      </c>
      <c r="DD61" s="17"/>
      <c r="DE61" s="17"/>
      <c r="DF61" s="23"/>
      <c r="DG61" s="18" t="str">
        <f t="shared" si="117"/>
        <v xml:space="preserve"> </v>
      </c>
      <c r="DH61" s="18" t="str">
        <f t="shared" si="142"/>
        <v xml:space="preserve"> </v>
      </c>
      <c r="DI61" s="17">
        <v>2904.64</v>
      </c>
      <c r="DJ61" s="17">
        <v>2904.64</v>
      </c>
      <c r="DK61" s="23">
        <v>897.99</v>
      </c>
      <c r="DL61" s="18">
        <f t="shared" si="118"/>
        <v>1</v>
      </c>
      <c r="DM61" s="18" t="str">
        <f t="shared" si="143"/>
        <v>св.200</v>
      </c>
      <c r="DN61" s="17"/>
      <c r="DO61" s="23"/>
      <c r="DP61" s="38" t="str">
        <f t="shared" si="207"/>
        <v xml:space="preserve"> </v>
      </c>
      <c r="DQ61" s="17"/>
      <c r="DR61" s="17"/>
      <c r="DS61" s="23"/>
      <c r="DT61" s="18" t="str">
        <f t="shared" si="119"/>
        <v xml:space="preserve"> </v>
      </c>
      <c r="DU61" s="18" t="str">
        <f t="shared" si="144"/>
        <v xml:space="preserve"> </v>
      </c>
      <c r="DV61" s="17">
        <v>375082.34</v>
      </c>
      <c r="DW61" s="17">
        <v>301263.55</v>
      </c>
      <c r="DX61" s="23">
        <v>337793.33</v>
      </c>
      <c r="DY61" s="18">
        <f t="shared" si="120"/>
        <v>0.80319310687887879</v>
      </c>
      <c r="DZ61" s="18">
        <f t="shared" si="145"/>
        <v>0.89185760417471827</v>
      </c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</row>
    <row r="62" spans="1:149" s="10" customFormat="1" ht="15.75" customHeight="1" outlineLevel="1" x14ac:dyDescent="0.25">
      <c r="A62" s="9">
        <f t="shared" si="279"/>
        <v>49</v>
      </c>
      <c r="B62" s="5" t="s">
        <v>78</v>
      </c>
      <c r="C62" s="17">
        <f t="shared" si="271"/>
        <v>1679768.51</v>
      </c>
      <c r="D62" s="17">
        <f t="shared" si="272"/>
        <v>1215392.3500000001</v>
      </c>
      <c r="E62" s="17">
        <v>540324.12</v>
      </c>
      <c r="F62" s="18">
        <f>IF(D62&lt;=0," ",IF(D62/C62*100&gt;200,"СВ.200",D62/C62))</f>
        <v>0.72354752620050011</v>
      </c>
      <c r="G62" s="18" t="str">
        <f t="shared" si="224"/>
        <v>св.200</v>
      </c>
      <c r="H62" s="17">
        <f t="shared" si="273"/>
        <v>1041000</v>
      </c>
      <c r="I62" s="17">
        <f t="shared" si="274"/>
        <v>889309.62</v>
      </c>
      <c r="J62" s="17">
        <v>419506.33</v>
      </c>
      <c r="K62" s="18">
        <f t="shared" si="225"/>
        <v>0.85428397694524494</v>
      </c>
      <c r="L62" s="18" t="str">
        <f t="shared" si="150"/>
        <v>св.200</v>
      </c>
      <c r="M62" s="17">
        <v>415000</v>
      </c>
      <c r="N62" s="17">
        <v>348417.13</v>
      </c>
      <c r="O62" s="23">
        <v>268683.5</v>
      </c>
      <c r="P62" s="18">
        <f t="shared" si="98"/>
        <v>0.83955934939759036</v>
      </c>
      <c r="Q62" s="18">
        <f t="shared" si="123"/>
        <v>1.2967567044496593</v>
      </c>
      <c r="R62" s="17"/>
      <c r="S62" s="17"/>
      <c r="T62" s="23"/>
      <c r="U62" s="18" t="str">
        <f t="shared" si="99"/>
        <v xml:space="preserve"> </v>
      </c>
      <c r="V62" s="18" t="str">
        <f t="shared" si="124"/>
        <v xml:space="preserve"> </v>
      </c>
      <c r="W62" s="17"/>
      <c r="X62" s="17"/>
      <c r="Y62" s="23"/>
      <c r="Z62" s="18" t="str">
        <f t="shared" si="100"/>
        <v xml:space="preserve"> </v>
      </c>
      <c r="AA62" s="18" t="str">
        <f t="shared" si="125"/>
        <v xml:space="preserve"> </v>
      </c>
      <c r="AB62" s="17">
        <v>1000</v>
      </c>
      <c r="AC62" s="17">
        <v>2225.4</v>
      </c>
      <c r="AD62" s="23">
        <v>810</v>
      </c>
      <c r="AE62" s="18" t="str">
        <f t="shared" si="101"/>
        <v>СВ.200</v>
      </c>
      <c r="AF62" s="18" t="str">
        <f t="shared" si="126"/>
        <v>св.200</v>
      </c>
      <c r="AG62" s="17">
        <v>132000</v>
      </c>
      <c r="AH62" s="17">
        <v>78986.48</v>
      </c>
      <c r="AI62" s="23">
        <v>26107.5</v>
      </c>
      <c r="AJ62" s="18">
        <f t="shared" si="102"/>
        <v>0.59838242424242416</v>
      </c>
      <c r="AK62" s="18" t="str">
        <f t="shared" si="127"/>
        <v>св.200</v>
      </c>
      <c r="AL62" s="17">
        <v>491000</v>
      </c>
      <c r="AM62" s="17">
        <v>458680.61</v>
      </c>
      <c r="AN62" s="23">
        <v>122805.33</v>
      </c>
      <c r="AO62" s="18">
        <f t="shared" si="103"/>
        <v>0.93417639511201622</v>
      </c>
      <c r="AP62" s="18" t="str">
        <f t="shared" si="128"/>
        <v>св.200</v>
      </c>
      <c r="AQ62" s="17">
        <v>2000</v>
      </c>
      <c r="AR62" s="17">
        <v>1000</v>
      </c>
      <c r="AS62" s="23">
        <v>1100</v>
      </c>
      <c r="AT62" s="18">
        <f t="shared" si="104"/>
        <v>0.5</v>
      </c>
      <c r="AU62" s="18">
        <f t="shared" si="129"/>
        <v>0.90909090909090906</v>
      </c>
      <c r="AV62" s="17">
        <f t="shared" si="275"/>
        <v>638768.51</v>
      </c>
      <c r="AW62" s="17">
        <f t="shared" si="276"/>
        <v>326082.73</v>
      </c>
      <c r="AX62" s="17">
        <v>120817.79000000001</v>
      </c>
      <c r="AY62" s="18">
        <f t="shared" si="105"/>
        <v>0.5104865454309887</v>
      </c>
      <c r="AZ62" s="18" t="str">
        <f t="shared" si="130"/>
        <v>св.200</v>
      </c>
      <c r="BA62" s="17"/>
      <c r="BB62" s="17"/>
      <c r="BC62" s="23"/>
      <c r="BD62" s="18" t="str">
        <f t="shared" si="106"/>
        <v xml:space="preserve"> </v>
      </c>
      <c r="BE62" s="18" t="str">
        <f t="shared" si="131"/>
        <v xml:space="preserve"> </v>
      </c>
      <c r="BF62" s="17">
        <v>169855.22</v>
      </c>
      <c r="BG62" s="17">
        <v>169855.22</v>
      </c>
      <c r="BH62" s="23">
        <v>49758</v>
      </c>
      <c r="BI62" s="18">
        <f t="shared" si="107"/>
        <v>1</v>
      </c>
      <c r="BJ62" s="18" t="str">
        <f t="shared" si="132"/>
        <v>св.200</v>
      </c>
      <c r="BK62" s="17">
        <v>354881.29</v>
      </c>
      <c r="BL62" s="17">
        <v>49512.51</v>
      </c>
      <c r="BM62" s="23">
        <v>70632.55</v>
      </c>
      <c r="BN62" s="18">
        <f t="shared" si="108"/>
        <v>0.1395185133597773</v>
      </c>
      <c r="BO62" s="18">
        <f t="shared" si="133"/>
        <v>0.70098715110809395</v>
      </c>
      <c r="BP62" s="17"/>
      <c r="BQ62" s="17"/>
      <c r="BR62" s="23"/>
      <c r="BS62" s="18" t="str">
        <f t="shared" si="109"/>
        <v xml:space="preserve"> </v>
      </c>
      <c r="BT62" s="18" t="str">
        <f t="shared" si="134"/>
        <v xml:space="preserve"> </v>
      </c>
      <c r="BU62" s="17"/>
      <c r="BV62" s="17"/>
      <c r="BW62" s="23"/>
      <c r="BX62" s="18" t="str">
        <f t="shared" si="110"/>
        <v xml:space="preserve"> </v>
      </c>
      <c r="BY62" s="18" t="str">
        <f t="shared" si="135"/>
        <v xml:space="preserve"> </v>
      </c>
      <c r="BZ62" s="17"/>
      <c r="CA62" s="17"/>
      <c r="CB62" s="23">
        <v>427.24</v>
      </c>
      <c r="CC62" s="18" t="str">
        <f t="shared" si="111"/>
        <v xml:space="preserve"> </v>
      </c>
      <c r="CD62" s="18">
        <f t="shared" si="136"/>
        <v>0</v>
      </c>
      <c r="CE62" s="17"/>
      <c r="CF62" s="17"/>
      <c r="CG62" s="23"/>
      <c r="CH62" s="18" t="str">
        <f t="shared" si="112"/>
        <v xml:space="preserve"> </v>
      </c>
      <c r="CI62" s="18" t="str">
        <f t="shared" si="137"/>
        <v xml:space="preserve"> </v>
      </c>
      <c r="CJ62" s="17">
        <f t="shared" si="277"/>
        <v>49758</v>
      </c>
      <c r="CK62" s="17">
        <f t="shared" si="278"/>
        <v>42441</v>
      </c>
      <c r="CL62" s="17"/>
      <c r="CM62" s="18">
        <f t="shared" si="113"/>
        <v>0.85294826962498493</v>
      </c>
      <c r="CN62" s="18" t="str">
        <f t="shared" si="138"/>
        <v xml:space="preserve"> </v>
      </c>
      <c r="CO62" s="17"/>
      <c r="CP62" s="17"/>
      <c r="CQ62" s="23"/>
      <c r="CR62" s="18" t="str">
        <f t="shared" si="114"/>
        <v xml:space="preserve"> </v>
      </c>
      <c r="CS62" s="18" t="str">
        <f t="shared" si="139"/>
        <v xml:space="preserve"> </v>
      </c>
      <c r="CT62" s="17">
        <v>49758</v>
      </c>
      <c r="CU62" s="17">
        <v>42441</v>
      </c>
      <c r="CV62" s="23"/>
      <c r="CW62" s="18">
        <f t="shared" si="115"/>
        <v>0.85294826962498493</v>
      </c>
      <c r="CX62" s="18" t="str">
        <f t="shared" si="140"/>
        <v xml:space="preserve"> </v>
      </c>
      <c r="CY62" s="17"/>
      <c r="CZ62" s="17"/>
      <c r="DA62" s="23"/>
      <c r="DB62" s="18" t="str">
        <f t="shared" si="116"/>
        <v xml:space="preserve"> </v>
      </c>
      <c r="DC62" s="18" t="str">
        <f t="shared" si="141"/>
        <v xml:space="preserve"> </v>
      </c>
      <c r="DD62" s="17"/>
      <c r="DE62" s="17"/>
      <c r="DF62" s="23"/>
      <c r="DG62" s="18" t="str">
        <f t="shared" si="117"/>
        <v xml:space="preserve"> </v>
      </c>
      <c r="DH62" s="18" t="str">
        <f t="shared" si="142"/>
        <v xml:space="preserve"> </v>
      </c>
      <c r="DI62" s="17"/>
      <c r="DJ62" s="17"/>
      <c r="DK62" s="23"/>
      <c r="DL62" s="18" t="str">
        <f t="shared" si="118"/>
        <v xml:space="preserve"> </v>
      </c>
      <c r="DM62" s="18" t="str">
        <f t="shared" si="143"/>
        <v xml:space="preserve"> </v>
      </c>
      <c r="DN62" s="17"/>
      <c r="DO62" s="23"/>
      <c r="DP62" s="38" t="str">
        <f t="shared" si="207"/>
        <v xml:space="preserve"> </v>
      </c>
      <c r="DQ62" s="17"/>
      <c r="DR62" s="17"/>
      <c r="DS62" s="23"/>
      <c r="DT62" s="18" t="str">
        <f t="shared" si="119"/>
        <v xml:space="preserve"> </v>
      </c>
      <c r="DU62" s="18" t="str">
        <f t="shared" si="144"/>
        <v xml:space="preserve"> </v>
      </c>
      <c r="DV62" s="17">
        <v>64274</v>
      </c>
      <c r="DW62" s="17">
        <v>64274</v>
      </c>
      <c r="DX62" s="23"/>
      <c r="DY62" s="18">
        <f t="shared" si="120"/>
        <v>1</v>
      </c>
      <c r="DZ62" s="18" t="str">
        <f t="shared" si="145"/>
        <v xml:space="preserve"> </v>
      </c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</row>
    <row r="63" spans="1:149" s="12" customFormat="1" ht="15.75" x14ac:dyDescent="0.25">
      <c r="A63" s="11"/>
      <c r="B63" s="4" t="s">
        <v>129</v>
      </c>
      <c r="C63" s="34">
        <f>SUM(C64:C68)</f>
        <v>66624509.969999999</v>
      </c>
      <c r="D63" s="34">
        <f>SUM(D64:D68)</f>
        <v>51288483.460000001</v>
      </c>
      <c r="E63" s="34">
        <v>41912177.060000002</v>
      </c>
      <c r="F63" s="16">
        <f>IF(D63&lt;=0," ",IF(D63/C63*100&gt;200,"СВ.200",D63/C63))</f>
        <v>0.7698140441572392</v>
      </c>
      <c r="G63" s="16">
        <f t="shared" si="224"/>
        <v>1.2237131797419449</v>
      </c>
      <c r="H63" s="34">
        <f>SUM(H64:H68)</f>
        <v>64511733.579999998</v>
      </c>
      <c r="I63" s="34">
        <f>SUM(I64:I68)</f>
        <v>50113517.730000004</v>
      </c>
      <c r="J63" s="34">
        <v>40696417.549999997</v>
      </c>
      <c r="K63" s="16">
        <f t="shared" si="225"/>
        <v>0.77681244866648969</v>
      </c>
      <c r="L63" s="16">
        <f t="shared" si="150"/>
        <v>1.2313987507236988</v>
      </c>
      <c r="M63" s="34">
        <f>SUM(M64:M68)</f>
        <v>48120433.579999998</v>
      </c>
      <c r="N63" s="34">
        <f>SUM(N64:N68)</f>
        <v>40220646.149999999</v>
      </c>
      <c r="O63" s="34">
        <v>32659087.970000003</v>
      </c>
      <c r="P63" s="16">
        <f t="shared" si="98"/>
        <v>0.83583299562613789</v>
      </c>
      <c r="Q63" s="16">
        <f t="shared" si="123"/>
        <v>1.2315299859857047</v>
      </c>
      <c r="R63" s="34">
        <f>SUM(R64:R68)</f>
        <v>2056300</v>
      </c>
      <c r="S63" s="34">
        <f>SUM(S64:S68)</f>
        <v>1519375.98</v>
      </c>
      <c r="T63" s="34">
        <v>1309840.99</v>
      </c>
      <c r="U63" s="16">
        <f t="shared" si="99"/>
        <v>0.73888828478334867</v>
      </c>
      <c r="V63" s="16">
        <f t="shared" si="124"/>
        <v>1.1599697914477389</v>
      </c>
      <c r="W63" s="34">
        <f>SUM(W64:W68)</f>
        <v>0</v>
      </c>
      <c r="X63" s="34">
        <f>SUM(X64:X68)</f>
        <v>0</v>
      </c>
      <c r="Y63" s="34">
        <v>0</v>
      </c>
      <c r="Z63" s="16" t="str">
        <f t="shared" si="100"/>
        <v xml:space="preserve"> </v>
      </c>
      <c r="AA63" s="16" t="str">
        <f t="shared" si="125"/>
        <v xml:space="preserve"> </v>
      </c>
      <c r="AB63" s="34">
        <f>SUM(AB64:AB68)</f>
        <v>26000</v>
      </c>
      <c r="AC63" s="34">
        <f>SUM(AC64:AC68)</f>
        <v>11120.1</v>
      </c>
      <c r="AD63" s="34">
        <v>11681.1</v>
      </c>
      <c r="AE63" s="16">
        <f t="shared" si="101"/>
        <v>0.42769615384615384</v>
      </c>
      <c r="AF63" s="16">
        <f t="shared" si="126"/>
        <v>0.95197370110691626</v>
      </c>
      <c r="AG63" s="34">
        <f>SUM(AG64:AG68)</f>
        <v>3450000</v>
      </c>
      <c r="AH63" s="34">
        <f>SUM(AH64:AH68)</f>
        <v>1920925.6900000002</v>
      </c>
      <c r="AI63" s="34">
        <v>1528346.83</v>
      </c>
      <c r="AJ63" s="16">
        <f t="shared" si="102"/>
        <v>0.55679005507246382</v>
      </c>
      <c r="AK63" s="16">
        <f t="shared" si="127"/>
        <v>1.2568650337044243</v>
      </c>
      <c r="AL63" s="34">
        <f>SUM(AL64:AL68)</f>
        <v>10856000</v>
      </c>
      <c r="AM63" s="34">
        <f>SUM(AM64:AM68)</f>
        <v>6441449.8099999996</v>
      </c>
      <c r="AN63" s="34">
        <v>5187460.66</v>
      </c>
      <c r="AO63" s="16">
        <f t="shared" si="103"/>
        <v>0.59335388817243917</v>
      </c>
      <c r="AP63" s="16">
        <f t="shared" si="128"/>
        <v>1.241734681415396</v>
      </c>
      <c r="AQ63" s="34">
        <f>SUM(AQ64:AQ68)</f>
        <v>3000</v>
      </c>
      <c r="AR63" s="34">
        <f>SUM(AR64:AR68)</f>
        <v>0</v>
      </c>
      <c r="AS63" s="34">
        <v>0</v>
      </c>
      <c r="AT63" s="16" t="str">
        <f t="shared" si="104"/>
        <v xml:space="preserve"> </v>
      </c>
      <c r="AU63" s="16" t="str">
        <f t="shared" si="129"/>
        <v xml:space="preserve"> </v>
      </c>
      <c r="AV63" s="34">
        <f>SUM(AV64:AV68)</f>
        <v>2112776.3899999997</v>
      </c>
      <c r="AW63" s="34">
        <f>SUM(AW64:AW68)</f>
        <v>1174965.73</v>
      </c>
      <c r="AX63" s="34">
        <v>1215759.51</v>
      </c>
      <c r="AY63" s="16">
        <f t="shared" si="105"/>
        <v>0.55612403449851133</v>
      </c>
      <c r="AZ63" s="16">
        <f t="shared" si="130"/>
        <v>0.96644584750153417</v>
      </c>
      <c r="BA63" s="34">
        <f>SUM(BA64:BA68)</f>
        <v>200000</v>
      </c>
      <c r="BB63" s="34">
        <f>SUM(BB64:BB68)</f>
        <v>164880.23000000001</v>
      </c>
      <c r="BC63" s="34">
        <v>170988</v>
      </c>
      <c r="BD63" s="16">
        <f t="shared" si="106"/>
        <v>0.82440115000000003</v>
      </c>
      <c r="BE63" s="16">
        <f t="shared" si="131"/>
        <v>0.96427954008468442</v>
      </c>
      <c r="BF63" s="34">
        <f>SUM(BF64:BF68)</f>
        <v>512941.09</v>
      </c>
      <c r="BG63" s="34">
        <f>SUM(BG64:BG68)</f>
        <v>2590.38</v>
      </c>
      <c r="BH63" s="34">
        <v>78429.990000000005</v>
      </c>
      <c r="BI63" s="16">
        <f t="shared" si="107"/>
        <v>5.0500536036214216E-3</v>
      </c>
      <c r="BJ63" s="16">
        <f t="shared" si="132"/>
        <v>3.3027927199786714E-2</v>
      </c>
      <c r="BK63" s="34">
        <f>SUM(BK64:BK68)</f>
        <v>259267.36</v>
      </c>
      <c r="BL63" s="34">
        <f>SUM(BL64:BL68)</f>
        <v>280033.69</v>
      </c>
      <c r="BM63" s="34">
        <v>246547.52999999997</v>
      </c>
      <c r="BN63" s="16">
        <f t="shared" si="108"/>
        <v>1.0800961987656295</v>
      </c>
      <c r="BO63" s="16">
        <f t="shared" si="133"/>
        <v>1.1358203020731947</v>
      </c>
      <c r="BP63" s="34">
        <f>SUM(BP64:BP68)</f>
        <v>0</v>
      </c>
      <c r="BQ63" s="34">
        <f>SUM(BQ64:BQ68)</f>
        <v>0</v>
      </c>
      <c r="BR63" s="34">
        <v>0</v>
      </c>
      <c r="BS63" s="16" t="str">
        <f t="shared" si="109"/>
        <v xml:space="preserve"> </v>
      </c>
      <c r="BT63" s="16" t="str">
        <f t="shared" si="134"/>
        <v xml:space="preserve"> </v>
      </c>
      <c r="BU63" s="34">
        <f>SUM(BU64:BU68)</f>
        <v>403982.36</v>
      </c>
      <c r="BV63" s="34">
        <f>SUM(BV64:BV68)</f>
        <v>0</v>
      </c>
      <c r="BW63" s="34">
        <v>0</v>
      </c>
      <c r="BX63" s="16" t="str">
        <f t="shared" si="110"/>
        <v xml:space="preserve"> </v>
      </c>
      <c r="BY63" s="16" t="str">
        <f t="shared" si="135"/>
        <v xml:space="preserve"> </v>
      </c>
      <c r="BZ63" s="34">
        <f>SUM(BZ64:BZ68)</f>
        <v>198975.2</v>
      </c>
      <c r="CA63" s="34">
        <f>SUM(CA64:CA68)</f>
        <v>182546.11</v>
      </c>
      <c r="CB63" s="34">
        <v>2116.5699999999997</v>
      </c>
      <c r="CC63" s="16">
        <f t="shared" si="111"/>
        <v>0.91743146884636873</v>
      </c>
      <c r="CD63" s="16" t="str">
        <f t="shared" si="136"/>
        <v>св.200</v>
      </c>
      <c r="CE63" s="34">
        <f>SUM(CE64:CE68)</f>
        <v>285245.40000000002</v>
      </c>
      <c r="CF63" s="34">
        <f>SUM(CF64:CF68)</f>
        <v>286245.40000000002</v>
      </c>
      <c r="CG63" s="34">
        <v>0</v>
      </c>
      <c r="CH63" s="16">
        <f t="shared" si="112"/>
        <v>1.0035057532917271</v>
      </c>
      <c r="CI63" s="16" t="str">
        <f t="shared" si="137"/>
        <v xml:space="preserve"> </v>
      </c>
      <c r="CJ63" s="34">
        <f>SUM(CJ64:CJ68)</f>
        <v>250364.98</v>
      </c>
      <c r="CK63" s="34">
        <f>SUM(CK64:CK68)</f>
        <v>246434.14</v>
      </c>
      <c r="CL63" s="19">
        <v>366603.76</v>
      </c>
      <c r="CM63" s="16">
        <f t="shared" si="113"/>
        <v>0.98429956138434382</v>
      </c>
      <c r="CN63" s="16">
        <f t="shared" si="138"/>
        <v>0.67220843561451749</v>
      </c>
      <c r="CO63" s="34">
        <f>SUM(CO64:CO68)</f>
        <v>249364.98</v>
      </c>
      <c r="CP63" s="34">
        <f>SUM(CP64:CP68)</f>
        <v>246434.14</v>
      </c>
      <c r="CQ63" s="34">
        <v>45603.76</v>
      </c>
      <c r="CR63" s="16">
        <f t="shared" si="114"/>
        <v>0.98824678589591852</v>
      </c>
      <c r="CS63" s="16" t="str">
        <f t="shared" si="139"/>
        <v>св.200</v>
      </c>
      <c r="CT63" s="34">
        <f>SUM(CT64:CT68)</f>
        <v>1000</v>
      </c>
      <c r="CU63" s="34">
        <f>SUM(CU64:CU68)</f>
        <v>0</v>
      </c>
      <c r="CV63" s="34">
        <v>321000</v>
      </c>
      <c r="CW63" s="16" t="str">
        <f t="shared" si="115"/>
        <v xml:space="preserve"> </v>
      </c>
      <c r="CX63" s="16">
        <f t="shared" si="140"/>
        <v>0</v>
      </c>
      <c r="CY63" s="34">
        <f>SUM(CY64:CY68)</f>
        <v>0</v>
      </c>
      <c r="CZ63" s="34">
        <f>SUM(CZ64:CZ68)</f>
        <v>0</v>
      </c>
      <c r="DA63" s="34">
        <v>0</v>
      </c>
      <c r="DB63" s="16" t="str">
        <f t="shared" si="116"/>
        <v xml:space="preserve"> </v>
      </c>
      <c r="DC63" s="16" t="str">
        <f t="shared" si="141"/>
        <v xml:space="preserve"> </v>
      </c>
      <c r="DD63" s="34">
        <f>SUM(DD64:DD68)</f>
        <v>0</v>
      </c>
      <c r="DE63" s="34">
        <f>SUM(DE64:DE68)</f>
        <v>0</v>
      </c>
      <c r="DF63" s="34">
        <v>0</v>
      </c>
      <c r="DG63" s="16" t="str">
        <f t="shared" si="117"/>
        <v xml:space="preserve"> </v>
      </c>
      <c r="DH63" s="16" t="str">
        <f t="shared" si="142"/>
        <v xml:space="preserve"> </v>
      </c>
      <c r="DI63" s="34">
        <f>SUM(DI64:DI68)</f>
        <v>0</v>
      </c>
      <c r="DJ63" s="34">
        <f>SUM(DJ64:DJ68)</f>
        <v>0</v>
      </c>
      <c r="DK63" s="34">
        <v>15493.18</v>
      </c>
      <c r="DL63" s="16" t="str">
        <f t="shared" si="118"/>
        <v xml:space="preserve"> </v>
      </c>
      <c r="DM63" s="16">
        <f t="shared" si="143"/>
        <v>0</v>
      </c>
      <c r="DN63" s="34">
        <f>SUM(DN64:DN68)</f>
        <v>12235.78</v>
      </c>
      <c r="DO63" s="34">
        <v>0</v>
      </c>
      <c r="DP63" s="16"/>
      <c r="DQ63" s="34">
        <f>SUM(DQ64:DQ68)</f>
        <v>1000</v>
      </c>
      <c r="DR63" s="34">
        <f>SUM(DR64:DR68)</f>
        <v>0</v>
      </c>
      <c r="DS63" s="34">
        <v>153955.48000000001</v>
      </c>
      <c r="DT63" s="16" t="str">
        <f t="shared" si="119"/>
        <v xml:space="preserve"> </v>
      </c>
      <c r="DU63" s="16">
        <f t="shared" si="144"/>
        <v>0</v>
      </c>
      <c r="DV63" s="34">
        <f>SUM(DV64:DV68)</f>
        <v>0</v>
      </c>
      <c r="DW63" s="34">
        <f>SUM(DW64:DW68)</f>
        <v>0</v>
      </c>
      <c r="DX63" s="34">
        <v>0</v>
      </c>
      <c r="DY63" s="16" t="str">
        <f t="shared" si="120"/>
        <v xml:space="preserve"> </v>
      </c>
      <c r="DZ63" s="16" t="str">
        <f t="shared" si="145"/>
        <v xml:space="preserve"> </v>
      </c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</row>
    <row r="64" spans="1:149" s="10" customFormat="1" ht="17.25" customHeight="1" outlineLevel="1" x14ac:dyDescent="0.25">
      <c r="A64" s="9">
        <v>50</v>
      </c>
      <c r="B64" s="5" t="s">
        <v>60</v>
      </c>
      <c r="C64" s="17">
        <f t="shared" ref="C64" si="280">H64+AV64</f>
        <v>45957664.979999997</v>
      </c>
      <c r="D64" s="17">
        <f t="shared" ref="D64" si="281">I64+AW64</f>
        <v>39478548.329999998</v>
      </c>
      <c r="E64" s="17">
        <v>31151125.719999999</v>
      </c>
      <c r="F64" s="18">
        <f>IF(D64&lt;=0," ",IF(D64/C64*100&gt;200,"СВ.200",D64/C64))</f>
        <v>0.85901989030949244</v>
      </c>
      <c r="G64" s="18">
        <f t="shared" si="224"/>
        <v>1.267323328371839</v>
      </c>
      <c r="H64" s="17">
        <f t="shared" ref="H64" si="282">M64+R64+W64+AB64+AG64+AL64+AQ64</f>
        <v>45508300</v>
      </c>
      <c r="I64" s="17">
        <f t="shared" ref="I64" si="283">N64+S64+X64+AC64+AH64+AM64+AR64</f>
        <v>39067233.960000001</v>
      </c>
      <c r="J64" s="17">
        <v>30931533.959999997</v>
      </c>
      <c r="K64" s="18">
        <f t="shared" si="225"/>
        <v>0.85846392767912671</v>
      </c>
      <c r="L64" s="18">
        <f t="shared" si="150"/>
        <v>1.263022842983504</v>
      </c>
      <c r="M64" s="17">
        <v>40000000</v>
      </c>
      <c r="N64" s="17">
        <v>34823662.350000001</v>
      </c>
      <c r="O64" s="17">
        <v>27843221.43</v>
      </c>
      <c r="P64" s="18">
        <f t="shared" si="98"/>
        <v>0.87059155875000005</v>
      </c>
      <c r="Q64" s="18">
        <f t="shared" si="123"/>
        <v>1.2507052187746797</v>
      </c>
      <c r="R64" s="17">
        <v>2056300</v>
      </c>
      <c r="S64" s="17">
        <v>1519375.98</v>
      </c>
      <c r="T64" s="17">
        <v>1309840.99</v>
      </c>
      <c r="U64" s="18">
        <f t="shared" si="99"/>
        <v>0.73888828478334867</v>
      </c>
      <c r="V64" s="18">
        <f t="shared" si="124"/>
        <v>1.1599697914477389</v>
      </c>
      <c r="W64" s="17"/>
      <c r="X64" s="17"/>
      <c r="Y64" s="17"/>
      <c r="Z64" s="18" t="str">
        <f t="shared" si="100"/>
        <v xml:space="preserve"> </v>
      </c>
      <c r="AA64" s="18" t="str">
        <f t="shared" si="125"/>
        <v xml:space="preserve"> </v>
      </c>
      <c r="AB64" s="17"/>
      <c r="AC64" s="17">
        <v>300</v>
      </c>
      <c r="AD64" s="17"/>
      <c r="AE64" s="18"/>
      <c r="AF64" s="18" t="str">
        <f t="shared" si="126"/>
        <v xml:space="preserve"> </v>
      </c>
      <c r="AG64" s="17">
        <v>1234000</v>
      </c>
      <c r="AH64" s="17">
        <v>955154.99</v>
      </c>
      <c r="AI64" s="17">
        <v>575524.52</v>
      </c>
      <c r="AJ64" s="18">
        <f t="shared" si="102"/>
        <v>0.77403159643435981</v>
      </c>
      <c r="AK64" s="18">
        <f t="shared" si="127"/>
        <v>1.6596251885149915</v>
      </c>
      <c r="AL64" s="17">
        <v>2218000</v>
      </c>
      <c r="AM64" s="17">
        <v>1768740.64</v>
      </c>
      <c r="AN64" s="17">
        <v>1202947.02</v>
      </c>
      <c r="AO64" s="18">
        <f t="shared" si="103"/>
        <v>0.79744844003606852</v>
      </c>
      <c r="AP64" s="18">
        <f t="shared" si="128"/>
        <v>1.4703395998270978</v>
      </c>
      <c r="AQ64" s="17"/>
      <c r="AR64" s="17"/>
      <c r="AS64" s="17"/>
      <c r="AT64" s="18" t="str">
        <f t="shared" si="104"/>
        <v xml:space="preserve"> </v>
      </c>
      <c r="AU64" s="18" t="str">
        <f t="shared" si="129"/>
        <v xml:space="preserve"> </v>
      </c>
      <c r="AV64" s="17">
        <f t="shared" ref="AV64" si="284">BA64+BF64+BK64+BP64+BU64+BZ64+CE64+CJ64+CY64+DD64+DI64+DQ64+DV64</f>
        <v>449364.98</v>
      </c>
      <c r="AW64" s="17">
        <f>BB64+BG64+BL64+BQ64+BV64+CA64+CF64+CK64+CZ64+DE64+DJ64+DN64+DR64+DW64</f>
        <v>411314.37</v>
      </c>
      <c r="AX64" s="17">
        <v>219591.76</v>
      </c>
      <c r="AY64" s="18">
        <f t="shared" si="105"/>
        <v>0.91532359731281243</v>
      </c>
      <c r="AZ64" s="18">
        <f t="shared" si="130"/>
        <v>1.8730865402235493</v>
      </c>
      <c r="BA64" s="17">
        <v>200000</v>
      </c>
      <c r="BB64" s="17">
        <v>164880.23000000001</v>
      </c>
      <c r="BC64" s="17">
        <v>170988</v>
      </c>
      <c r="BD64" s="18">
        <f t="shared" si="106"/>
        <v>0.82440115000000003</v>
      </c>
      <c r="BE64" s="18">
        <f t="shared" si="131"/>
        <v>0.96427954008468442</v>
      </c>
      <c r="BF64" s="17"/>
      <c r="BG64" s="17"/>
      <c r="BH64" s="17"/>
      <c r="BI64" s="18" t="str">
        <f t="shared" si="107"/>
        <v xml:space="preserve"> </v>
      </c>
      <c r="BJ64" s="18" t="str">
        <f t="shared" si="132"/>
        <v xml:space="preserve"> </v>
      </c>
      <c r="BK64" s="17"/>
      <c r="BL64" s="17"/>
      <c r="BM64" s="17"/>
      <c r="BN64" s="18" t="str">
        <f t="shared" si="108"/>
        <v xml:space="preserve"> </v>
      </c>
      <c r="BO64" s="18" t="str">
        <f t="shared" si="133"/>
        <v xml:space="preserve"> </v>
      </c>
      <c r="BP64" s="17"/>
      <c r="BQ64" s="17"/>
      <c r="BR64" s="17"/>
      <c r="BS64" s="18" t="str">
        <f t="shared" si="109"/>
        <v xml:space="preserve"> </v>
      </c>
      <c r="BT64" s="18" t="str">
        <f t="shared" si="134"/>
        <v xml:space="preserve"> </v>
      </c>
      <c r="BU64" s="17"/>
      <c r="BV64" s="17"/>
      <c r="BW64" s="17"/>
      <c r="BX64" s="18" t="str">
        <f t="shared" si="110"/>
        <v xml:space="preserve"> </v>
      </c>
      <c r="BY64" s="18" t="str">
        <f t="shared" si="135"/>
        <v xml:space="preserve"> </v>
      </c>
      <c r="BZ64" s="17"/>
      <c r="CA64" s="17"/>
      <c r="CB64" s="17"/>
      <c r="CC64" s="18" t="str">
        <f t="shared" si="111"/>
        <v xml:space="preserve"> </v>
      </c>
      <c r="CD64" s="18" t="str">
        <f t="shared" si="136"/>
        <v xml:space="preserve"> </v>
      </c>
      <c r="CE64" s="17"/>
      <c r="CF64" s="17"/>
      <c r="CG64" s="17"/>
      <c r="CH64" s="18" t="str">
        <f t="shared" si="112"/>
        <v xml:space="preserve"> </v>
      </c>
      <c r="CI64" s="18" t="str">
        <f t="shared" si="137"/>
        <v xml:space="preserve"> </v>
      </c>
      <c r="CJ64" s="17">
        <f t="shared" ref="CJ64" si="285">CO64+CT64</f>
        <v>249364.98</v>
      </c>
      <c r="CK64" s="17">
        <f t="shared" ref="CK64" si="286">CP64+CU64</f>
        <v>246434.14</v>
      </c>
      <c r="CL64" s="17">
        <v>45603.76</v>
      </c>
      <c r="CM64" s="18">
        <f t="shared" si="113"/>
        <v>0.98824678589591852</v>
      </c>
      <c r="CN64" s="18" t="str">
        <f t="shared" si="138"/>
        <v>св.200</v>
      </c>
      <c r="CO64" s="17">
        <v>249364.98</v>
      </c>
      <c r="CP64" s="17">
        <v>246434.14</v>
      </c>
      <c r="CQ64" s="17">
        <v>45603.76</v>
      </c>
      <c r="CR64" s="18">
        <f t="shared" si="114"/>
        <v>0.98824678589591852</v>
      </c>
      <c r="CS64" s="18" t="str">
        <f t="shared" si="139"/>
        <v>св.200</v>
      </c>
      <c r="CT64" s="17"/>
      <c r="CU64" s="17"/>
      <c r="CV64" s="17"/>
      <c r="CW64" s="18" t="str">
        <f t="shared" si="115"/>
        <v xml:space="preserve"> </v>
      </c>
      <c r="CX64" s="18" t="str">
        <f t="shared" si="140"/>
        <v xml:space="preserve"> </v>
      </c>
      <c r="CY64" s="17"/>
      <c r="CZ64" s="17"/>
      <c r="DA64" s="17"/>
      <c r="DB64" s="18" t="str">
        <f t="shared" si="116"/>
        <v xml:space="preserve"> </v>
      </c>
      <c r="DC64" s="18" t="str">
        <f t="shared" si="141"/>
        <v xml:space="preserve"> </v>
      </c>
      <c r="DD64" s="17"/>
      <c r="DE64" s="17"/>
      <c r="DF64" s="17"/>
      <c r="DG64" s="18" t="str">
        <f t="shared" si="117"/>
        <v xml:space="preserve"> </v>
      </c>
      <c r="DH64" s="18" t="str">
        <f t="shared" si="142"/>
        <v xml:space="preserve"> </v>
      </c>
      <c r="DI64" s="17"/>
      <c r="DJ64" s="17"/>
      <c r="DK64" s="17"/>
      <c r="DL64" s="18" t="str">
        <f t="shared" si="118"/>
        <v xml:space="preserve"> </v>
      </c>
      <c r="DM64" s="18" t="str">
        <f t="shared" si="143"/>
        <v xml:space="preserve"> </v>
      </c>
      <c r="DN64" s="17"/>
      <c r="DO64" s="17"/>
      <c r="DP64" s="38" t="str">
        <f t="shared" si="207"/>
        <v xml:space="preserve"> </v>
      </c>
      <c r="DQ64" s="17"/>
      <c r="DR64" s="17"/>
      <c r="DS64" s="17">
        <v>3000</v>
      </c>
      <c r="DT64" s="18" t="str">
        <f t="shared" si="119"/>
        <v xml:space="preserve"> </v>
      </c>
      <c r="DU64" s="18">
        <f t="shared" si="144"/>
        <v>0</v>
      </c>
      <c r="DV64" s="17"/>
      <c r="DW64" s="17"/>
      <c r="DX64" s="17"/>
      <c r="DY64" s="18" t="str">
        <f t="shared" si="120"/>
        <v xml:space="preserve"> </v>
      </c>
      <c r="DZ64" s="18" t="str">
        <f t="shared" si="145"/>
        <v xml:space="preserve"> </v>
      </c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</row>
    <row r="65" spans="1:149" s="10" customFormat="1" ht="17.25" customHeight="1" outlineLevel="1" x14ac:dyDescent="0.25">
      <c r="A65" s="9">
        <v>51</v>
      </c>
      <c r="B65" s="5" t="s">
        <v>51</v>
      </c>
      <c r="C65" s="17">
        <f t="shared" ref="C65:C68" si="287">H65+AV65</f>
        <v>9146663.7300000004</v>
      </c>
      <c r="D65" s="17">
        <f t="shared" ref="D65:D68" si="288">I65+AW65</f>
        <v>4739178.07</v>
      </c>
      <c r="E65" s="17">
        <v>5750259.9500000002</v>
      </c>
      <c r="F65" s="18">
        <f>IF(D65&lt;=0," ",IF(D65/C65*100&gt;200,"СВ.200",D65/C65))</f>
        <v>0.51813187954598616</v>
      </c>
      <c r="G65" s="18">
        <f t="shared" si="224"/>
        <v>0.8241676221959322</v>
      </c>
      <c r="H65" s="17">
        <f t="shared" ref="H65:H68" si="289">M65+R65+W65+AB65+AG65+AL65+AQ65</f>
        <v>8506850</v>
      </c>
      <c r="I65" s="17">
        <f t="shared" ref="I65:I68" si="290">N65+S65+X65+AC65+AH65+AM65+AR65</f>
        <v>4450342.29</v>
      </c>
      <c r="J65" s="17">
        <v>5184381.3</v>
      </c>
      <c r="K65" s="18">
        <f t="shared" ref="K65:K69" si="291">IF(I65&lt;=0," ",IF(I65/H65*100&gt;200,"СВ.200",I65/H65))</f>
        <v>0.52314808536649882</v>
      </c>
      <c r="L65" s="18">
        <f t="shared" ref="L65:L68" si="292">IF(J65=0," ",IF(I65/J65*100&gt;200,"св.200",I65/J65))</f>
        <v>0.85841338290453295</v>
      </c>
      <c r="M65" s="17">
        <v>2984850</v>
      </c>
      <c r="N65" s="17">
        <v>1689331.72</v>
      </c>
      <c r="O65" s="17">
        <v>1858457.3</v>
      </c>
      <c r="P65" s="18">
        <f t="shared" si="98"/>
        <v>0.56596871534582971</v>
      </c>
      <c r="Q65" s="18">
        <f t="shared" si="123"/>
        <v>0.90899678997198374</v>
      </c>
      <c r="R65" s="17"/>
      <c r="S65" s="17"/>
      <c r="T65" s="17"/>
      <c r="U65" s="18" t="str">
        <f t="shared" si="99"/>
        <v xml:space="preserve"> </v>
      </c>
      <c r="V65" s="18" t="str">
        <f t="shared" si="124"/>
        <v xml:space="preserve"> </v>
      </c>
      <c r="W65" s="17"/>
      <c r="X65" s="17"/>
      <c r="Y65" s="17"/>
      <c r="Z65" s="18" t="str">
        <f t="shared" si="100"/>
        <v xml:space="preserve"> </v>
      </c>
      <c r="AA65" s="18" t="str">
        <f t="shared" si="125"/>
        <v xml:space="preserve"> </v>
      </c>
      <c r="AB65" s="17">
        <v>3000</v>
      </c>
      <c r="AC65" s="17">
        <v>2408.6999999999998</v>
      </c>
      <c r="AD65" s="17">
        <v>1040.7</v>
      </c>
      <c r="AE65" s="18">
        <f t="shared" si="101"/>
        <v>0.80289999999999995</v>
      </c>
      <c r="AF65" s="18" t="str">
        <f t="shared" si="126"/>
        <v>св.200</v>
      </c>
      <c r="AG65" s="17">
        <v>839000</v>
      </c>
      <c r="AH65" s="17">
        <v>419135.24</v>
      </c>
      <c r="AI65" s="17">
        <v>452250.82</v>
      </c>
      <c r="AJ65" s="18">
        <f t="shared" si="102"/>
        <v>0.49956524433849819</v>
      </c>
      <c r="AK65" s="18">
        <f t="shared" si="127"/>
        <v>0.92677607527610451</v>
      </c>
      <c r="AL65" s="17">
        <v>4680000</v>
      </c>
      <c r="AM65" s="17">
        <v>2339466.63</v>
      </c>
      <c r="AN65" s="17">
        <v>2872632.48</v>
      </c>
      <c r="AO65" s="18">
        <f t="shared" si="103"/>
        <v>0.49988603205128201</v>
      </c>
      <c r="AP65" s="18">
        <f t="shared" si="128"/>
        <v>0.81439816833095191</v>
      </c>
      <c r="AQ65" s="17"/>
      <c r="AR65" s="17"/>
      <c r="AS65" s="17"/>
      <c r="AT65" s="18" t="str">
        <f t="shared" si="104"/>
        <v xml:space="preserve"> </v>
      </c>
      <c r="AU65" s="18" t="str">
        <f t="shared" si="129"/>
        <v xml:space="preserve"> </v>
      </c>
      <c r="AV65" s="17">
        <f>BA65+BF65+BK65+BP65+BU65+BZ65+CE65+CJ65+CY65+DD65+DI65+DQ65+DV65+1000</f>
        <v>639813.73</v>
      </c>
      <c r="AW65" s="17">
        <f t="shared" ref="AW65:AW68" si="293">BB65+BG65+BL65+BQ65+BV65+CA65+CF65+CK65+CZ65+DE65+DJ65+DN65+DR65+DW65</f>
        <v>288835.78000000003</v>
      </c>
      <c r="AX65" s="17">
        <v>565878.65</v>
      </c>
      <c r="AY65" s="18">
        <f t="shared" si="105"/>
        <v>0.45143729566416158</v>
      </c>
      <c r="AZ65" s="18">
        <f t="shared" si="130"/>
        <v>0.51041999905810198</v>
      </c>
      <c r="BA65" s="17"/>
      <c r="BB65" s="17"/>
      <c r="BC65" s="17"/>
      <c r="BD65" s="18" t="str">
        <f t="shared" si="106"/>
        <v xml:space="preserve"> </v>
      </c>
      <c r="BE65" s="18" t="str">
        <f t="shared" si="131"/>
        <v xml:space="preserve"> </v>
      </c>
      <c r="BF65" s="17">
        <v>349568.33</v>
      </c>
      <c r="BG65" s="17">
        <v>2590.38</v>
      </c>
      <c r="BH65" s="17">
        <v>78429.990000000005</v>
      </c>
      <c r="BI65" s="18">
        <f t="shared" si="107"/>
        <v>7.4102250624362908E-3</v>
      </c>
      <c r="BJ65" s="18">
        <f t="shared" si="132"/>
        <v>3.3027927199786714E-2</v>
      </c>
      <c r="BK65" s="17">
        <v>1000</v>
      </c>
      <c r="BL65" s="17"/>
      <c r="BM65" s="17"/>
      <c r="BN65" s="18" t="str">
        <f t="shared" si="108"/>
        <v xml:space="preserve"> </v>
      </c>
      <c r="BO65" s="18" t="str">
        <f t="shared" si="133"/>
        <v xml:space="preserve"> </v>
      </c>
      <c r="BP65" s="17"/>
      <c r="BQ65" s="17"/>
      <c r="BR65" s="17"/>
      <c r="BS65" s="18" t="str">
        <f t="shared" si="109"/>
        <v xml:space="preserve"> </v>
      </c>
      <c r="BT65" s="18" t="str">
        <f t="shared" si="134"/>
        <v xml:space="preserve"> </v>
      </c>
      <c r="BU65" s="17"/>
      <c r="BV65" s="17"/>
      <c r="BW65" s="17"/>
      <c r="BX65" s="18" t="str">
        <f t="shared" si="110"/>
        <v xml:space="preserve"> </v>
      </c>
      <c r="BY65" s="18" t="str">
        <f t="shared" si="135"/>
        <v xml:space="preserve"> </v>
      </c>
      <c r="BZ65" s="17">
        <v>1000</v>
      </c>
      <c r="CA65" s="17"/>
      <c r="CB65" s="17"/>
      <c r="CC65" s="18" t="str">
        <f t="shared" si="111"/>
        <v xml:space="preserve"> </v>
      </c>
      <c r="CD65" s="18" t="str">
        <f t="shared" si="136"/>
        <v xml:space="preserve"> </v>
      </c>
      <c r="CE65" s="17">
        <v>285245.40000000002</v>
      </c>
      <c r="CF65" s="17">
        <v>286245.40000000002</v>
      </c>
      <c r="CG65" s="17"/>
      <c r="CH65" s="18">
        <f t="shared" si="112"/>
        <v>1.0035057532917271</v>
      </c>
      <c r="CI65" s="18" t="str">
        <f t="shared" si="137"/>
        <v xml:space="preserve"> </v>
      </c>
      <c r="CJ65" s="17">
        <f t="shared" ref="CJ65:CJ68" si="294">CO65+CT65</f>
        <v>1000</v>
      </c>
      <c r="CK65" s="17">
        <f t="shared" ref="CK65:CK68" si="295">CP65+CU65</f>
        <v>0</v>
      </c>
      <c r="CL65" s="17">
        <v>321000</v>
      </c>
      <c r="CM65" s="18" t="str">
        <f t="shared" si="113"/>
        <v xml:space="preserve"> </v>
      </c>
      <c r="CN65" s="18">
        <f t="shared" si="138"/>
        <v>0</v>
      </c>
      <c r="CO65" s="17"/>
      <c r="CP65" s="17"/>
      <c r="CQ65" s="17"/>
      <c r="CR65" s="18" t="str">
        <f t="shared" si="114"/>
        <v xml:space="preserve"> </v>
      </c>
      <c r="CS65" s="18" t="str">
        <f t="shared" si="139"/>
        <v xml:space="preserve"> </v>
      </c>
      <c r="CT65" s="17">
        <v>1000</v>
      </c>
      <c r="CU65" s="17"/>
      <c r="CV65" s="17">
        <v>321000</v>
      </c>
      <c r="CW65" s="18" t="str">
        <f t="shared" si="115"/>
        <v xml:space="preserve"> </v>
      </c>
      <c r="CX65" s="18">
        <f t="shared" si="140"/>
        <v>0</v>
      </c>
      <c r="CY65" s="17"/>
      <c r="CZ65" s="17"/>
      <c r="DA65" s="17"/>
      <c r="DB65" s="18" t="str">
        <f t="shared" si="116"/>
        <v xml:space="preserve"> </v>
      </c>
      <c r="DC65" s="18" t="str">
        <f t="shared" si="141"/>
        <v xml:space="preserve"> </v>
      </c>
      <c r="DD65" s="17"/>
      <c r="DE65" s="17"/>
      <c r="DF65" s="17"/>
      <c r="DG65" s="18" t="str">
        <f t="shared" si="117"/>
        <v xml:space="preserve"> </v>
      </c>
      <c r="DH65" s="18" t="str">
        <f t="shared" si="142"/>
        <v xml:space="preserve"> </v>
      </c>
      <c r="DI65" s="17"/>
      <c r="DJ65" s="17"/>
      <c r="DK65" s="17">
        <v>15493.18</v>
      </c>
      <c r="DL65" s="18" t="str">
        <f t="shared" si="118"/>
        <v xml:space="preserve"> </v>
      </c>
      <c r="DM65" s="18">
        <f t="shared" si="143"/>
        <v>0</v>
      </c>
      <c r="DN65" s="17"/>
      <c r="DO65" s="17"/>
      <c r="DP65" s="38" t="str">
        <f t="shared" si="207"/>
        <v xml:space="preserve"> </v>
      </c>
      <c r="DQ65" s="17">
        <v>1000</v>
      </c>
      <c r="DR65" s="17"/>
      <c r="DS65" s="17">
        <v>150955.48000000001</v>
      </c>
      <c r="DT65" s="18" t="str">
        <f t="shared" si="119"/>
        <v xml:space="preserve"> </v>
      </c>
      <c r="DU65" s="18">
        <f t="shared" si="144"/>
        <v>0</v>
      </c>
      <c r="DV65" s="17"/>
      <c r="DW65" s="17"/>
      <c r="DX65" s="17"/>
      <c r="DY65" s="18" t="str">
        <f t="shared" si="120"/>
        <v xml:space="preserve"> </v>
      </c>
      <c r="DZ65" s="18" t="str">
        <f t="shared" si="145"/>
        <v xml:space="preserve"> </v>
      </c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</row>
    <row r="66" spans="1:149" s="10" customFormat="1" ht="16.5" customHeight="1" outlineLevel="1" x14ac:dyDescent="0.25">
      <c r="A66" s="9">
        <v>52</v>
      </c>
      <c r="B66" s="5" t="s">
        <v>48</v>
      </c>
      <c r="C66" s="17">
        <f t="shared" si="287"/>
        <v>1745170.3599999999</v>
      </c>
      <c r="D66" s="17">
        <f t="shared" si="288"/>
        <v>804139.96</v>
      </c>
      <c r="E66" s="17">
        <v>1285876.4300000002</v>
      </c>
      <c r="F66" s="18">
        <f>IF(D66&lt;=0," ",IF(D66/C66*100&gt;200,"СВ.200",D66/C66))</f>
        <v>0.46078020715410273</v>
      </c>
      <c r="G66" s="18">
        <f t="shared" si="224"/>
        <v>0.62536332515247972</v>
      </c>
      <c r="H66" s="17">
        <f t="shared" si="289"/>
        <v>1290500</v>
      </c>
      <c r="I66" s="17">
        <f t="shared" si="290"/>
        <v>654938.42999999993</v>
      </c>
      <c r="J66" s="17">
        <v>969847.82000000007</v>
      </c>
      <c r="K66" s="18">
        <f t="shared" si="291"/>
        <v>0.50750750096861674</v>
      </c>
      <c r="L66" s="18">
        <f t="shared" si="292"/>
        <v>0.67530020328343876</v>
      </c>
      <c r="M66" s="17">
        <v>423500</v>
      </c>
      <c r="N66" s="17">
        <v>299847.38</v>
      </c>
      <c r="O66" s="17">
        <v>271867.23</v>
      </c>
      <c r="P66" s="18">
        <f t="shared" si="98"/>
        <v>0.70802214876033054</v>
      </c>
      <c r="Q66" s="18">
        <f t="shared" si="123"/>
        <v>1.1029184355907846</v>
      </c>
      <c r="R66" s="17"/>
      <c r="S66" s="17"/>
      <c r="T66" s="17"/>
      <c r="U66" s="18" t="str">
        <f t="shared" si="99"/>
        <v xml:space="preserve"> </v>
      </c>
      <c r="V66" s="18" t="str">
        <f t="shared" si="124"/>
        <v xml:space="preserve"> </v>
      </c>
      <c r="W66" s="17"/>
      <c r="X66" s="17"/>
      <c r="Y66" s="17"/>
      <c r="Z66" s="18" t="str">
        <f t="shared" si="100"/>
        <v xml:space="preserve"> </v>
      </c>
      <c r="AA66" s="18" t="str">
        <f t="shared" si="125"/>
        <v xml:space="preserve"> </v>
      </c>
      <c r="AB66" s="17"/>
      <c r="AC66" s="17"/>
      <c r="AD66" s="17"/>
      <c r="AE66" s="18" t="str">
        <f t="shared" si="101"/>
        <v xml:space="preserve"> </v>
      </c>
      <c r="AF66" s="18" t="str">
        <f t="shared" si="126"/>
        <v xml:space="preserve"> </v>
      </c>
      <c r="AG66" s="17">
        <v>277000</v>
      </c>
      <c r="AH66" s="17">
        <v>87247.55</v>
      </c>
      <c r="AI66" s="17">
        <v>251425.13</v>
      </c>
      <c r="AJ66" s="18">
        <f t="shared" si="102"/>
        <v>0.31497310469314083</v>
      </c>
      <c r="AK66" s="18">
        <f t="shared" si="127"/>
        <v>0.34701205086380982</v>
      </c>
      <c r="AL66" s="17">
        <v>590000</v>
      </c>
      <c r="AM66" s="17">
        <v>267843.5</v>
      </c>
      <c r="AN66" s="17">
        <v>446555.46</v>
      </c>
      <c r="AO66" s="18">
        <f t="shared" si="103"/>
        <v>0.45397203389830509</v>
      </c>
      <c r="AP66" s="18">
        <f t="shared" si="128"/>
        <v>0.59979895890199164</v>
      </c>
      <c r="AQ66" s="17"/>
      <c r="AR66" s="17"/>
      <c r="AS66" s="17"/>
      <c r="AT66" s="18" t="str">
        <f t="shared" si="104"/>
        <v xml:space="preserve"> </v>
      </c>
      <c r="AU66" s="18" t="str">
        <f t="shared" si="129"/>
        <v xml:space="preserve"> </v>
      </c>
      <c r="AV66" s="17">
        <f>BA66+BF66+BK66+BP66+BU66+BZ66+CE66+CJ66+CY66+DD66+DI66+DQ66+DV66</f>
        <v>454670.36</v>
      </c>
      <c r="AW66" s="17">
        <f>BB66+BG66+BL66+BQ66+BV66+CA66+CF66+CK66+CZ66+DE66+DJ66+DN66+DR66+DW66</f>
        <v>149201.53</v>
      </c>
      <c r="AX66" s="17">
        <v>316028.61</v>
      </c>
      <c r="AY66" s="18">
        <f t="shared" si="105"/>
        <v>0.32815319212802874</v>
      </c>
      <c r="AZ66" s="18">
        <f t="shared" si="130"/>
        <v>0.47211399626128786</v>
      </c>
      <c r="BA66" s="17"/>
      <c r="BB66" s="17"/>
      <c r="BC66" s="17"/>
      <c r="BD66" s="18" t="str">
        <f t="shared" si="106"/>
        <v xml:space="preserve"> </v>
      </c>
      <c r="BE66" s="18" t="str">
        <f t="shared" si="131"/>
        <v xml:space="preserve"> </v>
      </c>
      <c r="BF66" s="17"/>
      <c r="BG66" s="17"/>
      <c r="BH66" s="17"/>
      <c r="BI66" s="18" t="str">
        <f t="shared" si="107"/>
        <v xml:space="preserve"> </v>
      </c>
      <c r="BJ66" s="18" t="str">
        <f t="shared" si="132"/>
        <v xml:space="preserve"> </v>
      </c>
      <c r="BK66" s="17">
        <v>50688</v>
      </c>
      <c r="BL66" s="17">
        <v>149201.53</v>
      </c>
      <c r="BM66" s="17">
        <v>134403.60999999999</v>
      </c>
      <c r="BN66" s="18" t="str">
        <f t="shared" si="108"/>
        <v>СВ.200</v>
      </c>
      <c r="BO66" s="18">
        <f t="shared" si="133"/>
        <v>1.1101006141129692</v>
      </c>
      <c r="BP66" s="17"/>
      <c r="BQ66" s="17"/>
      <c r="BR66" s="17"/>
      <c r="BS66" s="18" t="str">
        <f t="shared" si="109"/>
        <v xml:space="preserve"> </v>
      </c>
      <c r="BT66" s="18" t="str">
        <f t="shared" si="134"/>
        <v xml:space="preserve"> </v>
      </c>
      <c r="BU66" s="17">
        <v>403982.36</v>
      </c>
      <c r="BV66" s="17"/>
      <c r="BW66" s="17"/>
      <c r="BX66" s="18" t="str">
        <f t="shared" si="110"/>
        <v xml:space="preserve"> </v>
      </c>
      <c r="BY66" s="18" t="str">
        <f t="shared" si="135"/>
        <v xml:space="preserve"> </v>
      </c>
      <c r="BZ66" s="17"/>
      <c r="CA66" s="17"/>
      <c r="CB66" s="17"/>
      <c r="CC66" s="18" t="str">
        <f t="shared" si="111"/>
        <v xml:space="preserve"> </v>
      </c>
      <c r="CD66" s="18" t="str">
        <f t="shared" si="136"/>
        <v xml:space="preserve"> </v>
      </c>
      <c r="CE66" s="17"/>
      <c r="CF66" s="17"/>
      <c r="CG66" s="17"/>
      <c r="CH66" s="18" t="str">
        <f t="shared" si="112"/>
        <v xml:space="preserve"> </v>
      </c>
      <c r="CI66" s="18" t="str">
        <f t="shared" si="137"/>
        <v xml:space="preserve"> </v>
      </c>
      <c r="CJ66" s="17">
        <f t="shared" si="294"/>
        <v>0</v>
      </c>
      <c r="CK66" s="17">
        <f t="shared" si="295"/>
        <v>0</v>
      </c>
      <c r="CL66" s="17"/>
      <c r="CM66" s="18" t="str">
        <f t="shared" si="113"/>
        <v xml:space="preserve"> </v>
      </c>
      <c r="CN66" s="18" t="str">
        <f t="shared" si="138"/>
        <v xml:space="preserve"> </v>
      </c>
      <c r="CO66" s="17"/>
      <c r="CP66" s="17"/>
      <c r="CQ66" s="17"/>
      <c r="CR66" s="18" t="str">
        <f t="shared" si="114"/>
        <v xml:space="preserve"> </v>
      </c>
      <c r="CS66" s="18" t="str">
        <f t="shared" si="139"/>
        <v xml:space="preserve"> </v>
      </c>
      <c r="CT66" s="17"/>
      <c r="CU66" s="17"/>
      <c r="CV66" s="17"/>
      <c r="CW66" s="18" t="str">
        <f t="shared" si="115"/>
        <v xml:space="preserve"> </v>
      </c>
      <c r="CX66" s="18" t="str">
        <f t="shared" si="140"/>
        <v xml:space="preserve"> </v>
      </c>
      <c r="CY66" s="17"/>
      <c r="CZ66" s="17"/>
      <c r="DA66" s="17"/>
      <c r="DB66" s="18" t="str">
        <f t="shared" si="116"/>
        <v xml:space="preserve"> </v>
      </c>
      <c r="DC66" s="18" t="str">
        <f t="shared" si="141"/>
        <v xml:space="preserve"> </v>
      </c>
      <c r="DD66" s="17"/>
      <c r="DE66" s="17"/>
      <c r="DF66" s="17"/>
      <c r="DG66" s="18" t="str">
        <f t="shared" si="117"/>
        <v xml:space="preserve"> </v>
      </c>
      <c r="DH66" s="18" t="str">
        <f t="shared" si="142"/>
        <v xml:space="preserve"> </v>
      </c>
      <c r="DI66" s="17"/>
      <c r="DJ66" s="17"/>
      <c r="DK66" s="17"/>
      <c r="DL66" s="18" t="str">
        <f t="shared" si="118"/>
        <v xml:space="preserve"> </v>
      </c>
      <c r="DM66" s="18" t="str">
        <f t="shared" si="143"/>
        <v xml:space="preserve"> </v>
      </c>
      <c r="DN66" s="17"/>
      <c r="DO66" s="17"/>
      <c r="DP66" s="38" t="str">
        <f t="shared" si="207"/>
        <v xml:space="preserve"> </v>
      </c>
      <c r="DQ66" s="17"/>
      <c r="DR66" s="17"/>
      <c r="DS66" s="17"/>
      <c r="DT66" s="18" t="str">
        <f t="shared" si="119"/>
        <v xml:space="preserve"> </v>
      </c>
      <c r="DU66" s="18" t="str">
        <f t="shared" si="144"/>
        <v xml:space="preserve"> </v>
      </c>
      <c r="DV66" s="17"/>
      <c r="DW66" s="17"/>
      <c r="DX66" s="17"/>
      <c r="DY66" s="18" t="str">
        <f t="shared" si="120"/>
        <v xml:space="preserve"> </v>
      </c>
      <c r="DZ66" s="18" t="str">
        <f t="shared" si="145"/>
        <v xml:space="preserve"> </v>
      </c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</row>
    <row r="67" spans="1:149" s="10" customFormat="1" ht="16.5" customHeight="1" outlineLevel="1" x14ac:dyDescent="0.25">
      <c r="A67" s="9">
        <v>53</v>
      </c>
      <c r="B67" s="37" t="s">
        <v>91</v>
      </c>
      <c r="C67" s="17">
        <f t="shared" si="287"/>
        <v>5276113.34</v>
      </c>
      <c r="D67" s="17">
        <f t="shared" si="288"/>
        <v>3486420.9899999998</v>
      </c>
      <c r="E67" s="35">
        <v>2464936.0099999998</v>
      </c>
      <c r="F67" s="18">
        <f>IF(D67&lt;=0," ",IF(D67/C67*100&gt;200,"СВ.200",D67/C67))</f>
        <v>0.66079342222773396</v>
      </c>
      <c r="G67" s="18">
        <f t="shared" si="224"/>
        <v>1.4144062871636169</v>
      </c>
      <c r="H67" s="17">
        <f t="shared" si="289"/>
        <v>4941850</v>
      </c>
      <c r="I67" s="17">
        <f t="shared" si="290"/>
        <v>3289920.13</v>
      </c>
      <c r="J67" s="17">
        <v>2376433.7199999997</v>
      </c>
      <c r="K67" s="18">
        <f t="shared" si="291"/>
        <v>0.66572642431478091</v>
      </c>
      <c r="L67" s="18">
        <f t="shared" si="292"/>
        <v>1.3843938092243533</v>
      </c>
      <c r="M67" s="17">
        <v>3313850</v>
      </c>
      <c r="N67" s="17">
        <v>2123530.33</v>
      </c>
      <c r="O67" s="17">
        <v>1899104.64</v>
      </c>
      <c r="P67" s="18">
        <f t="shared" si="98"/>
        <v>0.64080460189809441</v>
      </c>
      <c r="Q67" s="18">
        <f t="shared" si="123"/>
        <v>1.1181744729979703</v>
      </c>
      <c r="R67" s="17"/>
      <c r="S67" s="17"/>
      <c r="T67" s="17"/>
      <c r="U67" s="18" t="str">
        <f t="shared" si="99"/>
        <v xml:space="preserve"> </v>
      </c>
      <c r="V67" s="18" t="str">
        <f t="shared" si="124"/>
        <v xml:space="preserve"> </v>
      </c>
      <c r="W67" s="17"/>
      <c r="X67" s="17"/>
      <c r="Y67" s="17"/>
      <c r="Z67" s="18" t="str">
        <f t="shared" si="100"/>
        <v xml:space="preserve"> </v>
      </c>
      <c r="AA67" s="18" t="str">
        <f t="shared" si="125"/>
        <v xml:space="preserve"> </v>
      </c>
      <c r="AB67" s="17">
        <v>18000</v>
      </c>
      <c r="AC67" s="17">
        <v>4834.8</v>
      </c>
      <c r="AD67" s="17">
        <v>5355.6</v>
      </c>
      <c r="AE67" s="18">
        <f t="shared" si="101"/>
        <v>0.26860000000000001</v>
      </c>
      <c r="AF67" s="18">
        <f t="shared" si="126"/>
        <v>0.90275599372619308</v>
      </c>
      <c r="AG67" s="17">
        <v>350000</v>
      </c>
      <c r="AH67" s="17">
        <v>185822.07</v>
      </c>
      <c r="AI67" s="17">
        <v>40197.19</v>
      </c>
      <c r="AJ67" s="18">
        <f t="shared" si="102"/>
        <v>0.53092020000000006</v>
      </c>
      <c r="AK67" s="18" t="str">
        <f t="shared" si="127"/>
        <v>св.200</v>
      </c>
      <c r="AL67" s="17">
        <v>1258000</v>
      </c>
      <c r="AM67" s="17">
        <v>975732.93</v>
      </c>
      <c r="AN67" s="17">
        <v>431776.29</v>
      </c>
      <c r="AO67" s="18">
        <f t="shared" si="103"/>
        <v>0.77562236089030212</v>
      </c>
      <c r="AP67" s="18" t="str">
        <f t="shared" si="128"/>
        <v>св.200</v>
      </c>
      <c r="AQ67" s="17">
        <v>2000</v>
      </c>
      <c r="AR67" s="17"/>
      <c r="AS67" s="17"/>
      <c r="AT67" s="18" t="str">
        <f t="shared" si="104"/>
        <v xml:space="preserve"> </v>
      </c>
      <c r="AU67" s="18" t="str">
        <f t="shared" si="129"/>
        <v xml:space="preserve"> </v>
      </c>
      <c r="AV67" s="17">
        <f t="shared" ref="AV67:AV68" si="296">BA67+BF67+BK67+BP67+BU67+BZ67+CE67+CJ67+CY67+DD67+DI67+DQ67+DV67</f>
        <v>334263.33999999997</v>
      </c>
      <c r="AW67" s="17">
        <f>BB67+BG67+BL67+BQ67+BV67+CA67+CF67+CK67+CZ67+DE67+DJ67+DN67+DR67+DW67</f>
        <v>196500.86000000002</v>
      </c>
      <c r="AX67" s="17">
        <v>88502.290000000008</v>
      </c>
      <c r="AY67" s="18">
        <f t="shared" si="105"/>
        <v>0.58786243205731159</v>
      </c>
      <c r="AZ67" s="18" t="str">
        <f t="shared" si="130"/>
        <v>св.200</v>
      </c>
      <c r="BA67" s="17"/>
      <c r="BB67" s="17"/>
      <c r="BC67" s="17"/>
      <c r="BD67" s="18" t="str">
        <f t="shared" si="106"/>
        <v xml:space="preserve"> </v>
      </c>
      <c r="BE67" s="18" t="str">
        <f t="shared" si="131"/>
        <v xml:space="preserve"> </v>
      </c>
      <c r="BF67" s="17">
        <v>108529.88</v>
      </c>
      <c r="BG67" s="17"/>
      <c r="BH67" s="17"/>
      <c r="BI67" s="18" t="str">
        <f t="shared" si="107"/>
        <v xml:space="preserve"> </v>
      </c>
      <c r="BJ67" s="18" t="str">
        <f t="shared" si="132"/>
        <v xml:space="preserve"> </v>
      </c>
      <c r="BK67" s="17">
        <v>116930.4</v>
      </c>
      <c r="BL67" s="17">
        <v>77953.600000000006</v>
      </c>
      <c r="BM67" s="17">
        <v>87697.8</v>
      </c>
      <c r="BN67" s="18">
        <f t="shared" si="108"/>
        <v>0.66666666666666674</v>
      </c>
      <c r="BO67" s="18">
        <f t="shared" si="133"/>
        <v>0.88888888888888895</v>
      </c>
      <c r="BP67" s="17"/>
      <c r="BQ67" s="17"/>
      <c r="BR67" s="17"/>
      <c r="BS67" s="18" t="str">
        <f t="shared" si="109"/>
        <v xml:space="preserve"> </v>
      </c>
      <c r="BT67" s="18" t="str">
        <f t="shared" si="134"/>
        <v xml:space="preserve"> </v>
      </c>
      <c r="BU67" s="17"/>
      <c r="BV67" s="17"/>
      <c r="BW67" s="17"/>
      <c r="BX67" s="18" t="str">
        <f t="shared" si="110"/>
        <v xml:space="preserve"> </v>
      </c>
      <c r="BY67" s="18" t="str">
        <f t="shared" si="135"/>
        <v xml:space="preserve"> </v>
      </c>
      <c r="BZ67" s="17">
        <v>108803.06</v>
      </c>
      <c r="CA67" s="17">
        <v>108803.06</v>
      </c>
      <c r="CB67" s="17">
        <v>804.49</v>
      </c>
      <c r="CC67" s="18">
        <f t="shared" si="111"/>
        <v>1</v>
      </c>
      <c r="CD67" s="18" t="str">
        <f t="shared" si="136"/>
        <v>св.200</v>
      </c>
      <c r="CE67" s="17"/>
      <c r="CF67" s="17"/>
      <c r="CG67" s="17"/>
      <c r="CH67" s="18" t="str">
        <f t="shared" si="112"/>
        <v xml:space="preserve"> </v>
      </c>
      <c r="CI67" s="18" t="str">
        <f t="shared" si="137"/>
        <v xml:space="preserve"> </v>
      </c>
      <c r="CJ67" s="17">
        <f t="shared" si="294"/>
        <v>0</v>
      </c>
      <c r="CK67" s="17">
        <f t="shared" si="295"/>
        <v>0</v>
      </c>
      <c r="CL67" s="17"/>
      <c r="CM67" s="18" t="str">
        <f t="shared" si="113"/>
        <v xml:space="preserve"> </v>
      </c>
      <c r="CN67" s="18" t="str">
        <f t="shared" si="138"/>
        <v xml:space="preserve"> </v>
      </c>
      <c r="CO67" s="17"/>
      <c r="CP67" s="17"/>
      <c r="CQ67" s="17"/>
      <c r="CR67" s="18" t="str">
        <f t="shared" si="114"/>
        <v xml:space="preserve"> </v>
      </c>
      <c r="CS67" s="18" t="str">
        <f t="shared" si="139"/>
        <v xml:space="preserve"> </v>
      </c>
      <c r="CT67" s="17"/>
      <c r="CU67" s="17"/>
      <c r="CV67" s="17"/>
      <c r="CW67" s="18" t="str">
        <f t="shared" si="115"/>
        <v xml:space="preserve"> </v>
      </c>
      <c r="CX67" s="18" t="str">
        <f t="shared" si="140"/>
        <v xml:space="preserve"> </v>
      </c>
      <c r="CY67" s="17"/>
      <c r="CZ67" s="17"/>
      <c r="DA67" s="17"/>
      <c r="DB67" s="18" t="str">
        <f t="shared" si="116"/>
        <v xml:space="preserve"> </v>
      </c>
      <c r="DC67" s="18" t="str">
        <f t="shared" si="141"/>
        <v xml:space="preserve"> </v>
      </c>
      <c r="DD67" s="17"/>
      <c r="DE67" s="17"/>
      <c r="DF67" s="17"/>
      <c r="DG67" s="18" t="str">
        <f t="shared" si="117"/>
        <v xml:space="preserve"> </v>
      </c>
      <c r="DH67" s="18" t="str">
        <f t="shared" si="142"/>
        <v xml:space="preserve"> </v>
      </c>
      <c r="DI67" s="17"/>
      <c r="DJ67" s="17"/>
      <c r="DK67" s="17"/>
      <c r="DL67" s="18" t="str">
        <f t="shared" si="118"/>
        <v xml:space="preserve"> </v>
      </c>
      <c r="DM67" s="18" t="str">
        <f t="shared" si="143"/>
        <v xml:space="preserve"> </v>
      </c>
      <c r="DN67" s="17">
        <v>9744.2000000000007</v>
      </c>
      <c r="DO67" s="17"/>
      <c r="DP67" s="38"/>
      <c r="DQ67" s="17"/>
      <c r="DR67" s="17"/>
      <c r="DS67" s="17"/>
      <c r="DT67" s="18" t="str">
        <f t="shared" si="119"/>
        <v xml:space="preserve"> </v>
      </c>
      <c r="DU67" s="18" t="str">
        <f t="shared" si="144"/>
        <v xml:space="preserve"> </v>
      </c>
      <c r="DV67" s="17"/>
      <c r="DW67" s="17"/>
      <c r="DX67" s="17"/>
      <c r="DY67" s="18" t="str">
        <f t="shared" si="120"/>
        <v xml:space="preserve"> </v>
      </c>
      <c r="DZ67" s="18" t="str">
        <f t="shared" si="145"/>
        <v xml:space="preserve"> </v>
      </c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</row>
    <row r="68" spans="1:149" s="10" customFormat="1" ht="15.75" customHeight="1" outlineLevel="1" x14ac:dyDescent="0.25">
      <c r="A68" s="9">
        <v>54</v>
      </c>
      <c r="B68" s="5" t="s">
        <v>94</v>
      </c>
      <c r="C68" s="17">
        <f t="shared" si="287"/>
        <v>4498897.5600000005</v>
      </c>
      <c r="D68" s="17">
        <f t="shared" si="288"/>
        <v>2780196.1100000003</v>
      </c>
      <c r="E68" s="17">
        <v>1259978.95</v>
      </c>
      <c r="F68" s="18">
        <f>IF(D68&lt;=0," ",IF(D68/C68*100&gt;200,"СВ.200",D68/C68))</f>
        <v>0.61797275286259246</v>
      </c>
      <c r="G68" s="18" t="str">
        <f t="shared" si="224"/>
        <v>св.200</v>
      </c>
      <c r="H68" s="17">
        <f t="shared" si="289"/>
        <v>4264233.58</v>
      </c>
      <c r="I68" s="17">
        <f t="shared" si="290"/>
        <v>2651082.9200000004</v>
      </c>
      <c r="J68" s="17">
        <v>1234220.75</v>
      </c>
      <c r="K68" s="18">
        <f t="shared" si="291"/>
        <v>0.62170208790485637</v>
      </c>
      <c r="L68" s="18" t="str">
        <f t="shared" si="292"/>
        <v>св.200</v>
      </c>
      <c r="M68" s="17">
        <v>1398233.58</v>
      </c>
      <c r="N68" s="17">
        <v>1284274.3700000001</v>
      </c>
      <c r="O68" s="17">
        <v>786437.37</v>
      </c>
      <c r="P68" s="18">
        <f t="shared" si="98"/>
        <v>0.91849773054370509</v>
      </c>
      <c r="Q68" s="18">
        <f t="shared" si="123"/>
        <v>1.6330281583643464</v>
      </c>
      <c r="R68" s="17"/>
      <c r="S68" s="17"/>
      <c r="T68" s="17"/>
      <c r="U68" s="18" t="str">
        <f t="shared" si="99"/>
        <v xml:space="preserve"> </v>
      </c>
      <c r="V68" s="18" t="str">
        <f t="shared" si="124"/>
        <v xml:space="preserve"> </v>
      </c>
      <c r="W68" s="17"/>
      <c r="X68" s="17"/>
      <c r="Y68" s="17"/>
      <c r="Z68" s="18" t="str">
        <f t="shared" si="100"/>
        <v xml:space="preserve"> </v>
      </c>
      <c r="AA68" s="18" t="str">
        <f t="shared" si="125"/>
        <v xml:space="preserve"> </v>
      </c>
      <c r="AB68" s="17">
        <v>5000</v>
      </c>
      <c r="AC68" s="17">
        <v>3576.6</v>
      </c>
      <c r="AD68" s="17">
        <v>5284.8</v>
      </c>
      <c r="AE68" s="18">
        <f t="shared" si="101"/>
        <v>0.71531999999999996</v>
      </c>
      <c r="AF68" s="18">
        <f t="shared" si="126"/>
        <v>0.67677111716621252</v>
      </c>
      <c r="AG68" s="17">
        <v>750000</v>
      </c>
      <c r="AH68" s="17">
        <v>273565.84000000003</v>
      </c>
      <c r="AI68" s="17">
        <v>208949.17</v>
      </c>
      <c r="AJ68" s="18">
        <f t="shared" si="102"/>
        <v>0.36475445333333339</v>
      </c>
      <c r="AK68" s="18">
        <f t="shared" si="127"/>
        <v>1.3092458802301057</v>
      </c>
      <c r="AL68" s="17">
        <v>2110000</v>
      </c>
      <c r="AM68" s="17">
        <v>1089666.1100000001</v>
      </c>
      <c r="AN68" s="17">
        <v>233549.41</v>
      </c>
      <c r="AO68" s="18">
        <f t="shared" si="103"/>
        <v>0.51642943601895741</v>
      </c>
      <c r="AP68" s="18" t="str">
        <f t="shared" si="128"/>
        <v>св.200</v>
      </c>
      <c r="AQ68" s="17">
        <v>1000</v>
      </c>
      <c r="AR68" s="17"/>
      <c r="AS68" s="17"/>
      <c r="AT68" s="18" t="str">
        <f t="shared" si="104"/>
        <v xml:space="preserve"> </v>
      </c>
      <c r="AU68" s="18" t="str">
        <f t="shared" si="129"/>
        <v xml:space="preserve"> </v>
      </c>
      <c r="AV68" s="17">
        <f t="shared" si="296"/>
        <v>234663.97999999998</v>
      </c>
      <c r="AW68" s="17">
        <f t="shared" si="293"/>
        <v>129113.19</v>
      </c>
      <c r="AX68" s="17">
        <v>25758.199999999997</v>
      </c>
      <c r="AY68" s="18">
        <f t="shared" si="105"/>
        <v>0.55020455205779772</v>
      </c>
      <c r="AZ68" s="18" t="str">
        <f t="shared" si="130"/>
        <v>св.200</v>
      </c>
      <c r="BA68" s="17"/>
      <c r="BB68" s="17"/>
      <c r="BC68" s="17"/>
      <c r="BD68" s="18" t="str">
        <f t="shared" si="106"/>
        <v xml:space="preserve"> </v>
      </c>
      <c r="BE68" s="18" t="str">
        <f t="shared" si="131"/>
        <v xml:space="preserve"> </v>
      </c>
      <c r="BF68" s="17">
        <v>54842.879999999997</v>
      </c>
      <c r="BG68" s="17"/>
      <c r="BH68" s="17"/>
      <c r="BI68" s="18" t="str">
        <f t="shared" si="107"/>
        <v xml:space="preserve"> </v>
      </c>
      <c r="BJ68" s="18" t="str">
        <f t="shared" si="132"/>
        <v xml:space="preserve"> </v>
      </c>
      <c r="BK68" s="17">
        <v>90648.960000000006</v>
      </c>
      <c r="BL68" s="17">
        <v>52878.559999999998</v>
      </c>
      <c r="BM68" s="17">
        <v>24446.12</v>
      </c>
      <c r="BN68" s="18">
        <f t="shared" si="108"/>
        <v>0.58333333333333326</v>
      </c>
      <c r="BO68" s="18" t="str">
        <f t="shared" si="133"/>
        <v>св.200</v>
      </c>
      <c r="BP68" s="17"/>
      <c r="BQ68" s="17"/>
      <c r="BR68" s="17"/>
      <c r="BS68" s="18" t="str">
        <f t="shared" si="109"/>
        <v xml:space="preserve"> </v>
      </c>
      <c r="BT68" s="18" t="str">
        <f t="shared" si="134"/>
        <v xml:space="preserve"> </v>
      </c>
      <c r="BU68" s="17"/>
      <c r="BV68" s="17"/>
      <c r="BW68" s="17"/>
      <c r="BX68" s="18" t="str">
        <f t="shared" si="110"/>
        <v xml:space="preserve"> </v>
      </c>
      <c r="BY68" s="18" t="str">
        <f t="shared" si="135"/>
        <v xml:space="preserve"> </v>
      </c>
      <c r="BZ68" s="17">
        <v>89172.14</v>
      </c>
      <c r="CA68" s="17">
        <v>73743.05</v>
      </c>
      <c r="CB68" s="17">
        <v>1312.08</v>
      </c>
      <c r="CC68" s="18">
        <f t="shared" si="111"/>
        <v>0.82697409751521056</v>
      </c>
      <c r="CD68" s="18" t="str">
        <f t="shared" si="136"/>
        <v>св.200</v>
      </c>
      <c r="CE68" s="17"/>
      <c r="CF68" s="17"/>
      <c r="CG68" s="17"/>
      <c r="CH68" s="18" t="str">
        <f t="shared" si="112"/>
        <v xml:space="preserve"> </v>
      </c>
      <c r="CI68" s="18" t="str">
        <f t="shared" si="137"/>
        <v xml:space="preserve"> </v>
      </c>
      <c r="CJ68" s="17">
        <f t="shared" si="294"/>
        <v>0</v>
      </c>
      <c r="CK68" s="17">
        <f t="shared" si="295"/>
        <v>0</v>
      </c>
      <c r="CL68" s="17"/>
      <c r="CM68" s="18" t="str">
        <f t="shared" si="113"/>
        <v xml:space="preserve"> </v>
      </c>
      <c r="CN68" s="18" t="str">
        <f t="shared" si="138"/>
        <v xml:space="preserve"> </v>
      </c>
      <c r="CO68" s="17"/>
      <c r="CP68" s="17"/>
      <c r="CQ68" s="17"/>
      <c r="CR68" s="18" t="str">
        <f t="shared" si="114"/>
        <v xml:space="preserve"> </v>
      </c>
      <c r="CS68" s="18" t="str">
        <f t="shared" si="139"/>
        <v xml:space="preserve"> </v>
      </c>
      <c r="CT68" s="17"/>
      <c r="CU68" s="17"/>
      <c r="CV68" s="17"/>
      <c r="CW68" s="18" t="str">
        <f t="shared" si="115"/>
        <v xml:space="preserve"> </v>
      </c>
      <c r="CX68" s="18" t="str">
        <f t="shared" si="140"/>
        <v xml:space="preserve"> </v>
      </c>
      <c r="CY68" s="17"/>
      <c r="CZ68" s="17"/>
      <c r="DA68" s="17"/>
      <c r="DB68" s="18" t="str">
        <f t="shared" si="116"/>
        <v xml:space="preserve"> </v>
      </c>
      <c r="DC68" s="18" t="str">
        <f t="shared" si="141"/>
        <v xml:space="preserve"> </v>
      </c>
      <c r="DD68" s="17"/>
      <c r="DE68" s="17"/>
      <c r="DF68" s="17"/>
      <c r="DG68" s="18" t="str">
        <f t="shared" si="117"/>
        <v xml:space="preserve"> </v>
      </c>
      <c r="DH68" s="18" t="str">
        <f t="shared" si="142"/>
        <v xml:space="preserve"> </v>
      </c>
      <c r="DI68" s="17"/>
      <c r="DJ68" s="17"/>
      <c r="DK68" s="17"/>
      <c r="DL68" s="18" t="str">
        <f t="shared" si="118"/>
        <v xml:space="preserve"> </v>
      </c>
      <c r="DM68" s="18" t="str">
        <f t="shared" si="143"/>
        <v xml:space="preserve"> </v>
      </c>
      <c r="DN68" s="17">
        <v>2491.58</v>
      </c>
      <c r="DO68" s="17"/>
      <c r="DP68" s="38"/>
      <c r="DQ68" s="17"/>
      <c r="DR68" s="17"/>
      <c r="DS68" s="17"/>
      <c r="DT68" s="18" t="str">
        <f t="shared" si="119"/>
        <v xml:space="preserve"> </v>
      </c>
      <c r="DU68" s="18" t="str">
        <f t="shared" si="144"/>
        <v xml:space="preserve"> </v>
      </c>
      <c r="DV68" s="17"/>
      <c r="DW68" s="17"/>
      <c r="DX68" s="17"/>
      <c r="DY68" s="18" t="str">
        <f t="shared" si="120"/>
        <v xml:space="preserve"> </v>
      </c>
      <c r="DZ68" s="18" t="str">
        <f t="shared" si="145"/>
        <v xml:space="preserve"> </v>
      </c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</row>
    <row r="69" spans="1:149" s="12" customFormat="1" ht="15.75" x14ac:dyDescent="0.25">
      <c r="A69" s="67"/>
      <c r="B69" s="4" t="s">
        <v>130</v>
      </c>
      <c r="C69" s="34">
        <f>SUM(C70:C74)</f>
        <v>18662402.750000004</v>
      </c>
      <c r="D69" s="34">
        <f>SUM(D70:D74)</f>
        <v>16064080.380000001</v>
      </c>
      <c r="E69" s="34">
        <v>11888587.619999999</v>
      </c>
      <c r="F69" s="16">
        <f>IF(D69&lt;=0," ",IF(D69/C69*100&gt;200,"СВ.200",D69/C69))</f>
        <v>0.86077235579968381</v>
      </c>
      <c r="G69" s="16">
        <f t="shared" si="224"/>
        <v>1.3512185714117655</v>
      </c>
      <c r="H69" s="34">
        <f>SUM(H70:H74)</f>
        <v>16222448</v>
      </c>
      <c r="I69" s="34">
        <f>SUM(I70:I74)</f>
        <v>13723114.68</v>
      </c>
      <c r="J69" s="34">
        <v>11425933.499999998</v>
      </c>
      <c r="K69" s="16">
        <f t="shared" si="291"/>
        <v>0.84593365193711823</v>
      </c>
      <c r="L69" s="16">
        <f t="shared" ref="L69:L127" si="297">IF(J69=0," ",IF(I69/J69*100&gt;200,"св.200",I69/J69))</f>
        <v>1.2010497593041305</v>
      </c>
      <c r="M69" s="34">
        <f>SUM(M70:M74)</f>
        <v>14497800</v>
      </c>
      <c r="N69" s="34">
        <f>SUM(N70:N74)</f>
        <v>12622055.660000002</v>
      </c>
      <c r="O69" s="34">
        <v>10702066.5</v>
      </c>
      <c r="P69" s="16">
        <f t="shared" si="98"/>
        <v>0.87061869111175505</v>
      </c>
      <c r="Q69" s="16">
        <f t="shared" si="123"/>
        <v>1.1794035908859286</v>
      </c>
      <c r="R69" s="34">
        <f>SUM(R70:R74)</f>
        <v>502663</v>
      </c>
      <c r="S69" s="34">
        <f>SUM(S70:S74)</f>
        <v>464330.11</v>
      </c>
      <c r="T69" s="34">
        <v>399771.96</v>
      </c>
      <c r="U69" s="16">
        <f t="shared" si="99"/>
        <v>0.92374037874281578</v>
      </c>
      <c r="V69" s="16">
        <f t="shared" si="124"/>
        <v>1.1614874389889676</v>
      </c>
      <c r="W69" s="34">
        <f>SUM(W70:W74)</f>
        <v>0</v>
      </c>
      <c r="X69" s="34">
        <f>SUM(X70:X74)</f>
        <v>0</v>
      </c>
      <c r="Y69" s="34">
        <v>0</v>
      </c>
      <c r="Z69" s="16" t="str">
        <f t="shared" si="100"/>
        <v xml:space="preserve"> </v>
      </c>
      <c r="AA69" s="16" t="str">
        <f t="shared" si="125"/>
        <v xml:space="preserve"> </v>
      </c>
      <c r="AB69" s="34">
        <f>SUM(AB70:AB74)</f>
        <v>88500</v>
      </c>
      <c r="AC69" s="34">
        <f>SUM(AC70:AC74)</f>
        <v>129702.19000000002</v>
      </c>
      <c r="AD69" s="34">
        <v>-255587.38999999998</v>
      </c>
      <c r="AE69" s="16">
        <f t="shared" si="101"/>
        <v>1.4655614689265539</v>
      </c>
      <c r="AF69" s="16"/>
      <c r="AG69" s="34">
        <f>SUM(AG70:AG74)</f>
        <v>145000</v>
      </c>
      <c r="AH69" s="34">
        <f>SUM(AH70:AH74)</f>
        <v>89871.209999999992</v>
      </c>
      <c r="AI69" s="34">
        <v>200485.63</v>
      </c>
      <c r="AJ69" s="16">
        <f t="shared" si="102"/>
        <v>0.61980144827586203</v>
      </c>
      <c r="AK69" s="16">
        <f t="shared" si="127"/>
        <v>0.44826758905363934</v>
      </c>
      <c r="AL69" s="34">
        <f>SUM(AL70:AL74)</f>
        <v>988485</v>
      </c>
      <c r="AM69" s="34">
        <f>SUM(AM70:AM74)</f>
        <v>417155.51</v>
      </c>
      <c r="AN69" s="34">
        <v>379196.8</v>
      </c>
      <c r="AO69" s="16">
        <f t="shared" si="103"/>
        <v>0.42201501287323534</v>
      </c>
      <c r="AP69" s="16">
        <f t="shared" si="128"/>
        <v>1.1001029280837813</v>
      </c>
      <c r="AQ69" s="34">
        <f>SUM(AQ70:AQ74)</f>
        <v>0</v>
      </c>
      <c r="AR69" s="34">
        <f>SUM(AR70:AR74)</f>
        <v>0</v>
      </c>
      <c r="AS69" s="34">
        <v>0</v>
      </c>
      <c r="AT69" s="16" t="str">
        <f t="shared" si="104"/>
        <v xml:space="preserve"> </v>
      </c>
      <c r="AU69" s="16" t="str">
        <f t="shared" si="129"/>
        <v xml:space="preserve"> </v>
      </c>
      <c r="AV69" s="34">
        <f>SUM(AV70:AV74)</f>
        <v>2439954.75</v>
      </c>
      <c r="AW69" s="34">
        <f>SUM(AW70:AW74)</f>
        <v>2340965.7000000002</v>
      </c>
      <c r="AX69" s="34">
        <v>462654.12</v>
      </c>
      <c r="AY69" s="16">
        <f t="shared" si="105"/>
        <v>0.9594299648384873</v>
      </c>
      <c r="AZ69" s="16" t="str">
        <f t="shared" si="130"/>
        <v>св.200</v>
      </c>
      <c r="BA69" s="34">
        <f>SUM(BA70:BA74)</f>
        <v>90000</v>
      </c>
      <c r="BB69" s="34">
        <f>SUM(BB70:BB74)</f>
        <v>362.32</v>
      </c>
      <c r="BC69" s="34">
        <v>17230.25</v>
      </c>
      <c r="BD69" s="16">
        <f t="shared" si="106"/>
        <v>4.0257777777777774E-3</v>
      </c>
      <c r="BE69" s="16">
        <f t="shared" si="131"/>
        <v>2.1028133660277708E-2</v>
      </c>
      <c r="BF69" s="34">
        <f>SUM(BF70:BF74)</f>
        <v>284997.15000000002</v>
      </c>
      <c r="BG69" s="34">
        <f>SUM(BG70:BG74)</f>
        <v>293777.35000000003</v>
      </c>
      <c r="BH69" s="34">
        <v>112145.12999999999</v>
      </c>
      <c r="BI69" s="16">
        <f t="shared" si="107"/>
        <v>1.0308080273785194</v>
      </c>
      <c r="BJ69" s="16" t="str">
        <f t="shared" si="132"/>
        <v>св.200</v>
      </c>
      <c r="BK69" s="34">
        <f>SUM(BK70:BK74)</f>
        <v>0</v>
      </c>
      <c r="BL69" s="34">
        <f>SUM(BL70:BL74)</f>
        <v>0</v>
      </c>
      <c r="BM69" s="34">
        <v>0</v>
      </c>
      <c r="BN69" s="16" t="str">
        <f t="shared" si="108"/>
        <v xml:space="preserve"> </v>
      </c>
      <c r="BO69" s="16" t="str">
        <f t="shared" si="133"/>
        <v xml:space="preserve"> </v>
      </c>
      <c r="BP69" s="34">
        <f>SUM(BP70:BP74)</f>
        <v>0</v>
      </c>
      <c r="BQ69" s="34">
        <f>SUM(BQ70:BQ74)</f>
        <v>0</v>
      </c>
      <c r="BR69" s="34">
        <v>0</v>
      </c>
      <c r="BS69" s="16" t="str">
        <f t="shared" si="109"/>
        <v xml:space="preserve"> </v>
      </c>
      <c r="BT69" s="16" t="str">
        <f t="shared" si="134"/>
        <v xml:space="preserve"> </v>
      </c>
      <c r="BU69" s="34">
        <f>SUM(BU70:BU74)</f>
        <v>10000</v>
      </c>
      <c r="BV69" s="34">
        <f>SUM(BV70:BV74)</f>
        <v>12251.11</v>
      </c>
      <c r="BW69" s="34">
        <v>2521.08</v>
      </c>
      <c r="BX69" s="16">
        <f t="shared" si="110"/>
        <v>1.2251110000000001</v>
      </c>
      <c r="BY69" s="16" t="str">
        <f t="shared" si="135"/>
        <v>св.200</v>
      </c>
      <c r="BZ69" s="34">
        <f>SUM(BZ70:BZ74)</f>
        <v>171000</v>
      </c>
      <c r="CA69" s="34">
        <f>SUM(CA70:CA74)</f>
        <v>175900</v>
      </c>
      <c r="CB69" s="34">
        <v>65200</v>
      </c>
      <c r="CC69" s="16">
        <f t="shared" si="111"/>
        <v>1.0286549707602339</v>
      </c>
      <c r="CD69" s="16" t="str">
        <f t="shared" si="136"/>
        <v>св.200</v>
      </c>
      <c r="CE69" s="34">
        <f>SUM(CE70:CE74)</f>
        <v>0</v>
      </c>
      <c r="CF69" s="34">
        <f>SUM(CF70:CF74)</f>
        <v>0</v>
      </c>
      <c r="CG69" s="34">
        <v>171175.83</v>
      </c>
      <c r="CH69" s="16" t="str">
        <f t="shared" si="112"/>
        <v xml:space="preserve"> </v>
      </c>
      <c r="CI69" s="16">
        <f t="shared" si="137"/>
        <v>0</v>
      </c>
      <c r="CJ69" s="34">
        <f>SUM(CJ70:CJ74)</f>
        <v>1883957.6</v>
      </c>
      <c r="CK69" s="34">
        <f>SUM(CK70:CK74)</f>
        <v>1858674.92</v>
      </c>
      <c r="CL69" s="19">
        <v>92380.9</v>
      </c>
      <c r="CM69" s="16">
        <f t="shared" si="113"/>
        <v>0.98658001645047633</v>
      </c>
      <c r="CN69" s="16" t="str">
        <f t="shared" si="138"/>
        <v>св.200</v>
      </c>
      <c r="CO69" s="34">
        <f>SUM(CO70:CO74)</f>
        <v>35000</v>
      </c>
      <c r="CP69" s="34">
        <f>SUM(CP70:CP74)</f>
        <v>9717.32</v>
      </c>
      <c r="CQ69" s="34">
        <v>30757.9</v>
      </c>
      <c r="CR69" s="16">
        <f t="shared" si="114"/>
        <v>0.27763771428571427</v>
      </c>
      <c r="CS69" s="16">
        <f t="shared" si="139"/>
        <v>0.31592924094297725</v>
      </c>
      <c r="CT69" s="34">
        <f>SUM(CT70:CT74)</f>
        <v>1848957.6</v>
      </c>
      <c r="CU69" s="34">
        <f>SUM(CU70:CU74)</f>
        <v>1848957.6</v>
      </c>
      <c r="CV69" s="34">
        <v>61623</v>
      </c>
      <c r="CW69" s="16">
        <f t="shared" si="115"/>
        <v>1</v>
      </c>
      <c r="CX69" s="16" t="str">
        <f t="shared" si="140"/>
        <v>св.200</v>
      </c>
      <c r="CY69" s="34">
        <f>SUM(CY70:CY74)</f>
        <v>0</v>
      </c>
      <c r="CZ69" s="34">
        <f>SUM(CZ70:CZ74)</f>
        <v>0</v>
      </c>
      <c r="DA69" s="34">
        <v>0</v>
      </c>
      <c r="DB69" s="16" t="str">
        <f t="shared" si="116"/>
        <v xml:space="preserve"> </v>
      </c>
      <c r="DC69" s="16" t="str">
        <f t="shared" si="141"/>
        <v xml:space="preserve"> </v>
      </c>
      <c r="DD69" s="34">
        <f>SUM(DD70:DD74)</f>
        <v>0</v>
      </c>
      <c r="DE69" s="34">
        <f>SUM(DE70:DE74)</f>
        <v>0</v>
      </c>
      <c r="DF69" s="34">
        <v>0</v>
      </c>
      <c r="DG69" s="16" t="str">
        <f t="shared" si="117"/>
        <v xml:space="preserve"> </v>
      </c>
      <c r="DH69" s="16" t="str">
        <f t="shared" si="142"/>
        <v xml:space="preserve"> </v>
      </c>
      <c r="DI69" s="34">
        <f>SUM(DI70:DI74)</f>
        <v>0</v>
      </c>
      <c r="DJ69" s="34">
        <f>SUM(DJ70:DJ74)</f>
        <v>0</v>
      </c>
      <c r="DK69" s="34">
        <v>0</v>
      </c>
      <c r="DL69" s="16" t="str">
        <f t="shared" si="118"/>
        <v xml:space="preserve"> </v>
      </c>
      <c r="DM69" s="16" t="str">
        <f t="shared" si="143"/>
        <v xml:space="preserve"> </v>
      </c>
      <c r="DN69" s="34">
        <f>SUM(DN70:DN74)</f>
        <v>0</v>
      </c>
      <c r="DO69" s="34">
        <v>0</v>
      </c>
      <c r="DP69" s="16" t="str">
        <f>IF(DN69=0," ",IF(DN69/DO69*100&gt;200,"св.200",DN69/DO69))</f>
        <v xml:space="preserve"> </v>
      </c>
      <c r="DQ69" s="34">
        <f>SUM(DQ70:DQ74)</f>
        <v>0</v>
      </c>
      <c r="DR69" s="34">
        <f>SUM(DR70:DR74)</f>
        <v>0</v>
      </c>
      <c r="DS69" s="34">
        <v>0</v>
      </c>
      <c r="DT69" s="16" t="str">
        <f t="shared" si="119"/>
        <v xml:space="preserve"> </v>
      </c>
      <c r="DU69" s="16" t="str">
        <f t="shared" si="144"/>
        <v xml:space="preserve"> </v>
      </c>
      <c r="DV69" s="34">
        <f>SUM(DV70:DV74)</f>
        <v>0</v>
      </c>
      <c r="DW69" s="34">
        <f>SUM(DW70:DW74)</f>
        <v>0</v>
      </c>
      <c r="DX69" s="34">
        <v>0</v>
      </c>
      <c r="DY69" s="16" t="str">
        <f t="shared" si="120"/>
        <v xml:space="preserve"> </v>
      </c>
      <c r="DZ69" s="16" t="str">
        <f t="shared" si="145"/>
        <v xml:space="preserve"> </v>
      </c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</row>
    <row r="70" spans="1:149" s="10" customFormat="1" ht="15.75" customHeight="1" outlineLevel="1" x14ac:dyDescent="0.25">
      <c r="A70" s="9">
        <v>55</v>
      </c>
      <c r="B70" s="5" t="s">
        <v>108</v>
      </c>
      <c r="C70" s="17">
        <f t="shared" ref="C70" si="298">H70+AV70</f>
        <v>15472848</v>
      </c>
      <c r="D70" s="17">
        <f t="shared" ref="D70" si="299">I70+AW70</f>
        <v>13036790.16</v>
      </c>
      <c r="E70" s="17">
        <v>11110593.83</v>
      </c>
      <c r="F70" s="18">
        <f>IF(D70&lt;=0," ",IF(D70/C70*100&gt;200,"СВ.200",D70/C70))</f>
        <v>0.84255918238193772</v>
      </c>
      <c r="G70" s="18">
        <f t="shared" ref="G70:G101" si="300">IF(E70=0," ",IF(D70/E70*100&gt;200,"св.200",D70/E70))</f>
        <v>1.1733657407940723</v>
      </c>
      <c r="H70" s="17">
        <f t="shared" ref="H70" si="301">M70+R70+W70+AB70+AG70+AL70+AQ70</f>
        <v>15166848</v>
      </c>
      <c r="I70" s="17">
        <f t="shared" ref="I70" si="302">N70+S70+X70+AC70+AH70+AM70+AR70</f>
        <v>12838559.41</v>
      </c>
      <c r="J70" s="17">
        <v>10994884.6</v>
      </c>
      <c r="K70" s="18">
        <f t="shared" ref="K70:K94" si="303">IF(I70&lt;=0," ",IF(I70/H70*100&gt;200,"СВ.200",I70/H70))</f>
        <v>0.84648830198601588</v>
      </c>
      <c r="L70" s="18">
        <f t="shared" si="297"/>
        <v>1.1676847804296191</v>
      </c>
      <c r="M70" s="17">
        <v>14087200</v>
      </c>
      <c r="N70" s="17">
        <v>12179619.460000001</v>
      </c>
      <c r="O70" s="17">
        <v>10347229.02</v>
      </c>
      <c r="P70" s="18">
        <f t="shared" ref="P70:P81" si="304">IF(N70&lt;=0," ",IF(N70/M70*100&gt;200,"СВ.200",N70/M70))</f>
        <v>0.86458767249701862</v>
      </c>
      <c r="Q70" s="18">
        <f t="shared" si="123"/>
        <v>1.1770899664497811</v>
      </c>
      <c r="R70" s="17">
        <v>502663</v>
      </c>
      <c r="S70" s="17">
        <v>464330.11</v>
      </c>
      <c r="T70" s="17">
        <v>399771.96</v>
      </c>
      <c r="U70" s="18">
        <f t="shared" ref="U70:U81" si="305">IF(S70&lt;=0," ",IF(S70/R70*100&gt;200,"СВ.200",S70/R70))</f>
        <v>0.92374037874281578</v>
      </c>
      <c r="V70" s="18">
        <f t="shared" si="124"/>
        <v>1.1614874389889676</v>
      </c>
      <c r="W70" s="17"/>
      <c r="X70" s="17"/>
      <c r="Y70" s="17"/>
      <c r="Z70" s="18" t="str">
        <f t="shared" ref="Z70:Z81" si="306">IF(X70&lt;=0," ",IF(X70/W70*100&gt;200,"СВ.200",X70/W70))</f>
        <v xml:space="preserve"> </v>
      </c>
      <c r="AA70" s="18" t="str">
        <f t="shared" si="125"/>
        <v xml:space="preserve"> </v>
      </c>
      <c r="AB70" s="17">
        <v>22000</v>
      </c>
      <c r="AC70" s="17"/>
      <c r="AD70" s="17">
        <v>744</v>
      </c>
      <c r="AE70" s="18" t="str">
        <f t="shared" ref="AE70:AE81" si="307">IF(AC70&lt;=0," ",IF(AC70/AB70*100&gt;200,"СВ.200",AC70/AB70))</f>
        <v xml:space="preserve"> </v>
      </c>
      <c r="AF70" s="18">
        <f t="shared" si="126"/>
        <v>0</v>
      </c>
      <c r="AG70" s="17">
        <v>55000</v>
      </c>
      <c r="AH70" s="17">
        <v>31946.77</v>
      </c>
      <c r="AI70" s="17">
        <v>80522.429999999993</v>
      </c>
      <c r="AJ70" s="18">
        <f t="shared" ref="AJ70:AJ81" si="308">IF(AH70&lt;=0," ",IF(AH70/AG70*100&gt;200,"СВ.200",AH70/AG70))</f>
        <v>0.58085036363636366</v>
      </c>
      <c r="AK70" s="18">
        <f t="shared" si="127"/>
        <v>0.39674373960149989</v>
      </c>
      <c r="AL70" s="17">
        <v>499985</v>
      </c>
      <c r="AM70" s="17">
        <v>162663.07</v>
      </c>
      <c r="AN70" s="17">
        <v>166617.19</v>
      </c>
      <c r="AO70" s="18">
        <f t="shared" ref="AO70:AO81" si="309">IF(AM70&lt;=0," ",IF(AM70/AL70*100&gt;200,"СВ.200",AM70/AL70))</f>
        <v>0.3253359000770023</v>
      </c>
      <c r="AP70" s="18">
        <f t="shared" si="128"/>
        <v>0.97626823498823867</v>
      </c>
      <c r="AQ70" s="17"/>
      <c r="AR70" s="17"/>
      <c r="AS70" s="17"/>
      <c r="AT70" s="18" t="str">
        <f t="shared" ref="AT70:AT81" si="310">IF(AR70&lt;=0," ",IF(AR70/AQ70*100&gt;200,"СВ.200",AR70/AQ70))</f>
        <v xml:space="preserve"> </v>
      </c>
      <c r="AU70" s="18" t="str">
        <f t="shared" si="129"/>
        <v xml:space="preserve"> </v>
      </c>
      <c r="AV70" s="17">
        <f t="shared" ref="AV70" si="311">BA70+BF70+BK70+BP70+BU70+BZ70+CE70+CJ70+CY70+DD70+DI70+DQ70+DV70</f>
        <v>306000</v>
      </c>
      <c r="AW70" s="17">
        <f t="shared" ref="AW70" si="312">BB70+BG70+BL70+BQ70+BV70+CA70+CF70+CK70+CZ70+DE70+DJ70+DN70+DR70+DW70</f>
        <v>198230.75</v>
      </c>
      <c r="AX70" s="17">
        <v>115709.23000000001</v>
      </c>
      <c r="AY70" s="18">
        <f t="shared" ref="AY70:AY81" si="313">IF(AW70&lt;=0," ",IF(AW70/AV70*100&gt;200,"СВ.200",AW70/AV70))</f>
        <v>0.64781290849673201</v>
      </c>
      <c r="AZ70" s="18">
        <f t="shared" si="130"/>
        <v>1.7131800980786061</v>
      </c>
      <c r="BA70" s="17">
        <v>90000</v>
      </c>
      <c r="BB70" s="17">
        <v>362.32</v>
      </c>
      <c r="BC70" s="17">
        <v>17230.25</v>
      </c>
      <c r="BD70" s="18">
        <f t="shared" ref="BD70:BD81" si="314">IF(BB70&lt;=0," ",IF(BB70/BA70*100&gt;200,"СВ.200",BB70/BA70))</f>
        <v>4.0257777777777774E-3</v>
      </c>
      <c r="BE70" s="18">
        <f t="shared" si="131"/>
        <v>2.1028133660277708E-2</v>
      </c>
      <c r="BF70" s="17"/>
      <c r="BG70" s="17"/>
      <c r="BH70" s="17"/>
      <c r="BI70" s="18" t="str">
        <f t="shared" ref="BI70:BI81" si="315">IF(BG70&lt;=0," ",IF(BG70/BF70*100&gt;200,"СВ.200",BG70/BF70))</f>
        <v xml:space="preserve"> </v>
      </c>
      <c r="BJ70" s="18" t="str">
        <f t="shared" si="132"/>
        <v xml:space="preserve"> </v>
      </c>
      <c r="BK70" s="17"/>
      <c r="BL70" s="66"/>
      <c r="BM70" s="17"/>
      <c r="BN70" s="18" t="str">
        <f t="shared" ref="BN70:BN81" si="316">IF(BL70&lt;=0," ",IF(BL70/BK70*100&gt;200,"СВ.200",BL70/BK70))</f>
        <v xml:space="preserve"> </v>
      </c>
      <c r="BO70" s="18" t="str">
        <f t="shared" si="133"/>
        <v xml:space="preserve"> </v>
      </c>
      <c r="BP70" s="17"/>
      <c r="BQ70" s="17"/>
      <c r="BR70" s="17"/>
      <c r="BS70" s="18" t="str">
        <f t="shared" ref="BS70:BS81" si="317">IF(BQ70&lt;=0," ",IF(BQ70/BP70*100&gt;200,"СВ.200",BQ70/BP70))</f>
        <v xml:space="preserve"> </v>
      </c>
      <c r="BT70" s="18" t="str">
        <f t="shared" si="134"/>
        <v xml:space="preserve"> </v>
      </c>
      <c r="BU70" s="17">
        <v>10000</v>
      </c>
      <c r="BV70" s="17">
        <v>12251.11</v>
      </c>
      <c r="BW70" s="17">
        <v>2521.08</v>
      </c>
      <c r="BX70" s="18">
        <f t="shared" ref="BX70:BX81" si="318">IF(BV70&lt;=0," ",IF(BV70/BU70*100&gt;200,"СВ.200",BV70/BU70))</f>
        <v>1.2251110000000001</v>
      </c>
      <c r="BY70" s="18" t="str">
        <f t="shared" si="135"/>
        <v>св.200</v>
      </c>
      <c r="BZ70" s="17">
        <v>171000</v>
      </c>
      <c r="CA70" s="17">
        <v>175900</v>
      </c>
      <c r="CB70" s="17">
        <v>65200</v>
      </c>
      <c r="CC70" s="18">
        <f t="shared" ref="CC70:CC81" si="319">IF(CA70&lt;=0," ",IF(CA70/BZ70*100&gt;200,"СВ.200",CA70/BZ70))</f>
        <v>1.0286549707602339</v>
      </c>
      <c r="CD70" s="18" t="str">
        <f t="shared" si="136"/>
        <v>св.200</v>
      </c>
      <c r="CE70" s="17"/>
      <c r="CF70" s="17"/>
      <c r="CG70" s="17"/>
      <c r="CH70" s="18" t="str">
        <f t="shared" ref="CH70:CH81" si="320">IF(CF70&lt;=0," ",IF(CF70/CE70*100&gt;200,"СВ.200",CF70/CE70))</f>
        <v xml:space="preserve"> </v>
      </c>
      <c r="CI70" s="18" t="str">
        <f t="shared" si="137"/>
        <v xml:space="preserve"> </v>
      </c>
      <c r="CJ70" s="17">
        <f t="shared" ref="CJ70" si="321">CO70+CT70</f>
        <v>35000</v>
      </c>
      <c r="CK70" s="17">
        <f t="shared" ref="CK70" si="322">CP70+CU70</f>
        <v>9717.32</v>
      </c>
      <c r="CL70" s="17">
        <v>30757.9</v>
      </c>
      <c r="CM70" s="18">
        <f t="shared" ref="CM70:CM81" si="323">IF(CK70&lt;=0," ",IF(CK70/CJ70*100&gt;200,"СВ.200",CK70/CJ70))</f>
        <v>0.27763771428571427</v>
      </c>
      <c r="CN70" s="18">
        <f t="shared" si="138"/>
        <v>0.31592924094297725</v>
      </c>
      <c r="CO70" s="17">
        <v>35000</v>
      </c>
      <c r="CP70" s="17">
        <v>9717.32</v>
      </c>
      <c r="CQ70" s="17">
        <v>30757.9</v>
      </c>
      <c r="CR70" s="18">
        <f t="shared" ref="CR70:CR81" si="324">IF(CP70&lt;=0," ",IF(CP70/CO70*100&gt;200,"СВ.200",CP70/CO70))</f>
        <v>0.27763771428571427</v>
      </c>
      <c r="CS70" s="18">
        <f t="shared" si="139"/>
        <v>0.31592924094297725</v>
      </c>
      <c r="CT70" s="17"/>
      <c r="CU70" s="17"/>
      <c r="CV70" s="17"/>
      <c r="CW70" s="18" t="str">
        <f t="shared" ref="CW70:CW81" si="325">IF(CU70&lt;=0," ",IF(CU70/CT70*100&gt;200,"СВ.200",CU70/CT70))</f>
        <v xml:space="preserve"> </v>
      </c>
      <c r="CX70" s="18" t="str">
        <f t="shared" si="140"/>
        <v xml:space="preserve"> </v>
      </c>
      <c r="CY70" s="17"/>
      <c r="CZ70" s="17"/>
      <c r="DA70" s="17"/>
      <c r="DB70" s="18" t="str">
        <f t="shared" ref="DB70:DB81" si="326">IF(CZ70&lt;=0," ",IF(CZ70/CY70*100&gt;200,"СВ.200",CZ70/CY70))</f>
        <v xml:space="preserve"> </v>
      </c>
      <c r="DC70" s="18" t="str">
        <f t="shared" si="141"/>
        <v xml:space="preserve"> </v>
      </c>
      <c r="DD70" s="17"/>
      <c r="DE70" s="17"/>
      <c r="DF70" s="17"/>
      <c r="DG70" s="18" t="str">
        <f t="shared" ref="DG70:DG81" si="327">IF(DE70&lt;=0," ",IF(DE70/DD70*100&gt;200,"СВ.200",DE70/DD70))</f>
        <v xml:space="preserve"> </v>
      </c>
      <c r="DH70" s="18" t="str">
        <f t="shared" si="142"/>
        <v xml:space="preserve"> </v>
      </c>
      <c r="DI70" s="17"/>
      <c r="DJ70" s="17"/>
      <c r="DK70" s="17"/>
      <c r="DL70" s="18" t="str">
        <f t="shared" ref="DL70:DL81" si="328">IF(DJ70&lt;=0," ",IF(DJ70/DI70*100&gt;200,"СВ.200",DJ70/DI70))</f>
        <v xml:space="preserve"> </v>
      </c>
      <c r="DM70" s="18" t="str">
        <f t="shared" si="143"/>
        <v xml:space="preserve"> </v>
      </c>
      <c r="DN70" s="17"/>
      <c r="DO70" s="17"/>
      <c r="DP70" s="38" t="str">
        <f t="shared" si="207"/>
        <v xml:space="preserve"> </v>
      </c>
      <c r="DQ70" s="17"/>
      <c r="DR70" s="17"/>
      <c r="DS70" s="17"/>
      <c r="DT70" s="18" t="str">
        <f t="shared" ref="DT70:DT81" si="329">IF(DR70&lt;=0," ",IF(DR70/DQ70*100&gt;200,"СВ.200",DR70/DQ70))</f>
        <v xml:space="preserve"> </v>
      </c>
      <c r="DU70" s="18" t="str">
        <f t="shared" si="144"/>
        <v xml:space="preserve"> </v>
      </c>
      <c r="DV70" s="17"/>
      <c r="DW70" s="17"/>
      <c r="DX70" s="17"/>
      <c r="DY70" s="18" t="str">
        <f t="shared" ref="DY70:DY81" si="330">IF(DW70&lt;=0," ",IF(DW70/DV70*100&gt;200,"СВ.200",DW70/DV70))</f>
        <v xml:space="preserve"> </v>
      </c>
      <c r="DZ70" s="18" t="str">
        <f t="shared" si="145"/>
        <v xml:space="preserve"> </v>
      </c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</row>
    <row r="71" spans="1:149" s="10" customFormat="1" ht="15" customHeight="1" outlineLevel="1" x14ac:dyDescent="0.25">
      <c r="A71" s="9">
        <f>A70+1</f>
        <v>56</v>
      </c>
      <c r="B71" s="5" t="s">
        <v>90</v>
      </c>
      <c r="C71" s="17">
        <f t="shared" ref="C71:C74" si="331">H71+AV71</f>
        <v>255995.98</v>
      </c>
      <c r="D71" s="17">
        <f t="shared" ref="D71:D74" si="332">I71+AW71</f>
        <v>153443.06</v>
      </c>
      <c r="E71" s="17">
        <v>61327.95</v>
      </c>
      <c r="F71" s="18">
        <f>IF(D71&lt;=0," ",IF(D71/C71*100&gt;200,"СВ.200",D71/C71))</f>
        <v>0.59939636552105224</v>
      </c>
      <c r="G71" s="18" t="str">
        <f t="shared" si="300"/>
        <v>св.200</v>
      </c>
      <c r="H71" s="17">
        <f t="shared" ref="H71:H74" si="333">M71+R71+W71+AB71+AG71+AL71+AQ71</f>
        <v>116000</v>
      </c>
      <c r="I71" s="17">
        <f t="shared" ref="I71:I74" si="334">N71+S71+X71+AC71+AH71+AM71+AR71</f>
        <v>13447.08</v>
      </c>
      <c r="J71" s="17">
        <v>61327.95</v>
      </c>
      <c r="K71" s="18">
        <f t="shared" si="303"/>
        <v>0.11592310344827586</v>
      </c>
      <c r="L71" s="18">
        <f t="shared" si="297"/>
        <v>0.21926511484567804</v>
      </c>
      <c r="M71" s="17">
        <v>30000</v>
      </c>
      <c r="N71" s="17">
        <v>26600.3</v>
      </c>
      <c r="O71" s="17">
        <v>26052.39</v>
      </c>
      <c r="P71" s="18">
        <f t="shared" si="304"/>
        <v>0.88667666666666667</v>
      </c>
      <c r="Q71" s="18">
        <f t="shared" ref="Q71:Q81" si="335">IF(O71=0," ",IF(N71/O71*100&gt;200,"св.200",N71/O71))</f>
        <v>1.0210310839043941</v>
      </c>
      <c r="R71" s="17"/>
      <c r="S71" s="17"/>
      <c r="T71" s="17"/>
      <c r="U71" s="18" t="str">
        <f t="shared" si="305"/>
        <v xml:space="preserve"> </v>
      </c>
      <c r="V71" s="18" t="str">
        <f t="shared" ref="V71:V81" si="336">IF(T71=0," ",IF(S71/T71*100&gt;200,"св.200",S71/T71))</f>
        <v xml:space="preserve"> </v>
      </c>
      <c r="W71" s="17"/>
      <c r="X71" s="17"/>
      <c r="Y71" s="17"/>
      <c r="Z71" s="18" t="str">
        <f t="shared" si="306"/>
        <v xml:space="preserve"> </v>
      </c>
      <c r="AA71" s="18" t="str">
        <f t="shared" ref="AA71:AA81" si="337">IF(Y71=0," ",IF(X71/Y71*100&gt;200,"св.200",X71/Y71))</f>
        <v xml:space="preserve"> </v>
      </c>
      <c r="AB71" s="17">
        <v>1000</v>
      </c>
      <c r="AC71" s="17">
        <v>-46565.68</v>
      </c>
      <c r="AD71" s="17">
        <v>4833</v>
      </c>
      <c r="AE71" s="18" t="str">
        <f t="shared" si="307"/>
        <v xml:space="preserve"> </v>
      </c>
      <c r="AF71" s="18"/>
      <c r="AG71" s="17">
        <v>5000</v>
      </c>
      <c r="AH71" s="17">
        <v>3851.19</v>
      </c>
      <c r="AI71" s="17">
        <v>3217.31</v>
      </c>
      <c r="AJ71" s="18">
        <f t="shared" si="308"/>
        <v>0.77023799999999998</v>
      </c>
      <c r="AK71" s="18">
        <f t="shared" ref="AK71:AK81" si="338">IF(AI71=0," ",IF(AH71/AI71*100&gt;200,"св.200",AH71/AI71))</f>
        <v>1.1970217355492632</v>
      </c>
      <c r="AL71" s="17">
        <v>80000</v>
      </c>
      <c r="AM71" s="17">
        <v>29561.27</v>
      </c>
      <c r="AN71" s="17">
        <v>27225.25</v>
      </c>
      <c r="AO71" s="18">
        <f t="shared" si="309"/>
        <v>0.36951587499999999</v>
      </c>
      <c r="AP71" s="18">
        <f t="shared" ref="AP71:AP81" si="339">IF(AN71=0," ",IF(AM71/AN71*100&gt;200,"св.200",AM71/AN71))</f>
        <v>1.0858034361484283</v>
      </c>
      <c r="AQ71" s="17"/>
      <c r="AR71" s="17"/>
      <c r="AS71" s="17"/>
      <c r="AT71" s="18" t="str">
        <f t="shared" si="310"/>
        <v xml:space="preserve"> </v>
      </c>
      <c r="AU71" s="18" t="str">
        <f t="shared" ref="AU71:AU81" si="340">IF(AS71=0," ",IF(AR71/AS71*100&gt;200,"св.200",AR71/AS71))</f>
        <v xml:space="preserve"> </v>
      </c>
      <c r="AV71" s="17">
        <f t="shared" ref="AV71:AV74" si="341">BA71+BF71+BK71+BP71+BU71+BZ71+CE71+CJ71+CY71+DD71+DI71+DQ71+DV71</f>
        <v>139995.98000000001</v>
      </c>
      <c r="AW71" s="17">
        <f t="shared" ref="AW71:AW74" si="342">BB71+BG71+BL71+BQ71+BV71+CA71+CF71+CK71+CZ71+DE71+DJ71+DN71+DR71+DW71</f>
        <v>139995.98000000001</v>
      </c>
      <c r="AX71" s="17"/>
      <c r="AY71" s="18">
        <f t="shared" si="313"/>
        <v>1</v>
      </c>
      <c r="AZ71" s="18" t="str">
        <f t="shared" ref="AZ71:AZ81" si="343">IF(AX71=0," ",IF(AW71/AX71*100&gt;200,"св.200",AW71/AX71))</f>
        <v xml:space="preserve"> </v>
      </c>
      <c r="BA71" s="17"/>
      <c r="BB71" s="17"/>
      <c r="BC71" s="17"/>
      <c r="BD71" s="18" t="str">
        <f t="shared" si="314"/>
        <v xml:space="preserve"> </v>
      </c>
      <c r="BE71" s="18" t="str">
        <f t="shared" ref="BE71:BE81" si="344">IF(BC71=0," ",IF(BB71/BC71*100&gt;200,"св.200",BB71/BC71))</f>
        <v xml:space="preserve"> </v>
      </c>
      <c r="BF71" s="17">
        <v>1758.38</v>
      </c>
      <c r="BG71" s="17">
        <v>1758.38</v>
      </c>
      <c r="BH71" s="17"/>
      <c r="BI71" s="18">
        <f t="shared" si="315"/>
        <v>1</v>
      </c>
      <c r="BJ71" s="18" t="str">
        <f t="shared" ref="BJ71:BJ81" si="345">IF(BH71=0," ",IF(BG71/BH71*100&gt;200,"св.200",BG71/BH71))</f>
        <v xml:space="preserve"> </v>
      </c>
      <c r="BK71" s="17"/>
      <c r="BL71" s="17"/>
      <c r="BM71" s="17"/>
      <c r="BN71" s="18" t="str">
        <f t="shared" si="316"/>
        <v xml:space="preserve"> </v>
      </c>
      <c r="BO71" s="18" t="str">
        <f t="shared" ref="BO71:BO81" si="346">IF(BM71=0," ",IF(BL71/BM71*100&gt;200,"св.200",BL71/BM71))</f>
        <v xml:space="preserve"> </v>
      </c>
      <c r="BP71" s="17"/>
      <c r="BQ71" s="17"/>
      <c r="BR71" s="17"/>
      <c r="BS71" s="18" t="str">
        <f t="shared" si="317"/>
        <v xml:space="preserve"> </v>
      </c>
      <c r="BT71" s="18" t="str">
        <f t="shared" ref="BT71:BT81" si="347">IF(BR71=0," ",IF(BQ71/BR71*100&gt;200,"св.200",BQ71/BR71))</f>
        <v xml:space="preserve"> </v>
      </c>
      <c r="BU71" s="17"/>
      <c r="BV71" s="17"/>
      <c r="BW71" s="17"/>
      <c r="BX71" s="18" t="str">
        <f t="shared" si="318"/>
        <v xml:space="preserve"> </v>
      </c>
      <c r="BY71" s="18" t="str">
        <f t="shared" ref="BY71:BY81" si="348">IF(BW71=0," ",IF(BV71/BW71*100&gt;200,"св.200",BV71/BW71))</f>
        <v xml:space="preserve"> </v>
      </c>
      <c r="BZ71" s="17"/>
      <c r="CA71" s="17"/>
      <c r="CB71" s="17"/>
      <c r="CC71" s="18" t="str">
        <f t="shared" si="319"/>
        <v xml:space="preserve"> </v>
      </c>
      <c r="CD71" s="18" t="str">
        <f t="shared" ref="CD71:CD81" si="349">IF(CB71=0," ",IF(CA71/CB71*100&gt;200,"св.200",CA71/CB71))</f>
        <v xml:space="preserve"> </v>
      </c>
      <c r="CE71" s="17"/>
      <c r="CF71" s="17"/>
      <c r="CG71" s="17"/>
      <c r="CH71" s="18" t="str">
        <f t="shared" si="320"/>
        <v xml:space="preserve"> </v>
      </c>
      <c r="CI71" s="18" t="str">
        <f t="shared" ref="CI71:CI81" si="350">IF(CG71=0," ",IF(CF71/CG71*100&gt;200,"св.200",CF71/CG71))</f>
        <v xml:space="preserve"> </v>
      </c>
      <c r="CJ71" s="17">
        <f t="shared" ref="CJ71:CJ74" si="351">CO71+CT71</f>
        <v>138237.6</v>
      </c>
      <c r="CK71" s="17">
        <f t="shared" ref="CK71:CK74" si="352">CP71+CU71</f>
        <v>138237.6</v>
      </c>
      <c r="CL71" s="17"/>
      <c r="CM71" s="18">
        <f t="shared" si="323"/>
        <v>1</v>
      </c>
      <c r="CN71" s="18" t="str">
        <f t="shared" ref="CN71:CN81" si="353">IF(CL71=0," ",IF(CK71/CL71*100&gt;200,"св.200",CK71/CL71))</f>
        <v xml:space="preserve"> </v>
      </c>
      <c r="CO71" s="17"/>
      <c r="CP71" s="17"/>
      <c r="CQ71" s="17"/>
      <c r="CR71" s="18" t="str">
        <f t="shared" si="324"/>
        <v xml:space="preserve"> </v>
      </c>
      <c r="CS71" s="18" t="str">
        <f t="shared" ref="CS71:CS81" si="354">IF(CQ71=0," ",IF(CP71/CQ71*100&gt;200,"св.200",CP71/CQ71))</f>
        <v xml:space="preserve"> </v>
      </c>
      <c r="CT71" s="17">
        <v>138237.6</v>
      </c>
      <c r="CU71" s="17">
        <v>138237.6</v>
      </c>
      <c r="CV71" s="17"/>
      <c r="CW71" s="18">
        <f t="shared" si="325"/>
        <v>1</v>
      </c>
      <c r="CX71" s="18" t="str">
        <f t="shared" ref="CX71:CX81" si="355">IF(CV71=0," ",IF(CU71/CV71*100&gt;200,"св.200",CU71/CV71))</f>
        <v xml:space="preserve"> </v>
      </c>
      <c r="CY71" s="17"/>
      <c r="CZ71" s="17"/>
      <c r="DA71" s="17"/>
      <c r="DB71" s="18" t="str">
        <f t="shared" si="326"/>
        <v xml:space="preserve"> </v>
      </c>
      <c r="DC71" s="18" t="str">
        <f t="shared" ref="DC71:DC81" si="356">IF(DA71=0," ",IF(CZ71/DA71*100&gt;200,"св.200",CZ71/DA71))</f>
        <v xml:space="preserve"> </v>
      </c>
      <c r="DD71" s="17"/>
      <c r="DE71" s="17"/>
      <c r="DF71" s="17"/>
      <c r="DG71" s="18" t="str">
        <f t="shared" si="327"/>
        <v xml:space="preserve"> </v>
      </c>
      <c r="DH71" s="18" t="str">
        <f t="shared" ref="DH71:DH81" si="357">IF(DF71=0," ",IF(DE71/DF71*100&gt;200,"св.200",DE71/DF71))</f>
        <v xml:space="preserve"> </v>
      </c>
      <c r="DI71" s="17"/>
      <c r="DJ71" s="17"/>
      <c r="DK71" s="17"/>
      <c r="DL71" s="18" t="str">
        <f t="shared" si="328"/>
        <v xml:space="preserve"> </v>
      </c>
      <c r="DM71" s="18" t="str">
        <f t="shared" ref="DM71:DM81" si="358">IF(DK71=0," ",IF(DJ71/DK71*100&gt;200,"св.200",DJ71/DK71))</f>
        <v xml:space="preserve"> </v>
      </c>
      <c r="DN71" s="17"/>
      <c r="DO71" s="17"/>
      <c r="DP71" s="38" t="str">
        <f t="shared" si="207"/>
        <v xml:space="preserve"> </v>
      </c>
      <c r="DQ71" s="17"/>
      <c r="DR71" s="17"/>
      <c r="DS71" s="17"/>
      <c r="DT71" s="18" t="str">
        <f t="shared" si="329"/>
        <v xml:space="preserve"> </v>
      </c>
      <c r="DU71" s="18" t="str">
        <f t="shared" ref="DU71:DU81" si="359">IF(DS71=0," ",IF(DR71/DS71*100&gt;200,"св.200",DR71/DS71))</f>
        <v xml:space="preserve"> </v>
      </c>
      <c r="DV71" s="17"/>
      <c r="DW71" s="17"/>
      <c r="DX71" s="17"/>
      <c r="DY71" s="18" t="str">
        <f t="shared" si="330"/>
        <v xml:space="preserve"> </v>
      </c>
      <c r="DZ71" s="18" t="str">
        <f t="shared" ref="DZ71:DZ81" si="360">IF(DX71=0," ",IF(DW71/DX71*100&gt;200,"св.200",DW71/DX71))</f>
        <v xml:space="preserve"> </v>
      </c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</row>
    <row r="72" spans="1:149" s="10" customFormat="1" ht="15.75" customHeight="1" outlineLevel="1" x14ac:dyDescent="0.25">
      <c r="A72" s="9">
        <f t="shared" ref="A72:A74" si="361">A71+1</f>
        <v>57</v>
      </c>
      <c r="B72" s="5" t="s">
        <v>101</v>
      </c>
      <c r="C72" s="17">
        <f t="shared" si="331"/>
        <v>2228599.35</v>
      </c>
      <c r="D72" s="17">
        <f t="shared" si="332"/>
        <v>2137205.14</v>
      </c>
      <c r="E72" s="17">
        <v>191742.84</v>
      </c>
      <c r="F72" s="18">
        <f>IF(D72&lt;=0," ",IF(D72/C72*100&gt;200,"СВ.200",D72/C72))</f>
        <v>0.95899029136843283</v>
      </c>
      <c r="G72" s="18" t="str">
        <f t="shared" si="300"/>
        <v>св.200</v>
      </c>
      <c r="H72" s="17">
        <f t="shared" si="333"/>
        <v>288600</v>
      </c>
      <c r="I72" s="17">
        <f t="shared" si="334"/>
        <v>197205.79</v>
      </c>
      <c r="J72" s="17">
        <v>167372.12</v>
      </c>
      <c r="K72" s="18">
        <f t="shared" si="303"/>
        <v>0.68331874566874573</v>
      </c>
      <c r="L72" s="18">
        <f t="shared" si="297"/>
        <v>1.1782475480384667</v>
      </c>
      <c r="M72" s="17">
        <v>192600</v>
      </c>
      <c r="N72" s="17">
        <v>155344.6</v>
      </c>
      <c r="O72" s="17">
        <v>134618.35</v>
      </c>
      <c r="P72" s="18">
        <f t="shared" si="304"/>
        <v>0.80656593977154722</v>
      </c>
      <c r="Q72" s="18">
        <f t="shared" si="335"/>
        <v>1.153963036985671</v>
      </c>
      <c r="R72" s="17"/>
      <c r="S72" s="17"/>
      <c r="T72" s="17"/>
      <c r="U72" s="18" t="str">
        <f t="shared" si="305"/>
        <v xml:space="preserve"> </v>
      </c>
      <c r="V72" s="18" t="str">
        <f t="shared" si="336"/>
        <v xml:space="preserve"> </v>
      </c>
      <c r="W72" s="17"/>
      <c r="X72" s="17"/>
      <c r="Y72" s="17"/>
      <c r="Z72" s="18" t="str">
        <f t="shared" si="306"/>
        <v xml:space="preserve"> </v>
      </c>
      <c r="AA72" s="18" t="str">
        <f t="shared" si="337"/>
        <v xml:space="preserve"> </v>
      </c>
      <c r="AB72" s="17"/>
      <c r="AC72" s="17"/>
      <c r="AD72" s="17"/>
      <c r="AE72" s="18" t="str">
        <f t="shared" si="307"/>
        <v xml:space="preserve"> </v>
      </c>
      <c r="AF72" s="18" t="str">
        <f t="shared" ref="AF72:AF81" si="362">IF(AD72=0," ",IF(AC72/AD72*100&gt;200,"св.200",AC72/AD72))</f>
        <v xml:space="preserve"> </v>
      </c>
      <c r="AG72" s="17">
        <v>10000</v>
      </c>
      <c r="AH72" s="17">
        <v>4696.8100000000004</v>
      </c>
      <c r="AI72" s="17">
        <v>-17744.169999999998</v>
      </c>
      <c r="AJ72" s="18">
        <f t="shared" si="308"/>
        <v>0.46968100000000002</v>
      </c>
      <c r="AK72" s="18"/>
      <c r="AL72" s="17">
        <v>86000</v>
      </c>
      <c r="AM72" s="17">
        <v>37164.379999999997</v>
      </c>
      <c r="AN72" s="17">
        <v>50497.94</v>
      </c>
      <c r="AO72" s="18">
        <f t="shared" si="309"/>
        <v>0.43214395348837209</v>
      </c>
      <c r="AP72" s="18">
        <f t="shared" si="339"/>
        <v>0.73595833810250466</v>
      </c>
      <c r="AQ72" s="17"/>
      <c r="AR72" s="17"/>
      <c r="AS72" s="17"/>
      <c r="AT72" s="18" t="str">
        <f t="shared" si="310"/>
        <v xml:space="preserve"> </v>
      </c>
      <c r="AU72" s="18" t="str">
        <f t="shared" si="340"/>
        <v xml:space="preserve"> </v>
      </c>
      <c r="AV72" s="17">
        <f t="shared" si="341"/>
        <v>1939999.35</v>
      </c>
      <c r="AW72" s="17">
        <f t="shared" si="342"/>
        <v>1939999.35</v>
      </c>
      <c r="AX72" s="17">
        <v>24370.720000000001</v>
      </c>
      <c r="AY72" s="18">
        <f t="shared" si="313"/>
        <v>1</v>
      </c>
      <c r="AZ72" s="18" t="str">
        <f t="shared" si="343"/>
        <v>св.200</v>
      </c>
      <c r="BA72" s="17"/>
      <c r="BB72" s="17"/>
      <c r="BC72" s="17"/>
      <c r="BD72" s="18" t="str">
        <f t="shared" si="314"/>
        <v xml:space="preserve"> </v>
      </c>
      <c r="BE72" s="18" t="str">
        <f t="shared" si="344"/>
        <v xml:space="preserve"> </v>
      </c>
      <c r="BF72" s="17">
        <v>229279.35</v>
      </c>
      <c r="BG72" s="17">
        <v>229279.35</v>
      </c>
      <c r="BH72" s="17">
        <v>24370.720000000001</v>
      </c>
      <c r="BI72" s="18">
        <f t="shared" si="315"/>
        <v>1</v>
      </c>
      <c r="BJ72" s="18" t="str">
        <f t="shared" si="345"/>
        <v>св.200</v>
      </c>
      <c r="BK72" s="17"/>
      <c r="BL72" s="17"/>
      <c r="BM72" s="17"/>
      <c r="BN72" s="18" t="str">
        <f t="shared" si="316"/>
        <v xml:space="preserve"> </v>
      </c>
      <c r="BO72" s="18" t="str">
        <f t="shared" si="346"/>
        <v xml:space="preserve"> </v>
      </c>
      <c r="BP72" s="17"/>
      <c r="BQ72" s="17"/>
      <c r="BR72" s="17"/>
      <c r="BS72" s="18" t="str">
        <f t="shared" si="317"/>
        <v xml:space="preserve"> </v>
      </c>
      <c r="BT72" s="18" t="str">
        <f t="shared" si="347"/>
        <v xml:space="preserve"> </v>
      </c>
      <c r="BU72" s="17"/>
      <c r="BV72" s="17"/>
      <c r="BW72" s="17"/>
      <c r="BX72" s="18" t="str">
        <f t="shared" si="318"/>
        <v xml:space="preserve"> </v>
      </c>
      <c r="BY72" s="18" t="str">
        <f t="shared" si="348"/>
        <v xml:space="preserve"> </v>
      </c>
      <c r="BZ72" s="17"/>
      <c r="CA72" s="17"/>
      <c r="CB72" s="17"/>
      <c r="CC72" s="18" t="str">
        <f t="shared" si="319"/>
        <v xml:space="preserve"> </v>
      </c>
      <c r="CD72" s="18" t="str">
        <f t="shared" si="349"/>
        <v xml:space="preserve"> </v>
      </c>
      <c r="CE72" s="17"/>
      <c r="CF72" s="17"/>
      <c r="CG72" s="17"/>
      <c r="CH72" s="18" t="str">
        <f t="shared" si="320"/>
        <v xml:space="preserve"> </v>
      </c>
      <c r="CI72" s="18" t="str">
        <f t="shared" si="350"/>
        <v xml:space="preserve"> </v>
      </c>
      <c r="CJ72" s="17">
        <f t="shared" si="351"/>
        <v>1710720</v>
      </c>
      <c r="CK72" s="17">
        <f t="shared" si="352"/>
        <v>1710720</v>
      </c>
      <c r="CL72" s="17"/>
      <c r="CM72" s="18">
        <f t="shared" si="323"/>
        <v>1</v>
      </c>
      <c r="CN72" s="18" t="str">
        <f t="shared" si="353"/>
        <v xml:space="preserve"> </v>
      </c>
      <c r="CO72" s="17"/>
      <c r="CP72" s="17"/>
      <c r="CQ72" s="17"/>
      <c r="CR72" s="18" t="str">
        <f t="shared" si="324"/>
        <v xml:space="preserve"> </v>
      </c>
      <c r="CS72" s="18" t="str">
        <f t="shared" si="354"/>
        <v xml:space="preserve"> </v>
      </c>
      <c r="CT72" s="17">
        <v>1710720</v>
      </c>
      <c r="CU72" s="17">
        <v>1710720</v>
      </c>
      <c r="CV72" s="17"/>
      <c r="CW72" s="18">
        <f t="shared" si="325"/>
        <v>1</v>
      </c>
      <c r="CX72" s="18" t="str">
        <f t="shared" si="355"/>
        <v xml:space="preserve"> </v>
      </c>
      <c r="CY72" s="17"/>
      <c r="CZ72" s="17"/>
      <c r="DA72" s="17"/>
      <c r="DB72" s="18" t="str">
        <f t="shared" si="326"/>
        <v xml:space="preserve"> </v>
      </c>
      <c r="DC72" s="18" t="str">
        <f t="shared" si="356"/>
        <v xml:space="preserve"> </v>
      </c>
      <c r="DD72" s="17"/>
      <c r="DE72" s="17"/>
      <c r="DF72" s="17"/>
      <c r="DG72" s="18" t="str">
        <f t="shared" si="327"/>
        <v xml:space="preserve"> </v>
      </c>
      <c r="DH72" s="18" t="str">
        <f t="shared" si="357"/>
        <v xml:space="preserve"> </v>
      </c>
      <c r="DI72" s="17"/>
      <c r="DJ72" s="17"/>
      <c r="DK72" s="17"/>
      <c r="DL72" s="18" t="str">
        <f t="shared" si="328"/>
        <v xml:space="preserve"> </v>
      </c>
      <c r="DM72" s="18" t="str">
        <f t="shared" si="358"/>
        <v xml:space="preserve"> </v>
      </c>
      <c r="DN72" s="17"/>
      <c r="DO72" s="17"/>
      <c r="DP72" s="38" t="str">
        <f t="shared" si="207"/>
        <v xml:space="preserve"> </v>
      </c>
      <c r="DQ72" s="17"/>
      <c r="DR72" s="17"/>
      <c r="DS72" s="17"/>
      <c r="DT72" s="18" t="str">
        <f t="shared" si="329"/>
        <v xml:space="preserve"> </v>
      </c>
      <c r="DU72" s="18" t="str">
        <f t="shared" si="359"/>
        <v xml:space="preserve"> </v>
      </c>
      <c r="DV72" s="17"/>
      <c r="DW72" s="17"/>
      <c r="DX72" s="17"/>
      <c r="DY72" s="18" t="str">
        <f t="shared" si="330"/>
        <v xml:space="preserve"> </v>
      </c>
      <c r="DZ72" s="18" t="str">
        <f t="shared" si="360"/>
        <v xml:space="preserve"> </v>
      </c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</row>
    <row r="73" spans="1:149" s="10" customFormat="1" ht="15.75" customHeight="1" outlineLevel="1" x14ac:dyDescent="0.25">
      <c r="A73" s="9">
        <f t="shared" si="361"/>
        <v>58</v>
      </c>
      <c r="B73" s="37" t="s">
        <v>19</v>
      </c>
      <c r="C73" s="17">
        <f t="shared" si="331"/>
        <v>237333.35</v>
      </c>
      <c r="D73" s="17">
        <f t="shared" si="332"/>
        <v>285574.95</v>
      </c>
      <c r="E73" s="35">
        <v>-207502.32999999996</v>
      </c>
      <c r="F73" s="18">
        <f>IF(D73&lt;=0," ",IF(D73/C73*100&gt;200,"СВ.200",D73/C73))</f>
        <v>1.2032651542650874</v>
      </c>
      <c r="G73" s="18">
        <f t="shared" si="300"/>
        <v>-1.3762493654890529</v>
      </c>
      <c r="H73" s="17">
        <f t="shared" si="333"/>
        <v>185000</v>
      </c>
      <c r="I73" s="17">
        <f t="shared" si="334"/>
        <v>233234.6</v>
      </c>
      <c r="J73" s="17">
        <v>-251622.52999999994</v>
      </c>
      <c r="K73" s="18">
        <f t="shared" si="303"/>
        <v>1.2607275675675675</v>
      </c>
      <c r="L73" s="18">
        <f t="shared" si="297"/>
        <v>-0.92692256134615636</v>
      </c>
      <c r="M73" s="17">
        <v>37000</v>
      </c>
      <c r="N73" s="17">
        <v>38188.400000000001</v>
      </c>
      <c r="O73" s="17">
        <v>37412.769999999997</v>
      </c>
      <c r="P73" s="18">
        <f t="shared" si="304"/>
        <v>1.032118918918919</v>
      </c>
      <c r="Q73" s="18">
        <f t="shared" si="335"/>
        <v>1.0207316913449607</v>
      </c>
      <c r="R73" s="17"/>
      <c r="S73" s="17"/>
      <c r="T73" s="17"/>
      <c r="U73" s="18" t="str">
        <f t="shared" si="305"/>
        <v xml:space="preserve"> </v>
      </c>
      <c r="V73" s="18" t="str">
        <f t="shared" si="336"/>
        <v xml:space="preserve"> </v>
      </c>
      <c r="W73" s="17"/>
      <c r="X73" s="17"/>
      <c r="Y73" s="17"/>
      <c r="Z73" s="18" t="str">
        <f t="shared" si="306"/>
        <v xml:space="preserve"> </v>
      </c>
      <c r="AA73" s="18" t="str">
        <f t="shared" si="337"/>
        <v xml:space="preserve"> </v>
      </c>
      <c r="AB73" s="17">
        <v>55500</v>
      </c>
      <c r="AC73" s="17">
        <v>135982.67000000001</v>
      </c>
      <c r="AD73" s="17">
        <v>-319491.28999999998</v>
      </c>
      <c r="AE73" s="18" t="str">
        <f t="shared" si="307"/>
        <v>СВ.200</v>
      </c>
      <c r="AF73" s="18"/>
      <c r="AG73" s="17">
        <v>5000</v>
      </c>
      <c r="AH73" s="17">
        <v>15417.28</v>
      </c>
      <c r="AI73" s="17">
        <v>8321.58</v>
      </c>
      <c r="AJ73" s="18" t="str">
        <f t="shared" si="308"/>
        <v>СВ.200</v>
      </c>
      <c r="AK73" s="18">
        <f t="shared" si="338"/>
        <v>1.8526866292218547</v>
      </c>
      <c r="AL73" s="17">
        <v>87500</v>
      </c>
      <c r="AM73" s="17">
        <v>43646.25</v>
      </c>
      <c r="AN73" s="17">
        <v>22134.41</v>
      </c>
      <c r="AO73" s="18">
        <f t="shared" si="309"/>
        <v>0.49881428571428571</v>
      </c>
      <c r="AP73" s="18">
        <f t="shared" si="339"/>
        <v>1.9718732055654522</v>
      </c>
      <c r="AQ73" s="17"/>
      <c r="AR73" s="17"/>
      <c r="AS73" s="17"/>
      <c r="AT73" s="18" t="str">
        <f t="shared" si="310"/>
        <v xml:space="preserve"> </v>
      </c>
      <c r="AU73" s="18" t="str">
        <f t="shared" si="340"/>
        <v xml:space="preserve"> </v>
      </c>
      <c r="AV73" s="17">
        <f>BA73+BF73+BK73+BP73+BU73+BZ73+CE73+CJ73+CY73+DD73+DI73+DQ73+DV73</f>
        <v>52333.35</v>
      </c>
      <c r="AW73" s="17">
        <f>BB73+BG73+BL73+BQ73+BV73+CA73+CF73+CK73+CZ73+DE73+DJ73+DN73+DR73+DW73</f>
        <v>52340.35</v>
      </c>
      <c r="AX73" s="17">
        <v>44120.2</v>
      </c>
      <c r="AY73" s="18">
        <f t="shared" si="313"/>
        <v>1.0001337579191854</v>
      </c>
      <c r="AZ73" s="18">
        <f t="shared" si="343"/>
        <v>1.1863126187097974</v>
      </c>
      <c r="BA73" s="17"/>
      <c r="BB73" s="17"/>
      <c r="BC73" s="17"/>
      <c r="BD73" s="18" t="str">
        <f t="shared" si="314"/>
        <v xml:space="preserve"> </v>
      </c>
      <c r="BE73" s="18" t="str">
        <f t="shared" si="344"/>
        <v xml:space="preserve"> </v>
      </c>
      <c r="BF73" s="17">
        <v>52333.35</v>
      </c>
      <c r="BG73" s="17">
        <v>52340.35</v>
      </c>
      <c r="BH73" s="17">
        <v>42119.27</v>
      </c>
      <c r="BI73" s="18">
        <f t="shared" si="315"/>
        <v>1.0001337579191854</v>
      </c>
      <c r="BJ73" s="18">
        <f t="shared" si="345"/>
        <v>1.242669922816801</v>
      </c>
      <c r="BK73" s="17"/>
      <c r="BL73" s="17"/>
      <c r="BM73" s="17"/>
      <c r="BN73" s="18" t="str">
        <f t="shared" si="316"/>
        <v xml:space="preserve"> </v>
      </c>
      <c r="BO73" s="18" t="str">
        <f t="shared" si="346"/>
        <v xml:space="preserve"> </v>
      </c>
      <c r="BP73" s="17"/>
      <c r="BQ73" s="17"/>
      <c r="BR73" s="17"/>
      <c r="BS73" s="18" t="str">
        <f t="shared" si="317"/>
        <v xml:space="preserve"> </v>
      </c>
      <c r="BT73" s="18" t="str">
        <f t="shared" si="347"/>
        <v xml:space="preserve"> </v>
      </c>
      <c r="BU73" s="17"/>
      <c r="BV73" s="17"/>
      <c r="BW73" s="17"/>
      <c r="BX73" s="18" t="str">
        <f t="shared" si="318"/>
        <v xml:space="preserve"> </v>
      </c>
      <c r="BY73" s="18" t="str">
        <f t="shared" si="348"/>
        <v xml:space="preserve"> </v>
      </c>
      <c r="BZ73" s="17"/>
      <c r="CA73" s="17"/>
      <c r="CB73" s="17"/>
      <c r="CC73" s="18" t="str">
        <f t="shared" si="319"/>
        <v xml:space="preserve"> </v>
      </c>
      <c r="CD73" s="18" t="str">
        <f t="shared" si="349"/>
        <v xml:space="preserve"> </v>
      </c>
      <c r="CE73" s="17"/>
      <c r="CF73" s="17"/>
      <c r="CG73" s="17"/>
      <c r="CH73" s="18" t="str">
        <f t="shared" si="320"/>
        <v xml:space="preserve"> </v>
      </c>
      <c r="CI73" s="18" t="str">
        <f t="shared" si="350"/>
        <v xml:space="preserve"> </v>
      </c>
      <c r="CJ73" s="17">
        <f t="shared" si="351"/>
        <v>0</v>
      </c>
      <c r="CK73" s="17">
        <f t="shared" si="352"/>
        <v>0</v>
      </c>
      <c r="CL73" s="17"/>
      <c r="CM73" s="18" t="str">
        <f t="shared" si="323"/>
        <v xml:space="preserve"> </v>
      </c>
      <c r="CN73" s="18" t="str">
        <f t="shared" si="353"/>
        <v xml:space="preserve"> </v>
      </c>
      <c r="CO73" s="17"/>
      <c r="CP73" s="17"/>
      <c r="CQ73" s="17"/>
      <c r="CR73" s="18" t="str">
        <f t="shared" si="324"/>
        <v xml:space="preserve"> </v>
      </c>
      <c r="CS73" s="18" t="str">
        <f t="shared" si="354"/>
        <v xml:space="preserve"> </v>
      </c>
      <c r="CT73" s="17"/>
      <c r="CU73" s="17"/>
      <c r="CV73" s="17"/>
      <c r="CW73" s="18" t="str">
        <f t="shared" si="325"/>
        <v xml:space="preserve"> </v>
      </c>
      <c r="CX73" s="18" t="str">
        <f t="shared" si="355"/>
        <v xml:space="preserve"> </v>
      </c>
      <c r="CY73" s="17"/>
      <c r="CZ73" s="17"/>
      <c r="DA73" s="17"/>
      <c r="DB73" s="18" t="str">
        <f t="shared" si="326"/>
        <v xml:space="preserve"> </v>
      </c>
      <c r="DC73" s="18" t="str">
        <f t="shared" si="356"/>
        <v xml:space="preserve"> </v>
      </c>
      <c r="DD73" s="17"/>
      <c r="DE73" s="17"/>
      <c r="DF73" s="17"/>
      <c r="DG73" s="18" t="str">
        <f t="shared" si="327"/>
        <v xml:space="preserve"> </v>
      </c>
      <c r="DH73" s="18" t="str">
        <f t="shared" si="357"/>
        <v xml:space="preserve"> </v>
      </c>
      <c r="DI73" s="17"/>
      <c r="DJ73" s="17"/>
      <c r="DK73" s="17"/>
      <c r="DL73" s="18" t="str">
        <f t="shared" si="328"/>
        <v xml:space="preserve"> </v>
      </c>
      <c r="DM73" s="18" t="str">
        <f t="shared" si="358"/>
        <v xml:space="preserve"> </v>
      </c>
      <c r="DN73" s="17"/>
      <c r="DO73" s="17"/>
      <c r="DP73" s="38" t="str">
        <f t="shared" si="207"/>
        <v xml:space="preserve"> </v>
      </c>
      <c r="DQ73" s="17"/>
      <c r="DR73" s="17"/>
      <c r="DS73" s="17"/>
      <c r="DT73" s="18" t="str">
        <f t="shared" si="329"/>
        <v xml:space="preserve"> </v>
      </c>
      <c r="DU73" s="18" t="str">
        <f t="shared" si="359"/>
        <v xml:space="preserve"> </v>
      </c>
      <c r="DV73" s="17"/>
      <c r="DW73" s="17"/>
      <c r="DX73" s="17"/>
      <c r="DY73" s="18" t="str">
        <f t="shared" si="330"/>
        <v xml:space="preserve"> </v>
      </c>
      <c r="DZ73" s="18" t="str">
        <f t="shared" si="360"/>
        <v xml:space="preserve"> </v>
      </c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</row>
    <row r="74" spans="1:149" s="10" customFormat="1" ht="18" customHeight="1" outlineLevel="1" x14ac:dyDescent="0.25">
      <c r="A74" s="9">
        <f t="shared" si="361"/>
        <v>59</v>
      </c>
      <c r="B74" s="5" t="s">
        <v>7</v>
      </c>
      <c r="C74" s="17">
        <f t="shared" si="331"/>
        <v>467626.07</v>
      </c>
      <c r="D74" s="17">
        <f t="shared" si="332"/>
        <v>451067.07000000007</v>
      </c>
      <c r="E74" s="17">
        <v>732425.33</v>
      </c>
      <c r="F74" s="18">
        <f>IF(D74&lt;=0," ",IF(D74/C74*100&gt;200,"СВ.200",D74/C74))</f>
        <v>0.96458922831227112</v>
      </c>
      <c r="G74" s="18">
        <f t="shared" si="300"/>
        <v>0.61585400111708333</v>
      </c>
      <c r="H74" s="17">
        <f t="shared" si="333"/>
        <v>466000</v>
      </c>
      <c r="I74" s="17">
        <f t="shared" si="334"/>
        <v>440667.80000000005</v>
      </c>
      <c r="J74" s="17">
        <v>453971.36</v>
      </c>
      <c r="K74" s="18">
        <f t="shared" si="303"/>
        <v>0.94563905579399155</v>
      </c>
      <c r="L74" s="18">
        <f t="shared" si="297"/>
        <v>0.97069515574727017</v>
      </c>
      <c r="M74" s="17">
        <v>151000</v>
      </c>
      <c r="N74" s="17">
        <v>222302.9</v>
      </c>
      <c r="O74" s="17">
        <v>156753.97</v>
      </c>
      <c r="P74" s="18">
        <f t="shared" si="304"/>
        <v>1.4722046357615894</v>
      </c>
      <c r="Q74" s="18">
        <f t="shared" si="335"/>
        <v>1.4181644011950703</v>
      </c>
      <c r="R74" s="17"/>
      <c r="S74" s="17"/>
      <c r="T74" s="17"/>
      <c r="U74" s="18" t="str">
        <f t="shared" si="305"/>
        <v xml:space="preserve"> </v>
      </c>
      <c r="V74" s="18" t="str">
        <f t="shared" si="336"/>
        <v xml:space="preserve"> </v>
      </c>
      <c r="W74" s="17"/>
      <c r="X74" s="17"/>
      <c r="Y74" s="17"/>
      <c r="Z74" s="18" t="str">
        <f t="shared" si="306"/>
        <v xml:space="preserve"> </v>
      </c>
      <c r="AA74" s="18" t="str">
        <f t="shared" si="337"/>
        <v xml:space="preserve"> </v>
      </c>
      <c r="AB74" s="17">
        <v>10000</v>
      </c>
      <c r="AC74" s="17">
        <v>40285.199999999997</v>
      </c>
      <c r="AD74" s="17">
        <v>58326.9</v>
      </c>
      <c r="AE74" s="18" t="str">
        <f t="shared" si="307"/>
        <v>СВ.200</v>
      </c>
      <c r="AF74" s="18">
        <f t="shared" si="362"/>
        <v>0.69067960066453038</v>
      </c>
      <c r="AG74" s="17">
        <v>70000</v>
      </c>
      <c r="AH74" s="17">
        <v>33959.160000000003</v>
      </c>
      <c r="AI74" s="17">
        <v>126168.48</v>
      </c>
      <c r="AJ74" s="18">
        <f t="shared" si="308"/>
        <v>0.4851308571428572</v>
      </c>
      <c r="AK74" s="18">
        <f t="shared" si="338"/>
        <v>0.26915724117465795</v>
      </c>
      <c r="AL74" s="17">
        <v>235000</v>
      </c>
      <c r="AM74" s="17">
        <v>144120.54</v>
      </c>
      <c r="AN74" s="17">
        <v>112722.01</v>
      </c>
      <c r="AO74" s="18">
        <f t="shared" si="309"/>
        <v>0.61327889361702126</v>
      </c>
      <c r="AP74" s="18">
        <f t="shared" si="339"/>
        <v>1.2785483509387388</v>
      </c>
      <c r="AQ74" s="17"/>
      <c r="AR74" s="17"/>
      <c r="AS74" s="17"/>
      <c r="AT74" s="18" t="str">
        <f t="shared" si="310"/>
        <v xml:space="preserve"> </v>
      </c>
      <c r="AU74" s="18" t="str">
        <f t="shared" si="340"/>
        <v xml:space="preserve"> </v>
      </c>
      <c r="AV74" s="17">
        <f t="shared" si="341"/>
        <v>1626.07</v>
      </c>
      <c r="AW74" s="17">
        <f t="shared" si="342"/>
        <v>10399.27</v>
      </c>
      <c r="AX74" s="17">
        <v>278453.96999999997</v>
      </c>
      <c r="AY74" s="18" t="str">
        <f t="shared" si="313"/>
        <v>СВ.200</v>
      </c>
      <c r="AZ74" s="18">
        <f t="shared" si="343"/>
        <v>3.7346459811652181E-2</v>
      </c>
      <c r="BA74" s="17"/>
      <c r="BB74" s="17"/>
      <c r="BC74" s="17"/>
      <c r="BD74" s="18" t="str">
        <f t="shared" si="314"/>
        <v xml:space="preserve"> </v>
      </c>
      <c r="BE74" s="18" t="str">
        <f t="shared" si="344"/>
        <v xml:space="preserve"> </v>
      </c>
      <c r="BF74" s="17">
        <v>1626.07</v>
      </c>
      <c r="BG74" s="17">
        <v>10399.27</v>
      </c>
      <c r="BH74" s="17">
        <v>45655.14</v>
      </c>
      <c r="BI74" s="18" t="str">
        <f t="shared" si="315"/>
        <v>СВ.200</v>
      </c>
      <c r="BJ74" s="18">
        <f t="shared" si="345"/>
        <v>0.22777873422357264</v>
      </c>
      <c r="BK74" s="17"/>
      <c r="BL74" s="17"/>
      <c r="BM74" s="17"/>
      <c r="BN74" s="18" t="str">
        <f t="shared" si="316"/>
        <v xml:space="preserve"> </v>
      </c>
      <c r="BO74" s="18" t="str">
        <f t="shared" si="346"/>
        <v xml:space="preserve"> </v>
      </c>
      <c r="BP74" s="17"/>
      <c r="BQ74" s="17"/>
      <c r="BR74" s="17"/>
      <c r="BS74" s="18" t="str">
        <f t="shared" si="317"/>
        <v xml:space="preserve"> </v>
      </c>
      <c r="BT74" s="18" t="str">
        <f t="shared" si="347"/>
        <v xml:space="preserve"> </v>
      </c>
      <c r="BU74" s="17"/>
      <c r="BV74" s="17"/>
      <c r="BW74" s="17"/>
      <c r="BX74" s="18" t="str">
        <f t="shared" si="318"/>
        <v xml:space="preserve"> </v>
      </c>
      <c r="BY74" s="18" t="str">
        <f t="shared" si="348"/>
        <v xml:space="preserve"> </v>
      </c>
      <c r="BZ74" s="17"/>
      <c r="CA74" s="17"/>
      <c r="CB74" s="17"/>
      <c r="CC74" s="18" t="str">
        <f t="shared" si="319"/>
        <v xml:space="preserve"> </v>
      </c>
      <c r="CD74" s="18" t="str">
        <f t="shared" si="349"/>
        <v xml:space="preserve"> </v>
      </c>
      <c r="CE74" s="17"/>
      <c r="CF74" s="17"/>
      <c r="CG74" s="17">
        <v>171175.83</v>
      </c>
      <c r="CH74" s="18" t="str">
        <f t="shared" si="320"/>
        <v xml:space="preserve"> </v>
      </c>
      <c r="CI74" s="18">
        <f t="shared" si="350"/>
        <v>0</v>
      </c>
      <c r="CJ74" s="17">
        <f t="shared" si="351"/>
        <v>0</v>
      </c>
      <c r="CK74" s="17">
        <f t="shared" si="352"/>
        <v>0</v>
      </c>
      <c r="CL74" s="17">
        <v>61623</v>
      </c>
      <c r="CM74" s="18" t="str">
        <f t="shared" si="323"/>
        <v xml:space="preserve"> </v>
      </c>
      <c r="CN74" s="18">
        <f t="shared" si="353"/>
        <v>0</v>
      </c>
      <c r="CO74" s="17"/>
      <c r="CP74" s="17"/>
      <c r="CQ74" s="17"/>
      <c r="CR74" s="18" t="str">
        <f t="shared" si="324"/>
        <v xml:space="preserve"> </v>
      </c>
      <c r="CS74" s="18" t="str">
        <f t="shared" si="354"/>
        <v xml:space="preserve"> </v>
      </c>
      <c r="CT74" s="17"/>
      <c r="CU74" s="17"/>
      <c r="CV74" s="17">
        <v>61623</v>
      </c>
      <c r="CW74" s="18" t="str">
        <f t="shared" si="325"/>
        <v xml:space="preserve"> </v>
      </c>
      <c r="CX74" s="18">
        <f t="shared" si="355"/>
        <v>0</v>
      </c>
      <c r="CY74" s="17"/>
      <c r="CZ74" s="17"/>
      <c r="DA74" s="17"/>
      <c r="DB74" s="18" t="str">
        <f t="shared" si="326"/>
        <v xml:space="preserve"> </v>
      </c>
      <c r="DC74" s="18" t="str">
        <f t="shared" si="356"/>
        <v xml:space="preserve"> </v>
      </c>
      <c r="DD74" s="17"/>
      <c r="DE74" s="17"/>
      <c r="DF74" s="17"/>
      <c r="DG74" s="18" t="str">
        <f t="shared" si="327"/>
        <v xml:space="preserve"> </v>
      </c>
      <c r="DH74" s="18" t="str">
        <f t="shared" si="357"/>
        <v xml:space="preserve"> </v>
      </c>
      <c r="DI74" s="17"/>
      <c r="DJ74" s="17"/>
      <c r="DK74" s="17"/>
      <c r="DL74" s="18" t="str">
        <f t="shared" si="328"/>
        <v xml:space="preserve"> </v>
      </c>
      <c r="DM74" s="18" t="str">
        <f t="shared" si="358"/>
        <v xml:space="preserve"> </v>
      </c>
      <c r="DN74" s="17"/>
      <c r="DO74" s="17"/>
      <c r="DP74" s="38" t="str">
        <f t="shared" si="207"/>
        <v xml:space="preserve"> </v>
      </c>
      <c r="DQ74" s="17"/>
      <c r="DR74" s="17"/>
      <c r="DS74" s="17"/>
      <c r="DT74" s="18" t="str">
        <f t="shared" si="329"/>
        <v xml:space="preserve"> </v>
      </c>
      <c r="DU74" s="18" t="str">
        <f t="shared" si="359"/>
        <v xml:space="preserve"> </v>
      </c>
      <c r="DV74" s="17"/>
      <c r="DW74" s="17"/>
      <c r="DX74" s="17"/>
      <c r="DY74" s="18" t="str">
        <f t="shared" si="330"/>
        <v xml:space="preserve"> </v>
      </c>
      <c r="DZ74" s="18" t="str">
        <f t="shared" si="360"/>
        <v xml:space="preserve"> </v>
      </c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</row>
    <row r="75" spans="1:149" s="12" customFormat="1" ht="15.75" x14ac:dyDescent="0.25">
      <c r="A75" s="11"/>
      <c r="B75" s="4" t="s">
        <v>131</v>
      </c>
      <c r="C75" s="34">
        <f>SUM(C76:C79)</f>
        <v>47581888.829999998</v>
      </c>
      <c r="D75" s="34">
        <f>SUM(D76:D79)</f>
        <v>36219978.179999992</v>
      </c>
      <c r="E75" s="34">
        <v>31702133.700000003</v>
      </c>
      <c r="F75" s="16">
        <f>IF(D75&lt;=0," ",IF(D75/C75*100&gt;200,"СВ.200",D75/C75))</f>
        <v>0.76121354302277267</v>
      </c>
      <c r="G75" s="16">
        <f t="shared" si="300"/>
        <v>1.1425091611420461</v>
      </c>
      <c r="H75" s="34">
        <f>SUM(H76:H79)</f>
        <v>45046979.089999996</v>
      </c>
      <c r="I75" s="34">
        <f>SUM(I76:I79)</f>
        <v>34380941.589999996</v>
      </c>
      <c r="J75" s="34">
        <v>29801710.41</v>
      </c>
      <c r="K75" s="16">
        <f t="shared" si="303"/>
        <v>0.76322413366076836</v>
      </c>
      <c r="L75" s="16">
        <f t="shared" si="297"/>
        <v>1.1536566565140312</v>
      </c>
      <c r="M75" s="34">
        <f>SUM(M76:M79)</f>
        <v>38870018.419999994</v>
      </c>
      <c r="N75" s="34">
        <f>SUM(N76:N79)</f>
        <v>30487642.68</v>
      </c>
      <c r="O75" s="34">
        <v>25868081.43</v>
      </c>
      <c r="P75" s="16">
        <f t="shared" si="304"/>
        <v>0.78434855241316359</v>
      </c>
      <c r="Q75" s="16">
        <f t="shared" si="335"/>
        <v>1.1785815180186712</v>
      </c>
      <c r="R75" s="34">
        <f>SUM(R76:R79)</f>
        <v>1703139.13</v>
      </c>
      <c r="S75" s="34">
        <f>SUM(S76:S79)</f>
        <v>1258361.97</v>
      </c>
      <c r="T75" s="34">
        <v>1086439.03</v>
      </c>
      <c r="U75" s="16">
        <f t="shared" si="305"/>
        <v>0.73884860481128167</v>
      </c>
      <c r="V75" s="16">
        <f t="shared" si="336"/>
        <v>1.1582444437770245</v>
      </c>
      <c r="W75" s="34">
        <f>SUM(W76:W79)</f>
        <v>0</v>
      </c>
      <c r="X75" s="34">
        <f>SUM(X76:X79)</f>
        <v>0</v>
      </c>
      <c r="Y75" s="34">
        <v>0</v>
      </c>
      <c r="Z75" s="16" t="str">
        <f t="shared" si="306"/>
        <v xml:space="preserve"> </v>
      </c>
      <c r="AA75" s="16" t="str">
        <f t="shared" si="337"/>
        <v xml:space="preserve"> </v>
      </c>
      <c r="AB75" s="34">
        <f>SUM(AB76:AB79)</f>
        <v>132613.6</v>
      </c>
      <c r="AC75" s="34">
        <f>SUM(AC76:AC79)</f>
        <v>132271.29999999999</v>
      </c>
      <c r="AD75" s="34">
        <v>41611.899999999994</v>
      </c>
      <c r="AE75" s="16">
        <f t="shared" si="307"/>
        <v>0.9974188167729402</v>
      </c>
      <c r="AF75" s="16" t="str">
        <f t="shared" si="362"/>
        <v>св.200</v>
      </c>
      <c r="AG75" s="34">
        <f>SUM(AG76:AG79)</f>
        <v>1020590.52</v>
      </c>
      <c r="AH75" s="34">
        <f>SUM(AH76:AH79)</f>
        <v>435364.44</v>
      </c>
      <c r="AI75" s="34">
        <v>397290.08</v>
      </c>
      <c r="AJ75" s="16">
        <f t="shared" si="308"/>
        <v>0.42658091709493834</v>
      </c>
      <c r="AK75" s="16">
        <f t="shared" si="338"/>
        <v>1.0958351640695383</v>
      </c>
      <c r="AL75" s="34">
        <f>SUM(AL76:AL79)</f>
        <v>3320617.42</v>
      </c>
      <c r="AM75" s="34">
        <f>SUM(AM76:AM79)</f>
        <v>2067301.2</v>
      </c>
      <c r="AN75" s="34">
        <v>2408287.9699999997</v>
      </c>
      <c r="AO75" s="16">
        <f t="shared" si="309"/>
        <v>0.62256530594241111</v>
      </c>
      <c r="AP75" s="16">
        <f t="shared" si="339"/>
        <v>0.85841113095789789</v>
      </c>
      <c r="AQ75" s="34">
        <f>SUM(AQ76:AQ79)</f>
        <v>0</v>
      </c>
      <c r="AR75" s="34">
        <f>SUM(AR76:AR79)</f>
        <v>0</v>
      </c>
      <c r="AS75" s="34">
        <v>0</v>
      </c>
      <c r="AT75" s="16" t="str">
        <f t="shared" si="310"/>
        <v xml:space="preserve"> </v>
      </c>
      <c r="AU75" s="16" t="str">
        <f t="shared" si="340"/>
        <v xml:space="preserve"> </v>
      </c>
      <c r="AV75" s="34">
        <f>SUM(AV76:AV79)</f>
        <v>2534909.7400000002</v>
      </c>
      <c r="AW75" s="34">
        <f>SUM(AW76:AW79)</f>
        <v>1839036.5899999999</v>
      </c>
      <c r="AX75" s="34">
        <v>1900423.29</v>
      </c>
      <c r="AY75" s="16">
        <f t="shared" si="313"/>
        <v>0.72548405214617218</v>
      </c>
      <c r="AZ75" s="16">
        <f t="shared" si="343"/>
        <v>0.96769840681125296</v>
      </c>
      <c r="BA75" s="34">
        <f>SUM(BA76:BA79)</f>
        <v>763991</v>
      </c>
      <c r="BB75" s="34">
        <f>SUM(BB76:BB79)</f>
        <v>720609.19</v>
      </c>
      <c r="BC75" s="34">
        <v>441820.91000000003</v>
      </c>
      <c r="BD75" s="16">
        <f t="shared" si="314"/>
        <v>0.94321685726664317</v>
      </c>
      <c r="BE75" s="16">
        <f t="shared" si="344"/>
        <v>1.6309983834852901</v>
      </c>
      <c r="BF75" s="34">
        <f>SUM(BF76:BF79)</f>
        <v>11627.17</v>
      </c>
      <c r="BG75" s="34">
        <f>SUM(BG76:BG79)</f>
        <v>11627.17</v>
      </c>
      <c r="BH75" s="34">
        <v>24518.74</v>
      </c>
      <c r="BI75" s="16">
        <f t="shared" si="315"/>
        <v>1</v>
      </c>
      <c r="BJ75" s="16">
        <f t="shared" si="345"/>
        <v>0.47421564077109996</v>
      </c>
      <c r="BK75" s="34">
        <f>SUM(BK76:BK79)</f>
        <v>18204</v>
      </c>
      <c r="BL75" s="34">
        <f>SUM(BL76:BL79)</f>
        <v>13653</v>
      </c>
      <c r="BM75" s="34">
        <v>35007.240000000005</v>
      </c>
      <c r="BN75" s="16">
        <f t="shared" si="316"/>
        <v>0.75</v>
      </c>
      <c r="BO75" s="16">
        <f t="shared" si="346"/>
        <v>0.39000503895765554</v>
      </c>
      <c r="BP75" s="34">
        <f>SUM(BP76:BP79)</f>
        <v>0</v>
      </c>
      <c r="BQ75" s="34">
        <f>SUM(BQ76:BQ79)</f>
        <v>0</v>
      </c>
      <c r="BR75" s="34">
        <v>0</v>
      </c>
      <c r="BS75" s="16" t="str">
        <f t="shared" si="317"/>
        <v xml:space="preserve"> </v>
      </c>
      <c r="BT75" s="16" t="str">
        <f t="shared" si="347"/>
        <v xml:space="preserve"> </v>
      </c>
      <c r="BU75" s="34">
        <f>SUM(BU76:BU79)</f>
        <v>180000</v>
      </c>
      <c r="BV75" s="34">
        <f>SUM(BV76:BV79)</f>
        <v>146306.94</v>
      </c>
      <c r="BW75" s="34">
        <v>81600.639999999999</v>
      </c>
      <c r="BX75" s="16">
        <f t="shared" si="318"/>
        <v>0.81281633333333336</v>
      </c>
      <c r="BY75" s="16">
        <f t="shared" si="348"/>
        <v>1.792963143426326</v>
      </c>
      <c r="BZ75" s="34">
        <f>SUM(BZ76:BZ79)</f>
        <v>205000</v>
      </c>
      <c r="CA75" s="34">
        <f>SUM(CA76:CA79)</f>
        <v>126344.47</v>
      </c>
      <c r="CB75" s="34">
        <v>215913.53999999998</v>
      </c>
      <c r="CC75" s="16">
        <f t="shared" si="319"/>
        <v>0.61631448780487808</v>
      </c>
      <c r="CD75" s="16">
        <f t="shared" si="349"/>
        <v>0.58516232932867485</v>
      </c>
      <c r="CE75" s="34">
        <f>SUM(CE76:CE79)</f>
        <v>28875</v>
      </c>
      <c r="CF75" s="34">
        <f>SUM(CF76:CF79)</f>
        <v>28875</v>
      </c>
      <c r="CG75" s="34">
        <v>160000</v>
      </c>
      <c r="CH75" s="16">
        <f t="shared" si="320"/>
        <v>1</v>
      </c>
      <c r="CI75" s="16">
        <f t="shared" si="350"/>
        <v>0.18046875000000001</v>
      </c>
      <c r="CJ75" s="34">
        <f>SUM(CJ76:CJ79)</f>
        <v>578599</v>
      </c>
      <c r="CK75" s="34">
        <f>SUM(CK76:CK79)</f>
        <v>175032.25</v>
      </c>
      <c r="CL75" s="19">
        <v>915562.22</v>
      </c>
      <c r="CM75" s="16">
        <f t="shared" si="323"/>
        <v>0.30251046061261772</v>
      </c>
      <c r="CN75" s="16">
        <f t="shared" si="353"/>
        <v>0.19117460962947991</v>
      </c>
      <c r="CO75" s="34">
        <f>SUM(CO76:CO79)</f>
        <v>70000</v>
      </c>
      <c r="CP75" s="34">
        <f>SUM(CP76:CP79)</f>
        <v>65032.25</v>
      </c>
      <c r="CQ75" s="34">
        <v>196539.76</v>
      </c>
      <c r="CR75" s="16">
        <f t="shared" si="324"/>
        <v>0.92903214285714286</v>
      </c>
      <c r="CS75" s="16">
        <f t="shared" si="354"/>
        <v>0.33088597442064649</v>
      </c>
      <c r="CT75" s="34">
        <f>SUM(CT76:CT79)</f>
        <v>508599</v>
      </c>
      <c r="CU75" s="34">
        <f>SUM(CU76:CU79)</f>
        <v>110000</v>
      </c>
      <c r="CV75" s="34">
        <v>719022.46</v>
      </c>
      <c r="CW75" s="16">
        <f t="shared" si="325"/>
        <v>0.21628040951712449</v>
      </c>
      <c r="CX75" s="16">
        <f t="shared" si="355"/>
        <v>0.15298548532127912</v>
      </c>
      <c r="CY75" s="34">
        <f>SUM(CY76:CY79)</f>
        <v>0</v>
      </c>
      <c r="CZ75" s="34">
        <f>SUM(CZ76:CZ79)</f>
        <v>0</v>
      </c>
      <c r="DA75" s="34">
        <v>0</v>
      </c>
      <c r="DB75" s="16" t="str">
        <f t="shared" si="326"/>
        <v xml:space="preserve"> </v>
      </c>
      <c r="DC75" s="16" t="str">
        <f t="shared" si="356"/>
        <v xml:space="preserve"> </v>
      </c>
      <c r="DD75" s="34">
        <f>SUM(DD76:DD79)</f>
        <v>0</v>
      </c>
      <c r="DE75" s="34">
        <f>SUM(DE76:DE79)</f>
        <v>0</v>
      </c>
      <c r="DF75" s="34">
        <v>0</v>
      </c>
      <c r="DG75" s="16" t="str">
        <f t="shared" si="327"/>
        <v xml:space="preserve"> </v>
      </c>
      <c r="DH75" s="16" t="str">
        <f t="shared" si="357"/>
        <v xml:space="preserve"> </v>
      </c>
      <c r="DI75" s="34">
        <f>SUM(DI76:DI79)</f>
        <v>0</v>
      </c>
      <c r="DJ75" s="34">
        <f>SUM(DJ76:DJ79)</f>
        <v>0</v>
      </c>
      <c r="DK75" s="34">
        <v>0</v>
      </c>
      <c r="DL75" s="16" t="str">
        <f t="shared" si="328"/>
        <v xml:space="preserve"> </v>
      </c>
      <c r="DM75" s="16" t="str">
        <f t="shared" si="358"/>
        <v xml:space="preserve"> </v>
      </c>
      <c r="DN75" s="34">
        <f>SUM(DN76:DN79)</f>
        <v>0</v>
      </c>
      <c r="DO75" s="34">
        <v>0</v>
      </c>
      <c r="DP75" s="16" t="str">
        <f>IF(DN75=0," ",IF(DN75/DO75*100&gt;200,"св.200",DN75/DO75))</f>
        <v xml:space="preserve"> </v>
      </c>
      <c r="DQ75" s="34">
        <f>SUM(DQ76:DQ79)</f>
        <v>0</v>
      </c>
      <c r="DR75" s="34">
        <f>SUM(DR76:DR79)</f>
        <v>0</v>
      </c>
      <c r="DS75" s="34">
        <v>0</v>
      </c>
      <c r="DT75" s="16" t="str">
        <f t="shared" si="329"/>
        <v xml:space="preserve"> </v>
      </c>
      <c r="DU75" s="16" t="str">
        <f t="shared" si="359"/>
        <v xml:space="preserve"> </v>
      </c>
      <c r="DV75" s="34">
        <f>SUM(DV76:DV79)</f>
        <v>748613.57</v>
      </c>
      <c r="DW75" s="34">
        <f>SUM(DW76:DW79)</f>
        <v>616588.56999999995</v>
      </c>
      <c r="DX75" s="34">
        <v>26000</v>
      </c>
      <c r="DY75" s="16">
        <f t="shared" si="330"/>
        <v>0.82364065348160864</v>
      </c>
      <c r="DZ75" s="16" t="str">
        <f t="shared" si="360"/>
        <v>св.200</v>
      </c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</row>
    <row r="76" spans="1:149" s="10" customFormat="1" ht="15.75" customHeight="1" outlineLevel="1" x14ac:dyDescent="0.25">
      <c r="A76" s="9">
        <v>60</v>
      </c>
      <c r="B76" s="5" t="s">
        <v>80</v>
      </c>
      <c r="C76" s="17">
        <f t="shared" ref="C76" si="363">H76+AV76</f>
        <v>40595622.579999998</v>
      </c>
      <c r="D76" s="17">
        <f t="shared" ref="D76" si="364">I76+AW76</f>
        <v>31363617.389999997</v>
      </c>
      <c r="E76" s="17">
        <v>27509007.300000001</v>
      </c>
      <c r="F76" s="18">
        <f>IF(D76&lt;=0," ",IF(D76/C76*100&gt;200,"СВ.200",D76/C76))</f>
        <v>0.77258619025223974</v>
      </c>
      <c r="G76" s="18">
        <f t="shared" si="300"/>
        <v>1.1401217444149647</v>
      </c>
      <c r="H76" s="17">
        <f t="shared" ref="H76" si="365">M76+R76+W76+AB76+AG76+AL76+AQ76</f>
        <v>39393570.609999999</v>
      </c>
      <c r="I76" s="17">
        <f t="shared" ref="I76" si="366">N76+S76+X76+AC76+AH76+AM76+AR76</f>
        <v>30403077.679999996</v>
      </c>
      <c r="J76" s="17">
        <v>26713199.650000002</v>
      </c>
      <c r="K76" s="18">
        <f t="shared" si="303"/>
        <v>0.77177765836443935</v>
      </c>
      <c r="L76" s="18">
        <f t="shared" si="297"/>
        <v>1.1381293921486486</v>
      </c>
      <c r="M76" s="17">
        <v>35349124.479999997</v>
      </c>
      <c r="N76" s="17">
        <v>27509813.039999999</v>
      </c>
      <c r="O76" s="17">
        <v>23955349.460000001</v>
      </c>
      <c r="P76" s="18">
        <f t="shared" si="304"/>
        <v>0.77823180756752941</v>
      </c>
      <c r="Q76" s="18">
        <f t="shared" si="335"/>
        <v>1.1483786987092444</v>
      </c>
      <c r="R76" s="17">
        <v>1703139.13</v>
      </c>
      <c r="S76" s="17">
        <v>1258361.97</v>
      </c>
      <c r="T76" s="17">
        <v>1086439.03</v>
      </c>
      <c r="U76" s="18">
        <f t="shared" si="305"/>
        <v>0.73884860481128167</v>
      </c>
      <c r="V76" s="18">
        <f t="shared" si="336"/>
        <v>1.1582444437770245</v>
      </c>
      <c r="W76" s="17"/>
      <c r="X76" s="17"/>
      <c r="Y76" s="17"/>
      <c r="Z76" s="18" t="str">
        <f t="shared" si="306"/>
        <v xml:space="preserve"> </v>
      </c>
      <c r="AA76" s="18" t="str">
        <f t="shared" si="337"/>
        <v xml:space="preserve"> </v>
      </c>
      <c r="AB76" s="17">
        <v>15307</v>
      </c>
      <c r="AC76" s="17">
        <v>15307</v>
      </c>
      <c r="AD76" s="17">
        <v>18185.5</v>
      </c>
      <c r="AE76" s="18">
        <f t="shared" si="307"/>
        <v>1</v>
      </c>
      <c r="AF76" s="18">
        <f t="shared" si="362"/>
        <v>0.8417145528030574</v>
      </c>
      <c r="AG76" s="17">
        <v>749000</v>
      </c>
      <c r="AH76" s="17">
        <v>308443.31</v>
      </c>
      <c r="AI76" s="17">
        <v>294367.02</v>
      </c>
      <c r="AJ76" s="18">
        <f t="shared" si="308"/>
        <v>0.41180682242990652</v>
      </c>
      <c r="AK76" s="18">
        <f t="shared" si="338"/>
        <v>1.047818841934127</v>
      </c>
      <c r="AL76" s="17">
        <v>1577000</v>
      </c>
      <c r="AM76" s="17">
        <v>1311152.3600000001</v>
      </c>
      <c r="AN76" s="17">
        <v>1358858.64</v>
      </c>
      <c r="AO76" s="18">
        <f t="shared" si="309"/>
        <v>0.83142191502853524</v>
      </c>
      <c r="AP76" s="18">
        <f t="shared" si="339"/>
        <v>0.964892389395265</v>
      </c>
      <c r="AQ76" s="17"/>
      <c r="AR76" s="17"/>
      <c r="AS76" s="17"/>
      <c r="AT76" s="18" t="str">
        <f t="shared" si="310"/>
        <v xml:space="preserve"> </v>
      </c>
      <c r="AU76" s="18" t="str">
        <f t="shared" si="340"/>
        <v xml:space="preserve"> </v>
      </c>
      <c r="AV76" s="17">
        <f t="shared" ref="AV76" si="367">BA76+BF76+BK76+BP76+BU76+BZ76+CE76+CJ76+CY76+DD76+DI76+DQ76+DV76</f>
        <v>1202051.97</v>
      </c>
      <c r="AW76" s="17">
        <f>BB76+BG76+BL76+BQ76+BV76+CA76+CF76+CK76+CZ76+DE76+DJ76+DN76+DR76+DW76</f>
        <v>960539.71</v>
      </c>
      <c r="AX76" s="17">
        <v>795807.65</v>
      </c>
      <c r="AY76" s="18">
        <f t="shared" si="313"/>
        <v>0.79908334578911755</v>
      </c>
      <c r="AZ76" s="18">
        <f t="shared" si="343"/>
        <v>1.2069998447489163</v>
      </c>
      <c r="BA76" s="17">
        <v>500000</v>
      </c>
      <c r="BB76" s="17">
        <v>474272.55</v>
      </c>
      <c r="BC76" s="17">
        <v>187391.01</v>
      </c>
      <c r="BD76" s="18">
        <f t="shared" si="314"/>
        <v>0.94854510000000003</v>
      </c>
      <c r="BE76" s="18" t="str">
        <f t="shared" si="344"/>
        <v>св.200</v>
      </c>
      <c r="BF76" s="17"/>
      <c r="BG76" s="17"/>
      <c r="BH76" s="17"/>
      <c r="BI76" s="18" t="str">
        <f t="shared" si="315"/>
        <v xml:space="preserve"> </v>
      </c>
      <c r="BJ76" s="18" t="str">
        <f t="shared" si="345"/>
        <v xml:space="preserve"> </v>
      </c>
      <c r="BK76" s="17"/>
      <c r="BL76" s="17"/>
      <c r="BM76" s="17">
        <v>21354.240000000002</v>
      </c>
      <c r="BN76" s="18" t="str">
        <f t="shared" si="316"/>
        <v xml:space="preserve"> </v>
      </c>
      <c r="BO76" s="18">
        <f t="shared" si="346"/>
        <v>0</v>
      </c>
      <c r="BP76" s="17"/>
      <c r="BQ76" s="17"/>
      <c r="BR76" s="17"/>
      <c r="BS76" s="18" t="str">
        <f t="shared" si="317"/>
        <v xml:space="preserve"> </v>
      </c>
      <c r="BT76" s="18" t="str">
        <f t="shared" si="347"/>
        <v xml:space="preserve"> </v>
      </c>
      <c r="BU76" s="17">
        <v>180000</v>
      </c>
      <c r="BV76" s="17">
        <v>146306.94</v>
      </c>
      <c r="BW76" s="17">
        <v>81600.639999999999</v>
      </c>
      <c r="BX76" s="18">
        <f t="shared" si="318"/>
        <v>0.81281633333333336</v>
      </c>
      <c r="BY76" s="18">
        <f t="shared" si="348"/>
        <v>1.792963143426326</v>
      </c>
      <c r="BZ76" s="17">
        <v>165000</v>
      </c>
      <c r="CA76" s="17">
        <v>99901</v>
      </c>
      <c r="CB76" s="17">
        <v>148922</v>
      </c>
      <c r="CC76" s="18">
        <f t="shared" si="319"/>
        <v>0.60546060606060603</v>
      </c>
      <c r="CD76" s="18">
        <f t="shared" si="349"/>
        <v>0.67082768160513562</v>
      </c>
      <c r="CE76" s="17"/>
      <c r="CF76" s="17"/>
      <c r="CG76" s="17">
        <v>160000</v>
      </c>
      <c r="CH76" s="18" t="str">
        <f t="shared" si="320"/>
        <v xml:space="preserve"> </v>
      </c>
      <c r="CI76" s="18">
        <f t="shared" si="350"/>
        <v>0</v>
      </c>
      <c r="CJ76" s="17">
        <f t="shared" ref="CJ76" si="368">CO76+CT76</f>
        <v>70000</v>
      </c>
      <c r="CK76" s="17">
        <f t="shared" ref="CK76" si="369">CP76+CU76</f>
        <v>65032.25</v>
      </c>
      <c r="CL76" s="17">
        <v>196539.76</v>
      </c>
      <c r="CM76" s="18">
        <f t="shared" si="323"/>
        <v>0.92903214285714286</v>
      </c>
      <c r="CN76" s="18">
        <f t="shared" si="353"/>
        <v>0.33088597442064649</v>
      </c>
      <c r="CO76" s="17">
        <v>70000</v>
      </c>
      <c r="CP76" s="17">
        <v>65032.25</v>
      </c>
      <c r="CQ76" s="17">
        <v>196539.76</v>
      </c>
      <c r="CR76" s="18">
        <f t="shared" si="324"/>
        <v>0.92903214285714286</v>
      </c>
      <c r="CS76" s="18">
        <f t="shared" si="354"/>
        <v>0.33088597442064649</v>
      </c>
      <c r="CT76" s="17"/>
      <c r="CU76" s="17"/>
      <c r="CV76" s="17"/>
      <c r="CW76" s="18" t="str">
        <f t="shared" si="325"/>
        <v xml:space="preserve"> </v>
      </c>
      <c r="CX76" s="18" t="str">
        <f t="shared" si="355"/>
        <v xml:space="preserve"> </v>
      </c>
      <c r="CY76" s="17"/>
      <c r="CZ76" s="17"/>
      <c r="DA76" s="17"/>
      <c r="DB76" s="18" t="str">
        <f t="shared" si="326"/>
        <v xml:space="preserve"> </v>
      </c>
      <c r="DC76" s="18" t="str">
        <f t="shared" si="356"/>
        <v xml:space="preserve"> </v>
      </c>
      <c r="DD76" s="17"/>
      <c r="DE76" s="17"/>
      <c r="DF76" s="17"/>
      <c r="DG76" s="18" t="str">
        <f t="shared" si="327"/>
        <v xml:space="preserve"> </v>
      </c>
      <c r="DH76" s="18" t="str">
        <f t="shared" si="357"/>
        <v xml:space="preserve"> </v>
      </c>
      <c r="DI76" s="17"/>
      <c r="DJ76" s="17"/>
      <c r="DK76" s="17"/>
      <c r="DL76" s="18" t="str">
        <f t="shared" si="328"/>
        <v xml:space="preserve"> </v>
      </c>
      <c r="DM76" s="18" t="str">
        <f t="shared" si="358"/>
        <v xml:space="preserve"> </v>
      </c>
      <c r="DN76" s="17"/>
      <c r="DO76" s="17"/>
      <c r="DP76" s="38" t="str">
        <f t="shared" si="207"/>
        <v xml:space="preserve"> </v>
      </c>
      <c r="DQ76" s="17"/>
      <c r="DR76" s="17"/>
      <c r="DS76" s="17"/>
      <c r="DT76" s="18" t="str">
        <f t="shared" si="329"/>
        <v xml:space="preserve"> </v>
      </c>
      <c r="DU76" s="18" t="str">
        <f t="shared" si="359"/>
        <v xml:space="preserve"> </v>
      </c>
      <c r="DV76" s="17">
        <v>287051.96999999997</v>
      </c>
      <c r="DW76" s="17">
        <v>175026.97</v>
      </c>
      <c r="DX76" s="17"/>
      <c r="DY76" s="18">
        <f t="shared" si="330"/>
        <v>0.60973965794416951</v>
      </c>
      <c r="DZ76" s="18" t="str">
        <f t="shared" si="360"/>
        <v xml:space="preserve"> </v>
      </c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</row>
    <row r="77" spans="1:149" s="10" customFormat="1" ht="15.75" customHeight="1" outlineLevel="1" x14ac:dyDescent="0.25">
      <c r="A77" s="9">
        <v>61</v>
      </c>
      <c r="B77" s="5" t="s">
        <v>59</v>
      </c>
      <c r="C77" s="17">
        <f t="shared" ref="C77:C79" si="370">H77+AV77</f>
        <v>2481034.65</v>
      </c>
      <c r="D77" s="17">
        <f t="shared" ref="D77:D79" si="371">I77+AW77</f>
        <v>1673455.8599999999</v>
      </c>
      <c r="E77" s="17">
        <v>1158898.3599999999</v>
      </c>
      <c r="F77" s="18">
        <f>IF(D77&lt;=0," ",IF(D77/C77*100&gt;200,"СВ.200",D77/C77))</f>
        <v>0.67449918927976271</v>
      </c>
      <c r="G77" s="18">
        <f t="shared" si="300"/>
        <v>1.4440057193626541</v>
      </c>
      <c r="H77" s="17">
        <f t="shared" ref="H77:H79" si="372">M77+R77+W77+AB77+AG77+AL77+AQ77</f>
        <v>1838808.48</v>
      </c>
      <c r="I77" s="17">
        <f t="shared" ref="I77:I79" si="373">N77+S77+X77+AC77+AH77+AM77+AR77</f>
        <v>1463649.93</v>
      </c>
      <c r="J77" s="17">
        <v>646732.74</v>
      </c>
      <c r="K77" s="18">
        <f t="shared" ref="K77:K79" si="374">IF(I77&lt;=0," ",IF(I77/H77*100&gt;200,"СВ.200",I77/H77))</f>
        <v>0.79597736573414102</v>
      </c>
      <c r="L77" s="18" t="str">
        <f t="shared" ref="L77:L79" si="375">IF(J77=0," ",IF(I77/J77*100&gt;200,"св.200",I77/J77))</f>
        <v>св.200</v>
      </c>
      <c r="M77" s="17">
        <v>958808.48</v>
      </c>
      <c r="N77" s="17">
        <v>889445.2</v>
      </c>
      <c r="O77" s="17">
        <v>136098.68</v>
      </c>
      <c r="P77" s="18">
        <f t="shared" si="304"/>
        <v>0.92765679335668783</v>
      </c>
      <c r="Q77" s="18" t="str">
        <f t="shared" si="335"/>
        <v>св.200</v>
      </c>
      <c r="R77" s="17"/>
      <c r="S77" s="17"/>
      <c r="T77" s="17"/>
      <c r="U77" s="18" t="str">
        <f t="shared" si="305"/>
        <v xml:space="preserve"> </v>
      </c>
      <c r="V77" s="18" t="str">
        <f t="shared" si="336"/>
        <v xml:space="preserve"> </v>
      </c>
      <c r="W77" s="17"/>
      <c r="X77" s="17"/>
      <c r="Y77" s="17"/>
      <c r="Z77" s="18" t="str">
        <f t="shared" si="306"/>
        <v xml:space="preserve"> </v>
      </c>
      <c r="AA77" s="18" t="str">
        <f t="shared" si="337"/>
        <v xml:space="preserve"> </v>
      </c>
      <c r="AB77" s="17">
        <v>45000</v>
      </c>
      <c r="AC77" s="17">
        <v>44657.7</v>
      </c>
      <c r="AD77" s="17">
        <v>16139.7</v>
      </c>
      <c r="AE77" s="18">
        <f t="shared" si="307"/>
        <v>0.99239333333333324</v>
      </c>
      <c r="AF77" s="18" t="str">
        <f t="shared" si="362"/>
        <v>св.200</v>
      </c>
      <c r="AG77" s="17">
        <v>40000</v>
      </c>
      <c r="AH77" s="17">
        <v>25133.43</v>
      </c>
      <c r="AI77" s="17">
        <v>28721.86</v>
      </c>
      <c r="AJ77" s="18">
        <f t="shared" si="308"/>
        <v>0.62833574999999997</v>
      </c>
      <c r="AK77" s="18">
        <f t="shared" si="338"/>
        <v>0.8750627570777102</v>
      </c>
      <c r="AL77" s="17">
        <v>795000</v>
      </c>
      <c r="AM77" s="17">
        <v>504413.6</v>
      </c>
      <c r="AN77" s="17">
        <v>465772.5</v>
      </c>
      <c r="AO77" s="18">
        <f t="shared" si="309"/>
        <v>0.63448251572327041</v>
      </c>
      <c r="AP77" s="18">
        <f t="shared" si="339"/>
        <v>1.0829613169519454</v>
      </c>
      <c r="AQ77" s="17"/>
      <c r="AR77" s="17"/>
      <c r="AS77" s="17"/>
      <c r="AT77" s="18" t="str">
        <f t="shared" si="310"/>
        <v xml:space="preserve"> </v>
      </c>
      <c r="AU77" s="18" t="str">
        <f t="shared" si="340"/>
        <v xml:space="preserve"> </v>
      </c>
      <c r="AV77" s="17">
        <f t="shared" ref="AV77:AV79" si="376">BA77+BF77+BK77+BP77+BU77+BZ77+CE77+CJ77+CY77+DD77+DI77+DQ77+DV77</f>
        <v>642226.17000000004</v>
      </c>
      <c r="AW77" s="17">
        <f>BB77+BG77+BL77+BQ77+BV77+CA77+CF77+CK77+CZ77+DE77+DJ77+DN77+DR77+DW77</f>
        <v>209805.93</v>
      </c>
      <c r="AX77" s="17">
        <v>512165.62</v>
      </c>
      <c r="AY77" s="18">
        <f t="shared" si="313"/>
        <v>0.32668542610152429</v>
      </c>
      <c r="AZ77" s="18">
        <f t="shared" si="343"/>
        <v>0.40964469657295621</v>
      </c>
      <c r="BA77" s="17">
        <v>10000</v>
      </c>
      <c r="BB77" s="17">
        <v>9735.2900000000009</v>
      </c>
      <c r="BC77" s="17">
        <v>6632.88</v>
      </c>
      <c r="BD77" s="18">
        <f t="shared" si="314"/>
        <v>0.97352900000000009</v>
      </c>
      <c r="BE77" s="18">
        <f t="shared" si="344"/>
        <v>1.4677319656016694</v>
      </c>
      <c r="BF77" s="17">
        <v>11627.17</v>
      </c>
      <c r="BG77" s="17">
        <v>11627.17</v>
      </c>
      <c r="BH77" s="17">
        <v>24518.74</v>
      </c>
      <c r="BI77" s="18">
        <f t="shared" si="315"/>
        <v>1</v>
      </c>
      <c r="BJ77" s="18">
        <f t="shared" si="345"/>
        <v>0.47421564077109996</v>
      </c>
      <c r="BK77" s="17"/>
      <c r="BL77" s="17"/>
      <c r="BM77" s="17"/>
      <c r="BN77" s="18" t="str">
        <f t="shared" si="316"/>
        <v xml:space="preserve"> </v>
      </c>
      <c r="BO77" s="18" t="str">
        <f t="shared" si="346"/>
        <v xml:space="preserve"> </v>
      </c>
      <c r="BP77" s="17"/>
      <c r="BQ77" s="17"/>
      <c r="BR77" s="17"/>
      <c r="BS77" s="18" t="str">
        <f t="shared" si="317"/>
        <v xml:space="preserve"> </v>
      </c>
      <c r="BT77" s="18" t="str">
        <f t="shared" si="347"/>
        <v xml:space="preserve"> </v>
      </c>
      <c r="BU77" s="17"/>
      <c r="BV77" s="17"/>
      <c r="BW77" s="17"/>
      <c r="BX77" s="18" t="str">
        <f t="shared" si="318"/>
        <v xml:space="preserve"> </v>
      </c>
      <c r="BY77" s="18" t="str">
        <f t="shared" si="348"/>
        <v xml:space="preserve"> </v>
      </c>
      <c r="BZ77" s="17">
        <v>40000</v>
      </c>
      <c r="CA77" s="17">
        <v>26443.47</v>
      </c>
      <c r="CB77" s="17">
        <v>66991.539999999994</v>
      </c>
      <c r="CC77" s="18">
        <f t="shared" si="319"/>
        <v>0.66108675000000006</v>
      </c>
      <c r="CD77" s="18">
        <f t="shared" si="349"/>
        <v>0.39472849855369802</v>
      </c>
      <c r="CE77" s="17"/>
      <c r="CF77" s="17"/>
      <c r="CG77" s="17"/>
      <c r="CH77" s="18" t="str">
        <f t="shared" si="320"/>
        <v xml:space="preserve"> </v>
      </c>
      <c r="CI77" s="18" t="str">
        <f t="shared" si="350"/>
        <v xml:space="preserve"> </v>
      </c>
      <c r="CJ77" s="17">
        <f t="shared" ref="CJ77:CJ79" si="377">CO77+CT77</f>
        <v>508599</v>
      </c>
      <c r="CK77" s="17">
        <f t="shared" ref="CK77:CK79" si="378">CP77+CU77</f>
        <v>110000</v>
      </c>
      <c r="CL77" s="17">
        <v>388022.46</v>
      </c>
      <c r="CM77" s="18">
        <f t="shared" si="323"/>
        <v>0.21628040951712449</v>
      </c>
      <c r="CN77" s="18">
        <f t="shared" si="353"/>
        <v>0.28348874444020583</v>
      </c>
      <c r="CO77" s="17"/>
      <c r="CP77" s="17"/>
      <c r="CQ77" s="17"/>
      <c r="CR77" s="18" t="str">
        <f t="shared" si="324"/>
        <v xml:space="preserve"> </v>
      </c>
      <c r="CS77" s="18" t="str">
        <f t="shared" si="354"/>
        <v xml:space="preserve"> </v>
      </c>
      <c r="CT77" s="17">
        <v>508599</v>
      </c>
      <c r="CU77" s="17">
        <v>110000</v>
      </c>
      <c r="CV77" s="17">
        <v>388022.46</v>
      </c>
      <c r="CW77" s="18">
        <f t="shared" si="325"/>
        <v>0.21628040951712449</v>
      </c>
      <c r="CX77" s="18">
        <f t="shared" si="355"/>
        <v>0.28348874444020583</v>
      </c>
      <c r="CY77" s="17"/>
      <c r="CZ77" s="17"/>
      <c r="DA77" s="17"/>
      <c r="DB77" s="18" t="str">
        <f t="shared" si="326"/>
        <v xml:space="preserve"> </v>
      </c>
      <c r="DC77" s="18" t="str">
        <f t="shared" si="356"/>
        <v xml:space="preserve"> </v>
      </c>
      <c r="DD77" s="17"/>
      <c r="DE77" s="17"/>
      <c r="DF77" s="17"/>
      <c r="DG77" s="18" t="str">
        <f t="shared" si="327"/>
        <v xml:space="preserve"> </v>
      </c>
      <c r="DH77" s="18" t="str">
        <f t="shared" si="357"/>
        <v xml:space="preserve"> </v>
      </c>
      <c r="DI77" s="17"/>
      <c r="DJ77" s="17"/>
      <c r="DK77" s="17"/>
      <c r="DL77" s="18" t="str">
        <f t="shared" si="328"/>
        <v xml:space="preserve"> </v>
      </c>
      <c r="DM77" s="18" t="str">
        <f t="shared" si="358"/>
        <v xml:space="preserve"> </v>
      </c>
      <c r="DN77" s="17"/>
      <c r="DO77" s="17"/>
      <c r="DP77" s="38" t="str">
        <f t="shared" si="207"/>
        <v xml:space="preserve"> </v>
      </c>
      <c r="DQ77" s="17"/>
      <c r="DR77" s="17"/>
      <c r="DS77" s="17"/>
      <c r="DT77" s="18" t="str">
        <f t="shared" si="329"/>
        <v xml:space="preserve"> </v>
      </c>
      <c r="DU77" s="18" t="str">
        <f t="shared" si="359"/>
        <v xml:space="preserve"> </v>
      </c>
      <c r="DV77" s="17">
        <v>72000</v>
      </c>
      <c r="DW77" s="17">
        <v>52000</v>
      </c>
      <c r="DX77" s="17">
        <v>26000</v>
      </c>
      <c r="DY77" s="18">
        <f t="shared" si="330"/>
        <v>0.72222222222222221</v>
      </c>
      <c r="DZ77" s="18">
        <f t="shared" si="360"/>
        <v>2</v>
      </c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</row>
    <row r="78" spans="1:149" s="10" customFormat="1" ht="15.75" customHeight="1" outlineLevel="1" x14ac:dyDescent="0.25">
      <c r="A78" s="9">
        <v>62</v>
      </c>
      <c r="B78" s="5" t="s">
        <v>93</v>
      </c>
      <c r="C78" s="17">
        <f t="shared" si="370"/>
        <v>3144214</v>
      </c>
      <c r="D78" s="17">
        <f t="shared" si="371"/>
        <v>2377096.4899999998</v>
      </c>
      <c r="E78" s="17">
        <v>1941216.37</v>
      </c>
      <c r="F78" s="18">
        <f>IF(D78&lt;=0," ",IF(D78/C78*100&gt;200,"СВ.200",D78/C78))</f>
        <v>0.75602248765510227</v>
      </c>
      <c r="G78" s="18">
        <f t="shared" si="300"/>
        <v>1.2245396889992224</v>
      </c>
      <c r="H78" s="17">
        <f t="shared" si="372"/>
        <v>2757600</v>
      </c>
      <c r="I78" s="17">
        <f t="shared" si="373"/>
        <v>1992185.67</v>
      </c>
      <c r="J78" s="17">
        <v>1938469.9300000002</v>
      </c>
      <c r="K78" s="18">
        <f t="shared" si="374"/>
        <v>0.72243460617928634</v>
      </c>
      <c r="L78" s="18">
        <f t="shared" si="375"/>
        <v>1.0277103808362917</v>
      </c>
      <c r="M78" s="17">
        <v>2200000</v>
      </c>
      <c r="N78" s="17">
        <v>1832188</v>
      </c>
      <c r="O78" s="17">
        <v>1579741.82</v>
      </c>
      <c r="P78" s="18">
        <f t="shared" si="304"/>
        <v>0.83281272727272726</v>
      </c>
      <c r="Q78" s="18">
        <f t="shared" si="335"/>
        <v>1.1598021757757859</v>
      </c>
      <c r="R78" s="17"/>
      <c r="S78" s="17"/>
      <c r="T78" s="17"/>
      <c r="U78" s="18" t="str">
        <f t="shared" si="305"/>
        <v xml:space="preserve"> </v>
      </c>
      <c r="V78" s="18" t="str">
        <f t="shared" si="336"/>
        <v xml:space="preserve"> </v>
      </c>
      <c r="W78" s="17"/>
      <c r="X78" s="17"/>
      <c r="Y78" s="17"/>
      <c r="Z78" s="18" t="str">
        <f t="shared" si="306"/>
        <v xml:space="preserve"> </v>
      </c>
      <c r="AA78" s="18" t="str">
        <f t="shared" si="337"/>
        <v xml:space="preserve"> </v>
      </c>
      <c r="AB78" s="17"/>
      <c r="AC78" s="17"/>
      <c r="AD78" s="17"/>
      <c r="AE78" s="18" t="str">
        <f t="shared" si="307"/>
        <v xml:space="preserve"> </v>
      </c>
      <c r="AF78" s="18" t="str">
        <f t="shared" si="362"/>
        <v xml:space="preserve"> </v>
      </c>
      <c r="AG78" s="17">
        <v>131600</v>
      </c>
      <c r="AH78" s="17">
        <v>65872.66</v>
      </c>
      <c r="AI78" s="17">
        <v>42000.82</v>
      </c>
      <c r="AJ78" s="18">
        <f t="shared" si="308"/>
        <v>0.50055212765957446</v>
      </c>
      <c r="AK78" s="18">
        <f t="shared" si="338"/>
        <v>1.5683660461867175</v>
      </c>
      <c r="AL78" s="17">
        <v>426000</v>
      </c>
      <c r="AM78" s="17">
        <v>94125.01</v>
      </c>
      <c r="AN78" s="17">
        <v>316727.28999999998</v>
      </c>
      <c r="AO78" s="18">
        <f t="shared" si="309"/>
        <v>0.2209507276995305</v>
      </c>
      <c r="AP78" s="18">
        <f t="shared" si="339"/>
        <v>0.29717998092302056</v>
      </c>
      <c r="AQ78" s="17"/>
      <c r="AR78" s="17"/>
      <c r="AS78" s="17"/>
      <c r="AT78" s="18" t="str">
        <f t="shared" si="310"/>
        <v xml:space="preserve"> </v>
      </c>
      <c r="AU78" s="18" t="str">
        <f t="shared" si="340"/>
        <v xml:space="preserve"> </v>
      </c>
      <c r="AV78" s="17">
        <f t="shared" si="376"/>
        <v>386614</v>
      </c>
      <c r="AW78" s="17">
        <f t="shared" ref="AW78:AW79" si="379">BB78+BG78+BL78+BQ78+BV78+CA78+CF78+CK78+CZ78+DE78+DJ78+DN78+DR78+DW78</f>
        <v>384910.82</v>
      </c>
      <c r="AX78" s="17">
        <v>2746.44</v>
      </c>
      <c r="AY78" s="18">
        <f t="shared" si="313"/>
        <v>0.99559462409535093</v>
      </c>
      <c r="AZ78" s="18" t="str">
        <f t="shared" si="343"/>
        <v>св.200</v>
      </c>
      <c r="BA78" s="17">
        <v>4000</v>
      </c>
      <c r="BB78" s="17">
        <v>2296.8200000000002</v>
      </c>
      <c r="BC78" s="17">
        <v>2746.44</v>
      </c>
      <c r="BD78" s="18">
        <f t="shared" si="314"/>
        <v>0.57420500000000008</v>
      </c>
      <c r="BE78" s="18">
        <f t="shared" si="344"/>
        <v>0.83628988800046611</v>
      </c>
      <c r="BF78" s="17"/>
      <c r="BG78" s="17"/>
      <c r="BH78" s="17"/>
      <c r="BI78" s="18" t="str">
        <f t="shared" si="315"/>
        <v xml:space="preserve"> </v>
      </c>
      <c r="BJ78" s="18" t="str">
        <f t="shared" si="345"/>
        <v xml:space="preserve"> </v>
      </c>
      <c r="BK78" s="17"/>
      <c r="BL78" s="17"/>
      <c r="BM78" s="17"/>
      <c r="BN78" s="18" t="str">
        <f t="shared" si="316"/>
        <v xml:space="preserve"> </v>
      </c>
      <c r="BO78" s="18" t="str">
        <f t="shared" si="346"/>
        <v xml:space="preserve"> </v>
      </c>
      <c r="BP78" s="17"/>
      <c r="BQ78" s="17"/>
      <c r="BR78" s="17"/>
      <c r="BS78" s="18" t="str">
        <f t="shared" si="317"/>
        <v xml:space="preserve"> </v>
      </c>
      <c r="BT78" s="18" t="str">
        <f t="shared" si="347"/>
        <v xml:space="preserve"> </v>
      </c>
      <c r="BU78" s="17"/>
      <c r="BV78" s="17"/>
      <c r="BW78" s="17"/>
      <c r="BX78" s="18" t="str">
        <f t="shared" si="318"/>
        <v xml:space="preserve"> </v>
      </c>
      <c r="BY78" s="18" t="str">
        <f t="shared" si="348"/>
        <v xml:space="preserve"> </v>
      </c>
      <c r="BZ78" s="17"/>
      <c r="CA78" s="17"/>
      <c r="CB78" s="17"/>
      <c r="CC78" s="18" t="str">
        <f t="shared" si="319"/>
        <v xml:space="preserve"> </v>
      </c>
      <c r="CD78" s="18" t="str">
        <f t="shared" si="349"/>
        <v xml:space="preserve"> </v>
      </c>
      <c r="CE78" s="17"/>
      <c r="CF78" s="17"/>
      <c r="CG78" s="17"/>
      <c r="CH78" s="18" t="str">
        <f t="shared" si="320"/>
        <v xml:space="preserve"> </v>
      </c>
      <c r="CI78" s="18" t="str">
        <f t="shared" si="350"/>
        <v xml:space="preserve"> </v>
      </c>
      <c r="CJ78" s="17">
        <f t="shared" si="377"/>
        <v>0</v>
      </c>
      <c r="CK78" s="17">
        <f t="shared" si="378"/>
        <v>0</v>
      </c>
      <c r="CL78" s="17"/>
      <c r="CM78" s="18" t="str">
        <f t="shared" si="323"/>
        <v xml:space="preserve"> </v>
      </c>
      <c r="CN78" s="18" t="str">
        <f t="shared" si="353"/>
        <v xml:space="preserve"> </v>
      </c>
      <c r="CO78" s="17"/>
      <c r="CP78" s="17"/>
      <c r="CQ78" s="17"/>
      <c r="CR78" s="18" t="str">
        <f t="shared" si="324"/>
        <v xml:space="preserve"> </v>
      </c>
      <c r="CS78" s="18" t="str">
        <f t="shared" si="354"/>
        <v xml:space="preserve"> </v>
      </c>
      <c r="CT78" s="17"/>
      <c r="CU78" s="17"/>
      <c r="CV78" s="17"/>
      <c r="CW78" s="18" t="str">
        <f t="shared" si="325"/>
        <v xml:space="preserve"> </v>
      </c>
      <c r="CX78" s="18" t="str">
        <f t="shared" si="355"/>
        <v xml:space="preserve"> </v>
      </c>
      <c r="CY78" s="17"/>
      <c r="CZ78" s="17"/>
      <c r="DA78" s="17"/>
      <c r="DB78" s="18" t="str">
        <f t="shared" si="326"/>
        <v xml:space="preserve"> </v>
      </c>
      <c r="DC78" s="18" t="str">
        <f t="shared" si="356"/>
        <v xml:space="preserve"> </v>
      </c>
      <c r="DD78" s="17"/>
      <c r="DE78" s="17"/>
      <c r="DF78" s="17"/>
      <c r="DG78" s="18" t="str">
        <f t="shared" si="327"/>
        <v xml:space="preserve"> </v>
      </c>
      <c r="DH78" s="18" t="str">
        <f t="shared" si="357"/>
        <v xml:space="preserve"> </v>
      </c>
      <c r="DI78" s="17"/>
      <c r="DJ78" s="17"/>
      <c r="DK78" s="17"/>
      <c r="DL78" s="18" t="str">
        <f t="shared" si="328"/>
        <v xml:space="preserve"> </v>
      </c>
      <c r="DM78" s="18" t="str">
        <f t="shared" si="358"/>
        <v xml:space="preserve"> </v>
      </c>
      <c r="DN78" s="17"/>
      <c r="DO78" s="17"/>
      <c r="DP78" s="38" t="str">
        <f t="shared" si="207"/>
        <v xml:space="preserve"> </v>
      </c>
      <c r="DQ78" s="17"/>
      <c r="DR78" s="17"/>
      <c r="DS78" s="17"/>
      <c r="DT78" s="18" t="str">
        <f t="shared" si="329"/>
        <v xml:space="preserve"> </v>
      </c>
      <c r="DU78" s="18" t="str">
        <f t="shared" si="359"/>
        <v xml:space="preserve"> </v>
      </c>
      <c r="DV78" s="17">
        <v>382614</v>
      </c>
      <c r="DW78" s="17">
        <v>382614</v>
      </c>
      <c r="DX78" s="17"/>
      <c r="DY78" s="18">
        <f t="shared" si="330"/>
        <v>1</v>
      </c>
      <c r="DZ78" s="18" t="str">
        <f t="shared" si="360"/>
        <v xml:space="preserve"> </v>
      </c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</row>
    <row r="79" spans="1:149" s="10" customFormat="1" ht="15.75" customHeight="1" outlineLevel="1" x14ac:dyDescent="0.25">
      <c r="A79" s="9">
        <v>63</v>
      </c>
      <c r="B79" s="5" t="s">
        <v>18</v>
      </c>
      <c r="C79" s="17">
        <f t="shared" si="370"/>
        <v>1361017.6</v>
      </c>
      <c r="D79" s="17">
        <f t="shared" si="371"/>
        <v>805808.44000000006</v>
      </c>
      <c r="E79" s="17">
        <v>1093011.67</v>
      </c>
      <c r="F79" s="18">
        <f>IF(D79&lt;=0," ",IF(D79/C79*100&gt;200,"СВ.200",D79/C79))</f>
        <v>0.59206320329729756</v>
      </c>
      <c r="G79" s="18">
        <f t="shared" si="300"/>
        <v>0.73723681285122977</v>
      </c>
      <c r="H79" s="17">
        <f t="shared" si="372"/>
        <v>1057000</v>
      </c>
      <c r="I79" s="17">
        <f t="shared" si="373"/>
        <v>522028.31000000006</v>
      </c>
      <c r="J79" s="17">
        <v>503308.08999999997</v>
      </c>
      <c r="K79" s="18">
        <f t="shared" si="374"/>
        <v>0.49387730368968785</v>
      </c>
      <c r="L79" s="18">
        <f t="shared" si="375"/>
        <v>1.0371943554493632</v>
      </c>
      <c r="M79" s="17">
        <v>362085.46</v>
      </c>
      <c r="N79" s="17">
        <v>256196.44</v>
      </c>
      <c r="O79" s="17">
        <v>196891.47</v>
      </c>
      <c r="P79" s="18">
        <f t="shared" si="304"/>
        <v>0.70755793397503453</v>
      </c>
      <c r="Q79" s="18">
        <f t="shared" si="335"/>
        <v>1.3012063955843287</v>
      </c>
      <c r="R79" s="17"/>
      <c r="S79" s="17"/>
      <c r="T79" s="17"/>
      <c r="U79" s="18" t="str">
        <f t="shared" si="305"/>
        <v xml:space="preserve"> </v>
      </c>
      <c r="V79" s="18" t="str">
        <f t="shared" si="336"/>
        <v xml:space="preserve"> </v>
      </c>
      <c r="W79" s="17"/>
      <c r="X79" s="17"/>
      <c r="Y79" s="17"/>
      <c r="Z79" s="18" t="str">
        <f t="shared" si="306"/>
        <v xml:space="preserve"> </v>
      </c>
      <c r="AA79" s="18" t="str">
        <f t="shared" si="337"/>
        <v xml:space="preserve"> </v>
      </c>
      <c r="AB79" s="17">
        <v>72306.600000000006</v>
      </c>
      <c r="AC79" s="17">
        <v>72306.600000000006</v>
      </c>
      <c r="AD79" s="17">
        <v>7286.7</v>
      </c>
      <c r="AE79" s="18">
        <f t="shared" si="307"/>
        <v>1</v>
      </c>
      <c r="AF79" s="18" t="str">
        <f t="shared" si="362"/>
        <v>св.200</v>
      </c>
      <c r="AG79" s="17">
        <v>99990.52</v>
      </c>
      <c r="AH79" s="17">
        <v>35915.040000000001</v>
      </c>
      <c r="AI79" s="17">
        <v>32200.38</v>
      </c>
      <c r="AJ79" s="18">
        <f t="shared" si="308"/>
        <v>0.35918445068592503</v>
      </c>
      <c r="AK79" s="18">
        <f t="shared" si="338"/>
        <v>1.1153607504010823</v>
      </c>
      <c r="AL79" s="17">
        <v>522617.42</v>
      </c>
      <c r="AM79" s="17">
        <v>157610.23000000001</v>
      </c>
      <c r="AN79" s="17">
        <v>266929.53999999998</v>
      </c>
      <c r="AO79" s="18">
        <f t="shared" si="309"/>
        <v>0.30157860026939021</v>
      </c>
      <c r="AP79" s="18">
        <f t="shared" si="339"/>
        <v>0.59045630543550942</v>
      </c>
      <c r="AQ79" s="17"/>
      <c r="AR79" s="17"/>
      <c r="AS79" s="17"/>
      <c r="AT79" s="18" t="str">
        <f t="shared" si="310"/>
        <v xml:space="preserve"> </v>
      </c>
      <c r="AU79" s="18" t="str">
        <f t="shared" si="340"/>
        <v xml:space="preserve"> </v>
      </c>
      <c r="AV79" s="17">
        <f t="shared" si="376"/>
        <v>304017.59999999998</v>
      </c>
      <c r="AW79" s="17">
        <f t="shared" si="379"/>
        <v>283780.13</v>
      </c>
      <c r="AX79" s="17">
        <v>589703.57999999996</v>
      </c>
      <c r="AY79" s="18">
        <f t="shared" si="313"/>
        <v>0.93343322886569735</v>
      </c>
      <c r="AZ79" s="18">
        <f t="shared" si="343"/>
        <v>0.48122504191003895</v>
      </c>
      <c r="BA79" s="17">
        <v>249991</v>
      </c>
      <c r="BB79" s="17">
        <v>234304.53</v>
      </c>
      <c r="BC79" s="17">
        <v>245050.58</v>
      </c>
      <c r="BD79" s="18">
        <f t="shared" si="314"/>
        <v>0.93725186106699843</v>
      </c>
      <c r="BE79" s="18">
        <f t="shared" si="344"/>
        <v>0.95614762470670345</v>
      </c>
      <c r="BF79" s="17"/>
      <c r="BG79" s="17"/>
      <c r="BH79" s="17"/>
      <c r="BI79" s="18" t="str">
        <f t="shared" si="315"/>
        <v xml:space="preserve"> </v>
      </c>
      <c r="BJ79" s="18" t="str">
        <f t="shared" si="345"/>
        <v xml:space="preserve"> </v>
      </c>
      <c r="BK79" s="17">
        <v>18204</v>
      </c>
      <c r="BL79" s="17">
        <v>13653</v>
      </c>
      <c r="BM79" s="17">
        <v>13653</v>
      </c>
      <c r="BN79" s="18">
        <f t="shared" si="316"/>
        <v>0.75</v>
      </c>
      <c r="BO79" s="18">
        <f t="shared" si="346"/>
        <v>1</v>
      </c>
      <c r="BP79" s="17"/>
      <c r="BQ79" s="17"/>
      <c r="BR79" s="17"/>
      <c r="BS79" s="18" t="str">
        <f t="shared" si="317"/>
        <v xml:space="preserve"> </v>
      </c>
      <c r="BT79" s="18" t="str">
        <f t="shared" si="347"/>
        <v xml:space="preserve"> </v>
      </c>
      <c r="BU79" s="17"/>
      <c r="BV79" s="17"/>
      <c r="BW79" s="17"/>
      <c r="BX79" s="18" t="str">
        <f t="shared" si="318"/>
        <v xml:space="preserve"> </v>
      </c>
      <c r="BY79" s="18" t="str">
        <f t="shared" si="348"/>
        <v xml:space="preserve"> </v>
      </c>
      <c r="BZ79" s="17"/>
      <c r="CA79" s="17"/>
      <c r="CB79" s="17"/>
      <c r="CC79" s="18" t="str">
        <f t="shared" si="319"/>
        <v xml:space="preserve"> </v>
      </c>
      <c r="CD79" s="18" t="str">
        <f t="shared" si="349"/>
        <v xml:space="preserve"> </v>
      </c>
      <c r="CE79" s="17">
        <v>28875</v>
      </c>
      <c r="CF79" s="17">
        <v>28875</v>
      </c>
      <c r="CG79" s="17"/>
      <c r="CH79" s="18">
        <f t="shared" si="320"/>
        <v>1</v>
      </c>
      <c r="CI79" s="18" t="str">
        <f t="shared" si="350"/>
        <v xml:space="preserve"> </v>
      </c>
      <c r="CJ79" s="17">
        <f t="shared" si="377"/>
        <v>0</v>
      </c>
      <c r="CK79" s="17">
        <f t="shared" si="378"/>
        <v>0</v>
      </c>
      <c r="CL79" s="17">
        <v>331000</v>
      </c>
      <c r="CM79" s="18" t="str">
        <f t="shared" si="323"/>
        <v xml:space="preserve"> </v>
      </c>
      <c r="CN79" s="18">
        <f t="shared" si="353"/>
        <v>0</v>
      </c>
      <c r="CO79" s="17"/>
      <c r="CP79" s="17"/>
      <c r="CQ79" s="17"/>
      <c r="CR79" s="18" t="str">
        <f t="shared" si="324"/>
        <v xml:space="preserve"> </v>
      </c>
      <c r="CS79" s="18" t="str">
        <f t="shared" si="354"/>
        <v xml:space="preserve"> </v>
      </c>
      <c r="CT79" s="17"/>
      <c r="CU79" s="17"/>
      <c r="CV79" s="17">
        <v>331000</v>
      </c>
      <c r="CW79" s="18" t="str">
        <f t="shared" si="325"/>
        <v xml:space="preserve"> </v>
      </c>
      <c r="CX79" s="18">
        <f t="shared" si="355"/>
        <v>0</v>
      </c>
      <c r="CY79" s="17"/>
      <c r="CZ79" s="17"/>
      <c r="DA79" s="17"/>
      <c r="DB79" s="18" t="str">
        <f t="shared" si="326"/>
        <v xml:space="preserve"> </v>
      </c>
      <c r="DC79" s="18" t="str">
        <f t="shared" si="356"/>
        <v xml:space="preserve"> </v>
      </c>
      <c r="DD79" s="17"/>
      <c r="DE79" s="17"/>
      <c r="DF79" s="17"/>
      <c r="DG79" s="18" t="str">
        <f t="shared" si="327"/>
        <v xml:space="preserve"> </v>
      </c>
      <c r="DH79" s="18" t="str">
        <f t="shared" si="357"/>
        <v xml:space="preserve"> </v>
      </c>
      <c r="DI79" s="17"/>
      <c r="DJ79" s="17"/>
      <c r="DK79" s="17"/>
      <c r="DL79" s="18" t="str">
        <f t="shared" si="328"/>
        <v xml:space="preserve"> </v>
      </c>
      <c r="DM79" s="18" t="str">
        <f t="shared" si="358"/>
        <v xml:space="preserve"> </v>
      </c>
      <c r="DN79" s="17"/>
      <c r="DO79" s="17"/>
      <c r="DP79" s="38" t="str">
        <f t="shared" si="207"/>
        <v xml:space="preserve"> </v>
      </c>
      <c r="DQ79" s="17"/>
      <c r="DR79" s="17"/>
      <c r="DS79" s="17"/>
      <c r="DT79" s="18" t="str">
        <f t="shared" si="329"/>
        <v xml:space="preserve"> </v>
      </c>
      <c r="DU79" s="18" t="str">
        <f t="shared" si="359"/>
        <v xml:space="preserve"> </v>
      </c>
      <c r="DV79" s="17">
        <v>6947.6</v>
      </c>
      <c r="DW79" s="17">
        <v>6947.6</v>
      </c>
      <c r="DX79" s="17"/>
      <c r="DY79" s="18">
        <f t="shared" si="330"/>
        <v>1</v>
      </c>
      <c r="DZ79" s="18" t="str">
        <f t="shared" si="360"/>
        <v xml:space="preserve"> </v>
      </c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</row>
    <row r="80" spans="1:149" s="12" customFormat="1" ht="15.75" x14ac:dyDescent="0.25">
      <c r="A80" s="11"/>
      <c r="B80" s="4" t="s">
        <v>132</v>
      </c>
      <c r="C80" s="34">
        <f>SUM(C81:C83)</f>
        <v>24651925.690000001</v>
      </c>
      <c r="D80" s="34">
        <f>SUM(D81:D83)</f>
        <v>16546952.410000002</v>
      </c>
      <c r="E80" s="34">
        <v>15286807.68</v>
      </c>
      <c r="F80" s="16">
        <f>IF(D80&lt;=0," ",IF(D80/C80*100&gt;200,"СВ.200",D80/C80))</f>
        <v>0.67122352298474741</v>
      </c>
      <c r="G80" s="16">
        <f t="shared" si="300"/>
        <v>1.0824334783545861</v>
      </c>
      <c r="H80" s="34">
        <f>SUM(H81:H83)</f>
        <v>22715190.420000002</v>
      </c>
      <c r="I80" s="34">
        <f>SUM(I81:I83)</f>
        <v>15327570.609999999</v>
      </c>
      <c r="J80" s="34">
        <v>14352596.66</v>
      </c>
      <c r="K80" s="16">
        <f t="shared" si="303"/>
        <v>0.67477183006595276</v>
      </c>
      <c r="L80" s="16">
        <f t="shared" si="297"/>
        <v>1.0679301434504325</v>
      </c>
      <c r="M80" s="34">
        <f>SUM(M81:M83)</f>
        <v>19146071.66</v>
      </c>
      <c r="N80" s="34">
        <f>SUM(N81:N83)</f>
        <v>13699464.110000001</v>
      </c>
      <c r="O80" s="34">
        <v>12042896.720000001</v>
      </c>
      <c r="P80" s="16">
        <f t="shared" si="304"/>
        <v>0.7155234950165229</v>
      </c>
      <c r="Q80" s="16">
        <f t="shared" si="335"/>
        <v>1.1375555589751831</v>
      </c>
      <c r="R80" s="34">
        <f>SUM(R81:R83)</f>
        <v>1320118.76</v>
      </c>
      <c r="S80" s="34">
        <f>SUM(S81:S83)</f>
        <v>975368.01</v>
      </c>
      <c r="T80" s="34">
        <v>830114.66</v>
      </c>
      <c r="U80" s="16">
        <f t="shared" si="305"/>
        <v>0.73884868509860435</v>
      </c>
      <c r="V80" s="16">
        <f t="shared" si="336"/>
        <v>1.1749798636251045</v>
      </c>
      <c r="W80" s="34">
        <f>SUM(W81:W83)</f>
        <v>0</v>
      </c>
      <c r="X80" s="34">
        <f>SUM(X81:X83)</f>
        <v>0</v>
      </c>
      <c r="Y80" s="34">
        <v>0</v>
      </c>
      <c r="Z80" s="16" t="str">
        <f t="shared" si="306"/>
        <v xml:space="preserve"> </v>
      </c>
      <c r="AA80" s="16" t="str">
        <f t="shared" si="337"/>
        <v xml:space="preserve"> </v>
      </c>
      <c r="AB80" s="34">
        <f>SUM(AB81:AB83)</f>
        <v>5000</v>
      </c>
      <c r="AC80" s="34">
        <f>SUM(AC81:AC83)</f>
        <v>3888</v>
      </c>
      <c r="AD80" s="34">
        <v>4212</v>
      </c>
      <c r="AE80" s="16">
        <f t="shared" si="307"/>
        <v>0.77759999999999996</v>
      </c>
      <c r="AF80" s="16">
        <f t="shared" si="362"/>
        <v>0.92307692307692313</v>
      </c>
      <c r="AG80" s="34">
        <f>SUM(AG81:AG83)</f>
        <v>640000</v>
      </c>
      <c r="AH80" s="34">
        <f>SUM(AH81:AH83)</f>
        <v>257434.03000000003</v>
      </c>
      <c r="AI80" s="34">
        <v>609249.32999999996</v>
      </c>
      <c r="AJ80" s="16">
        <f t="shared" si="308"/>
        <v>0.40224067187500007</v>
      </c>
      <c r="AK80" s="16">
        <f t="shared" si="338"/>
        <v>0.42254298416708974</v>
      </c>
      <c r="AL80" s="34">
        <f>SUM(AL81:AL83)</f>
        <v>1604000</v>
      </c>
      <c r="AM80" s="34">
        <f>SUM(AM81:AM83)</f>
        <v>391416.45999999996</v>
      </c>
      <c r="AN80" s="34">
        <v>866123.95</v>
      </c>
      <c r="AO80" s="16">
        <f t="shared" si="309"/>
        <v>0.24402522443890273</v>
      </c>
      <c r="AP80" s="16">
        <f t="shared" si="339"/>
        <v>0.45191737279635319</v>
      </c>
      <c r="AQ80" s="34">
        <f>SUM(AQ81:AQ83)</f>
        <v>0</v>
      </c>
      <c r="AR80" s="34">
        <f>SUM(AR81:AR83)</f>
        <v>0</v>
      </c>
      <c r="AS80" s="34">
        <v>0</v>
      </c>
      <c r="AT80" s="16" t="str">
        <f t="shared" si="310"/>
        <v xml:space="preserve"> </v>
      </c>
      <c r="AU80" s="16" t="str">
        <f t="shared" si="340"/>
        <v xml:space="preserve"> </v>
      </c>
      <c r="AV80" s="34">
        <f>SUM(AV81:AV83)</f>
        <v>1936735.27</v>
      </c>
      <c r="AW80" s="34">
        <f>SUM(AW81:AW83)</f>
        <v>1219381.8</v>
      </c>
      <c r="AX80" s="34">
        <v>934211.02</v>
      </c>
      <c r="AY80" s="16">
        <f t="shared" si="313"/>
        <v>0.62960685380609605</v>
      </c>
      <c r="AZ80" s="16">
        <f t="shared" si="343"/>
        <v>1.305253067984576</v>
      </c>
      <c r="BA80" s="34">
        <f>SUM(BA81:BA83)</f>
        <v>100000</v>
      </c>
      <c r="BB80" s="34">
        <f>SUM(BB81:BB83)</f>
        <v>18269.59</v>
      </c>
      <c r="BC80" s="34">
        <v>118386.93</v>
      </c>
      <c r="BD80" s="16">
        <f t="shared" si="314"/>
        <v>0.18269589999999999</v>
      </c>
      <c r="BE80" s="16">
        <f t="shared" si="344"/>
        <v>0.15432100486092512</v>
      </c>
      <c r="BF80" s="34">
        <f>SUM(BF81:BF83)</f>
        <v>713220.57000000007</v>
      </c>
      <c r="BG80" s="34">
        <f>SUM(BG81:BG83)</f>
        <v>298896.09999999998</v>
      </c>
      <c r="BH80" s="34">
        <v>50000</v>
      </c>
      <c r="BI80" s="16">
        <f t="shared" si="315"/>
        <v>0.41907947214702451</v>
      </c>
      <c r="BJ80" s="16" t="str">
        <f t="shared" si="345"/>
        <v>св.200</v>
      </c>
      <c r="BK80" s="34">
        <f>SUM(BK81:BK83)</f>
        <v>0</v>
      </c>
      <c r="BL80" s="34">
        <f>SUM(BL81:BL83)</f>
        <v>0</v>
      </c>
      <c r="BM80" s="34">
        <v>0</v>
      </c>
      <c r="BN80" s="16" t="str">
        <f t="shared" si="316"/>
        <v xml:space="preserve"> </v>
      </c>
      <c r="BO80" s="16" t="str">
        <f t="shared" si="346"/>
        <v xml:space="preserve"> </v>
      </c>
      <c r="BP80" s="34">
        <f>SUM(BP81:BP83)</f>
        <v>0</v>
      </c>
      <c r="BQ80" s="34">
        <f>SUM(BQ81:BQ83)</f>
        <v>0</v>
      </c>
      <c r="BR80" s="34">
        <v>0</v>
      </c>
      <c r="BS80" s="16" t="str">
        <f t="shared" si="317"/>
        <v xml:space="preserve"> </v>
      </c>
      <c r="BT80" s="16" t="str">
        <f t="shared" si="347"/>
        <v xml:space="preserve"> </v>
      </c>
      <c r="BU80" s="34">
        <f>SUM(BU81:BU83)</f>
        <v>0</v>
      </c>
      <c r="BV80" s="34">
        <f>SUM(BV81:BV83)</f>
        <v>0</v>
      </c>
      <c r="BW80" s="34">
        <v>0</v>
      </c>
      <c r="BX80" s="16" t="str">
        <f t="shared" si="318"/>
        <v xml:space="preserve"> </v>
      </c>
      <c r="BY80" s="16" t="str">
        <f t="shared" si="348"/>
        <v xml:space="preserve"> </v>
      </c>
      <c r="BZ80" s="34">
        <f>SUM(BZ81:BZ83)</f>
        <v>903635</v>
      </c>
      <c r="CA80" s="34">
        <f>SUM(CA81:CA83)</f>
        <v>705819</v>
      </c>
      <c r="CB80" s="34">
        <v>517437.87</v>
      </c>
      <c r="CC80" s="16">
        <f t="shared" si="319"/>
        <v>0.78108860325241936</v>
      </c>
      <c r="CD80" s="16">
        <f t="shared" si="349"/>
        <v>1.3640652161775479</v>
      </c>
      <c r="CE80" s="34">
        <f>SUM(CE81:CE83)</f>
        <v>0</v>
      </c>
      <c r="CF80" s="34">
        <f>SUM(CF81:CF83)</f>
        <v>0</v>
      </c>
      <c r="CG80" s="34">
        <v>1000</v>
      </c>
      <c r="CH80" s="16" t="str">
        <f t="shared" si="320"/>
        <v xml:space="preserve"> </v>
      </c>
      <c r="CI80" s="16">
        <f t="shared" si="350"/>
        <v>0</v>
      </c>
      <c r="CJ80" s="34">
        <f>SUM(CJ81:CJ83)</f>
        <v>50000</v>
      </c>
      <c r="CK80" s="34">
        <f>SUM(CK81:CK83)</f>
        <v>27254.240000000002</v>
      </c>
      <c r="CL80" s="19">
        <v>123552.72</v>
      </c>
      <c r="CM80" s="16">
        <f t="shared" si="323"/>
        <v>0.54508480000000004</v>
      </c>
      <c r="CN80" s="16">
        <f t="shared" si="353"/>
        <v>0.22058794011171912</v>
      </c>
      <c r="CO80" s="34">
        <f>SUM(CO81:CO83)</f>
        <v>50000</v>
      </c>
      <c r="CP80" s="34">
        <f>SUM(CP81:CP83)</f>
        <v>27254.240000000002</v>
      </c>
      <c r="CQ80" s="34">
        <v>50522.720000000001</v>
      </c>
      <c r="CR80" s="16">
        <f t="shared" si="324"/>
        <v>0.54508480000000004</v>
      </c>
      <c r="CS80" s="16">
        <f t="shared" si="354"/>
        <v>0.53944522385176419</v>
      </c>
      <c r="CT80" s="34">
        <f>SUM(CT81:CT83)</f>
        <v>0</v>
      </c>
      <c r="CU80" s="34">
        <f>SUM(CU81:CU83)</f>
        <v>0</v>
      </c>
      <c r="CV80" s="34">
        <v>73030</v>
      </c>
      <c r="CW80" s="16" t="str">
        <f t="shared" si="325"/>
        <v xml:space="preserve"> </v>
      </c>
      <c r="CX80" s="16">
        <f t="shared" si="355"/>
        <v>0</v>
      </c>
      <c r="CY80" s="34">
        <f>SUM(CY81:CY83)</f>
        <v>0</v>
      </c>
      <c r="CZ80" s="34">
        <f>SUM(CZ81:CZ83)</f>
        <v>0</v>
      </c>
      <c r="DA80" s="34">
        <v>0</v>
      </c>
      <c r="DB80" s="16" t="str">
        <f t="shared" si="326"/>
        <v xml:space="preserve"> </v>
      </c>
      <c r="DC80" s="16" t="str">
        <f t="shared" si="356"/>
        <v xml:space="preserve"> </v>
      </c>
      <c r="DD80" s="34">
        <f>SUM(DD81:DD83)</f>
        <v>0</v>
      </c>
      <c r="DE80" s="34">
        <f>SUM(DE81:DE83)</f>
        <v>0</v>
      </c>
      <c r="DF80" s="34">
        <v>0</v>
      </c>
      <c r="DG80" s="16" t="str">
        <f t="shared" si="327"/>
        <v xml:space="preserve"> </v>
      </c>
      <c r="DH80" s="16" t="str">
        <f t="shared" si="357"/>
        <v xml:space="preserve"> </v>
      </c>
      <c r="DI80" s="34">
        <f>SUM(DI81:DI83)</f>
        <v>0</v>
      </c>
      <c r="DJ80" s="34">
        <f>SUM(DJ81:DJ83)</f>
        <v>0</v>
      </c>
      <c r="DK80" s="34">
        <v>0</v>
      </c>
      <c r="DL80" s="16" t="str">
        <f t="shared" si="328"/>
        <v xml:space="preserve"> </v>
      </c>
      <c r="DM80" s="16" t="str">
        <f t="shared" si="358"/>
        <v xml:space="preserve"> </v>
      </c>
      <c r="DN80" s="34">
        <f>SUM(DN81:DN83)</f>
        <v>0</v>
      </c>
      <c r="DO80" s="34">
        <v>0</v>
      </c>
      <c r="DP80" s="16" t="str">
        <f>IF(DN80=0," ",IF(DN80/DO80*100&gt;200,"св.200",DN80/DO80))</f>
        <v xml:space="preserve"> </v>
      </c>
      <c r="DQ80" s="34">
        <f>SUM(DQ81:DQ83)</f>
        <v>100000</v>
      </c>
      <c r="DR80" s="34">
        <f>SUM(DR81:DR83)</f>
        <v>99263.17</v>
      </c>
      <c r="DS80" s="34">
        <v>74718.8</v>
      </c>
      <c r="DT80" s="16">
        <f t="shared" si="329"/>
        <v>0.99263170000000001</v>
      </c>
      <c r="DU80" s="16">
        <f t="shared" si="359"/>
        <v>1.3284898847411895</v>
      </c>
      <c r="DV80" s="34">
        <f>SUM(DV81:DV83)</f>
        <v>69879.7</v>
      </c>
      <c r="DW80" s="34">
        <f>SUM(DW81:DW83)</f>
        <v>69879.7</v>
      </c>
      <c r="DX80" s="34">
        <v>49114.7</v>
      </c>
      <c r="DY80" s="16">
        <f t="shared" si="330"/>
        <v>1</v>
      </c>
      <c r="DZ80" s="16">
        <f t="shared" si="360"/>
        <v>1.4227858461926877</v>
      </c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</row>
    <row r="81" spans="1:149" s="10" customFormat="1" ht="15.75" customHeight="1" outlineLevel="1" x14ac:dyDescent="0.25">
      <c r="A81" s="9">
        <v>64</v>
      </c>
      <c r="B81" s="5" t="s">
        <v>52</v>
      </c>
      <c r="C81" s="17">
        <f t="shared" ref="C81" si="380">H81+AV81</f>
        <v>22764824.220000003</v>
      </c>
      <c r="D81" s="17">
        <f t="shared" ref="D81" si="381">I81+AW81</f>
        <v>15824596.4</v>
      </c>
      <c r="E81" s="17">
        <v>14189674.9</v>
      </c>
      <c r="F81" s="18">
        <f>IF(D81&lt;=0," ",IF(D81/C81*100&gt;200,"СВ.200",D81/C81))</f>
        <v>0.69513369605100328</v>
      </c>
      <c r="G81" s="18">
        <f t="shared" si="300"/>
        <v>1.1152190949772922</v>
      </c>
      <c r="H81" s="17">
        <f t="shared" ref="H81" si="382">M81+R81+W81+AB81+AG81+AL81+AQ81</f>
        <v>21615189.220000003</v>
      </c>
      <c r="I81" s="17">
        <f t="shared" ref="I81" si="383">N81+S81+X81+AC81+AH81+AM81+AR81</f>
        <v>14979740.4</v>
      </c>
      <c r="J81" s="17">
        <v>13455946.58</v>
      </c>
      <c r="K81" s="18">
        <f t="shared" si="303"/>
        <v>0.6930191657142476</v>
      </c>
      <c r="L81" s="18">
        <f t="shared" si="297"/>
        <v>1.1132431531992601</v>
      </c>
      <c r="M81" s="17">
        <v>18941070.460000001</v>
      </c>
      <c r="N81" s="17">
        <v>13536407.65</v>
      </c>
      <c r="O81" s="17">
        <v>11893895.810000001</v>
      </c>
      <c r="P81" s="18">
        <f t="shared" si="304"/>
        <v>0.71465906209400165</v>
      </c>
      <c r="Q81" s="18">
        <f t="shared" si="335"/>
        <v>1.1380970429065831</v>
      </c>
      <c r="R81" s="17">
        <v>1320118.76</v>
      </c>
      <c r="S81" s="17">
        <v>975368.01</v>
      </c>
      <c r="T81" s="17">
        <v>830114.66</v>
      </c>
      <c r="U81" s="18">
        <f t="shared" si="305"/>
        <v>0.73884868509860435</v>
      </c>
      <c r="V81" s="18">
        <f t="shared" si="336"/>
        <v>1.1749798636251045</v>
      </c>
      <c r="W81" s="17"/>
      <c r="X81" s="17"/>
      <c r="Y81" s="17"/>
      <c r="Z81" s="18" t="str">
        <f t="shared" si="306"/>
        <v xml:space="preserve"> </v>
      </c>
      <c r="AA81" s="18" t="str">
        <f t="shared" si="337"/>
        <v xml:space="preserve"> </v>
      </c>
      <c r="AB81" s="17"/>
      <c r="AC81" s="17"/>
      <c r="AD81" s="17"/>
      <c r="AE81" s="18" t="str">
        <f t="shared" si="307"/>
        <v xml:space="preserve"> </v>
      </c>
      <c r="AF81" s="18" t="str">
        <f t="shared" si="362"/>
        <v xml:space="preserve"> </v>
      </c>
      <c r="AG81" s="17">
        <v>565000</v>
      </c>
      <c r="AH81" s="17">
        <v>239797.92</v>
      </c>
      <c r="AI81" s="17">
        <v>385182.04</v>
      </c>
      <c r="AJ81" s="18">
        <f t="shared" si="308"/>
        <v>0.42442109734513278</v>
      </c>
      <c r="AK81" s="18">
        <f t="shared" si="338"/>
        <v>0.62255737572811032</v>
      </c>
      <c r="AL81" s="17">
        <v>789000</v>
      </c>
      <c r="AM81" s="17">
        <v>228166.82</v>
      </c>
      <c r="AN81" s="17">
        <v>346754.07</v>
      </c>
      <c r="AO81" s="18">
        <f t="shared" si="309"/>
        <v>0.28918481622306719</v>
      </c>
      <c r="AP81" s="18">
        <f t="shared" si="339"/>
        <v>0.65800761905981375</v>
      </c>
      <c r="AQ81" s="17"/>
      <c r="AR81" s="17"/>
      <c r="AS81" s="17"/>
      <c r="AT81" s="18" t="str">
        <f t="shared" si="310"/>
        <v xml:space="preserve"> </v>
      </c>
      <c r="AU81" s="18" t="str">
        <f t="shared" si="340"/>
        <v xml:space="preserve"> </v>
      </c>
      <c r="AV81" s="17">
        <f t="shared" ref="AV81" si="384">BA81+BF81+BK81+BP81+BU81+BZ81+CE81+CJ81+CY81+DD81+DI81+DQ81+DV81</f>
        <v>1149635</v>
      </c>
      <c r="AW81" s="17">
        <f t="shared" ref="AW81" si="385">BB81+BG81+BL81+BQ81+BV81+CA81+CF81+CK81+CZ81+DE81+DJ81+DN81+DR81+DW81</f>
        <v>844856</v>
      </c>
      <c r="AX81" s="17">
        <v>733728.32000000007</v>
      </c>
      <c r="AY81" s="18">
        <f t="shared" si="313"/>
        <v>0.73489063920287745</v>
      </c>
      <c r="AZ81" s="18">
        <f t="shared" si="343"/>
        <v>1.1514561684084921</v>
      </c>
      <c r="BA81" s="17">
        <v>100000</v>
      </c>
      <c r="BB81" s="17">
        <v>18269.59</v>
      </c>
      <c r="BC81" s="17">
        <v>118386.93</v>
      </c>
      <c r="BD81" s="18">
        <f t="shared" si="314"/>
        <v>0.18269589999999999</v>
      </c>
      <c r="BE81" s="18">
        <f t="shared" si="344"/>
        <v>0.15432100486092512</v>
      </c>
      <c r="BF81" s="17"/>
      <c r="BG81" s="17"/>
      <c r="BH81" s="17"/>
      <c r="BI81" s="18" t="str">
        <f t="shared" si="315"/>
        <v xml:space="preserve"> </v>
      </c>
      <c r="BJ81" s="18" t="str">
        <f t="shared" si="345"/>
        <v xml:space="preserve"> </v>
      </c>
      <c r="BK81" s="17"/>
      <c r="BL81" s="17"/>
      <c r="BM81" s="17"/>
      <c r="BN81" s="18" t="str">
        <f t="shared" si="316"/>
        <v xml:space="preserve"> </v>
      </c>
      <c r="BO81" s="18" t="str">
        <f t="shared" si="346"/>
        <v xml:space="preserve"> </v>
      </c>
      <c r="BP81" s="17"/>
      <c r="BQ81" s="17"/>
      <c r="BR81" s="17"/>
      <c r="BS81" s="18" t="str">
        <f t="shared" si="317"/>
        <v xml:space="preserve"> </v>
      </c>
      <c r="BT81" s="18" t="str">
        <f t="shared" si="347"/>
        <v xml:space="preserve"> </v>
      </c>
      <c r="BU81" s="17"/>
      <c r="BV81" s="17"/>
      <c r="BW81" s="17"/>
      <c r="BX81" s="18" t="str">
        <f t="shared" si="318"/>
        <v xml:space="preserve"> </v>
      </c>
      <c r="BY81" s="18" t="str">
        <f t="shared" si="348"/>
        <v xml:space="preserve"> </v>
      </c>
      <c r="BZ81" s="17">
        <v>899635</v>
      </c>
      <c r="CA81" s="17">
        <v>700069</v>
      </c>
      <c r="CB81" s="17">
        <v>489099.87</v>
      </c>
      <c r="CC81" s="18">
        <f t="shared" si="319"/>
        <v>0.77817003562555931</v>
      </c>
      <c r="CD81" s="18">
        <f t="shared" si="349"/>
        <v>1.4313416194528941</v>
      </c>
      <c r="CE81" s="17"/>
      <c r="CF81" s="17"/>
      <c r="CG81" s="17">
        <v>1000</v>
      </c>
      <c r="CH81" s="18" t="str">
        <f t="shared" si="320"/>
        <v xml:space="preserve"> </v>
      </c>
      <c r="CI81" s="18">
        <f t="shared" si="350"/>
        <v>0</v>
      </c>
      <c r="CJ81" s="17">
        <f t="shared" ref="CJ81" si="386">CO81+CT81</f>
        <v>50000</v>
      </c>
      <c r="CK81" s="17">
        <f t="shared" ref="CK81" si="387">CP81+CU81</f>
        <v>27254.240000000002</v>
      </c>
      <c r="CL81" s="17">
        <v>50522.720000000001</v>
      </c>
      <c r="CM81" s="18">
        <f t="shared" si="323"/>
        <v>0.54508480000000004</v>
      </c>
      <c r="CN81" s="18">
        <f t="shared" si="353"/>
        <v>0.53944522385176419</v>
      </c>
      <c r="CO81" s="17">
        <v>50000</v>
      </c>
      <c r="CP81" s="17">
        <v>27254.240000000002</v>
      </c>
      <c r="CQ81" s="17">
        <v>50522.720000000001</v>
      </c>
      <c r="CR81" s="18">
        <f t="shared" si="324"/>
        <v>0.54508480000000004</v>
      </c>
      <c r="CS81" s="18">
        <f t="shared" si="354"/>
        <v>0.53944522385176419</v>
      </c>
      <c r="CT81" s="17"/>
      <c r="CU81" s="17"/>
      <c r="CV81" s="17"/>
      <c r="CW81" s="18" t="str">
        <f t="shared" si="325"/>
        <v xml:space="preserve"> </v>
      </c>
      <c r="CX81" s="18" t="str">
        <f t="shared" si="355"/>
        <v xml:space="preserve"> </v>
      </c>
      <c r="CY81" s="17"/>
      <c r="CZ81" s="17"/>
      <c r="DA81" s="17"/>
      <c r="DB81" s="18" t="str">
        <f t="shared" si="326"/>
        <v xml:space="preserve"> </v>
      </c>
      <c r="DC81" s="18" t="str">
        <f t="shared" si="356"/>
        <v xml:space="preserve"> </v>
      </c>
      <c r="DD81" s="17"/>
      <c r="DE81" s="17"/>
      <c r="DF81" s="17"/>
      <c r="DG81" s="18" t="str">
        <f t="shared" si="327"/>
        <v xml:space="preserve"> </v>
      </c>
      <c r="DH81" s="18" t="str">
        <f t="shared" si="357"/>
        <v xml:space="preserve"> </v>
      </c>
      <c r="DI81" s="17"/>
      <c r="DJ81" s="17"/>
      <c r="DK81" s="17"/>
      <c r="DL81" s="18" t="str">
        <f t="shared" si="328"/>
        <v xml:space="preserve"> </v>
      </c>
      <c r="DM81" s="18" t="str">
        <f t="shared" si="358"/>
        <v xml:space="preserve"> </v>
      </c>
      <c r="DN81" s="17"/>
      <c r="DO81" s="17"/>
      <c r="DP81" s="38" t="str">
        <f t="shared" si="207"/>
        <v xml:space="preserve"> </v>
      </c>
      <c r="DQ81" s="17">
        <v>100000</v>
      </c>
      <c r="DR81" s="17">
        <v>99263.17</v>
      </c>
      <c r="DS81" s="17">
        <v>74718.8</v>
      </c>
      <c r="DT81" s="18">
        <f t="shared" si="329"/>
        <v>0.99263170000000001</v>
      </c>
      <c r="DU81" s="18">
        <f t="shared" si="359"/>
        <v>1.3284898847411895</v>
      </c>
      <c r="DV81" s="17"/>
      <c r="DW81" s="17"/>
      <c r="DX81" s="17"/>
      <c r="DY81" s="18" t="str">
        <f t="shared" si="330"/>
        <v xml:space="preserve"> </v>
      </c>
      <c r="DZ81" s="18" t="str">
        <f t="shared" si="360"/>
        <v xml:space="preserve"> </v>
      </c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</row>
    <row r="82" spans="1:149" s="10" customFormat="1" ht="17.25" customHeight="1" outlineLevel="1" x14ac:dyDescent="0.25">
      <c r="A82" s="9">
        <v>65</v>
      </c>
      <c r="B82" s="5" t="s">
        <v>42</v>
      </c>
      <c r="C82" s="17">
        <f t="shared" ref="C82:C83" si="388">H82+AV82</f>
        <v>482382.7</v>
      </c>
      <c r="D82" s="17">
        <f t="shared" ref="D82:D83" si="389">I82+AW82</f>
        <v>320586.71000000002</v>
      </c>
      <c r="E82" s="17">
        <v>282080.45999999996</v>
      </c>
      <c r="F82" s="18">
        <f>IF(D82&lt;=0," ",IF(D82/C82*100&gt;200,"СВ.200",D82/C82))</f>
        <v>0.66458998218634291</v>
      </c>
      <c r="G82" s="18">
        <f t="shared" si="300"/>
        <v>1.1365080374585323</v>
      </c>
      <c r="H82" s="17">
        <f t="shared" ref="H82:H83" si="390">M82+R82+W82+AB82+AG82+AL82+AQ82</f>
        <v>125000</v>
      </c>
      <c r="I82" s="17">
        <f t="shared" ref="I82:I83" si="391">N82+S82+X82+AC82+AH82+AM82+AR82</f>
        <v>89207.01</v>
      </c>
      <c r="J82" s="17">
        <v>203742.46</v>
      </c>
      <c r="K82" s="18">
        <f>IF(I82&lt;=0," ",IF(I82/H82*100&gt;200,"СВ.200",I82/H82))</f>
        <v>0.71365607999999991</v>
      </c>
      <c r="L82" s="18">
        <f>IF(J82=0," ",IF(I82/J82*100&gt;200,"св.200",I82/J82))</f>
        <v>0.43784201879176288</v>
      </c>
      <c r="M82" s="17">
        <v>35000</v>
      </c>
      <c r="N82" s="17">
        <v>42439.64</v>
      </c>
      <c r="O82" s="23">
        <v>32120.05</v>
      </c>
      <c r="P82" s="18">
        <f>IF(N82&lt;=0," ",IF(N82/M82*100&gt;200,"СВ.200",N82/M82))</f>
        <v>1.2125611428571428</v>
      </c>
      <c r="Q82" s="18">
        <f>IF(O82=0," ",IF(N82/O82*100&gt;200,"св.200",N82/O82))</f>
        <v>1.3212818784528666</v>
      </c>
      <c r="R82" s="17"/>
      <c r="S82" s="17"/>
      <c r="T82" s="23"/>
      <c r="U82" s="18" t="str">
        <f>IF(S82&lt;=0," ",IF(S82/R82*100&gt;200,"СВ.200",S82/R82))</f>
        <v xml:space="preserve"> </v>
      </c>
      <c r="V82" s="18" t="str">
        <f>IF(T82=0," ",IF(S82/T82*100&gt;200,"св.200",S82/T82))</f>
        <v xml:space="preserve"> </v>
      </c>
      <c r="W82" s="17"/>
      <c r="X82" s="17"/>
      <c r="Y82" s="23"/>
      <c r="Z82" s="18" t="str">
        <f>IF(X82&lt;=0," ",IF(X82/W82*100&gt;200,"СВ.200",X82/W82))</f>
        <v xml:space="preserve"> </v>
      </c>
      <c r="AA82" s="18" t="str">
        <f>IF(Y82=0," ",IF(X82/Y82*100&gt;200,"св.200",X82/Y82))</f>
        <v xml:space="preserve"> </v>
      </c>
      <c r="AB82" s="17"/>
      <c r="AC82" s="17"/>
      <c r="AD82" s="23"/>
      <c r="AE82" s="18" t="str">
        <f>IF(AC82&lt;=0," ",IF(AC82/AB82*100&gt;200,"СВ.200",AC82/AB82))</f>
        <v xml:space="preserve"> </v>
      </c>
      <c r="AF82" s="18" t="str">
        <f>IF(AD82=0," ",IF(AC82/AD82*100&gt;200,"св.200",AC82/AD82))</f>
        <v xml:space="preserve"> </v>
      </c>
      <c r="AG82" s="17">
        <v>25000</v>
      </c>
      <c r="AH82" s="17">
        <v>1919.38</v>
      </c>
      <c r="AI82" s="23">
        <v>99910.16</v>
      </c>
      <c r="AJ82" s="18">
        <f>IF(AH82&lt;=0," ",IF(AH82/AG82*100&gt;200,"СВ.200",AH82/AG82))</f>
        <v>7.6775200000000002E-2</v>
      </c>
      <c r="AK82" s="18">
        <f>IF(AI82=0," ",IF(AH82/AI82*100&gt;200,"св.200",AH82/AI82))</f>
        <v>1.9211059215599294E-2</v>
      </c>
      <c r="AL82" s="17">
        <v>65000</v>
      </c>
      <c r="AM82" s="17">
        <v>44847.99</v>
      </c>
      <c r="AN82" s="23">
        <v>71712.25</v>
      </c>
      <c r="AO82" s="18">
        <f>IF(AM82&lt;=0," ",IF(AM82/AL82*100&gt;200,"СВ.200",AM82/AL82))</f>
        <v>0.68996907692307685</v>
      </c>
      <c r="AP82" s="18">
        <f>IF(AN82=0," ",IF(AM82/AN82*100&gt;200,"св.200",AM82/AN82))</f>
        <v>0.62538813103758417</v>
      </c>
      <c r="AQ82" s="17"/>
      <c r="AR82" s="17"/>
      <c r="AS82" s="23"/>
      <c r="AT82" s="18" t="str">
        <f>IF(AR82&lt;=0," ",IF(AR82/AQ82*100&gt;200,"СВ.200",AR82/AQ82))</f>
        <v xml:space="preserve"> </v>
      </c>
      <c r="AU82" s="18" t="str">
        <f>IF(AS82=0," ",IF(AR82/AS82*100&gt;200,"св.200",AR82/AS82))</f>
        <v xml:space="preserve"> </v>
      </c>
      <c r="AV82" s="17">
        <f t="shared" ref="AV82:AV83" si="392">BA82+BF82+BK82+BP82+BU82+BZ82+CE82+CJ82+CY82+DD82+DI82+DQ82+DV82</f>
        <v>357382.7</v>
      </c>
      <c r="AW82" s="17">
        <f t="shared" ref="AW82:AW83" si="393">BB82+BG82+BL82+BQ82+BV82+CA82+CF82+CK82+CZ82+DE82+DJ82+DN82+DR82+DW82</f>
        <v>231379.7</v>
      </c>
      <c r="AX82" s="17">
        <v>78338</v>
      </c>
      <c r="AY82" s="18">
        <f>IF(AW82&lt;=0," ",IF(AW82/AV82*100&gt;200,"СВ.200",AW82/AV82))</f>
        <v>0.64742837300182687</v>
      </c>
      <c r="AZ82" s="18" t="str">
        <f>IF(AX82=0," ",IF(AW82/AX82*100&gt;200,"св.200",AW82/AX82))</f>
        <v>св.200</v>
      </c>
      <c r="BA82" s="17"/>
      <c r="BB82" s="17"/>
      <c r="BC82" s="23"/>
      <c r="BD82" s="18" t="str">
        <f>IF(BB82&lt;=0," ",IF(BB82/BA82*100&gt;200,"СВ.200",BB82/BA82))</f>
        <v xml:space="preserve"> </v>
      </c>
      <c r="BE82" s="18" t="str">
        <f>IF(BC82=0," ",IF(BB82/BC82*100&gt;200,"св.200",BB82/BC82))</f>
        <v xml:space="preserve"> </v>
      </c>
      <c r="BF82" s="17">
        <v>317753</v>
      </c>
      <c r="BG82" s="17">
        <v>190000</v>
      </c>
      <c r="BH82" s="23">
        <v>50000</v>
      </c>
      <c r="BI82" s="18">
        <f>IF(BG82&lt;=0," ",IF(BG82/BF82*100&gt;200,"СВ.200",BG82/BF82))</f>
        <v>0.59794872117651132</v>
      </c>
      <c r="BJ82" s="18" t="str">
        <f>IF(BH82=0," ",IF(BG82/BH82*100&gt;200,"св.200",BG82/BH82))</f>
        <v>св.200</v>
      </c>
      <c r="BK82" s="17"/>
      <c r="BL82" s="17"/>
      <c r="BM82" s="23"/>
      <c r="BN82" s="18" t="str">
        <f>IF(BL82&lt;=0," ",IF(BL82/BK82*100&gt;200,"СВ.200",BL82/BK82))</f>
        <v xml:space="preserve"> </v>
      </c>
      <c r="BO82" s="18" t="str">
        <f>IF(BM82=0," ",IF(BL82/BM82*100&gt;200,"св.200",BL82/BM82))</f>
        <v xml:space="preserve"> </v>
      </c>
      <c r="BP82" s="17"/>
      <c r="BQ82" s="17"/>
      <c r="BR82" s="23"/>
      <c r="BS82" s="18" t="str">
        <f>IF(BQ82&lt;=0," ",IF(BQ82/BP82*100&gt;200,"СВ.200",BQ82/BP82))</f>
        <v xml:space="preserve"> </v>
      </c>
      <c r="BT82" s="18" t="str">
        <f>IF(BR82=0," ",IF(BQ82/BR82*100&gt;200,"св.200",BQ82/BR82))</f>
        <v xml:space="preserve"> </v>
      </c>
      <c r="BU82" s="17"/>
      <c r="BV82" s="17"/>
      <c r="BW82" s="23"/>
      <c r="BX82" s="18" t="str">
        <f>IF(BV82&lt;=0," ",IF(BV82/BU82*100&gt;200,"СВ.200",BV82/BU82))</f>
        <v xml:space="preserve"> </v>
      </c>
      <c r="BY82" s="18" t="str">
        <f>IF(BW82=0," ",IF(BV82/BW82*100&gt;200,"св.200",BV82/BW82))</f>
        <v xml:space="preserve"> </v>
      </c>
      <c r="BZ82" s="17">
        <v>4000</v>
      </c>
      <c r="CA82" s="17">
        <v>5750</v>
      </c>
      <c r="CB82" s="23">
        <v>28338</v>
      </c>
      <c r="CC82" s="18">
        <f>IF(CA82&lt;=0," ",IF(CA82/BZ82*100&gt;200,"СВ.200",CA82/BZ82))</f>
        <v>1.4375</v>
      </c>
      <c r="CD82" s="18">
        <f>IF(CB82=0," ",IF(CA82/CB82*100&gt;200,"св.200",CA82/CB82))</f>
        <v>0.20290775636953914</v>
      </c>
      <c r="CE82" s="17"/>
      <c r="CF82" s="17"/>
      <c r="CG82" s="23"/>
      <c r="CH82" s="18" t="str">
        <f>IF(CF82&lt;=0," ",IF(CF82/CE82*100&gt;200,"СВ.200",CF82/CE82))</f>
        <v xml:space="preserve"> </v>
      </c>
      <c r="CI82" s="18" t="str">
        <f>IF(CG82=0," ",IF(CF82/CG82*100&gt;200,"св.200",CF82/CG82))</f>
        <v xml:space="preserve"> </v>
      </c>
      <c r="CJ82" s="17">
        <f t="shared" ref="CJ82:CJ83" si="394">CO82+CT82</f>
        <v>0</v>
      </c>
      <c r="CK82" s="17">
        <f t="shared" ref="CK82:CK83" si="395">CP82+CU82</f>
        <v>0</v>
      </c>
      <c r="CL82" s="17"/>
      <c r="CM82" s="18" t="str">
        <f>IF(CK82&lt;=0," ",IF(CK82/CJ82*100&gt;200,"СВ.200",CK82/CJ82))</f>
        <v xml:space="preserve"> </v>
      </c>
      <c r="CN82" s="18" t="str">
        <f>IF(CL82=0," ",IF(CK82/CL82*100&gt;200,"св.200",CK82/CL82))</f>
        <v xml:space="preserve"> </v>
      </c>
      <c r="CO82" s="17"/>
      <c r="CP82" s="17"/>
      <c r="CQ82" s="23"/>
      <c r="CR82" s="18" t="str">
        <f>IF(CP82&lt;=0," ",IF(CP82/CO82*100&gt;200,"СВ.200",CP82/CO82))</f>
        <v xml:space="preserve"> </v>
      </c>
      <c r="CS82" s="18" t="str">
        <f>IF(CQ82=0," ",IF(CP82/CQ82*100&gt;200,"св.200",CP82/CQ82))</f>
        <v xml:space="preserve"> </v>
      </c>
      <c r="CT82" s="17"/>
      <c r="CU82" s="17"/>
      <c r="CV82" s="23"/>
      <c r="CW82" s="18" t="str">
        <f>IF(CU82&lt;=0," ",IF(CU82/CT82*100&gt;200,"СВ.200",CU82/CT82))</f>
        <v xml:space="preserve"> </v>
      </c>
      <c r="CX82" s="18" t="str">
        <f>IF(CV82=0," ",IF(CU82/CV82*100&gt;200,"св.200",CU82/CV82))</f>
        <v xml:space="preserve"> </v>
      </c>
      <c r="CY82" s="17"/>
      <c r="CZ82" s="17"/>
      <c r="DA82" s="23"/>
      <c r="DB82" s="18" t="str">
        <f>IF(CZ82&lt;=0," ",IF(CZ82/CY82*100&gt;200,"СВ.200",CZ82/CY82))</f>
        <v xml:space="preserve"> </v>
      </c>
      <c r="DC82" s="18" t="str">
        <f>IF(DA82=0," ",IF(CZ82/DA82*100&gt;200,"св.200",CZ82/DA82))</f>
        <v xml:space="preserve"> </v>
      </c>
      <c r="DD82" s="17"/>
      <c r="DE82" s="17"/>
      <c r="DF82" s="23"/>
      <c r="DG82" s="18" t="str">
        <f>IF(DE82&lt;=0," ",IF(DE82/DD82*100&gt;200,"СВ.200",DE82/DD82))</f>
        <v xml:space="preserve"> </v>
      </c>
      <c r="DH82" s="18" t="str">
        <f>IF(DF82=0," ",IF(DE82/DF82*100&gt;200,"св.200",DE82/DF82))</f>
        <v xml:space="preserve"> </v>
      </c>
      <c r="DI82" s="17"/>
      <c r="DJ82" s="17"/>
      <c r="DK82" s="23"/>
      <c r="DL82" s="18" t="str">
        <f>IF(DJ82&lt;=0," ",IF(DJ82/DI82*100&gt;200,"СВ.200",DJ82/DI82))</f>
        <v xml:space="preserve"> </v>
      </c>
      <c r="DM82" s="18" t="str">
        <f>IF(DK82=0," ",IF(DJ82/DK82*100&gt;200,"св.200",DJ82/DK82))</f>
        <v xml:space="preserve"> </v>
      </c>
      <c r="DN82" s="17"/>
      <c r="DO82" s="23"/>
      <c r="DP82" s="38" t="str">
        <f t="shared" si="207"/>
        <v xml:space="preserve"> </v>
      </c>
      <c r="DQ82" s="17"/>
      <c r="DR82" s="17"/>
      <c r="DS82" s="23"/>
      <c r="DT82" s="18" t="str">
        <f>IF(DR82&lt;=0," ",IF(DR82/DQ82*100&gt;200,"СВ.200",DR82/DQ82))</f>
        <v xml:space="preserve"> </v>
      </c>
      <c r="DU82" s="18" t="str">
        <f>IF(DS82=0," ",IF(DR82/DS82*100&gt;200,"св.200",DR82/DS82))</f>
        <v xml:space="preserve"> </v>
      </c>
      <c r="DV82" s="17">
        <v>35629.699999999997</v>
      </c>
      <c r="DW82" s="17">
        <v>35629.699999999997</v>
      </c>
      <c r="DX82" s="23"/>
      <c r="DY82" s="18">
        <f>IF(DW82&lt;=0," ",IF(DW82/DV82*100&gt;200,"СВ.200",DW82/DV82))</f>
        <v>1</v>
      </c>
      <c r="DZ82" s="18" t="str">
        <f>IF(DX82=0," ",IF(DW82/DX82*100&gt;200,"св.200",DW82/DX82))</f>
        <v xml:space="preserve"> </v>
      </c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</row>
    <row r="83" spans="1:149" s="10" customFormat="1" ht="15.75" customHeight="1" outlineLevel="1" x14ac:dyDescent="0.25">
      <c r="A83" s="9">
        <v>66</v>
      </c>
      <c r="B83" s="5" t="s">
        <v>49</v>
      </c>
      <c r="C83" s="17">
        <f t="shared" si="388"/>
        <v>1404718.77</v>
      </c>
      <c r="D83" s="17">
        <f t="shared" si="389"/>
        <v>401769.30000000005</v>
      </c>
      <c r="E83" s="17">
        <v>815052.32</v>
      </c>
      <c r="F83" s="18">
        <f>IF(D83&lt;=0," ",IF(D83/C83*100&gt;200,"СВ.200",D83/C83))</f>
        <v>0.28601404678318637</v>
      </c>
      <c r="G83" s="18">
        <f t="shared" si="300"/>
        <v>0.49293682152821805</v>
      </c>
      <c r="H83" s="17">
        <f t="shared" si="390"/>
        <v>975001.2</v>
      </c>
      <c r="I83" s="17">
        <f t="shared" si="391"/>
        <v>258623.2</v>
      </c>
      <c r="J83" s="17">
        <v>692907.62</v>
      </c>
      <c r="K83" s="18">
        <f t="shared" ref="K83" si="396">IF(I83&lt;=0," ",IF(I83/H83*100&gt;200,"СВ.200",I83/H83))</f>
        <v>0.26525423763581013</v>
      </c>
      <c r="L83" s="18">
        <f t="shared" ref="L83" si="397">IF(J83=0," ",IF(I83/J83*100&gt;200,"св.200",I83/J83))</f>
        <v>0.37324340580927656</v>
      </c>
      <c r="M83" s="17">
        <v>170001.2</v>
      </c>
      <c r="N83" s="17">
        <v>120616.82</v>
      </c>
      <c r="O83" s="23">
        <v>116880.86</v>
      </c>
      <c r="P83" s="18">
        <f t="shared" ref="P83:P145" si="398">IF(N83&lt;=0," ",IF(N83/M83*100&gt;200,"СВ.200",N83/M83))</f>
        <v>0.70950569760684046</v>
      </c>
      <c r="Q83" s="18">
        <f t="shared" ref="Q83:Q145" si="399">IF(O83=0," ",IF(N83/O83*100&gt;200,"св.200",N83/O83))</f>
        <v>1.0319638305193854</v>
      </c>
      <c r="R83" s="17"/>
      <c r="S83" s="17"/>
      <c r="T83" s="23"/>
      <c r="U83" s="18" t="str">
        <f t="shared" ref="U83:U145" si="400">IF(S83&lt;=0," ",IF(S83/R83*100&gt;200,"СВ.200",S83/R83))</f>
        <v xml:space="preserve"> </v>
      </c>
      <c r="V83" s="18" t="str">
        <f t="shared" ref="V83:V145" si="401">IF(T83=0," ",IF(S83/T83*100&gt;200,"св.200",S83/T83))</f>
        <v xml:space="preserve"> </v>
      </c>
      <c r="W83" s="17"/>
      <c r="X83" s="17"/>
      <c r="Y83" s="23"/>
      <c r="Z83" s="18" t="str">
        <f t="shared" ref="Z83:Z145" si="402">IF(X83&lt;=0," ",IF(X83/W83*100&gt;200,"СВ.200",X83/W83))</f>
        <v xml:space="preserve"> </v>
      </c>
      <c r="AA83" s="18" t="str">
        <f t="shared" ref="AA83:AA145" si="403">IF(Y83=0," ",IF(X83/Y83*100&gt;200,"св.200",X83/Y83))</f>
        <v xml:space="preserve"> </v>
      </c>
      <c r="AB83" s="17">
        <v>5000</v>
      </c>
      <c r="AC83" s="17">
        <v>3888</v>
      </c>
      <c r="AD83" s="23">
        <v>4212</v>
      </c>
      <c r="AE83" s="18">
        <f t="shared" ref="AE83:AE145" si="404">IF(AC83&lt;=0," ",IF(AC83/AB83*100&gt;200,"СВ.200",AC83/AB83))</f>
        <v>0.77759999999999996</v>
      </c>
      <c r="AF83" s="18">
        <f t="shared" ref="AF83:AF145" si="405">IF(AD83=0," ",IF(AC83/AD83*100&gt;200,"св.200",AC83/AD83))</f>
        <v>0.92307692307692313</v>
      </c>
      <c r="AG83" s="17">
        <v>50000</v>
      </c>
      <c r="AH83" s="17">
        <v>15716.73</v>
      </c>
      <c r="AI83" s="23">
        <v>124157.13</v>
      </c>
      <c r="AJ83" s="18">
        <f t="shared" ref="AJ83:AJ145" si="406">IF(AH83&lt;=0," ",IF(AH83/AG83*100&gt;200,"СВ.200",AH83/AG83))</f>
        <v>0.31433459999999996</v>
      </c>
      <c r="AK83" s="18">
        <f t="shared" ref="AK83:AK145" si="407">IF(AI83=0," ",IF(AH83/AI83*100&gt;200,"св.200",AH83/AI83))</f>
        <v>0.12658741386821681</v>
      </c>
      <c r="AL83" s="17">
        <v>750000</v>
      </c>
      <c r="AM83" s="17">
        <v>118401.65</v>
      </c>
      <c r="AN83" s="23">
        <v>447657.63</v>
      </c>
      <c r="AO83" s="18">
        <f t="shared" ref="AO83:AO145" si="408">IF(AM83&lt;=0," ",IF(AM83/AL83*100&gt;200,"СВ.200",AM83/AL83))</f>
        <v>0.15786886666666666</v>
      </c>
      <c r="AP83" s="18">
        <f t="shared" ref="AP83:AP145" si="409">IF(AN83=0," ",IF(AM83/AN83*100&gt;200,"св.200",AM83/AN83))</f>
        <v>0.26449152670535292</v>
      </c>
      <c r="AQ83" s="17"/>
      <c r="AR83" s="17"/>
      <c r="AS83" s="23"/>
      <c r="AT83" s="18" t="str">
        <f t="shared" ref="AT83:AT145" si="410">IF(AR83&lt;=0," ",IF(AR83/AQ83*100&gt;200,"СВ.200",AR83/AQ83))</f>
        <v xml:space="preserve"> </v>
      </c>
      <c r="AU83" s="18" t="str">
        <f t="shared" ref="AU83:AU145" si="411">IF(AS83=0," ",IF(AR83/AS83*100&gt;200,"св.200",AR83/AS83))</f>
        <v xml:space="preserve"> </v>
      </c>
      <c r="AV83" s="17">
        <f t="shared" si="392"/>
        <v>429717.57</v>
      </c>
      <c r="AW83" s="17">
        <f t="shared" si="393"/>
        <v>143146.1</v>
      </c>
      <c r="AX83" s="17">
        <v>122144.7</v>
      </c>
      <c r="AY83" s="18">
        <f t="shared" ref="AY83:AY145" si="412">IF(AW83&lt;=0," ",IF(AW83/AV83*100&gt;200,"СВ.200",AW83/AV83))</f>
        <v>0.33311670267520133</v>
      </c>
      <c r="AZ83" s="18">
        <f t="shared" ref="AZ83:AZ145" si="413">IF(AX83=0," ",IF(AW83/AX83*100&gt;200,"св.200",AW83/AX83))</f>
        <v>1.1719386923869803</v>
      </c>
      <c r="BA83" s="17"/>
      <c r="BB83" s="17"/>
      <c r="BC83" s="23"/>
      <c r="BD83" s="18" t="str">
        <f t="shared" ref="BD83:BD145" si="414">IF(BB83&lt;=0," ",IF(BB83/BA83*100&gt;200,"СВ.200",BB83/BA83))</f>
        <v xml:space="preserve"> </v>
      </c>
      <c r="BE83" s="18" t="str">
        <f t="shared" ref="BE83:BE145" si="415">IF(BC83=0," ",IF(BB83/BC83*100&gt;200,"св.200",BB83/BC83))</f>
        <v xml:space="preserve"> </v>
      </c>
      <c r="BF83" s="17">
        <v>395467.57</v>
      </c>
      <c r="BG83" s="17">
        <v>108896.1</v>
      </c>
      <c r="BH83" s="23"/>
      <c r="BI83" s="18">
        <f t="shared" ref="BI83:BI145" si="416">IF(BG83&lt;=0," ",IF(BG83/BF83*100&gt;200,"СВ.200",BG83/BF83))</f>
        <v>0.27536037910769778</v>
      </c>
      <c r="BJ83" s="18" t="str">
        <f t="shared" ref="BJ83:BJ145" si="417">IF(BH83=0," ",IF(BG83/BH83*100&gt;200,"св.200",BG83/BH83))</f>
        <v xml:space="preserve"> </v>
      </c>
      <c r="BK83" s="17"/>
      <c r="BL83" s="17"/>
      <c r="BM83" s="23"/>
      <c r="BN83" s="18" t="str">
        <f t="shared" ref="BN83:BN145" si="418">IF(BL83&lt;=0," ",IF(BL83/BK83*100&gt;200,"СВ.200",BL83/BK83))</f>
        <v xml:space="preserve"> </v>
      </c>
      <c r="BO83" s="18" t="str">
        <f t="shared" ref="BO83:BO145" si="419">IF(BM83=0," ",IF(BL83/BM83*100&gt;200,"св.200",BL83/BM83))</f>
        <v xml:space="preserve"> </v>
      </c>
      <c r="BP83" s="17"/>
      <c r="BQ83" s="17"/>
      <c r="BR83" s="23"/>
      <c r="BS83" s="18" t="str">
        <f t="shared" ref="BS83:BS145" si="420">IF(BQ83&lt;=0," ",IF(BQ83/BP83*100&gt;200,"СВ.200",BQ83/BP83))</f>
        <v xml:space="preserve"> </v>
      </c>
      <c r="BT83" s="18" t="str">
        <f t="shared" ref="BT83:BT145" si="421">IF(BR83=0," ",IF(BQ83/BR83*100&gt;200,"св.200",BQ83/BR83))</f>
        <v xml:space="preserve"> </v>
      </c>
      <c r="BU83" s="17"/>
      <c r="BV83" s="17"/>
      <c r="BW83" s="23"/>
      <c r="BX83" s="18" t="str">
        <f t="shared" ref="BX83:BX145" si="422">IF(BV83&lt;=0," ",IF(BV83/BU83*100&gt;200,"СВ.200",BV83/BU83))</f>
        <v xml:space="preserve"> </v>
      </c>
      <c r="BY83" s="18" t="str">
        <f t="shared" ref="BY83:BY145" si="423">IF(BW83=0," ",IF(BV83/BW83*100&gt;200,"св.200",BV83/BW83))</f>
        <v xml:space="preserve"> </v>
      </c>
      <c r="BZ83" s="17"/>
      <c r="CA83" s="17"/>
      <c r="CB83" s="23"/>
      <c r="CC83" s="18" t="str">
        <f t="shared" ref="CC83:CC145" si="424">IF(CA83&lt;=0," ",IF(CA83/BZ83*100&gt;200,"СВ.200",CA83/BZ83))</f>
        <v xml:space="preserve"> </v>
      </c>
      <c r="CD83" s="18" t="str">
        <f t="shared" ref="CD83:CD145" si="425">IF(CB83=0," ",IF(CA83/CB83*100&gt;200,"св.200",CA83/CB83))</f>
        <v xml:space="preserve"> </v>
      </c>
      <c r="CE83" s="17"/>
      <c r="CF83" s="17"/>
      <c r="CG83" s="23"/>
      <c r="CH83" s="18" t="str">
        <f t="shared" ref="CH83:CH145" si="426">IF(CF83&lt;=0," ",IF(CF83/CE83*100&gt;200,"СВ.200",CF83/CE83))</f>
        <v xml:space="preserve"> </v>
      </c>
      <c r="CI83" s="18" t="str">
        <f t="shared" ref="CI83:CI145" si="427">IF(CG83=0," ",IF(CF83/CG83*100&gt;200,"св.200",CF83/CG83))</f>
        <v xml:space="preserve"> </v>
      </c>
      <c r="CJ83" s="17">
        <f t="shared" si="394"/>
        <v>0</v>
      </c>
      <c r="CK83" s="17">
        <f t="shared" si="395"/>
        <v>0</v>
      </c>
      <c r="CL83" s="17">
        <v>73030</v>
      </c>
      <c r="CM83" s="18" t="str">
        <f t="shared" ref="CM83:CM145" si="428">IF(CK83&lt;=0," ",IF(CK83/CJ83*100&gt;200,"СВ.200",CK83/CJ83))</f>
        <v xml:space="preserve"> </v>
      </c>
      <c r="CN83" s="18">
        <f t="shared" ref="CN83:CN145" si="429">IF(CL83=0," ",IF(CK83/CL83*100&gt;200,"св.200",CK83/CL83))</f>
        <v>0</v>
      </c>
      <c r="CO83" s="17"/>
      <c r="CP83" s="17"/>
      <c r="CQ83" s="23"/>
      <c r="CR83" s="18" t="str">
        <f t="shared" ref="CR83:CR145" si="430">IF(CP83&lt;=0," ",IF(CP83/CO83*100&gt;200,"СВ.200",CP83/CO83))</f>
        <v xml:space="preserve"> </v>
      </c>
      <c r="CS83" s="18" t="str">
        <f t="shared" ref="CS83:CS145" si="431">IF(CQ83=0," ",IF(CP83/CQ83*100&gt;200,"св.200",CP83/CQ83))</f>
        <v xml:space="preserve"> </v>
      </c>
      <c r="CT83" s="17"/>
      <c r="CU83" s="17"/>
      <c r="CV83" s="23">
        <v>73030</v>
      </c>
      <c r="CW83" s="18" t="str">
        <f t="shared" ref="CW83:CW145" si="432">IF(CU83&lt;=0," ",IF(CU83/CT83*100&gt;200,"СВ.200",CU83/CT83))</f>
        <v xml:space="preserve"> </v>
      </c>
      <c r="CX83" s="18">
        <f t="shared" ref="CX83:CX145" si="433">IF(CV83=0," ",IF(CU83/CV83*100&gt;200,"св.200",CU83/CV83))</f>
        <v>0</v>
      </c>
      <c r="CY83" s="17"/>
      <c r="CZ83" s="17"/>
      <c r="DA83" s="23"/>
      <c r="DB83" s="18" t="str">
        <f t="shared" ref="DB83:DB145" si="434">IF(CZ83&lt;=0," ",IF(CZ83/CY83*100&gt;200,"СВ.200",CZ83/CY83))</f>
        <v xml:space="preserve"> </v>
      </c>
      <c r="DC83" s="18" t="str">
        <f t="shared" ref="DC83:DC145" si="435">IF(DA83=0," ",IF(CZ83/DA83*100&gt;200,"св.200",CZ83/DA83))</f>
        <v xml:space="preserve"> </v>
      </c>
      <c r="DD83" s="17"/>
      <c r="DE83" s="17"/>
      <c r="DF83" s="23"/>
      <c r="DG83" s="18" t="str">
        <f t="shared" ref="DG83:DG145" si="436">IF(DE83&lt;=0," ",IF(DE83/DD83*100&gt;200,"СВ.200",DE83/DD83))</f>
        <v xml:space="preserve"> </v>
      </c>
      <c r="DH83" s="18" t="str">
        <f t="shared" ref="DH83:DH145" si="437">IF(DF83=0," ",IF(DE83/DF83*100&gt;200,"св.200",DE83/DF83))</f>
        <v xml:space="preserve"> </v>
      </c>
      <c r="DI83" s="17"/>
      <c r="DJ83" s="17"/>
      <c r="DK83" s="23"/>
      <c r="DL83" s="18" t="str">
        <f t="shared" ref="DL83:DL145" si="438">IF(DJ83&lt;=0," ",IF(DJ83/DI83*100&gt;200,"СВ.200",DJ83/DI83))</f>
        <v xml:space="preserve"> </v>
      </c>
      <c r="DM83" s="18" t="str">
        <f t="shared" ref="DM83:DM145" si="439">IF(DK83=0," ",IF(DJ83/DK83*100&gt;200,"св.200",DJ83/DK83))</f>
        <v xml:space="preserve"> </v>
      </c>
      <c r="DN83" s="17"/>
      <c r="DO83" s="23"/>
      <c r="DP83" s="38" t="str">
        <f t="shared" si="207"/>
        <v xml:space="preserve"> </v>
      </c>
      <c r="DQ83" s="17"/>
      <c r="DR83" s="17"/>
      <c r="DS83" s="23"/>
      <c r="DT83" s="18" t="str">
        <f t="shared" ref="DT83:DT145" si="440">IF(DR83&lt;=0," ",IF(DR83/DQ83*100&gt;200,"СВ.200",DR83/DQ83))</f>
        <v xml:space="preserve"> </v>
      </c>
      <c r="DU83" s="18" t="str">
        <f t="shared" ref="DU83:DU145" si="441">IF(DS83=0," ",IF(DR83/DS83*100&gt;200,"св.200",DR83/DS83))</f>
        <v xml:space="preserve"> </v>
      </c>
      <c r="DV83" s="17">
        <v>34250</v>
      </c>
      <c r="DW83" s="17">
        <v>34250</v>
      </c>
      <c r="DX83" s="23">
        <v>49114.7</v>
      </c>
      <c r="DY83" s="18">
        <f t="shared" ref="DY83:DY145" si="442">IF(DW83&lt;=0," ",IF(DW83/DV83*100&gt;200,"СВ.200",DW83/DV83))</f>
        <v>1</v>
      </c>
      <c r="DZ83" s="18">
        <f t="shared" ref="DZ83:DZ145" si="443">IF(DX83=0," ",IF(DW83/DX83*100&gt;200,"св.200",DW83/DX83))</f>
        <v>0.69734723005536026</v>
      </c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</row>
    <row r="84" spans="1:149" s="12" customFormat="1" ht="15.75" x14ac:dyDescent="0.25">
      <c r="A84" s="11"/>
      <c r="B84" s="4" t="s">
        <v>133</v>
      </c>
      <c r="C84" s="34">
        <f>SUM(C85:C89)</f>
        <v>278430517.74999994</v>
      </c>
      <c r="D84" s="34">
        <f>SUM(D85:D89)</f>
        <v>172201911.26999998</v>
      </c>
      <c r="E84" s="34">
        <v>136490978.57999998</v>
      </c>
      <c r="F84" s="16">
        <f>IF(D84&lt;=0," ",IF(D84/C84*100&gt;200,"СВ.200",D84/C84))</f>
        <v>0.6184735518992871</v>
      </c>
      <c r="G84" s="16">
        <f t="shared" si="300"/>
        <v>1.2616358462773358</v>
      </c>
      <c r="H84" s="34">
        <f>SUM(H85:H89)</f>
        <v>219504305.93000001</v>
      </c>
      <c r="I84" s="34">
        <f>SUM(I85:I89)</f>
        <v>159445055.58000001</v>
      </c>
      <c r="J84" s="34">
        <v>127466135.40000001</v>
      </c>
      <c r="K84" s="16">
        <f t="shared" si="303"/>
        <v>0.7263869148464317</v>
      </c>
      <c r="L84" s="16">
        <f t="shared" si="297"/>
        <v>1.2508816955942637</v>
      </c>
      <c r="M84" s="34">
        <f>SUM(M85:M89)</f>
        <v>175709686.97999999</v>
      </c>
      <c r="N84" s="34">
        <f>SUM(N85:N89)</f>
        <v>128779508.85000001</v>
      </c>
      <c r="O84" s="34">
        <v>112959647.82999998</v>
      </c>
      <c r="P84" s="16">
        <f t="shared" si="398"/>
        <v>0.73291069526894226</v>
      </c>
      <c r="Q84" s="16">
        <f t="shared" si="399"/>
        <v>1.1400487813471969</v>
      </c>
      <c r="R84" s="34">
        <f>SUM(R85:R89)</f>
        <v>4497160</v>
      </c>
      <c r="S84" s="34">
        <f>SUM(S85:S89)</f>
        <v>3893229.33</v>
      </c>
      <c r="T84" s="34">
        <v>2878357.9699999997</v>
      </c>
      <c r="U84" s="16">
        <f t="shared" si="400"/>
        <v>0.865708431543463</v>
      </c>
      <c r="V84" s="16">
        <f t="shared" si="401"/>
        <v>1.3525869160742368</v>
      </c>
      <c r="W84" s="34">
        <f>SUM(W85:W89)</f>
        <v>5413898.6500000004</v>
      </c>
      <c r="X84" s="34">
        <f>SUM(X85:X89)</f>
        <v>1226765.26</v>
      </c>
      <c r="Y84" s="34">
        <v>0</v>
      </c>
      <c r="Z84" s="16">
        <f t="shared" si="402"/>
        <v>0.22659553480928202</v>
      </c>
      <c r="AA84" s="16" t="str">
        <f t="shared" si="403"/>
        <v xml:space="preserve"> </v>
      </c>
      <c r="AB84" s="34">
        <f>SUM(AB85:AB89)</f>
        <v>42672.3</v>
      </c>
      <c r="AC84" s="34">
        <f>SUM(AC85:AC89)</f>
        <v>35251.5</v>
      </c>
      <c r="AD84" s="34">
        <v>17672.019999999997</v>
      </c>
      <c r="AE84" s="16">
        <f t="shared" si="404"/>
        <v>0.82609796050365225</v>
      </c>
      <c r="AF84" s="16">
        <f t="shared" si="405"/>
        <v>1.9947634735587674</v>
      </c>
      <c r="AG84" s="34">
        <f>SUM(AG85:AG89)</f>
        <v>5874000</v>
      </c>
      <c r="AH84" s="34">
        <f>SUM(AH85:AH89)</f>
        <v>2439036.37</v>
      </c>
      <c r="AI84" s="34">
        <v>1386601.1999999997</v>
      </c>
      <c r="AJ84" s="16">
        <f t="shared" si="406"/>
        <v>0.41522580354102828</v>
      </c>
      <c r="AK84" s="16">
        <f t="shared" si="407"/>
        <v>1.7590035043962176</v>
      </c>
      <c r="AL84" s="34">
        <f>SUM(AL85:AL89)</f>
        <v>27956288</v>
      </c>
      <c r="AM84" s="34">
        <f>SUM(AM85:AM89)</f>
        <v>23068464.27</v>
      </c>
      <c r="AN84" s="34">
        <v>10221756.380000001</v>
      </c>
      <c r="AO84" s="16">
        <f t="shared" si="408"/>
        <v>0.82516191956528706</v>
      </c>
      <c r="AP84" s="16" t="str">
        <f t="shared" si="409"/>
        <v>св.200</v>
      </c>
      <c r="AQ84" s="34">
        <f>SUM(AQ85:AQ89)</f>
        <v>10600</v>
      </c>
      <c r="AR84" s="34">
        <f>SUM(AR85:AR89)</f>
        <v>2800</v>
      </c>
      <c r="AS84" s="34">
        <v>2100</v>
      </c>
      <c r="AT84" s="16">
        <f t="shared" si="410"/>
        <v>0.26415094339622641</v>
      </c>
      <c r="AU84" s="16">
        <f t="shared" si="411"/>
        <v>1.3333333333333333</v>
      </c>
      <c r="AV84" s="34">
        <f>SUM(AV85:AV89)</f>
        <v>58926211.82</v>
      </c>
      <c r="AW84" s="34">
        <f>SUM(AW85:AW89)</f>
        <v>12756855.689999998</v>
      </c>
      <c r="AX84" s="34">
        <v>9024843.1800000016</v>
      </c>
      <c r="AY84" s="16">
        <f t="shared" si="412"/>
        <v>0.21648864394962217</v>
      </c>
      <c r="AZ84" s="16">
        <f t="shared" si="413"/>
        <v>1.4135265772008678</v>
      </c>
      <c r="BA84" s="34">
        <f>SUM(BA85:BA89)</f>
        <v>2500000</v>
      </c>
      <c r="BB84" s="34">
        <f>SUM(BB85:BB89)</f>
        <v>2132001.02</v>
      </c>
      <c r="BC84" s="34">
        <v>2058731.27</v>
      </c>
      <c r="BD84" s="16">
        <f t="shared" si="414"/>
        <v>0.85280040800000001</v>
      </c>
      <c r="BE84" s="16">
        <f t="shared" si="415"/>
        <v>1.0355897591238317</v>
      </c>
      <c r="BF84" s="34">
        <f>SUM(BF85:BF89)</f>
        <v>1354772</v>
      </c>
      <c r="BG84" s="34">
        <f>SUM(BG85:BG89)</f>
        <v>558156.18999999994</v>
      </c>
      <c r="BH84" s="34">
        <v>721362.6100000001</v>
      </c>
      <c r="BI84" s="16">
        <f t="shared" si="416"/>
        <v>0.41199271168875645</v>
      </c>
      <c r="BJ84" s="16">
        <f t="shared" si="417"/>
        <v>0.77375259302668853</v>
      </c>
      <c r="BK84" s="34">
        <f>SUM(BK85:BK89)</f>
        <v>2014716</v>
      </c>
      <c r="BL84" s="34">
        <f>SUM(BL85:BL89)</f>
        <v>1573834.69</v>
      </c>
      <c r="BM84" s="34">
        <v>1315682.4100000001</v>
      </c>
      <c r="BN84" s="16">
        <f t="shared" si="418"/>
        <v>0.78116949982032202</v>
      </c>
      <c r="BO84" s="16">
        <f t="shared" si="419"/>
        <v>1.1962116982319462</v>
      </c>
      <c r="BP84" s="34">
        <f>SUM(BP85:BP89)</f>
        <v>0</v>
      </c>
      <c r="BQ84" s="34">
        <f>SUM(BQ85:BQ89)</f>
        <v>0</v>
      </c>
      <c r="BR84" s="34">
        <v>0</v>
      </c>
      <c r="BS84" s="16" t="str">
        <f t="shared" si="420"/>
        <v xml:space="preserve"> </v>
      </c>
      <c r="BT84" s="16" t="str">
        <f t="shared" si="421"/>
        <v xml:space="preserve"> </v>
      </c>
      <c r="BU84" s="34">
        <f>SUM(BU85:BU89)</f>
        <v>1440000</v>
      </c>
      <c r="BV84" s="34">
        <f>SUM(BV85:BV89)</f>
        <v>1288423.68</v>
      </c>
      <c r="BW84" s="34">
        <v>1452747.25</v>
      </c>
      <c r="BX84" s="16">
        <f t="shared" si="422"/>
        <v>0.89473866666666657</v>
      </c>
      <c r="BY84" s="16">
        <f t="shared" si="423"/>
        <v>0.88688770878760914</v>
      </c>
      <c r="BZ84" s="34">
        <f>SUM(BZ85:BZ89)</f>
        <v>4803709.74</v>
      </c>
      <c r="CA84" s="34">
        <f>SUM(CA85:CA89)</f>
        <v>6557604.5099999988</v>
      </c>
      <c r="CB84" s="34">
        <v>3059659.73</v>
      </c>
      <c r="CC84" s="16">
        <f t="shared" si="424"/>
        <v>1.3651125619425952</v>
      </c>
      <c r="CD84" s="16" t="str">
        <f t="shared" si="425"/>
        <v>св.200</v>
      </c>
      <c r="CE84" s="34">
        <f>SUM(CE85:CE89)</f>
        <v>45428791.200000003</v>
      </c>
      <c r="CF84" s="34">
        <f>SUM(CF85:CF89)</f>
        <v>262483.99</v>
      </c>
      <c r="CG84" s="34">
        <v>236202.14</v>
      </c>
      <c r="CH84" s="16">
        <f t="shared" si="426"/>
        <v>5.7779215133507665E-3</v>
      </c>
      <c r="CI84" s="16">
        <f t="shared" si="427"/>
        <v>1.1112684669156681</v>
      </c>
      <c r="CJ84" s="34">
        <f>SUM(CJ85:CJ89)</f>
        <v>800000</v>
      </c>
      <c r="CK84" s="34">
        <f>SUM(CK85:CK89)</f>
        <v>187422.1</v>
      </c>
      <c r="CL84" s="19">
        <v>142256.84</v>
      </c>
      <c r="CM84" s="16">
        <f t="shared" si="428"/>
        <v>0.23427762500000002</v>
      </c>
      <c r="CN84" s="16">
        <f t="shared" si="429"/>
        <v>1.3174909550922123</v>
      </c>
      <c r="CO84" s="34">
        <f>SUM(CO85:CO89)</f>
        <v>800000</v>
      </c>
      <c r="CP84" s="34">
        <f>SUM(CP85:CP89)</f>
        <v>184989.22</v>
      </c>
      <c r="CQ84" s="34">
        <v>142256.84</v>
      </c>
      <c r="CR84" s="16">
        <f t="shared" si="430"/>
        <v>0.231236525</v>
      </c>
      <c r="CS84" s="16">
        <f t="shared" si="431"/>
        <v>1.3003889303319265</v>
      </c>
      <c r="CT84" s="34">
        <f>SUM(CT85:CT89)</f>
        <v>0</v>
      </c>
      <c r="CU84" s="34">
        <f>SUM(CU85:CU89)</f>
        <v>2432.88</v>
      </c>
      <c r="CV84" s="34">
        <v>0</v>
      </c>
      <c r="CW84" s="16"/>
      <c r="CX84" s="16" t="str">
        <f t="shared" si="433"/>
        <v xml:space="preserve"> </v>
      </c>
      <c r="CY84" s="34">
        <f>SUM(CY85:CY89)</f>
        <v>0</v>
      </c>
      <c r="CZ84" s="34">
        <f>SUM(CZ85:CZ89)</f>
        <v>0</v>
      </c>
      <c r="DA84" s="34">
        <v>0</v>
      </c>
      <c r="DB84" s="16" t="str">
        <f t="shared" si="434"/>
        <v xml:space="preserve"> </v>
      </c>
      <c r="DC84" s="16" t="str">
        <f t="shared" si="435"/>
        <v xml:space="preserve"> </v>
      </c>
      <c r="DD84" s="34">
        <f>SUM(DD85:DD89)</f>
        <v>0</v>
      </c>
      <c r="DE84" s="34">
        <f>SUM(DE85:DE89)</f>
        <v>0</v>
      </c>
      <c r="DF84" s="34">
        <v>0</v>
      </c>
      <c r="DG84" s="16" t="str">
        <f t="shared" si="436"/>
        <v xml:space="preserve"> </v>
      </c>
      <c r="DH84" s="16" t="str">
        <f t="shared" si="437"/>
        <v xml:space="preserve"> </v>
      </c>
      <c r="DI84" s="34">
        <f>SUM(DI85:DI89)</f>
        <v>502326.08</v>
      </c>
      <c r="DJ84" s="34">
        <f>SUM(DJ85:DJ89)</f>
        <v>84971.01</v>
      </c>
      <c r="DK84" s="34">
        <v>15713.94</v>
      </c>
      <c r="DL84" s="16">
        <f t="shared" si="438"/>
        <v>0.169155083486806</v>
      </c>
      <c r="DM84" s="16" t="str">
        <f t="shared" si="439"/>
        <v>св.200</v>
      </c>
      <c r="DN84" s="34">
        <f>SUM(DN85:DN89)</f>
        <v>30096.5</v>
      </c>
      <c r="DO84" s="34">
        <v>0</v>
      </c>
      <c r="DP84" s="16"/>
      <c r="DQ84" s="34">
        <f>SUM(DQ85:DQ89)</f>
        <v>400</v>
      </c>
      <c r="DR84" s="34">
        <f>SUM(DR85:DR89)</f>
        <v>400</v>
      </c>
      <c r="DS84" s="34">
        <v>3600</v>
      </c>
      <c r="DT84" s="16">
        <f t="shared" si="440"/>
        <v>1</v>
      </c>
      <c r="DU84" s="16">
        <f t="shared" si="441"/>
        <v>0.1111111111111111</v>
      </c>
      <c r="DV84" s="34">
        <f>SUM(DV85:DV89)</f>
        <v>81496.800000000003</v>
      </c>
      <c r="DW84" s="34">
        <f>SUM(DW85:DW89)</f>
        <v>81462</v>
      </c>
      <c r="DX84" s="34">
        <v>0</v>
      </c>
      <c r="DY84" s="16">
        <f t="shared" si="442"/>
        <v>0.99957298936890771</v>
      </c>
      <c r="DZ84" s="16" t="str">
        <f t="shared" si="443"/>
        <v xml:space="preserve"> </v>
      </c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</row>
    <row r="85" spans="1:149" s="10" customFormat="1" ht="15.75" customHeight="1" outlineLevel="1" x14ac:dyDescent="0.25">
      <c r="A85" s="9">
        <v>67</v>
      </c>
      <c r="B85" s="5" t="s">
        <v>37</v>
      </c>
      <c r="C85" s="17">
        <f t="shared" ref="C85" si="444">H85+AV85</f>
        <v>138270900.97999999</v>
      </c>
      <c r="D85" s="17">
        <f t="shared" ref="D85" si="445">I85+AW85</f>
        <v>70229423.199999988</v>
      </c>
      <c r="E85" s="17">
        <v>42840047.689999998</v>
      </c>
      <c r="F85" s="18">
        <f>IF(D85&lt;=0," ",IF(D85/C85*100&gt;200,"СВ.200",D85/C85))</f>
        <v>0.50791180720054918</v>
      </c>
      <c r="G85" s="18">
        <f t="shared" si="300"/>
        <v>1.6393404533112459</v>
      </c>
      <c r="H85" s="17">
        <f t="shared" ref="H85" si="446">M85+R85+W85+AB85+AG85+AL85+AQ85</f>
        <v>87169783.629999995</v>
      </c>
      <c r="I85" s="17">
        <f t="shared" ref="I85" si="447">N85+S85+X85+AC85+AH85+AM85+AR85</f>
        <v>66095094.739999995</v>
      </c>
      <c r="J85" s="17">
        <v>40771240.759999998</v>
      </c>
      <c r="K85" s="18">
        <f t="shared" si="303"/>
        <v>0.75823401169086968</v>
      </c>
      <c r="L85" s="18">
        <f t="shared" si="297"/>
        <v>1.621120513085901</v>
      </c>
      <c r="M85" s="17">
        <v>55844936.979999997</v>
      </c>
      <c r="N85" s="17">
        <v>42167369.920000002</v>
      </c>
      <c r="O85" s="17">
        <v>32110120.609999999</v>
      </c>
      <c r="P85" s="18">
        <f t="shared" si="398"/>
        <v>0.75507955063323995</v>
      </c>
      <c r="Q85" s="18">
        <f t="shared" si="399"/>
        <v>1.3132111969354574</v>
      </c>
      <c r="R85" s="17">
        <v>1710660</v>
      </c>
      <c r="S85" s="17">
        <v>1733682.23</v>
      </c>
      <c r="T85" s="17">
        <v>1013539.47</v>
      </c>
      <c r="U85" s="18">
        <f t="shared" si="400"/>
        <v>1.0134580980440298</v>
      </c>
      <c r="V85" s="18">
        <f t="shared" si="401"/>
        <v>1.7105226597638077</v>
      </c>
      <c r="W85" s="17">
        <v>5413898.6500000004</v>
      </c>
      <c r="X85" s="17">
        <v>1226765.26</v>
      </c>
      <c r="Y85" s="17"/>
      <c r="Z85" s="18">
        <f t="shared" si="402"/>
        <v>0.22659553480928202</v>
      </c>
      <c r="AA85" s="18" t="str">
        <f t="shared" si="403"/>
        <v xml:space="preserve"> </v>
      </c>
      <c r="AB85" s="17">
        <v>15000</v>
      </c>
      <c r="AC85" s="17">
        <v>1582.5</v>
      </c>
      <c r="AD85" s="17">
        <v>1165.71</v>
      </c>
      <c r="AE85" s="18">
        <f t="shared" si="404"/>
        <v>0.1055</v>
      </c>
      <c r="AF85" s="18">
        <f t="shared" si="405"/>
        <v>1.3575417556682192</v>
      </c>
      <c r="AG85" s="17">
        <v>1400000</v>
      </c>
      <c r="AH85" s="17">
        <v>721201.78</v>
      </c>
      <c r="AI85" s="17">
        <v>300017.07</v>
      </c>
      <c r="AJ85" s="18">
        <f t="shared" si="406"/>
        <v>0.51514412857142855</v>
      </c>
      <c r="AK85" s="18" t="str">
        <f t="shared" si="407"/>
        <v>св.200</v>
      </c>
      <c r="AL85" s="17">
        <v>22785288</v>
      </c>
      <c r="AM85" s="17">
        <v>20244493.050000001</v>
      </c>
      <c r="AN85" s="17">
        <v>7346397.9000000004</v>
      </c>
      <c r="AO85" s="18">
        <f t="shared" si="408"/>
        <v>0.88848967149328995</v>
      </c>
      <c r="AP85" s="18" t="str">
        <f t="shared" si="409"/>
        <v>св.200</v>
      </c>
      <c r="AQ85" s="17"/>
      <c r="AR85" s="17"/>
      <c r="AS85" s="17"/>
      <c r="AT85" s="18" t="str">
        <f t="shared" si="410"/>
        <v xml:space="preserve"> </v>
      </c>
      <c r="AU85" s="18" t="str">
        <f t="shared" si="411"/>
        <v xml:space="preserve"> </v>
      </c>
      <c r="AV85" s="17">
        <f t="shared" ref="AV85" si="448">BA85+BF85+BK85+BP85+BU85+BZ85+CE85+CJ85+CY85+DD85+DI85+DQ85+DV85</f>
        <v>51101117.350000001</v>
      </c>
      <c r="AW85" s="17">
        <f t="shared" ref="AW85" si="449">BB85+BG85+BL85+BQ85+BV85+CA85+CF85+CK85+CZ85+DE85+DJ85+DN85+DR85+DW85</f>
        <v>4134328.46</v>
      </c>
      <c r="AX85" s="17">
        <v>2068806.9300000002</v>
      </c>
      <c r="AY85" s="18">
        <f t="shared" si="412"/>
        <v>8.0904854421935651E-2</v>
      </c>
      <c r="AZ85" s="18">
        <f t="shared" si="413"/>
        <v>1.9984119349406857</v>
      </c>
      <c r="BA85" s="17">
        <v>1100000</v>
      </c>
      <c r="BB85" s="17">
        <v>847228.66</v>
      </c>
      <c r="BC85" s="17">
        <v>1219672.3600000001</v>
      </c>
      <c r="BD85" s="18">
        <f t="shared" si="414"/>
        <v>0.77020787272727276</v>
      </c>
      <c r="BE85" s="18">
        <f t="shared" si="415"/>
        <v>0.69463627100642011</v>
      </c>
      <c r="BF85" s="17">
        <v>460000</v>
      </c>
      <c r="BG85" s="17">
        <v>119500</v>
      </c>
      <c r="BH85" s="17">
        <v>179250</v>
      </c>
      <c r="BI85" s="18">
        <f t="shared" si="416"/>
        <v>0.25978260869565217</v>
      </c>
      <c r="BJ85" s="18">
        <f t="shared" si="417"/>
        <v>0.66666666666666663</v>
      </c>
      <c r="BK85" s="17">
        <v>520000</v>
      </c>
      <c r="BL85" s="17">
        <v>426568.38</v>
      </c>
      <c r="BM85" s="17">
        <v>218200.2</v>
      </c>
      <c r="BN85" s="18">
        <f t="shared" si="418"/>
        <v>0.82032380769230773</v>
      </c>
      <c r="BO85" s="18">
        <f t="shared" si="419"/>
        <v>1.9549403712737201</v>
      </c>
      <c r="BP85" s="17"/>
      <c r="BQ85" s="17"/>
      <c r="BR85" s="17"/>
      <c r="BS85" s="18" t="str">
        <f t="shared" si="420"/>
        <v xml:space="preserve"> </v>
      </c>
      <c r="BT85" s="18" t="str">
        <f t="shared" si="421"/>
        <v xml:space="preserve"> </v>
      </c>
      <c r="BU85" s="17"/>
      <c r="BV85" s="17"/>
      <c r="BW85" s="17"/>
      <c r="BX85" s="18" t="str">
        <f t="shared" si="422"/>
        <v xml:space="preserve"> </v>
      </c>
      <c r="BY85" s="18" t="str">
        <f t="shared" si="423"/>
        <v xml:space="preserve"> </v>
      </c>
      <c r="BZ85" s="17">
        <v>2805000</v>
      </c>
      <c r="CA85" s="17">
        <v>2680722.38</v>
      </c>
      <c r="CB85" s="17">
        <v>434180</v>
      </c>
      <c r="CC85" s="18">
        <f t="shared" si="424"/>
        <v>0.95569425311942957</v>
      </c>
      <c r="CD85" s="18" t="str">
        <f t="shared" si="425"/>
        <v>св.200</v>
      </c>
      <c r="CE85" s="17">
        <v>45113791.270000003</v>
      </c>
      <c r="CF85" s="17"/>
      <c r="CG85" s="17"/>
      <c r="CH85" s="18" t="str">
        <f t="shared" si="426"/>
        <v xml:space="preserve"> </v>
      </c>
      <c r="CI85" s="18" t="str">
        <f t="shared" si="427"/>
        <v xml:space="preserve"> </v>
      </c>
      <c r="CJ85" s="17">
        <f t="shared" ref="CJ85" si="450">CO85+CT85</f>
        <v>600000</v>
      </c>
      <c r="CK85" s="17">
        <f t="shared" ref="CK85" si="451">CP85+CU85</f>
        <v>30412.54</v>
      </c>
      <c r="CL85" s="17">
        <v>17504.37</v>
      </c>
      <c r="CM85" s="18">
        <f t="shared" si="428"/>
        <v>5.068756666666667E-2</v>
      </c>
      <c r="CN85" s="18">
        <f t="shared" si="429"/>
        <v>1.7374255685865874</v>
      </c>
      <c r="CO85" s="17">
        <v>600000</v>
      </c>
      <c r="CP85" s="17">
        <v>30412.54</v>
      </c>
      <c r="CQ85" s="17">
        <v>17504.37</v>
      </c>
      <c r="CR85" s="18">
        <f t="shared" si="430"/>
        <v>5.068756666666667E-2</v>
      </c>
      <c r="CS85" s="18">
        <f t="shared" si="431"/>
        <v>1.7374255685865874</v>
      </c>
      <c r="CT85" s="17"/>
      <c r="CU85" s="17"/>
      <c r="CV85" s="17"/>
      <c r="CW85" s="18" t="str">
        <f t="shared" si="432"/>
        <v xml:space="preserve"> </v>
      </c>
      <c r="CX85" s="18" t="str">
        <f t="shared" si="433"/>
        <v xml:space="preserve"> </v>
      </c>
      <c r="CY85" s="17"/>
      <c r="CZ85" s="17"/>
      <c r="DA85" s="17"/>
      <c r="DB85" s="18" t="str">
        <f t="shared" si="434"/>
        <v xml:space="preserve"> </v>
      </c>
      <c r="DC85" s="18" t="str">
        <f t="shared" si="435"/>
        <v xml:space="preserve"> </v>
      </c>
      <c r="DD85" s="17"/>
      <c r="DE85" s="17"/>
      <c r="DF85" s="17"/>
      <c r="DG85" s="18" t="str">
        <f t="shared" si="436"/>
        <v xml:space="preserve"> </v>
      </c>
      <c r="DH85" s="18" t="str">
        <f t="shared" si="437"/>
        <v xml:space="preserve"> </v>
      </c>
      <c r="DI85" s="17">
        <v>502326.08</v>
      </c>
      <c r="DJ85" s="17"/>
      <c r="DK85" s="17"/>
      <c r="DL85" s="18" t="str">
        <f t="shared" si="438"/>
        <v xml:space="preserve"> </v>
      </c>
      <c r="DM85" s="18" t="str">
        <f t="shared" si="439"/>
        <v xml:space="preserve"> </v>
      </c>
      <c r="DN85" s="17">
        <v>29896.5</v>
      </c>
      <c r="DO85" s="17"/>
      <c r="DP85" s="38"/>
      <c r="DQ85" s="17"/>
      <c r="DR85" s="17"/>
      <c r="DS85" s="17"/>
      <c r="DT85" s="18" t="str">
        <f t="shared" si="440"/>
        <v xml:space="preserve"> </v>
      </c>
      <c r="DU85" s="18" t="str">
        <f t="shared" si="441"/>
        <v xml:space="preserve"> </v>
      </c>
      <c r="DV85" s="17"/>
      <c r="DW85" s="17"/>
      <c r="DX85" s="17"/>
      <c r="DY85" s="18" t="str">
        <f t="shared" si="442"/>
        <v xml:space="preserve"> </v>
      </c>
      <c r="DZ85" s="18" t="str">
        <f t="shared" si="443"/>
        <v xml:space="preserve"> </v>
      </c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</row>
    <row r="86" spans="1:149" s="10" customFormat="1" ht="15.75" customHeight="1" outlineLevel="1" x14ac:dyDescent="0.25">
      <c r="A86" s="9">
        <f>A85+1</f>
        <v>68</v>
      </c>
      <c r="B86" s="5" t="s">
        <v>74</v>
      </c>
      <c r="C86" s="17">
        <f t="shared" ref="C86:C89" si="452">H86+AV86</f>
        <v>135657749.93000001</v>
      </c>
      <c r="D86" s="17">
        <f t="shared" ref="D86:D89" si="453">I86+AW86</f>
        <v>99518056.399999991</v>
      </c>
      <c r="E86" s="17">
        <v>91670886.359999985</v>
      </c>
      <c r="F86" s="18">
        <f>IF(D86&lt;=0," ",IF(D86/C86*100&gt;200,"СВ.200",D86/C86))</f>
        <v>0.73359654314885614</v>
      </c>
      <c r="G86" s="18">
        <f t="shared" si="300"/>
        <v>1.0856015508477082</v>
      </c>
      <c r="H86" s="17">
        <f t="shared" ref="H86:H89" si="454">M86+R86+W86+AB86+AG86+AL86+AQ86</f>
        <v>129352750</v>
      </c>
      <c r="I86" s="17">
        <f t="shared" ref="I86:I89" si="455">N86+S86+X86+AC86+AH86+AM86+AR86</f>
        <v>91942823.739999995</v>
      </c>
      <c r="J86" s="17">
        <v>85506752.529999986</v>
      </c>
      <c r="K86" s="18">
        <f t="shared" si="303"/>
        <v>0.71079141139249069</v>
      </c>
      <c r="L86" s="18">
        <f t="shared" si="297"/>
        <v>1.0752697420913269</v>
      </c>
      <c r="M86" s="17">
        <v>119369250</v>
      </c>
      <c r="N86" s="17">
        <v>86173901.590000004</v>
      </c>
      <c r="O86" s="17">
        <v>80516275.569999993</v>
      </c>
      <c r="P86" s="18">
        <f t="shared" si="398"/>
        <v>0.72191038806057672</v>
      </c>
      <c r="Q86" s="18">
        <f t="shared" si="399"/>
        <v>1.0702668619474498</v>
      </c>
      <c r="R86" s="17">
        <v>2786500</v>
      </c>
      <c r="S86" s="17">
        <v>2159547.1</v>
      </c>
      <c r="T86" s="17">
        <v>1864818.5</v>
      </c>
      <c r="U86" s="18">
        <f t="shared" si="400"/>
        <v>0.77500344518212816</v>
      </c>
      <c r="V86" s="18">
        <f t="shared" si="401"/>
        <v>1.158046801873748</v>
      </c>
      <c r="W86" s="17"/>
      <c r="X86" s="17"/>
      <c r="Y86" s="17"/>
      <c r="Z86" s="18" t="str">
        <f t="shared" si="402"/>
        <v xml:space="preserve"> </v>
      </c>
      <c r="AA86" s="18" t="str">
        <f t="shared" si="403"/>
        <v xml:space="preserve"> </v>
      </c>
      <c r="AB86" s="17"/>
      <c r="AC86" s="17"/>
      <c r="AD86" s="17"/>
      <c r="AE86" s="18" t="str">
        <f t="shared" si="404"/>
        <v xml:space="preserve"> </v>
      </c>
      <c r="AF86" s="18" t="str">
        <f t="shared" si="405"/>
        <v xml:space="preserve"> </v>
      </c>
      <c r="AG86" s="17">
        <v>3544000</v>
      </c>
      <c r="AH86" s="17">
        <v>1404159.59</v>
      </c>
      <c r="AI86" s="17">
        <v>911368.86</v>
      </c>
      <c r="AJ86" s="18">
        <f t="shared" si="406"/>
        <v>0.39620755925507906</v>
      </c>
      <c r="AK86" s="18">
        <f t="shared" si="407"/>
        <v>1.5407149087801839</v>
      </c>
      <c r="AL86" s="17">
        <v>3653000</v>
      </c>
      <c r="AM86" s="17">
        <v>2205215.46</v>
      </c>
      <c r="AN86" s="17">
        <v>2214289.6</v>
      </c>
      <c r="AO86" s="18">
        <f t="shared" si="408"/>
        <v>0.60367245004106218</v>
      </c>
      <c r="AP86" s="18">
        <f t="shared" si="409"/>
        <v>0.99590200848163668</v>
      </c>
      <c r="AQ86" s="17"/>
      <c r="AR86" s="17"/>
      <c r="AS86" s="17"/>
      <c r="AT86" s="18" t="str">
        <f t="shared" si="410"/>
        <v xml:space="preserve"> </v>
      </c>
      <c r="AU86" s="18" t="str">
        <f t="shared" si="411"/>
        <v xml:space="preserve"> </v>
      </c>
      <c r="AV86" s="17">
        <f>BA86+BF86+BK86+BP86+BU86+BZ86+CE86+CJ86+CY86+DD86+DI86+DQ86+DV86</f>
        <v>6304999.9299999997</v>
      </c>
      <c r="AW86" s="17">
        <f>BB86+BG86+BL86+BQ86+BV86+CA86+CF86+CK86+CZ86+DE86+DJ86+DN86+DR86+DW86</f>
        <v>7575232.6599999992</v>
      </c>
      <c r="AX86" s="17">
        <v>6164133.8300000001</v>
      </c>
      <c r="AY86" s="18">
        <f t="shared" si="412"/>
        <v>1.2014643527521816</v>
      </c>
      <c r="AZ86" s="18">
        <f t="shared" si="413"/>
        <v>1.2289208620248271</v>
      </c>
      <c r="BA86" s="17">
        <v>1400000</v>
      </c>
      <c r="BB86" s="17">
        <v>1284772.3600000001</v>
      </c>
      <c r="BC86" s="17">
        <v>839058.91</v>
      </c>
      <c r="BD86" s="18">
        <f t="shared" si="414"/>
        <v>0.91769454285714291</v>
      </c>
      <c r="BE86" s="18">
        <f t="shared" si="415"/>
        <v>1.531206384543369</v>
      </c>
      <c r="BF86" s="17">
        <v>308000</v>
      </c>
      <c r="BG86" s="17">
        <v>152894.79</v>
      </c>
      <c r="BH86" s="17">
        <v>325968.78000000003</v>
      </c>
      <c r="BI86" s="18">
        <f t="shared" si="416"/>
        <v>0.49641165584415586</v>
      </c>
      <c r="BJ86" s="18">
        <f t="shared" si="417"/>
        <v>0.46904734250930408</v>
      </c>
      <c r="BK86" s="17">
        <v>1454000</v>
      </c>
      <c r="BL86" s="17">
        <v>1118308.81</v>
      </c>
      <c r="BM86" s="17">
        <v>1069148.6000000001</v>
      </c>
      <c r="BN86" s="18">
        <f t="shared" si="418"/>
        <v>0.76912572902338383</v>
      </c>
      <c r="BO86" s="18">
        <f t="shared" si="419"/>
        <v>1.045980708387964</v>
      </c>
      <c r="BP86" s="17"/>
      <c r="BQ86" s="17"/>
      <c r="BR86" s="17"/>
      <c r="BS86" s="18" t="str">
        <f t="shared" si="420"/>
        <v xml:space="preserve"> </v>
      </c>
      <c r="BT86" s="18" t="str">
        <f t="shared" si="421"/>
        <v xml:space="preserve"> </v>
      </c>
      <c r="BU86" s="17">
        <v>1440000</v>
      </c>
      <c r="BV86" s="17">
        <v>1288423.68</v>
      </c>
      <c r="BW86" s="17">
        <v>1452747.25</v>
      </c>
      <c r="BX86" s="18">
        <f t="shared" si="422"/>
        <v>0.89473866666666657</v>
      </c>
      <c r="BY86" s="18">
        <f t="shared" si="423"/>
        <v>0.88688770878760914</v>
      </c>
      <c r="BZ86" s="17">
        <v>1188000</v>
      </c>
      <c r="CA86" s="17">
        <v>3228801.34</v>
      </c>
      <c r="CB86" s="17">
        <v>2099184.5</v>
      </c>
      <c r="CC86" s="18" t="str">
        <f t="shared" si="424"/>
        <v>СВ.200</v>
      </c>
      <c r="CD86" s="18">
        <f t="shared" si="425"/>
        <v>1.5381217515659056</v>
      </c>
      <c r="CE86" s="17">
        <v>314999.93</v>
      </c>
      <c r="CF86" s="17">
        <v>262483.99</v>
      </c>
      <c r="CG86" s="17">
        <v>236202.14</v>
      </c>
      <c r="CH86" s="18">
        <f t="shared" si="426"/>
        <v>0.83328269311043968</v>
      </c>
      <c r="CI86" s="18">
        <f t="shared" si="427"/>
        <v>1.1112684669156681</v>
      </c>
      <c r="CJ86" s="17">
        <f t="shared" ref="CJ86:CJ89" si="456">CO86+CT86</f>
        <v>200000</v>
      </c>
      <c r="CK86" s="17">
        <f t="shared" ref="CK86:CK89" si="457">CP86+CU86</f>
        <v>154576.68</v>
      </c>
      <c r="CL86" s="17">
        <v>124752.47</v>
      </c>
      <c r="CM86" s="18">
        <f t="shared" si="428"/>
        <v>0.7728834</v>
      </c>
      <c r="CN86" s="18">
        <f t="shared" si="429"/>
        <v>1.2390670902147267</v>
      </c>
      <c r="CO86" s="17">
        <v>200000</v>
      </c>
      <c r="CP86" s="17">
        <v>154576.68</v>
      </c>
      <c r="CQ86" s="17">
        <v>124752.47</v>
      </c>
      <c r="CR86" s="18">
        <f t="shared" si="430"/>
        <v>0.7728834</v>
      </c>
      <c r="CS86" s="18">
        <f t="shared" si="431"/>
        <v>1.2390670902147267</v>
      </c>
      <c r="CT86" s="17"/>
      <c r="CU86" s="17"/>
      <c r="CV86" s="17"/>
      <c r="CW86" s="18" t="str">
        <f t="shared" si="432"/>
        <v xml:space="preserve"> </v>
      </c>
      <c r="CX86" s="18" t="str">
        <f t="shared" si="433"/>
        <v xml:space="preserve"> </v>
      </c>
      <c r="CY86" s="17"/>
      <c r="CZ86" s="17"/>
      <c r="DA86" s="17"/>
      <c r="DB86" s="18" t="str">
        <f t="shared" si="434"/>
        <v xml:space="preserve"> </v>
      </c>
      <c r="DC86" s="18" t="str">
        <f t="shared" si="435"/>
        <v xml:space="preserve"> </v>
      </c>
      <c r="DD86" s="17"/>
      <c r="DE86" s="17"/>
      <c r="DF86" s="17"/>
      <c r="DG86" s="18" t="str">
        <f t="shared" si="436"/>
        <v xml:space="preserve"> </v>
      </c>
      <c r="DH86" s="18" t="str">
        <f t="shared" si="437"/>
        <v xml:space="preserve"> </v>
      </c>
      <c r="DI86" s="17"/>
      <c r="DJ86" s="17">
        <v>84971.01</v>
      </c>
      <c r="DK86" s="17">
        <v>15713.94</v>
      </c>
      <c r="DL86" s="18"/>
      <c r="DM86" s="18" t="str">
        <f t="shared" si="439"/>
        <v>св.200</v>
      </c>
      <c r="DN86" s="17"/>
      <c r="DO86" s="17"/>
      <c r="DP86" s="38" t="str">
        <f t="shared" si="207"/>
        <v xml:space="preserve"> </v>
      </c>
      <c r="DQ86" s="17"/>
      <c r="DR86" s="17"/>
      <c r="DS86" s="17"/>
      <c r="DT86" s="18" t="str">
        <f t="shared" si="440"/>
        <v xml:space="preserve"> </v>
      </c>
      <c r="DU86" s="18" t="str">
        <f t="shared" si="441"/>
        <v xml:space="preserve"> </v>
      </c>
      <c r="DV86" s="17"/>
      <c r="DW86" s="17"/>
      <c r="DX86" s="17"/>
      <c r="DY86" s="18" t="str">
        <f t="shared" si="442"/>
        <v xml:space="preserve"> </v>
      </c>
      <c r="DZ86" s="18" t="str">
        <f t="shared" si="443"/>
        <v xml:space="preserve"> </v>
      </c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</row>
    <row r="87" spans="1:149" s="10" customFormat="1" ht="15.75" customHeight="1" outlineLevel="1" x14ac:dyDescent="0.25">
      <c r="A87" s="9">
        <f t="shared" ref="A87:A89" si="458">A86+1</f>
        <v>69</v>
      </c>
      <c r="B87" s="37" t="s">
        <v>95</v>
      </c>
      <c r="C87" s="17">
        <f t="shared" si="452"/>
        <v>2430765.5300000003</v>
      </c>
      <c r="D87" s="17">
        <f t="shared" si="453"/>
        <v>1248780.3</v>
      </c>
      <c r="E87" s="35">
        <v>871298.81</v>
      </c>
      <c r="F87" s="18">
        <f>IF(D87&lt;=0," ",IF(D87/C87*100&gt;200,"СВ.200",D87/C87))</f>
        <v>0.51373951316480937</v>
      </c>
      <c r="G87" s="18">
        <f t="shared" si="300"/>
        <v>1.4332399926036854</v>
      </c>
      <c r="H87" s="17">
        <f t="shared" si="454"/>
        <v>2077972.3</v>
      </c>
      <c r="I87" s="17">
        <f t="shared" si="455"/>
        <v>947557.11</v>
      </c>
      <c r="J87" s="17">
        <v>650365.59000000008</v>
      </c>
      <c r="K87" s="18">
        <f t="shared" si="303"/>
        <v>0.45600083793224766</v>
      </c>
      <c r="L87" s="18">
        <f t="shared" si="297"/>
        <v>1.4569607072846518</v>
      </c>
      <c r="M87" s="17">
        <v>364700</v>
      </c>
      <c r="N87" s="17">
        <v>344767.15</v>
      </c>
      <c r="O87" s="17">
        <v>254903.91</v>
      </c>
      <c r="P87" s="18">
        <f t="shared" si="398"/>
        <v>0.94534452975047989</v>
      </c>
      <c r="Q87" s="18">
        <f t="shared" si="399"/>
        <v>1.3525377072481941</v>
      </c>
      <c r="R87" s="17"/>
      <c r="S87" s="17"/>
      <c r="T87" s="17"/>
      <c r="U87" s="18" t="str">
        <f t="shared" si="400"/>
        <v xml:space="preserve"> </v>
      </c>
      <c r="V87" s="18" t="str">
        <f t="shared" si="401"/>
        <v xml:space="preserve"> </v>
      </c>
      <c r="W87" s="17"/>
      <c r="X87" s="17"/>
      <c r="Y87" s="17"/>
      <c r="Z87" s="18" t="str">
        <f t="shared" si="402"/>
        <v xml:space="preserve"> </v>
      </c>
      <c r="AA87" s="18" t="str">
        <f t="shared" si="403"/>
        <v xml:space="preserve"> </v>
      </c>
      <c r="AB87" s="17">
        <v>18672.3</v>
      </c>
      <c r="AC87" s="17">
        <v>26316.3</v>
      </c>
      <c r="AD87" s="17">
        <v>13036.2</v>
      </c>
      <c r="AE87" s="18">
        <f t="shared" si="404"/>
        <v>1.409376456033804</v>
      </c>
      <c r="AF87" s="18" t="str">
        <f t="shared" si="405"/>
        <v>св.200</v>
      </c>
      <c r="AG87" s="17">
        <v>714000</v>
      </c>
      <c r="AH87" s="17">
        <v>304685.19</v>
      </c>
      <c r="AI87" s="17">
        <v>71453.14</v>
      </c>
      <c r="AJ87" s="18">
        <f t="shared" si="406"/>
        <v>0.4267299579831933</v>
      </c>
      <c r="AK87" s="18" t="str">
        <f t="shared" si="407"/>
        <v>св.200</v>
      </c>
      <c r="AL87" s="17">
        <v>980000</v>
      </c>
      <c r="AM87" s="17">
        <v>270788.46999999997</v>
      </c>
      <c r="AN87" s="17">
        <v>310172.34000000003</v>
      </c>
      <c r="AO87" s="18">
        <f t="shared" si="408"/>
        <v>0.27631476530612242</v>
      </c>
      <c r="AP87" s="18">
        <f t="shared" si="409"/>
        <v>0.87302584750142442</v>
      </c>
      <c r="AQ87" s="17">
        <v>600</v>
      </c>
      <c r="AR87" s="17">
        <v>1000</v>
      </c>
      <c r="AS87" s="17">
        <v>800</v>
      </c>
      <c r="AT87" s="18">
        <f t="shared" si="410"/>
        <v>1.6666666666666667</v>
      </c>
      <c r="AU87" s="18">
        <f t="shared" si="411"/>
        <v>1.25</v>
      </c>
      <c r="AV87" s="17">
        <f t="shared" ref="AV87:AV89" si="459">BA87+BF87+BK87+BP87+BU87+BZ87+CE87+CJ87+CY87+DD87+DI87+DQ87+DV87</f>
        <v>352793.23</v>
      </c>
      <c r="AW87" s="17">
        <f>BB87+BG87+BL87+BQ87+BV87+CA87+CF87+CK87+CZ87+DE87+DJ87+DN87+DR87+DW87</f>
        <v>301223.19</v>
      </c>
      <c r="AX87" s="17">
        <v>220933.22</v>
      </c>
      <c r="AY87" s="18">
        <f t="shared" si="412"/>
        <v>0.85382361220480341</v>
      </c>
      <c r="AZ87" s="18">
        <f t="shared" si="413"/>
        <v>1.3634128448406264</v>
      </c>
      <c r="BA87" s="17"/>
      <c r="BB87" s="17"/>
      <c r="BC87" s="17"/>
      <c r="BD87" s="18" t="str">
        <f t="shared" si="414"/>
        <v xml:space="preserve"> </v>
      </c>
      <c r="BE87" s="18" t="str">
        <f t="shared" si="415"/>
        <v xml:space="preserve"> </v>
      </c>
      <c r="BF87" s="17">
        <v>6500</v>
      </c>
      <c r="BG87" s="17">
        <v>2693.5</v>
      </c>
      <c r="BH87" s="17">
        <v>2780.71</v>
      </c>
      <c r="BI87" s="18">
        <f t="shared" si="416"/>
        <v>0.41438461538461541</v>
      </c>
      <c r="BJ87" s="18">
        <f t="shared" si="417"/>
        <v>0.96863750624840417</v>
      </c>
      <c r="BK87" s="17"/>
      <c r="BL87" s="17"/>
      <c r="BM87" s="17"/>
      <c r="BN87" s="18" t="str">
        <f t="shared" si="418"/>
        <v xml:space="preserve"> </v>
      </c>
      <c r="BO87" s="18" t="str">
        <f t="shared" si="419"/>
        <v xml:space="preserve"> </v>
      </c>
      <c r="BP87" s="17"/>
      <c r="BQ87" s="17"/>
      <c r="BR87" s="17"/>
      <c r="BS87" s="18" t="str">
        <f t="shared" si="420"/>
        <v xml:space="preserve"> </v>
      </c>
      <c r="BT87" s="18" t="str">
        <f t="shared" si="421"/>
        <v xml:space="preserve"> </v>
      </c>
      <c r="BU87" s="17"/>
      <c r="BV87" s="17"/>
      <c r="BW87" s="17"/>
      <c r="BX87" s="18" t="str">
        <f t="shared" si="422"/>
        <v xml:space="preserve"> </v>
      </c>
      <c r="BY87" s="18" t="str">
        <f t="shared" si="423"/>
        <v xml:space="preserve"> </v>
      </c>
      <c r="BZ87" s="17">
        <v>345893.23</v>
      </c>
      <c r="CA87" s="17">
        <v>295696.81</v>
      </c>
      <c r="CB87" s="17">
        <v>214479.01</v>
      </c>
      <c r="CC87" s="18">
        <f t="shared" si="424"/>
        <v>0.85487885958334608</v>
      </c>
      <c r="CD87" s="18">
        <f t="shared" si="425"/>
        <v>1.3786748176429944</v>
      </c>
      <c r="CE87" s="17"/>
      <c r="CF87" s="17"/>
      <c r="CG87" s="17"/>
      <c r="CH87" s="18" t="str">
        <f t="shared" si="426"/>
        <v xml:space="preserve"> </v>
      </c>
      <c r="CI87" s="18" t="str">
        <f t="shared" si="427"/>
        <v xml:space="preserve"> </v>
      </c>
      <c r="CJ87" s="17">
        <f t="shared" si="456"/>
        <v>0</v>
      </c>
      <c r="CK87" s="17">
        <f t="shared" si="457"/>
        <v>2432.88</v>
      </c>
      <c r="CL87" s="17"/>
      <c r="CM87" s="18"/>
      <c r="CN87" s="18" t="str">
        <f t="shared" si="429"/>
        <v xml:space="preserve"> </v>
      </c>
      <c r="CO87" s="17"/>
      <c r="CP87" s="17"/>
      <c r="CQ87" s="17"/>
      <c r="CR87" s="18" t="str">
        <f t="shared" si="430"/>
        <v xml:space="preserve"> </v>
      </c>
      <c r="CS87" s="18" t="str">
        <f t="shared" si="431"/>
        <v xml:space="preserve"> </v>
      </c>
      <c r="CT87" s="17"/>
      <c r="CU87" s="17">
        <v>2432.88</v>
      </c>
      <c r="CV87" s="17"/>
      <c r="CW87" s="18"/>
      <c r="CX87" s="18" t="str">
        <f t="shared" si="433"/>
        <v xml:space="preserve"> </v>
      </c>
      <c r="CY87" s="17"/>
      <c r="CZ87" s="17"/>
      <c r="DA87" s="17"/>
      <c r="DB87" s="18" t="str">
        <f t="shared" si="434"/>
        <v xml:space="preserve"> </v>
      </c>
      <c r="DC87" s="18" t="str">
        <f t="shared" si="435"/>
        <v xml:space="preserve"> </v>
      </c>
      <c r="DD87" s="17"/>
      <c r="DE87" s="17"/>
      <c r="DF87" s="17"/>
      <c r="DG87" s="18" t="str">
        <f t="shared" si="436"/>
        <v xml:space="preserve"> </v>
      </c>
      <c r="DH87" s="18" t="str">
        <f t="shared" si="437"/>
        <v xml:space="preserve"> </v>
      </c>
      <c r="DI87" s="17"/>
      <c r="DJ87" s="17"/>
      <c r="DK87" s="17"/>
      <c r="DL87" s="18" t="str">
        <f t="shared" si="438"/>
        <v xml:space="preserve"> </v>
      </c>
      <c r="DM87" s="18" t="str">
        <f t="shared" si="439"/>
        <v xml:space="preserve"> </v>
      </c>
      <c r="DN87" s="17"/>
      <c r="DO87" s="17"/>
      <c r="DP87" s="38" t="str">
        <f t="shared" si="207"/>
        <v xml:space="preserve"> </v>
      </c>
      <c r="DQ87" s="17">
        <v>400</v>
      </c>
      <c r="DR87" s="17">
        <v>400</v>
      </c>
      <c r="DS87" s="17">
        <v>3600</v>
      </c>
      <c r="DT87" s="18">
        <f t="shared" si="440"/>
        <v>1</v>
      </c>
      <c r="DU87" s="18">
        <f t="shared" si="441"/>
        <v>0.1111111111111111</v>
      </c>
      <c r="DV87" s="17"/>
      <c r="DW87" s="17"/>
      <c r="DX87" s="17"/>
      <c r="DY87" s="18" t="str">
        <f t="shared" si="442"/>
        <v xml:space="preserve"> </v>
      </c>
      <c r="DZ87" s="18" t="str">
        <f t="shared" si="443"/>
        <v xml:space="preserve"> </v>
      </c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</row>
    <row r="88" spans="1:149" s="10" customFormat="1" ht="15.75" customHeight="1" outlineLevel="1" x14ac:dyDescent="0.25">
      <c r="A88" s="9">
        <f t="shared" si="458"/>
        <v>70</v>
      </c>
      <c r="B88" s="37" t="s">
        <v>29</v>
      </c>
      <c r="C88" s="17">
        <f t="shared" si="452"/>
        <v>738372.2</v>
      </c>
      <c r="D88" s="17">
        <f t="shared" si="453"/>
        <v>410478.43000000005</v>
      </c>
      <c r="E88" s="35">
        <v>536298.42999999993</v>
      </c>
      <c r="F88" s="18">
        <f>IF(D88&lt;=0," ",IF(D88/C88*100&gt;200,"СВ.200",D88/C88))</f>
        <v>0.55592346244888424</v>
      </c>
      <c r="G88" s="18">
        <f t="shared" si="300"/>
        <v>0.76539181738794215</v>
      </c>
      <c r="H88" s="17">
        <f t="shared" si="454"/>
        <v>580850</v>
      </c>
      <c r="I88" s="17">
        <f t="shared" si="455"/>
        <v>293421.41000000003</v>
      </c>
      <c r="J88" s="17">
        <v>391546.04</v>
      </c>
      <c r="K88" s="18">
        <f t="shared" si="303"/>
        <v>0.50515866402685727</v>
      </c>
      <c r="L88" s="18">
        <f t="shared" si="297"/>
        <v>0.74939184674170134</v>
      </c>
      <c r="M88" s="17">
        <v>52850</v>
      </c>
      <c r="N88" s="17">
        <v>35091.050000000003</v>
      </c>
      <c r="O88" s="17">
        <v>35949.89</v>
      </c>
      <c r="P88" s="18">
        <f t="shared" si="398"/>
        <v>0.66397445600756866</v>
      </c>
      <c r="Q88" s="18">
        <f t="shared" si="399"/>
        <v>0.97611007989176057</v>
      </c>
      <c r="R88" s="17"/>
      <c r="S88" s="17"/>
      <c r="T88" s="17"/>
      <c r="U88" s="18" t="str">
        <f t="shared" si="400"/>
        <v xml:space="preserve"> </v>
      </c>
      <c r="V88" s="18" t="str">
        <f t="shared" si="401"/>
        <v xml:space="preserve"> </v>
      </c>
      <c r="W88" s="17"/>
      <c r="X88" s="17"/>
      <c r="Y88" s="17"/>
      <c r="Z88" s="18" t="str">
        <f t="shared" si="402"/>
        <v xml:space="preserve"> </v>
      </c>
      <c r="AA88" s="18" t="str">
        <f t="shared" si="403"/>
        <v xml:space="preserve"> </v>
      </c>
      <c r="AB88" s="17">
        <v>9000</v>
      </c>
      <c r="AC88" s="17">
        <v>2312.6999999999998</v>
      </c>
      <c r="AD88" s="17">
        <v>2666.1</v>
      </c>
      <c r="AE88" s="18">
        <f t="shared" si="404"/>
        <v>0.25696666666666662</v>
      </c>
      <c r="AF88" s="18">
        <f t="shared" si="405"/>
        <v>0.86744683245189602</v>
      </c>
      <c r="AG88" s="17">
        <v>158000</v>
      </c>
      <c r="AH88" s="17">
        <v>-27139.54</v>
      </c>
      <c r="AI88" s="17">
        <v>58631.74</v>
      </c>
      <c r="AJ88" s="18" t="str">
        <f t="shared" si="406"/>
        <v xml:space="preserve"> </v>
      </c>
      <c r="AK88" s="18"/>
      <c r="AL88" s="17">
        <v>361000</v>
      </c>
      <c r="AM88" s="17">
        <v>283157.2</v>
      </c>
      <c r="AN88" s="17">
        <v>294298.31</v>
      </c>
      <c r="AO88" s="18">
        <f t="shared" si="408"/>
        <v>0.78436897506925207</v>
      </c>
      <c r="AP88" s="18">
        <f t="shared" si="409"/>
        <v>0.96214347951913148</v>
      </c>
      <c r="AQ88" s="17"/>
      <c r="AR88" s="17"/>
      <c r="AS88" s="17"/>
      <c r="AT88" s="18" t="str">
        <f t="shared" si="410"/>
        <v xml:space="preserve"> </v>
      </c>
      <c r="AU88" s="18" t="str">
        <f t="shared" si="411"/>
        <v xml:space="preserve"> </v>
      </c>
      <c r="AV88" s="17">
        <f>BA88+BF88+BK88+BP88+BU88+BZ88+CE88+CJ88+CY88+DD88+DI88+DQ88+DV88</f>
        <v>157522.20000000001</v>
      </c>
      <c r="AW88" s="17">
        <f>BB88+BG88+BL88+BQ88+BV88+CA88+CF88+CK88+CZ88+DE88+DJ88+DN88+DR88+DW88</f>
        <v>117057.02</v>
      </c>
      <c r="AX88" s="17">
        <v>144752.39000000001</v>
      </c>
      <c r="AY88" s="18">
        <f t="shared" si="412"/>
        <v>0.74311443085482554</v>
      </c>
      <c r="AZ88" s="18">
        <f t="shared" si="413"/>
        <v>0.80867072384780658</v>
      </c>
      <c r="BA88" s="17"/>
      <c r="BB88" s="17"/>
      <c r="BC88" s="17"/>
      <c r="BD88" s="18" t="str">
        <f t="shared" si="414"/>
        <v xml:space="preserve"> </v>
      </c>
      <c r="BE88" s="18" t="str">
        <f t="shared" si="415"/>
        <v xml:space="preserve"> </v>
      </c>
      <c r="BF88" s="17">
        <v>7782</v>
      </c>
      <c r="BG88" s="17">
        <v>6230.22</v>
      </c>
      <c r="BH88" s="17">
        <v>6173.31</v>
      </c>
      <c r="BI88" s="18">
        <f t="shared" si="416"/>
        <v>0.80059367771781031</v>
      </c>
      <c r="BJ88" s="18">
        <f t="shared" si="417"/>
        <v>1.0092187173493636</v>
      </c>
      <c r="BK88" s="17"/>
      <c r="BL88" s="17"/>
      <c r="BM88" s="17"/>
      <c r="BN88" s="18" t="str">
        <f t="shared" si="418"/>
        <v xml:space="preserve"> </v>
      </c>
      <c r="BO88" s="18" t="str">
        <f t="shared" si="419"/>
        <v xml:space="preserve"> </v>
      </c>
      <c r="BP88" s="17"/>
      <c r="BQ88" s="17"/>
      <c r="BR88" s="17"/>
      <c r="BS88" s="18" t="str">
        <f t="shared" si="420"/>
        <v xml:space="preserve"> </v>
      </c>
      <c r="BT88" s="18" t="str">
        <f t="shared" si="421"/>
        <v xml:space="preserve"> </v>
      </c>
      <c r="BU88" s="17"/>
      <c r="BV88" s="17"/>
      <c r="BW88" s="17"/>
      <c r="BX88" s="18" t="str">
        <f t="shared" si="422"/>
        <v xml:space="preserve"> </v>
      </c>
      <c r="BY88" s="18" t="str">
        <f t="shared" si="423"/>
        <v xml:space="preserve"> </v>
      </c>
      <c r="BZ88" s="17">
        <v>149740.20000000001</v>
      </c>
      <c r="CA88" s="17">
        <v>110826.8</v>
      </c>
      <c r="CB88" s="17">
        <v>121122.83</v>
      </c>
      <c r="CC88" s="18">
        <f t="shared" si="424"/>
        <v>0.74012723370210531</v>
      </c>
      <c r="CD88" s="18">
        <f t="shared" si="425"/>
        <v>0.91499513345254568</v>
      </c>
      <c r="CE88" s="17"/>
      <c r="CF88" s="17"/>
      <c r="CG88" s="17"/>
      <c r="CH88" s="18" t="str">
        <f t="shared" si="426"/>
        <v xml:space="preserve"> </v>
      </c>
      <c r="CI88" s="18" t="str">
        <f t="shared" si="427"/>
        <v xml:space="preserve"> </v>
      </c>
      <c r="CJ88" s="17">
        <f t="shared" si="456"/>
        <v>0</v>
      </c>
      <c r="CK88" s="17">
        <f t="shared" si="457"/>
        <v>0</v>
      </c>
      <c r="CL88" s="17"/>
      <c r="CM88" s="18" t="str">
        <f t="shared" si="428"/>
        <v xml:space="preserve"> </v>
      </c>
      <c r="CN88" s="18" t="str">
        <f t="shared" si="429"/>
        <v xml:space="preserve"> </v>
      </c>
      <c r="CO88" s="17"/>
      <c r="CP88" s="17"/>
      <c r="CQ88" s="17"/>
      <c r="CR88" s="18" t="str">
        <f t="shared" si="430"/>
        <v xml:space="preserve"> </v>
      </c>
      <c r="CS88" s="18" t="str">
        <f t="shared" si="431"/>
        <v xml:space="preserve"> </v>
      </c>
      <c r="CT88" s="17"/>
      <c r="CU88" s="17"/>
      <c r="CV88" s="17"/>
      <c r="CW88" s="18"/>
      <c r="CX88" s="18" t="str">
        <f t="shared" si="433"/>
        <v xml:space="preserve"> </v>
      </c>
      <c r="CY88" s="17"/>
      <c r="CZ88" s="17"/>
      <c r="DA88" s="17"/>
      <c r="DB88" s="18" t="str">
        <f t="shared" si="434"/>
        <v xml:space="preserve"> </v>
      </c>
      <c r="DC88" s="18" t="str">
        <f t="shared" si="435"/>
        <v xml:space="preserve"> </v>
      </c>
      <c r="DD88" s="17"/>
      <c r="DE88" s="17"/>
      <c r="DF88" s="17"/>
      <c r="DG88" s="18" t="str">
        <f t="shared" si="436"/>
        <v xml:space="preserve"> </v>
      </c>
      <c r="DH88" s="18" t="str">
        <f t="shared" si="437"/>
        <v xml:space="preserve"> </v>
      </c>
      <c r="DI88" s="17"/>
      <c r="DJ88" s="17"/>
      <c r="DK88" s="17"/>
      <c r="DL88" s="18" t="str">
        <f t="shared" si="438"/>
        <v xml:space="preserve"> </v>
      </c>
      <c r="DM88" s="18" t="str">
        <f t="shared" si="439"/>
        <v xml:space="preserve"> </v>
      </c>
      <c r="DN88" s="17"/>
      <c r="DO88" s="17"/>
      <c r="DP88" s="38" t="str">
        <f t="shared" si="207"/>
        <v xml:space="preserve"> </v>
      </c>
      <c r="DQ88" s="17"/>
      <c r="DR88" s="17"/>
      <c r="DS88" s="17"/>
      <c r="DT88" s="18" t="str">
        <f t="shared" si="440"/>
        <v xml:space="preserve"> </v>
      </c>
      <c r="DU88" s="18" t="str">
        <f t="shared" si="441"/>
        <v xml:space="preserve"> </v>
      </c>
      <c r="DV88" s="17"/>
      <c r="DW88" s="17"/>
      <c r="DX88" s="17"/>
      <c r="DY88" s="18" t="str">
        <f t="shared" si="442"/>
        <v xml:space="preserve"> </v>
      </c>
      <c r="DZ88" s="18" t="str">
        <f t="shared" si="443"/>
        <v xml:space="preserve"> </v>
      </c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</row>
    <row r="89" spans="1:149" s="10" customFormat="1" ht="16.5" customHeight="1" outlineLevel="1" x14ac:dyDescent="0.25">
      <c r="A89" s="9">
        <f t="shared" si="458"/>
        <v>71</v>
      </c>
      <c r="B89" s="5" t="s">
        <v>89</v>
      </c>
      <c r="C89" s="17">
        <f t="shared" si="452"/>
        <v>1332729.1100000001</v>
      </c>
      <c r="D89" s="17">
        <f t="shared" si="453"/>
        <v>795172.94</v>
      </c>
      <c r="E89" s="17">
        <v>572447.29</v>
      </c>
      <c r="F89" s="18">
        <f>IF(D89&lt;=0," ",IF(D89/C89*100&gt;200,"СВ.200",D89/C89))</f>
        <v>0.59665008742849468</v>
      </c>
      <c r="G89" s="18">
        <f t="shared" si="300"/>
        <v>1.389076258881407</v>
      </c>
      <c r="H89" s="17">
        <f t="shared" si="454"/>
        <v>322950</v>
      </c>
      <c r="I89" s="17">
        <f t="shared" si="455"/>
        <v>166158.57999999999</v>
      </c>
      <c r="J89" s="17">
        <v>146230.48000000001</v>
      </c>
      <c r="K89" s="18">
        <f t="shared" si="303"/>
        <v>0.51450249264592041</v>
      </c>
      <c r="L89" s="18">
        <f t="shared" si="297"/>
        <v>1.1362787019505098</v>
      </c>
      <c r="M89" s="17">
        <v>77950</v>
      </c>
      <c r="N89" s="17">
        <v>58379.14</v>
      </c>
      <c r="O89" s="17">
        <v>42397.85</v>
      </c>
      <c r="P89" s="18">
        <f t="shared" si="398"/>
        <v>0.74893059653624117</v>
      </c>
      <c r="Q89" s="18">
        <f t="shared" si="399"/>
        <v>1.3769363304978908</v>
      </c>
      <c r="R89" s="17"/>
      <c r="S89" s="17"/>
      <c r="T89" s="17"/>
      <c r="U89" s="18" t="str">
        <f t="shared" si="400"/>
        <v xml:space="preserve"> </v>
      </c>
      <c r="V89" s="18" t="str">
        <f t="shared" si="401"/>
        <v xml:space="preserve"> </v>
      </c>
      <c r="W89" s="17"/>
      <c r="X89" s="17"/>
      <c r="Y89" s="17"/>
      <c r="Z89" s="18" t="str">
        <f t="shared" si="402"/>
        <v xml:space="preserve"> </v>
      </c>
      <c r="AA89" s="18" t="str">
        <f t="shared" si="403"/>
        <v xml:space="preserve"> </v>
      </c>
      <c r="AB89" s="17"/>
      <c r="AC89" s="17">
        <v>5040</v>
      </c>
      <c r="AD89" s="17">
        <v>804.01</v>
      </c>
      <c r="AE89" s="18"/>
      <c r="AF89" s="18" t="str">
        <f t="shared" si="405"/>
        <v>св.200</v>
      </c>
      <c r="AG89" s="17">
        <v>58000</v>
      </c>
      <c r="AH89" s="17">
        <v>36129.35</v>
      </c>
      <c r="AI89" s="17">
        <v>45130.39</v>
      </c>
      <c r="AJ89" s="18">
        <f t="shared" si="406"/>
        <v>0.6229198275862069</v>
      </c>
      <c r="AK89" s="18">
        <f t="shared" si="407"/>
        <v>0.80055479245803107</v>
      </c>
      <c r="AL89" s="17">
        <v>177000</v>
      </c>
      <c r="AM89" s="17">
        <v>64810.09</v>
      </c>
      <c r="AN89" s="17">
        <v>56598.23</v>
      </c>
      <c r="AO89" s="18">
        <f t="shared" si="408"/>
        <v>0.36615870056497174</v>
      </c>
      <c r="AP89" s="18">
        <f t="shared" si="409"/>
        <v>1.1450904030037687</v>
      </c>
      <c r="AQ89" s="17">
        <v>10000</v>
      </c>
      <c r="AR89" s="17">
        <v>1800</v>
      </c>
      <c r="AS89" s="17">
        <v>1300</v>
      </c>
      <c r="AT89" s="18">
        <f t="shared" si="410"/>
        <v>0.18</v>
      </c>
      <c r="AU89" s="18">
        <f t="shared" si="411"/>
        <v>1.3846153846153846</v>
      </c>
      <c r="AV89" s="17">
        <f t="shared" si="459"/>
        <v>1009779.1100000001</v>
      </c>
      <c r="AW89" s="17">
        <f t="shared" ref="AW89" si="460">BB89+BG89+BL89+BQ89+BV89+CA89+CF89+CK89+CZ89+DE89+DJ89+DN89+DR89+DW89</f>
        <v>629014.36</v>
      </c>
      <c r="AX89" s="17">
        <v>426216.81</v>
      </c>
      <c r="AY89" s="18">
        <f t="shared" si="412"/>
        <v>0.62292273010084342</v>
      </c>
      <c r="AZ89" s="18">
        <f t="shared" si="413"/>
        <v>1.4758084271711385</v>
      </c>
      <c r="BA89" s="17"/>
      <c r="BB89" s="17"/>
      <c r="BC89" s="17"/>
      <c r="BD89" s="18" t="str">
        <f t="shared" si="414"/>
        <v xml:space="preserve"> </v>
      </c>
      <c r="BE89" s="18" t="str">
        <f t="shared" si="415"/>
        <v xml:space="preserve"> </v>
      </c>
      <c r="BF89" s="17">
        <v>572490</v>
      </c>
      <c r="BG89" s="17">
        <v>276837.68</v>
      </c>
      <c r="BH89" s="17">
        <v>207189.81</v>
      </c>
      <c r="BI89" s="18">
        <f t="shared" si="416"/>
        <v>0.48356771297315237</v>
      </c>
      <c r="BJ89" s="18">
        <f t="shared" si="417"/>
        <v>1.3361549006681361</v>
      </c>
      <c r="BK89" s="17">
        <v>40716</v>
      </c>
      <c r="BL89" s="17">
        <v>28957.5</v>
      </c>
      <c r="BM89" s="17">
        <v>28333.61</v>
      </c>
      <c r="BN89" s="18">
        <f t="shared" si="418"/>
        <v>0.71120689655172409</v>
      </c>
      <c r="BO89" s="18">
        <f t="shared" si="419"/>
        <v>1.0220194320455458</v>
      </c>
      <c r="BP89" s="17"/>
      <c r="BQ89" s="17"/>
      <c r="BR89" s="17"/>
      <c r="BS89" s="18" t="str">
        <f t="shared" si="420"/>
        <v xml:space="preserve"> </v>
      </c>
      <c r="BT89" s="18" t="str">
        <f t="shared" si="421"/>
        <v xml:space="preserve"> </v>
      </c>
      <c r="BU89" s="17"/>
      <c r="BV89" s="17"/>
      <c r="BW89" s="17"/>
      <c r="BX89" s="18" t="str">
        <f t="shared" si="422"/>
        <v xml:space="preserve"> </v>
      </c>
      <c r="BY89" s="18" t="str">
        <f t="shared" si="423"/>
        <v xml:space="preserve"> </v>
      </c>
      <c r="BZ89" s="17">
        <v>315076.31</v>
      </c>
      <c r="CA89" s="17">
        <v>241557.18</v>
      </c>
      <c r="CB89" s="17">
        <v>190693.39</v>
      </c>
      <c r="CC89" s="18">
        <f t="shared" si="424"/>
        <v>0.76666246345210787</v>
      </c>
      <c r="CD89" s="18">
        <f t="shared" si="425"/>
        <v>1.2667307450981913</v>
      </c>
      <c r="CE89" s="17"/>
      <c r="CF89" s="17"/>
      <c r="CG89" s="17"/>
      <c r="CH89" s="18" t="str">
        <f t="shared" si="426"/>
        <v xml:space="preserve"> </v>
      </c>
      <c r="CI89" s="18" t="str">
        <f t="shared" si="427"/>
        <v xml:space="preserve"> </v>
      </c>
      <c r="CJ89" s="17">
        <f t="shared" si="456"/>
        <v>0</v>
      </c>
      <c r="CK89" s="17">
        <f t="shared" si="457"/>
        <v>0</v>
      </c>
      <c r="CL89" s="17"/>
      <c r="CM89" s="18" t="str">
        <f t="shared" si="428"/>
        <v xml:space="preserve"> </v>
      </c>
      <c r="CN89" s="18" t="str">
        <f t="shared" si="429"/>
        <v xml:space="preserve"> </v>
      </c>
      <c r="CO89" s="17"/>
      <c r="CP89" s="17"/>
      <c r="CQ89" s="17"/>
      <c r="CR89" s="18" t="str">
        <f t="shared" si="430"/>
        <v xml:space="preserve"> </v>
      </c>
      <c r="CS89" s="18" t="str">
        <f t="shared" si="431"/>
        <v xml:space="preserve"> </v>
      </c>
      <c r="CT89" s="17"/>
      <c r="CU89" s="17"/>
      <c r="CV89" s="17"/>
      <c r="CW89" s="18" t="str">
        <f t="shared" si="432"/>
        <v xml:space="preserve"> </v>
      </c>
      <c r="CX89" s="18" t="str">
        <f t="shared" si="433"/>
        <v xml:space="preserve"> </v>
      </c>
      <c r="CY89" s="17"/>
      <c r="CZ89" s="17"/>
      <c r="DA89" s="17"/>
      <c r="DB89" s="18" t="str">
        <f t="shared" si="434"/>
        <v xml:space="preserve"> </v>
      </c>
      <c r="DC89" s="18" t="str">
        <f t="shared" si="435"/>
        <v xml:space="preserve"> </v>
      </c>
      <c r="DD89" s="17"/>
      <c r="DE89" s="17"/>
      <c r="DF89" s="17"/>
      <c r="DG89" s="18" t="str">
        <f t="shared" si="436"/>
        <v xml:space="preserve"> </v>
      </c>
      <c r="DH89" s="18" t="str">
        <f t="shared" si="437"/>
        <v xml:space="preserve"> </v>
      </c>
      <c r="DI89" s="17"/>
      <c r="DJ89" s="17"/>
      <c r="DK89" s="17"/>
      <c r="DL89" s="18" t="str">
        <f t="shared" si="438"/>
        <v xml:space="preserve"> </v>
      </c>
      <c r="DM89" s="18" t="str">
        <f t="shared" si="439"/>
        <v xml:space="preserve"> </v>
      </c>
      <c r="DN89" s="17">
        <v>200</v>
      </c>
      <c r="DO89" s="17"/>
      <c r="DP89" s="38"/>
      <c r="DQ89" s="17"/>
      <c r="DR89" s="17"/>
      <c r="DS89" s="17"/>
      <c r="DT89" s="18" t="str">
        <f t="shared" si="440"/>
        <v xml:space="preserve"> </v>
      </c>
      <c r="DU89" s="18" t="str">
        <f t="shared" si="441"/>
        <v xml:space="preserve"> </v>
      </c>
      <c r="DV89" s="17">
        <v>81496.800000000003</v>
      </c>
      <c r="DW89" s="17">
        <v>81462</v>
      </c>
      <c r="DX89" s="17"/>
      <c r="DY89" s="18">
        <f t="shared" si="442"/>
        <v>0.99957298936890771</v>
      </c>
      <c r="DZ89" s="18" t="str">
        <f t="shared" si="443"/>
        <v xml:space="preserve"> </v>
      </c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</row>
    <row r="90" spans="1:149" s="12" customFormat="1" ht="15.75" x14ac:dyDescent="0.25">
      <c r="A90" s="11"/>
      <c r="B90" s="4" t="s">
        <v>134</v>
      </c>
      <c r="C90" s="34">
        <f>SUM(C91:C95)</f>
        <v>63599249.979999997</v>
      </c>
      <c r="D90" s="34">
        <f>SUM(D91:D95)</f>
        <v>52261010.010000005</v>
      </c>
      <c r="E90" s="34">
        <v>41891461.209999993</v>
      </c>
      <c r="F90" s="16">
        <f>IF(D90&lt;=0," ",IF(D90/C90*100&gt;200,"СВ.200",D90/C90))</f>
        <v>0.82172368426411446</v>
      </c>
      <c r="G90" s="16">
        <f t="shared" si="300"/>
        <v>1.2475337097461923</v>
      </c>
      <c r="H90" s="34">
        <f>SUM(H91:H95)</f>
        <v>61225100</v>
      </c>
      <c r="I90" s="34">
        <f>SUM(I91:I95)</f>
        <v>49721032.719999999</v>
      </c>
      <c r="J90" s="34">
        <v>41176593.11999999</v>
      </c>
      <c r="K90" s="16">
        <f t="shared" si="303"/>
        <v>0.81210210714233211</v>
      </c>
      <c r="L90" s="16">
        <f t="shared" si="297"/>
        <v>1.207507201363142</v>
      </c>
      <c r="M90" s="34">
        <f>SUM(M91:M95)</f>
        <v>53058200</v>
      </c>
      <c r="N90" s="34">
        <f>SUM(N91:N95)</f>
        <v>41960810.650000006</v>
      </c>
      <c r="O90" s="34">
        <v>36407767.549999997</v>
      </c>
      <c r="P90" s="16">
        <f t="shared" si="398"/>
        <v>0.79084497118258834</v>
      </c>
      <c r="Q90" s="16">
        <f t="shared" si="399"/>
        <v>1.1525235814685377</v>
      </c>
      <c r="R90" s="34">
        <f>SUM(R91:R95)</f>
        <v>2569500</v>
      </c>
      <c r="S90" s="34">
        <f>SUM(S91:S95)</f>
        <v>1898533.03</v>
      </c>
      <c r="T90" s="34">
        <v>1639064.91</v>
      </c>
      <c r="U90" s="16">
        <f t="shared" si="400"/>
        <v>0.73887255497178439</v>
      </c>
      <c r="V90" s="16">
        <f t="shared" si="401"/>
        <v>1.1583025287265776</v>
      </c>
      <c r="W90" s="34">
        <f>SUM(W91:W95)</f>
        <v>0</v>
      </c>
      <c r="X90" s="34">
        <f>SUM(X91:X95)</f>
        <v>0</v>
      </c>
      <c r="Y90" s="34">
        <v>0</v>
      </c>
      <c r="Z90" s="16" t="str">
        <f t="shared" si="402"/>
        <v xml:space="preserve"> </v>
      </c>
      <c r="AA90" s="16" t="str">
        <f t="shared" si="403"/>
        <v xml:space="preserve"> </v>
      </c>
      <c r="AB90" s="34">
        <f>SUM(AB91:AB95)</f>
        <v>48400</v>
      </c>
      <c r="AC90" s="34">
        <f>SUM(AC91:AC95)</f>
        <v>42009.600000000006</v>
      </c>
      <c r="AD90" s="34">
        <v>106455</v>
      </c>
      <c r="AE90" s="16">
        <f t="shared" si="404"/>
        <v>0.86796694214876047</v>
      </c>
      <c r="AF90" s="16">
        <f t="shared" si="405"/>
        <v>0.39462308017472175</v>
      </c>
      <c r="AG90" s="34">
        <f>SUM(AG91:AG95)</f>
        <v>1470000</v>
      </c>
      <c r="AH90" s="34">
        <f>SUM(AH91:AH95)</f>
        <v>2597606.5300000003</v>
      </c>
      <c r="AI90" s="34">
        <v>535657.42999999993</v>
      </c>
      <c r="AJ90" s="16">
        <f t="shared" si="406"/>
        <v>1.7670792721088437</v>
      </c>
      <c r="AK90" s="16" t="str">
        <f t="shared" si="407"/>
        <v>св.200</v>
      </c>
      <c r="AL90" s="34">
        <f>SUM(AL91:AL95)</f>
        <v>4079000</v>
      </c>
      <c r="AM90" s="34">
        <f>SUM(AM91:AM95)</f>
        <v>3222072.91</v>
      </c>
      <c r="AN90" s="34">
        <v>2487648.2300000004</v>
      </c>
      <c r="AO90" s="16">
        <f t="shared" si="408"/>
        <v>0.78991735964697229</v>
      </c>
      <c r="AP90" s="16">
        <f t="shared" si="409"/>
        <v>1.2952285098604956</v>
      </c>
      <c r="AQ90" s="34">
        <f>SUM(AQ91:AQ95)</f>
        <v>0</v>
      </c>
      <c r="AR90" s="34">
        <f>SUM(AR91:AR95)</f>
        <v>0</v>
      </c>
      <c r="AS90" s="34">
        <v>0</v>
      </c>
      <c r="AT90" s="16" t="str">
        <f t="shared" si="410"/>
        <v xml:space="preserve"> </v>
      </c>
      <c r="AU90" s="16" t="str">
        <f t="shared" si="411"/>
        <v xml:space="preserve"> </v>
      </c>
      <c r="AV90" s="34">
        <f>SUM(AV91:AV95)</f>
        <v>2374149.98</v>
      </c>
      <c r="AW90" s="34">
        <f>SUM(AW91:AW95)</f>
        <v>2539977.29</v>
      </c>
      <c r="AX90" s="34">
        <v>714868.09000000008</v>
      </c>
      <c r="AY90" s="16">
        <f t="shared" si="412"/>
        <v>1.0698470237335216</v>
      </c>
      <c r="AZ90" s="16" t="str">
        <f t="shared" si="413"/>
        <v>св.200</v>
      </c>
      <c r="BA90" s="34">
        <f>SUM(BA91:BA95)</f>
        <v>400000</v>
      </c>
      <c r="BB90" s="34">
        <f>SUM(BB91:BB95)</f>
        <v>273722.58</v>
      </c>
      <c r="BC90" s="34">
        <v>162732.06</v>
      </c>
      <c r="BD90" s="16">
        <f t="shared" si="414"/>
        <v>0.68430645000000001</v>
      </c>
      <c r="BE90" s="16">
        <f t="shared" si="415"/>
        <v>1.6820445829789166</v>
      </c>
      <c r="BF90" s="34">
        <f>SUM(BF91:BF95)</f>
        <v>106713</v>
      </c>
      <c r="BG90" s="34">
        <f>SUM(BG91:BG95)</f>
        <v>19556.77</v>
      </c>
      <c r="BH90" s="34">
        <v>62085.18</v>
      </c>
      <c r="BI90" s="16">
        <f t="shared" si="416"/>
        <v>0.18326511296655515</v>
      </c>
      <c r="BJ90" s="16">
        <f t="shared" si="417"/>
        <v>0.31499900620405707</v>
      </c>
      <c r="BK90" s="34">
        <f>SUM(BK91:BK95)</f>
        <v>53000</v>
      </c>
      <c r="BL90" s="34">
        <f>SUM(BL91:BL95)</f>
        <v>40005</v>
      </c>
      <c r="BM90" s="34">
        <v>40005</v>
      </c>
      <c r="BN90" s="16">
        <f t="shared" si="418"/>
        <v>0.75481132075471702</v>
      </c>
      <c r="BO90" s="16">
        <f t="shared" si="419"/>
        <v>1</v>
      </c>
      <c r="BP90" s="34">
        <f>SUM(BP91:BP95)</f>
        <v>150000</v>
      </c>
      <c r="BQ90" s="34">
        <f>SUM(BQ91:BQ95)</f>
        <v>150408.20000000001</v>
      </c>
      <c r="BR90" s="34">
        <v>24951.8</v>
      </c>
      <c r="BS90" s="16">
        <f t="shared" si="420"/>
        <v>1.0027213333333334</v>
      </c>
      <c r="BT90" s="16" t="str">
        <f t="shared" si="421"/>
        <v>св.200</v>
      </c>
      <c r="BU90" s="34">
        <f>SUM(BU91:BU95)</f>
        <v>345172.34</v>
      </c>
      <c r="BV90" s="34">
        <f>SUM(BV91:BV95)</f>
        <v>368525.13</v>
      </c>
      <c r="BW90" s="34">
        <v>148705.01999999999</v>
      </c>
      <c r="BX90" s="16">
        <f t="shared" si="422"/>
        <v>1.067655450028238</v>
      </c>
      <c r="BY90" s="16" t="str">
        <f t="shared" si="423"/>
        <v>св.200</v>
      </c>
      <c r="BZ90" s="34">
        <f>SUM(BZ91:BZ95)</f>
        <v>135416</v>
      </c>
      <c r="CA90" s="34">
        <f>SUM(CA91:CA95)</f>
        <v>81061.840000000011</v>
      </c>
      <c r="CB90" s="34">
        <v>35119.72</v>
      </c>
      <c r="CC90" s="16">
        <f t="shared" si="424"/>
        <v>0.59861345778933073</v>
      </c>
      <c r="CD90" s="16" t="str">
        <f t="shared" si="425"/>
        <v>св.200</v>
      </c>
      <c r="CE90" s="34">
        <f>SUM(CE91:CE95)</f>
        <v>201130</v>
      </c>
      <c r="CF90" s="34">
        <f>SUM(CF91:CF95)</f>
        <v>670962</v>
      </c>
      <c r="CG90" s="34">
        <v>0</v>
      </c>
      <c r="CH90" s="16" t="str">
        <f t="shared" si="426"/>
        <v>СВ.200</v>
      </c>
      <c r="CI90" s="16" t="str">
        <f t="shared" si="427"/>
        <v xml:space="preserve"> </v>
      </c>
      <c r="CJ90" s="34">
        <f>SUM(CJ91:CJ95)</f>
        <v>569074</v>
      </c>
      <c r="CK90" s="34">
        <f>SUM(CK91:CK95)</f>
        <v>614994.18999999994</v>
      </c>
      <c r="CL90" s="19">
        <v>72851.02</v>
      </c>
      <c r="CM90" s="16">
        <f t="shared" si="428"/>
        <v>1.0806928272948684</v>
      </c>
      <c r="CN90" s="16" t="str">
        <f t="shared" si="429"/>
        <v>св.200</v>
      </c>
      <c r="CO90" s="34">
        <f>SUM(CO91:CO95)</f>
        <v>25000</v>
      </c>
      <c r="CP90" s="34">
        <f>SUM(CP91:CP95)</f>
        <v>67545.19</v>
      </c>
      <c r="CQ90" s="34">
        <v>72851.02</v>
      </c>
      <c r="CR90" s="16" t="str">
        <f t="shared" si="430"/>
        <v>СВ.200</v>
      </c>
      <c r="CS90" s="16">
        <f t="shared" si="431"/>
        <v>0.92716876167279472</v>
      </c>
      <c r="CT90" s="34">
        <f>SUM(CT91:CT95)</f>
        <v>544074</v>
      </c>
      <c r="CU90" s="34">
        <f>SUM(CU91:CU95)</f>
        <v>547449</v>
      </c>
      <c r="CV90" s="34">
        <v>0</v>
      </c>
      <c r="CW90" s="16">
        <f t="shared" si="432"/>
        <v>1.0062032002999592</v>
      </c>
      <c r="CX90" s="16" t="str">
        <f t="shared" si="433"/>
        <v xml:space="preserve"> </v>
      </c>
      <c r="CY90" s="34">
        <f>SUM(CY91:CY95)</f>
        <v>0</v>
      </c>
      <c r="CZ90" s="34">
        <f>SUM(CZ91:CZ95)</f>
        <v>0</v>
      </c>
      <c r="DA90" s="34">
        <v>0</v>
      </c>
      <c r="DB90" s="16" t="str">
        <f t="shared" si="434"/>
        <v xml:space="preserve"> </v>
      </c>
      <c r="DC90" s="16" t="str">
        <f t="shared" si="435"/>
        <v xml:space="preserve"> </v>
      </c>
      <c r="DD90" s="34">
        <f>SUM(DD91:DD95)</f>
        <v>0</v>
      </c>
      <c r="DE90" s="34">
        <f>SUM(DE91:DE95)</f>
        <v>0</v>
      </c>
      <c r="DF90" s="34">
        <v>0</v>
      </c>
      <c r="DG90" s="16" t="str">
        <f t="shared" si="436"/>
        <v xml:space="preserve"> </v>
      </c>
      <c r="DH90" s="16" t="str">
        <f t="shared" si="437"/>
        <v xml:space="preserve"> </v>
      </c>
      <c r="DI90" s="34">
        <f>SUM(DI91:DI95)</f>
        <v>0</v>
      </c>
      <c r="DJ90" s="34">
        <f>SUM(DJ91:DJ95)</f>
        <v>9573.33</v>
      </c>
      <c r="DK90" s="34">
        <v>79362.880000000005</v>
      </c>
      <c r="DL90" s="16"/>
      <c r="DM90" s="16">
        <f t="shared" si="439"/>
        <v>0.12062730082376041</v>
      </c>
      <c r="DN90" s="34">
        <f>SUM(DN91:DN95)</f>
        <v>0</v>
      </c>
      <c r="DO90" s="34">
        <v>0</v>
      </c>
      <c r="DP90" s="16" t="str">
        <f>IF(DN90=0," ",IF(DN90/DO90*100&gt;200,"св.200",DN90/DO90))</f>
        <v xml:space="preserve"> </v>
      </c>
      <c r="DQ90" s="34">
        <f>SUM(DQ91:DQ95)</f>
        <v>0</v>
      </c>
      <c r="DR90" s="34">
        <f>SUM(DR91:DR95)</f>
        <v>4604.83</v>
      </c>
      <c r="DS90" s="34">
        <v>11000</v>
      </c>
      <c r="DT90" s="16"/>
      <c r="DU90" s="16">
        <f t="shared" si="441"/>
        <v>0.4186209090909091</v>
      </c>
      <c r="DV90" s="34">
        <f>SUM(DV91:DV95)</f>
        <v>413644.64</v>
      </c>
      <c r="DW90" s="34">
        <f>SUM(DW91:DW95)</f>
        <v>306563.42</v>
      </c>
      <c r="DX90" s="34">
        <v>78055.41</v>
      </c>
      <c r="DY90" s="16">
        <f t="shared" si="442"/>
        <v>0.74112750500042734</v>
      </c>
      <c r="DZ90" s="16" t="str">
        <f t="shared" si="443"/>
        <v>св.200</v>
      </c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</row>
    <row r="91" spans="1:149" s="10" customFormat="1" ht="15.75" customHeight="1" outlineLevel="1" x14ac:dyDescent="0.25">
      <c r="A91" s="9">
        <v>72</v>
      </c>
      <c r="B91" s="5" t="s">
        <v>64</v>
      </c>
      <c r="C91" s="17">
        <f t="shared" ref="C91" si="461">H91+AV91</f>
        <v>59945175.859999999</v>
      </c>
      <c r="D91" s="17">
        <f t="shared" ref="D91" si="462">I91+AW91</f>
        <v>49369592.730000004</v>
      </c>
      <c r="E91" s="17">
        <v>40058922.309999987</v>
      </c>
      <c r="F91" s="18">
        <f>IF(D91&lt;=0," ",IF(D91/C91*100&gt;200,"СВ.200",D91/C91))</f>
        <v>0.82357907907887495</v>
      </c>
      <c r="G91" s="18">
        <f t="shared" si="300"/>
        <v>1.2324243859569777</v>
      </c>
      <c r="H91" s="17">
        <f t="shared" ref="H91" si="463">M91+R91+W91+AB91+AG91+AL91+AQ91</f>
        <v>58380500</v>
      </c>
      <c r="I91" s="17">
        <f t="shared" ref="I91" si="464">N91+S91+X91+AC91+AH91+AM91+AR91</f>
        <v>47959195.210000001</v>
      </c>
      <c r="J91" s="17">
        <v>39525264.11999999</v>
      </c>
      <c r="K91" s="18">
        <f t="shared" si="303"/>
        <v>0.82149339608259608</v>
      </c>
      <c r="L91" s="18">
        <f t="shared" si="297"/>
        <v>1.213380764879757</v>
      </c>
      <c r="M91" s="17">
        <v>51911000</v>
      </c>
      <c r="N91" s="17">
        <v>40935462.240000002</v>
      </c>
      <c r="O91" s="17">
        <v>35612944.909999996</v>
      </c>
      <c r="P91" s="18">
        <f t="shared" si="398"/>
        <v>0.78857009574078718</v>
      </c>
      <c r="Q91" s="18">
        <f t="shared" si="399"/>
        <v>1.1494545689341591</v>
      </c>
      <c r="R91" s="17">
        <v>2569500</v>
      </c>
      <c r="S91" s="17">
        <v>1898533.03</v>
      </c>
      <c r="T91" s="17">
        <v>1639064.91</v>
      </c>
      <c r="U91" s="18">
        <f t="shared" si="400"/>
        <v>0.73887255497178439</v>
      </c>
      <c r="V91" s="18">
        <f t="shared" si="401"/>
        <v>1.1583025287265776</v>
      </c>
      <c r="W91" s="17"/>
      <c r="X91" s="17"/>
      <c r="Y91" s="17"/>
      <c r="Z91" s="18" t="str">
        <f t="shared" si="402"/>
        <v xml:space="preserve"> </v>
      </c>
      <c r="AA91" s="18" t="str">
        <f t="shared" si="403"/>
        <v xml:space="preserve"> </v>
      </c>
      <c r="AB91" s="17"/>
      <c r="AC91" s="17">
        <v>4077</v>
      </c>
      <c r="AD91" s="17">
        <v>1773</v>
      </c>
      <c r="AE91" s="18"/>
      <c r="AF91" s="18" t="str">
        <f t="shared" si="405"/>
        <v>св.200</v>
      </c>
      <c r="AG91" s="17">
        <v>1100000</v>
      </c>
      <c r="AH91" s="17">
        <v>2359537.11</v>
      </c>
      <c r="AI91" s="17">
        <v>448451.18</v>
      </c>
      <c r="AJ91" s="18" t="str">
        <f t="shared" si="406"/>
        <v>СВ.200</v>
      </c>
      <c r="AK91" s="18" t="str">
        <f t="shared" si="407"/>
        <v>св.200</v>
      </c>
      <c r="AL91" s="17">
        <v>2800000</v>
      </c>
      <c r="AM91" s="17">
        <v>2761585.83</v>
      </c>
      <c r="AN91" s="17">
        <v>1823030.12</v>
      </c>
      <c r="AO91" s="18">
        <f t="shared" si="408"/>
        <v>0.98628065357142858</v>
      </c>
      <c r="AP91" s="18">
        <f t="shared" si="409"/>
        <v>1.5148328048469106</v>
      </c>
      <c r="AQ91" s="17"/>
      <c r="AR91" s="17"/>
      <c r="AS91" s="17"/>
      <c r="AT91" s="18" t="str">
        <f t="shared" si="410"/>
        <v xml:space="preserve"> </v>
      </c>
      <c r="AU91" s="18" t="str">
        <f t="shared" si="411"/>
        <v xml:space="preserve"> </v>
      </c>
      <c r="AV91" s="17">
        <f t="shared" ref="AV91" si="465">BA91+BF91+BK91+BP91+BU91+BZ91+CE91+CJ91+CY91+DD91+DI91+DQ91+DV91</f>
        <v>1564675.86</v>
      </c>
      <c r="AW91" s="17">
        <f t="shared" ref="AW91" si="466">BB91+BG91+BL91+BQ91+BV91+CA91+CF91+CK91+CZ91+DE91+DJ91+DN91+DR91+DW91</f>
        <v>1410397.52</v>
      </c>
      <c r="AX91" s="17">
        <v>533658.19000000006</v>
      </c>
      <c r="AY91" s="18">
        <f t="shared" si="412"/>
        <v>0.90139916902661232</v>
      </c>
      <c r="AZ91" s="18" t="str">
        <f t="shared" si="413"/>
        <v>св.200</v>
      </c>
      <c r="BA91" s="17">
        <v>400000</v>
      </c>
      <c r="BB91" s="17">
        <v>273722.58</v>
      </c>
      <c r="BC91" s="17">
        <v>162732.06</v>
      </c>
      <c r="BD91" s="18">
        <f t="shared" si="414"/>
        <v>0.68430645000000001</v>
      </c>
      <c r="BE91" s="18">
        <f t="shared" si="415"/>
        <v>1.6820445829789166</v>
      </c>
      <c r="BF91" s="17"/>
      <c r="BG91" s="17"/>
      <c r="BH91" s="17"/>
      <c r="BI91" s="18" t="str">
        <f t="shared" si="416"/>
        <v xml:space="preserve"> </v>
      </c>
      <c r="BJ91" s="18" t="str">
        <f t="shared" si="417"/>
        <v xml:space="preserve"> </v>
      </c>
      <c r="BK91" s="17"/>
      <c r="BL91" s="17"/>
      <c r="BM91" s="17"/>
      <c r="BN91" s="18" t="str">
        <f t="shared" si="418"/>
        <v xml:space="preserve"> </v>
      </c>
      <c r="BO91" s="18" t="str">
        <f t="shared" si="419"/>
        <v xml:space="preserve"> </v>
      </c>
      <c r="BP91" s="17">
        <v>150000</v>
      </c>
      <c r="BQ91" s="17">
        <v>150408.20000000001</v>
      </c>
      <c r="BR91" s="17">
        <v>24951.8</v>
      </c>
      <c r="BS91" s="18">
        <f t="shared" si="420"/>
        <v>1.0027213333333334</v>
      </c>
      <c r="BT91" s="18" t="str">
        <f t="shared" si="421"/>
        <v>св.200</v>
      </c>
      <c r="BU91" s="17">
        <v>345172.34</v>
      </c>
      <c r="BV91" s="17">
        <v>368525.13</v>
      </c>
      <c r="BW91" s="17">
        <v>148705.01999999999</v>
      </c>
      <c r="BX91" s="18">
        <f t="shared" si="422"/>
        <v>1.067655450028238</v>
      </c>
      <c r="BY91" s="18" t="str">
        <f t="shared" si="423"/>
        <v>св.200</v>
      </c>
      <c r="BZ91" s="17">
        <v>27700</v>
      </c>
      <c r="CA91" s="17">
        <v>26768.74</v>
      </c>
      <c r="CB91" s="17"/>
      <c r="CC91" s="18">
        <f t="shared" si="424"/>
        <v>0.96638050541516252</v>
      </c>
      <c r="CD91" s="18" t="str">
        <f t="shared" si="425"/>
        <v xml:space="preserve"> </v>
      </c>
      <c r="CE91" s="17">
        <v>190000</v>
      </c>
      <c r="CF91" s="17">
        <v>191068</v>
      </c>
      <c r="CG91" s="17"/>
      <c r="CH91" s="18">
        <f t="shared" si="426"/>
        <v>1.005621052631579</v>
      </c>
      <c r="CI91" s="18" t="str">
        <f t="shared" si="427"/>
        <v xml:space="preserve"> </v>
      </c>
      <c r="CJ91" s="17">
        <f t="shared" ref="CJ91" si="467">CO91+CT91</f>
        <v>270000</v>
      </c>
      <c r="CK91" s="17">
        <f t="shared" ref="CK91" si="468">CP91+CU91</f>
        <v>313425.83999999997</v>
      </c>
      <c r="CL91" s="17">
        <v>72851.02</v>
      </c>
      <c r="CM91" s="18">
        <f t="shared" si="428"/>
        <v>1.1608364444444443</v>
      </c>
      <c r="CN91" s="18" t="str">
        <f t="shared" si="429"/>
        <v>св.200</v>
      </c>
      <c r="CO91" s="17">
        <v>25000</v>
      </c>
      <c r="CP91" s="17">
        <v>67545.19</v>
      </c>
      <c r="CQ91" s="17">
        <v>72851.02</v>
      </c>
      <c r="CR91" s="18" t="str">
        <f t="shared" si="430"/>
        <v>СВ.200</v>
      </c>
      <c r="CS91" s="18">
        <f t="shared" si="431"/>
        <v>0.92716876167279472</v>
      </c>
      <c r="CT91" s="17">
        <v>245000</v>
      </c>
      <c r="CU91" s="17">
        <v>245880.65</v>
      </c>
      <c r="CV91" s="17"/>
      <c r="CW91" s="18">
        <f t="shared" si="432"/>
        <v>1.0035944897959184</v>
      </c>
      <c r="CX91" s="18" t="str">
        <f t="shared" si="433"/>
        <v xml:space="preserve"> </v>
      </c>
      <c r="CY91" s="17"/>
      <c r="CZ91" s="17"/>
      <c r="DA91" s="17"/>
      <c r="DB91" s="18" t="str">
        <f t="shared" si="434"/>
        <v xml:space="preserve"> </v>
      </c>
      <c r="DC91" s="18" t="str">
        <f t="shared" si="435"/>
        <v xml:space="preserve"> </v>
      </c>
      <c r="DD91" s="17"/>
      <c r="DE91" s="17"/>
      <c r="DF91" s="17"/>
      <c r="DG91" s="18" t="str">
        <f t="shared" si="436"/>
        <v xml:space="preserve"> </v>
      </c>
      <c r="DH91" s="18" t="str">
        <f t="shared" si="437"/>
        <v xml:space="preserve"> </v>
      </c>
      <c r="DI91" s="17"/>
      <c r="DJ91" s="17">
        <v>9573.33</v>
      </c>
      <c r="DK91" s="17">
        <v>79362.880000000005</v>
      </c>
      <c r="DL91" s="18"/>
      <c r="DM91" s="18">
        <f t="shared" si="439"/>
        <v>0.12062730082376041</v>
      </c>
      <c r="DN91" s="17"/>
      <c r="DO91" s="17"/>
      <c r="DP91" s="38" t="str">
        <f t="shared" si="207"/>
        <v xml:space="preserve"> </v>
      </c>
      <c r="DQ91" s="17"/>
      <c r="DR91" s="17">
        <v>2183.4</v>
      </c>
      <c r="DS91" s="17"/>
      <c r="DT91" s="18"/>
      <c r="DU91" s="18" t="str">
        <f t="shared" si="441"/>
        <v xml:space="preserve"> </v>
      </c>
      <c r="DV91" s="17">
        <v>181803.51999999999</v>
      </c>
      <c r="DW91" s="17">
        <v>74722.3</v>
      </c>
      <c r="DX91" s="17">
        <v>45055.41</v>
      </c>
      <c r="DY91" s="18">
        <f t="shared" si="442"/>
        <v>0.41100579350718847</v>
      </c>
      <c r="DZ91" s="18">
        <f t="shared" si="443"/>
        <v>1.6584534465450431</v>
      </c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</row>
    <row r="92" spans="1:149" s="10" customFormat="1" ht="15.75" customHeight="1" outlineLevel="1" x14ac:dyDescent="0.25">
      <c r="A92" s="9">
        <f>A91+1</f>
        <v>73</v>
      </c>
      <c r="B92" s="5" t="s">
        <v>98</v>
      </c>
      <c r="C92" s="17">
        <f t="shared" ref="C92:C95" si="469">H92+AV92</f>
        <v>381000</v>
      </c>
      <c r="D92" s="17">
        <f t="shared" ref="D92:D95" si="470">I92+AW92</f>
        <v>281790.59000000003</v>
      </c>
      <c r="E92" s="17">
        <v>262320.45</v>
      </c>
      <c r="F92" s="18">
        <f>IF(D92&lt;=0," ",IF(D92/C92*100&gt;200,"СВ.200",D92/C92))</f>
        <v>0.73960784776902899</v>
      </c>
      <c r="G92" s="18">
        <f t="shared" si="300"/>
        <v>1.0742227302522545</v>
      </c>
      <c r="H92" s="17">
        <f t="shared" ref="H92:H95" si="471">M92+R92+W92+AB92+AG92+AL92+AQ92</f>
        <v>306000</v>
      </c>
      <c r="I92" s="17">
        <f t="shared" ref="I92:I95" si="472">N92+S92+X92+AC92+AH92+AM92+AR92</f>
        <v>188856.15000000002</v>
      </c>
      <c r="J92" s="17">
        <v>218891.68</v>
      </c>
      <c r="K92" s="18">
        <f t="shared" si="303"/>
        <v>0.61717696078431383</v>
      </c>
      <c r="L92" s="18">
        <f t="shared" si="297"/>
        <v>0.86278359232292445</v>
      </c>
      <c r="M92" s="17">
        <v>126000</v>
      </c>
      <c r="N92" s="17">
        <v>110375.8</v>
      </c>
      <c r="O92" s="17">
        <v>101344.77</v>
      </c>
      <c r="P92" s="18">
        <f t="shared" si="398"/>
        <v>0.87599841269841272</v>
      </c>
      <c r="Q92" s="18">
        <f t="shared" si="399"/>
        <v>1.0891119492402026</v>
      </c>
      <c r="R92" s="17"/>
      <c r="S92" s="17"/>
      <c r="T92" s="17"/>
      <c r="U92" s="18" t="str">
        <f t="shared" si="400"/>
        <v xml:space="preserve"> </v>
      </c>
      <c r="V92" s="18" t="str">
        <f t="shared" si="401"/>
        <v xml:space="preserve"> </v>
      </c>
      <c r="W92" s="17"/>
      <c r="X92" s="17"/>
      <c r="Y92" s="17"/>
      <c r="Z92" s="18" t="str">
        <f t="shared" si="402"/>
        <v xml:space="preserve"> </v>
      </c>
      <c r="AA92" s="18" t="str">
        <f t="shared" si="403"/>
        <v xml:space="preserve"> </v>
      </c>
      <c r="AB92" s="17"/>
      <c r="AC92" s="17"/>
      <c r="AD92" s="17"/>
      <c r="AE92" s="18" t="str">
        <f t="shared" si="404"/>
        <v xml:space="preserve"> </v>
      </c>
      <c r="AF92" s="18" t="str">
        <f t="shared" si="405"/>
        <v xml:space="preserve"> </v>
      </c>
      <c r="AG92" s="17">
        <v>30000</v>
      </c>
      <c r="AH92" s="17">
        <v>33302.720000000001</v>
      </c>
      <c r="AI92" s="17">
        <v>15626.81</v>
      </c>
      <c r="AJ92" s="18">
        <f t="shared" si="406"/>
        <v>1.1100906666666668</v>
      </c>
      <c r="AK92" s="18" t="str">
        <f t="shared" si="407"/>
        <v>св.200</v>
      </c>
      <c r="AL92" s="17">
        <v>150000</v>
      </c>
      <c r="AM92" s="17">
        <v>45177.63</v>
      </c>
      <c r="AN92" s="17">
        <v>101920.1</v>
      </c>
      <c r="AO92" s="18">
        <f t="shared" si="408"/>
        <v>0.30118419999999996</v>
      </c>
      <c r="AP92" s="18">
        <f t="shared" si="409"/>
        <v>0.44326516555615619</v>
      </c>
      <c r="AQ92" s="17"/>
      <c r="AR92" s="17"/>
      <c r="AS92" s="17"/>
      <c r="AT92" s="18" t="str">
        <f t="shared" si="410"/>
        <v xml:space="preserve"> </v>
      </c>
      <c r="AU92" s="18" t="str">
        <f t="shared" si="411"/>
        <v xml:space="preserve"> </v>
      </c>
      <c r="AV92" s="17">
        <f t="shared" ref="AV92:AV95" si="473">BA92+BF92+BK92+BP92+BU92+BZ92+CE92+CJ92+CY92+DD92+DI92+DQ92+DV92</f>
        <v>75000</v>
      </c>
      <c r="AW92" s="17">
        <f t="shared" ref="AW92:AW95" si="474">BB92+BG92+BL92+BQ92+BV92+CA92+CF92+CK92+CZ92+DE92+DJ92+DN92+DR92+DW92</f>
        <v>92934.44</v>
      </c>
      <c r="AX92" s="17">
        <v>43428.770000000004</v>
      </c>
      <c r="AY92" s="18">
        <f t="shared" si="412"/>
        <v>1.2391258666666667</v>
      </c>
      <c r="AZ92" s="18" t="str">
        <f t="shared" si="413"/>
        <v>св.200</v>
      </c>
      <c r="BA92" s="17"/>
      <c r="BB92" s="17"/>
      <c r="BC92" s="17"/>
      <c r="BD92" s="18" t="str">
        <f t="shared" si="414"/>
        <v xml:space="preserve"> </v>
      </c>
      <c r="BE92" s="18" t="str">
        <f t="shared" si="415"/>
        <v xml:space="preserve"> </v>
      </c>
      <c r="BF92" s="17"/>
      <c r="BG92" s="17"/>
      <c r="BH92" s="17"/>
      <c r="BI92" s="18" t="str">
        <f t="shared" si="416"/>
        <v xml:space="preserve"> </v>
      </c>
      <c r="BJ92" s="18" t="str">
        <f t="shared" si="417"/>
        <v xml:space="preserve"> </v>
      </c>
      <c r="BK92" s="17"/>
      <c r="BL92" s="17"/>
      <c r="BM92" s="17"/>
      <c r="BN92" s="18" t="str">
        <f t="shared" si="418"/>
        <v xml:space="preserve"> </v>
      </c>
      <c r="BO92" s="18" t="str">
        <f t="shared" si="419"/>
        <v xml:space="preserve"> </v>
      </c>
      <c r="BP92" s="17"/>
      <c r="BQ92" s="17"/>
      <c r="BR92" s="17"/>
      <c r="BS92" s="18" t="str">
        <f t="shared" si="420"/>
        <v xml:space="preserve"> </v>
      </c>
      <c r="BT92" s="18" t="str">
        <f t="shared" si="421"/>
        <v xml:space="preserve"> </v>
      </c>
      <c r="BU92" s="17"/>
      <c r="BV92" s="17"/>
      <c r="BW92" s="17"/>
      <c r="BX92" s="18" t="str">
        <f t="shared" si="422"/>
        <v xml:space="preserve"> </v>
      </c>
      <c r="BY92" s="18" t="str">
        <f t="shared" si="423"/>
        <v xml:space="preserve"> </v>
      </c>
      <c r="BZ92" s="17">
        <v>9000</v>
      </c>
      <c r="CA92" s="17">
        <v>26934.44</v>
      </c>
      <c r="CB92" s="17">
        <v>7428.77</v>
      </c>
      <c r="CC92" s="18" t="str">
        <f t="shared" si="424"/>
        <v>СВ.200</v>
      </c>
      <c r="CD92" s="18" t="str">
        <f t="shared" si="425"/>
        <v>св.200</v>
      </c>
      <c r="CE92" s="17"/>
      <c r="CF92" s="17"/>
      <c r="CG92" s="17"/>
      <c r="CH92" s="18" t="str">
        <f t="shared" si="426"/>
        <v xml:space="preserve"> </v>
      </c>
      <c r="CI92" s="18" t="str">
        <f t="shared" si="427"/>
        <v xml:space="preserve"> </v>
      </c>
      <c r="CJ92" s="17">
        <f t="shared" ref="CJ92:CJ95" si="475">CO92+CT92</f>
        <v>0</v>
      </c>
      <c r="CK92" s="17">
        <f t="shared" ref="CK92:CK95" si="476">CP92+CU92</f>
        <v>0</v>
      </c>
      <c r="CL92" s="17"/>
      <c r="CM92" s="18" t="str">
        <f t="shared" si="428"/>
        <v xml:space="preserve"> </v>
      </c>
      <c r="CN92" s="18" t="str">
        <f t="shared" si="429"/>
        <v xml:space="preserve"> </v>
      </c>
      <c r="CO92" s="17"/>
      <c r="CP92" s="17"/>
      <c r="CQ92" s="17"/>
      <c r="CR92" s="18" t="str">
        <f t="shared" si="430"/>
        <v xml:space="preserve"> </v>
      </c>
      <c r="CS92" s="18" t="str">
        <f t="shared" si="431"/>
        <v xml:space="preserve"> </v>
      </c>
      <c r="CT92" s="17"/>
      <c r="CU92" s="17"/>
      <c r="CV92" s="17"/>
      <c r="CW92" s="18" t="str">
        <f t="shared" si="432"/>
        <v xml:space="preserve"> </v>
      </c>
      <c r="CX92" s="18" t="str">
        <f t="shared" si="433"/>
        <v xml:space="preserve"> </v>
      </c>
      <c r="CY92" s="17"/>
      <c r="CZ92" s="17"/>
      <c r="DA92" s="17"/>
      <c r="DB92" s="18" t="str">
        <f t="shared" si="434"/>
        <v xml:space="preserve"> </v>
      </c>
      <c r="DC92" s="18" t="str">
        <f t="shared" si="435"/>
        <v xml:space="preserve"> </v>
      </c>
      <c r="DD92" s="17"/>
      <c r="DE92" s="17"/>
      <c r="DF92" s="17"/>
      <c r="DG92" s="18" t="str">
        <f t="shared" si="436"/>
        <v xml:space="preserve"> </v>
      </c>
      <c r="DH92" s="18" t="str">
        <f t="shared" si="437"/>
        <v xml:space="preserve"> </v>
      </c>
      <c r="DI92" s="17"/>
      <c r="DJ92" s="17"/>
      <c r="DK92" s="17"/>
      <c r="DL92" s="18" t="str">
        <f t="shared" si="438"/>
        <v xml:space="preserve"> </v>
      </c>
      <c r="DM92" s="18" t="str">
        <f t="shared" si="439"/>
        <v xml:space="preserve"> </v>
      </c>
      <c r="DN92" s="17"/>
      <c r="DO92" s="17"/>
      <c r="DP92" s="38" t="str">
        <f t="shared" si="207"/>
        <v xml:space="preserve"> </v>
      </c>
      <c r="DQ92" s="17"/>
      <c r="DR92" s="17"/>
      <c r="DS92" s="17">
        <v>3000</v>
      </c>
      <c r="DT92" s="18" t="str">
        <f t="shared" si="440"/>
        <v xml:space="preserve"> </v>
      </c>
      <c r="DU92" s="18">
        <f t="shared" si="441"/>
        <v>0</v>
      </c>
      <c r="DV92" s="17">
        <v>66000</v>
      </c>
      <c r="DW92" s="17">
        <v>66000</v>
      </c>
      <c r="DX92" s="17">
        <v>33000</v>
      </c>
      <c r="DY92" s="18">
        <f t="shared" si="442"/>
        <v>1</v>
      </c>
      <c r="DZ92" s="18">
        <f t="shared" si="443"/>
        <v>2</v>
      </c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</row>
    <row r="93" spans="1:149" s="10" customFormat="1" ht="16.5" customHeight="1" outlineLevel="1" x14ac:dyDescent="0.25">
      <c r="A93" s="9">
        <f t="shared" ref="A93:A95" si="477">A92+1</f>
        <v>74</v>
      </c>
      <c r="B93" s="5" t="s">
        <v>106</v>
      </c>
      <c r="C93" s="17">
        <f t="shared" si="469"/>
        <v>1280933.3999999999</v>
      </c>
      <c r="D93" s="17">
        <f t="shared" si="470"/>
        <v>652867.75</v>
      </c>
      <c r="E93" s="17">
        <v>705196.81</v>
      </c>
      <c r="F93" s="18">
        <f>IF(D93&lt;=0," ",IF(D93/C93*100&gt;200,"СВ.200",D93/C93))</f>
        <v>0.50968126055577911</v>
      </c>
      <c r="G93" s="18">
        <f t="shared" si="300"/>
        <v>0.92579509825065709</v>
      </c>
      <c r="H93" s="17">
        <f t="shared" si="471"/>
        <v>1145000</v>
      </c>
      <c r="I93" s="17">
        <f t="shared" si="472"/>
        <v>547528.22</v>
      </c>
      <c r="J93" s="17">
        <v>690657.5</v>
      </c>
      <c r="K93" s="18">
        <f t="shared" si="303"/>
        <v>0.47819058515283841</v>
      </c>
      <c r="L93" s="18">
        <f t="shared" si="297"/>
        <v>0.79276373600518346</v>
      </c>
      <c r="M93" s="17">
        <v>337200</v>
      </c>
      <c r="N93" s="17">
        <v>340251.13</v>
      </c>
      <c r="O93" s="17">
        <v>258954.03</v>
      </c>
      <c r="P93" s="18">
        <f t="shared" si="398"/>
        <v>1.009048428232503</v>
      </c>
      <c r="Q93" s="18">
        <f t="shared" si="399"/>
        <v>1.3139441390427482</v>
      </c>
      <c r="R93" s="17"/>
      <c r="S93" s="17"/>
      <c r="T93" s="17"/>
      <c r="U93" s="18" t="str">
        <f t="shared" si="400"/>
        <v xml:space="preserve"> </v>
      </c>
      <c r="V93" s="18" t="str">
        <f t="shared" si="401"/>
        <v xml:space="preserve"> </v>
      </c>
      <c r="W93" s="17"/>
      <c r="X93" s="17"/>
      <c r="Y93" s="17"/>
      <c r="Z93" s="18" t="str">
        <f t="shared" si="402"/>
        <v xml:space="preserve"> </v>
      </c>
      <c r="AA93" s="18" t="str">
        <f t="shared" si="403"/>
        <v xml:space="preserve"> </v>
      </c>
      <c r="AB93" s="17">
        <v>47800</v>
      </c>
      <c r="AC93" s="17">
        <v>47860.800000000003</v>
      </c>
      <c r="AD93" s="17">
        <v>78256.2</v>
      </c>
      <c r="AE93" s="18">
        <f t="shared" si="404"/>
        <v>1.0012719665271967</v>
      </c>
      <c r="AF93" s="18">
        <f t="shared" si="405"/>
        <v>0.6115911582724437</v>
      </c>
      <c r="AG93" s="17">
        <v>210000</v>
      </c>
      <c r="AH93" s="17">
        <v>18610.919999999998</v>
      </c>
      <c r="AI93" s="17">
        <v>34771.31</v>
      </c>
      <c r="AJ93" s="18">
        <f t="shared" si="406"/>
        <v>8.8623428571428561E-2</v>
      </c>
      <c r="AK93" s="18">
        <f t="shared" si="407"/>
        <v>0.53523781531383197</v>
      </c>
      <c r="AL93" s="17">
        <v>550000</v>
      </c>
      <c r="AM93" s="17">
        <v>140805.37</v>
      </c>
      <c r="AN93" s="17">
        <v>318675.96000000002</v>
      </c>
      <c r="AO93" s="18">
        <f t="shared" si="408"/>
        <v>0.25600976363636363</v>
      </c>
      <c r="AP93" s="18">
        <f t="shared" si="409"/>
        <v>0.441844970044179</v>
      </c>
      <c r="AQ93" s="17"/>
      <c r="AR93" s="17"/>
      <c r="AS93" s="17"/>
      <c r="AT93" s="18" t="str">
        <f t="shared" si="410"/>
        <v xml:space="preserve"> </v>
      </c>
      <c r="AU93" s="18" t="str">
        <f t="shared" si="411"/>
        <v xml:space="preserve"> </v>
      </c>
      <c r="AV93" s="17">
        <f t="shared" si="473"/>
        <v>135933.4</v>
      </c>
      <c r="AW93" s="17">
        <f t="shared" si="474"/>
        <v>105339.53</v>
      </c>
      <c r="AX93" s="17">
        <v>14539.310000000001</v>
      </c>
      <c r="AY93" s="18">
        <f t="shared" si="412"/>
        <v>0.77493485780536653</v>
      </c>
      <c r="AZ93" s="18" t="str">
        <f t="shared" si="413"/>
        <v>св.200</v>
      </c>
      <c r="BA93" s="17"/>
      <c r="BB93" s="17"/>
      <c r="BC93" s="17"/>
      <c r="BD93" s="18" t="str">
        <f t="shared" si="414"/>
        <v xml:space="preserve"> </v>
      </c>
      <c r="BE93" s="18" t="str">
        <f t="shared" si="415"/>
        <v xml:space="preserve"> </v>
      </c>
      <c r="BF93" s="17">
        <v>27500</v>
      </c>
      <c r="BG93" s="17">
        <v>38.1</v>
      </c>
      <c r="BH93" s="17"/>
      <c r="BI93" s="18">
        <f t="shared" si="416"/>
        <v>1.3854545454545454E-3</v>
      </c>
      <c r="BJ93" s="18" t="str">
        <f t="shared" si="417"/>
        <v xml:space="preserve"> </v>
      </c>
      <c r="BK93" s="17"/>
      <c r="BL93" s="17"/>
      <c r="BM93" s="17"/>
      <c r="BN93" s="18" t="str">
        <f t="shared" si="418"/>
        <v xml:space="preserve"> </v>
      </c>
      <c r="BO93" s="18" t="str">
        <f t="shared" si="419"/>
        <v xml:space="preserve"> </v>
      </c>
      <c r="BP93" s="17"/>
      <c r="BQ93" s="17"/>
      <c r="BR93" s="17"/>
      <c r="BS93" s="18" t="str">
        <f t="shared" si="420"/>
        <v xml:space="preserve"> </v>
      </c>
      <c r="BT93" s="18" t="str">
        <f t="shared" si="421"/>
        <v xml:space="preserve"> </v>
      </c>
      <c r="BU93" s="17"/>
      <c r="BV93" s="17"/>
      <c r="BW93" s="17"/>
      <c r="BX93" s="18" t="str">
        <f t="shared" si="422"/>
        <v xml:space="preserve"> </v>
      </c>
      <c r="BY93" s="18" t="str">
        <f t="shared" si="423"/>
        <v xml:space="preserve"> </v>
      </c>
      <c r="BZ93" s="17">
        <v>15000</v>
      </c>
      <c r="CA93" s="17">
        <v>11868.03</v>
      </c>
      <c r="CB93" s="17">
        <v>6539.31</v>
      </c>
      <c r="CC93" s="18">
        <f t="shared" si="424"/>
        <v>0.79120200000000007</v>
      </c>
      <c r="CD93" s="18">
        <f t="shared" si="425"/>
        <v>1.8148749638723352</v>
      </c>
      <c r="CE93" s="17">
        <v>11130</v>
      </c>
      <c r="CF93" s="17">
        <v>11130</v>
      </c>
      <c r="CG93" s="17"/>
      <c r="CH93" s="18">
        <f t="shared" si="426"/>
        <v>1</v>
      </c>
      <c r="CI93" s="18" t="str">
        <f t="shared" si="427"/>
        <v xml:space="preserve"> </v>
      </c>
      <c r="CJ93" s="17">
        <f t="shared" si="475"/>
        <v>55420</v>
      </c>
      <c r="CK93" s="17">
        <f t="shared" si="476"/>
        <v>55420</v>
      </c>
      <c r="CL93" s="17"/>
      <c r="CM93" s="18">
        <f t="shared" si="428"/>
        <v>1</v>
      </c>
      <c r="CN93" s="18" t="str">
        <f t="shared" si="429"/>
        <v xml:space="preserve"> </v>
      </c>
      <c r="CO93" s="17"/>
      <c r="CP93" s="17"/>
      <c r="CQ93" s="17"/>
      <c r="CR93" s="18" t="str">
        <f t="shared" si="430"/>
        <v xml:space="preserve"> </v>
      </c>
      <c r="CS93" s="18" t="str">
        <f t="shared" si="431"/>
        <v xml:space="preserve"> </v>
      </c>
      <c r="CT93" s="17">
        <v>55420</v>
      </c>
      <c r="CU93" s="17">
        <v>55420</v>
      </c>
      <c r="CV93" s="17"/>
      <c r="CW93" s="18">
        <f t="shared" si="432"/>
        <v>1</v>
      </c>
      <c r="CX93" s="18" t="str">
        <f t="shared" si="433"/>
        <v xml:space="preserve"> </v>
      </c>
      <c r="CY93" s="17"/>
      <c r="CZ93" s="17"/>
      <c r="DA93" s="17"/>
      <c r="DB93" s="18" t="str">
        <f t="shared" si="434"/>
        <v xml:space="preserve"> </v>
      </c>
      <c r="DC93" s="18" t="str">
        <f t="shared" si="435"/>
        <v xml:space="preserve"> </v>
      </c>
      <c r="DD93" s="17"/>
      <c r="DE93" s="17"/>
      <c r="DF93" s="17"/>
      <c r="DG93" s="18" t="str">
        <f t="shared" si="436"/>
        <v xml:space="preserve"> </v>
      </c>
      <c r="DH93" s="18" t="str">
        <f t="shared" si="437"/>
        <v xml:space="preserve"> </v>
      </c>
      <c r="DI93" s="17"/>
      <c r="DJ93" s="17"/>
      <c r="DK93" s="17"/>
      <c r="DL93" s="18" t="str">
        <f t="shared" si="438"/>
        <v xml:space="preserve"> </v>
      </c>
      <c r="DM93" s="18" t="str">
        <f t="shared" si="439"/>
        <v xml:space="preserve"> </v>
      </c>
      <c r="DN93" s="17"/>
      <c r="DO93" s="17"/>
      <c r="DP93" s="38" t="str">
        <f t="shared" ref="DP93:DP142" si="478">IF(DN93=0," ",IF(DN93/DO93*100&gt;200,"св.200",DN93/DO93))</f>
        <v xml:space="preserve"> </v>
      </c>
      <c r="DQ93" s="17"/>
      <c r="DR93" s="17"/>
      <c r="DS93" s="17">
        <v>8000</v>
      </c>
      <c r="DT93" s="18" t="str">
        <f t="shared" si="440"/>
        <v xml:space="preserve"> </v>
      </c>
      <c r="DU93" s="18">
        <f t="shared" si="441"/>
        <v>0</v>
      </c>
      <c r="DV93" s="17">
        <v>26883.4</v>
      </c>
      <c r="DW93" s="17">
        <v>26883.4</v>
      </c>
      <c r="DX93" s="17"/>
      <c r="DY93" s="18">
        <f t="shared" si="442"/>
        <v>1</v>
      </c>
      <c r="DZ93" s="18" t="str">
        <f t="shared" si="443"/>
        <v xml:space="preserve"> </v>
      </c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</row>
    <row r="94" spans="1:149" s="10" customFormat="1" ht="15.75" customHeight="1" outlineLevel="1" x14ac:dyDescent="0.25">
      <c r="A94" s="9">
        <f t="shared" si="477"/>
        <v>75</v>
      </c>
      <c r="B94" s="5" t="s">
        <v>32</v>
      </c>
      <c r="C94" s="17">
        <f t="shared" si="469"/>
        <v>739235.72</v>
      </c>
      <c r="D94" s="17">
        <f t="shared" si="470"/>
        <v>910428.33000000007</v>
      </c>
      <c r="E94" s="17">
        <v>356523.77</v>
      </c>
      <c r="F94" s="18">
        <f>IF(D94&lt;=0," ",IF(D94/C94*100&gt;200,"СВ.200",D94/C94))</f>
        <v>1.2315805437540277</v>
      </c>
      <c r="G94" s="18" t="str">
        <f t="shared" si="300"/>
        <v>св.200</v>
      </c>
      <c r="H94" s="17">
        <f t="shared" si="471"/>
        <v>430600</v>
      </c>
      <c r="I94" s="17">
        <f t="shared" si="472"/>
        <v>265875.77999999997</v>
      </c>
      <c r="J94" s="17">
        <v>256025.52</v>
      </c>
      <c r="K94" s="18">
        <f t="shared" si="303"/>
        <v>0.61745420343706447</v>
      </c>
      <c r="L94" s="18">
        <f t="shared" si="297"/>
        <v>1.0384737427737671</v>
      </c>
      <c r="M94" s="17">
        <v>65000</v>
      </c>
      <c r="N94" s="17">
        <v>36648.589999999997</v>
      </c>
      <c r="O94" s="17">
        <v>43034.68</v>
      </c>
      <c r="P94" s="18">
        <f t="shared" si="398"/>
        <v>0.56382446153846144</v>
      </c>
      <c r="Q94" s="18">
        <f t="shared" si="399"/>
        <v>0.85160596058806515</v>
      </c>
      <c r="R94" s="17"/>
      <c r="S94" s="17"/>
      <c r="T94" s="17"/>
      <c r="U94" s="18" t="str">
        <f t="shared" si="400"/>
        <v xml:space="preserve"> </v>
      </c>
      <c r="V94" s="18" t="str">
        <f t="shared" si="401"/>
        <v xml:space="preserve"> </v>
      </c>
      <c r="W94" s="17"/>
      <c r="X94" s="17"/>
      <c r="Y94" s="17"/>
      <c r="Z94" s="18" t="str">
        <f t="shared" si="402"/>
        <v xml:space="preserve"> </v>
      </c>
      <c r="AA94" s="18" t="str">
        <f t="shared" si="403"/>
        <v xml:space="preserve"> </v>
      </c>
      <c r="AB94" s="17">
        <v>600</v>
      </c>
      <c r="AC94" s="17">
        <v>-9928.2000000000007</v>
      </c>
      <c r="AD94" s="17">
        <v>26425.8</v>
      </c>
      <c r="AE94" s="18" t="str">
        <f t="shared" si="404"/>
        <v xml:space="preserve"> </v>
      </c>
      <c r="AF94" s="18">
        <f t="shared" si="405"/>
        <v>-0.37570101945825674</v>
      </c>
      <c r="AG94" s="17">
        <v>50000</v>
      </c>
      <c r="AH94" s="17">
        <v>131144.82999999999</v>
      </c>
      <c r="AI94" s="17">
        <v>13375.42</v>
      </c>
      <c r="AJ94" s="18" t="str">
        <f t="shared" si="406"/>
        <v>СВ.200</v>
      </c>
      <c r="AK94" s="18" t="str">
        <f t="shared" si="407"/>
        <v>св.200</v>
      </c>
      <c r="AL94" s="17">
        <v>315000</v>
      </c>
      <c r="AM94" s="17">
        <v>108010.56</v>
      </c>
      <c r="AN94" s="17">
        <v>173189.62</v>
      </c>
      <c r="AO94" s="18">
        <f t="shared" si="408"/>
        <v>0.34289066666666668</v>
      </c>
      <c r="AP94" s="18">
        <f t="shared" si="409"/>
        <v>0.62365492804938305</v>
      </c>
      <c r="AQ94" s="17"/>
      <c r="AR94" s="17"/>
      <c r="AS94" s="17"/>
      <c r="AT94" s="18" t="str">
        <f t="shared" si="410"/>
        <v xml:space="preserve"> </v>
      </c>
      <c r="AU94" s="18" t="str">
        <f t="shared" si="411"/>
        <v xml:space="preserve"> </v>
      </c>
      <c r="AV94" s="17">
        <f t="shared" si="473"/>
        <v>308635.71999999997</v>
      </c>
      <c r="AW94" s="17">
        <f t="shared" si="474"/>
        <v>644552.55000000005</v>
      </c>
      <c r="AX94" s="17">
        <v>100498.25</v>
      </c>
      <c r="AY94" s="18" t="str">
        <f t="shared" si="412"/>
        <v>СВ.200</v>
      </c>
      <c r="AZ94" s="18" t="str">
        <f t="shared" si="413"/>
        <v>св.200</v>
      </c>
      <c r="BA94" s="17"/>
      <c r="BB94" s="17"/>
      <c r="BC94" s="17"/>
      <c r="BD94" s="18" t="str">
        <f t="shared" si="414"/>
        <v xml:space="preserve"> </v>
      </c>
      <c r="BE94" s="18" t="str">
        <f t="shared" si="415"/>
        <v xml:space="preserve"> </v>
      </c>
      <c r="BF94" s="17">
        <v>65000</v>
      </c>
      <c r="BG94" s="17">
        <v>5304.67</v>
      </c>
      <c r="BH94" s="17">
        <v>47082.17</v>
      </c>
      <c r="BI94" s="18">
        <f t="shared" si="416"/>
        <v>8.161030769230769E-2</v>
      </c>
      <c r="BJ94" s="18">
        <f t="shared" si="417"/>
        <v>0.11266834132751316</v>
      </c>
      <c r="BK94" s="17">
        <v>53000</v>
      </c>
      <c r="BL94" s="17">
        <v>40005</v>
      </c>
      <c r="BM94" s="17">
        <v>40005</v>
      </c>
      <c r="BN94" s="18">
        <f t="shared" si="418"/>
        <v>0.75481132075471702</v>
      </c>
      <c r="BO94" s="18">
        <f t="shared" si="419"/>
        <v>1</v>
      </c>
      <c r="BP94" s="17"/>
      <c r="BQ94" s="17"/>
      <c r="BR94" s="17"/>
      <c r="BS94" s="18" t="str">
        <f t="shared" si="420"/>
        <v xml:space="preserve"> </v>
      </c>
      <c r="BT94" s="18" t="str">
        <f t="shared" si="421"/>
        <v xml:space="preserve"> </v>
      </c>
      <c r="BU94" s="17"/>
      <c r="BV94" s="17"/>
      <c r="BW94" s="17"/>
      <c r="BX94" s="18" t="str">
        <f t="shared" si="422"/>
        <v xml:space="preserve"> </v>
      </c>
      <c r="BY94" s="18" t="str">
        <f t="shared" si="423"/>
        <v xml:space="preserve"> </v>
      </c>
      <c r="BZ94" s="17">
        <v>75000</v>
      </c>
      <c r="CA94" s="17">
        <v>9928</v>
      </c>
      <c r="CB94" s="17">
        <v>13411.08</v>
      </c>
      <c r="CC94" s="18">
        <f t="shared" si="424"/>
        <v>0.13237333333333334</v>
      </c>
      <c r="CD94" s="18">
        <f t="shared" si="425"/>
        <v>0.74028340745115229</v>
      </c>
      <c r="CE94" s="17"/>
      <c r="CF94" s="17">
        <v>468764</v>
      </c>
      <c r="CG94" s="17"/>
      <c r="CH94" s="18"/>
      <c r="CI94" s="18" t="str">
        <f t="shared" si="427"/>
        <v xml:space="preserve"> </v>
      </c>
      <c r="CJ94" s="17">
        <f t="shared" si="475"/>
        <v>0</v>
      </c>
      <c r="CK94" s="17">
        <f t="shared" si="476"/>
        <v>2493.73</v>
      </c>
      <c r="CL94" s="17"/>
      <c r="CM94" s="18"/>
      <c r="CN94" s="18" t="str">
        <f t="shared" si="429"/>
        <v xml:space="preserve"> </v>
      </c>
      <c r="CO94" s="17"/>
      <c r="CP94" s="17"/>
      <c r="CQ94" s="17"/>
      <c r="CR94" s="18" t="str">
        <f t="shared" si="430"/>
        <v xml:space="preserve"> </v>
      </c>
      <c r="CS94" s="18" t="str">
        <f t="shared" si="431"/>
        <v xml:space="preserve"> </v>
      </c>
      <c r="CT94" s="17"/>
      <c r="CU94" s="17">
        <v>2493.73</v>
      </c>
      <c r="CV94" s="17"/>
      <c r="CW94" s="18"/>
      <c r="CX94" s="18" t="str">
        <f t="shared" si="433"/>
        <v xml:space="preserve"> </v>
      </c>
      <c r="CY94" s="17"/>
      <c r="CZ94" s="17"/>
      <c r="DA94" s="17"/>
      <c r="DB94" s="18" t="str">
        <f t="shared" si="434"/>
        <v xml:space="preserve"> </v>
      </c>
      <c r="DC94" s="18" t="str">
        <f t="shared" si="435"/>
        <v xml:space="preserve"> </v>
      </c>
      <c r="DD94" s="17"/>
      <c r="DE94" s="17"/>
      <c r="DF94" s="17"/>
      <c r="DG94" s="18" t="str">
        <f t="shared" si="436"/>
        <v xml:space="preserve"> </v>
      </c>
      <c r="DH94" s="18" t="str">
        <f t="shared" si="437"/>
        <v xml:space="preserve"> </v>
      </c>
      <c r="DI94" s="17"/>
      <c r="DJ94" s="17"/>
      <c r="DK94" s="17"/>
      <c r="DL94" s="18" t="str">
        <f t="shared" si="438"/>
        <v xml:space="preserve"> </v>
      </c>
      <c r="DM94" s="18" t="str">
        <f t="shared" si="439"/>
        <v xml:space="preserve"> </v>
      </c>
      <c r="DN94" s="17"/>
      <c r="DO94" s="17"/>
      <c r="DP94" s="38" t="str">
        <f t="shared" si="478"/>
        <v xml:space="preserve"> </v>
      </c>
      <c r="DQ94" s="17"/>
      <c r="DR94" s="17">
        <v>2421.4299999999998</v>
      </c>
      <c r="DS94" s="17"/>
      <c r="DT94" s="18"/>
      <c r="DU94" s="18" t="str">
        <f t="shared" si="441"/>
        <v xml:space="preserve"> </v>
      </c>
      <c r="DV94" s="17">
        <v>115635.72</v>
      </c>
      <c r="DW94" s="17">
        <v>115635.72</v>
      </c>
      <c r="DX94" s="17"/>
      <c r="DY94" s="18">
        <f t="shared" si="442"/>
        <v>1</v>
      </c>
      <c r="DZ94" s="18" t="str">
        <f t="shared" si="443"/>
        <v xml:space="preserve"> </v>
      </c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</row>
    <row r="95" spans="1:149" s="10" customFormat="1" ht="15.75" customHeight="1" outlineLevel="1" x14ac:dyDescent="0.25">
      <c r="A95" s="9">
        <f t="shared" si="477"/>
        <v>76</v>
      </c>
      <c r="B95" s="5" t="s">
        <v>16</v>
      </c>
      <c r="C95" s="17">
        <f t="shared" si="469"/>
        <v>1252905</v>
      </c>
      <c r="D95" s="17">
        <f t="shared" si="470"/>
        <v>1046330.61</v>
      </c>
      <c r="E95" s="17">
        <v>508497.87</v>
      </c>
      <c r="F95" s="18">
        <f>IF(D95&lt;=0," ",IF(D95/C95*100&gt;200,"СВ.200",D95/C95))</f>
        <v>0.83512366061273602</v>
      </c>
      <c r="G95" s="18" t="str">
        <f t="shared" si="300"/>
        <v>св.200</v>
      </c>
      <c r="H95" s="17">
        <f t="shared" si="471"/>
        <v>963000</v>
      </c>
      <c r="I95" s="17">
        <f t="shared" si="472"/>
        <v>759577.36</v>
      </c>
      <c r="J95" s="17">
        <v>485754.3</v>
      </c>
      <c r="K95" s="18">
        <f t="shared" ref="K95:K126" si="479">IF(I95&lt;=0," ",IF(I95/H95*100&gt;200,"СВ.200",I95/H95))</f>
        <v>0.78876153686396677</v>
      </c>
      <c r="L95" s="18">
        <f t="shared" si="297"/>
        <v>1.5637069193211466</v>
      </c>
      <c r="M95" s="17">
        <v>619000</v>
      </c>
      <c r="N95" s="17">
        <v>538072.89</v>
      </c>
      <c r="O95" s="17">
        <v>391489.16</v>
      </c>
      <c r="P95" s="18">
        <f t="shared" si="398"/>
        <v>0.86926153473344103</v>
      </c>
      <c r="Q95" s="18">
        <f t="shared" si="399"/>
        <v>1.3744260249760174</v>
      </c>
      <c r="R95" s="17"/>
      <c r="S95" s="17"/>
      <c r="T95" s="17"/>
      <c r="U95" s="18" t="str">
        <f t="shared" si="400"/>
        <v xml:space="preserve"> </v>
      </c>
      <c r="V95" s="18" t="str">
        <f t="shared" si="401"/>
        <v xml:space="preserve"> </v>
      </c>
      <c r="W95" s="17"/>
      <c r="X95" s="17"/>
      <c r="Y95" s="17"/>
      <c r="Z95" s="18" t="str">
        <f t="shared" si="402"/>
        <v xml:space="preserve"> </v>
      </c>
      <c r="AA95" s="18" t="str">
        <f t="shared" si="403"/>
        <v xml:space="preserve"> </v>
      </c>
      <c r="AB95" s="17"/>
      <c r="AC95" s="17"/>
      <c r="AD95" s="17"/>
      <c r="AE95" s="18" t="str">
        <f t="shared" si="404"/>
        <v xml:space="preserve"> </v>
      </c>
      <c r="AF95" s="18" t="str">
        <f t="shared" si="405"/>
        <v xml:space="preserve"> </v>
      </c>
      <c r="AG95" s="17">
        <v>80000</v>
      </c>
      <c r="AH95" s="17">
        <v>55010.95</v>
      </c>
      <c r="AI95" s="17">
        <v>23432.71</v>
      </c>
      <c r="AJ95" s="18">
        <f t="shared" si="406"/>
        <v>0.68763687499999993</v>
      </c>
      <c r="AK95" s="18" t="str">
        <f t="shared" si="407"/>
        <v>св.200</v>
      </c>
      <c r="AL95" s="17">
        <v>264000</v>
      </c>
      <c r="AM95" s="17">
        <v>166493.51999999999</v>
      </c>
      <c r="AN95" s="17">
        <v>70832.429999999993</v>
      </c>
      <c r="AO95" s="18">
        <f t="shared" si="408"/>
        <v>0.63065727272727268</v>
      </c>
      <c r="AP95" s="18" t="str">
        <f t="shared" si="409"/>
        <v>св.200</v>
      </c>
      <c r="AQ95" s="17"/>
      <c r="AR95" s="17"/>
      <c r="AS95" s="17"/>
      <c r="AT95" s="18" t="str">
        <f t="shared" si="410"/>
        <v xml:space="preserve"> </v>
      </c>
      <c r="AU95" s="18" t="str">
        <f t="shared" si="411"/>
        <v xml:space="preserve"> </v>
      </c>
      <c r="AV95" s="17">
        <f t="shared" si="473"/>
        <v>289905</v>
      </c>
      <c r="AW95" s="17">
        <f t="shared" si="474"/>
        <v>286753.25</v>
      </c>
      <c r="AX95" s="17">
        <v>22743.57</v>
      </c>
      <c r="AY95" s="18">
        <f t="shared" si="412"/>
        <v>0.98912833514427145</v>
      </c>
      <c r="AZ95" s="18" t="str">
        <f t="shared" si="413"/>
        <v>св.200</v>
      </c>
      <c r="BA95" s="17"/>
      <c r="BB95" s="17"/>
      <c r="BC95" s="17"/>
      <c r="BD95" s="18" t="str">
        <f t="shared" si="414"/>
        <v xml:space="preserve"> </v>
      </c>
      <c r="BE95" s="18" t="str">
        <f t="shared" si="415"/>
        <v xml:space="preserve"> </v>
      </c>
      <c r="BF95" s="17">
        <v>14213</v>
      </c>
      <c r="BG95" s="17">
        <v>14214</v>
      </c>
      <c r="BH95" s="17">
        <v>15003.01</v>
      </c>
      <c r="BI95" s="18">
        <f t="shared" si="416"/>
        <v>1.0000703581228454</v>
      </c>
      <c r="BJ95" s="18">
        <f t="shared" si="417"/>
        <v>0.94740988641612578</v>
      </c>
      <c r="BK95" s="17"/>
      <c r="BL95" s="17"/>
      <c r="BM95" s="17"/>
      <c r="BN95" s="18" t="str">
        <f t="shared" si="418"/>
        <v xml:space="preserve"> </v>
      </c>
      <c r="BO95" s="18" t="str">
        <f t="shared" si="419"/>
        <v xml:space="preserve"> </v>
      </c>
      <c r="BP95" s="17"/>
      <c r="BQ95" s="17"/>
      <c r="BR95" s="17"/>
      <c r="BS95" s="18" t="str">
        <f t="shared" si="420"/>
        <v xml:space="preserve"> </v>
      </c>
      <c r="BT95" s="18" t="str">
        <f t="shared" si="421"/>
        <v xml:space="preserve"> </v>
      </c>
      <c r="BU95" s="17"/>
      <c r="BV95" s="17"/>
      <c r="BW95" s="17"/>
      <c r="BX95" s="18" t="str">
        <f t="shared" si="422"/>
        <v xml:space="preserve"> </v>
      </c>
      <c r="BY95" s="18" t="str">
        <f t="shared" si="423"/>
        <v xml:space="preserve"> </v>
      </c>
      <c r="BZ95" s="17">
        <v>8716</v>
      </c>
      <c r="CA95" s="17">
        <v>5562.63</v>
      </c>
      <c r="CB95" s="17">
        <v>7740.56</v>
      </c>
      <c r="CC95" s="18">
        <f t="shared" si="424"/>
        <v>0.63820904084442409</v>
      </c>
      <c r="CD95" s="18">
        <f t="shared" si="425"/>
        <v>0.71863405231662825</v>
      </c>
      <c r="CE95" s="17"/>
      <c r="CF95" s="17"/>
      <c r="CG95" s="17"/>
      <c r="CH95" s="18" t="str">
        <f t="shared" si="426"/>
        <v xml:space="preserve"> </v>
      </c>
      <c r="CI95" s="18" t="str">
        <f t="shared" si="427"/>
        <v xml:space="preserve"> </v>
      </c>
      <c r="CJ95" s="17">
        <f t="shared" si="475"/>
        <v>243654</v>
      </c>
      <c r="CK95" s="17">
        <f t="shared" si="476"/>
        <v>243654.62</v>
      </c>
      <c r="CL95" s="17"/>
      <c r="CM95" s="18">
        <f t="shared" si="428"/>
        <v>1.0000025445919214</v>
      </c>
      <c r="CN95" s="18" t="str">
        <f t="shared" si="429"/>
        <v xml:space="preserve"> </v>
      </c>
      <c r="CO95" s="17"/>
      <c r="CP95" s="17"/>
      <c r="CQ95" s="17"/>
      <c r="CR95" s="18" t="str">
        <f t="shared" si="430"/>
        <v xml:space="preserve"> </v>
      </c>
      <c r="CS95" s="18" t="str">
        <f t="shared" si="431"/>
        <v xml:space="preserve"> </v>
      </c>
      <c r="CT95" s="17">
        <v>243654</v>
      </c>
      <c r="CU95" s="17">
        <v>243654.62</v>
      </c>
      <c r="CV95" s="17"/>
      <c r="CW95" s="18">
        <f t="shared" si="432"/>
        <v>1.0000025445919214</v>
      </c>
      <c r="CX95" s="18" t="str">
        <f t="shared" si="433"/>
        <v xml:space="preserve"> </v>
      </c>
      <c r="CY95" s="17"/>
      <c r="CZ95" s="17"/>
      <c r="DA95" s="17"/>
      <c r="DB95" s="18" t="str">
        <f t="shared" si="434"/>
        <v xml:space="preserve"> </v>
      </c>
      <c r="DC95" s="18" t="str">
        <f t="shared" si="435"/>
        <v xml:space="preserve"> </v>
      </c>
      <c r="DD95" s="17"/>
      <c r="DE95" s="17"/>
      <c r="DF95" s="17"/>
      <c r="DG95" s="18" t="str">
        <f t="shared" si="436"/>
        <v xml:space="preserve"> </v>
      </c>
      <c r="DH95" s="18" t="str">
        <f t="shared" si="437"/>
        <v xml:space="preserve"> </v>
      </c>
      <c r="DI95" s="17"/>
      <c r="DJ95" s="17"/>
      <c r="DK95" s="17"/>
      <c r="DL95" s="18" t="str">
        <f t="shared" si="438"/>
        <v xml:space="preserve"> </v>
      </c>
      <c r="DM95" s="18" t="str">
        <f t="shared" si="439"/>
        <v xml:space="preserve"> </v>
      </c>
      <c r="DN95" s="17"/>
      <c r="DO95" s="17"/>
      <c r="DP95" s="38" t="str">
        <f t="shared" si="478"/>
        <v xml:space="preserve"> </v>
      </c>
      <c r="DQ95" s="17"/>
      <c r="DR95" s="17"/>
      <c r="DS95" s="17"/>
      <c r="DT95" s="18" t="str">
        <f t="shared" si="440"/>
        <v xml:space="preserve"> </v>
      </c>
      <c r="DU95" s="18" t="str">
        <f t="shared" si="441"/>
        <v xml:space="preserve"> </v>
      </c>
      <c r="DV95" s="17">
        <v>23322</v>
      </c>
      <c r="DW95" s="17">
        <v>23322</v>
      </c>
      <c r="DX95" s="17"/>
      <c r="DY95" s="18">
        <f t="shared" si="442"/>
        <v>1</v>
      </c>
      <c r="DZ95" s="18" t="str">
        <f t="shared" si="443"/>
        <v xml:space="preserve"> </v>
      </c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</row>
    <row r="96" spans="1:149" s="12" customFormat="1" ht="15.75" x14ac:dyDescent="0.25">
      <c r="A96" s="67"/>
      <c r="B96" s="4" t="s">
        <v>135</v>
      </c>
      <c r="C96" s="34">
        <f>SUM(C97:C100)</f>
        <v>230579428.84000003</v>
      </c>
      <c r="D96" s="34">
        <f>SUM(D97:D100)</f>
        <v>183822358.92999998</v>
      </c>
      <c r="E96" s="34">
        <v>161801990.28999999</v>
      </c>
      <c r="F96" s="16">
        <f>IF(D96&lt;=0," ",IF(D96/C96*100&gt;200,"СВ.200",D96/C96))</f>
        <v>0.79721924828582613</v>
      </c>
      <c r="G96" s="16">
        <f t="shared" si="300"/>
        <v>1.1360945474189321</v>
      </c>
      <c r="H96" s="34">
        <f>SUM(H97:H100)</f>
        <v>220222913.90000001</v>
      </c>
      <c r="I96" s="34">
        <f>SUM(I97:I100)</f>
        <v>178205034.92999998</v>
      </c>
      <c r="J96" s="34">
        <v>154692607.25</v>
      </c>
      <c r="K96" s="16">
        <f t="shared" si="479"/>
        <v>0.80920296518699353</v>
      </c>
      <c r="L96" s="16">
        <f t="shared" si="297"/>
        <v>1.1519945141399119</v>
      </c>
      <c r="M96" s="34">
        <f>SUM(M97:M100)</f>
        <v>197822610</v>
      </c>
      <c r="N96" s="34">
        <f>SUM(N97:N100)</f>
        <v>166102605.76999998</v>
      </c>
      <c r="O96" s="34">
        <v>143958595.28999999</v>
      </c>
      <c r="P96" s="16">
        <f t="shared" si="398"/>
        <v>0.83965430326695201</v>
      </c>
      <c r="Q96" s="16">
        <f t="shared" si="399"/>
        <v>1.1538220794346568</v>
      </c>
      <c r="R96" s="34">
        <f>SUM(R97:R100)</f>
        <v>5585403.9000000004</v>
      </c>
      <c r="S96" s="34">
        <f>SUM(S97:S100)</f>
        <v>4126768.04</v>
      </c>
      <c r="T96" s="34">
        <v>3562673.39</v>
      </c>
      <c r="U96" s="16">
        <f t="shared" si="400"/>
        <v>0.73884863366819353</v>
      </c>
      <c r="V96" s="16">
        <f t="shared" si="401"/>
        <v>1.158334651608353</v>
      </c>
      <c r="W96" s="34">
        <f>SUM(W97:W100)</f>
        <v>0</v>
      </c>
      <c r="X96" s="34">
        <f>SUM(X97:X100)</f>
        <v>0</v>
      </c>
      <c r="Y96" s="34">
        <v>0</v>
      </c>
      <c r="Z96" s="16" t="str">
        <f t="shared" si="402"/>
        <v xml:space="preserve"> </v>
      </c>
      <c r="AA96" s="16" t="str">
        <f t="shared" si="403"/>
        <v xml:space="preserve"> </v>
      </c>
      <c r="AB96" s="34">
        <f>SUM(AB97:AB100)</f>
        <v>52100</v>
      </c>
      <c r="AC96" s="34">
        <f>SUM(AC97:AC100)</f>
        <v>104565.9</v>
      </c>
      <c r="AD96" s="34">
        <v>52611.8</v>
      </c>
      <c r="AE96" s="16" t="str">
        <f t="shared" si="404"/>
        <v>СВ.200</v>
      </c>
      <c r="AF96" s="16">
        <f t="shared" si="405"/>
        <v>1.9874990021249983</v>
      </c>
      <c r="AG96" s="34">
        <f>SUM(AG97:AG100)</f>
        <v>8074000</v>
      </c>
      <c r="AH96" s="34">
        <f>SUM(AH97:AH100)</f>
        <v>3030133.86</v>
      </c>
      <c r="AI96" s="34">
        <v>2294606.7599999998</v>
      </c>
      <c r="AJ96" s="16">
        <f t="shared" si="406"/>
        <v>0.37529525142432496</v>
      </c>
      <c r="AK96" s="16">
        <f t="shared" si="407"/>
        <v>1.3205460355220082</v>
      </c>
      <c r="AL96" s="34">
        <f>SUM(AL97:AL100)</f>
        <v>8660000</v>
      </c>
      <c r="AM96" s="34">
        <f>SUM(AM97:AM100)</f>
        <v>4829631.3600000003</v>
      </c>
      <c r="AN96" s="34">
        <v>4812395.0100000007</v>
      </c>
      <c r="AO96" s="16">
        <f t="shared" si="408"/>
        <v>0.55769415242494225</v>
      </c>
      <c r="AP96" s="16">
        <f t="shared" si="409"/>
        <v>1.0035816573585883</v>
      </c>
      <c r="AQ96" s="34">
        <f>SUM(AQ97:AQ100)</f>
        <v>28800</v>
      </c>
      <c r="AR96" s="34">
        <f>SUM(AR97:AR100)</f>
        <v>11330</v>
      </c>
      <c r="AS96" s="34">
        <v>11725</v>
      </c>
      <c r="AT96" s="16">
        <f t="shared" si="410"/>
        <v>0.39340277777777777</v>
      </c>
      <c r="AU96" s="16">
        <f t="shared" si="411"/>
        <v>0.96631130063965887</v>
      </c>
      <c r="AV96" s="34">
        <f>SUM(AV97:AV100)</f>
        <v>10356514.939999999</v>
      </c>
      <c r="AW96" s="34">
        <f>SUM(AW97:AW100)</f>
        <v>5617324</v>
      </c>
      <c r="AX96" s="34">
        <v>7109383.0399999991</v>
      </c>
      <c r="AY96" s="16">
        <f t="shared" si="412"/>
        <v>0.5423952007546663</v>
      </c>
      <c r="AZ96" s="16">
        <f t="shared" si="413"/>
        <v>0.79012819655304445</v>
      </c>
      <c r="BA96" s="34">
        <f>SUM(BA97:BA100)</f>
        <v>3688130</v>
      </c>
      <c r="BB96" s="34">
        <f>SUM(BB97:BB100)</f>
        <v>2148608.2400000002</v>
      </c>
      <c r="BC96" s="34">
        <v>2336510.89</v>
      </c>
      <c r="BD96" s="16">
        <f t="shared" si="414"/>
        <v>0.5825738897490057</v>
      </c>
      <c r="BE96" s="16">
        <f t="shared" si="415"/>
        <v>0.91957980987625532</v>
      </c>
      <c r="BF96" s="34">
        <f>SUM(BF97:BF100)</f>
        <v>9015</v>
      </c>
      <c r="BG96" s="34">
        <f>SUM(BG97:BG100)</f>
        <v>29440.45</v>
      </c>
      <c r="BH96" s="34">
        <v>15722.77</v>
      </c>
      <c r="BI96" s="16" t="str">
        <f t="shared" si="416"/>
        <v>СВ.200</v>
      </c>
      <c r="BJ96" s="16">
        <f t="shared" si="417"/>
        <v>1.8724722170457242</v>
      </c>
      <c r="BK96" s="34">
        <f>SUM(BK97:BK100)</f>
        <v>175072.85</v>
      </c>
      <c r="BL96" s="34">
        <f>SUM(BL97:BL100)</f>
        <v>130884.76</v>
      </c>
      <c r="BM96" s="34">
        <v>257949.9</v>
      </c>
      <c r="BN96" s="16">
        <f t="shared" si="418"/>
        <v>0.74760169837870349</v>
      </c>
      <c r="BO96" s="16">
        <f t="shared" si="419"/>
        <v>0.50740380205613567</v>
      </c>
      <c r="BP96" s="34">
        <f>SUM(BP97:BP100)</f>
        <v>0</v>
      </c>
      <c r="BQ96" s="34">
        <f>SUM(BQ97:BQ100)</f>
        <v>0</v>
      </c>
      <c r="BR96" s="34">
        <v>0</v>
      </c>
      <c r="BS96" s="16" t="str">
        <f t="shared" si="420"/>
        <v xml:space="preserve"> </v>
      </c>
      <c r="BT96" s="16" t="str">
        <f t="shared" si="421"/>
        <v xml:space="preserve"> </v>
      </c>
      <c r="BU96" s="34">
        <f>SUM(BU97:BU100)</f>
        <v>1900000</v>
      </c>
      <c r="BV96" s="34">
        <f>SUM(BV97:BV100)</f>
        <v>1085332.68</v>
      </c>
      <c r="BW96" s="34">
        <v>1166712.6399999999</v>
      </c>
      <c r="BX96" s="16">
        <f t="shared" si="422"/>
        <v>0.57122772631578944</v>
      </c>
      <c r="BY96" s="16">
        <f t="shared" si="423"/>
        <v>0.93024849717921976</v>
      </c>
      <c r="BZ96" s="34">
        <f>SUM(BZ97:BZ100)</f>
        <v>0</v>
      </c>
      <c r="CA96" s="34">
        <f>SUM(CA97:CA100)</f>
        <v>10616.45</v>
      </c>
      <c r="CB96" s="34">
        <v>255740.15999999997</v>
      </c>
      <c r="CC96" s="16"/>
      <c r="CD96" s="16">
        <f t="shared" si="425"/>
        <v>4.1512643145292481E-2</v>
      </c>
      <c r="CE96" s="34">
        <f>SUM(CE97:CE100)</f>
        <v>550000</v>
      </c>
      <c r="CF96" s="34">
        <f>SUM(CF97:CF100)</f>
        <v>0</v>
      </c>
      <c r="CG96" s="34">
        <v>5833.33</v>
      </c>
      <c r="CH96" s="16" t="str">
        <f t="shared" si="426"/>
        <v xml:space="preserve"> </v>
      </c>
      <c r="CI96" s="16">
        <f t="shared" si="427"/>
        <v>0</v>
      </c>
      <c r="CJ96" s="34">
        <f>SUM(CJ97:CJ100)</f>
        <v>1339000</v>
      </c>
      <c r="CK96" s="34">
        <f>SUM(CK97:CK100)</f>
        <v>922942.88</v>
      </c>
      <c r="CL96" s="19">
        <v>2026882.93</v>
      </c>
      <c r="CM96" s="16">
        <f t="shared" si="428"/>
        <v>0.68927772964899181</v>
      </c>
      <c r="CN96" s="16">
        <f t="shared" si="429"/>
        <v>0.4553508573877032</v>
      </c>
      <c r="CO96" s="34">
        <f>SUM(CO97:CO100)</f>
        <v>1240000</v>
      </c>
      <c r="CP96" s="34">
        <f>SUM(CP97:CP100)</f>
        <v>922260.43</v>
      </c>
      <c r="CQ96" s="34">
        <v>1793288.25</v>
      </c>
      <c r="CR96" s="16">
        <f t="shared" si="430"/>
        <v>0.74375841129032261</v>
      </c>
      <c r="CS96" s="16">
        <f t="shared" si="431"/>
        <v>0.514284544049179</v>
      </c>
      <c r="CT96" s="34">
        <f>SUM(CT97:CT100)</f>
        <v>99000</v>
      </c>
      <c r="CU96" s="34">
        <f>SUM(CU97:CU100)</f>
        <v>682.45</v>
      </c>
      <c r="CV96" s="34">
        <v>233594.68</v>
      </c>
      <c r="CW96" s="16">
        <f t="shared" si="432"/>
        <v>6.8934343434343438E-3</v>
      </c>
      <c r="CX96" s="16">
        <f t="shared" si="433"/>
        <v>2.9215134522755401E-3</v>
      </c>
      <c r="CY96" s="34">
        <f>SUM(CY97:CY100)</f>
        <v>192000</v>
      </c>
      <c r="CZ96" s="34">
        <f>SUM(CZ97:CZ100)</f>
        <v>132647.03</v>
      </c>
      <c r="DA96" s="34">
        <v>171145.60000000001</v>
      </c>
      <c r="DB96" s="16">
        <f t="shared" si="434"/>
        <v>0.69086994791666667</v>
      </c>
      <c r="DC96" s="16">
        <f t="shared" si="435"/>
        <v>0.77505369696913029</v>
      </c>
      <c r="DD96" s="34">
        <f>SUM(DD97:DD100)</f>
        <v>0</v>
      </c>
      <c r="DE96" s="34">
        <f>SUM(DE97:DE100)</f>
        <v>0</v>
      </c>
      <c r="DF96" s="34">
        <v>0</v>
      </c>
      <c r="DG96" s="16" t="str">
        <f t="shared" si="436"/>
        <v xml:space="preserve"> </v>
      </c>
      <c r="DH96" s="16" t="str">
        <f t="shared" si="437"/>
        <v xml:space="preserve"> </v>
      </c>
      <c r="DI96" s="34">
        <f>SUM(DI97:DI100)</f>
        <v>100000</v>
      </c>
      <c r="DJ96" s="34">
        <f>SUM(DJ97:DJ100)</f>
        <v>0</v>
      </c>
      <c r="DK96" s="34">
        <v>12601</v>
      </c>
      <c r="DL96" s="16" t="str">
        <f t="shared" si="438"/>
        <v xml:space="preserve"> </v>
      </c>
      <c r="DM96" s="16">
        <f t="shared" si="439"/>
        <v>0</v>
      </c>
      <c r="DN96" s="34">
        <f>SUM(DN97:DN100)</f>
        <v>200</v>
      </c>
      <c r="DO96" s="34">
        <v>0</v>
      </c>
      <c r="DP96" s="16"/>
      <c r="DQ96" s="34">
        <f>SUM(DQ97:DQ100)</f>
        <v>153966.46</v>
      </c>
      <c r="DR96" s="34">
        <f>SUM(DR97:DR100)</f>
        <v>498966.45999999996</v>
      </c>
      <c r="DS96" s="34">
        <v>0</v>
      </c>
      <c r="DT96" s="16" t="str">
        <f t="shared" si="440"/>
        <v>СВ.200</v>
      </c>
      <c r="DU96" s="16" t="str">
        <f t="shared" si="441"/>
        <v xml:space="preserve"> </v>
      </c>
      <c r="DV96" s="34">
        <f>SUM(DV97:DV100)</f>
        <v>2249330.63</v>
      </c>
      <c r="DW96" s="34">
        <f>SUM(DW97:DW100)</f>
        <v>657685.05000000005</v>
      </c>
      <c r="DX96" s="34">
        <v>860283.82</v>
      </c>
      <c r="DY96" s="16">
        <f t="shared" si="442"/>
        <v>0.29239145247401893</v>
      </c>
      <c r="DZ96" s="16">
        <f t="shared" si="443"/>
        <v>0.76449775610100412</v>
      </c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</row>
    <row r="97" spans="1:149" s="10" customFormat="1" ht="15.75" customHeight="1" outlineLevel="1" x14ac:dyDescent="0.25">
      <c r="A97" s="9">
        <v>77</v>
      </c>
      <c r="B97" s="5" t="s">
        <v>54</v>
      </c>
      <c r="C97" s="17">
        <f t="shared" ref="C97" si="480">H97+AV97</f>
        <v>222933010.52000001</v>
      </c>
      <c r="D97" s="17">
        <f t="shared" ref="D97" si="481">I97+AW97</f>
        <v>178830753.55999997</v>
      </c>
      <c r="E97" s="17">
        <v>156648464.75999999</v>
      </c>
      <c r="F97" s="18">
        <f>IF(D97&lt;=0," ",IF(D97/C97*100&gt;200,"СВ.200",D97/C97))</f>
        <v>0.80217260397134638</v>
      </c>
      <c r="G97" s="18">
        <f t="shared" si="300"/>
        <v>1.1416055295146703</v>
      </c>
      <c r="H97" s="17">
        <f t="shared" ref="H97" si="482">M97+R97+W97+AB97+AG97+AL97+AQ97</f>
        <v>213176313.90000001</v>
      </c>
      <c r="I97" s="17">
        <f t="shared" ref="I97" si="483">N97+S97+X97+AC97+AH97+AM97+AR97</f>
        <v>173835169.34999996</v>
      </c>
      <c r="J97" s="17">
        <v>150735639.42999998</v>
      </c>
      <c r="K97" s="18">
        <f t="shared" si="479"/>
        <v>0.81545255272377593</v>
      </c>
      <c r="L97" s="18">
        <f t="shared" si="297"/>
        <v>1.1532453108458611</v>
      </c>
      <c r="M97" s="17">
        <v>195450410</v>
      </c>
      <c r="N97" s="17">
        <v>164153127.28999999</v>
      </c>
      <c r="O97" s="17">
        <v>142295689.97</v>
      </c>
      <c r="P97" s="18">
        <f t="shared" si="398"/>
        <v>0.8398709794980731</v>
      </c>
      <c r="Q97" s="18">
        <f t="shared" si="399"/>
        <v>1.153605758014232</v>
      </c>
      <c r="R97" s="17">
        <v>5585403.9000000004</v>
      </c>
      <c r="S97" s="17">
        <v>4126768.04</v>
      </c>
      <c r="T97" s="17">
        <v>3562673.39</v>
      </c>
      <c r="U97" s="18">
        <f t="shared" si="400"/>
        <v>0.73884863366819353</v>
      </c>
      <c r="V97" s="18">
        <f t="shared" si="401"/>
        <v>1.158334651608353</v>
      </c>
      <c r="W97" s="17"/>
      <c r="X97" s="17"/>
      <c r="Y97" s="17"/>
      <c r="Z97" s="18" t="str">
        <f t="shared" si="402"/>
        <v xml:space="preserve"> </v>
      </c>
      <c r="AA97" s="18" t="str">
        <f t="shared" si="403"/>
        <v xml:space="preserve"> </v>
      </c>
      <c r="AB97" s="17">
        <v>51500</v>
      </c>
      <c r="AC97" s="17"/>
      <c r="AD97" s="17">
        <v>52088</v>
      </c>
      <c r="AE97" s="18" t="str">
        <f t="shared" si="404"/>
        <v xml:space="preserve"> </v>
      </c>
      <c r="AF97" s="18">
        <f t="shared" si="405"/>
        <v>0</v>
      </c>
      <c r="AG97" s="17">
        <v>6803000</v>
      </c>
      <c r="AH97" s="17">
        <v>2330313.79</v>
      </c>
      <c r="AI97" s="17">
        <v>1885757.1</v>
      </c>
      <c r="AJ97" s="18">
        <f t="shared" si="406"/>
        <v>0.34254208290460092</v>
      </c>
      <c r="AK97" s="18">
        <f t="shared" si="407"/>
        <v>1.2357444073788719</v>
      </c>
      <c r="AL97" s="17">
        <v>5286000</v>
      </c>
      <c r="AM97" s="17">
        <v>3224960.23</v>
      </c>
      <c r="AN97" s="17">
        <v>2939430.97</v>
      </c>
      <c r="AO97" s="18">
        <f t="shared" si="408"/>
        <v>0.61009463299281119</v>
      </c>
      <c r="AP97" s="18">
        <f t="shared" si="409"/>
        <v>1.0971375966689225</v>
      </c>
      <c r="AQ97" s="17"/>
      <c r="AR97" s="17"/>
      <c r="AS97" s="17"/>
      <c r="AT97" s="18" t="str">
        <f t="shared" si="410"/>
        <v xml:space="preserve"> </v>
      </c>
      <c r="AU97" s="18" t="str">
        <f t="shared" si="411"/>
        <v xml:space="preserve"> </v>
      </c>
      <c r="AV97" s="17">
        <f t="shared" ref="AV97" si="484">BA97+BF97+BK97+BP97+BU97+BZ97+CE97+CJ97+CY97+DD97+DI97+DQ97+DV97</f>
        <v>9756696.6199999992</v>
      </c>
      <c r="AW97" s="17">
        <f t="shared" ref="AW97" si="485">BB97+BG97+BL97+BQ97+BV97+CA97+CF97+CK97+CZ97+DE97+DJ97+DN97+DR97+DW97</f>
        <v>4995584.21</v>
      </c>
      <c r="AX97" s="17">
        <v>5912825.3299999991</v>
      </c>
      <c r="AY97" s="18">
        <f t="shared" si="412"/>
        <v>0.51201594192850908</v>
      </c>
      <c r="AZ97" s="18">
        <f t="shared" si="413"/>
        <v>0.84487261692880089</v>
      </c>
      <c r="BA97" s="17">
        <v>3420000</v>
      </c>
      <c r="BB97" s="17">
        <v>1890681.12</v>
      </c>
      <c r="BC97" s="17">
        <v>2094262.32</v>
      </c>
      <c r="BD97" s="18">
        <f t="shared" si="414"/>
        <v>0.55283073684210526</v>
      </c>
      <c r="BE97" s="18">
        <f t="shared" si="415"/>
        <v>0.90279097415074538</v>
      </c>
      <c r="BF97" s="17"/>
      <c r="BG97" s="17"/>
      <c r="BH97" s="17"/>
      <c r="BI97" s="18" t="str">
        <f t="shared" si="416"/>
        <v xml:space="preserve"> </v>
      </c>
      <c r="BJ97" s="18" t="str">
        <f t="shared" si="417"/>
        <v xml:space="preserve"> </v>
      </c>
      <c r="BK97" s="17">
        <v>175072.85</v>
      </c>
      <c r="BL97" s="17">
        <v>130884.76</v>
      </c>
      <c r="BM97" s="17">
        <v>225625.97</v>
      </c>
      <c r="BN97" s="18">
        <f t="shared" si="418"/>
        <v>0.74760169837870349</v>
      </c>
      <c r="BO97" s="18">
        <f t="shared" si="419"/>
        <v>0.58009616534834174</v>
      </c>
      <c r="BP97" s="17"/>
      <c r="BQ97" s="17"/>
      <c r="BR97" s="17"/>
      <c r="BS97" s="18" t="str">
        <f t="shared" si="420"/>
        <v xml:space="preserve"> </v>
      </c>
      <c r="BT97" s="18" t="str">
        <f t="shared" si="421"/>
        <v xml:space="preserve"> </v>
      </c>
      <c r="BU97" s="17">
        <v>1900000</v>
      </c>
      <c r="BV97" s="17">
        <v>1085332.68</v>
      </c>
      <c r="BW97" s="17">
        <v>1166712.6399999999</v>
      </c>
      <c r="BX97" s="18">
        <f t="shared" si="422"/>
        <v>0.57122772631578944</v>
      </c>
      <c r="BY97" s="18">
        <f t="shared" si="423"/>
        <v>0.93024849717921976</v>
      </c>
      <c r="BZ97" s="17"/>
      <c r="CA97" s="17"/>
      <c r="CB97" s="17">
        <v>40383.58</v>
      </c>
      <c r="CC97" s="18" t="str">
        <f t="shared" si="424"/>
        <v xml:space="preserve"> </v>
      </c>
      <c r="CD97" s="18">
        <f t="shared" si="425"/>
        <v>0</v>
      </c>
      <c r="CE97" s="17">
        <v>550000</v>
      </c>
      <c r="CF97" s="17"/>
      <c r="CG97" s="17">
        <v>5833.33</v>
      </c>
      <c r="CH97" s="18" t="str">
        <f t="shared" si="426"/>
        <v xml:space="preserve"> </v>
      </c>
      <c r="CI97" s="18">
        <f t="shared" si="427"/>
        <v>0</v>
      </c>
      <c r="CJ97" s="17">
        <f t="shared" ref="CJ97" si="486">CO97+CT97</f>
        <v>1339000</v>
      </c>
      <c r="CK97" s="17">
        <f t="shared" ref="CK97" si="487">CP97+CU97</f>
        <v>922260.43</v>
      </c>
      <c r="CL97" s="17">
        <v>1955288.25</v>
      </c>
      <c r="CM97" s="18">
        <f t="shared" si="428"/>
        <v>0.68876805825242726</v>
      </c>
      <c r="CN97" s="18">
        <f t="shared" si="429"/>
        <v>0.47167492056478122</v>
      </c>
      <c r="CO97" s="17">
        <v>1240000</v>
      </c>
      <c r="CP97" s="17">
        <v>922260.43</v>
      </c>
      <c r="CQ97" s="17">
        <v>1793288.25</v>
      </c>
      <c r="CR97" s="18">
        <f t="shared" si="430"/>
        <v>0.74375841129032261</v>
      </c>
      <c r="CS97" s="18">
        <f t="shared" si="431"/>
        <v>0.514284544049179</v>
      </c>
      <c r="CT97" s="17">
        <v>99000</v>
      </c>
      <c r="CU97" s="17"/>
      <c r="CV97" s="17">
        <v>162000</v>
      </c>
      <c r="CW97" s="18" t="str">
        <f t="shared" si="432"/>
        <v xml:space="preserve"> </v>
      </c>
      <c r="CX97" s="18">
        <f t="shared" si="433"/>
        <v>0</v>
      </c>
      <c r="CY97" s="17">
        <v>192000</v>
      </c>
      <c r="CZ97" s="17">
        <v>132647.03</v>
      </c>
      <c r="DA97" s="17">
        <v>171145.60000000001</v>
      </c>
      <c r="DB97" s="18">
        <f t="shared" si="434"/>
        <v>0.69086994791666667</v>
      </c>
      <c r="DC97" s="18">
        <f t="shared" si="435"/>
        <v>0.77505369696913029</v>
      </c>
      <c r="DD97" s="17"/>
      <c r="DE97" s="17"/>
      <c r="DF97" s="17"/>
      <c r="DG97" s="18" t="str">
        <f t="shared" si="436"/>
        <v xml:space="preserve"> </v>
      </c>
      <c r="DH97" s="18" t="str">
        <f t="shared" si="437"/>
        <v xml:space="preserve"> </v>
      </c>
      <c r="DI97" s="17">
        <v>100000</v>
      </c>
      <c r="DJ97" s="17"/>
      <c r="DK97" s="17">
        <v>600</v>
      </c>
      <c r="DL97" s="18" t="str">
        <f t="shared" si="438"/>
        <v xml:space="preserve"> </v>
      </c>
      <c r="DM97" s="18">
        <f t="shared" si="439"/>
        <v>0</v>
      </c>
      <c r="DN97" s="17"/>
      <c r="DO97" s="17"/>
      <c r="DP97" s="38" t="str">
        <f t="shared" si="478"/>
        <v xml:space="preserve"> </v>
      </c>
      <c r="DQ97" s="17"/>
      <c r="DR97" s="17">
        <v>345000</v>
      </c>
      <c r="DS97" s="17"/>
      <c r="DT97" s="18"/>
      <c r="DU97" s="18" t="str">
        <f t="shared" si="441"/>
        <v xml:space="preserve"> </v>
      </c>
      <c r="DV97" s="17">
        <v>2080623.77</v>
      </c>
      <c r="DW97" s="17">
        <v>488778.19</v>
      </c>
      <c r="DX97" s="17">
        <v>252973.64</v>
      </c>
      <c r="DY97" s="18">
        <f t="shared" si="442"/>
        <v>0.23491906468030019</v>
      </c>
      <c r="DZ97" s="18">
        <f t="shared" si="443"/>
        <v>1.9321309129283193</v>
      </c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</row>
    <row r="98" spans="1:149" s="10" customFormat="1" ht="15.75" customHeight="1" outlineLevel="1" x14ac:dyDescent="0.25">
      <c r="A98" s="9">
        <f>A97+1</f>
        <v>78</v>
      </c>
      <c r="B98" s="5" t="s">
        <v>30</v>
      </c>
      <c r="C98" s="17">
        <f t="shared" ref="C98:C100" si="488">H98+AV98</f>
        <v>3390496.46</v>
      </c>
      <c r="D98" s="17">
        <f t="shared" ref="D98:D100" si="489">I98+AW98</f>
        <v>2073447.66</v>
      </c>
      <c r="E98" s="17">
        <v>2084277.4400000002</v>
      </c>
      <c r="F98" s="18">
        <f>IF(D98&lt;=0," ",IF(D98/C98*100&gt;200,"СВ.200",D98/C98))</f>
        <v>0.61154691782217641</v>
      </c>
      <c r="G98" s="18">
        <f t="shared" si="300"/>
        <v>0.99480406025025137</v>
      </c>
      <c r="H98" s="17">
        <f t="shared" ref="H98:H100" si="490">M98+R98+W98+AB98+AG98+AL98+AQ98</f>
        <v>3140750</v>
      </c>
      <c r="I98" s="17">
        <f t="shared" ref="I98:I100" si="491">N98+S98+X98+AC98+AH98+AM98+AR98</f>
        <v>1827144.75</v>
      </c>
      <c r="J98" s="17">
        <v>1613794.37</v>
      </c>
      <c r="K98" s="18">
        <f t="shared" si="479"/>
        <v>0.58175427843667915</v>
      </c>
      <c r="L98" s="18">
        <f t="shared" si="297"/>
        <v>1.1322041915414538</v>
      </c>
      <c r="M98" s="17">
        <v>958750</v>
      </c>
      <c r="N98" s="17">
        <v>811586.29</v>
      </c>
      <c r="O98" s="17">
        <v>693027.78</v>
      </c>
      <c r="P98" s="18">
        <f t="shared" si="398"/>
        <v>0.84650460495436775</v>
      </c>
      <c r="Q98" s="18">
        <f t="shared" si="399"/>
        <v>1.171073243268834</v>
      </c>
      <c r="R98" s="17"/>
      <c r="S98" s="17"/>
      <c r="T98" s="17"/>
      <c r="U98" s="18" t="str">
        <f t="shared" si="400"/>
        <v xml:space="preserve"> </v>
      </c>
      <c r="V98" s="18" t="str">
        <f t="shared" si="401"/>
        <v xml:space="preserve"> </v>
      </c>
      <c r="W98" s="17"/>
      <c r="X98" s="17"/>
      <c r="Y98" s="17"/>
      <c r="Z98" s="18" t="str">
        <f t="shared" si="402"/>
        <v xml:space="preserve"> </v>
      </c>
      <c r="AA98" s="18" t="str">
        <f t="shared" si="403"/>
        <v xml:space="preserve"> </v>
      </c>
      <c r="AB98" s="17"/>
      <c r="AC98" s="17">
        <v>90058.2</v>
      </c>
      <c r="AD98" s="17"/>
      <c r="AE98" s="18"/>
      <c r="AF98" s="18" t="str">
        <f t="shared" si="405"/>
        <v xml:space="preserve"> </v>
      </c>
      <c r="AG98" s="17">
        <v>571000</v>
      </c>
      <c r="AH98" s="17">
        <v>372711.39</v>
      </c>
      <c r="AI98" s="17">
        <v>133327.17000000001</v>
      </c>
      <c r="AJ98" s="18">
        <f t="shared" si="406"/>
        <v>0.65273448336252193</v>
      </c>
      <c r="AK98" s="18" t="str">
        <f t="shared" si="407"/>
        <v>св.200</v>
      </c>
      <c r="AL98" s="17">
        <v>1596000</v>
      </c>
      <c r="AM98" s="17">
        <v>546408.87</v>
      </c>
      <c r="AN98" s="17">
        <v>781614.42</v>
      </c>
      <c r="AO98" s="18">
        <f t="shared" si="408"/>
        <v>0.34236144736842106</v>
      </c>
      <c r="AP98" s="18">
        <f t="shared" si="409"/>
        <v>0.69907726369736112</v>
      </c>
      <c r="AQ98" s="17">
        <v>15000</v>
      </c>
      <c r="AR98" s="17">
        <v>6380</v>
      </c>
      <c r="AS98" s="17">
        <v>5825</v>
      </c>
      <c r="AT98" s="18">
        <f t="shared" si="410"/>
        <v>0.42533333333333334</v>
      </c>
      <c r="AU98" s="18">
        <f t="shared" si="411"/>
        <v>1.0952789699570815</v>
      </c>
      <c r="AV98" s="17">
        <f t="shared" ref="AV98:AV100" si="492">BA98+BF98+BK98+BP98+BU98+BZ98+CE98+CJ98+CY98+DD98+DI98+DQ98+DV98</f>
        <v>249746.46</v>
      </c>
      <c r="AW98" s="17">
        <f t="shared" ref="AW98:AW100" si="493">BB98+BG98+BL98+BQ98+BV98+CA98+CF98+CK98+CZ98+DE98+DJ98+DN98+DR98+DW98</f>
        <v>246302.90999999997</v>
      </c>
      <c r="AX98" s="17">
        <v>470483.07</v>
      </c>
      <c r="AY98" s="18">
        <f t="shared" si="412"/>
        <v>0.98621181657589851</v>
      </c>
      <c r="AZ98" s="18">
        <f t="shared" si="413"/>
        <v>0.52351067595269685</v>
      </c>
      <c r="BA98" s="17">
        <v>95780</v>
      </c>
      <c r="BB98" s="17">
        <v>89830.47</v>
      </c>
      <c r="BC98" s="17">
        <v>88159.14</v>
      </c>
      <c r="BD98" s="18">
        <f t="shared" si="414"/>
        <v>0.93788337857590309</v>
      </c>
      <c r="BE98" s="18">
        <f t="shared" si="415"/>
        <v>1.018958102358984</v>
      </c>
      <c r="BF98" s="17"/>
      <c r="BG98" s="17">
        <v>1823.53</v>
      </c>
      <c r="BH98" s="17"/>
      <c r="BI98" s="18"/>
      <c r="BJ98" s="18" t="str">
        <f t="shared" si="417"/>
        <v xml:space="preserve"> </v>
      </c>
      <c r="BK98" s="17"/>
      <c r="BL98" s="17"/>
      <c r="BM98" s="17">
        <v>32323.93</v>
      </c>
      <c r="BN98" s="18" t="str">
        <f t="shared" si="418"/>
        <v xml:space="preserve"> </v>
      </c>
      <c r="BO98" s="18">
        <f t="shared" si="419"/>
        <v>0</v>
      </c>
      <c r="BP98" s="17"/>
      <c r="BQ98" s="17"/>
      <c r="BR98" s="17"/>
      <c r="BS98" s="18" t="str">
        <f t="shared" si="420"/>
        <v xml:space="preserve"> </v>
      </c>
      <c r="BT98" s="18" t="str">
        <f t="shared" si="421"/>
        <v xml:space="preserve"> </v>
      </c>
      <c r="BU98" s="17"/>
      <c r="BV98" s="17"/>
      <c r="BW98" s="17"/>
      <c r="BX98" s="18" t="str">
        <f t="shared" si="422"/>
        <v xml:space="preserve"> </v>
      </c>
      <c r="BY98" s="18" t="str">
        <f t="shared" si="423"/>
        <v xml:space="preserve"> </v>
      </c>
      <c r="BZ98" s="17"/>
      <c r="CA98" s="17"/>
      <c r="CB98" s="17"/>
      <c r="CC98" s="18" t="str">
        <f t="shared" si="424"/>
        <v xml:space="preserve"> </v>
      </c>
      <c r="CD98" s="18" t="str">
        <f t="shared" si="425"/>
        <v xml:space="preserve"> </v>
      </c>
      <c r="CE98" s="17"/>
      <c r="CF98" s="17"/>
      <c r="CG98" s="17"/>
      <c r="CH98" s="18" t="str">
        <f t="shared" si="426"/>
        <v xml:space="preserve"> </v>
      </c>
      <c r="CI98" s="18" t="str">
        <f t="shared" si="427"/>
        <v xml:space="preserve"> </v>
      </c>
      <c r="CJ98" s="17">
        <f t="shared" ref="CJ98:CJ100" si="494">CO98+CT98</f>
        <v>0</v>
      </c>
      <c r="CK98" s="17">
        <f t="shared" ref="CK98:CK100" si="495">CP98+CU98</f>
        <v>682.45</v>
      </c>
      <c r="CL98" s="17"/>
      <c r="CM98" s="18"/>
      <c r="CN98" s="18" t="str">
        <f t="shared" si="429"/>
        <v xml:space="preserve"> </v>
      </c>
      <c r="CO98" s="17"/>
      <c r="CP98" s="17"/>
      <c r="CQ98" s="17"/>
      <c r="CR98" s="18" t="str">
        <f t="shared" si="430"/>
        <v xml:space="preserve"> </v>
      </c>
      <c r="CS98" s="18" t="str">
        <f t="shared" si="431"/>
        <v xml:space="preserve"> </v>
      </c>
      <c r="CT98" s="17"/>
      <c r="CU98" s="17">
        <v>682.45</v>
      </c>
      <c r="CV98" s="17"/>
      <c r="CW98" s="18"/>
      <c r="CX98" s="18" t="str">
        <f t="shared" si="433"/>
        <v xml:space="preserve"> </v>
      </c>
      <c r="CY98" s="17"/>
      <c r="CZ98" s="17"/>
      <c r="DA98" s="17"/>
      <c r="DB98" s="18" t="str">
        <f t="shared" si="434"/>
        <v xml:space="preserve"> </v>
      </c>
      <c r="DC98" s="18" t="str">
        <f t="shared" si="435"/>
        <v xml:space="preserve"> </v>
      </c>
      <c r="DD98" s="17"/>
      <c r="DE98" s="17"/>
      <c r="DF98" s="17"/>
      <c r="DG98" s="18" t="str">
        <f t="shared" si="436"/>
        <v xml:space="preserve"> </v>
      </c>
      <c r="DH98" s="18" t="str">
        <f t="shared" si="437"/>
        <v xml:space="preserve"> </v>
      </c>
      <c r="DI98" s="17"/>
      <c r="DJ98" s="17"/>
      <c r="DK98" s="17"/>
      <c r="DL98" s="18" t="str">
        <f t="shared" si="438"/>
        <v xml:space="preserve"> </v>
      </c>
      <c r="DM98" s="18" t="str">
        <f t="shared" si="439"/>
        <v xml:space="preserve"> </v>
      </c>
      <c r="DN98" s="17"/>
      <c r="DO98" s="17"/>
      <c r="DP98" s="38" t="str">
        <f t="shared" si="478"/>
        <v xml:space="preserve"> </v>
      </c>
      <c r="DQ98" s="17">
        <v>153966.46</v>
      </c>
      <c r="DR98" s="17">
        <v>153966.46</v>
      </c>
      <c r="DS98" s="17"/>
      <c r="DT98" s="18">
        <f t="shared" si="440"/>
        <v>1</v>
      </c>
      <c r="DU98" s="18" t="str">
        <f t="shared" si="441"/>
        <v xml:space="preserve"> </v>
      </c>
      <c r="DV98" s="17"/>
      <c r="DW98" s="17"/>
      <c r="DX98" s="17">
        <v>350000</v>
      </c>
      <c r="DY98" s="18" t="str">
        <f t="shared" si="442"/>
        <v xml:space="preserve"> </v>
      </c>
      <c r="DZ98" s="18">
        <f t="shared" si="443"/>
        <v>0</v>
      </c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</row>
    <row r="99" spans="1:149" s="10" customFormat="1" ht="15.75" customHeight="1" outlineLevel="1" x14ac:dyDescent="0.25">
      <c r="A99" s="9">
        <f t="shared" ref="A99:A100" si="496">A98+1</f>
        <v>79</v>
      </c>
      <c r="B99" s="5" t="s">
        <v>44</v>
      </c>
      <c r="C99" s="17">
        <f t="shared" si="488"/>
        <v>2988456.86</v>
      </c>
      <c r="D99" s="17">
        <f t="shared" si="489"/>
        <v>2048005.6599999997</v>
      </c>
      <c r="E99" s="17">
        <v>2249240.63</v>
      </c>
      <c r="F99" s="18">
        <f>IF(D99&lt;=0," ",IF(D99/C99*100&gt;200,"СВ.200",D99/C99))</f>
        <v>0.68530541210489471</v>
      </c>
      <c r="G99" s="18">
        <f t="shared" si="300"/>
        <v>0.91053204031798052</v>
      </c>
      <c r="H99" s="17">
        <f t="shared" si="490"/>
        <v>2707100</v>
      </c>
      <c r="I99" s="17">
        <f t="shared" si="491"/>
        <v>1731680.5299999998</v>
      </c>
      <c r="J99" s="17">
        <v>1654385.87</v>
      </c>
      <c r="K99" s="18">
        <f t="shared" si="479"/>
        <v>0.63968103505596385</v>
      </c>
      <c r="L99" s="18">
        <f t="shared" si="297"/>
        <v>1.046721059096086</v>
      </c>
      <c r="M99" s="17">
        <v>1233300</v>
      </c>
      <c r="N99" s="17">
        <v>947556.74</v>
      </c>
      <c r="O99" s="17">
        <v>824605.15</v>
      </c>
      <c r="P99" s="18">
        <f t="shared" si="398"/>
        <v>0.76831001378415631</v>
      </c>
      <c r="Q99" s="18">
        <f t="shared" si="399"/>
        <v>1.1491035921859085</v>
      </c>
      <c r="R99" s="17"/>
      <c r="S99" s="17"/>
      <c r="T99" s="17"/>
      <c r="U99" s="18" t="str">
        <f t="shared" si="400"/>
        <v xml:space="preserve"> </v>
      </c>
      <c r="V99" s="18" t="str">
        <f t="shared" si="401"/>
        <v xml:space="preserve"> </v>
      </c>
      <c r="W99" s="17"/>
      <c r="X99" s="17"/>
      <c r="Y99" s="17"/>
      <c r="Z99" s="18" t="str">
        <f t="shared" si="402"/>
        <v xml:space="preserve"> </v>
      </c>
      <c r="AA99" s="18" t="str">
        <f t="shared" si="403"/>
        <v xml:space="preserve"> </v>
      </c>
      <c r="AB99" s="17"/>
      <c r="AC99" s="17">
        <v>14507.7</v>
      </c>
      <c r="AD99" s="17"/>
      <c r="AE99" s="18"/>
      <c r="AF99" s="18" t="str">
        <f t="shared" si="405"/>
        <v xml:space="preserve"> </v>
      </c>
      <c r="AG99" s="17">
        <v>321000</v>
      </c>
      <c r="AH99" s="17">
        <v>179849.49</v>
      </c>
      <c r="AI99" s="17">
        <v>126931.13</v>
      </c>
      <c r="AJ99" s="18">
        <f t="shared" si="406"/>
        <v>0.5602787850467289</v>
      </c>
      <c r="AK99" s="18">
        <f t="shared" si="407"/>
        <v>1.4169060812741523</v>
      </c>
      <c r="AL99" s="17">
        <v>1144000</v>
      </c>
      <c r="AM99" s="17">
        <v>585216.6</v>
      </c>
      <c r="AN99" s="17">
        <v>699749.59</v>
      </c>
      <c r="AO99" s="18">
        <f t="shared" si="408"/>
        <v>0.51155297202797201</v>
      </c>
      <c r="AP99" s="18">
        <f t="shared" si="409"/>
        <v>0.83632289087872136</v>
      </c>
      <c r="AQ99" s="17">
        <v>8800</v>
      </c>
      <c r="AR99" s="17">
        <v>4550</v>
      </c>
      <c r="AS99" s="17">
        <v>3100</v>
      </c>
      <c r="AT99" s="18">
        <f t="shared" si="410"/>
        <v>0.51704545454545459</v>
      </c>
      <c r="AU99" s="18">
        <f t="shared" si="411"/>
        <v>1.467741935483871</v>
      </c>
      <c r="AV99" s="17">
        <f t="shared" si="492"/>
        <v>281356.86</v>
      </c>
      <c r="AW99" s="17">
        <f t="shared" si="493"/>
        <v>316325.13</v>
      </c>
      <c r="AX99" s="17">
        <v>594854.76</v>
      </c>
      <c r="AY99" s="18">
        <f t="shared" si="412"/>
        <v>1.1242844052211842</v>
      </c>
      <c r="AZ99" s="18">
        <f t="shared" si="413"/>
        <v>0.53176867913102011</v>
      </c>
      <c r="BA99" s="17">
        <v>105000</v>
      </c>
      <c r="BB99" s="17">
        <v>112018.46</v>
      </c>
      <c r="BC99" s="17">
        <v>84324.89</v>
      </c>
      <c r="BD99" s="18">
        <f t="shared" si="414"/>
        <v>1.0668424761904762</v>
      </c>
      <c r="BE99" s="18">
        <f t="shared" si="415"/>
        <v>1.328415133420275</v>
      </c>
      <c r="BF99" s="17">
        <v>7650</v>
      </c>
      <c r="BG99" s="17">
        <v>24983.360000000001</v>
      </c>
      <c r="BH99" s="17">
        <v>15722.77</v>
      </c>
      <c r="BI99" s="18" t="str">
        <f t="shared" si="416"/>
        <v>СВ.200</v>
      </c>
      <c r="BJ99" s="18">
        <f t="shared" si="417"/>
        <v>1.5889922704459838</v>
      </c>
      <c r="BK99" s="17"/>
      <c r="BL99" s="17"/>
      <c r="BM99" s="17"/>
      <c r="BN99" s="18" t="str">
        <f t="shared" si="418"/>
        <v xml:space="preserve"> </v>
      </c>
      <c r="BO99" s="18" t="str">
        <f t="shared" si="419"/>
        <v xml:space="preserve"> </v>
      </c>
      <c r="BP99" s="17"/>
      <c r="BQ99" s="17"/>
      <c r="BR99" s="17"/>
      <c r="BS99" s="18" t="str">
        <f t="shared" si="420"/>
        <v xml:space="preserve"> </v>
      </c>
      <c r="BT99" s="18" t="str">
        <f t="shared" si="421"/>
        <v xml:space="preserve"> </v>
      </c>
      <c r="BU99" s="17"/>
      <c r="BV99" s="17"/>
      <c r="BW99" s="17"/>
      <c r="BX99" s="18" t="str">
        <f t="shared" si="422"/>
        <v xml:space="preserve"> </v>
      </c>
      <c r="BY99" s="18" t="str">
        <f t="shared" si="423"/>
        <v xml:space="preserve"> </v>
      </c>
      <c r="BZ99" s="17"/>
      <c r="CA99" s="17">
        <v>10616.45</v>
      </c>
      <c r="CB99" s="17">
        <v>215356.58</v>
      </c>
      <c r="CC99" s="18"/>
      <c r="CD99" s="18">
        <f t="shared" si="425"/>
        <v>4.9297077433157609E-2</v>
      </c>
      <c r="CE99" s="17"/>
      <c r="CF99" s="17"/>
      <c r="CG99" s="17"/>
      <c r="CH99" s="18" t="str">
        <f t="shared" si="426"/>
        <v xml:space="preserve"> </v>
      </c>
      <c r="CI99" s="18" t="str">
        <f t="shared" si="427"/>
        <v xml:space="preserve"> </v>
      </c>
      <c r="CJ99" s="17">
        <f t="shared" si="494"/>
        <v>0</v>
      </c>
      <c r="CK99" s="17">
        <f t="shared" si="495"/>
        <v>0</v>
      </c>
      <c r="CL99" s="17">
        <v>71594.679999999993</v>
      </c>
      <c r="CM99" s="18" t="str">
        <f t="shared" si="428"/>
        <v xml:space="preserve"> </v>
      </c>
      <c r="CN99" s="18">
        <f t="shared" si="429"/>
        <v>0</v>
      </c>
      <c r="CO99" s="17"/>
      <c r="CP99" s="17"/>
      <c r="CQ99" s="17"/>
      <c r="CR99" s="18" t="str">
        <f t="shared" si="430"/>
        <v xml:space="preserve"> </v>
      </c>
      <c r="CS99" s="18" t="str">
        <f t="shared" si="431"/>
        <v xml:space="preserve"> </v>
      </c>
      <c r="CT99" s="17"/>
      <c r="CU99" s="17"/>
      <c r="CV99" s="17">
        <v>71594.679999999993</v>
      </c>
      <c r="CW99" s="18" t="str">
        <f t="shared" si="432"/>
        <v xml:space="preserve"> </v>
      </c>
      <c r="CX99" s="18">
        <f t="shared" si="433"/>
        <v>0</v>
      </c>
      <c r="CY99" s="17"/>
      <c r="CZ99" s="17"/>
      <c r="DA99" s="17"/>
      <c r="DB99" s="18" t="str">
        <f t="shared" si="434"/>
        <v xml:space="preserve"> </v>
      </c>
      <c r="DC99" s="18" t="str">
        <f t="shared" si="435"/>
        <v xml:space="preserve"> </v>
      </c>
      <c r="DD99" s="17"/>
      <c r="DE99" s="17"/>
      <c r="DF99" s="17"/>
      <c r="DG99" s="18" t="str">
        <f t="shared" si="436"/>
        <v xml:space="preserve"> </v>
      </c>
      <c r="DH99" s="18" t="str">
        <f t="shared" si="437"/>
        <v xml:space="preserve"> </v>
      </c>
      <c r="DI99" s="17"/>
      <c r="DJ99" s="17"/>
      <c r="DK99" s="17"/>
      <c r="DL99" s="18" t="str">
        <f t="shared" si="438"/>
        <v xml:space="preserve"> </v>
      </c>
      <c r="DM99" s="18" t="str">
        <f t="shared" si="439"/>
        <v xml:space="preserve"> </v>
      </c>
      <c r="DN99" s="17"/>
      <c r="DO99" s="17"/>
      <c r="DP99" s="38" t="str">
        <f t="shared" si="478"/>
        <v xml:space="preserve"> </v>
      </c>
      <c r="DQ99" s="17"/>
      <c r="DR99" s="17"/>
      <c r="DS99" s="17"/>
      <c r="DT99" s="18" t="str">
        <f t="shared" si="440"/>
        <v xml:space="preserve"> </v>
      </c>
      <c r="DU99" s="18" t="str">
        <f t="shared" si="441"/>
        <v xml:space="preserve"> </v>
      </c>
      <c r="DV99" s="17">
        <v>168706.86</v>
      </c>
      <c r="DW99" s="17">
        <v>168706.86</v>
      </c>
      <c r="DX99" s="17">
        <v>207855.84</v>
      </c>
      <c r="DY99" s="18">
        <f t="shared" si="442"/>
        <v>1</v>
      </c>
      <c r="DZ99" s="18">
        <f t="shared" si="443"/>
        <v>0.81165321118713807</v>
      </c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</row>
    <row r="100" spans="1:149" s="10" customFormat="1" ht="15.75" customHeight="1" outlineLevel="1" x14ac:dyDescent="0.25">
      <c r="A100" s="9">
        <f t="shared" si="496"/>
        <v>80</v>
      </c>
      <c r="B100" s="37" t="s">
        <v>103</v>
      </c>
      <c r="C100" s="17">
        <f t="shared" si="488"/>
        <v>1267465</v>
      </c>
      <c r="D100" s="35">
        <f t="shared" si="489"/>
        <v>870152.05</v>
      </c>
      <c r="E100" s="17">
        <v>820007.46000000008</v>
      </c>
      <c r="F100" s="18">
        <f>IF(D100&lt;=0," ",IF(D100/C100*100&gt;200,"СВ.200",D100/C100))</f>
        <v>0.68652945051737135</v>
      </c>
      <c r="G100" s="18">
        <f t="shared" si="300"/>
        <v>1.0611513826959573</v>
      </c>
      <c r="H100" s="17">
        <f t="shared" si="490"/>
        <v>1198750</v>
      </c>
      <c r="I100" s="17">
        <f t="shared" si="491"/>
        <v>811040.3</v>
      </c>
      <c r="J100" s="17">
        <v>688787.58000000007</v>
      </c>
      <c r="K100" s="18">
        <f t="shared" si="479"/>
        <v>0.67657167883211677</v>
      </c>
      <c r="L100" s="18">
        <f t="shared" si="297"/>
        <v>1.1774897276748224</v>
      </c>
      <c r="M100" s="17">
        <v>180150</v>
      </c>
      <c r="N100" s="17">
        <v>190335.45</v>
      </c>
      <c r="O100" s="17">
        <v>145272.39000000001</v>
      </c>
      <c r="P100" s="18">
        <f t="shared" si="398"/>
        <v>1.0565387177352208</v>
      </c>
      <c r="Q100" s="18">
        <f t="shared" si="399"/>
        <v>1.3101970030230796</v>
      </c>
      <c r="R100" s="17"/>
      <c r="S100" s="17"/>
      <c r="T100" s="17"/>
      <c r="U100" s="18" t="str">
        <f t="shared" si="400"/>
        <v xml:space="preserve"> </v>
      </c>
      <c r="V100" s="18" t="str">
        <f t="shared" si="401"/>
        <v xml:space="preserve"> </v>
      </c>
      <c r="W100" s="17"/>
      <c r="X100" s="17"/>
      <c r="Y100" s="17"/>
      <c r="Z100" s="18" t="str">
        <f t="shared" si="402"/>
        <v xml:space="preserve"> </v>
      </c>
      <c r="AA100" s="18" t="str">
        <f t="shared" si="403"/>
        <v xml:space="preserve"> </v>
      </c>
      <c r="AB100" s="17">
        <v>600</v>
      </c>
      <c r="AC100" s="17"/>
      <c r="AD100" s="17">
        <v>523.79999999999995</v>
      </c>
      <c r="AE100" s="18" t="str">
        <f t="shared" si="404"/>
        <v xml:space="preserve"> </v>
      </c>
      <c r="AF100" s="18">
        <f t="shared" si="405"/>
        <v>0</v>
      </c>
      <c r="AG100" s="17">
        <v>379000</v>
      </c>
      <c r="AH100" s="17">
        <v>147259.19</v>
      </c>
      <c r="AI100" s="17">
        <v>148591.35999999999</v>
      </c>
      <c r="AJ100" s="18">
        <f t="shared" si="406"/>
        <v>0.38854667546174143</v>
      </c>
      <c r="AK100" s="18">
        <f t="shared" si="407"/>
        <v>0.99103467388682642</v>
      </c>
      <c r="AL100" s="17">
        <v>634000</v>
      </c>
      <c r="AM100" s="17">
        <v>473045.66</v>
      </c>
      <c r="AN100" s="17">
        <v>391600.03</v>
      </c>
      <c r="AO100" s="18">
        <f t="shared" si="408"/>
        <v>0.74612880126182957</v>
      </c>
      <c r="AP100" s="18">
        <f t="shared" si="409"/>
        <v>1.2079816745672873</v>
      </c>
      <c r="AQ100" s="17">
        <v>5000</v>
      </c>
      <c r="AR100" s="17">
        <v>400</v>
      </c>
      <c r="AS100" s="17">
        <v>2800</v>
      </c>
      <c r="AT100" s="18">
        <f t="shared" si="410"/>
        <v>0.08</v>
      </c>
      <c r="AU100" s="18">
        <f t="shared" si="411"/>
        <v>0.14285714285714285</v>
      </c>
      <c r="AV100" s="17">
        <f t="shared" si="492"/>
        <v>68715</v>
      </c>
      <c r="AW100" s="17">
        <f t="shared" si="493"/>
        <v>59111.75</v>
      </c>
      <c r="AX100" s="17">
        <v>131219.88</v>
      </c>
      <c r="AY100" s="18">
        <f t="shared" si="412"/>
        <v>0.86024521574619806</v>
      </c>
      <c r="AZ100" s="18">
        <f t="shared" si="413"/>
        <v>0.45047861650231658</v>
      </c>
      <c r="BA100" s="17">
        <v>67350</v>
      </c>
      <c r="BB100" s="17">
        <v>56078.19</v>
      </c>
      <c r="BC100" s="17">
        <v>69764.539999999994</v>
      </c>
      <c r="BD100" s="18">
        <f t="shared" si="414"/>
        <v>0.83263830734966593</v>
      </c>
      <c r="BE100" s="18">
        <f t="shared" si="415"/>
        <v>0.80382082358745588</v>
      </c>
      <c r="BF100" s="17">
        <v>1365</v>
      </c>
      <c r="BG100" s="17">
        <v>2633.56</v>
      </c>
      <c r="BH100" s="17"/>
      <c r="BI100" s="18">
        <f t="shared" si="416"/>
        <v>1.9293479853479854</v>
      </c>
      <c r="BJ100" s="18" t="str">
        <f t="shared" si="417"/>
        <v xml:space="preserve"> </v>
      </c>
      <c r="BK100" s="17"/>
      <c r="BL100" s="17"/>
      <c r="BM100" s="17"/>
      <c r="BN100" s="18" t="str">
        <f t="shared" si="418"/>
        <v xml:space="preserve"> </v>
      </c>
      <c r="BO100" s="18" t="str">
        <f t="shared" si="419"/>
        <v xml:space="preserve"> </v>
      </c>
      <c r="BP100" s="17"/>
      <c r="BQ100" s="17"/>
      <c r="BR100" s="17"/>
      <c r="BS100" s="18" t="str">
        <f t="shared" si="420"/>
        <v xml:space="preserve"> </v>
      </c>
      <c r="BT100" s="18" t="str">
        <f t="shared" si="421"/>
        <v xml:space="preserve"> </v>
      </c>
      <c r="BU100" s="17"/>
      <c r="BV100" s="17"/>
      <c r="BW100" s="17"/>
      <c r="BX100" s="18" t="str">
        <f t="shared" si="422"/>
        <v xml:space="preserve"> </v>
      </c>
      <c r="BY100" s="18" t="str">
        <f t="shared" si="423"/>
        <v xml:space="preserve"> </v>
      </c>
      <c r="BZ100" s="17"/>
      <c r="CA100" s="17"/>
      <c r="CB100" s="17"/>
      <c r="CC100" s="18" t="str">
        <f t="shared" si="424"/>
        <v xml:space="preserve"> </v>
      </c>
      <c r="CD100" s="18" t="str">
        <f t="shared" si="425"/>
        <v xml:space="preserve"> </v>
      </c>
      <c r="CE100" s="17"/>
      <c r="CF100" s="17"/>
      <c r="CG100" s="17"/>
      <c r="CH100" s="18" t="str">
        <f t="shared" si="426"/>
        <v xml:space="preserve"> </v>
      </c>
      <c r="CI100" s="18" t="str">
        <f t="shared" si="427"/>
        <v xml:space="preserve"> </v>
      </c>
      <c r="CJ100" s="17">
        <f t="shared" si="494"/>
        <v>0</v>
      </c>
      <c r="CK100" s="17">
        <f t="shared" si="495"/>
        <v>0</v>
      </c>
      <c r="CL100" s="17"/>
      <c r="CM100" s="18" t="str">
        <f t="shared" si="428"/>
        <v xml:space="preserve"> </v>
      </c>
      <c r="CN100" s="18" t="str">
        <f t="shared" si="429"/>
        <v xml:space="preserve"> </v>
      </c>
      <c r="CO100" s="17"/>
      <c r="CP100" s="17"/>
      <c r="CQ100" s="17"/>
      <c r="CR100" s="18" t="str">
        <f t="shared" si="430"/>
        <v xml:space="preserve"> </v>
      </c>
      <c r="CS100" s="18" t="str">
        <f t="shared" si="431"/>
        <v xml:space="preserve"> </v>
      </c>
      <c r="CT100" s="17"/>
      <c r="CU100" s="17"/>
      <c r="CV100" s="17"/>
      <c r="CW100" s="18" t="str">
        <f t="shared" si="432"/>
        <v xml:space="preserve"> </v>
      </c>
      <c r="CX100" s="18" t="str">
        <f t="shared" si="433"/>
        <v xml:space="preserve"> </v>
      </c>
      <c r="CY100" s="17"/>
      <c r="CZ100" s="17"/>
      <c r="DA100" s="17"/>
      <c r="DB100" s="18" t="str">
        <f t="shared" si="434"/>
        <v xml:space="preserve"> </v>
      </c>
      <c r="DC100" s="18" t="str">
        <f t="shared" si="435"/>
        <v xml:space="preserve"> </v>
      </c>
      <c r="DD100" s="17"/>
      <c r="DE100" s="17"/>
      <c r="DF100" s="17"/>
      <c r="DG100" s="18" t="str">
        <f t="shared" si="436"/>
        <v xml:space="preserve"> </v>
      </c>
      <c r="DH100" s="18" t="str">
        <f t="shared" si="437"/>
        <v xml:space="preserve"> </v>
      </c>
      <c r="DI100" s="17"/>
      <c r="DJ100" s="17"/>
      <c r="DK100" s="17">
        <v>12001</v>
      </c>
      <c r="DL100" s="18" t="str">
        <f t="shared" si="438"/>
        <v xml:space="preserve"> </v>
      </c>
      <c r="DM100" s="18">
        <f t="shared" si="439"/>
        <v>0</v>
      </c>
      <c r="DN100" s="17">
        <v>200</v>
      </c>
      <c r="DO100" s="17"/>
      <c r="DP100" s="38"/>
      <c r="DQ100" s="17"/>
      <c r="DR100" s="17"/>
      <c r="DS100" s="17"/>
      <c r="DT100" s="18" t="str">
        <f t="shared" si="440"/>
        <v xml:space="preserve"> </v>
      </c>
      <c r="DU100" s="18" t="str">
        <f t="shared" si="441"/>
        <v xml:space="preserve"> </v>
      </c>
      <c r="DV100" s="17"/>
      <c r="DW100" s="17">
        <v>200</v>
      </c>
      <c r="DX100" s="17">
        <v>49454.34</v>
      </c>
      <c r="DY100" s="18"/>
      <c r="DZ100" s="18">
        <f t="shared" si="443"/>
        <v>4.0441344480585525E-3</v>
      </c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</row>
    <row r="101" spans="1:149" s="12" customFormat="1" ht="15.75" x14ac:dyDescent="0.25">
      <c r="A101" s="11"/>
      <c r="B101" s="4" t="s">
        <v>136</v>
      </c>
      <c r="C101" s="34">
        <f>SUM(C102:C107)</f>
        <v>46734737.119999997</v>
      </c>
      <c r="D101" s="34">
        <f>SUM(D102:D107)</f>
        <v>35461429.010000005</v>
      </c>
      <c r="E101" s="34">
        <v>30017183.5</v>
      </c>
      <c r="F101" s="16">
        <f>IF(D101&lt;=0," ",IF(D101/C101*100&gt;200,"СВ.200",D101/C101))</f>
        <v>0.75878096669178408</v>
      </c>
      <c r="G101" s="16">
        <f t="shared" si="300"/>
        <v>1.1813709640679648</v>
      </c>
      <c r="H101" s="34">
        <f>SUM(H102:H107)</f>
        <v>44026378.890000001</v>
      </c>
      <c r="I101" s="34">
        <f>SUM(I102:I107)</f>
        <v>33473461.359999999</v>
      </c>
      <c r="J101" s="34">
        <v>28217464.169999998</v>
      </c>
      <c r="K101" s="16">
        <f t="shared" si="479"/>
        <v>0.76030466742753278</v>
      </c>
      <c r="L101" s="16">
        <f t="shared" si="297"/>
        <v>1.1862675241947513</v>
      </c>
      <c r="M101" s="34">
        <f>SUM(M102:M107)</f>
        <v>38202695.890000001</v>
      </c>
      <c r="N101" s="34">
        <f>SUM(N102:N107)</f>
        <v>29588530.199999996</v>
      </c>
      <c r="O101" s="34">
        <v>24789749.700000003</v>
      </c>
      <c r="P101" s="16">
        <f t="shared" si="398"/>
        <v>0.77451419358457207</v>
      </c>
      <c r="Q101" s="16">
        <f t="shared" si="399"/>
        <v>1.1935792235933707</v>
      </c>
      <c r="R101" s="34">
        <f>SUM(R102:R107)</f>
        <v>1706900</v>
      </c>
      <c r="S101" s="34">
        <f>SUM(S102:S107)</f>
        <v>1261109.58</v>
      </c>
      <c r="T101" s="34">
        <v>1091142.17</v>
      </c>
      <c r="U101" s="16">
        <f t="shared" si="400"/>
        <v>0.73883038256488376</v>
      </c>
      <c r="V101" s="16">
        <f t="shared" si="401"/>
        <v>1.1557701779594864</v>
      </c>
      <c r="W101" s="34">
        <f>SUM(W102:W107)</f>
        <v>0</v>
      </c>
      <c r="X101" s="34">
        <f>SUM(X102:X107)</f>
        <v>0</v>
      </c>
      <c r="Y101" s="34">
        <v>0</v>
      </c>
      <c r="Z101" s="16" t="str">
        <f t="shared" si="402"/>
        <v xml:space="preserve"> </v>
      </c>
      <c r="AA101" s="16" t="str">
        <f t="shared" si="403"/>
        <v xml:space="preserve"> </v>
      </c>
      <c r="AB101" s="34">
        <f>SUM(AB102:AB107)</f>
        <v>175100</v>
      </c>
      <c r="AC101" s="34">
        <f>SUM(AC102:AC107)</f>
        <v>543402.30000000005</v>
      </c>
      <c r="AD101" s="34">
        <v>158209.09000000003</v>
      </c>
      <c r="AE101" s="16" t="str">
        <f t="shared" si="404"/>
        <v>СВ.200</v>
      </c>
      <c r="AF101" s="16" t="str">
        <f t="shared" si="405"/>
        <v>св.200</v>
      </c>
      <c r="AG101" s="34">
        <f>SUM(AG102:AG107)</f>
        <v>812000</v>
      </c>
      <c r="AH101" s="34">
        <f>SUM(AH102:AH107)</f>
        <v>357249.77</v>
      </c>
      <c r="AI101" s="34">
        <v>323365.33</v>
      </c>
      <c r="AJ101" s="16">
        <f t="shared" si="406"/>
        <v>0.43996277093596059</v>
      </c>
      <c r="AK101" s="16">
        <f t="shared" si="407"/>
        <v>1.1047868675346242</v>
      </c>
      <c r="AL101" s="34">
        <f>SUM(AL102:AL107)</f>
        <v>3129683</v>
      </c>
      <c r="AM101" s="34">
        <f>SUM(AM102:AM107)</f>
        <v>1723169.51</v>
      </c>
      <c r="AN101" s="34">
        <v>1854997.8800000001</v>
      </c>
      <c r="AO101" s="16">
        <f t="shared" si="408"/>
        <v>0.55058915231989947</v>
      </c>
      <c r="AP101" s="16">
        <f t="shared" si="409"/>
        <v>0.9289334120424978</v>
      </c>
      <c r="AQ101" s="34">
        <f>SUM(AQ102:AQ107)</f>
        <v>0</v>
      </c>
      <c r="AR101" s="34">
        <f>SUM(AR102:AR107)</f>
        <v>0</v>
      </c>
      <c r="AS101" s="34">
        <v>0</v>
      </c>
      <c r="AT101" s="16" t="str">
        <f t="shared" si="410"/>
        <v xml:space="preserve"> </v>
      </c>
      <c r="AU101" s="16" t="str">
        <f t="shared" si="411"/>
        <v xml:space="preserve"> </v>
      </c>
      <c r="AV101" s="34">
        <f>SUM(AV102:AV107)</f>
        <v>2708358.2300000004</v>
      </c>
      <c r="AW101" s="34">
        <f>SUM(AW102:AW107)</f>
        <v>1987967.6499999997</v>
      </c>
      <c r="AX101" s="34">
        <v>1799719.3299999998</v>
      </c>
      <c r="AY101" s="16">
        <f t="shared" si="412"/>
        <v>0.73401207712467176</v>
      </c>
      <c r="AZ101" s="16">
        <f t="shared" si="413"/>
        <v>1.1045987098443844</v>
      </c>
      <c r="BA101" s="34">
        <f>SUM(BA102:BA107)</f>
        <v>150000</v>
      </c>
      <c r="BB101" s="34">
        <f>SUM(BB102:BB107)</f>
        <v>116664.97</v>
      </c>
      <c r="BC101" s="34">
        <v>109690.46</v>
      </c>
      <c r="BD101" s="16">
        <f t="shared" si="414"/>
        <v>0.77776646666666671</v>
      </c>
      <c r="BE101" s="16">
        <f t="shared" si="415"/>
        <v>1.0635835605028914</v>
      </c>
      <c r="BF101" s="34">
        <f>SUM(BF102:BF107)</f>
        <v>160266.52000000002</v>
      </c>
      <c r="BG101" s="34">
        <f>SUM(BG102:BG107)</f>
        <v>132027.06</v>
      </c>
      <c r="BH101" s="34">
        <v>176222.65</v>
      </c>
      <c r="BI101" s="16">
        <f t="shared" si="416"/>
        <v>0.82379688533824769</v>
      </c>
      <c r="BJ101" s="16">
        <f t="shared" si="417"/>
        <v>0.74920596188968902</v>
      </c>
      <c r="BK101" s="34">
        <f>SUM(BK102:BK107)</f>
        <v>700000</v>
      </c>
      <c r="BL101" s="34">
        <f>SUM(BL102:BL107)</f>
        <v>255133.81</v>
      </c>
      <c r="BM101" s="34">
        <v>346625.39</v>
      </c>
      <c r="BN101" s="16">
        <f t="shared" si="418"/>
        <v>0.36447687142857144</v>
      </c>
      <c r="BO101" s="16">
        <f t="shared" si="419"/>
        <v>0.73605055301921185</v>
      </c>
      <c r="BP101" s="34">
        <f>SUM(BP102:BP107)</f>
        <v>540000</v>
      </c>
      <c r="BQ101" s="34">
        <f>SUM(BQ102:BQ107)</f>
        <v>550798.29</v>
      </c>
      <c r="BR101" s="34">
        <v>359341.84</v>
      </c>
      <c r="BS101" s="16">
        <f t="shared" si="420"/>
        <v>1.0199968333333334</v>
      </c>
      <c r="BT101" s="16">
        <f t="shared" si="421"/>
        <v>1.532797544533083</v>
      </c>
      <c r="BU101" s="34">
        <f>SUM(BU102:BU107)</f>
        <v>250000</v>
      </c>
      <c r="BV101" s="34">
        <f>SUM(BV102:BV107)</f>
        <v>191555.08</v>
      </c>
      <c r="BW101" s="34">
        <v>149269.73000000001</v>
      </c>
      <c r="BX101" s="16">
        <f t="shared" si="422"/>
        <v>0.76622031999999995</v>
      </c>
      <c r="BY101" s="16">
        <f t="shared" si="423"/>
        <v>1.2832814797749013</v>
      </c>
      <c r="BZ101" s="34">
        <f>SUM(BZ102:BZ107)</f>
        <v>624100</v>
      </c>
      <c r="CA101" s="34">
        <f>SUM(CA102:CA107)</f>
        <v>436351.56000000006</v>
      </c>
      <c r="CB101" s="34">
        <v>395188.3</v>
      </c>
      <c r="CC101" s="16">
        <f t="shared" si="424"/>
        <v>0.69916929979170017</v>
      </c>
      <c r="CD101" s="16">
        <f t="shared" si="425"/>
        <v>1.1041611302763772</v>
      </c>
      <c r="CE101" s="34">
        <f>SUM(CE102:CE107)</f>
        <v>3155.53</v>
      </c>
      <c r="CF101" s="34">
        <f>SUM(CF102:CF107)</f>
        <v>3155.53</v>
      </c>
      <c r="CG101" s="34">
        <v>3081.39</v>
      </c>
      <c r="CH101" s="16">
        <f t="shared" si="426"/>
        <v>1</v>
      </c>
      <c r="CI101" s="16">
        <f t="shared" si="427"/>
        <v>1.0240605700674048</v>
      </c>
      <c r="CJ101" s="34">
        <f>SUM(CJ102:CJ107)</f>
        <v>30000</v>
      </c>
      <c r="CK101" s="34">
        <f>SUM(CK102:CK107)</f>
        <v>31380.68</v>
      </c>
      <c r="CL101" s="19">
        <v>92958.27</v>
      </c>
      <c r="CM101" s="16">
        <f t="shared" si="428"/>
        <v>1.0460226666666668</v>
      </c>
      <c r="CN101" s="16">
        <f t="shared" si="429"/>
        <v>0.33757814124552876</v>
      </c>
      <c r="CO101" s="34">
        <f>SUM(CO102:CO107)</f>
        <v>30000</v>
      </c>
      <c r="CP101" s="34">
        <f>SUM(CP102:CP107)</f>
        <v>31380.68</v>
      </c>
      <c r="CQ101" s="34">
        <v>92958.27</v>
      </c>
      <c r="CR101" s="16">
        <f t="shared" si="430"/>
        <v>1.0460226666666668</v>
      </c>
      <c r="CS101" s="16">
        <f t="shared" si="431"/>
        <v>0.33757814124552876</v>
      </c>
      <c r="CT101" s="34">
        <f>SUM(CT102:CT107)</f>
        <v>0</v>
      </c>
      <c r="CU101" s="34">
        <f>SUM(CU102:CU107)</f>
        <v>0</v>
      </c>
      <c r="CV101" s="34">
        <v>0</v>
      </c>
      <c r="CW101" s="16" t="str">
        <f t="shared" si="432"/>
        <v xml:space="preserve"> </v>
      </c>
      <c r="CX101" s="16" t="str">
        <f t="shared" si="433"/>
        <v xml:space="preserve"> </v>
      </c>
      <c r="CY101" s="34">
        <f>SUM(CY102:CY107)</f>
        <v>10000</v>
      </c>
      <c r="CZ101" s="34">
        <f>SUM(CZ102:CZ107)</f>
        <v>0</v>
      </c>
      <c r="DA101" s="34">
        <v>0</v>
      </c>
      <c r="DB101" s="16" t="str">
        <f t="shared" si="434"/>
        <v xml:space="preserve"> </v>
      </c>
      <c r="DC101" s="16" t="str">
        <f t="shared" si="435"/>
        <v xml:space="preserve"> </v>
      </c>
      <c r="DD101" s="34">
        <f>SUM(DD102:DD107)</f>
        <v>0</v>
      </c>
      <c r="DE101" s="34">
        <f>SUM(DE102:DE107)</f>
        <v>0</v>
      </c>
      <c r="DF101" s="34">
        <v>0</v>
      </c>
      <c r="DG101" s="16" t="str">
        <f t="shared" si="436"/>
        <v xml:space="preserve"> </v>
      </c>
      <c r="DH101" s="16" t="str">
        <f t="shared" si="437"/>
        <v xml:space="preserve"> </v>
      </c>
      <c r="DI101" s="34">
        <f>SUM(DI102:DI107)</f>
        <v>0</v>
      </c>
      <c r="DJ101" s="34">
        <f>SUM(DJ102:DJ107)</f>
        <v>0.02</v>
      </c>
      <c r="DK101" s="34">
        <v>0</v>
      </c>
      <c r="DL101" s="16"/>
      <c r="DM101" s="16" t="str">
        <f t="shared" si="439"/>
        <v xml:space="preserve"> </v>
      </c>
      <c r="DN101" s="34">
        <f>SUM(DN102:DN107)</f>
        <v>6396.67</v>
      </c>
      <c r="DO101" s="34">
        <v>-443.07</v>
      </c>
      <c r="DP101" s="16"/>
      <c r="DQ101" s="34">
        <f>SUM(DQ102:DQ107)</f>
        <v>1.01</v>
      </c>
      <c r="DR101" s="34">
        <f>SUM(DR102:DR107)</f>
        <v>23637.829999999998</v>
      </c>
      <c r="DS101" s="34">
        <v>83196.049999999988</v>
      </c>
      <c r="DT101" s="16" t="str">
        <f t="shared" si="440"/>
        <v>СВ.200</v>
      </c>
      <c r="DU101" s="16">
        <f t="shared" si="441"/>
        <v>0.28412202262006431</v>
      </c>
      <c r="DV101" s="34">
        <f>SUM(DV102:DV107)</f>
        <v>240784.96999999997</v>
      </c>
      <c r="DW101" s="34">
        <f>SUM(DW102:DW107)</f>
        <v>240784.96999999997</v>
      </c>
      <c r="DX101" s="34">
        <v>84588.32</v>
      </c>
      <c r="DY101" s="16">
        <f t="shared" si="442"/>
        <v>1</v>
      </c>
      <c r="DZ101" s="16" t="str">
        <f t="shared" si="443"/>
        <v>св.200</v>
      </c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</row>
    <row r="102" spans="1:149" s="10" customFormat="1" ht="15.75" customHeight="1" outlineLevel="1" x14ac:dyDescent="0.25">
      <c r="A102" s="9">
        <v>81</v>
      </c>
      <c r="B102" s="37" t="s">
        <v>6</v>
      </c>
      <c r="C102" s="17">
        <f t="shared" ref="C102" si="497">H102+AV102</f>
        <v>41013640.369999997</v>
      </c>
      <c r="D102" s="35">
        <f t="shared" ref="D102" si="498">I102+AW102</f>
        <v>31490217.73</v>
      </c>
      <c r="E102" s="17">
        <v>26399018.32</v>
      </c>
      <c r="F102" s="18">
        <f>IF(D102&lt;=0," ",IF(D102/C102*100&gt;200,"СВ.200",D102/C102))</f>
        <v>0.76779865054441654</v>
      </c>
      <c r="G102" s="18">
        <f t="shared" ref="G102:G133" si="499">IF(E102=0," ",IF(D102/E102*100&gt;200,"св.200",D102/E102))</f>
        <v>1.1928556338075227</v>
      </c>
      <c r="H102" s="17">
        <f t="shared" ref="H102" si="500">M102+R102+W102+AB102+AG102+AL102+AQ102</f>
        <v>39650150</v>
      </c>
      <c r="I102" s="17">
        <f t="shared" ref="I102" si="501">N102+S102+X102+AC102+AH102+AM102+AR102</f>
        <v>30293154.530000001</v>
      </c>
      <c r="J102" s="17">
        <v>25482652.370000001</v>
      </c>
      <c r="K102" s="18">
        <f t="shared" si="479"/>
        <v>0.76401109529219946</v>
      </c>
      <c r="L102" s="18">
        <f t="shared" si="297"/>
        <v>1.1887755673998546</v>
      </c>
      <c r="M102" s="35">
        <v>36623250</v>
      </c>
      <c r="N102" s="35">
        <v>28298688.239999998</v>
      </c>
      <c r="O102" s="35">
        <v>23632990.050000001</v>
      </c>
      <c r="P102" s="18">
        <f t="shared" si="398"/>
        <v>0.77269735045360521</v>
      </c>
      <c r="Q102" s="18">
        <f t="shared" si="399"/>
        <v>1.1974231013565715</v>
      </c>
      <c r="R102" s="35">
        <v>1706900</v>
      </c>
      <c r="S102" s="35">
        <v>1261109.58</v>
      </c>
      <c r="T102" s="35">
        <v>1091142.17</v>
      </c>
      <c r="U102" s="18">
        <f t="shared" si="400"/>
        <v>0.73883038256488376</v>
      </c>
      <c r="V102" s="18">
        <f t="shared" si="401"/>
        <v>1.1557701779594864</v>
      </c>
      <c r="W102" s="35"/>
      <c r="X102" s="35"/>
      <c r="Y102" s="35"/>
      <c r="Z102" s="18" t="str">
        <f t="shared" si="402"/>
        <v xml:space="preserve"> </v>
      </c>
      <c r="AA102" s="18" t="str">
        <f t="shared" si="403"/>
        <v xml:space="preserve"> </v>
      </c>
      <c r="AB102" s="35"/>
      <c r="AC102" s="35"/>
      <c r="AD102" s="35"/>
      <c r="AE102" s="18" t="str">
        <f t="shared" si="404"/>
        <v xml:space="preserve"> </v>
      </c>
      <c r="AF102" s="18" t="str">
        <f t="shared" si="405"/>
        <v xml:space="preserve"> </v>
      </c>
      <c r="AG102" s="35">
        <v>471000</v>
      </c>
      <c r="AH102" s="35">
        <v>245240.09</v>
      </c>
      <c r="AI102" s="35">
        <v>151808.39000000001</v>
      </c>
      <c r="AJ102" s="18">
        <f t="shared" si="406"/>
        <v>0.52067959660297236</v>
      </c>
      <c r="AK102" s="18">
        <f t="shared" si="407"/>
        <v>1.615458078436903</v>
      </c>
      <c r="AL102" s="35">
        <v>849000</v>
      </c>
      <c r="AM102" s="35">
        <v>488116.62</v>
      </c>
      <c r="AN102" s="35">
        <v>606711.76</v>
      </c>
      <c r="AO102" s="18">
        <f t="shared" si="408"/>
        <v>0.57493123674911661</v>
      </c>
      <c r="AP102" s="18">
        <f t="shared" si="409"/>
        <v>0.80452803486123292</v>
      </c>
      <c r="AQ102" s="35"/>
      <c r="AR102" s="35"/>
      <c r="AS102" s="35"/>
      <c r="AT102" s="18" t="str">
        <f t="shared" si="410"/>
        <v xml:space="preserve"> </v>
      </c>
      <c r="AU102" s="18" t="str">
        <f t="shared" si="411"/>
        <v xml:space="preserve"> </v>
      </c>
      <c r="AV102" s="17">
        <f t="shared" ref="AV102" si="502">BA102+BF102+BK102+BP102+BU102+BZ102+CE102+CJ102+CY102+DD102+DI102+DQ102+DV102</f>
        <v>1363490.37</v>
      </c>
      <c r="AW102" s="17">
        <f t="shared" ref="AW102" si="503">BB102+BG102+BL102+BQ102+BV102+CA102+CF102+CK102+CZ102+DE102+DJ102+DN102+DR102+DW102</f>
        <v>1197063.1999999997</v>
      </c>
      <c r="AX102" s="17">
        <v>916365.95</v>
      </c>
      <c r="AY102" s="18">
        <f t="shared" si="412"/>
        <v>0.87794034071542404</v>
      </c>
      <c r="AZ102" s="18">
        <f t="shared" si="413"/>
        <v>1.3063156700660907</v>
      </c>
      <c r="BA102" s="35">
        <v>150000</v>
      </c>
      <c r="BB102" s="35">
        <v>116664.97</v>
      </c>
      <c r="BC102" s="35">
        <v>109690.46</v>
      </c>
      <c r="BD102" s="18">
        <f t="shared" si="414"/>
        <v>0.77776646666666671</v>
      </c>
      <c r="BE102" s="18">
        <f t="shared" si="415"/>
        <v>1.0635835605028914</v>
      </c>
      <c r="BF102" s="35"/>
      <c r="BG102" s="35"/>
      <c r="BH102" s="35"/>
      <c r="BI102" s="18" t="str">
        <f t="shared" si="416"/>
        <v xml:space="preserve"> </v>
      </c>
      <c r="BJ102" s="18" t="str">
        <f t="shared" si="417"/>
        <v xml:space="preserve"> </v>
      </c>
      <c r="BK102" s="35"/>
      <c r="BL102" s="35"/>
      <c r="BM102" s="35"/>
      <c r="BN102" s="18" t="str">
        <f t="shared" si="418"/>
        <v xml:space="preserve"> </v>
      </c>
      <c r="BO102" s="18" t="str">
        <f t="shared" si="419"/>
        <v xml:space="preserve"> </v>
      </c>
      <c r="BP102" s="35">
        <v>540000</v>
      </c>
      <c r="BQ102" s="35">
        <v>550798.29</v>
      </c>
      <c r="BR102" s="35">
        <v>359341.84</v>
      </c>
      <c r="BS102" s="18">
        <f t="shared" si="420"/>
        <v>1.0199968333333334</v>
      </c>
      <c r="BT102" s="18">
        <f t="shared" si="421"/>
        <v>1.532797544533083</v>
      </c>
      <c r="BU102" s="35">
        <v>250000</v>
      </c>
      <c r="BV102" s="35">
        <v>191555.08</v>
      </c>
      <c r="BW102" s="35">
        <v>149269.73000000001</v>
      </c>
      <c r="BX102" s="18">
        <f t="shared" si="422"/>
        <v>0.76622031999999995</v>
      </c>
      <c r="BY102" s="18">
        <f t="shared" si="423"/>
        <v>1.2832814797749013</v>
      </c>
      <c r="BZ102" s="35">
        <v>312100</v>
      </c>
      <c r="CA102" s="35">
        <v>216905</v>
      </c>
      <c r="CB102" s="35">
        <v>163275</v>
      </c>
      <c r="CC102" s="18">
        <f t="shared" si="424"/>
        <v>0.69498558154437684</v>
      </c>
      <c r="CD102" s="18">
        <f t="shared" si="425"/>
        <v>1.3284642474353086</v>
      </c>
      <c r="CE102" s="35"/>
      <c r="CF102" s="35"/>
      <c r="CG102" s="35"/>
      <c r="CH102" s="18" t="str">
        <f t="shared" si="426"/>
        <v xml:space="preserve"> </v>
      </c>
      <c r="CI102" s="18" t="str">
        <f t="shared" si="427"/>
        <v xml:space="preserve"> </v>
      </c>
      <c r="CJ102" s="17">
        <f t="shared" ref="CJ102" si="504">CO102+CT102</f>
        <v>30000</v>
      </c>
      <c r="CK102" s="17">
        <f t="shared" ref="CK102" si="505">CP102+CU102</f>
        <v>31380.68</v>
      </c>
      <c r="CL102" s="17">
        <v>92958.27</v>
      </c>
      <c r="CM102" s="18">
        <f t="shared" si="428"/>
        <v>1.0460226666666668</v>
      </c>
      <c r="CN102" s="18">
        <f t="shared" si="429"/>
        <v>0.33757814124552876</v>
      </c>
      <c r="CO102" s="35">
        <v>30000</v>
      </c>
      <c r="CP102" s="35">
        <v>31380.68</v>
      </c>
      <c r="CQ102" s="35">
        <v>92958.27</v>
      </c>
      <c r="CR102" s="18">
        <f t="shared" si="430"/>
        <v>1.0460226666666668</v>
      </c>
      <c r="CS102" s="18">
        <f t="shared" si="431"/>
        <v>0.33757814124552876</v>
      </c>
      <c r="CT102" s="35"/>
      <c r="CU102" s="35"/>
      <c r="CV102" s="35"/>
      <c r="CW102" s="18" t="str">
        <f t="shared" si="432"/>
        <v xml:space="preserve"> </v>
      </c>
      <c r="CX102" s="18" t="str">
        <f t="shared" si="433"/>
        <v xml:space="preserve"> </v>
      </c>
      <c r="CY102" s="35">
        <v>10000</v>
      </c>
      <c r="CZ102" s="35"/>
      <c r="DA102" s="35"/>
      <c r="DB102" s="18" t="str">
        <f t="shared" si="434"/>
        <v xml:space="preserve"> </v>
      </c>
      <c r="DC102" s="18" t="str">
        <f t="shared" si="435"/>
        <v xml:space="preserve"> </v>
      </c>
      <c r="DD102" s="35"/>
      <c r="DE102" s="35"/>
      <c r="DF102" s="35"/>
      <c r="DG102" s="18" t="str">
        <f t="shared" si="436"/>
        <v xml:space="preserve"> </v>
      </c>
      <c r="DH102" s="18" t="str">
        <f t="shared" si="437"/>
        <v xml:space="preserve"> </v>
      </c>
      <c r="DI102" s="35"/>
      <c r="DJ102" s="35">
        <v>0.02</v>
      </c>
      <c r="DK102" s="35"/>
      <c r="DL102" s="18"/>
      <c r="DM102" s="18" t="str">
        <f t="shared" si="439"/>
        <v xml:space="preserve"> </v>
      </c>
      <c r="DN102" s="35"/>
      <c r="DO102" s="35"/>
      <c r="DP102" s="38" t="str">
        <f t="shared" si="478"/>
        <v xml:space="preserve"> </v>
      </c>
      <c r="DQ102" s="35"/>
      <c r="DR102" s="35">
        <v>18368.79</v>
      </c>
      <c r="DS102" s="35">
        <v>12542.33</v>
      </c>
      <c r="DT102" s="18"/>
      <c r="DU102" s="18">
        <f t="shared" si="441"/>
        <v>1.4645436693182208</v>
      </c>
      <c r="DV102" s="35">
        <v>71390.37</v>
      </c>
      <c r="DW102" s="35">
        <v>71390.37</v>
      </c>
      <c r="DX102" s="35">
        <v>29288.32</v>
      </c>
      <c r="DY102" s="18">
        <f t="shared" si="442"/>
        <v>1</v>
      </c>
      <c r="DZ102" s="18" t="str">
        <f t="shared" si="443"/>
        <v>св.200</v>
      </c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</row>
    <row r="103" spans="1:149" s="10" customFormat="1" ht="15.75" customHeight="1" outlineLevel="1" x14ac:dyDescent="0.25">
      <c r="A103" s="9">
        <f>A102+1</f>
        <v>82</v>
      </c>
      <c r="B103" s="5" t="s">
        <v>11</v>
      </c>
      <c r="C103" s="17">
        <f t="shared" ref="C103:C107" si="506">H103+AV103</f>
        <v>1497850</v>
      </c>
      <c r="D103" s="17">
        <f t="shared" ref="D103:D107" si="507">I103+AW103</f>
        <v>717818.67999999993</v>
      </c>
      <c r="E103" s="17">
        <v>866588.16000000003</v>
      </c>
      <c r="F103" s="18">
        <f>IF(D103&lt;=0," ",IF(D103/C103*100&gt;200,"СВ.200",D103/C103))</f>
        <v>0.47923268685115328</v>
      </c>
      <c r="G103" s="18">
        <f t="shared" si="499"/>
        <v>0.82832735679195058</v>
      </c>
      <c r="H103" s="17">
        <f t="shared" ref="H103:H106" si="508">M103+R103+W103+AB103+AG103+AL103+AQ103</f>
        <v>647850</v>
      </c>
      <c r="I103" s="17">
        <f t="shared" ref="I103:I106" si="509">N103+S103+X103+AC103+AH103+AM103+AR103</f>
        <v>361337.19999999995</v>
      </c>
      <c r="J103" s="17">
        <v>446454.81</v>
      </c>
      <c r="K103" s="18">
        <f t="shared" si="479"/>
        <v>0.55774824419232838</v>
      </c>
      <c r="L103" s="18">
        <f t="shared" si="297"/>
        <v>0.80934775907106915</v>
      </c>
      <c r="M103" s="17">
        <v>347850</v>
      </c>
      <c r="N103" s="17">
        <v>213340.61</v>
      </c>
      <c r="O103" s="23">
        <v>301404.05</v>
      </c>
      <c r="P103" s="18">
        <f t="shared" si="398"/>
        <v>0.61331208854391261</v>
      </c>
      <c r="Q103" s="18">
        <f t="shared" si="399"/>
        <v>0.70782263874689144</v>
      </c>
      <c r="R103" s="17"/>
      <c r="S103" s="17"/>
      <c r="T103" s="23"/>
      <c r="U103" s="18" t="str">
        <f t="shared" si="400"/>
        <v xml:space="preserve"> </v>
      </c>
      <c r="V103" s="18" t="str">
        <f t="shared" si="401"/>
        <v xml:space="preserve"> </v>
      </c>
      <c r="W103" s="17"/>
      <c r="X103" s="17"/>
      <c r="Y103" s="23"/>
      <c r="Z103" s="18" t="str">
        <f t="shared" si="402"/>
        <v xml:space="preserve"> </v>
      </c>
      <c r="AA103" s="18" t="str">
        <f t="shared" si="403"/>
        <v xml:space="preserve"> </v>
      </c>
      <c r="AB103" s="17"/>
      <c r="AC103" s="17"/>
      <c r="AD103" s="23"/>
      <c r="AE103" s="18" t="str">
        <f t="shared" si="404"/>
        <v xml:space="preserve"> </v>
      </c>
      <c r="AF103" s="18" t="str">
        <f t="shared" si="405"/>
        <v xml:space="preserve"> </v>
      </c>
      <c r="AG103" s="17">
        <v>65000</v>
      </c>
      <c r="AH103" s="17">
        <v>18513.27</v>
      </c>
      <c r="AI103" s="23">
        <v>17768.259999999998</v>
      </c>
      <c r="AJ103" s="18">
        <f t="shared" si="406"/>
        <v>0.28481953846153846</v>
      </c>
      <c r="AK103" s="18">
        <f t="shared" si="407"/>
        <v>1.0419292603777748</v>
      </c>
      <c r="AL103" s="17">
        <v>235000</v>
      </c>
      <c r="AM103" s="17">
        <v>129483.32</v>
      </c>
      <c r="AN103" s="23">
        <v>127282.5</v>
      </c>
      <c r="AO103" s="18">
        <f t="shared" si="408"/>
        <v>0.55099285106382978</v>
      </c>
      <c r="AP103" s="18">
        <f t="shared" si="409"/>
        <v>1.0172908294541669</v>
      </c>
      <c r="AQ103" s="17"/>
      <c r="AR103" s="17"/>
      <c r="AS103" s="23"/>
      <c r="AT103" s="18" t="str">
        <f t="shared" si="410"/>
        <v xml:space="preserve"> </v>
      </c>
      <c r="AU103" s="18" t="str">
        <f t="shared" si="411"/>
        <v xml:space="preserve"> </v>
      </c>
      <c r="AV103" s="17">
        <f t="shared" ref="AV103:AV107" si="510">BA103+BF103+BK103+BP103+BU103+BZ103+CE103+CJ103+CY103+DD103+DI103+DQ103+DV103</f>
        <v>850000</v>
      </c>
      <c r="AW103" s="17">
        <f t="shared" ref="AW103:AW106" si="511">BB103+BG103+BL103+BQ103+BV103+CA103+CF103+CK103+CZ103+DE103+DJ103+DN103+DR103+DW103</f>
        <v>356481.48</v>
      </c>
      <c r="AX103" s="17">
        <v>420133.35000000003</v>
      </c>
      <c r="AY103" s="18">
        <f t="shared" si="412"/>
        <v>0.41938997647058823</v>
      </c>
      <c r="AZ103" s="18">
        <f t="shared" si="413"/>
        <v>0.84849603108156002</v>
      </c>
      <c r="BA103" s="17"/>
      <c r="BB103" s="17"/>
      <c r="BC103" s="23"/>
      <c r="BD103" s="18" t="str">
        <f t="shared" si="414"/>
        <v xml:space="preserve"> </v>
      </c>
      <c r="BE103" s="18" t="str">
        <f t="shared" si="415"/>
        <v xml:space="preserve"> </v>
      </c>
      <c r="BF103" s="17"/>
      <c r="BG103" s="17"/>
      <c r="BH103" s="23"/>
      <c r="BI103" s="18" t="str">
        <f t="shared" si="416"/>
        <v xml:space="preserve"> </v>
      </c>
      <c r="BJ103" s="18" t="str">
        <f t="shared" si="417"/>
        <v xml:space="preserve"> </v>
      </c>
      <c r="BK103" s="17">
        <v>700000</v>
      </c>
      <c r="BL103" s="17">
        <v>255133.81</v>
      </c>
      <c r="BM103" s="23">
        <v>346625.39</v>
      </c>
      <c r="BN103" s="18">
        <f t="shared" si="418"/>
        <v>0.36447687142857144</v>
      </c>
      <c r="BO103" s="18">
        <f t="shared" si="419"/>
        <v>0.73605055301921185</v>
      </c>
      <c r="BP103" s="17"/>
      <c r="BQ103" s="17"/>
      <c r="BR103" s="23"/>
      <c r="BS103" s="18" t="str">
        <f t="shared" si="420"/>
        <v xml:space="preserve"> </v>
      </c>
      <c r="BT103" s="18" t="str">
        <f t="shared" si="421"/>
        <v xml:space="preserve"> </v>
      </c>
      <c r="BU103" s="17"/>
      <c r="BV103" s="17"/>
      <c r="BW103" s="23"/>
      <c r="BX103" s="18" t="str">
        <f t="shared" si="422"/>
        <v xml:space="preserve"> </v>
      </c>
      <c r="BY103" s="18" t="str">
        <f t="shared" si="423"/>
        <v xml:space="preserve"> </v>
      </c>
      <c r="BZ103" s="17">
        <v>150000</v>
      </c>
      <c r="CA103" s="17">
        <v>94951</v>
      </c>
      <c r="CB103" s="23">
        <v>73951.03</v>
      </c>
      <c r="CC103" s="18">
        <f t="shared" si="424"/>
        <v>0.63300666666666672</v>
      </c>
      <c r="CD103" s="18">
        <f t="shared" si="425"/>
        <v>1.2839712983037559</v>
      </c>
      <c r="CE103" s="17"/>
      <c r="CF103" s="17"/>
      <c r="CG103" s="23"/>
      <c r="CH103" s="18" t="str">
        <f t="shared" si="426"/>
        <v xml:space="preserve"> </v>
      </c>
      <c r="CI103" s="18" t="str">
        <f t="shared" si="427"/>
        <v xml:space="preserve"> </v>
      </c>
      <c r="CJ103" s="17">
        <f t="shared" ref="CJ103:CJ107" si="512">CO103+CT103</f>
        <v>0</v>
      </c>
      <c r="CK103" s="17">
        <f t="shared" ref="CK103:CK107" si="513">CP103+CU103</f>
        <v>0</v>
      </c>
      <c r="CL103" s="17"/>
      <c r="CM103" s="18" t="str">
        <f t="shared" si="428"/>
        <v xml:space="preserve"> </v>
      </c>
      <c r="CN103" s="18" t="str">
        <f t="shared" si="429"/>
        <v xml:space="preserve"> </v>
      </c>
      <c r="CO103" s="17"/>
      <c r="CP103" s="17"/>
      <c r="CQ103" s="23"/>
      <c r="CR103" s="18" t="str">
        <f t="shared" si="430"/>
        <v xml:space="preserve"> </v>
      </c>
      <c r="CS103" s="18" t="str">
        <f t="shared" si="431"/>
        <v xml:space="preserve"> </v>
      </c>
      <c r="CT103" s="17"/>
      <c r="CU103" s="17"/>
      <c r="CV103" s="23"/>
      <c r="CW103" s="18" t="str">
        <f t="shared" si="432"/>
        <v xml:space="preserve"> </v>
      </c>
      <c r="CX103" s="18" t="str">
        <f t="shared" si="433"/>
        <v xml:space="preserve"> </v>
      </c>
      <c r="CY103" s="17"/>
      <c r="CZ103" s="17"/>
      <c r="DA103" s="23"/>
      <c r="DB103" s="18" t="str">
        <f t="shared" si="434"/>
        <v xml:space="preserve"> </v>
      </c>
      <c r="DC103" s="18" t="str">
        <f t="shared" si="435"/>
        <v xml:space="preserve"> </v>
      </c>
      <c r="DD103" s="17"/>
      <c r="DE103" s="17"/>
      <c r="DF103" s="23"/>
      <c r="DG103" s="18" t="str">
        <f t="shared" si="436"/>
        <v xml:space="preserve"> </v>
      </c>
      <c r="DH103" s="18" t="str">
        <f t="shared" si="437"/>
        <v xml:space="preserve"> </v>
      </c>
      <c r="DI103" s="17"/>
      <c r="DJ103" s="17"/>
      <c r="DK103" s="23"/>
      <c r="DL103" s="18" t="str">
        <f t="shared" si="438"/>
        <v xml:space="preserve"> </v>
      </c>
      <c r="DM103" s="18" t="str">
        <f t="shared" si="439"/>
        <v xml:space="preserve"> </v>
      </c>
      <c r="DN103" s="17">
        <v>6396.67</v>
      </c>
      <c r="DO103" s="23">
        <v>-443.07</v>
      </c>
      <c r="DP103" s="38"/>
      <c r="DQ103" s="17"/>
      <c r="DR103" s="17"/>
      <c r="DS103" s="23"/>
      <c r="DT103" s="18" t="str">
        <f t="shared" si="440"/>
        <v xml:space="preserve"> </v>
      </c>
      <c r="DU103" s="18" t="str">
        <f t="shared" si="441"/>
        <v xml:space="preserve"> </v>
      </c>
      <c r="DV103" s="17"/>
      <c r="DW103" s="17"/>
      <c r="DX103" s="23"/>
      <c r="DY103" s="18" t="str">
        <f t="shared" si="442"/>
        <v xml:space="preserve"> </v>
      </c>
      <c r="DZ103" s="18" t="str">
        <f t="shared" si="443"/>
        <v xml:space="preserve"> </v>
      </c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</row>
    <row r="104" spans="1:149" s="10" customFormat="1" ht="15.75" customHeight="1" outlineLevel="1" x14ac:dyDescent="0.25">
      <c r="A104" s="9">
        <f t="shared" ref="A104:A107" si="514">A103+1</f>
        <v>83</v>
      </c>
      <c r="B104" s="5" t="s">
        <v>69</v>
      </c>
      <c r="C104" s="17">
        <f t="shared" si="506"/>
        <v>1280479.05</v>
      </c>
      <c r="D104" s="17">
        <f t="shared" si="507"/>
        <v>644146.28</v>
      </c>
      <c r="E104" s="17">
        <v>841543.34000000008</v>
      </c>
      <c r="F104" s="18">
        <f>IF(D104&lt;=0," ",IF(D104/C104*100&gt;200,"СВ.200",D104/C104))</f>
        <v>0.50305101047924217</v>
      </c>
      <c r="G104" s="18">
        <f t="shared" si="499"/>
        <v>0.76543446948317595</v>
      </c>
      <c r="H104" s="17">
        <f t="shared" si="508"/>
        <v>1149337.1000000001</v>
      </c>
      <c r="I104" s="17">
        <f t="shared" si="509"/>
        <v>538584.80000000005</v>
      </c>
      <c r="J104" s="17">
        <v>783427.08000000007</v>
      </c>
      <c r="K104" s="18">
        <f t="shared" si="479"/>
        <v>0.46860472876060472</v>
      </c>
      <c r="L104" s="18">
        <f t="shared" si="297"/>
        <v>0.68747278942668155</v>
      </c>
      <c r="M104" s="17">
        <v>401337.1</v>
      </c>
      <c r="N104" s="17">
        <v>216973.79</v>
      </c>
      <c r="O104" s="23">
        <v>269261.52</v>
      </c>
      <c r="P104" s="18">
        <f t="shared" si="398"/>
        <v>0.54062729311593671</v>
      </c>
      <c r="Q104" s="18">
        <f t="shared" si="399"/>
        <v>0.80581061118573494</v>
      </c>
      <c r="R104" s="17"/>
      <c r="S104" s="17"/>
      <c r="T104" s="23"/>
      <c r="U104" s="18" t="str">
        <f t="shared" si="400"/>
        <v xml:space="preserve"> </v>
      </c>
      <c r="V104" s="18" t="str">
        <f t="shared" si="401"/>
        <v xml:space="preserve"> </v>
      </c>
      <c r="W104" s="17"/>
      <c r="X104" s="17"/>
      <c r="Y104" s="23"/>
      <c r="Z104" s="18" t="str">
        <f t="shared" si="402"/>
        <v xml:space="preserve"> </v>
      </c>
      <c r="AA104" s="18" t="str">
        <f t="shared" si="403"/>
        <v xml:space="preserve"> </v>
      </c>
      <c r="AB104" s="17">
        <v>69000</v>
      </c>
      <c r="AC104" s="17">
        <v>62292.6</v>
      </c>
      <c r="AD104" s="23">
        <v>67839.19</v>
      </c>
      <c r="AE104" s="18">
        <f t="shared" si="404"/>
        <v>0.90279130434782606</v>
      </c>
      <c r="AF104" s="18">
        <f t="shared" si="405"/>
        <v>0.91823914760774705</v>
      </c>
      <c r="AG104" s="17">
        <v>78000</v>
      </c>
      <c r="AH104" s="17">
        <v>16802.080000000002</v>
      </c>
      <c r="AI104" s="23">
        <v>38938.839999999997</v>
      </c>
      <c r="AJ104" s="18">
        <f t="shared" si="406"/>
        <v>0.21541128205128207</v>
      </c>
      <c r="AK104" s="18">
        <f t="shared" si="407"/>
        <v>0.43149924342892604</v>
      </c>
      <c r="AL104" s="17">
        <v>601000</v>
      </c>
      <c r="AM104" s="17">
        <v>242516.33</v>
      </c>
      <c r="AN104" s="23">
        <v>407387.53</v>
      </c>
      <c r="AO104" s="18">
        <f t="shared" si="408"/>
        <v>0.40352134775374376</v>
      </c>
      <c r="AP104" s="18">
        <f t="shared" si="409"/>
        <v>0.59529639996589967</v>
      </c>
      <c r="AQ104" s="17"/>
      <c r="AR104" s="17"/>
      <c r="AS104" s="23"/>
      <c r="AT104" s="18" t="str">
        <f t="shared" si="410"/>
        <v xml:space="preserve"> </v>
      </c>
      <c r="AU104" s="18" t="str">
        <f t="shared" si="411"/>
        <v xml:space="preserve"> </v>
      </c>
      <c r="AV104" s="17">
        <f t="shared" si="510"/>
        <v>131141.95000000001</v>
      </c>
      <c r="AW104" s="17">
        <f t="shared" si="511"/>
        <v>105561.48</v>
      </c>
      <c r="AX104" s="17">
        <v>58116.26</v>
      </c>
      <c r="AY104" s="18">
        <f t="shared" si="412"/>
        <v>0.80494060062398021</v>
      </c>
      <c r="AZ104" s="18">
        <f t="shared" si="413"/>
        <v>1.816384605616397</v>
      </c>
      <c r="BA104" s="17"/>
      <c r="BB104" s="17"/>
      <c r="BC104" s="23"/>
      <c r="BD104" s="18" t="str">
        <f t="shared" si="414"/>
        <v xml:space="preserve"> </v>
      </c>
      <c r="BE104" s="18" t="str">
        <f t="shared" si="415"/>
        <v xml:space="preserve"> </v>
      </c>
      <c r="BF104" s="17">
        <v>20766.52</v>
      </c>
      <c r="BG104" s="17">
        <v>9886.0499999999993</v>
      </c>
      <c r="BH104" s="23">
        <v>13286.26</v>
      </c>
      <c r="BI104" s="18">
        <f t="shared" si="416"/>
        <v>0.47605713427189528</v>
      </c>
      <c r="BJ104" s="18">
        <f t="shared" si="417"/>
        <v>0.74408072700669703</v>
      </c>
      <c r="BK104" s="17"/>
      <c r="BL104" s="17"/>
      <c r="BM104" s="23"/>
      <c r="BN104" s="18" t="str">
        <f t="shared" si="418"/>
        <v xml:space="preserve"> </v>
      </c>
      <c r="BO104" s="18" t="str">
        <f t="shared" si="419"/>
        <v xml:space="preserve"> </v>
      </c>
      <c r="BP104" s="17"/>
      <c r="BQ104" s="17"/>
      <c r="BR104" s="23"/>
      <c r="BS104" s="18" t="str">
        <f t="shared" si="420"/>
        <v xml:space="preserve"> </v>
      </c>
      <c r="BT104" s="18" t="str">
        <f t="shared" si="421"/>
        <v xml:space="preserve"> </v>
      </c>
      <c r="BU104" s="17"/>
      <c r="BV104" s="17"/>
      <c r="BW104" s="23"/>
      <c r="BX104" s="18" t="str">
        <f t="shared" si="422"/>
        <v xml:space="preserve"> </v>
      </c>
      <c r="BY104" s="18" t="str">
        <f t="shared" si="423"/>
        <v xml:space="preserve"> </v>
      </c>
      <c r="BZ104" s="17">
        <v>40000</v>
      </c>
      <c r="CA104" s="17">
        <v>25300</v>
      </c>
      <c r="CB104" s="23">
        <v>44830</v>
      </c>
      <c r="CC104" s="18">
        <f t="shared" si="424"/>
        <v>0.63249999999999995</v>
      </c>
      <c r="CD104" s="18">
        <f t="shared" si="425"/>
        <v>0.56435422708008032</v>
      </c>
      <c r="CE104" s="17"/>
      <c r="CF104" s="17"/>
      <c r="CG104" s="23"/>
      <c r="CH104" s="18" t="str">
        <f t="shared" si="426"/>
        <v xml:space="preserve"> </v>
      </c>
      <c r="CI104" s="18" t="str">
        <f t="shared" si="427"/>
        <v xml:space="preserve"> </v>
      </c>
      <c r="CJ104" s="17">
        <f t="shared" si="512"/>
        <v>0</v>
      </c>
      <c r="CK104" s="17">
        <f t="shared" si="513"/>
        <v>0</v>
      </c>
      <c r="CL104" s="17"/>
      <c r="CM104" s="18" t="str">
        <f t="shared" si="428"/>
        <v xml:space="preserve"> </v>
      </c>
      <c r="CN104" s="18" t="str">
        <f t="shared" si="429"/>
        <v xml:space="preserve"> </v>
      </c>
      <c r="CO104" s="17"/>
      <c r="CP104" s="17"/>
      <c r="CQ104" s="23"/>
      <c r="CR104" s="18" t="str">
        <f t="shared" si="430"/>
        <v xml:space="preserve"> </v>
      </c>
      <c r="CS104" s="18" t="str">
        <f t="shared" si="431"/>
        <v xml:space="preserve"> </v>
      </c>
      <c r="CT104" s="17"/>
      <c r="CU104" s="17"/>
      <c r="CV104" s="23"/>
      <c r="CW104" s="18" t="str">
        <f t="shared" si="432"/>
        <v xml:space="preserve"> </v>
      </c>
      <c r="CX104" s="18" t="str">
        <f t="shared" si="433"/>
        <v xml:space="preserve"> </v>
      </c>
      <c r="CY104" s="17"/>
      <c r="CZ104" s="17"/>
      <c r="DA104" s="23"/>
      <c r="DB104" s="18" t="str">
        <f t="shared" si="434"/>
        <v xml:space="preserve"> </v>
      </c>
      <c r="DC104" s="18" t="str">
        <f t="shared" si="435"/>
        <v xml:space="preserve"> </v>
      </c>
      <c r="DD104" s="17"/>
      <c r="DE104" s="17"/>
      <c r="DF104" s="23"/>
      <c r="DG104" s="18" t="str">
        <f t="shared" si="436"/>
        <v xml:space="preserve"> </v>
      </c>
      <c r="DH104" s="18" t="str">
        <f t="shared" si="437"/>
        <v xml:space="preserve"> </v>
      </c>
      <c r="DI104" s="17"/>
      <c r="DJ104" s="17"/>
      <c r="DK104" s="23"/>
      <c r="DL104" s="18" t="str">
        <f t="shared" si="438"/>
        <v xml:space="preserve"> </v>
      </c>
      <c r="DM104" s="18" t="str">
        <f t="shared" si="439"/>
        <v xml:space="preserve"> </v>
      </c>
      <c r="DN104" s="17"/>
      <c r="DO104" s="23"/>
      <c r="DP104" s="38" t="str">
        <f t="shared" si="478"/>
        <v xml:space="preserve"> </v>
      </c>
      <c r="DQ104" s="17"/>
      <c r="DR104" s="17"/>
      <c r="DS104" s="23"/>
      <c r="DT104" s="18" t="str">
        <f t="shared" si="440"/>
        <v xml:space="preserve"> </v>
      </c>
      <c r="DU104" s="18" t="str">
        <f t="shared" si="441"/>
        <v xml:space="preserve"> </v>
      </c>
      <c r="DV104" s="17">
        <v>70375.429999999993</v>
      </c>
      <c r="DW104" s="17">
        <v>70375.429999999993</v>
      </c>
      <c r="DX104" s="23"/>
      <c r="DY104" s="18">
        <f t="shared" si="442"/>
        <v>1</v>
      </c>
      <c r="DZ104" s="18" t="str">
        <f t="shared" si="443"/>
        <v xml:space="preserve"> </v>
      </c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</row>
    <row r="105" spans="1:149" s="10" customFormat="1" ht="15" customHeight="1" outlineLevel="1" x14ac:dyDescent="0.25">
      <c r="A105" s="9">
        <f t="shared" si="514"/>
        <v>84</v>
      </c>
      <c r="B105" s="5" t="s">
        <v>31</v>
      </c>
      <c r="C105" s="17">
        <f t="shared" si="506"/>
        <v>915043</v>
      </c>
      <c r="D105" s="17">
        <f t="shared" si="507"/>
        <v>620896.69000000006</v>
      </c>
      <c r="E105" s="17">
        <v>473546.84999999992</v>
      </c>
      <c r="F105" s="18">
        <f>IF(D105&lt;=0," ",IF(D105/C105*100&gt;200,"СВ.200",D105/C105))</f>
        <v>0.67854372963893506</v>
      </c>
      <c r="G105" s="18">
        <f t="shared" si="499"/>
        <v>1.3111621162721285</v>
      </c>
      <c r="H105" s="17">
        <f t="shared" si="508"/>
        <v>884991.79</v>
      </c>
      <c r="I105" s="17">
        <f t="shared" si="509"/>
        <v>596885.08000000007</v>
      </c>
      <c r="J105" s="17">
        <v>420444.68999999994</v>
      </c>
      <c r="K105" s="18">
        <f t="shared" si="479"/>
        <v>0.67445267486605731</v>
      </c>
      <c r="L105" s="18">
        <f t="shared" si="297"/>
        <v>1.4196518452879026</v>
      </c>
      <c r="M105" s="17">
        <v>178108.79</v>
      </c>
      <c r="N105" s="17">
        <v>135405.71</v>
      </c>
      <c r="O105" s="23">
        <v>125391.78</v>
      </c>
      <c r="P105" s="18">
        <f t="shared" si="398"/>
        <v>0.76024159166990013</v>
      </c>
      <c r="Q105" s="18">
        <f t="shared" si="399"/>
        <v>1.0798611360329999</v>
      </c>
      <c r="R105" s="17"/>
      <c r="S105" s="17"/>
      <c r="T105" s="23"/>
      <c r="U105" s="18" t="str">
        <f t="shared" si="400"/>
        <v xml:space="preserve"> </v>
      </c>
      <c r="V105" s="18" t="str">
        <f t="shared" si="401"/>
        <v xml:space="preserve"> </v>
      </c>
      <c r="W105" s="17"/>
      <c r="X105" s="17"/>
      <c r="Y105" s="23"/>
      <c r="Z105" s="18" t="str">
        <f t="shared" si="402"/>
        <v xml:space="preserve"> </v>
      </c>
      <c r="AA105" s="18" t="str">
        <f t="shared" si="403"/>
        <v xml:space="preserve"> </v>
      </c>
      <c r="AB105" s="17">
        <v>24200</v>
      </c>
      <c r="AC105" s="17">
        <v>23242.2</v>
      </c>
      <c r="AD105" s="23">
        <v>7056.9</v>
      </c>
      <c r="AE105" s="18">
        <f t="shared" si="404"/>
        <v>0.96042148760330581</v>
      </c>
      <c r="AF105" s="18" t="str">
        <f t="shared" si="405"/>
        <v>св.200</v>
      </c>
      <c r="AG105" s="17">
        <v>71000</v>
      </c>
      <c r="AH105" s="17">
        <v>15362.02</v>
      </c>
      <c r="AI105" s="23">
        <v>20969.22</v>
      </c>
      <c r="AJ105" s="18">
        <f t="shared" si="406"/>
        <v>0.21636647887323945</v>
      </c>
      <c r="AK105" s="18">
        <f t="shared" si="407"/>
        <v>0.73259854205354324</v>
      </c>
      <c r="AL105" s="17">
        <v>611683</v>
      </c>
      <c r="AM105" s="17">
        <v>422875.15</v>
      </c>
      <c r="AN105" s="23">
        <v>267026.78999999998</v>
      </c>
      <c r="AO105" s="18">
        <f t="shared" si="408"/>
        <v>0.69133055847555025</v>
      </c>
      <c r="AP105" s="18">
        <f t="shared" si="409"/>
        <v>1.5836431617966125</v>
      </c>
      <c r="AQ105" s="17"/>
      <c r="AR105" s="17"/>
      <c r="AS105" s="23"/>
      <c r="AT105" s="18" t="str">
        <f t="shared" si="410"/>
        <v xml:space="preserve"> </v>
      </c>
      <c r="AU105" s="18" t="str">
        <f t="shared" si="411"/>
        <v xml:space="preserve"> </v>
      </c>
      <c r="AV105" s="17">
        <f>BA105+BF105+BK105+BP105+BU105+BZ105+CE105+CJ105+CY105+DD105+DI105+DQ105+DV105+50.2</f>
        <v>30051.21</v>
      </c>
      <c r="AW105" s="17">
        <f>BB105+BG105+BL105+BQ105+BV105+CA105+CF105+CK105+CZ105+DE105+DJ105+DN105+DR105+DW105+50.2</f>
        <v>24011.61</v>
      </c>
      <c r="AX105" s="17">
        <v>53102.159999999996</v>
      </c>
      <c r="AY105" s="18">
        <f t="shared" si="412"/>
        <v>0.79902306762356656</v>
      </c>
      <c r="AZ105" s="18">
        <f t="shared" si="413"/>
        <v>0.45217765153055928</v>
      </c>
      <c r="BA105" s="17"/>
      <c r="BB105" s="17"/>
      <c r="BC105" s="23"/>
      <c r="BD105" s="18" t="str">
        <f t="shared" si="414"/>
        <v xml:space="preserve"> </v>
      </c>
      <c r="BE105" s="18" t="str">
        <f t="shared" si="415"/>
        <v xml:space="preserve"> </v>
      </c>
      <c r="BF105" s="17"/>
      <c r="BG105" s="17"/>
      <c r="BH105" s="23"/>
      <c r="BI105" s="18" t="str">
        <f t="shared" si="416"/>
        <v xml:space="preserve"> </v>
      </c>
      <c r="BJ105" s="18" t="str">
        <f t="shared" si="417"/>
        <v xml:space="preserve"> </v>
      </c>
      <c r="BK105" s="17"/>
      <c r="BL105" s="17"/>
      <c r="BM105" s="23"/>
      <c r="BN105" s="18" t="str">
        <f t="shared" si="418"/>
        <v xml:space="preserve"> </v>
      </c>
      <c r="BO105" s="18" t="str">
        <f t="shared" si="419"/>
        <v xml:space="preserve"> </v>
      </c>
      <c r="BP105" s="17"/>
      <c r="BQ105" s="17"/>
      <c r="BR105" s="23"/>
      <c r="BS105" s="18" t="str">
        <f t="shared" si="420"/>
        <v xml:space="preserve"> </v>
      </c>
      <c r="BT105" s="18" t="str">
        <f t="shared" si="421"/>
        <v xml:space="preserve"> </v>
      </c>
      <c r="BU105" s="17"/>
      <c r="BV105" s="17"/>
      <c r="BW105" s="23"/>
      <c r="BX105" s="18" t="str">
        <f t="shared" si="422"/>
        <v xml:space="preserve"> </v>
      </c>
      <c r="BY105" s="18" t="str">
        <f t="shared" si="423"/>
        <v xml:space="preserve"> </v>
      </c>
      <c r="BZ105" s="17">
        <v>30000</v>
      </c>
      <c r="CA105" s="17">
        <v>23960.400000000001</v>
      </c>
      <c r="CB105" s="23">
        <v>53097.09</v>
      </c>
      <c r="CC105" s="18">
        <f t="shared" si="424"/>
        <v>0.79868000000000006</v>
      </c>
      <c r="CD105" s="18">
        <f t="shared" si="425"/>
        <v>0.45125636828684967</v>
      </c>
      <c r="CE105" s="17"/>
      <c r="CF105" s="17"/>
      <c r="CG105" s="23"/>
      <c r="CH105" s="18" t="str">
        <f t="shared" si="426"/>
        <v xml:space="preserve"> </v>
      </c>
      <c r="CI105" s="18" t="str">
        <f t="shared" si="427"/>
        <v xml:space="preserve"> </v>
      </c>
      <c r="CJ105" s="17">
        <f t="shared" si="512"/>
        <v>0</v>
      </c>
      <c r="CK105" s="17">
        <f t="shared" si="513"/>
        <v>0</v>
      </c>
      <c r="CL105" s="17"/>
      <c r="CM105" s="18" t="str">
        <f t="shared" si="428"/>
        <v xml:space="preserve"> </v>
      </c>
      <c r="CN105" s="18" t="str">
        <f t="shared" si="429"/>
        <v xml:space="preserve"> </v>
      </c>
      <c r="CO105" s="17"/>
      <c r="CP105" s="17"/>
      <c r="CQ105" s="23"/>
      <c r="CR105" s="18" t="str">
        <f t="shared" si="430"/>
        <v xml:space="preserve"> </v>
      </c>
      <c r="CS105" s="18" t="str">
        <f t="shared" si="431"/>
        <v xml:space="preserve"> </v>
      </c>
      <c r="CT105" s="17"/>
      <c r="CU105" s="17"/>
      <c r="CV105" s="23"/>
      <c r="CW105" s="18" t="str">
        <f t="shared" si="432"/>
        <v xml:space="preserve"> </v>
      </c>
      <c r="CX105" s="18" t="str">
        <f t="shared" si="433"/>
        <v xml:space="preserve"> </v>
      </c>
      <c r="CY105" s="17"/>
      <c r="CZ105" s="17"/>
      <c r="DA105" s="23"/>
      <c r="DB105" s="18" t="str">
        <f t="shared" si="434"/>
        <v xml:space="preserve"> </v>
      </c>
      <c r="DC105" s="18" t="str">
        <f t="shared" si="435"/>
        <v xml:space="preserve"> </v>
      </c>
      <c r="DD105" s="17"/>
      <c r="DE105" s="17"/>
      <c r="DF105" s="23"/>
      <c r="DG105" s="18" t="str">
        <f t="shared" si="436"/>
        <v xml:space="preserve"> </v>
      </c>
      <c r="DH105" s="18" t="str">
        <f t="shared" si="437"/>
        <v xml:space="preserve"> </v>
      </c>
      <c r="DI105" s="17"/>
      <c r="DJ105" s="17"/>
      <c r="DK105" s="23"/>
      <c r="DL105" s="18" t="str">
        <f t="shared" si="438"/>
        <v xml:space="preserve"> </v>
      </c>
      <c r="DM105" s="18" t="str">
        <f t="shared" si="439"/>
        <v xml:space="preserve"> </v>
      </c>
      <c r="DN105" s="17"/>
      <c r="DO105" s="23"/>
      <c r="DP105" s="38" t="str">
        <f t="shared" si="478"/>
        <v xml:space="preserve"> </v>
      </c>
      <c r="DQ105" s="17">
        <v>1.01</v>
      </c>
      <c r="DR105" s="17">
        <v>1.01</v>
      </c>
      <c r="DS105" s="23">
        <v>5.07</v>
      </c>
      <c r="DT105" s="18">
        <f t="shared" si="440"/>
        <v>1</v>
      </c>
      <c r="DU105" s="18">
        <f t="shared" si="441"/>
        <v>0.19921104536489151</v>
      </c>
      <c r="DV105" s="17"/>
      <c r="DW105" s="17"/>
      <c r="DX105" s="23"/>
      <c r="DY105" s="18" t="str">
        <f t="shared" si="442"/>
        <v xml:space="preserve"> </v>
      </c>
      <c r="DZ105" s="18" t="str">
        <f t="shared" si="443"/>
        <v xml:space="preserve"> </v>
      </c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</row>
    <row r="106" spans="1:149" s="10" customFormat="1" ht="15.75" customHeight="1" outlineLevel="1" x14ac:dyDescent="0.25">
      <c r="A106" s="9">
        <f t="shared" si="514"/>
        <v>85</v>
      </c>
      <c r="B106" s="5" t="s">
        <v>102</v>
      </c>
      <c r="C106" s="17">
        <f t="shared" si="506"/>
        <v>998200</v>
      </c>
      <c r="D106" s="17">
        <f t="shared" si="507"/>
        <v>1269009.24</v>
      </c>
      <c r="E106" s="17">
        <v>659823.84</v>
      </c>
      <c r="F106" s="18">
        <f>IF(D106&lt;=0," ",IF(D106/C106*100&gt;200,"СВ.200",D106/C106))</f>
        <v>1.2712975756361451</v>
      </c>
      <c r="G106" s="18">
        <f t="shared" si="499"/>
        <v>1.9232546068659782</v>
      </c>
      <c r="H106" s="17">
        <f t="shared" si="508"/>
        <v>888200</v>
      </c>
      <c r="I106" s="17">
        <f t="shared" si="509"/>
        <v>1155130.27</v>
      </c>
      <c r="J106" s="17">
        <v>519092.22</v>
      </c>
      <c r="K106" s="18">
        <f t="shared" si="479"/>
        <v>1.3005294640846656</v>
      </c>
      <c r="L106" s="18" t="str">
        <f t="shared" si="297"/>
        <v>св.200</v>
      </c>
      <c r="M106" s="17">
        <v>383300</v>
      </c>
      <c r="N106" s="17">
        <v>490920.06</v>
      </c>
      <c r="O106" s="23">
        <v>252657.73</v>
      </c>
      <c r="P106" s="18">
        <f t="shared" si="398"/>
        <v>1.2807723975997913</v>
      </c>
      <c r="Q106" s="18">
        <f t="shared" si="399"/>
        <v>1.9430241061692433</v>
      </c>
      <c r="R106" s="17"/>
      <c r="S106" s="17"/>
      <c r="T106" s="23"/>
      <c r="U106" s="18" t="str">
        <f t="shared" si="400"/>
        <v xml:space="preserve"> </v>
      </c>
      <c r="V106" s="18" t="str">
        <f t="shared" si="401"/>
        <v xml:space="preserve"> </v>
      </c>
      <c r="W106" s="17"/>
      <c r="X106" s="17"/>
      <c r="Y106" s="23"/>
      <c r="Z106" s="18" t="str">
        <f t="shared" si="402"/>
        <v xml:space="preserve"> </v>
      </c>
      <c r="AA106" s="18" t="str">
        <f t="shared" si="403"/>
        <v xml:space="preserve"> </v>
      </c>
      <c r="AB106" s="17">
        <v>81900</v>
      </c>
      <c r="AC106" s="17">
        <v>443324.7</v>
      </c>
      <c r="AD106" s="23">
        <v>80791.8</v>
      </c>
      <c r="AE106" s="18" t="str">
        <f t="shared" si="404"/>
        <v>СВ.200</v>
      </c>
      <c r="AF106" s="18" t="str">
        <f t="shared" si="405"/>
        <v>св.200</v>
      </c>
      <c r="AG106" s="17">
        <v>36000</v>
      </c>
      <c r="AH106" s="17">
        <v>21176.94</v>
      </c>
      <c r="AI106" s="23">
        <v>4627.1000000000004</v>
      </c>
      <c r="AJ106" s="18">
        <f t="shared" si="406"/>
        <v>0.58824833333333326</v>
      </c>
      <c r="AK106" s="18" t="str">
        <f t="shared" si="407"/>
        <v>св.200</v>
      </c>
      <c r="AL106" s="17">
        <v>387000</v>
      </c>
      <c r="AM106" s="17">
        <v>199708.57</v>
      </c>
      <c r="AN106" s="23">
        <v>181015.59</v>
      </c>
      <c r="AO106" s="18">
        <f t="shared" si="408"/>
        <v>0.51604281653746775</v>
      </c>
      <c r="AP106" s="18">
        <f t="shared" si="409"/>
        <v>1.1032672379213304</v>
      </c>
      <c r="AQ106" s="17"/>
      <c r="AR106" s="17"/>
      <c r="AS106" s="23"/>
      <c r="AT106" s="18" t="str">
        <f t="shared" si="410"/>
        <v xml:space="preserve"> </v>
      </c>
      <c r="AU106" s="18" t="str">
        <f t="shared" si="411"/>
        <v xml:space="preserve"> </v>
      </c>
      <c r="AV106" s="17">
        <f t="shared" si="510"/>
        <v>110000</v>
      </c>
      <c r="AW106" s="17">
        <f t="shared" si="511"/>
        <v>113878.97</v>
      </c>
      <c r="AX106" s="17">
        <v>140731.62</v>
      </c>
      <c r="AY106" s="18">
        <f t="shared" si="412"/>
        <v>1.0352633636363637</v>
      </c>
      <c r="AZ106" s="18">
        <f t="shared" si="413"/>
        <v>0.80919248993225545</v>
      </c>
      <c r="BA106" s="17"/>
      <c r="BB106" s="17"/>
      <c r="BC106" s="23"/>
      <c r="BD106" s="18" t="str">
        <f t="shared" si="414"/>
        <v xml:space="preserve"> </v>
      </c>
      <c r="BE106" s="18" t="str">
        <f t="shared" si="415"/>
        <v xml:space="preserve"> </v>
      </c>
      <c r="BF106" s="17">
        <v>80000</v>
      </c>
      <c r="BG106" s="17">
        <v>77502.539999999994</v>
      </c>
      <c r="BH106" s="23">
        <v>118297.92</v>
      </c>
      <c r="BI106" s="18">
        <f t="shared" si="416"/>
        <v>0.96878174999999989</v>
      </c>
      <c r="BJ106" s="18">
        <f t="shared" si="417"/>
        <v>0.65514710655943909</v>
      </c>
      <c r="BK106" s="17"/>
      <c r="BL106" s="17"/>
      <c r="BM106" s="23"/>
      <c r="BN106" s="18" t="str">
        <f t="shared" si="418"/>
        <v xml:space="preserve"> </v>
      </c>
      <c r="BO106" s="18" t="str">
        <f t="shared" si="419"/>
        <v xml:space="preserve"> </v>
      </c>
      <c r="BP106" s="17"/>
      <c r="BQ106" s="17"/>
      <c r="BR106" s="23"/>
      <c r="BS106" s="18" t="str">
        <f t="shared" si="420"/>
        <v xml:space="preserve"> </v>
      </c>
      <c r="BT106" s="18" t="str">
        <f t="shared" si="421"/>
        <v xml:space="preserve"> </v>
      </c>
      <c r="BU106" s="17"/>
      <c r="BV106" s="17"/>
      <c r="BW106" s="23"/>
      <c r="BX106" s="18" t="str">
        <f t="shared" si="422"/>
        <v xml:space="preserve"> </v>
      </c>
      <c r="BY106" s="18" t="str">
        <f t="shared" si="423"/>
        <v xml:space="preserve"> </v>
      </c>
      <c r="BZ106" s="17">
        <v>30000</v>
      </c>
      <c r="CA106" s="17">
        <v>31108.400000000001</v>
      </c>
      <c r="CB106" s="23">
        <v>22433.7</v>
      </c>
      <c r="CC106" s="18">
        <f t="shared" si="424"/>
        <v>1.0369466666666667</v>
      </c>
      <c r="CD106" s="18">
        <f t="shared" si="425"/>
        <v>1.3866816441336025</v>
      </c>
      <c r="CE106" s="17"/>
      <c r="CF106" s="17"/>
      <c r="CG106" s="23"/>
      <c r="CH106" s="18" t="str">
        <f t="shared" si="426"/>
        <v xml:space="preserve"> </v>
      </c>
      <c r="CI106" s="18" t="str">
        <f t="shared" si="427"/>
        <v xml:space="preserve"> </v>
      </c>
      <c r="CJ106" s="17">
        <f t="shared" si="512"/>
        <v>0</v>
      </c>
      <c r="CK106" s="17">
        <f t="shared" si="513"/>
        <v>0</v>
      </c>
      <c r="CL106" s="17"/>
      <c r="CM106" s="18" t="str">
        <f t="shared" si="428"/>
        <v xml:space="preserve"> </v>
      </c>
      <c r="CN106" s="18" t="str">
        <f t="shared" si="429"/>
        <v xml:space="preserve"> </v>
      </c>
      <c r="CO106" s="17"/>
      <c r="CP106" s="17"/>
      <c r="CQ106" s="23"/>
      <c r="CR106" s="18" t="str">
        <f t="shared" si="430"/>
        <v xml:space="preserve"> </v>
      </c>
      <c r="CS106" s="18" t="str">
        <f t="shared" si="431"/>
        <v xml:space="preserve"> </v>
      </c>
      <c r="CT106" s="17"/>
      <c r="CU106" s="17"/>
      <c r="CV106" s="23"/>
      <c r="CW106" s="18" t="str">
        <f t="shared" si="432"/>
        <v xml:space="preserve"> </v>
      </c>
      <c r="CX106" s="18" t="str">
        <f t="shared" si="433"/>
        <v xml:space="preserve"> </v>
      </c>
      <c r="CY106" s="17"/>
      <c r="CZ106" s="17"/>
      <c r="DA106" s="23"/>
      <c r="DB106" s="18" t="str">
        <f t="shared" si="434"/>
        <v xml:space="preserve"> </v>
      </c>
      <c r="DC106" s="18" t="str">
        <f t="shared" si="435"/>
        <v xml:space="preserve"> </v>
      </c>
      <c r="DD106" s="17"/>
      <c r="DE106" s="17"/>
      <c r="DF106" s="23"/>
      <c r="DG106" s="18" t="str">
        <f t="shared" si="436"/>
        <v xml:space="preserve"> </v>
      </c>
      <c r="DH106" s="18" t="str">
        <f t="shared" si="437"/>
        <v xml:space="preserve"> </v>
      </c>
      <c r="DI106" s="17"/>
      <c r="DJ106" s="17"/>
      <c r="DK106" s="23"/>
      <c r="DL106" s="18" t="str">
        <f t="shared" si="438"/>
        <v xml:space="preserve"> </v>
      </c>
      <c r="DM106" s="18" t="str">
        <f t="shared" si="439"/>
        <v xml:space="preserve"> </v>
      </c>
      <c r="DN106" s="17"/>
      <c r="DO106" s="23"/>
      <c r="DP106" s="38" t="str">
        <f t="shared" si="478"/>
        <v xml:space="preserve"> </v>
      </c>
      <c r="DQ106" s="17"/>
      <c r="DR106" s="17">
        <v>5268.03</v>
      </c>
      <c r="DS106" s="23"/>
      <c r="DT106" s="18"/>
      <c r="DU106" s="18" t="str">
        <f t="shared" si="441"/>
        <v xml:space="preserve"> </v>
      </c>
      <c r="DV106" s="17"/>
      <c r="DW106" s="17"/>
      <c r="DX106" s="23"/>
      <c r="DY106" s="18" t="str">
        <f t="shared" si="442"/>
        <v xml:space="preserve"> </v>
      </c>
      <c r="DZ106" s="18" t="str">
        <f t="shared" si="443"/>
        <v xml:space="preserve"> </v>
      </c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</row>
    <row r="107" spans="1:149" s="39" customFormat="1" ht="15.75" customHeight="1" outlineLevel="1" x14ac:dyDescent="0.25">
      <c r="A107" s="36">
        <f t="shared" si="514"/>
        <v>86</v>
      </c>
      <c r="B107" s="37" t="s">
        <v>26</v>
      </c>
      <c r="C107" s="17">
        <f t="shared" si="506"/>
        <v>1029524.7</v>
      </c>
      <c r="D107" s="17">
        <f t="shared" si="507"/>
        <v>719340.39</v>
      </c>
      <c r="E107" s="17">
        <v>776662.99</v>
      </c>
      <c r="F107" s="38">
        <f>IF(D107&lt;=0," ",IF(D107/C107*100&gt;200,"СВ.200",D107/C107))</f>
        <v>0.6987111528261537</v>
      </c>
      <c r="G107" s="38">
        <f t="shared" si="499"/>
        <v>0.92619372786129539</v>
      </c>
      <c r="H107" s="17">
        <f t="shared" ref="H107" si="515">M107+R107+W107+AB107+AG107+AL107+AQ107</f>
        <v>805850</v>
      </c>
      <c r="I107" s="17">
        <f t="shared" ref="I107" si="516">N107+S107+X107+AC107+AH107+AM107+AR107</f>
        <v>528369.48</v>
      </c>
      <c r="J107" s="17">
        <v>565393</v>
      </c>
      <c r="K107" s="38">
        <f t="shared" si="479"/>
        <v>0.65566728299311283</v>
      </c>
      <c r="L107" s="38">
        <f t="shared" si="297"/>
        <v>0.9345171942348065</v>
      </c>
      <c r="M107" s="35">
        <v>268850</v>
      </c>
      <c r="N107" s="35">
        <v>233201.79</v>
      </c>
      <c r="O107" s="23">
        <v>208044.57</v>
      </c>
      <c r="P107" s="38">
        <f t="shared" si="398"/>
        <v>0.86740483541007996</v>
      </c>
      <c r="Q107" s="38">
        <f t="shared" si="399"/>
        <v>1.1209222619941486</v>
      </c>
      <c r="R107" s="35"/>
      <c r="S107" s="35"/>
      <c r="T107" s="23"/>
      <c r="U107" s="38" t="str">
        <f t="shared" si="400"/>
        <v xml:space="preserve"> </v>
      </c>
      <c r="V107" s="38" t="str">
        <f t="shared" si="401"/>
        <v xml:space="preserve"> </v>
      </c>
      <c r="W107" s="35"/>
      <c r="X107" s="35"/>
      <c r="Y107" s="23"/>
      <c r="Z107" s="38" t="str">
        <f t="shared" si="402"/>
        <v xml:space="preserve"> </v>
      </c>
      <c r="AA107" s="38" t="str">
        <f t="shared" si="403"/>
        <v xml:space="preserve"> </v>
      </c>
      <c r="AB107" s="35"/>
      <c r="AC107" s="35">
        <v>14542.8</v>
      </c>
      <c r="AD107" s="23">
        <v>2521.1999999999998</v>
      </c>
      <c r="AE107" s="38"/>
      <c r="AF107" s="38" t="str">
        <f t="shared" si="405"/>
        <v>св.200</v>
      </c>
      <c r="AG107" s="35">
        <v>91000</v>
      </c>
      <c r="AH107" s="35">
        <v>40155.370000000003</v>
      </c>
      <c r="AI107" s="23">
        <v>89253.52</v>
      </c>
      <c r="AJ107" s="38">
        <f t="shared" si="406"/>
        <v>0.44126780219780221</v>
      </c>
      <c r="AK107" s="38">
        <f t="shared" si="407"/>
        <v>0.44990236799624261</v>
      </c>
      <c r="AL107" s="35">
        <v>446000</v>
      </c>
      <c r="AM107" s="35">
        <v>240469.52</v>
      </c>
      <c r="AN107" s="23">
        <v>265573.71000000002</v>
      </c>
      <c r="AO107" s="38">
        <f t="shared" si="408"/>
        <v>0.53916932735426004</v>
      </c>
      <c r="AP107" s="38">
        <f t="shared" si="409"/>
        <v>0.90547185562908306</v>
      </c>
      <c r="AQ107" s="35"/>
      <c r="AR107" s="35"/>
      <c r="AS107" s="23"/>
      <c r="AT107" s="38" t="str">
        <f t="shared" si="410"/>
        <v xml:space="preserve"> </v>
      </c>
      <c r="AU107" s="38" t="str">
        <f t="shared" si="411"/>
        <v xml:space="preserve"> </v>
      </c>
      <c r="AV107" s="17">
        <f t="shared" si="510"/>
        <v>223674.7</v>
      </c>
      <c r="AW107" s="17">
        <f>BB107+BG107+BL107+BQ107+BV107+CA107+CF107+CK107+CZ107+DE107+DJ107+DN107+DR107+DW107+30.98</f>
        <v>190970.91</v>
      </c>
      <c r="AX107" s="17">
        <v>211269.99</v>
      </c>
      <c r="AY107" s="38">
        <f t="shared" si="412"/>
        <v>0.85378860461196548</v>
      </c>
      <c r="AZ107" s="38">
        <f t="shared" si="413"/>
        <v>0.9039187723727351</v>
      </c>
      <c r="BA107" s="35"/>
      <c r="BB107" s="35"/>
      <c r="BC107" s="23"/>
      <c r="BD107" s="38" t="str">
        <f t="shared" si="414"/>
        <v xml:space="preserve"> </v>
      </c>
      <c r="BE107" s="38" t="str">
        <f t="shared" si="415"/>
        <v xml:space="preserve"> </v>
      </c>
      <c r="BF107" s="35">
        <v>59500</v>
      </c>
      <c r="BG107" s="35">
        <v>44638.47</v>
      </c>
      <c r="BH107" s="23">
        <v>44638.47</v>
      </c>
      <c r="BI107" s="38">
        <f t="shared" si="416"/>
        <v>0.75022638655462182</v>
      </c>
      <c r="BJ107" s="38">
        <f t="shared" si="417"/>
        <v>1</v>
      </c>
      <c r="BK107" s="35"/>
      <c r="BL107" s="35"/>
      <c r="BM107" s="23"/>
      <c r="BN107" s="38" t="str">
        <f t="shared" si="418"/>
        <v xml:space="preserve"> </v>
      </c>
      <c r="BO107" s="38" t="str">
        <f t="shared" si="419"/>
        <v xml:space="preserve"> </v>
      </c>
      <c r="BP107" s="35"/>
      <c r="BQ107" s="35"/>
      <c r="BR107" s="23"/>
      <c r="BS107" s="38" t="str">
        <f t="shared" si="420"/>
        <v xml:space="preserve"> </v>
      </c>
      <c r="BT107" s="38" t="str">
        <f t="shared" si="421"/>
        <v xml:space="preserve"> </v>
      </c>
      <c r="BU107" s="35"/>
      <c r="BV107" s="35"/>
      <c r="BW107" s="23"/>
      <c r="BX107" s="38" t="str">
        <f t="shared" si="422"/>
        <v xml:space="preserve"> </v>
      </c>
      <c r="BY107" s="38" t="str">
        <f t="shared" si="423"/>
        <v xml:space="preserve"> </v>
      </c>
      <c r="BZ107" s="35">
        <v>62000</v>
      </c>
      <c r="CA107" s="35">
        <v>44126.76</v>
      </c>
      <c r="CB107" s="23">
        <v>37601.480000000003</v>
      </c>
      <c r="CC107" s="38">
        <f t="shared" si="424"/>
        <v>0.71172193548387097</v>
      </c>
      <c r="CD107" s="38">
        <f t="shared" si="425"/>
        <v>1.1735378501058999</v>
      </c>
      <c r="CE107" s="35">
        <v>3155.53</v>
      </c>
      <c r="CF107" s="35">
        <v>3155.53</v>
      </c>
      <c r="CG107" s="23">
        <v>3081.39</v>
      </c>
      <c r="CH107" s="38">
        <f t="shared" si="426"/>
        <v>1</v>
      </c>
      <c r="CI107" s="38">
        <f t="shared" si="427"/>
        <v>1.0240605700674048</v>
      </c>
      <c r="CJ107" s="17">
        <f t="shared" si="512"/>
        <v>0</v>
      </c>
      <c r="CK107" s="17">
        <f t="shared" si="513"/>
        <v>0</v>
      </c>
      <c r="CL107" s="17"/>
      <c r="CM107" s="38" t="str">
        <f t="shared" si="428"/>
        <v xml:space="preserve"> </v>
      </c>
      <c r="CN107" s="38" t="str">
        <f t="shared" si="429"/>
        <v xml:space="preserve"> </v>
      </c>
      <c r="CO107" s="35"/>
      <c r="CP107" s="35"/>
      <c r="CQ107" s="23"/>
      <c r="CR107" s="38" t="str">
        <f t="shared" si="430"/>
        <v xml:space="preserve"> </v>
      </c>
      <c r="CS107" s="38" t="str">
        <f t="shared" si="431"/>
        <v xml:space="preserve"> </v>
      </c>
      <c r="CT107" s="35"/>
      <c r="CU107" s="35"/>
      <c r="CV107" s="23"/>
      <c r="CW107" s="38" t="str">
        <f t="shared" si="432"/>
        <v xml:space="preserve"> </v>
      </c>
      <c r="CX107" s="38" t="str">
        <f t="shared" si="433"/>
        <v xml:space="preserve"> </v>
      </c>
      <c r="CY107" s="35"/>
      <c r="CZ107" s="35"/>
      <c r="DA107" s="23"/>
      <c r="DB107" s="38" t="str">
        <f t="shared" si="434"/>
        <v xml:space="preserve"> </v>
      </c>
      <c r="DC107" s="38" t="str">
        <f t="shared" si="435"/>
        <v xml:space="preserve"> </v>
      </c>
      <c r="DD107" s="35"/>
      <c r="DE107" s="35"/>
      <c r="DF107" s="23"/>
      <c r="DG107" s="38" t="str">
        <f t="shared" si="436"/>
        <v xml:space="preserve"> </v>
      </c>
      <c r="DH107" s="38" t="str">
        <f t="shared" si="437"/>
        <v xml:space="preserve"> </v>
      </c>
      <c r="DI107" s="35"/>
      <c r="DJ107" s="35"/>
      <c r="DK107" s="23"/>
      <c r="DL107" s="38" t="str">
        <f t="shared" si="438"/>
        <v xml:space="preserve"> </v>
      </c>
      <c r="DM107" s="38" t="str">
        <f t="shared" si="439"/>
        <v xml:space="preserve"> </v>
      </c>
      <c r="DN107" s="35"/>
      <c r="DO107" s="23"/>
      <c r="DP107" s="38" t="str">
        <f t="shared" si="478"/>
        <v xml:space="preserve"> </v>
      </c>
      <c r="DQ107" s="35"/>
      <c r="DR107" s="35"/>
      <c r="DS107" s="23">
        <v>70648.649999999994</v>
      </c>
      <c r="DT107" s="38" t="str">
        <f t="shared" si="440"/>
        <v xml:space="preserve"> </v>
      </c>
      <c r="DU107" s="38">
        <f t="shared" si="441"/>
        <v>0</v>
      </c>
      <c r="DV107" s="35">
        <v>99019.17</v>
      </c>
      <c r="DW107" s="35">
        <v>99019.17</v>
      </c>
      <c r="DX107" s="23">
        <v>55300</v>
      </c>
      <c r="DY107" s="38">
        <f t="shared" si="442"/>
        <v>1</v>
      </c>
      <c r="DZ107" s="38">
        <f t="shared" si="443"/>
        <v>1.7905817359855334</v>
      </c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</row>
    <row r="108" spans="1:149" s="12" customFormat="1" ht="15.75" x14ac:dyDescent="0.25">
      <c r="A108" s="11"/>
      <c r="B108" s="4" t="s">
        <v>137</v>
      </c>
      <c r="C108" s="34">
        <f>SUM(C109:C114)</f>
        <v>39510196.5</v>
      </c>
      <c r="D108" s="34">
        <f>SUM(D109:D114)</f>
        <v>25232673.460000001</v>
      </c>
      <c r="E108" s="34">
        <v>30785357.400000002</v>
      </c>
      <c r="F108" s="16">
        <f>IF(D108&lt;=0," ",IF(D108/C108*100&gt;200,"СВ.200",D108/C108))</f>
        <v>0.63863700247605704</v>
      </c>
      <c r="G108" s="16">
        <f t="shared" si="499"/>
        <v>0.81963230545441057</v>
      </c>
      <c r="H108" s="34">
        <f>SUM(H109:H114)</f>
        <v>36874464.600000001</v>
      </c>
      <c r="I108" s="34">
        <f>SUM(I109:I114)</f>
        <v>22767793.900000002</v>
      </c>
      <c r="J108" s="34">
        <v>29592707.520000003</v>
      </c>
      <c r="K108" s="16">
        <f t="shared" si="479"/>
        <v>0.61744066380288543</v>
      </c>
      <c r="L108" s="16">
        <f t="shared" si="297"/>
        <v>0.76937177460401562</v>
      </c>
      <c r="M108" s="34">
        <f>SUM(M109:M114)</f>
        <v>28063800</v>
      </c>
      <c r="N108" s="34">
        <f>SUM(N109:N114)</f>
        <v>16168801.23</v>
      </c>
      <c r="O108" s="34">
        <v>23906548.860000003</v>
      </c>
      <c r="P108" s="16">
        <f t="shared" si="398"/>
        <v>0.5761444006157399</v>
      </c>
      <c r="Q108" s="16">
        <f t="shared" si="399"/>
        <v>0.67633355716405141</v>
      </c>
      <c r="R108" s="34">
        <f>SUM(R109:R114)</f>
        <v>2127064.6</v>
      </c>
      <c r="S108" s="34">
        <f>SUM(S109:S114)</f>
        <v>1571578.83</v>
      </c>
      <c r="T108" s="34">
        <v>1356873</v>
      </c>
      <c r="U108" s="16">
        <f t="shared" si="400"/>
        <v>0.7388486602616583</v>
      </c>
      <c r="V108" s="16">
        <f t="shared" si="401"/>
        <v>1.1582357597210646</v>
      </c>
      <c r="W108" s="34">
        <f>SUM(W109:W114)</f>
        <v>0</v>
      </c>
      <c r="X108" s="34">
        <f>SUM(X109:X114)</f>
        <v>0</v>
      </c>
      <c r="Y108" s="34">
        <v>0</v>
      </c>
      <c r="Z108" s="16" t="str">
        <f t="shared" si="402"/>
        <v xml:space="preserve"> </v>
      </c>
      <c r="AA108" s="16" t="str">
        <f t="shared" si="403"/>
        <v xml:space="preserve"> </v>
      </c>
      <c r="AB108" s="34">
        <f>SUM(AB109:AB114)</f>
        <v>375600</v>
      </c>
      <c r="AC108" s="34">
        <f>SUM(AC109:AC114)</f>
        <v>574982.26</v>
      </c>
      <c r="AD108" s="34">
        <v>372176.9</v>
      </c>
      <c r="AE108" s="16">
        <f t="shared" si="404"/>
        <v>1.5308366879659212</v>
      </c>
      <c r="AF108" s="16">
        <f t="shared" si="405"/>
        <v>1.5449165705878036</v>
      </c>
      <c r="AG108" s="34">
        <f>SUM(AG109:AG114)</f>
        <v>1093000</v>
      </c>
      <c r="AH108" s="34">
        <f>SUM(AH109:AH114)</f>
        <v>1798004.1300000004</v>
      </c>
      <c r="AI108" s="34">
        <v>1107988.49</v>
      </c>
      <c r="AJ108" s="16">
        <f t="shared" si="406"/>
        <v>1.6450175022872831</v>
      </c>
      <c r="AK108" s="16">
        <f t="shared" si="407"/>
        <v>1.6227642671631006</v>
      </c>
      <c r="AL108" s="34">
        <f>SUM(AL109:AL114)</f>
        <v>5215000</v>
      </c>
      <c r="AM108" s="34">
        <f>SUM(AM109:AM114)</f>
        <v>2654427.4500000002</v>
      </c>
      <c r="AN108" s="34">
        <v>2849120.27</v>
      </c>
      <c r="AO108" s="16">
        <f t="shared" si="408"/>
        <v>0.50899855225311608</v>
      </c>
      <c r="AP108" s="16">
        <f t="shared" si="409"/>
        <v>0.93166563656507217</v>
      </c>
      <c r="AQ108" s="34">
        <f>SUM(AQ109:AQ114)</f>
        <v>0</v>
      </c>
      <c r="AR108" s="34">
        <f>SUM(AR109:AR114)</f>
        <v>0</v>
      </c>
      <c r="AS108" s="34">
        <v>0</v>
      </c>
      <c r="AT108" s="16" t="str">
        <f t="shared" si="410"/>
        <v xml:space="preserve"> </v>
      </c>
      <c r="AU108" s="16" t="str">
        <f t="shared" si="411"/>
        <v xml:space="preserve"> </v>
      </c>
      <c r="AV108" s="34">
        <f>SUM(AV109:AV114)</f>
        <v>2635731.9000000004</v>
      </c>
      <c r="AW108" s="34">
        <f>SUM(AW109:AW114)</f>
        <v>2464879.56</v>
      </c>
      <c r="AX108" s="34">
        <v>1192649.8799999999</v>
      </c>
      <c r="AY108" s="16">
        <f t="shared" si="412"/>
        <v>0.93517840718170153</v>
      </c>
      <c r="AZ108" s="16" t="str">
        <f t="shared" si="413"/>
        <v>св.200</v>
      </c>
      <c r="BA108" s="34">
        <f>SUM(BA109:BA114)</f>
        <v>336785</v>
      </c>
      <c r="BB108" s="34">
        <f>SUM(BB109:BB114)</f>
        <v>265331.68</v>
      </c>
      <c r="BC108" s="34">
        <v>249937.37</v>
      </c>
      <c r="BD108" s="16">
        <f t="shared" si="414"/>
        <v>0.78783698798937007</v>
      </c>
      <c r="BE108" s="16">
        <f t="shared" si="415"/>
        <v>1.0615926701957374</v>
      </c>
      <c r="BF108" s="34">
        <f>SUM(BF109:BF114)</f>
        <v>86636.19</v>
      </c>
      <c r="BG108" s="34">
        <f>SUM(BG109:BG114)</f>
        <v>54802.22</v>
      </c>
      <c r="BH108" s="34">
        <v>29264.07</v>
      </c>
      <c r="BI108" s="16">
        <f t="shared" si="416"/>
        <v>0.63255574835412309</v>
      </c>
      <c r="BJ108" s="16">
        <f t="shared" si="417"/>
        <v>1.8726793641485959</v>
      </c>
      <c r="BK108" s="34">
        <f>SUM(BK109:BK114)</f>
        <v>300000</v>
      </c>
      <c r="BL108" s="34">
        <f>SUM(BL109:BL114)</f>
        <v>273218.99</v>
      </c>
      <c r="BM108" s="34">
        <v>275385.51</v>
      </c>
      <c r="BN108" s="16">
        <f t="shared" si="418"/>
        <v>0.91072996666666661</v>
      </c>
      <c r="BO108" s="16">
        <f t="shared" si="419"/>
        <v>0.99213277416084811</v>
      </c>
      <c r="BP108" s="34">
        <f>SUM(BP109:BP114)</f>
        <v>0</v>
      </c>
      <c r="BQ108" s="34">
        <f>SUM(BQ109:BQ114)</f>
        <v>0</v>
      </c>
      <c r="BR108" s="34">
        <v>0</v>
      </c>
      <c r="BS108" s="16" t="str">
        <f t="shared" si="420"/>
        <v xml:space="preserve"> </v>
      </c>
      <c r="BT108" s="16" t="str">
        <f t="shared" si="421"/>
        <v xml:space="preserve"> </v>
      </c>
      <c r="BU108" s="34">
        <f>SUM(BU109:BU114)</f>
        <v>0</v>
      </c>
      <c r="BV108" s="34">
        <f>SUM(BV109:BV114)</f>
        <v>0</v>
      </c>
      <c r="BW108" s="34">
        <v>0</v>
      </c>
      <c r="BX108" s="16" t="str">
        <f t="shared" si="422"/>
        <v xml:space="preserve"> </v>
      </c>
      <c r="BY108" s="16" t="str">
        <f t="shared" si="423"/>
        <v xml:space="preserve"> </v>
      </c>
      <c r="BZ108" s="34">
        <f>SUM(BZ109:BZ114)</f>
        <v>331687.05</v>
      </c>
      <c r="CA108" s="34">
        <f>SUM(CA109:CA114)</f>
        <v>251332.74</v>
      </c>
      <c r="CB108" s="34">
        <v>115477.28</v>
      </c>
      <c r="CC108" s="16">
        <f t="shared" si="424"/>
        <v>0.75774058709859193</v>
      </c>
      <c r="CD108" s="16" t="str">
        <f t="shared" si="425"/>
        <v>св.200</v>
      </c>
      <c r="CE108" s="34">
        <f>SUM(CE109:CE114)</f>
        <v>592320</v>
      </c>
      <c r="CF108" s="34">
        <f>SUM(CF109:CF114)</f>
        <v>562320</v>
      </c>
      <c r="CG108" s="34">
        <v>0</v>
      </c>
      <c r="CH108" s="16">
        <f t="shared" si="426"/>
        <v>0.94935170178282013</v>
      </c>
      <c r="CI108" s="16" t="str">
        <f t="shared" si="427"/>
        <v xml:space="preserve"> </v>
      </c>
      <c r="CJ108" s="34">
        <f>SUM(CJ109:CJ114)</f>
        <v>350200</v>
      </c>
      <c r="CK108" s="34">
        <f>SUM(CK109:CK114)</f>
        <v>481832.80000000005</v>
      </c>
      <c r="CL108" s="19">
        <v>306400.05</v>
      </c>
      <c r="CM108" s="16">
        <f t="shared" si="428"/>
        <v>1.3758789263278128</v>
      </c>
      <c r="CN108" s="16">
        <f t="shared" si="429"/>
        <v>1.5725611010833715</v>
      </c>
      <c r="CO108" s="34">
        <f>SUM(CO109:CO114)</f>
        <v>191200</v>
      </c>
      <c r="CP108" s="34">
        <f>SUM(CP109:CP114)</f>
        <v>323014.21000000002</v>
      </c>
      <c r="CQ108" s="34">
        <v>110169.84</v>
      </c>
      <c r="CR108" s="16">
        <f t="shared" si="430"/>
        <v>1.6894048640167365</v>
      </c>
      <c r="CS108" s="16" t="str">
        <f t="shared" si="431"/>
        <v>св.200</v>
      </c>
      <c r="CT108" s="34">
        <f>SUM(CT109:CT114)</f>
        <v>159000</v>
      </c>
      <c r="CU108" s="34">
        <f>SUM(CU109:CU114)</f>
        <v>158818.59</v>
      </c>
      <c r="CV108" s="34">
        <v>196230.21</v>
      </c>
      <c r="CW108" s="16">
        <f t="shared" si="432"/>
        <v>0.99885905660377361</v>
      </c>
      <c r="CX108" s="16">
        <f t="shared" si="433"/>
        <v>0.80934831593973222</v>
      </c>
      <c r="CY108" s="34">
        <f>SUM(CY109:CY114)</f>
        <v>0</v>
      </c>
      <c r="CZ108" s="34">
        <f>SUM(CZ109:CZ114)</f>
        <v>0</v>
      </c>
      <c r="DA108" s="34">
        <v>0</v>
      </c>
      <c r="DB108" s="16" t="str">
        <f t="shared" si="434"/>
        <v xml:space="preserve"> </v>
      </c>
      <c r="DC108" s="16" t="str">
        <f t="shared" si="435"/>
        <v xml:space="preserve"> </v>
      </c>
      <c r="DD108" s="34">
        <f>SUM(DD109:DD114)</f>
        <v>0</v>
      </c>
      <c r="DE108" s="34">
        <f>SUM(DE109:DE114)</f>
        <v>0</v>
      </c>
      <c r="DF108" s="34">
        <v>0</v>
      </c>
      <c r="DG108" s="16" t="str">
        <f t="shared" si="436"/>
        <v xml:space="preserve"> </v>
      </c>
      <c r="DH108" s="16" t="str">
        <f t="shared" si="437"/>
        <v xml:space="preserve"> </v>
      </c>
      <c r="DI108" s="34">
        <f>SUM(DI109:DI114)</f>
        <v>30000</v>
      </c>
      <c r="DJ108" s="34">
        <f>SUM(DJ109:DJ114)</f>
        <v>0</v>
      </c>
      <c r="DK108" s="34">
        <v>0</v>
      </c>
      <c r="DL108" s="16" t="str">
        <f t="shared" si="438"/>
        <v xml:space="preserve"> </v>
      </c>
      <c r="DM108" s="16" t="str">
        <f t="shared" si="439"/>
        <v xml:space="preserve"> </v>
      </c>
      <c r="DN108" s="34">
        <f>SUM(DN109:DN114)</f>
        <v>66027.25</v>
      </c>
      <c r="DO108" s="34">
        <v>69650.34</v>
      </c>
      <c r="DP108" s="16">
        <f>IF(DN108=0," ",IF(DN108/DO108*100&gt;200,"св.200",DN108/DO108))</f>
        <v>0.94798173275248909</v>
      </c>
      <c r="DQ108" s="34">
        <f>SUM(DQ109:DQ114)</f>
        <v>50000</v>
      </c>
      <c r="DR108" s="34">
        <f>SUM(DR109:DR114)</f>
        <v>7801.91</v>
      </c>
      <c r="DS108" s="34">
        <v>4577.1499999999996</v>
      </c>
      <c r="DT108" s="16">
        <f t="shared" si="440"/>
        <v>0.15603819999999999</v>
      </c>
      <c r="DU108" s="16">
        <f t="shared" si="441"/>
        <v>1.7045344810635441</v>
      </c>
      <c r="DV108" s="34">
        <f>SUM(DV109:DV114)</f>
        <v>558103.66</v>
      </c>
      <c r="DW108" s="34">
        <f>SUM(DW109:DW114)</f>
        <v>502211.97</v>
      </c>
      <c r="DX108" s="34">
        <v>141958.10999999999</v>
      </c>
      <c r="DY108" s="16">
        <f t="shared" si="442"/>
        <v>0.89985428513405541</v>
      </c>
      <c r="DZ108" s="16" t="str">
        <f t="shared" si="443"/>
        <v>св.200</v>
      </c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</row>
    <row r="109" spans="1:149" s="10" customFormat="1" ht="15.75" customHeight="1" outlineLevel="1" x14ac:dyDescent="0.25">
      <c r="A109" s="9">
        <v>87</v>
      </c>
      <c r="B109" s="5" t="s">
        <v>13</v>
      </c>
      <c r="C109" s="17">
        <f t="shared" ref="C109" si="517">H109+AV109</f>
        <v>29753252.82</v>
      </c>
      <c r="D109" s="17">
        <f t="shared" ref="D109" si="518">I109+AW109</f>
        <v>16998199.090000004</v>
      </c>
      <c r="E109" s="17">
        <v>24821201.09</v>
      </c>
      <c r="F109" s="18">
        <f>IF(D109&lt;=0," ",IF(D109/C109*100&gt;200,"СВ.200",D109/C109))</f>
        <v>0.57130557095168744</v>
      </c>
      <c r="G109" s="18">
        <f t="shared" si="499"/>
        <v>0.6848258079198376</v>
      </c>
      <c r="H109" s="17">
        <f t="shared" ref="H109" si="519">M109+R109+W109+AB109+AG109+AL109+AQ109</f>
        <v>28308914.600000001</v>
      </c>
      <c r="I109" s="17">
        <f t="shared" ref="I109" si="520">N109+S109+X109+AC109+AH109+AM109+AR109</f>
        <v>15580167.730000002</v>
      </c>
      <c r="J109" s="17">
        <v>23956088.300000001</v>
      </c>
      <c r="K109" s="18">
        <f t="shared" si="479"/>
        <v>0.55036259602831972</v>
      </c>
      <c r="L109" s="18">
        <f t="shared" si="297"/>
        <v>0.65036359587971637</v>
      </c>
      <c r="M109" s="17">
        <v>24427350</v>
      </c>
      <c r="N109" s="17">
        <v>13079867.960000001</v>
      </c>
      <c r="O109" s="17">
        <v>21220643.68</v>
      </c>
      <c r="P109" s="18">
        <f t="shared" si="398"/>
        <v>0.53545996434324639</v>
      </c>
      <c r="Q109" s="18">
        <f t="shared" si="399"/>
        <v>0.61637470367251368</v>
      </c>
      <c r="R109" s="17">
        <v>2127064.6</v>
      </c>
      <c r="S109" s="17">
        <v>1571578.83</v>
      </c>
      <c r="T109" s="17">
        <v>1356873</v>
      </c>
      <c r="U109" s="18">
        <f t="shared" si="400"/>
        <v>0.7388486602616583</v>
      </c>
      <c r="V109" s="18">
        <f t="shared" si="401"/>
        <v>1.1582357597210646</v>
      </c>
      <c r="W109" s="17"/>
      <c r="X109" s="17"/>
      <c r="Y109" s="17"/>
      <c r="Z109" s="18" t="str">
        <f t="shared" si="402"/>
        <v xml:space="preserve"> </v>
      </c>
      <c r="AA109" s="18" t="str">
        <f t="shared" si="403"/>
        <v xml:space="preserve"> </v>
      </c>
      <c r="AB109" s="17">
        <v>211500</v>
      </c>
      <c r="AC109" s="17">
        <v>61169.5</v>
      </c>
      <c r="AD109" s="17">
        <v>207794</v>
      </c>
      <c r="AE109" s="18">
        <f t="shared" si="404"/>
        <v>0.28921749408983449</v>
      </c>
      <c r="AF109" s="18">
        <f t="shared" si="405"/>
        <v>0.29437567975976209</v>
      </c>
      <c r="AG109" s="17">
        <v>493000</v>
      </c>
      <c r="AH109" s="17">
        <v>260450.14</v>
      </c>
      <c r="AI109" s="17">
        <v>494305.84</v>
      </c>
      <c r="AJ109" s="18">
        <f t="shared" si="406"/>
        <v>0.52829643002028404</v>
      </c>
      <c r="AK109" s="18">
        <f t="shared" si="407"/>
        <v>0.52690079486012142</v>
      </c>
      <c r="AL109" s="17">
        <v>1050000</v>
      </c>
      <c r="AM109" s="17">
        <v>607101.30000000005</v>
      </c>
      <c r="AN109" s="17">
        <v>676471.78</v>
      </c>
      <c r="AO109" s="18">
        <f t="shared" si="408"/>
        <v>0.57819171428571436</v>
      </c>
      <c r="AP109" s="18">
        <f t="shared" si="409"/>
        <v>0.89745251457496134</v>
      </c>
      <c r="AQ109" s="17"/>
      <c r="AR109" s="17"/>
      <c r="AS109" s="17"/>
      <c r="AT109" s="18" t="str">
        <f t="shared" si="410"/>
        <v xml:space="preserve"> </v>
      </c>
      <c r="AU109" s="18" t="str">
        <f t="shared" si="411"/>
        <v xml:space="preserve"> </v>
      </c>
      <c r="AV109" s="17">
        <f t="shared" ref="AV109" si="521">BA109+BF109+BK109+BP109+BU109+BZ109+CE109+CJ109+CY109+DD109+DI109+DQ109+DV109</f>
        <v>1444338.22</v>
      </c>
      <c r="AW109" s="17">
        <f t="shared" ref="AW109" si="522">BB109+BG109+BL109+BQ109+BV109+CA109+CF109+CK109+CZ109+DE109+DJ109+DN109+DR109+DW109</f>
        <v>1418031.3599999999</v>
      </c>
      <c r="AX109" s="17">
        <v>865112.79</v>
      </c>
      <c r="AY109" s="18">
        <f t="shared" si="412"/>
        <v>0.98178621902008512</v>
      </c>
      <c r="AZ109" s="18">
        <f t="shared" si="413"/>
        <v>1.6391288816802718</v>
      </c>
      <c r="BA109" s="17">
        <v>336785</v>
      </c>
      <c r="BB109" s="17">
        <v>265331.68</v>
      </c>
      <c r="BC109" s="17">
        <v>249937.37</v>
      </c>
      <c r="BD109" s="18">
        <f t="shared" si="414"/>
        <v>0.78783698798937007</v>
      </c>
      <c r="BE109" s="18">
        <f t="shared" si="415"/>
        <v>1.0615926701957374</v>
      </c>
      <c r="BF109" s="17"/>
      <c r="BG109" s="17"/>
      <c r="BH109" s="17"/>
      <c r="BI109" s="18" t="str">
        <f t="shared" si="416"/>
        <v xml:space="preserve"> </v>
      </c>
      <c r="BJ109" s="18" t="str">
        <f t="shared" si="417"/>
        <v xml:space="preserve"> </v>
      </c>
      <c r="BK109" s="17">
        <v>230000</v>
      </c>
      <c r="BL109" s="17">
        <v>196942.84</v>
      </c>
      <c r="BM109" s="17">
        <v>220390.38</v>
      </c>
      <c r="BN109" s="18">
        <f t="shared" si="418"/>
        <v>0.85627321739130435</v>
      </c>
      <c r="BO109" s="18">
        <f t="shared" si="419"/>
        <v>0.89360905861680529</v>
      </c>
      <c r="BP109" s="17"/>
      <c r="BQ109" s="17"/>
      <c r="BR109" s="17"/>
      <c r="BS109" s="18" t="str">
        <f t="shared" si="420"/>
        <v xml:space="preserve"> </v>
      </c>
      <c r="BT109" s="18" t="str">
        <f t="shared" si="421"/>
        <v xml:space="preserve"> </v>
      </c>
      <c r="BU109" s="17"/>
      <c r="BV109" s="17"/>
      <c r="BW109" s="17"/>
      <c r="BX109" s="18" t="str">
        <f t="shared" si="422"/>
        <v xml:space="preserve"> </v>
      </c>
      <c r="BY109" s="18" t="str">
        <f t="shared" si="423"/>
        <v xml:space="preserve"> </v>
      </c>
      <c r="BZ109" s="17">
        <v>120000</v>
      </c>
      <c r="CA109" s="17">
        <v>72560.25</v>
      </c>
      <c r="CB109" s="17">
        <v>73821.53</v>
      </c>
      <c r="CC109" s="18">
        <f t="shared" si="424"/>
        <v>0.60466874999999998</v>
      </c>
      <c r="CD109" s="18">
        <f t="shared" si="425"/>
        <v>0.98291446953212702</v>
      </c>
      <c r="CE109" s="17">
        <v>157320</v>
      </c>
      <c r="CF109" s="17">
        <v>157320</v>
      </c>
      <c r="CG109" s="17"/>
      <c r="CH109" s="18">
        <f t="shared" si="426"/>
        <v>1</v>
      </c>
      <c r="CI109" s="18" t="str">
        <f t="shared" si="427"/>
        <v xml:space="preserve"> </v>
      </c>
      <c r="CJ109" s="17">
        <f t="shared" ref="CJ109" si="523">CO109+CT109</f>
        <v>191200</v>
      </c>
      <c r="CK109" s="17">
        <f t="shared" ref="CK109" si="524">CP109+CU109</f>
        <v>323014.21000000002</v>
      </c>
      <c r="CL109" s="17">
        <v>110169.84</v>
      </c>
      <c r="CM109" s="18">
        <f t="shared" si="428"/>
        <v>1.6894048640167365</v>
      </c>
      <c r="CN109" s="18" t="str">
        <f t="shared" si="429"/>
        <v>св.200</v>
      </c>
      <c r="CO109" s="17">
        <v>191200</v>
      </c>
      <c r="CP109" s="17">
        <v>323014.21000000002</v>
      </c>
      <c r="CQ109" s="17">
        <v>110169.84</v>
      </c>
      <c r="CR109" s="18">
        <f t="shared" si="430"/>
        <v>1.6894048640167365</v>
      </c>
      <c r="CS109" s="18" t="str">
        <f t="shared" si="431"/>
        <v>св.200</v>
      </c>
      <c r="CT109" s="17"/>
      <c r="CU109" s="17"/>
      <c r="CV109" s="17"/>
      <c r="CW109" s="18" t="str">
        <f t="shared" si="432"/>
        <v xml:space="preserve"> </v>
      </c>
      <c r="CX109" s="18" t="str">
        <f t="shared" si="433"/>
        <v xml:space="preserve"> </v>
      </c>
      <c r="CY109" s="17"/>
      <c r="CZ109" s="17"/>
      <c r="DA109" s="17"/>
      <c r="DB109" s="18" t="str">
        <f t="shared" si="434"/>
        <v xml:space="preserve"> </v>
      </c>
      <c r="DC109" s="18" t="str">
        <f t="shared" si="435"/>
        <v xml:space="preserve"> </v>
      </c>
      <c r="DD109" s="17"/>
      <c r="DE109" s="17"/>
      <c r="DF109" s="17"/>
      <c r="DG109" s="18" t="str">
        <f t="shared" si="436"/>
        <v xml:space="preserve"> </v>
      </c>
      <c r="DH109" s="18" t="str">
        <f t="shared" si="437"/>
        <v xml:space="preserve"> </v>
      </c>
      <c r="DI109" s="17">
        <v>30000</v>
      </c>
      <c r="DJ109" s="17"/>
      <c r="DK109" s="17"/>
      <c r="DL109" s="18" t="str">
        <f t="shared" si="438"/>
        <v xml:space="preserve"> </v>
      </c>
      <c r="DM109" s="18" t="str">
        <f t="shared" si="439"/>
        <v xml:space="preserve"> </v>
      </c>
      <c r="DN109" s="17">
        <v>66027.25</v>
      </c>
      <c r="DO109" s="17">
        <v>64258.41</v>
      </c>
      <c r="DP109" s="38">
        <f t="shared" si="478"/>
        <v>1.0275269805150795</v>
      </c>
      <c r="DQ109" s="17">
        <v>50000</v>
      </c>
      <c r="DR109" s="17">
        <v>7801.91</v>
      </c>
      <c r="DS109" s="17">
        <v>4577.1499999999996</v>
      </c>
      <c r="DT109" s="18">
        <f t="shared" si="440"/>
        <v>0.15603819999999999</v>
      </c>
      <c r="DU109" s="18">
        <f t="shared" si="441"/>
        <v>1.7045344810635441</v>
      </c>
      <c r="DV109" s="17">
        <v>329033.21999999997</v>
      </c>
      <c r="DW109" s="17">
        <v>329033.21999999997</v>
      </c>
      <c r="DX109" s="17">
        <v>141958.10999999999</v>
      </c>
      <c r="DY109" s="18">
        <f t="shared" si="442"/>
        <v>1</v>
      </c>
      <c r="DZ109" s="18" t="str">
        <f t="shared" si="443"/>
        <v>св.200</v>
      </c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</row>
    <row r="110" spans="1:149" s="10" customFormat="1" ht="16.5" customHeight="1" outlineLevel="1" x14ac:dyDescent="0.25">
      <c r="A110" s="9">
        <f>A109+1</f>
        <v>88</v>
      </c>
      <c r="B110" s="5" t="s">
        <v>20</v>
      </c>
      <c r="C110" s="17">
        <f t="shared" ref="C110:C114" si="525">H110+AV110</f>
        <v>3000041</v>
      </c>
      <c r="D110" s="17">
        <f t="shared" ref="D110:D114" si="526">I110+AW110</f>
        <v>3464387.66</v>
      </c>
      <c r="E110" s="17">
        <v>2093474.7599999998</v>
      </c>
      <c r="F110" s="18">
        <f>IF(D110&lt;=0," ",IF(D110/C110*100&gt;200,"СВ.200",D110/C110))</f>
        <v>1.1547801046719028</v>
      </c>
      <c r="G110" s="18">
        <f t="shared" si="499"/>
        <v>1.6548504554217796</v>
      </c>
      <c r="H110" s="17">
        <f t="shared" ref="H110:H114" si="527">M110+R110+W110+AB110+AG110+AL110+AQ110</f>
        <v>2961728</v>
      </c>
      <c r="I110" s="17">
        <f t="shared" ref="I110:I114" si="528">N110+S110+X110+AC110+AH110+AM110+AR110</f>
        <v>3426074.66</v>
      </c>
      <c r="J110" s="17">
        <v>2093474.7599999998</v>
      </c>
      <c r="K110" s="18">
        <f t="shared" si="479"/>
        <v>1.1567823446312424</v>
      </c>
      <c r="L110" s="18">
        <f t="shared" si="297"/>
        <v>1.636549303321909</v>
      </c>
      <c r="M110" s="17">
        <v>1499544</v>
      </c>
      <c r="N110" s="17">
        <v>1286501.53</v>
      </c>
      <c r="O110" s="17">
        <v>1108130.3899999999</v>
      </c>
      <c r="P110" s="18">
        <f t="shared" si="398"/>
        <v>0.85792849692973328</v>
      </c>
      <c r="Q110" s="18">
        <f t="shared" si="399"/>
        <v>1.1609658408519958</v>
      </c>
      <c r="R110" s="17"/>
      <c r="S110" s="17"/>
      <c r="T110" s="17"/>
      <c r="U110" s="18" t="str">
        <f t="shared" si="400"/>
        <v xml:space="preserve"> </v>
      </c>
      <c r="V110" s="18" t="str">
        <f t="shared" si="401"/>
        <v xml:space="preserve"> </v>
      </c>
      <c r="W110" s="17"/>
      <c r="X110" s="17"/>
      <c r="Y110" s="17"/>
      <c r="Z110" s="18" t="str">
        <f t="shared" si="402"/>
        <v xml:space="preserve"> </v>
      </c>
      <c r="AA110" s="18" t="str">
        <f t="shared" si="403"/>
        <v xml:space="preserve"> </v>
      </c>
      <c r="AB110" s="17">
        <v>62184</v>
      </c>
      <c r="AC110" s="17">
        <v>337389.07</v>
      </c>
      <c r="AD110" s="17">
        <v>62290.8</v>
      </c>
      <c r="AE110" s="18" t="str">
        <f t="shared" si="404"/>
        <v>СВ.200</v>
      </c>
      <c r="AF110" s="18" t="str">
        <f t="shared" si="405"/>
        <v>св.200</v>
      </c>
      <c r="AG110" s="17">
        <v>100000</v>
      </c>
      <c r="AH110" s="17">
        <v>1141167.08</v>
      </c>
      <c r="AI110" s="17">
        <v>302245.44</v>
      </c>
      <c r="AJ110" s="18" t="str">
        <f t="shared" si="406"/>
        <v>СВ.200</v>
      </c>
      <c r="AK110" s="18" t="str">
        <f t="shared" si="407"/>
        <v>св.200</v>
      </c>
      <c r="AL110" s="17">
        <v>1300000</v>
      </c>
      <c r="AM110" s="17">
        <v>661016.98</v>
      </c>
      <c r="AN110" s="17">
        <v>620808.13</v>
      </c>
      <c r="AO110" s="18">
        <f t="shared" si="408"/>
        <v>0.5084746</v>
      </c>
      <c r="AP110" s="18">
        <f t="shared" si="409"/>
        <v>1.0647685622287195</v>
      </c>
      <c r="AQ110" s="17"/>
      <c r="AR110" s="17"/>
      <c r="AS110" s="17"/>
      <c r="AT110" s="18" t="str">
        <f t="shared" si="410"/>
        <v xml:space="preserve"> </v>
      </c>
      <c r="AU110" s="18" t="str">
        <f t="shared" si="411"/>
        <v xml:space="preserve"> </v>
      </c>
      <c r="AV110" s="17">
        <f t="shared" ref="AV110:AV114" si="529">BA110+BF110+BK110+BP110+BU110+BZ110+CE110+CJ110+CY110+DD110+DI110+DQ110+DV110</f>
        <v>38313</v>
      </c>
      <c r="AW110" s="17">
        <f t="shared" ref="AW110:AW114" si="530">BB110+BG110+BL110+BQ110+BV110+CA110+CF110+CK110+CZ110+DE110+DJ110+DN110+DR110+DW110</f>
        <v>38313</v>
      </c>
      <c r="AX110" s="17"/>
      <c r="AY110" s="18">
        <f t="shared" si="412"/>
        <v>1</v>
      </c>
      <c r="AZ110" s="18" t="str">
        <f t="shared" si="413"/>
        <v xml:space="preserve"> </v>
      </c>
      <c r="BA110" s="17"/>
      <c r="BB110" s="17"/>
      <c r="BC110" s="17"/>
      <c r="BD110" s="18" t="str">
        <f t="shared" si="414"/>
        <v xml:space="preserve"> </v>
      </c>
      <c r="BE110" s="18" t="str">
        <f t="shared" si="415"/>
        <v xml:space="preserve"> </v>
      </c>
      <c r="BF110" s="17"/>
      <c r="BG110" s="17"/>
      <c r="BH110" s="17"/>
      <c r="BI110" s="18" t="str">
        <f t="shared" si="416"/>
        <v xml:space="preserve"> </v>
      </c>
      <c r="BJ110" s="18" t="str">
        <f t="shared" si="417"/>
        <v xml:space="preserve"> </v>
      </c>
      <c r="BK110" s="17"/>
      <c r="BL110" s="17"/>
      <c r="BM110" s="17"/>
      <c r="BN110" s="18" t="str">
        <f t="shared" si="418"/>
        <v xml:space="preserve"> </v>
      </c>
      <c r="BO110" s="18" t="str">
        <f t="shared" si="419"/>
        <v xml:space="preserve"> </v>
      </c>
      <c r="BP110" s="17"/>
      <c r="BQ110" s="17"/>
      <c r="BR110" s="17"/>
      <c r="BS110" s="18" t="str">
        <f t="shared" si="420"/>
        <v xml:space="preserve"> </v>
      </c>
      <c r="BT110" s="18" t="str">
        <f t="shared" si="421"/>
        <v xml:space="preserve"> </v>
      </c>
      <c r="BU110" s="17"/>
      <c r="BV110" s="17"/>
      <c r="BW110" s="17"/>
      <c r="BX110" s="18" t="str">
        <f t="shared" si="422"/>
        <v xml:space="preserve"> </v>
      </c>
      <c r="BY110" s="18" t="str">
        <f t="shared" si="423"/>
        <v xml:space="preserve"> </v>
      </c>
      <c r="BZ110" s="17"/>
      <c r="CA110" s="17"/>
      <c r="CB110" s="17"/>
      <c r="CC110" s="18" t="str">
        <f t="shared" si="424"/>
        <v xml:space="preserve"> </v>
      </c>
      <c r="CD110" s="18" t="str">
        <f t="shared" si="425"/>
        <v xml:space="preserve"> </v>
      </c>
      <c r="CE110" s="17"/>
      <c r="CF110" s="17"/>
      <c r="CG110" s="17"/>
      <c r="CH110" s="18" t="str">
        <f t="shared" si="426"/>
        <v xml:space="preserve"> </v>
      </c>
      <c r="CI110" s="18" t="str">
        <f t="shared" si="427"/>
        <v xml:space="preserve"> </v>
      </c>
      <c r="CJ110" s="17">
        <f t="shared" ref="CJ110:CJ114" si="531">CO110+CT110</f>
        <v>0</v>
      </c>
      <c r="CK110" s="17">
        <f t="shared" ref="CK110:CK114" si="532">CP110+CU110</f>
        <v>0</v>
      </c>
      <c r="CL110" s="17"/>
      <c r="CM110" s="18" t="str">
        <f t="shared" ref="CM110:CM113" si="533">IF(CK110&lt;=0," ",IF(CK110/CJ110*100&gt;200,"СВ.200",CK110/CJ110))</f>
        <v xml:space="preserve"> </v>
      </c>
      <c r="CN110" s="18" t="str">
        <f t="shared" ref="CN110:CN113" si="534">IF(CL110=0," ",IF(CK110/CL110*100&gt;200,"св.200",CK110/CL110))</f>
        <v xml:space="preserve"> </v>
      </c>
      <c r="CO110" s="17"/>
      <c r="CP110" s="17"/>
      <c r="CQ110" s="17"/>
      <c r="CR110" s="18" t="str">
        <f t="shared" si="430"/>
        <v xml:space="preserve"> </v>
      </c>
      <c r="CS110" s="18" t="str">
        <f t="shared" si="431"/>
        <v xml:space="preserve"> </v>
      </c>
      <c r="CT110" s="17"/>
      <c r="CU110" s="17"/>
      <c r="CV110" s="17"/>
      <c r="CW110" s="18" t="str">
        <f t="shared" si="432"/>
        <v xml:space="preserve"> </v>
      </c>
      <c r="CX110" s="18" t="str">
        <f t="shared" si="433"/>
        <v xml:space="preserve"> </v>
      </c>
      <c r="CY110" s="17"/>
      <c r="CZ110" s="17"/>
      <c r="DA110" s="17"/>
      <c r="DB110" s="18" t="str">
        <f t="shared" si="434"/>
        <v xml:space="preserve"> </v>
      </c>
      <c r="DC110" s="18" t="str">
        <f t="shared" si="435"/>
        <v xml:space="preserve"> </v>
      </c>
      <c r="DD110" s="17"/>
      <c r="DE110" s="17"/>
      <c r="DF110" s="17"/>
      <c r="DG110" s="18" t="str">
        <f t="shared" si="436"/>
        <v xml:space="preserve"> </v>
      </c>
      <c r="DH110" s="18" t="str">
        <f t="shared" si="437"/>
        <v xml:space="preserve"> </v>
      </c>
      <c r="DI110" s="17"/>
      <c r="DJ110" s="17"/>
      <c r="DK110" s="17"/>
      <c r="DL110" s="18" t="str">
        <f t="shared" si="438"/>
        <v xml:space="preserve"> </v>
      </c>
      <c r="DM110" s="18" t="str">
        <f t="shared" si="439"/>
        <v xml:space="preserve"> </v>
      </c>
      <c r="DN110" s="17"/>
      <c r="DO110" s="17"/>
      <c r="DP110" s="38" t="str">
        <f t="shared" si="478"/>
        <v xml:space="preserve"> </v>
      </c>
      <c r="DQ110" s="17"/>
      <c r="DR110" s="17"/>
      <c r="DS110" s="17"/>
      <c r="DT110" s="18" t="str">
        <f t="shared" si="440"/>
        <v xml:space="preserve"> </v>
      </c>
      <c r="DU110" s="18" t="str">
        <f t="shared" si="441"/>
        <v xml:space="preserve"> </v>
      </c>
      <c r="DV110" s="17">
        <v>38313</v>
      </c>
      <c r="DW110" s="17">
        <v>38313</v>
      </c>
      <c r="DX110" s="17"/>
      <c r="DY110" s="18">
        <f t="shared" si="442"/>
        <v>1</v>
      </c>
      <c r="DZ110" s="18" t="str">
        <f t="shared" si="443"/>
        <v xml:space="preserve"> </v>
      </c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</row>
    <row r="111" spans="1:149" s="10" customFormat="1" ht="15.75" customHeight="1" outlineLevel="1" x14ac:dyDescent="0.25">
      <c r="A111" s="9">
        <f t="shared" ref="A111:A114" si="535">A110+1</f>
        <v>89</v>
      </c>
      <c r="B111" s="5" t="s">
        <v>28</v>
      </c>
      <c r="C111" s="17">
        <f t="shared" si="525"/>
        <v>1228040.83</v>
      </c>
      <c r="D111" s="17">
        <f t="shared" si="526"/>
        <v>906474.17999999993</v>
      </c>
      <c r="E111" s="17">
        <v>683616.5</v>
      </c>
      <c r="F111" s="18">
        <f>IF(D111&lt;=0," ",IF(D111/C111*100&gt;200,"СВ.200",D111/C111))</f>
        <v>0.73814661357798661</v>
      </c>
      <c r="G111" s="18">
        <f t="shared" si="499"/>
        <v>1.3259980998118095</v>
      </c>
      <c r="H111" s="17">
        <f t="shared" si="527"/>
        <v>1058095</v>
      </c>
      <c r="I111" s="17">
        <f t="shared" si="528"/>
        <v>750439.1</v>
      </c>
      <c r="J111" s="17">
        <v>622926.68000000005</v>
      </c>
      <c r="K111" s="18">
        <f t="shared" si="479"/>
        <v>0.70923603268137547</v>
      </c>
      <c r="L111" s="18">
        <f t="shared" si="297"/>
        <v>1.204698922190971</v>
      </c>
      <c r="M111" s="17">
        <v>528095</v>
      </c>
      <c r="N111" s="17">
        <v>488272.37</v>
      </c>
      <c r="O111" s="17">
        <v>390420.12</v>
      </c>
      <c r="P111" s="18">
        <f t="shared" si="398"/>
        <v>0.92459192001439139</v>
      </c>
      <c r="Q111" s="18">
        <f t="shared" si="399"/>
        <v>1.2506332153168747</v>
      </c>
      <c r="R111" s="17"/>
      <c r="S111" s="17"/>
      <c r="T111" s="17"/>
      <c r="U111" s="18" t="str">
        <f t="shared" si="400"/>
        <v xml:space="preserve"> </v>
      </c>
      <c r="V111" s="18" t="str">
        <f t="shared" si="401"/>
        <v xml:space="preserve"> </v>
      </c>
      <c r="W111" s="17"/>
      <c r="X111" s="17"/>
      <c r="Y111" s="17"/>
      <c r="Z111" s="18" t="str">
        <f t="shared" si="402"/>
        <v xml:space="preserve"> </v>
      </c>
      <c r="AA111" s="18" t="str">
        <f t="shared" si="403"/>
        <v xml:space="preserve"> </v>
      </c>
      <c r="AB111" s="17"/>
      <c r="AC111" s="17">
        <v>46706.39</v>
      </c>
      <c r="AD111" s="17"/>
      <c r="AE111" s="18"/>
      <c r="AF111" s="18" t="str">
        <f t="shared" si="405"/>
        <v xml:space="preserve"> </v>
      </c>
      <c r="AG111" s="17">
        <v>100000</v>
      </c>
      <c r="AH111" s="17">
        <v>84560.13</v>
      </c>
      <c r="AI111" s="17">
        <v>87660.41</v>
      </c>
      <c r="AJ111" s="18">
        <f t="shared" si="406"/>
        <v>0.8456013</v>
      </c>
      <c r="AK111" s="18">
        <f t="shared" si="407"/>
        <v>0.96463306525716686</v>
      </c>
      <c r="AL111" s="17">
        <v>430000</v>
      </c>
      <c r="AM111" s="17">
        <v>130900.21</v>
      </c>
      <c r="AN111" s="17">
        <v>144846.15</v>
      </c>
      <c r="AO111" s="18">
        <f t="shared" si="408"/>
        <v>0.30441909302325582</v>
      </c>
      <c r="AP111" s="18">
        <f t="shared" si="409"/>
        <v>0.90371894592987123</v>
      </c>
      <c r="AQ111" s="17"/>
      <c r="AR111" s="17"/>
      <c r="AS111" s="17"/>
      <c r="AT111" s="18" t="str">
        <f t="shared" si="410"/>
        <v xml:space="preserve"> </v>
      </c>
      <c r="AU111" s="18" t="str">
        <f t="shared" si="411"/>
        <v xml:space="preserve"> </v>
      </c>
      <c r="AV111" s="17">
        <f t="shared" si="529"/>
        <v>169945.83000000002</v>
      </c>
      <c r="AW111" s="17">
        <f t="shared" si="530"/>
        <v>156035.08000000002</v>
      </c>
      <c r="AX111" s="17">
        <v>60689.82</v>
      </c>
      <c r="AY111" s="18">
        <f t="shared" si="412"/>
        <v>0.91814597627961803</v>
      </c>
      <c r="AZ111" s="18" t="str">
        <f t="shared" si="413"/>
        <v>св.200</v>
      </c>
      <c r="BA111" s="17"/>
      <c r="BB111" s="17"/>
      <c r="BC111" s="17"/>
      <c r="BD111" s="18" t="str">
        <f t="shared" si="414"/>
        <v xml:space="preserve"> </v>
      </c>
      <c r="BE111" s="18" t="str">
        <f t="shared" si="415"/>
        <v xml:space="preserve"> </v>
      </c>
      <c r="BF111" s="17">
        <v>39019</v>
      </c>
      <c r="BG111" s="17">
        <v>29264.07</v>
      </c>
      <c r="BH111" s="17">
        <v>29264.07</v>
      </c>
      <c r="BI111" s="18">
        <f t="shared" si="416"/>
        <v>0.74999538686281042</v>
      </c>
      <c r="BJ111" s="18">
        <f t="shared" si="417"/>
        <v>1</v>
      </c>
      <c r="BK111" s="17"/>
      <c r="BL111" s="17"/>
      <c r="BM111" s="17"/>
      <c r="BN111" s="18" t="str">
        <f t="shared" si="418"/>
        <v xml:space="preserve"> </v>
      </c>
      <c r="BO111" s="18" t="str">
        <f t="shared" si="419"/>
        <v xml:space="preserve"> </v>
      </c>
      <c r="BP111" s="17"/>
      <c r="BQ111" s="17"/>
      <c r="BR111" s="17"/>
      <c r="BS111" s="18" t="str">
        <f t="shared" si="420"/>
        <v xml:space="preserve"> </v>
      </c>
      <c r="BT111" s="18" t="str">
        <f t="shared" si="421"/>
        <v xml:space="preserve"> </v>
      </c>
      <c r="BU111" s="17"/>
      <c r="BV111" s="17"/>
      <c r="BW111" s="17"/>
      <c r="BX111" s="18" t="str">
        <f t="shared" si="422"/>
        <v xml:space="preserve"> </v>
      </c>
      <c r="BY111" s="18" t="str">
        <f t="shared" si="423"/>
        <v xml:space="preserve"> </v>
      </c>
      <c r="BZ111" s="17">
        <v>35000</v>
      </c>
      <c r="CA111" s="17">
        <v>32455.439999999999</v>
      </c>
      <c r="CB111" s="17">
        <v>31425.75</v>
      </c>
      <c r="CC111" s="18">
        <f t="shared" si="424"/>
        <v>0.92729828571428563</v>
      </c>
      <c r="CD111" s="18">
        <f t="shared" si="425"/>
        <v>1.0327658051120499</v>
      </c>
      <c r="CE111" s="17"/>
      <c r="CF111" s="17"/>
      <c r="CG111" s="17"/>
      <c r="CH111" s="18" t="str">
        <f t="shared" si="426"/>
        <v xml:space="preserve"> </v>
      </c>
      <c r="CI111" s="18" t="str">
        <f t="shared" si="427"/>
        <v xml:space="preserve"> </v>
      </c>
      <c r="CJ111" s="17">
        <f t="shared" si="531"/>
        <v>0</v>
      </c>
      <c r="CK111" s="17">
        <f t="shared" si="532"/>
        <v>0</v>
      </c>
      <c r="CL111" s="17"/>
      <c r="CM111" s="18" t="str">
        <f t="shared" si="533"/>
        <v xml:space="preserve"> </v>
      </c>
      <c r="CN111" s="18" t="str">
        <f t="shared" si="534"/>
        <v xml:space="preserve"> </v>
      </c>
      <c r="CO111" s="17"/>
      <c r="CP111" s="17"/>
      <c r="CQ111" s="17"/>
      <c r="CR111" s="18" t="str">
        <f t="shared" si="430"/>
        <v xml:space="preserve"> </v>
      </c>
      <c r="CS111" s="18" t="str">
        <f t="shared" si="431"/>
        <v xml:space="preserve"> </v>
      </c>
      <c r="CT111" s="17"/>
      <c r="CU111" s="17"/>
      <c r="CV111" s="17"/>
      <c r="CW111" s="18" t="str">
        <f t="shared" si="432"/>
        <v xml:space="preserve"> </v>
      </c>
      <c r="CX111" s="18" t="str">
        <f t="shared" si="433"/>
        <v xml:space="preserve"> </v>
      </c>
      <c r="CY111" s="17"/>
      <c r="CZ111" s="17"/>
      <c r="DA111" s="17"/>
      <c r="DB111" s="18" t="str">
        <f t="shared" si="434"/>
        <v xml:space="preserve"> </v>
      </c>
      <c r="DC111" s="18" t="str">
        <f t="shared" si="435"/>
        <v xml:space="preserve"> </v>
      </c>
      <c r="DD111" s="17"/>
      <c r="DE111" s="17"/>
      <c r="DF111" s="17"/>
      <c r="DG111" s="18" t="str">
        <f t="shared" si="436"/>
        <v xml:space="preserve"> </v>
      </c>
      <c r="DH111" s="18" t="str">
        <f t="shared" si="437"/>
        <v xml:space="preserve"> </v>
      </c>
      <c r="DI111" s="17"/>
      <c r="DJ111" s="17"/>
      <c r="DK111" s="17"/>
      <c r="DL111" s="18" t="str">
        <f t="shared" si="438"/>
        <v xml:space="preserve"> </v>
      </c>
      <c r="DM111" s="18" t="str">
        <f t="shared" si="439"/>
        <v xml:space="preserve"> </v>
      </c>
      <c r="DN111" s="17"/>
      <c r="DO111" s="17"/>
      <c r="DP111" s="38" t="str">
        <f t="shared" si="478"/>
        <v xml:space="preserve"> </v>
      </c>
      <c r="DQ111" s="17"/>
      <c r="DR111" s="17"/>
      <c r="DS111" s="17"/>
      <c r="DT111" s="18" t="str">
        <f t="shared" si="440"/>
        <v xml:space="preserve"> </v>
      </c>
      <c r="DU111" s="18" t="str">
        <f t="shared" si="441"/>
        <v xml:space="preserve"> </v>
      </c>
      <c r="DV111" s="17">
        <v>95926.83</v>
      </c>
      <c r="DW111" s="17">
        <v>94315.57</v>
      </c>
      <c r="DX111" s="17"/>
      <c r="DY111" s="18">
        <f t="shared" si="442"/>
        <v>0.98320323938568599</v>
      </c>
      <c r="DZ111" s="18" t="str">
        <f t="shared" si="443"/>
        <v xml:space="preserve"> </v>
      </c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</row>
    <row r="112" spans="1:149" s="10" customFormat="1" ht="15.75" customHeight="1" outlineLevel="1" x14ac:dyDescent="0.25">
      <c r="A112" s="9">
        <f t="shared" si="535"/>
        <v>90</v>
      </c>
      <c r="B112" s="5" t="s">
        <v>50</v>
      </c>
      <c r="C112" s="17">
        <f t="shared" si="525"/>
        <v>1642885.61</v>
      </c>
      <c r="D112" s="17">
        <f t="shared" si="526"/>
        <v>1272091.67</v>
      </c>
      <c r="E112" s="17">
        <v>1189098.79</v>
      </c>
      <c r="F112" s="18">
        <f>IF(D112&lt;=0," ",IF(D112/C112*100&gt;200,"СВ.200",D112/C112))</f>
        <v>0.77430325170356795</v>
      </c>
      <c r="G112" s="18">
        <f t="shared" si="499"/>
        <v>1.069794772896876</v>
      </c>
      <c r="H112" s="17">
        <f t="shared" si="527"/>
        <v>1518055</v>
      </c>
      <c r="I112" s="17">
        <f t="shared" si="528"/>
        <v>1231541.49</v>
      </c>
      <c r="J112" s="17">
        <v>1189098.79</v>
      </c>
      <c r="K112" s="18">
        <f t="shared" si="479"/>
        <v>0.81126276057191604</v>
      </c>
      <c r="L112" s="18">
        <f t="shared" si="297"/>
        <v>1.0356931655779416</v>
      </c>
      <c r="M112" s="17">
        <v>436139</v>
      </c>
      <c r="N112" s="17">
        <v>320849.24</v>
      </c>
      <c r="O112" s="17">
        <v>321562.90999999997</v>
      </c>
      <c r="P112" s="18">
        <f t="shared" si="398"/>
        <v>0.73565821905401718</v>
      </c>
      <c r="Q112" s="18">
        <f t="shared" si="399"/>
        <v>0.99778062090556408</v>
      </c>
      <c r="R112" s="17"/>
      <c r="S112" s="17"/>
      <c r="T112" s="17"/>
      <c r="U112" s="18" t="str">
        <f t="shared" si="400"/>
        <v xml:space="preserve"> </v>
      </c>
      <c r="V112" s="18" t="str">
        <f t="shared" si="401"/>
        <v xml:space="preserve"> </v>
      </c>
      <c r="W112" s="17"/>
      <c r="X112" s="17"/>
      <c r="Y112" s="17"/>
      <c r="Z112" s="18" t="str">
        <f t="shared" si="402"/>
        <v xml:space="preserve"> </v>
      </c>
      <c r="AA112" s="18" t="str">
        <f t="shared" si="403"/>
        <v xml:space="preserve"> </v>
      </c>
      <c r="AB112" s="17">
        <v>101916</v>
      </c>
      <c r="AC112" s="17">
        <v>129717.3</v>
      </c>
      <c r="AD112" s="17">
        <v>102092.1</v>
      </c>
      <c r="AE112" s="18">
        <f t="shared" si="404"/>
        <v>1.2727864123395738</v>
      </c>
      <c r="AF112" s="18">
        <f t="shared" si="405"/>
        <v>1.2705909663921107</v>
      </c>
      <c r="AG112" s="17">
        <v>80000</v>
      </c>
      <c r="AH112" s="17">
        <v>82625.81</v>
      </c>
      <c r="AI112" s="17">
        <v>107309.25</v>
      </c>
      <c r="AJ112" s="18">
        <f t="shared" si="406"/>
        <v>1.0328226249999999</v>
      </c>
      <c r="AK112" s="18">
        <f t="shared" si="407"/>
        <v>0.7699784501336091</v>
      </c>
      <c r="AL112" s="17">
        <v>900000</v>
      </c>
      <c r="AM112" s="17">
        <v>698349.14</v>
      </c>
      <c r="AN112" s="17">
        <v>658134.53</v>
      </c>
      <c r="AO112" s="18">
        <f t="shared" si="408"/>
        <v>0.77594348888888887</v>
      </c>
      <c r="AP112" s="18">
        <f t="shared" si="409"/>
        <v>1.0611039356953358</v>
      </c>
      <c r="AQ112" s="17"/>
      <c r="AR112" s="17"/>
      <c r="AS112" s="17"/>
      <c r="AT112" s="18" t="str">
        <f t="shared" si="410"/>
        <v xml:space="preserve"> </v>
      </c>
      <c r="AU112" s="18" t="str">
        <f t="shared" si="411"/>
        <v xml:space="preserve"> </v>
      </c>
      <c r="AV112" s="17">
        <f t="shared" si="529"/>
        <v>124830.61</v>
      </c>
      <c r="AW112" s="17">
        <f t="shared" si="530"/>
        <v>40550.18</v>
      </c>
      <c r="AX112" s="17"/>
      <c r="AY112" s="18">
        <f t="shared" si="412"/>
        <v>0.32484163940238697</v>
      </c>
      <c r="AZ112" s="18" t="str">
        <f t="shared" si="413"/>
        <v xml:space="preserve"> </v>
      </c>
      <c r="BA112" s="17"/>
      <c r="BB112" s="17"/>
      <c r="BC112" s="17"/>
      <c r="BD112" s="18" t="str">
        <f t="shared" si="414"/>
        <v xml:space="preserve"> </v>
      </c>
      <c r="BE112" s="18" t="str">
        <f t="shared" si="415"/>
        <v xml:space="preserve"> </v>
      </c>
      <c r="BF112" s="17"/>
      <c r="BG112" s="17"/>
      <c r="BH112" s="17"/>
      <c r="BI112" s="18" t="str">
        <f t="shared" si="416"/>
        <v xml:space="preserve"> </v>
      </c>
      <c r="BJ112" s="18" t="str">
        <f t="shared" si="417"/>
        <v xml:space="preserve"> </v>
      </c>
      <c r="BK112" s="17"/>
      <c r="BL112" s="17"/>
      <c r="BM112" s="17"/>
      <c r="BN112" s="18" t="str">
        <f t="shared" si="418"/>
        <v xml:space="preserve"> </v>
      </c>
      <c r="BO112" s="18" t="str">
        <f t="shared" si="419"/>
        <v xml:space="preserve"> </v>
      </c>
      <c r="BP112" s="17"/>
      <c r="BQ112" s="17"/>
      <c r="BR112" s="17"/>
      <c r="BS112" s="18" t="str">
        <f t="shared" si="420"/>
        <v xml:space="preserve"> </v>
      </c>
      <c r="BT112" s="18" t="str">
        <f t="shared" si="421"/>
        <v xml:space="preserve"> </v>
      </c>
      <c r="BU112" s="17"/>
      <c r="BV112" s="17"/>
      <c r="BW112" s="17"/>
      <c r="BX112" s="18" t="str">
        <f t="shared" si="422"/>
        <v xml:space="preserve"> </v>
      </c>
      <c r="BY112" s="18" t="str">
        <f t="shared" si="423"/>
        <v xml:space="preserve"> </v>
      </c>
      <c r="BZ112" s="17">
        <v>30000</v>
      </c>
      <c r="CA112" s="17"/>
      <c r="CB112" s="17"/>
      <c r="CC112" s="18" t="str">
        <f t="shared" si="424"/>
        <v xml:space="preserve"> </v>
      </c>
      <c r="CD112" s="18" t="str">
        <f t="shared" si="425"/>
        <v xml:space="preserve"> </v>
      </c>
      <c r="CE112" s="17"/>
      <c r="CF112" s="17"/>
      <c r="CG112" s="17"/>
      <c r="CH112" s="18" t="str">
        <f t="shared" si="426"/>
        <v xml:space="preserve"> </v>
      </c>
      <c r="CI112" s="18" t="str">
        <f t="shared" si="427"/>
        <v xml:space="preserve"> </v>
      </c>
      <c r="CJ112" s="17">
        <f t="shared" si="531"/>
        <v>0</v>
      </c>
      <c r="CK112" s="17">
        <f t="shared" si="532"/>
        <v>0</v>
      </c>
      <c r="CL112" s="17"/>
      <c r="CM112" s="18" t="str">
        <f t="shared" si="533"/>
        <v xml:space="preserve"> </v>
      </c>
      <c r="CN112" s="18" t="str">
        <f t="shared" si="534"/>
        <v xml:space="preserve"> </v>
      </c>
      <c r="CO112" s="17"/>
      <c r="CP112" s="17"/>
      <c r="CQ112" s="17"/>
      <c r="CR112" s="18" t="str">
        <f t="shared" si="430"/>
        <v xml:space="preserve"> </v>
      </c>
      <c r="CS112" s="18" t="str">
        <f t="shared" si="431"/>
        <v xml:space="preserve"> </v>
      </c>
      <c r="CT112" s="17"/>
      <c r="CU112" s="17"/>
      <c r="CV112" s="17"/>
      <c r="CW112" s="18" t="str">
        <f t="shared" si="432"/>
        <v xml:space="preserve"> </v>
      </c>
      <c r="CX112" s="18" t="str">
        <f t="shared" si="433"/>
        <v xml:space="preserve"> </v>
      </c>
      <c r="CY112" s="17"/>
      <c r="CZ112" s="17"/>
      <c r="DA112" s="17"/>
      <c r="DB112" s="18" t="str">
        <f t="shared" si="434"/>
        <v xml:space="preserve"> </v>
      </c>
      <c r="DC112" s="18" t="str">
        <f t="shared" si="435"/>
        <v xml:space="preserve"> </v>
      </c>
      <c r="DD112" s="17"/>
      <c r="DE112" s="17"/>
      <c r="DF112" s="17"/>
      <c r="DG112" s="18" t="str">
        <f t="shared" si="436"/>
        <v xml:space="preserve"> </v>
      </c>
      <c r="DH112" s="18" t="str">
        <f t="shared" si="437"/>
        <v xml:space="preserve"> </v>
      </c>
      <c r="DI112" s="17"/>
      <c r="DJ112" s="17"/>
      <c r="DK112" s="17"/>
      <c r="DL112" s="18" t="str">
        <f t="shared" si="438"/>
        <v xml:space="preserve"> </v>
      </c>
      <c r="DM112" s="18" t="str">
        <f t="shared" si="439"/>
        <v xml:space="preserve"> </v>
      </c>
      <c r="DN112" s="17"/>
      <c r="DO112" s="17"/>
      <c r="DP112" s="38" t="str">
        <f t="shared" si="478"/>
        <v xml:space="preserve"> </v>
      </c>
      <c r="DQ112" s="17"/>
      <c r="DR112" s="17"/>
      <c r="DS112" s="17"/>
      <c r="DT112" s="18" t="str">
        <f t="shared" si="440"/>
        <v xml:space="preserve"> </v>
      </c>
      <c r="DU112" s="18" t="str">
        <f t="shared" si="441"/>
        <v xml:space="preserve"> </v>
      </c>
      <c r="DV112" s="17">
        <v>94830.61</v>
      </c>
      <c r="DW112" s="17">
        <v>40550.18</v>
      </c>
      <c r="DX112" s="17"/>
      <c r="DY112" s="18">
        <f t="shared" si="442"/>
        <v>0.42760644479667481</v>
      </c>
      <c r="DZ112" s="18" t="str">
        <f t="shared" si="443"/>
        <v xml:space="preserve"> </v>
      </c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</row>
    <row r="113" spans="1:149" s="10" customFormat="1" ht="15.75" customHeight="1" outlineLevel="1" x14ac:dyDescent="0.25">
      <c r="A113" s="9">
        <f t="shared" si="535"/>
        <v>91</v>
      </c>
      <c r="B113" s="5" t="s">
        <v>12</v>
      </c>
      <c r="C113" s="17">
        <f t="shared" si="525"/>
        <v>583008</v>
      </c>
      <c r="D113" s="17">
        <f t="shared" si="526"/>
        <v>385599.31999999995</v>
      </c>
      <c r="E113" s="17">
        <v>243043.05</v>
      </c>
      <c r="F113" s="18">
        <f>IF(D113&lt;=0," ",IF(D113/C113*100&gt;200,"СВ.200",D113/C113))</f>
        <v>0.66139627586585426</v>
      </c>
      <c r="G113" s="18">
        <f t="shared" si="499"/>
        <v>1.5865474038447096</v>
      </c>
      <c r="H113" s="17">
        <f t="shared" si="527"/>
        <v>483008</v>
      </c>
      <c r="I113" s="17">
        <f t="shared" si="528"/>
        <v>316150.73</v>
      </c>
      <c r="J113" s="17">
        <v>232813.05</v>
      </c>
      <c r="K113" s="18">
        <f t="shared" si="479"/>
        <v>0.65454553547767325</v>
      </c>
      <c r="L113" s="18">
        <f t="shared" si="297"/>
        <v>1.3579596590483223</v>
      </c>
      <c r="M113" s="17">
        <v>243008</v>
      </c>
      <c r="N113" s="17">
        <v>185662.91</v>
      </c>
      <c r="O113" s="17">
        <v>179214.16</v>
      </c>
      <c r="P113" s="18">
        <f t="shared" si="398"/>
        <v>0.76401974420595209</v>
      </c>
      <c r="Q113" s="18">
        <f t="shared" si="399"/>
        <v>1.0359834847871396</v>
      </c>
      <c r="R113" s="17"/>
      <c r="S113" s="17"/>
      <c r="T113" s="17"/>
      <c r="U113" s="18" t="str">
        <f t="shared" si="400"/>
        <v xml:space="preserve"> </v>
      </c>
      <c r="V113" s="18" t="str">
        <f t="shared" si="401"/>
        <v xml:space="preserve"> </v>
      </c>
      <c r="W113" s="17"/>
      <c r="X113" s="17"/>
      <c r="Y113" s="17"/>
      <c r="Z113" s="18" t="str">
        <f t="shared" si="402"/>
        <v xml:space="preserve"> </v>
      </c>
      <c r="AA113" s="18" t="str">
        <f t="shared" si="403"/>
        <v xml:space="preserve"> </v>
      </c>
      <c r="AB113" s="17"/>
      <c r="AC113" s="17"/>
      <c r="AD113" s="17"/>
      <c r="AE113" s="18" t="str">
        <f t="shared" si="404"/>
        <v xml:space="preserve"> </v>
      </c>
      <c r="AF113" s="18" t="str">
        <f t="shared" si="405"/>
        <v xml:space="preserve"> </v>
      </c>
      <c r="AG113" s="17">
        <v>120000</v>
      </c>
      <c r="AH113" s="17">
        <v>80890.600000000006</v>
      </c>
      <c r="AI113" s="17">
        <v>79355.34</v>
      </c>
      <c r="AJ113" s="18">
        <f t="shared" si="406"/>
        <v>0.6740883333333334</v>
      </c>
      <c r="AK113" s="18">
        <f t="shared" si="407"/>
        <v>1.0193466501435191</v>
      </c>
      <c r="AL113" s="17">
        <v>120000</v>
      </c>
      <c r="AM113" s="17">
        <v>49597.22</v>
      </c>
      <c r="AN113" s="17">
        <v>-25756.45</v>
      </c>
      <c r="AO113" s="18">
        <f t="shared" si="408"/>
        <v>0.4133101666666667</v>
      </c>
      <c r="AP113" s="18"/>
      <c r="AQ113" s="17"/>
      <c r="AR113" s="17"/>
      <c r="AS113" s="17"/>
      <c r="AT113" s="18" t="str">
        <f t="shared" si="410"/>
        <v xml:space="preserve"> </v>
      </c>
      <c r="AU113" s="18" t="str">
        <f t="shared" si="411"/>
        <v xml:space="preserve"> </v>
      </c>
      <c r="AV113" s="17">
        <f t="shared" si="529"/>
        <v>100000</v>
      </c>
      <c r="AW113" s="17">
        <f t="shared" si="530"/>
        <v>69448.59</v>
      </c>
      <c r="AX113" s="17">
        <v>10230</v>
      </c>
      <c r="AY113" s="18">
        <f t="shared" si="412"/>
        <v>0.69448589999999999</v>
      </c>
      <c r="AZ113" s="18" t="str">
        <f t="shared" si="413"/>
        <v>св.200</v>
      </c>
      <c r="BA113" s="17"/>
      <c r="BB113" s="17"/>
      <c r="BC113" s="17"/>
      <c r="BD113" s="18" t="str">
        <f t="shared" si="414"/>
        <v xml:space="preserve"> </v>
      </c>
      <c r="BE113" s="18" t="str">
        <f t="shared" si="415"/>
        <v xml:space="preserve"> </v>
      </c>
      <c r="BF113" s="17"/>
      <c r="BG113" s="17"/>
      <c r="BH113" s="17"/>
      <c r="BI113" s="18" t="str">
        <f t="shared" si="416"/>
        <v xml:space="preserve"> </v>
      </c>
      <c r="BJ113" s="18" t="str">
        <f t="shared" si="417"/>
        <v xml:space="preserve"> </v>
      </c>
      <c r="BK113" s="17"/>
      <c r="BL113" s="17"/>
      <c r="BM113" s="17"/>
      <c r="BN113" s="18" t="str">
        <f t="shared" si="418"/>
        <v xml:space="preserve"> </v>
      </c>
      <c r="BO113" s="18" t="str">
        <f t="shared" si="419"/>
        <v xml:space="preserve"> </v>
      </c>
      <c r="BP113" s="17"/>
      <c r="BQ113" s="17"/>
      <c r="BR113" s="17"/>
      <c r="BS113" s="18" t="str">
        <f t="shared" si="420"/>
        <v xml:space="preserve"> </v>
      </c>
      <c r="BT113" s="18" t="str">
        <f t="shared" si="421"/>
        <v xml:space="preserve"> </v>
      </c>
      <c r="BU113" s="17"/>
      <c r="BV113" s="17"/>
      <c r="BW113" s="17"/>
      <c r="BX113" s="18" t="str">
        <f t="shared" si="422"/>
        <v xml:space="preserve"> </v>
      </c>
      <c r="BY113" s="18" t="str">
        <f t="shared" si="423"/>
        <v xml:space="preserve"> </v>
      </c>
      <c r="BZ113" s="17">
        <v>10000</v>
      </c>
      <c r="CA113" s="17">
        <v>9630</v>
      </c>
      <c r="CB113" s="17">
        <v>10230</v>
      </c>
      <c r="CC113" s="18">
        <f t="shared" si="424"/>
        <v>0.96299999999999997</v>
      </c>
      <c r="CD113" s="18">
        <f t="shared" si="425"/>
        <v>0.94134897360703818</v>
      </c>
      <c r="CE113" s="17">
        <v>30000</v>
      </c>
      <c r="CF113" s="17"/>
      <c r="CG113" s="17"/>
      <c r="CH113" s="18" t="str">
        <f t="shared" si="426"/>
        <v xml:space="preserve"> </v>
      </c>
      <c r="CI113" s="18" t="str">
        <f t="shared" si="427"/>
        <v xml:space="preserve"> </v>
      </c>
      <c r="CJ113" s="17">
        <f t="shared" si="531"/>
        <v>60000</v>
      </c>
      <c r="CK113" s="17">
        <f t="shared" si="532"/>
        <v>59818.59</v>
      </c>
      <c r="CL113" s="17"/>
      <c r="CM113" s="18">
        <f t="shared" si="533"/>
        <v>0.99697649999999993</v>
      </c>
      <c r="CN113" s="18" t="str">
        <f t="shared" si="534"/>
        <v xml:space="preserve"> </v>
      </c>
      <c r="CO113" s="17"/>
      <c r="CP113" s="17"/>
      <c r="CQ113" s="17"/>
      <c r="CR113" s="18" t="str">
        <f t="shared" si="430"/>
        <v xml:space="preserve"> </v>
      </c>
      <c r="CS113" s="18" t="str">
        <f t="shared" si="431"/>
        <v xml:space="preserve"> </v>
      </c>
      <c r="CT113" s="17">
        <v>60000</v>
      </c>
      <c r="CU113" s="17">
        <v>59818.59</v>
      </c>
      <c r="CV113" s="17"/>
      <c r="CW113" s="18">
        <f t="shared" si="432"/>
        <v>0.99697649999999993</v>
      </c>
      <c r="CX113" s="18" t="str">
        <f t="shared" si="433"/>
        <v xml:space="preserve"> </v>
      </c>
      <c r="CY113" s="17"/>
      <c r="CZ113" s="17"/>
      <c r="DA113" s="17"/>
      <c r="DB113" s="18" t="str">
        <f t="shared" si="434"/>
        <v xml:space="preserve"> </v>
      </c>
      <c r="DC113" s="18" t="str">
        <f t="shared" si="435"/>
        <v xml:space="preserve"> </v>
      </c>
      <c r="DD113" s="17"/>
      <c r="DE113" s="17"/>
      <c r="DF113" s="17"/>
      <c r="DG113" s="18" t="str">
        <f t="shared" si="436"/>
        <v xml:space="preserve"> </v>
      </c>
      <c r="DH113" s="18" t="str">
        <f t="shared" si="437"/>
        <v xml:space="preserve"> </v>
      </c>
      <c r="DI113" s="17"/>
      <c r="DJ113" s="17"/>
      <c r="DK113" s="17"/>
      <c r="DL113" s="18" t="str">
        <f t="shared" si="438"/>
        <v xml:space="preserve"> </v>
      </c>
      <c r="DM113" s="18" t="str">
        <f t="shared" si="439"/>
        <v xml:space="preserve"> </v>
      </c>
      <c r="DN113" s="17"/>
      <c r="DO113" s="17"/>
      <c r="DP113" s="38" t="str">
        <f t="shared" si="478"/>
        <v xml:space="preserve"> </v>
      </c>
      <c r="DQ113" s="17"/>
      <c r="DR113" s="17"/>
      <c r="DS113" s="17"/>
      <c r="DT113" s="18" t="str">
        <f t="shared" si="440"/>
        <v xml:space="preserve"> </v>
      </c>
      <c r="DU113" s="18" t="str">
        <f t="shared" si="441"/>
        <v xml:space="preserve"> </v>
      </c>
      <c r="DV113" s="17"/>
      <c r="DW113" s="17"/>
      <c r="DX113" s="17"/>
      <c r="DY113" s="18" t="str">
        <f t="shared" si="442"/>
        <v xml:space="preserve"> </v>
      </c>
      <c r="DZ113" s="18" t="str">
        <f t="shared" si="443"/>
        <v xml:space="preserve"> </v>
      </c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</row>
    <row r="114" spans="1:149" s="10" customFormat="1" ht="16.5" customHeight="1" outlineLevel="1" x14ac:dyDescent="0.25">
      <c r="A114" s="9">
        <f t="shared" si="535"/>
        <v>92</v>
      </c>
      <c r="B114" s="5" t="s">
        <v>96</v>
      </c>
      <c r="C114" s="17">
        <f t="shared" si="525"/>
        <v>3302968.24</v>
      </c>
      <c r="D114" s="17">
        <f t="shared" si="526"/>
        <v>2205921.54</v>
      </c>
      <c r="E114" s="17">
        <v>1754923.21</v>
      </c>
      <c r="F114" s="18">
        <f>IF(D114&lt;=0," ",IF(D114/C114*100&gt;200,"СВ.200",D114/C114))</f>
        <v>0.66786035460032156</v>
      </c>
      <c r="G114" s="18">
        <f t="shared" si="499"/>
        <v>1.2569903500222099</v>
      </c>
      <c r="H114" s="17">
        <f t="shared" si="527"/>
        <v>2544664</v>
      </c>
      <c r="I114" s="17">
        <f t="shared" si="528"/>
        <v>1463420.19</v>
      </c>
      <c r="J114" s="17">
        <v>1498305.94</v>
      </c>
      <c r="K114" s="18">
        <f t="shared" si="479"/>
        <v>0.57509368230933433</v>
      </c>
      <c r="L114" s="18">
        <f t="shared" si="297"/>
        <v>0.97671653761180444</v>
      </c>
      <c r="M114" s="17">
        <v>929664</v>
      </c>
      <c r="N114" s="17">
        <v>807647.22</v>
      </c>
      <c r="O114" s="17">
        <v>686577.6</v>
      </c>
      <c r="P114" s="18">
        <f t="shared" si="398"/>
        <v>0.86875174256505572</v>
      </c>
      <c r="Q114" s="18">
        <f t="shared" si="399"/>
        <v>1.1763378531428932</v>
      </c>
      <c r="R114" s="17"/>
      <c r="S114" s="17"/>
      <c r="T114" s="17"/>
      <c r="U114" s="18" t="str">
        <f t="shared" si="400"/>
        <v xml:space="preserve"> </v>
      </c>
      <c r="V114" s="18" t="str">
        <f t="shared" si="401"/>
        <v xml:space="preserve"> </v>
      </c>
      <c r="W114" s="17"/>
      <c r="X114" s="17"/>
      <c r="Y114" s="17"/>
      <c r="Z114" s="18" t="str">
        <f t="shared" si="402"/>
        <v xml:space="preserve"> </v>
      </c>
      <c r="AA114" s="18" t="str">
        <f t="shared" si="403"/>
        <v xml:space="preserve"> </v>
      </c>
      <c r="AB114" s="17"/>
      <c r="AC114" s="17"/>
      <c r="AD114" s="17"/>
      <c r="AE114" s="18" t="str">
        <f t="shared" si="404"/>
        <v xml:space="preserve"> </v>
      </c>
      <c r="AF114" s="18" t="str">
        <f t="shared" si="405"/>
        <v xml:space="preserve"> </v>
      </c>
      <c r="AG114" s="17">
        <v>200000</v>
      </c>
      <c r="AH114" s="17">
        <v>148310.37</v>
      </c>
      <c r="AI114" s="17">
        <v>37112.21</v>
      </c>
      <c r="AJ114" s="18">
        <f t="shared" si="406"/>
        <v>0.74155185000000001</v>
      </c>
      <c r="AK114" s="18" t="str">
        <f t="shared" si="407"/>
        <v>св.200</v>
      </c>
      <c r="AL114" s="17">
        <v>1415000</v>
      </c>
      <c r="AM114" s="17">
        <v>507462.6</v>
      </c>
      <c r="AN114" s="17">
        <v>774616.13</v>
      </c>
      <c r="AO114" s="18">
        <f t="shared" si="408"/>
        <v>0.35863081272084801</v>
      </c>
      <c r="AP114" s="18">
        <f t="shared" si="409"/>
        <v>0.65511494060935704</v>
      </c>
      <c r="AQ114" s="17"/>
      <c r="AR114" s="17"/>
      <c r="AS114" s="17"/>
      <c r="AT114" s="18" t="str">
        <f t="shared" si="410"/>
        <v xml:space="preserve"> </v>
      </c>
      <c r="AU114" s="18" t="str">
        <f t="shared" si="411"/>
        <v xml:space="preserve"> </v>
      </c>
      <c r="AV114" s="17">
        <f t="shared" si="529"/>
        <v>758304.24</v>
      </c>
      <c r="AW114" s="17">
        <f t="shared" si="530"/>
        <v>742501.35</v>
      </c>
      <c r="AX114" s="17">
        <v>256617.27</v>
      </c>
      <c r="AY114" s="18">
        <f t="shared" si="412"/>
        <v>0.97916022466127839</v>
      </c>
      <c r="AZ114" s="18" t="str">
        <f t="shared" si="413"/>
        <v>св.200</v>
      </c>
      <c r="BA114" s="17"/>
      <c r="BB114" s="17"/>
      <c r="BC114" s="17"/>
      <c r="BD114" s="18" t="str">
        <f t="shared" si="414"/>
        <v xml:space="preserve"> </v>
      </c>
      <c r="BE114" s="18" t="str">
        <f t="shared" si="415"/>
        <v xml:space="preserve"> </v>
      </c>
      <c r="BF114" s="17">
        <v>47617.19</v>
      </c>
      <c r="BG114" s="17">
        <v>25538.15</v>
      </c>
      <c r="BH114" s="17"/>
      <c r="BI114" s="18">
        <f t="shared" si="416"/>
        <v>0.53632207192402581</v>
      </c>
      <c r="BJ114" s="18" t="str">
        <f t="shared" si="417"/>
        <v xml:space="preserve"> </v>
      </c>
      <c r="BK114" s="17">
        <v>70000</v>
      </c>
      <c r="BL114" s="17">
        <v>76276.149999999994</v>
      </c>
      <c r="BM114" s="17">
        <v>54995.13</v>
      </c>
      <c r="BN114" s="18">
        <f t="shared" si="418"/>
        <v>1.0896592857142857</v>
      </c>
      <c r="BO114" s="18">
        <f t="shared" si="419"/>
        <v>1.3869619000809708</v>
      </c>
      <c r="BP114" s="17"/>
      <c r="BQ114" s="17"/>
      <c r="BR114" s="17"/>
      <c r="BS114" s="18" t="str">
        <f t="shared" si="420"/>
        <v xml:space="preserve"> </v>
      </c>
      <c r="BT114" s="18" t="str">
        <f t="shared" si="421"/>
        <v xml:space="preserve"> </v>
      </c>
      <c r="BU114" s="17"/>
      <c r="BV114" s="17"/>
      <c r="BW114" s="17"/>
      <c r="BX114" s="18" t="str">
        <f t="shared" si="422"/>
        <v xml:space="preserve"> </v>
      </c>
      <c r="BY114" s="18" t="str">
        <f t="shared" si="423"/>
        <v xml:space="preserve"> </v>
      </c>
      <c r="BZ114" s="17">
        <v>136687.04999999999</v>
      </c>
      <c r="CA114" s="17">
        <v>136687.04999999999</v>
      </c>
      <c r="CB114" s="17"/>
      <c r="CC114" s="18">
        <f t="shared" si="424"/>
        <v>1</v>
      </c>
      <c r="CD114" s="18" t="str">
        <f t="shared" si="425"/>
        <v xml:space="preserve"> </v>
      </c>
      <c r="CE114" s="17">
        <v>405000</v>
      </c>
      <c r="CF114" s="17">
        <v>405000</v>
      </c>
      <c r="CG114" s="17"/>
      <c r="CH114" s="18">
        <f t="shared" si="426"/>
        <v>1</v>
      </c>
      <c r="CI114" s="18" t="str">
        <f t="shared" si="427"/>
        <v xml:space="preserve"> </v>
      </c>
      <c r="CJ114" s="17">
        <f t="shared" si="531"/>
        <v>99000</v>
      </c>
      <c r="CK114" s="17">
        <f t="shared" si="532"/>
        <v>99000</v>
      </c>
      <c r="CL114" s="17">
        <v>196230.21</v>
      </c>
      <c r="CM114" s="18">
        <f t="shared" si="428"/>
        <v>1</v>
      </c>
      <c r="CN114" s="18">
        <f t="shared" si="429"/>
        <v>0.50450947384706979</v>
      </c>
      <c r="CO114" s="17"/>
      <c r="CP114" s="17"/>
      <c r="CQ114" s="17"/>
      <c r="CR114" s="18" t="str">
        <f t="shared" si="430"/>
        <v xml:space="preserve"> </v>
      </c>
      <c r="CS114" s="18" t="str">
        <f t="shared" si="431"/>
        <v xml:space="preserve"> </v>
      </c>
      <c r="CT114" s="17">
        <v>99000</v>
      </c>
      <c r="CU114" s="17">
        <v>99000</v>
      </c>
      <c r="CV114" s="17">
        <v>196230.21</v>
      </c>
      <c r="CW114" s="18">
        <f t="shared" si="432"/>
        <v>1</v>
      </c>
      <c r="CX114" s="18">
        <f t="shared" si="433"/>
        <v>0.50450947384706979</v>
      </c>
      <c r="CY114" s="17"/>
      <c r="CZ114" s="17"/>
      <c r="DA114" s="17"/>
      <c r="DB114" s="18" t="str">
        <f t="shared" si="434"/>
        <v xml:space="preserve"> </v>
      </c>
      <c r="DC114" s="18" t="str">
        <f t="shared" si="435"/>
        <v xml:space="preserve"> </v>
      </c>
      <c r="DD114" s="17"/>
      <c r="DE114" s="17"/>
      <c r="DF114" s="17"/>
      <c r="DG114" s="18" t="str">
        <f t="shared" si="436"/>
        <v xml:space="preserve"> </v>
      </c>
      <c r="DH114" s="18" t="str">
        <f t="shared" si="437"/>
        <v xml:space="preserve"> </v>
      </c>
      <c r="DI114" s="17"/>
      <c r="DJ114" s="17"/>
      <c r="DK114" s="17"/>
      <c r="DL114" s="18" t="str">
        <f t="shared" si="438"/>
        <v xml:space="preserve"> </v>
      </c>
      <c r="DM114" s="18" t="str">
        <f t="shared" si="439"/>
        <v xml:space="preserve"> </v>
      </c>
      <c r="DN114" s="17"/>
      <c r="DO114" s="17">
        <v>5391.93</v>
      </c>
      <c r="DP114" s="38" t="str">
        <f t="shared" si="478"/>
        <v xml:space="preserve"> </v>
      </c>
      <c r="DQ114" s="17"/>
      <c r="DR114" s="17"/>
      <c r="DS114" s="17"/>
      <c r="DT114" s="18" t="str">
        <f t="shared" si="440"/>
        <v xml:space="preserve"> </v>
      </c>
      <c r="DU114" s="18" t="str">
        <f t="shared" si="441"/>
        <v xml:space="preserve"> </v>
      </c>
      <c r="DV114" s="17"/>
      <c r="DW114" s="17"/>
      <c r="DX114" s="17"/>
      <c r="DY114" s="18" t="str">
        <f t="shared" si="442"/>
        <v xml:space="preserve"> </v>
      </c>
      <c r="DZ114" s="18" t="str">
        <f t="shared" si="443"/>
        <v xml:space="preserve"> </v>
      </c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</row>
    <row r="115" spans="1:149" s="12" customFormat="1" ht="15.75" x14ac:dyDescent="0.25">
      <c r="A115" s="11"/>
      <c r="B115" s="4" t="s">
        <v>138</v>
      </c>
      <c r="C115" s="34">
        <f>SUM(C116:C121)</f>
        <v>285316572.73999995</v>
      </c>
      <c r="D115" s="34">
        <f>SUM(D116:D121)</f>
        <v>215808384.63999996</v>
      </c>
      <c r="E115" s="34">
        <v>167678564.61000001</v>
      </c>
      <c r="F115" s="16">
        <f>IF(D115&lt;=0," ",IF(D115/C115*100&gt;200,"СВ.200",D115/C115))</f>
        <v>0.75638222682795009</v>
      </c>
      <c r="G115" s="16">
        <f t="shared" si="499"/>
        <v>1.2870362120641006</v>
      </c>
      <c r="H115" s="34">
        <f>SUM(H116:H121)</f>
        <v>276562142.89999998</v>
      </c>
      <c r="I115" s="34">
        <f>SUM(I116:I121)</f>
        <v>207697319</v>
      </c>
      <c r="J115" s="34">
        <v>157077865.02999997</v>
      </c>
      <c r="K115" s="16">
        <f t="shared" si="479"/>
        <v>0.75099692540023355</v>
      </c>
      <c r="L115" s="16">
        <f t="shared" si="297"/>
        <v>1.3222570790628732</v>
      </c>
      <c r="M115" s="34">
        <f>SUM(M116:M121)</f>
        <v>242085342.90000001</v>
      </c>
      <c r="N115" s="34">
        <f>SUM(N116:N121)</f>
        <v>186807846.32999998</v>
      </c>
      <c r="O115" s="34">
        <v>139455703.45000002</v>
      </c>
      <c r="P115" s="16">
        <f t="shared" si="398"/>
        <v>0.77166111790240055</v>
      </c>
      <c r="Q115" s="16">
        <f t="shared" si="399"/>
        <v>1.3395497043760383</v>
      </c>
      <c r="R115" s="34">
        <f>SUM(R116:R121)</f>
        <v>4819400</v>
      </c>
      <c r="S115" s="34">
        <f>SUM(S116:S121)</f>
        <v>3560779.72</v>
      </c>
      <c r="T115" s="34">
        <v>3075892.26</v>
      </c>
      <c r="U115" s="16">
        <f t="shared" si="400"/>
        <v>0.73884295140473921</v>
      </c>
      <c r="V115" s="16">
        <f t="shared" si="401"/>
        <v>1.1576412367577531</v>
      </c>
      <c r="W115" s="34">
        <f>SUM(W116:W121)</f>
        <v>0</v>
      </c>
      <c r="X115" s="34">
        <f>SUM(X116:X121)</f>
        <v>0</v>
      </c>
      <c r="Y115" s="34">
        <v>0</v>
      </c>
      <c r="Z115" s="16" t="str">
        <f t="shared" si="402"/>
        <v xml:space="preserve"> </v>
      </c>
      <c r="AA115" s="16" t="str">
        <f t="shared" si="403"/>
        <v xml:space="preserve"> </v>
      </c>
      <c r="AB115" s="34">
        <f>SUM(AB116:AB121)</f>
        <v>539400</v>
      </c>
      <c r="AC115" s="34">
        <f>SUM(AC116:AC121)</f>
        <v>969108</v>
      </c>
      <c r="AD115" s="34">
        <v>530584.80000000005</v>
      </c>
      <c r="AE115" s="16">
        <f t="shared" si="404"/>
        <v>1.7966407119021135</v>
      </c>
      <c r="AF115" s="16">
        <f t="shared" si="405"/>
        <v>1.8264903178530556</v>
      </c>
      <c r="AG115" s="34">
        <f>SUM(AG116:AG121)</f>
        <v>12898000</v>
      </c>
      <c r="AH115" s="34">
        <f>SUM(AH116:AH121)</f>
        <v>4638588.3499999987</v>
      </c>
      <c r="AI115" s="34">
        <v>3584626.45</v>
      </c>
      <c r="AJ115" s="16">
        <f t="shared" si="406"/>
        <v>0.35963624980617137</v>
      </c>
      <c r="AK115" s="16">
        <f t="shared" si="407"/>
        <v>1.2940227983867045</v>
      </c>
      <c r="AL115" s="34">
        <f>SUM(AL116:AL121)</f>
        <v>16220000</v>
      </c>
      <c r="AM115" s="34">
        <f>SUM(AM116:AM121)</f>
        <v>11720996.599999998</v>
      </c>
      <c r="AN115" s="34">
        <v>10431058.07</v>
      </c>
      <c r="AO115" s="16">
        <f t="shared" si="408"/>
        <v>0.7226261775585695</v>
      </c>
      <c r="AP115" s="16">
        <f t="shared" si="409"/>
        <v>1.1236632488615794</v>
      </c>
      <c r="AQ115" s="34">
        <f>SUM(AQ116:AQ121)</f>
        <v>0</v>
      </c>
      <c r="AR115" s="34">
        <f>SUM(AR116:AR121)</f>
        <v>0</v>
      </c>
      <c r="AS115" s="34">
        <v>0</v>
      </c>
      <c r="AT115" s="16" t="str">
        <f t="shared" si="410"/>
        <v xml:space="preserve"> </v>
      </c>
      <c r="AU115" s="16" t="str">
        <f t="shared" si="411"/>
        <v xml:space="preserve"> </v>
      </c>
      <c r="AV115" s="34">
        <f>SUM(AV116:AV121)</f>
        <v>8754429.8399999999</v>
      </c>
      <c r="AW115" s="34">
        <f>SUM(AW116:AW121)</f>
        <v>8111065.6400000006</v>
      </c>
      <c r="AX115" s="34">
        <v>10600699.579999998</v>
      </c>
      <c r="AY115" s="16">
        <f t="shared" si="412"/>
        <v>0.92650986851703421</v>
      </c>
      <c r="AZ115" s="16">
        <f t="shared" si="413"/>
        <v>0.7651443736131236</v>
      </c>
      <c r="BA115" s="34">
        <f>SUM(BA116:BA121)</f>
        <v>600000</v>
      </c>
      <c r="BB115" s="34">
        <f>SUM(BB116:BB121)</f>
        <v>401104.69</v>
      </c>
      <c r="BC115" s="34">
        <v>371226.91</v>
      </c>
      <c r="BD115" s="16">
        <f t="shared" si="414"/>
        <v>0.6685078166666667</v>
      </c>
      <c r="BE115" s="16">
        <f t="shared" si="415"/>
        <v>1.0804838744044714</v>
      </c>
      <c r="BF115" s="34">
        <f>SUM(BF116:BF121)</f>
        <v>0</v>
      </c>
      <c r="BG115" s="34">
        <f>SUM(BG116:BG121)</f>
        <v>0</v>
      </c>
      <c r="BH115" s="34">
        <v>0</v>
      </c>
      <c r="BI115" s="16" t="str">
        <f t="shared" si="416"/>
        <v xml:space="preserve"> </v>
      </c>
      <c r="BJ115" s="16" t="str">
        <f t="shared" si="417"/>
        <v xml:space="preserve"> </v>
      </c>
      <c r="BK115" s="34">
        <f>SUM(BK116:BK121)</f>
        <v>602280.79</v>
      </c>
      <c r="BL115" s="34">
        <f>SUM(BL116:BL121)</f>
        <v>547690.37</v>
      </c>
      <c r="BM115" s="34">
        <v>250023.58000000002</v>
      </c>
      <c r="BN115" s="16">
        <f t="shared" si="418"/>
        <v>0.90936051604767265</v>
      </c>
      <c r="BO115" s="16" t="str">
        <f t="shared" si="419"/>
        <v>св.200</v>
      </c>
      <c r="BP115" s="34">
        <f>SUM(BP116:BP121)</f>
        <v>0</v>
      </c>
      <c r="BQ115" s="34">
        <f>SUM(BQ116:BQ121)</f>
        <v>9501.77</v>
      </c>
      <c r="BR115" s="34">
        <v>0</v>
      </c>
      <c r="BS115" s="16"/>
      <c r="BT115" s="16" t="str">
        <f t="shared" si="421"/>
        <v xml:space="preserve"> </v>
      </c>
      <c r="BU115" s="34">
        <f>SUM(BU116:BU121)</f>
        <v>2605101.7000000002</v>
      </c>
      <c r="BV115" s="34">
        <f>SUM(BV116:BV121)</f>
        <v>2215141.7600000002</v>
      </c>
      <c r="BW115" s="34">
        <v>2128988.71</v>
      </c>
      <c r="BX115" s="16">
        <f t="shared" si="422"/>
        <v>0.85030912996602015</v>
      </c>
      <c r="BY115" s="16">
        <f t="shared" si="423"/>
        <v>1.0404666542360388</v>
      </c>
      <c r="BZ115" s="34">
        <f>SUM(BZ116:BZ121)</f>
        <v>1300864.25</v>
      </c>
      <c r="CA115" s="34">
        <f>SUM(CA116:CA121)</f>
        <v>1208561.7599999998</v>
      </c>
      <c r="CB115" s="34">
        <v>4324103.2200000007</v>
      </c>
      <c r="CC115" s="16">
        <f t="shared" si="424"/>
        <v>0.92904525587508446</v>
      </c>
      <c r="CD115" s="16">
        <f t="shared" si="425"/>
        <v>0.27949419764313571</v>
      </c>
      <c r="CE115" s="34">
        <f>SUM(CE116:CE121)</f>
        <v>0</v>
      </c>
      <c r="CF115" s="34">
        <f>SUM(CF116:CF121)</f>
        <v>0</v>
      </c>
      <c r="CG115" s="34">
        <v>0</v>
      </c>
      <c r="CH115" s="16" t="str">
        <f t="shared" si="426"/>
        <v xml:space="preserve"> </v>
      </c>
      <c r="CI115" s="16" t="str">
        <f t="shared" si="427"/>
        <v xml:space="preserve"> </v>
      </c>
      <c r="CJ115" s="34">
        <f>SUM(CJ116:CJ121)</f>
        <v>2400000</v>
      </c>
      <c r="CK115" s="34">
        <f>SUM(CK116:CK121)</f>
        <v>2101828.58</v>
      </c>
      <c r="CL115" s="19">
        <v>2974285.73</v>
      </c>
      <c r="CM115" s="16">
        <f t="shared" si="428"/>
        <v>0.87576190833333334</v>
      </c>
      <c r="CN115" s="16">
        <f t="shared" si="429"/>
        <v>0.70666666581492155</v>
      </c>
      <c r="CO115" s="34">
        <f>SUM(CO116:CO121)</f>
        <v>2400000</v>
      </c>
      <c r="CP115" s="34">
        <f>SUM(CP116:CP121)</f>
        <v>2101828.58</v>
      </c>
      <c r="CQ115" s="34">
        <v>2974285.73</v>
      </c>
      <c r="CR115" s="16">
        <f t="shared" si="430"/>
        <v>0.87576190833333334</v>
      </c>
      <c r="CS115" s="16">
        <f t="shared" si="431"/>
        <v>0.70666666581492155</v>
      </c>
      <c r="CT115" s="34">
        <f>SUM(CT116:CT121)</f>
        <v>0</v>
      </c>
      <c r="CU115" s="34">
        <f>SUM(CU116:CU121)</f>
        <v>0</v>
      </c>
      <c r="CV115" s="34">
        <v>0</v>
      </c>
      <c r="CW115" s="16" t="str">
        <f t="shared" si="432"/>
        <v xml:space="preserve"> </v>
      </c>
      <c r="CX115" s="16" t="str">
        <f t="shared" si="433"/>
        <v xml:space="preserve"> </v>
      </c>
      <c r="CY115" s="34">
        <f>SUM(CY116:CY121)</f>
        <v>140000</v>
      </c>
      <c r="CZ115" s="34">
        <f>SUM(CZ116:CZ121)</f>
        <v>355633.86</v>
      </c>
      <c r="DA115" s="34">
        <v>253106.04</v>
      </c>
      <c r="DB115" s="16" t="str">
        <f t="shared" si="434"/>
        <v>СВ.200</v>
      </c>
      <c r="DC115" s="16">
        <f t="shared" si="435"/>
        <v>1.4050785196591911</v>
      </c>
      <c r="DD115" s="34">
        <f>SUM(DD116:DD121)</f>
        <v>0</v>
      </c>
      <c r="DE115" s="34">
        <f>SUM(DE116:DE121)</f>
        <v>0</v>
      </c>
      <c r="DF115" s="34">
        <v>0</v>
      </c>
      <c r="DG115" s="16" t="str">
        <f t="shared" si="436"/>
        <v xml:space="preserve"> </v>
      </c>
      <c r="DH115" s="16" t="str">
        <f t="shared" si="437"/>
        <v xml:space="preserve"> </v>
      </c>
      <c r="DI115" s="34">
        <f>SUM(DI116:DI121)</f>
        <v>684612.44</v>
      </c>
      <c r="DJ115" s="34">
        <f>SUM(DJ116:DJ121)</f>
        <v>849860.47</v>
      </c>
      <c r="DK115" s="34">
        <v>162895.45000000001</v>
      </c>
      <c r="DL115" s="16">
        <f t="shared" si="438"/>
        <v>1.2413745651481296</v>
      </c>
      <c r="DM115" s="16" t="str">
        <f t="shared" si="439"/>
        <v>св.200</v>
      </c>
      <c r="DN115" s="34">
        <f>SUM(DN116:DN121)</f>
        <v>171.72</v>
      </c>
      <c r="DO115" s="34">
        <v>0</v>
      </c>
      <c r="DP115" s="16"/>
      <c r="DQ115" s="34">
        <f>SUM(DQ116:DQ121)</f>
        <v>0</v>
      </c>
      <c r="DR115" s="34">
        <f>SUM(DR116:DR121)</f>
        <v>0</v>
      </c>
      <c r="DS115" s="34">
        <v>0</v>
      </c>
      <c r="DT115" s="16" t="str">
        <f t="shared" si="440"/>
        <v xml:space="preserve"> </v>
      </c>
      <c r="DU115" s="16" t="str">
        <f t="shared" si="441"/>
        <v xml:space="preserve"> </v>
      </c>
      <c r="DV115" s="34">
        <f>SUM(DV116:DV121)</f>
        <v>421570.66</v>
      </c>
      <c r="DW115" s="34">
        <f>SUM(DW116:DW121)</f>
        <v>421570.66</v>
      </c>
      <c r="DX115" s="34">
        <v>136069.94</v>
      </c>
      <c r="DY115" s="16">
        <f t="shared" si="442"/>
        <v>1</v>
      </c>
      <c r="DZ115" s="16" t="str">
        <f t="shared" si="443"/>
        <v>св.200</v>
      </c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</row>
    <row r="116" spans="1:149" s="10" customFormat="1" ht="16.5" customHeight="1" outlineLevel="1" x14ac:dyDescent="0.25">
      <c r="A116" s="9">
        <v>93</v>
      </c>
      <c r="B116" s="5" t="s">
        <v>14</v>
      </c>
      <c r="C116" s="17">
        <f t="shared" ref="C116" si="536">H116+AV116</f>
        <v>269627126.38</v>
      </c>
      <c r="D116" s="17">
        <f t="shared" ref="D116" si="537">I116+AW116</f>
        <v>203013421.92999998</v>
      </c>
      <c r="E116" s="17">
        <v>158175814.13999999</v>
      </c>
      <c r="F116" s="18">
        <f>IF(D116&lt;=0," ",IF(D116/C116*100&gt;200,"СВ.200",D116/C116))</f>
        <v>0.75294138485117501</v>
      </c>
      <c r="G116" s="18">
        <f t="shared" si="499"/>
        <v>1.2834669006370003</v>
      </c>
      <c r="H116" s="17">
        <f t="shared" ref="H116" si="538">M116+R116+W116+AB116+AG116+AL116+AQ116</f>
        <v>262754510.31999999</v>
      </c>
      <c r="I116" s="17">
        <f t="shared" ref="I116" si="539">N116+S116+X116+AC116+AH116+AM116+AR116</f>
        <v>196774285.86999997</v>
      </c>
      <c r="J116" s="17">
        <v>149138096.38999999</v>
      </c>
      <c r="K116" s="18">
        <f t="shared" si="479"/>
        <v>0.74889023077227146</v>
      </c>
      <c r="L116" s="18">
        <f t="shared" si="297"/>
        <v>1.3194099336995031</v>
      </c>
      <c r="M116" s="17">
        <v>234389110.31999999</v>
      </c>
      <c r="N116" s="17">
        <v>181054871.25999999</v>
      </c>
      <c r="O116" s="17">
        <v>134723870.38999999</v>
      </c>
      <c r="P116" s="18">
        <f t="shared" si="398"/>
        <v>0.77245427918052434</v>
      </c>
      <c r="Q116" s="18">
        <f t="shared" si="399"/>
        <v>1.3438960054805476</v>
      </c>
      <c r="R116" s="17">
        <v>4819400</v>
      </c>
      <c r="S116" s="17">
        <v>3560779.72</v>
      </c>
      <c r="T116" s="17">
        <v>3075892.26</v>
      </c>
      <c r="U116" s="18">
        <f t="shared" si="400"/>
        <v>0.73884295140473921</v>
      </c>
      <c r="V116" s="18">
        <f t="shared" si="401"/>
        <v>1.1576412367577531</v>
      </c>
      <c r="W116" s="17"/>
      <c r="X116" s="17"/>
      <c r="Y116" s="17"/>
      <c r="Z116" s="18" t="str">
        <f t="shared" si="402"/>
        <v xml:space="preserve"> </v>
      </c>
      <c r="AA116" s="18" t="str">
        <f t="shared" si="403"/>
        <v xml:space="preserve"> </v>
      </c>
      <c r="AB116" s="17"/>
      <c r="AC116" s="17"/>
      <c r="AD116" s="17"/>
      <c r="AE116" s="18" t="str">
        <f t="shared" si="404"/>
        <v xml:space="preserve"> </v>
      </c>
      <c r="AF116" s="18" t="str">
        <f t="shared" si="405"/>
        <v xml:space="preserve"> </v>
      </c>
      <c r="AG116" s="17">
        <v>11476000</v>
      </c>
      <c r="AH116" s="17">
        <v>3530998.32</v>
      </c>
      <c r="AI116" s="17">
        <v>3013136.46</v>
      </c>
      <c r="AJ116" s="18">
        <f t="shared" si="406"/>
        <v>0.30768545834785638</v>
      </c>
      <c r="AK116" s="18">
        <f t="shared" si="407"/>
        <v>1.171868040785647</v>
      </c>
      <c r="AL116" s="17">
        <v>12070000</v>
      </c>
      <c r="AM116" s="17">
        <v>8627636.5700000003</v>
      </c>
      <c r="AN116" s="17">
        <v>8325197.2800000003</v>
      </c>
      <c r="AO116" s="18">
        <f t="shared" si="408"/>
        <v>0.71480004722452362</v>
      </c>
      <c r="AP116" s="18">
        <f t="shared" si="409"/>
        <v>1.0363281829640918</v>
      </c>
      <c r="AQ116" s="17"/>
      <c r="AR116" s="17"/>
      <c r="AS116" s="17"/>
      <c r="AT116" s="18" t="str">
        <f t="shared" si="410"/>
        <v xml:space="preserve"> </v>
      </c>
      <c r="AU116" s="18" t="str">
        <f t="shared" si="411"/>
        <v xml:space="preserve"> </v>
      </c>
      <c r="AV116" s="17">
        <f t="shared" ref="AV116" si="540">BA116+BF116+BK116+BP116+BU116+BZ116+CE116+CJ116+CY116+DD116+DI116+DQ116+DV116</f>
        <v>6872616.0600000005</v>
      </c>
      <c r="AW116" s="17">
        <f t="shared" ref="AW116" si="541">BB116+BG116+BL116+BQ116+BV116+CA116+CF116+CK116+CZ116+DE116+DJ116+DN116+DR116+DW116</f>
        <v>6239136.0599999996</v>
      </c>
      <c r="AX116" s="17">
        <v>9037717.7499999981</v>
      </c>
      <c r="AY116" s="18">
        <f t="shared" si="412"/>
        <v>0.90782549258251433</v>
      </c>
      <c r="AZ116" s="18">
        <f t="shared" si="413"/>
        <v>0.69034420332500435</v>
      </c>
      <c r="BA116" s="17">
        <v>600000</v>
      </c>
      <c r="BB116" s="17">
        <v>401104.69</v>
      </c>
      <c r="BC116" s="17">
        <v>371226.91</v>
      </c>
      <c r="BD116" s="18">
        <f t="shared" si="414"/>
        <v>0.6685078166666667</v>
      </c>
      <c r="BE116" s="18">
        <f t="shared" si="415"/>
        <v>1.0804838744044714</v>
      </c>
      <c r="BF116" s="17"/>
      <c r="BG116" s="17"/>
      <c r="BH116" s="17"/>
      <c r="BI116" s="18" t="str">
        <f t="shared" si="416"/>
        <v xml:space="preserve"> </v>
      </c>
      <c r="BJ116" s="18" t="str">
        <f t="shared" si="417"/>
        <v xml:space="preserve"> </v>
      </c>
      <c r="BK116" s="17"/>
      <c r="BL116" s="17"/>
      <c r="BM116" s="17"/>
      <c r="BN116" s="18" t="str">
        <f t="shared" si="418"/>
        <v xml:space="preserve"> </v>
      </c>
      <c r="BO116" s="18" t="str">
        <f t="shared" si="419"/>
        <v xml:space="preserve"> </v>
      </c>
      <c r="BP116" s="17"/>
      <c r="BQ116" s="17"/>
      <c r="BR116" s="17"/>
      <c r="BS116" s="18" t="str">
        <f t="shared" si="420"/>
        <v xml:space="preserve"> </v>
      </c>
      <c r="BT116" s="18" t="str">
        <f t="shared" si="421"/>
        <v xml:space="preserve"> </v>
      </c>
      <c r="BU116" s="17">
        <v>2345390</v>
      </c>
      <c r="BV116" s="17">
        <v>1878761.11</v>
      </c>
      <c r="BW116" s="17">
        <v>1779482</v>
      </c>
      <c r="BX116" s="18">
        <f t="shared" si="422"/>
        <v>0.80104422292241384</v>
      </c>
      <c r="BY116" s="18">
        <f t="shared" si="423"/>
        <v>1.0557910167116049</v>
      </c>
      <c r="BZ116" s="17">
        <v>396215.2</v>
      </c>
      <c r="CA116" s="17">
        <v>345377.21</v>
      </c>
      <c r="CB116" s="17">
        <v>3430216.29</v>
      </c>
      <c r="CC116" s="18">
        <f t="shared" si="424"/>
        <v>0.87169096490997822</v>
      </c>
      <c r="CD116" s="18">
        <f t="shared" si="425"/>
        <v>0.10068671500595083</v>
      </c>
      <c r="CE116" s="17"/>
      <c r="CF116" s="17"/>
      <c r="CG116" s="17"/>
      <c r="CH116" s="18" t="str">
        <f t="shared" si="426"/>
        <v xml:space="preserve"> </v>
      </c>
      <c r="CI116" s="18" t="str">
        <f t="shared" si="427"/>
        <v xml:space="preserve"> </v>
      </c>
      <c r="CJ116" s="17">
        <f t="shared" ref="CJ116" si="542">CO116+CT116</f>
        <v>2400000</v>
      </c>
      <c r="CK116" s="17">
        <f t="shared" ref="CK116" si="543">CP116+CU116</f>
        <v>2101828.58</v>
      </c>
      <c r="CL116" s="17">
        <v>2974285.73</v>
      </c>
      <c r="CM116" s="18">
        <f t="shared" si="428"/>
        <v>0.87576190833333334</v>
      </c>
      <c r="CN116" s="18">
        <f t="shared" si="429"/>
        <v>0.70666666581492155</v>
      </c>
      <c r="CO116" s="17">
        <v>2400000</v>
      </c>
      <c r="CP116" s="17">
        <v>2101828.58</v>
      </c>
      <c r="CQ116" s="17">
        <v>2974285.73</v>
      </c>
      <c r="CR116" s="18">
        <f t="shared" si="430"/>
        <v>0.87576190833333334</v>
      </c>
      <c r="CS116" s="18">
        <f t="shared" si="431"/>
        <v>0.70666666581492155</v>
      </c>
      <c r="CT116" s="17"/>
      <c r="CU116" s="17"/>
      <c r="CV116" s="17"/>
      <c r="CW116" s="18" t="str">
        <f t="shared" si="432"/>
        <v xml:space="preserve"> </v>
      </c>
      <c r="CX116" s="18" t="str">
        <f t="shared" si="433"/>
        <v xml:space="preserve"> </v>
      </c>
      <c r="CY116" s="17">
        <v>140000</v>
      </c>
      <c r="CZ116" s="17">
        <v>355633.86</v>
      </c>
      <c r="DA116" s="17">
        <v>253106.04</v>
      </c>
      <c r="DB116" s="18" t="str">
        <f t="shared" si="434"/>
        <v>СВ.200</v>
      </c>
      <c r="DC116" s="18">
        <f t="shared" si="435"/>
        <v>1.4050785196591911</v>
      </c>
      <c r="DD116" s="17"/>
      <c r="DE116" s="17"/>
      <c r="DF116" s="17"/>
      <c r="DG116" s="18" t="str">
        <f t="shared" si="436"/>
        <v xml:space="preserve"> </v>
      </c>
      <c r="DH116" s="18" t="str">
        <f t="shared" si="437"/>
        <v xml:space="preserve"> </v>
      </c>
      <c r="DI116" s="17">
        <v>684612.44</v>
      </c>
      <c r="DJ116" s="17">
        <v>849860.47</v>
      </c>
      <c r="DK116" s="17">
        <v>162895.45000000001</v>
      </c>
      <c r="DL116" s="18">
        <f t="shared" si="438"/>
        <v>1.2413745651481296</v>
      </c>
      <c r="DM116" s="18" t="str">
        <f t="shared" si="439"/>
        <v>св.200</v>
      </c>
      <c r="DN116" s="17">
        <v>171.72</v>
      </c>
      <c r="DO116" s="17"/>
      <c r="DP116" s="38"/>
      <c r="DQ116" s="17"/>
      <c r="DR116" s="17"/>
      <c r="DS116" s="17"/>
      <c r="DT116" s="18" t="str">
        <f t="shared" si="440"/>
        <v xml:space="preserve"> </v>
      </c>
      <c r="DU116" s="18" t="str">
        <f t="shared" si="441"/>
        <v xml:space="preserve"> </v>
      </c>
      <c r="DV116" s="17">
        <v>306398.42</v>
      </c>
      <c r="DW116" s="17">
        <v>306398.42</v>
      </c>
      <c r="DX116" s="17">
        <v>66505.33</v>
      </c>
      <c r="DY116" s="18">
        <f t="shared" si="442"/>
        <v>1</v>
      </c>
      <c r="DZ116" s="18" t="str">
        <f t="shared" si="443"/>
        <v>св.200</v>
      </c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</row>
    <row r="117" spans="1:149" s="10" customFormat="1" ht="16.5" customHeight="1" outlineLevel="1" x14ac:dyDescent="0.25">
      <c r="A117" s="9">
        <f>A116+1</f>
        <v>94</v>
      </c>
      <c r="B117" s="5" t="s">
        <v>55</v>
      </c>
      <c r="C117" s="17">
        <f t="shared" ref="C117:C121" si="544">H117+AV117</f>
        <v>1780943.52</v>
      </c>
      <c r="D117" s="17">
        <f t="shared" ref="D117:D121" si="545">I117+AW117</f>
        <v>1238856.6499999999</v>
      </c>
      <c r="E117" s="17">
        <v>1045789.99</v>
      </c>
      <c r="F117" s="18">
        <f>IF(D117&lt;=0," ",IF(D117/C117*100&gt;200,"СВ.200",D117/C117))</f>
        <v>0.69561815750338896</v>
      </c>
      <c r="G117" s="18">
        <f t="shared" si="499"/>
        <v>1.1846132223927672</v>
      </c>
      <c r="H117" s="17">
        <f t="shared" ref="H117:H121" si="546">M117+R117+W117+AB117+AG117+AL117+AQ117</f>
        <v>1458000</v>
      </c>
      <c r="I117" s="17">
        <f t="shared" ref="I117:I121" si="547">N117+S117+X117+AC117+AH117+AM117+AR117</f>
        <v>785529.87</v>
      </c>
      <c r="J117" s="17">
        <v>761861.29</v>
      </c>
      <c r="K117" s="18">
        <f t="shared" si="479"/>
        <v>0.53877220164609052</v>
      </c>
      <c r="L117" s="18">
        <f t="shared" si="297"/>
        <v>1.0310667838236012</v>
      </c>
      <c r="M117" s="17">
        <v>814000</v>
      </c>
      <c r="N117" s="17">
        <v>340920.74</v>
      </c>
      <c r="O117" s="17">
        <v>387884.84</v>
      </c>
      <c r="P117" s="18">
        <f t="shared" si="398"/>
        <v>0.41882154791154791</v>
      </c>
      <c r="Q117" s="18">
        <f t="shared" si="399"/>
        <v>0.8789225688737925</v>
      </c>
      <c r="R117" s="17"/>
      <c r="S117" s="17"/>
      <c r="T117" s="17"/>
      <c r="U117" s="18" t="str">
        <f t="shared" si="400"/>
        <v xml:space="preserve"> </v>
      </c>
      <c r="V117" s="18" t="str">
        <f t="shared" si="401"/>
        <v xml:space="preserve"> </v>
      </c>
      <c r="W117" s="17"/>
      <c r="X117" s="17"/>
      <c r="Y117" s="17"/>
      <c r="Z117" s="18" t="str">
        <f t="shared" si="402"/>
        <v xml:space="preserve"> </v>
      </c>
      <c r="AA117" s="18" t="str">
        <f t="shared" si="403"/>
        <v xml:space="preserve"> </v>
      </c>
      <c r="AB117" s="17"/>
      <c r="AC117" s="17"/>
      <c r="AD117" s="17"/>
      <c r="AE117" s="18" t="str">
        <f t="shared" si="404"/>
        <v xml:space="preserve"> </v>
      </c>
      <c r="AF117" s="18" t="str">
        <f t="shared" si="405"/>
        <v xml:space="preserve"> </v>
      </c>
      <c r="AG117" s="17">
        <v>99000</v>
      </c>
      <c r="AH117" s="17">
        <v>25846.11</v>
      </c>
      <c r="AI117" s="17">
        <v>40590.410000000003</v>
      </c>
      <c r="AJ117" s="18">
        <f t="shared" si="406"/>
        <v>0.26107181818181818</v>
      </c>
      <c r="AK117" s="18">
        <f t="shared" si="407"/>
        <v>0.63675410029117707</v>
      </c>
      <c r="AL117" s="17">
        <v>545000</v>
      </c>
      <c r="AM117" s="17">
        <v>418763.02</v>
      </c>
      <c r="AN117" s="17">
        <v>333386.03999999998</v>
      </c>
      <c r="AO117" s="18">
        <f t="shared" si="408"/>
        <v>0.76837251376146798</v>
      </c>
      <c r="AP117" s="18">
        <f t="shared" si="409"/>
        <v>1.2560904469785239</v>
      </c>
      <c r="AQ117" s="17"/>
      <c r="AR117" s="17"/>
      <c r="AS117" s="17"/>
      <c r="AT117" s="18" t="str">
        <f t="shared" si="410"/>
        <v xml:space="preserve"> </v>
      </c>
      <c r="AU117" s="18" t="str">
        <f t="shared" si="411"/>
        <v xml:space="preserve"> </v>
      </c>
      <c r="AV117" s="17">
        <f t="shared" ref="AV117:AV121" si="548">BA117+BF117+BK117+BP117+BU117+BZ117+CE117+CJ117+CY117+DD117+DI117+DQ117+DV117</f>
        <v>322943.52</v>
      </c>
      <c r="AW117" s="17">
        <f t="shared" ref="AW117:AW121" si="549">BB117+BG117+BL117+BQ117+BV117+CA117+CF117+CK117+CZ117+DE117+DJ117+DN117+DR117+DW117</f>
        <v>453326.77999999997</v>
      </c>
      <c r="AX117" s="17">
        <v>283928.69999999995</v>
      </c>
      <c r="AY117" s="18">
        <f t="shared" si="412"/>
        <v>1.4037339408451359</v>
      </c>
      <c r="AZ117" s="18">
        <f t="shared" si="413"/>
        <v>1.5966218983850524</v>
      </c>
      <c r="BA117" s="17"/>
      <c r="BB117" s="17"/>
      <c r="BC117" s="17"/>
      <c r="BD117" s="18" t="str">
        <f t="shared" si="414"/>
        <v xml:space="preserve"> </v>
      </c>
      <c r="BE117" s="18" t="str">
        <f t="shared" si="415"/>
        <v xml:space="preserve"> </v>
      </c>
      <c r="BF117" s="17"/>
      <c r="BG117" s="17"/>
      <c r="BH117" s="17"/>
      <c r="BI117" s="18" t="str">
        <f t="shared" si="416"/>
        <v xml:space="preserve"> </v>
      </c>
      <c r="BJ117" s="18" t="str">
        <f t="shared" si="417"/>
        <v xml:space="preserve"> </v>
      </c>
      <c r="BK117" s="17">
        <v>118187.08</v>
      </c>
      <c r="BL117" s="17">
        <v>119429.73</v>
      </c>
      <c r="BM117" s="17">
        <v>86935.14</v>
      </c>
      <c r="BN117" s="18">
        <f t="shared" si="418"/>
        <v>1.0105142626419064</v>
      </c>
      <c r="BO117" s="18">
        <f t="shared" si="419"/>
        <v>1.3737796936888811</v>
      </c>
      <c r="BP117" s="17"/>
      <c r="BQ117" s="17"/>
      <c r="BR117" s="17"/>
      <c r="BS117" s="18" t="str">
        <f t="shared" si="420"/>
        <v xml:space="preserve"> </v>
      </c>
      <c r="BT117" s="18" t="str">
        <f t="shared" si="421"/>
        <v xml:space="preserve"> </v>
      </c>
      <c r="BU117" s="17">
        <v>46014.46</v>
      </c>
      <c r="BV117" s="17">
        <v>109962.18</v>
      </c>
      <c r="BW117" s="17">
        <v>67129.34</v>
      </c>
      <c r="BX117" s="18" t="str">
        <f t="shared" si="422"/>
        <v>СВ.200</v>
      </c>
      <c r="BY117" s="18">
        <f t="shared" si="423"/>
        <v>1.638064369469445</v>
      </c>
      <c r="BZ117" s="17">
        <v>127750.66</v>
      </c>
      <c r="CA117" s="17">
        <v>192943.55</v>
      </c>
      <c r="CB117" s="17">
        <v>118064.22</v>
      </c>
      <c r="CC117" s="18">
        <f t="shared" si="424"/>
        <v>1.5103135279301099</v>
      </c>
      <c r="CD117" s="18">
        <f t="shared" si="425"/>
        <v>1.6342254240954626</v>
      </c>
      <c r="CE117" s="17"/>
      <c r="CF117" s="17"/>
      <c r="CG117" s="17"/>
      <c r="CH117" s="18" t="str">
        <f t="shared" si="426"/>
        <v xml:space="preserve"> </v>
      </c>
      <c r="CI117" s="18" t="str">
        <f t="shared" si="427"/>
        <v xml:space="preserve"> </v>
      </c>
      <c r="CJ117" s="17">
        <f t="shared" ref="CJ117:CJ121" si="550">CO117+CT117</f>
        <v>0</v>
      </c>
      <c r="CK117" s="17">
        <f t="shared" ref="CK117:CK121" si="551">CP117+CU117</f>
        <v>0</v>
      </c>
      <c r="CL117" s="17"/>
      <c r="CM117" s="18" t="str">
        <f t="shared" si="428"/>
        <v xml:space="preserve"> </v>
      </c>
      <c r="CN117" s="18" t="str">
        <f t="shared" si="429"/>
        <v xml:space="preserve"> </v>
      </c>
      <c r="CO117" s="17"/>
      <c r="CP117" s="17"/>
      <c r="CQ117" s="17"/>
      <c r="CR117" s="18" t="str">
        <f t="shared" si="430"/>
        <v xml:space="preserve"> </v>
      </c>
      <c r="CS117" s="18" t="str">
        <f t="shared" si="431"/>
        <v xml:space="preserve"> </v>
      </c>
      <c r="CT117" s="17"/>
      <c r="CU117" s="17"/>
      <c r="CV117" s="17"/>
      <c r="CW117" s="18" t="str">
        <f t="shared" si="432"/>
        <v xml:space="preserve"> </v>
      </c>
      <c r="CX117" s="18" t="str">
        <f t="shared" si="433"/>
        <v xml:space="preserve"> </v>
      </c>
      <c r="CY117" s="17"/>
      <c r="CZ117" s="17"/>
      <c r="DA117" s="17"/>
      <c r="DB117" s="18" t="str">
        <f t="shared" si="434"/>
        <v xml:space="preserve"> </v>
      </c>
      <c r="DC117" s="18" t="str">
        <f t="shared" si="435"/>
        <v xml:space="preserve"> </v>
      </c>
      <c r="DD117" s="17"/>
      <c r="DE117" s="17"/>
      <c r="DF117" s="17"/>
      <c r="DG117" s="18" t="str">
        <f t="shared" si="436"/>
        <v xml:space="preserve"> </v>
      </c>
      <c r="DH117" s="18" t="str">
        <f t="shared" si="437"/>
        <v xml:space="preserve"> </v>
      </c>
      <c r="DI117" s="17"/>
      <c r="DJ117" s="17"/>
      <c r="DK117" s="17"/>
      <c r="DL117" s="18" t="str">
        <f t="shared" si="438"/>
        <v xml:space="preserve"> </v>
      </c>
      <c r="DM117" s="18" t="str">
        <f t="shared" si="439"/>
        <v xml:space="preserve"> </v>
      </c>
      <c r="DN117" s="17"/>
      <c r="DO117" s="17"/>
      <c r="DP117" s="38" t="str">
        <f t="shared" si="478"/>
        <v xml:space="preserve"> </v>
      </c>
      <c r="DQ117" s="17"/>
      <c r="DR117" s="17"/>
      <c r="DS117" s="17"/>
      <c r="DT117" s="18" t="str">
        <f t="shared" si="440"/>
        <v xml:space="preserve"> </v>
      </c>
      <c r="DU117" s="18" t="str">
        <f t="shared" si="441"/>
        <v xml:space="preserve"> </v>
      </c>
      <c r="DV117" s="17">
        <v>30991.32</v>
      </c>
      <c r="DW117" s="17">
        <v>30991.32</v>
      </c>
      <c r="DX117" s="17">
        <v>11800</v>
      </c>
      <c r="DY117" s="18">
        <f t="shared" si="442"/>
        <v>1</v>
      </c>
      <c r="DZ117" s="18" t="str">
        <f t="shared" si="443"/>
        <v>св.200</v>
      </c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</row>
    <row r="118" spans="1:149" s="10" customFormat="1" ht="16.5" customHeight="1" outlineLevel="1" x14ac:dyDescent="0.25">
      <c r="A118" s="9">
        <f t="shared" ref="A118:A121" si="552">A117+1</f>
        <v>95</v>
      </c>
      <c r="B118" s="5" t="s">
        <v>21</v>
      </c>
      <c r="C118" s="17">
        <f t="shared" si="544"/>
        <v>2586560</v>
      </c>
      <c r="D118" s="17">
        <f t="shared" si="545"/>
        <v>2399017.3899999997</v>
      </c>
      <c r="E118" s="17">
        <v>1690593.8599999999</v>
      </c>
      <c r="F118" s="18">
        <f>IF(D118&lt;=0," ",IF(D118/C118*100&gt;200,"СВ.200",D118/C118))</f>
        <v>0.92749342369788434</v>
      </c>
      <c r="G118" s="18">
        <f t="shared" si="499"/>
        <v>1.4190382721489359</v>
      </c>
      <c r="H118" s="17">
        <f t="shared" si="546"/>
        <v>2474000</v>
      </c>
      <c r="I118" s="17">
        <f t="shared" si="547"/>
        <v>2184311.65</v>
      </c>
      <c r="J118" s="17">
        <v>1494291.88</v>
      </c>
      <c r="K118" s="18">
        <f t="shared" si="479"/>
        <v>0.8829068916734033</v>
      </c>
      <c r="L118" s="18">
        <f t="shared" si="297"/>
        <v>1.4617704072647442</v>
      </c>
      <c r="M118" s="17">
        <v>435300</v>
      </c>
      <c r="N118" s="17">
        <v>365750.2</v>
      </c>
      <c r="O118" s="17">
        <v>307362.71000000002</v>
      </c>
      <c r="P118" s="18">
        <f t="shared" si="398"/>
        <v>0.84022559154606025</v>
      </c>
      <c r="Q118" s="18">
        <f t="shared" si="399"/>
        <v>1.1899628292579798</v>
      </c>
      <c r="R118" s="17"/>
      <c r="S118" s="17"/>
      <c r="T118" s="17"/>
      <c r="U118" s="18" t="str">
        <f t="shared" si="400"/>
        <v xml:space="preserve"> </v>
      </c>
      <c r="V118" s="18" t="str">
        <f t="shared" si="401"/>
        <v xml:space="preserve"> </v>
      </c>
      <c r="W118" s="17"/>
      <c r="X118" s="17"/>
      <c r="Y118" s="17"/>
      <c r="Z118" s="18" t="str">
        <f t="shared" si="402"/>
        <v xml:space="preserve"> </v>
      </c>
      <c r="AA118" s="18" t="str">
        <f t="shared" si="403"/>
        <v xml:space="preserve"> </v>
      </c>
      <c r="AB118" s="17">
        <v>533700</v>
      </c>
      <c r="AC118" s="17">
        <v>963523.2</v>
      </c>
      <c r="AD118" s="17">
        <v>525000</v>
      </c>
      <c r="AE118" s="18">
        <f t="shared" si="404"/>
        <v>1.8053648116919616</v>
      </c>
      <c r="AF118" s="18">
        <f t="shared" si="405"/>
        <v>1.8352822857142856</v>
      </c>
      <c r="AG118" s="17">
        <v>518000</v>
      </c>
      <c r="AH118" s="17">
        <v>307628.63</v>
      </c>
      <c r="AI118" s="17">
        <v>200409.65</v>
      </c>
      <c r="AJ118" s="18">
        <f t="shared" si="406"/>
        <v>0.59387766409266407</v>
      </c>
      <c r="AK118" s="18">
        <f t="shared" si="407"/>
        <v>1.5349990881177629</v>
      </c>
      <c r="AL118" s="17">
        <v>987000</v>
      </c>
      <c r="AM118" s="17">
        <v>547409.62</v>
      </c>
      <c r="AN118" s="17">
        <v>461519.52</v>
      </c>
      <c r="AO118" s="18">
        <f t="shared" si="408"/>
        <v>0.55461967578520766</v>
      </c>
      <c r="AP118" s="18">
        <f t="shared" si="409"/>
        <v>1.1861028543278083</v>
      </c>
      <c r="AQ118" s="17"/>
      <c r="AR118" s="17"/>
      <c r="AS118" s="17"/>
      <c r="AT118" s="18" t="str">
        <f t="shared" si="410"/>
        <v xml:space="preserve"> </v>
      </c>
      <c r="AU118" s="18" t="str">
        <f t="shared" si="411"/>
        <v xml:space="preserve"> </v>
      </c>
      <c r="AV118" s="17">
        <f t="shared" si="548"/>
        <v>112560</v>
      </c>
      <c r="AW118" s="17">
        <f t="shared" si="549"/>
        <v>214705.74</v>
      </c>
      <c r="AX118" s="17">
        <v>196301.98</v>
      </c>
      <c r="AY118" s="18">
        <f t="shared" si="412"/>
        <v>1.907478144989339</v>
      </c>
      <c r="AZ118" s="18">
        <f t="shared" si="413"/>
        <v>1.0937522892025846</v>
      </c>
      <c r="BA118" s="17"/>
      <c r="BB118" s="17"/>
      <c r="BC118" s="17"/>
      <c r="BD118" s="18" t="str">
        <f t="shared" si="414"/>
        <v xml:space="preserve"> </v>
      </c>
      <c r="BE118" s="18" t="str">
        <f t="shared" si="415"/>
        <v xml:space="preserve"> </v>
      </c>
      <c r="BF118" s="17"/>
      <c r="BG118" s="17"/>
      <c r="BH118" s="17"/>
      <c r="BI118" s="18" t="str">
        <f t="shared" si="416"/>
        <v xml:space="preserve"> </v>
      </c>
      <c r="BJ118" s="18" t="str">
        <f t="shared" si="417"/>
        <v xml:space="preserve"> </v>
      </c>
      <c r="BK118" s="17"/>
      <c r="BL118" s="17"/>
      <c r="BM118" s="17"/>
      <c r="BN118" s="18" t="str">
        <f t="shared" si="418"/>
        <v xml:space="preserve"> </v>
      </c>
      <c r="BO118" s="18" t="str">
        <f t="shared" si="419"/>
        <v xml:space="preserve"> </v>
      </c>
      <c r="BP118" s="17"/>
      <c r="BQ118" s="17">
        <v>9501.77</v>
      </c>
      <c r="BR118" s="17"/>
      <c r="BS118" s="18"/>
      <c r="BT118" s="18" t="str">
        <f t="shared" si="421"/>
        <v xml:space="preserve"> </v>
      </c>
      <c r="BU118" s="17">
        <v>69960</v>
      </c>
      <c r="BV118" s="17">
        <v>165232.39000000001</v>
      </c>
      <c r="BW118" s="17">
        <v>100878.13</v>
      </c>
      <c r="BX118" s="18" t="str">
        <f t="shared" si="422"/>
        <v>СВ.200</v>
      </c>
      <c r="BY118" s="18">
        <f t="shared" si="423"/>
        <v>1.6379406517547461</v>
      </c>
      <c r="BZ118" s="17">
        <v>17600</v>
      </c>
      <c r="CA118" s="17">
        <v>14971.58</v>
      </c>
      <c r="CB118" s="17">
        <v>70423.850000000006</v>
      </c>
      <c r="CC118" s="18">
        <f t="shared" si="424"/>
        <v>0.85065795454545456</v>
      </c>
      <c r="CD118" s="18">
        <f t="shared" si="425"/>
        <v>0.21259246689864297</v>
      </c>
      <c r="CE118" s="17"/>
      <c r="CF118" s="17"/>
      <c r="CG118" s="17"/>
      <c r="CH118" s="18" t="str">
        <f t="shared" si="426"/>
        <v xml:space="preserve"> </v>
      </c>
      <c r="CI118" s="18" t="str">
        <f t="shared" si="427"/>
        <v xml:space="preserve"> </v>
      </c>
      <c r="CJ118" s="17">
        <f t="shared" si="550"/>
        <v>0</v>
      </c>
      <c r="CK118" s="17">
        <f t="shared" si="551"/>
        <v>0</v>
      </c>
      <c r="CL118" s="17"/>
      <c r="CM118" s="18" t="str">
        <f t="shared" si="428"/>
        <v xml:space="preserve"> </v>
      </c>
      <c r="CN118" s="18" t="str">
        <f t="shared" si="429"/>
        <v xml:space="preserve"> </v>
      </c>
      <c r="CO118" s="17"/>
      <c r="CP118" s="17"/>
      <c r="CQ118" s="17"/>
      <c r="CR118" s="18" t="str">
        <f t="shared" si="430"/>
        <v xml:space="preserve"> </v>
      </c>
      <c r="CS118" s="18" t="str">
        <f t="shared" si="431"/>
        <v xml:space="preserve"> </v>
      </c>
      <c r="CT118" s="17"/>
      <c r="CU118" s="17"/>
      <c r="CV118" s="17"/>
      <c r="CW118" s="18" t="str">
        <f t="shared" si="432"/>
        <v xml:space="preserve"> </v>
      </c>
      <c r="CX118" s="18" t="str">
        <f t="shared" si="433"/>
        <v xml:space="preserve"> </v>
      </c>
      <c r="CY118" s="17"/>
      <c r="CZ118" s="17"/>
      <c r="DA118" s="17"/>
      <c r="DB118" s="18" t="str">
        <f t="shared" si="434"/>
        <v xml:space="preserve"> </v>
      </c>
      <c r="DC118" s="18" t="str">
        <f t="shared" si="435"/>
        <v xml:space="preserve"> </v>
      </c>
      <c r="DD118" s="17"/>
      <c r="DE118" s="17"/>
      <c r="DF118" s="17"/>
      <c r="DG118" s="18" t="str">
        <f t="shared" si="436"/>
        <v xml:space="preserve"> </v>
      </c>
      <c r="DH118" s="18" t="str">
        <f t="shared" si="437"/>
        <v xml:space="preserve"> </v>
      </c>
      <c r="DI118" s="17"/>
      <c r="DJ118" s="17"/>
      <c r="DK118" s="17"/>
      <c r="DL118" s="18" t="str">
        <f t="shared" si="438"/>
        <v xml:space="preserve"> </v>
      </c>
      <c r="DM118" s="18" t="str">
        <f t="shared" si="439"/>
        <v xml:space="preserve"> </v>
      </c>
      <c r="DN118" s="17"/>
      <c r="DO118" s="17"/>
      <c r="DP118" s="38" t="str">
        <f t="shared" si="478"/>
        <v xml:space="preserve"> </v>
      </c>
      <c r="DQ118" s="17"/>
      <c r="DR118" s="17"/>
      <c r="DS118" s="17"/>
      <c r="DT118" s="18" t="str">
        <f t="shared" si="440"/>
        <v xml:space="preserve"> </v>
      </c>
      <c r="DU118" s="18" t="str">
        <f t="shared" si="441"/>
        <v xml:space="preserve"> </v>
      </c>
      <c r="DV118" s="17">
        <v>25000</v>
      </c>
      <c r="DW118" s="17">
        <v>25000</v>
      </c>
      <c r="DX118" s="17">
        <v>25000</v>
      </c>
      <c r="DY118" s="18">
        <f t="shared" si="442"/>
        <v>1</v>
      </c>
      <c r="DZ118" s="18">
        <f t="shared" si="443"/>
        <v>1</v>
      </c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</row>
    <row r="119" spans="1:149" s="10" customFormat="1" ht="16.149999999999999" customHeight="1" outlineLevel="1" x14ac:dyDescent="0.25">
      <c r="A119" s="9">
        <f t="shared" si="552"/>
        <v>96</v>
      </c>
      <c r="B119" s="5" t="s">
        <v>25</v>
      </c>
      <c r="C119" s="17">
        <f t="shared" si="544"/>
        <v>5881279.5800000001</v>
      </c>
      <c r="D119" s="17">
        <f t="shared" si="545"/>
        <v>4681453.5999999996</v>
      </c>
      <c r="E119" s="17">
        <v>3389539.85</v>
      </c>
      <c r="F119" s="18">
        <f>IF(D119&lt;=0," ",IF(D119/C119*100&gt;200,"СВ.200",D119/C119))</f>
        <v>0.79599235783992428</v>
      </c>
      <c r="G119" s="18">
        <f t="shared" si="499"/>
        <v>1.3811472374340132</v>
      </c>
      <c r="H119" s="17">
        <f t="shared" si="546"/>
        <v>5850907.5800000001</v>
      </c>
      <c r="I119" s="17">
        <f t="shared" si="547"/>
        <v>4674353.2399999993</v>
      </c>
      <c r="J119" s="17">
        <v>3334931.68</v>
      </c>
      <c r="K119" s="18">
        <f t="shared" si="479"/>
        <v>0.79891079735701431</v>
      </c>
      <c r="L119" s="18">
        <f t="shared" si="297"/>
        <v>1.4016338829465913</v>
      </c>
      <c r="M119" s="17">
        <v>4949907.58</v>
      </c>
      <c r="N119" s="17">
        <v>3937466.05</v>
      </c>
      <c r="O119" s="17">
        <v>2979514.77</v>
      </c>
      <c r="P119" s="18">
        <f t="shared" si="398"/>
        <v>0.79546253871673289</v>
      </c>
      <c r="Q119" s="18">
        <f t="shared" si="399"/>
        <v>1.321512512589424</v>
      </c>
      <c r="R119" s="17"/>
      <c r="S119" s="17"/>
      <c r="T119" s="17"/>
      <c r="U119" s="18" t="str">
        <f t="shared" si="400"/>
        <v xml:space="preserve"> </v>
      </c>
      <c r="V119" s="18" t="str">
        <f t="shared" si="401"/>
        <v xml:space="preserve"> </v>
      </c>
      <c r="W119" s="17"/>
      <c r="X119" s="17"/>
      <c r="Y119" s="17"/>
      <c r="Z119" s="18" t="str">
        <f t="shared" si="402"/>
        <v xml:space="preserve"> </v>
      </c>
      <c r="AA119" s="18" t="str">
        <f t="shared" si="403"/>
        <v xml:space="preserve"> </v>
      </c>
      <c r="AB119" s="17"/>
      <c r="AC119" s="17"/>
      <c r="AD119" s="17"/>
      <c r="AE119" s="18" t="str">
        <f t="shared" si="404"/>
        <v xml:space="preserve"> </v>
      </c>
      <c r="AF119" s="18" t="str">
        <f t="shared" si="405"/>
        <v xml:space="preserve"> </v>
      </c>
      <c r="AG119" s="17">
        <v>327000</v>
      </c>
      <c r="AH119" s="17">
        <v>456538.6</v>
      </c>
      <c r="AI119" s="17">
        <v>81374.41</v>
      </c>
      <c r="AJ119" s="18">
        <f t="shared" si="406"/>
        <v>1.3961425076452598</v>
      </c>
      <c r="AK119" s="18" t="str">
        <f t="shared" si="407"/>
        <v>св.200</v>
      </c>
      <c r="AL119" s="17">
        <v>574000</v>
      </c>
      <c r="AM119" s="17">
        <v>280348.59000000003</v>
      </c>
      <c r="AN119" s="17">
        <v>274042.5</v>
      </c>
      <c r="AO119" s="18">
        <f t="shared" si="408"/>
        <v>0.4884121777003485</v>
      </c>
      <c r="AP119" s="18">
        <f t="shared" si="409"/>
        <v>1.0230113577273598</v>
      </c>
      <c r="AQ119" s="17"/>
      <c r="AR119" s="17"/>
      <c r="AS119" s="17"/>
      <c r="AT119" s="18" t="str">
        <f t="shared" si="410"/>
        <v xml:space="preserve"> </v>
      </c>
      <c r="AU119" s="18" t="str">
        <f t="shared" si="411"/>
        <v xml:space="preserve"> </v>
      </c>
      <c r="AV119" s="17">
        <f t="shared" si="548"/>
        <v>30372</v>
      </c>
      <c r="AW119" s="17">
        <f t="shared" si="549"/>
        <v>7100.36</v>
      </c>
      <c r="AX119" s="17">
        <v>54608.17</v>
      </c>
      <c r="AY119" s="18">
        <f t="shared" si="412"/>
        <v>0.23377979718161462</v>
      </c>
      <c r="AZ119" s="18">
        <f t="shared" si="413"/>
        <v>0.13002376750585123</v>
      </c>
      <c r="BA119" s="17"/>
      <c r="BB119" s="17"/>
      <c r="BC119" s="17"/>
      <c r="BD119" s="18" t="str">
        <f t="shared" si="414"/>
        <v xml:space="preserve"> </v>
      </c>
      <c r="BE119" s="18" t="str">
        <f t="shared" si="415"/>
        <v xml:space="preserve"> </v>
      </c>
      <c r="BF119" s="17"/>
      <c r="BG119" s="17"/>
      <c r="BH119" s="17"/>
      <c r="BI119" s="18" t="str">
        <f t="shared" si="416"/>
        <v xml:space="preserve"> </v>
      </c>
      <c r="BJ119" s="18" t="str">
        <f t="shared" si="417"/>
        <v xml:space="preserve"> </v>
      </c>
      <c r="BK119" s="17"/>
      <c r="BL119" s="17"/>
      <c r="BM119" s="17"/>
      <c r="BN119" s="18" t="str">
        <f t="shared" si="418"/>
        <v xml:space="preserve"> </v>
      </c>
      <c r="BO119" s="18" t="str">
        <f t="shared" si="419"/>
        <v xml:space="preserve"> </v>
      </c>
      <c r="BP119" s="17"/>
      <c r="BQ119" s="17"/>
      <c r="BR119" s="17"/>
      <c r="BS119" s="18" t="str">
        <f t="shared" si="420"/>
        <v xml:space="preserve"> </v>
      </c>
      <c r="BT119" s="18" t="str">
        <f t="shared" si="421"/>
        <v xml:space="preserve"> </v>
      </c>
      <c r="BU119" s="17">
        <v>30372</v>
      </c>
      <c r="BV119" s="17">
        <v>7100.36</v>
      </c>
      <c r="BW119" s="17">
        <v>54469.08</v>
      </c>
      <c r="BX119" s="18">
        <f t="shared" si="422"/>
        <v>0.23377979718161462</v>
      </c>
      <c r="BY119" s="18">
        <f t="shared" si="423"/>
        <v>0.13035579084500784</v>
      </c>
      <c r="BZ119" s="17"/>
      <c r="CA119" s="17"/>
      <c r="CB119" s="17">
        <v>139.09</v>
      </c>
      <c r="CC119" s="18" t="str">
        <f t="shared" si="424"/>
        <v xml:space="preserve"> </v>
      </c>
      <c r="CD119" s="18">
        <f t="shared" si="425"/>
        <v>0</v>
      </c>
      <c r="CE119" s="17"/>
      <c r="CF119" s="17"/>
      <c r="CG119" s="17"/>
      <c r="CH119" s="18" t="str">
        <f t="shared" si="426"/>
        <v xml:space="preserve"> </v>
      </c>
      <c r="CI119" s="18" t="str">
        <f t="shared" si="427"/>
        <v xml:space="preserve"> </v>
      </c>
      <c r="CJ119" s="17">
        <f t="shared" si="550"/>
        <v>0</v>
      </c>
      <c r="CK119" s="17">
        <f t="shared" si="551"/>
        <v>0</v>
      </c>
      <c r="CL119" s="17"/>
      <c r="CM119" s="18" t="str">
        <f t="shared" si="428"/>
        <v xml:space="preserve"> </v>
      </c>
      <c r="CN119" s="18" t="str">
        <f t="shared" si="429"/>
        <v xml:space="preserve"> </v>
      </c>
      <c r="CO119" s="17"/>
      <c r="CP119" s="17"/>
      <c r="CQ119" s="17"/>
      <c r="CR119" s="18" t="str">
        <f t="shared" si="430"/>
        <v xml:space="preserve"> </v>
      </c>
      <c r="CS119" s="18" t="str">
        <f t="shared" si="431"/>
        <v xml:space="preserve"> </v>
      </c>
      <c r="CT119" s="17"/>
      <c r="CU119" s="17"/>
      <c r="CV119" s="17"/>
      <c r="CW119" s="18" t="str">
        <f t="shared" si="432"/>
        <v xml:space="preserve"> </v>
      </c>
      <c r="CX119" s="18" t="str">
        <f t="shared" si="433"/>
        <v xml:space="preserve"> </v>
      </c>
      <c r="CY119" s="17"/>
      <c r="CZ119" s="17"/>
      <c r="DA119" s="17"/>
      <c r="DB119" s="18" t="str">
        <f t="shared" si="434"/>
        <v xml:space="preserve"> </v>
      </c>
      <c r="DC119" s="18" t="str">
        <f t="shared" si="435"/>
        <v xml:space="preserve"> </v>
      </c>
      <c r="DD119" s="17"/>
      <c r="DE119" s="17"/>
      <c r="DF119" s="17"/>
      <c r="DG119" s="18" t="str">
        <f t="shared" si="436"/>
        <v xml:space="preserve"> </v>
      </c>
      <c r="DH119" s="18" t="str">
        <f t="shared" si="437"/>
        <v xml:space="preserve"> </v>
      </c>
      <c r="DI119" s="17"/>
      <c r="DJ119" s="17"/>
      <c r="DK119" s="17"/>
      <c r="DL119" s="18" t="str">
        <f t="shared" si="438"/>
        <v xml:space="preserve"> </v>
      </c>
      <c r="DM119" s="18" t="str">
        <f t="shared" si="439"/>
        <v xml:space="preserve"> </v>
      </c>
      <c r="DN119" s="17"/>
      <c r="DO119" s="17"/>
      <c r="DP119" s="38" t="str">
        <f t="shared" si="478"/>
        <v xml:space="preserve"> </v>
      </c>
      <c r="DQ119" s="17"/>
      <c r="DR119" s="17"/>
      <c r="DS119" s="17"/>
      <c r="DT119" s="18" t="str">
        <f t="shared" si="440"/>
        <v xml:space="preserve"> </v>
      </c>
      <c r="DU119" s="18" t="str">
        <f t="shared" si="441"/>
        <v xml:space="preserve"> </v>
      </c>
      <c r="DV119" s="17"/>
      <c r="DW119" s="17"/>
      <c r="DX119" s="17"/>
      <c r="DY119" s="18" t="str">
        <f t="shared" si="442"/>
        <v xml:space="preserve"> </v>
      </c>
      <c r="DZ119" s="18" t="str">
        <f t="shared" si="443"/>
        <v xml:space="preserve"> </v>
      </c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</row>
    <row r="120" spans="1:149" s="10" customFormat="1" ht="16.5" customHeight="1" outlineLevel="1" x14ac:dyDescent="0.25">
      <c r="A120" s="9">
        <f t="shared" si="552"/>
        <v>97</v>
      </c>
      <c r="B120" s="5" t="s">
        <v>63</v>
      </c>
      <c r="C120" s="17">
        <f t="shared" si="544"/>
        <v>3727438.26</v>
      </c>
      <c r="D120" s="17">
        <f t="shared" si="545"/>
        <v>3123540.26</v>
      </c>
      <c r="E120" s="17">
        <v>2397767.15</v>
      </c>
      <c r="F120" s="18">
        <f>IF(D120&lt;=0," ",IF(D120/C120*100&gt;200,"СВ.200",D120/C120))</f>
        <v>0.83798578061491491</v>
      </c>
      <c r="G120" s="18">
        <f t="shared" si="499"/>
        <v>1.3026870686755383</v>
      </c>
      <c r="H120" s="17">
        <f t="shared" si="546"/>
        <v>2393500</v>
      </c>
      <c r="I120" s="17">
        <f t="shared" si="547"/>
        <v>1997945.51</v>
      </c>
      <c r="J120" s="17">
        <v>1379786.97</v>
      </c>
      <c r="K120" s="18">
        <f t="shared" si="479"/>
        <v>0.83473804470440782</v>
      </c>
      <c r="L120" s="18">
        <f t="shared" si="297"/>
        <v>1.448010130143496</v>
      </c>
      <c r="M120" s="17">
        <v>1347500</v>
      </c>
      <c r="N120" s="17">
        <v>1008047.48</v>
      </c>
      <c r="O120" s="17">
        <v>939585.47</v>
      </c>
      <c r="P120" s="18">
        <f t="shared" si="398"/>
        <v>0.74808718367346938</v>
      </c>
      <c r="Q120" s="18">
        <f t="shared" si="399"/>
        <v>1.0728640578062578</v>
      </c>
      <c r="R120" s="17"/>
      <c r="S120" s="17"/>
      <c r="T120" s="17"/>
      <c r="U120" s="18" t="str">
        <f t="shared" si="400"/>
        <v xml:space="preserve"> </v>
      </c>
      <c r="V120" s="18" t="str">
        <f t="shared" si="401"/>
        <v xml:space="preserve"> </v>
      </c>
      <c r="W120" s="17"/>
      <c r="X120" s="17"/>
      <c r="Y120" s="17"/>
      <c r="Z120" s="18" t="str">
        <f t="shared" si="402"/>
        <v xml:space="preserve"> </v>
      </c>
      <c r="AA120" s="18" t="str">
        <f t="shared" si="403"/>
        <v xml:space="preserve"> </v>
      </c>
      <c r="AB120" s="17"/>
      <c r="AC120" s="17"/>
      <c r="AD120" s="17"/>
      <c r="AE120" s="18" t="str">
        <f t="shared" si="404"/>
        <v xml:space="preserve"> </v>
      </c>
      <c r="AF120" s="18" t="str">
        <f t="shared" si="405"/>
        <v xml:space="preserve"> </v>
      </c>
      <c r="AG120" s="17">
        <v>241000</v>
      </c>
      <c r="AH120" s="17">
        <v>61252.59</v>
      </c>
      <c r="AI120" s="17">
        <v>43448.95</v>
      </c>
      <c r="AJ120" s="18">
        <f t="shared" si="406"/>
        <v>0.2541601244813278</v>
      </c>
      <c r="AK120" s="18">
        <f t="shared" si="407"/>
        <v>1.4097599596768162</v>
      </c>
      <c r="AL120" s="17">
        <v>805000</v>
      </c>
      <c r="AM120" s="17">
        <v>928645.44</v>
      </c>
      <c r="AN120" s="17">
        <v>396752.55</v>
      </c>
      <c r="AO120" s="18">
        <f t="shared" si="408"/>
        <v>1.1535968198757762</v>
      </c>
      <c r="AP120" s="18" t="str">
        <f t="shared" si="409"/>
        <v>св.200</v>
      </c>
      <c r="AQ120" s="17"/>
      <c r="AR120" s="17"/>
      <c r="AS120" s="17"/>
      <c r="AT120" s="18" t="str">
        <f t="shared" si="410"/>
        <v xml:space="preserve"> </v>
      </c>
      <c r="AU120" s="18" t="str">
        <f t="shared" si="411"/>
        <v xml:space="preserve"> </v>
      </c>
      <c r="AV120" s="17">
        <f t="shared" si="548"/>
        <v>1333938.26</v>
      </c>
      <c r="AW120" s="17">
        <f t="shared" si="549"/>
        <v>1125594.75</v>
      </c>
      <c r="AX120" s="17">
        <v>1017980.18</v>
      </c>
      <c r="AY120" s="18">
        <f t="shared" si="412"/>
        <v>0.8438132286572243</v>
      </c>
      <c r="AZ120" s="18">
        <f t="shared" si="413"/>
        <v>1.1057138165499449</v>
      </c>
      <c r="BA120" s="17"/>
      <c r="BB120" s="17"/>
      <c r="BC120" s="17"/>
      <c r="BD120" s="18" t="str">
        <f t="shared" si="414"/>
        <v xml:space="preserve"> </v>
      </c>
      <c r="BE120" s="18" t="str">
        <f t="shared" si="415"/>
        <v xml:space="preserve"> </v>
      </c>
      <c r="BF120" s="17"/>
      <c r="BG120" s="17"/>
      <c r="BH120" s="17"/>
      <c r="BI120" s="18" t="str">
        <f t="shared" si="416"/>
        <v xml:space="preserve"> </v>
      </c>
      <c r="BJ120" s="18" t="str">
        <f t="shared" si="417"/>
        <v xml:space="preserve"> </v>
      </c>
      <c r="BK120" s="17">
        <v>484093.71</v>
      </c>
      <c r="BL120" s="17">
        <v>428260.64</v>
      </c>
      <c r="BM120" s="17">
        <v>163088.44</v>
      </c>
      <c r="BN120" s="18">
        <f t="shared" si="418"/>
        <v>0.88466474807119477</v>
      </c>
      <c r="BO120" s="18" t="str">
        <f t="shared" si="419"/>
        <v>св.200</v>
      </c>
      <c r="BP120" s="17"/>
      <c r="BQ120" s="17"/>
      <c r="BR120" s="17"/>
      <c r="BS120" s="18" t="str">
        <f t="shared" si="420"/>
        <v xml:space="preserve"> </v>
      </c>
      <c r="BT120" s="18" t="str">
        <f t="shared" si="421"/>
        <v xml:space="preserve"> </v>
      </c>
      <c r="BU120" s="17">
        <v>98365.24</v>
      </c>
      <c r="BV120" s="17">
        <v>51875.48</v>
      </c>
      <c r="BW120" s="17">
        <v>116867.36</v>
      </c>
      <c r="BX120" s="18">
        <f t="shared" si="422"/>
        <v>0.5273761340896439</v>
      </c>
      <c r="BY120" s="18">
        <f t="shared" si="423"/>
        <v>0.44388339053778575</v>
      </c>
      <c r="BZ120" s="17">
        <v>739298.39</v>
      </c>
      <c r="CA120" s="17">
        <v>633277.71</v>
      </c>
      <c r="CB120" s="17">
        <v>705259.77</v>
      </c>
      <c r="CC120" s="18">
        <f t="shared" si="424"/>
        <v>0.85659284338492869</v>
      </c>
      <c r="CD120" s="18">
        <f t="shared" si="425"/>
        <v>0.89793539478368367</v>
      </c>
      <c r="CE120" s="17"/>
      <c r="CF120" s="17"/>
      <c r="CG120" s="17"/>
      <c r="CH120" s="18" t="str">
        <f t="shared" si="426"/>
        <v xml:space="preserve"> </v>
      </c>
      <c r="CI120" s="18" t="str">
        <f t="shared" si="427"/>
        <v xml:space="preserve"> </v>
      </c>
      <c r="CJ120" s="17">
        <f t="shared" si="550"/>
        <v>0</v>
      </c>
      <c r="CK120" s="17">
        <f t="shared" si="551"/>
        <v>0</v>
      </c>
      <c r="CL120" s="17"/>
      <c r="CM120" s="18" t="str">
        <f t="shared" si="428"/>
        <v xml:space="preserve"> </v>
      </c>
      <c r="CN120" s="18" t="str">
        <f t="shared" si="429"/>
        <v xml:space="preserve"> </v>
      </c>
      <c r="CO120" s="17"/>
      <c r="CP120" s="17"/>
      <c r="CQ120" s="17"/>
      <c r="CR120" s="18" t="str">
        <f t="shared" si="430"/>
        <v xml:space="preserve"> </v>
      </c>
      <c r="CS120" s="18" t="str">
        <f t="shared" si="431"/>
        <v xml:space="preserve"> </v>
      </c>
      <c r="CT120" s="17"/>
      <c r="CU120" s="17"/>
      <c r="CV120" s="17"/>
      <c r="CW120" s="18" t="str">
        <f t="shared" si="432"/>
        <v xml:space="preserve"> </v>
      </c>
      <c r="CX120" s="18" t="str">
        <f t="shared" si="433"/>
        <v xml:space="preserve"> </v>
      </c>
      <c r="CY120" s="17"/>
      <c r="CZ120" s="17"/>
      <c r="DA120" s="17"/>
      <c r="DB120" s="18" t="str">
        <f t="shared" si="434"/>
        <v xml:space="preserve"> </v>
      </c>
      <c r="DC120" s="18" t="str">
        <f t="shared" si="435"/>
        <v xml:space="preserve"> </v>
      </c>
      <c r="DD120" s="17"/>
      <c r="DE120" s="17"/>
      <c r="DF120" s="17"/>
      <c r="DG120" s="18" t="str">
        <f t="shared" si="436"/>
        <v xml:space="preserve"> </v>
      </c>
      <c r="DH120" s="18" t="str">
        <f t="shared" si="437"/>
        <v xml:space="preserve"> </v>
      </c>
      <c r="DI120" s="17"/>
      <c r="DJ120" s="17"/>
      <c r="DK120" s="17"/>
      <c r="DL120" s="18" t="str">
        <f t="shared" si="438"/>
        <v xml:space="preserve"> </v>
      </c>
      <c r="DM120" s="18" t="str">
        <f t="shared" si="439"/>
        <v xml:space="preserve"> </v>
      </c>
      <c r="DN120" s="17"/>
      <c r="DO120" s="17"/>
      <c r="DP120" s="38" t="str">
        <f t="shared" si="478"/>
        <v xml:space="preserve"> </v>
      </c>
      <c r="DQ120" s="17"/>
      <c r="DR120" s="17"/>
      <c r="DS120" s="17"/>
      <c r="DT120" s="18" t="str">
        <f t="shared" si="440"/>
        <v xml:space="preserve"> </v>
      </c>
      <c r="DU120" s="18" t="str">
        <f t="shared" si="441"/>
        <v xml:space="preserve"> </v>
      </c>
      <c r="DV120" s="17">
        <v>12180.92</v>
      </c>
      <c r="DW120" s="17">
        <v>12180.92</v>
      </c>
      <c r="DX120" s="17">
        <v>32764.61</v>
      </c>
      <c r="DY120" s="18">
        <f t="shared" si="442"/>
        <v>1</v>
      </c>
      <c r="DZ120" s="18">
        <f t="shared" si="443"/>
        <v>0.37177063911336039</v>
      </c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</row>
    <row r="121" spans="1:149" s="10" customFormat="1" ht="16.5" customHeight="1" outlineLevel="1" x14ac:dyDescent="0.25">
      <c r="A121" s="9">
        <f t="shared" si="552"/>
        <v>98</v>
      </c>
      <c r="B121" s="5" t="s">
        <v>85</v>
      </c>
      <c r="C121" s="17">
        <f t="shared" si="544"/>
        <v>1713225</v>
      </c>
      <c r="D121" s="17">
        <f t="shared" si="545"/>
        <v>1352094.8099999998</v>
      </c>
      <c r="E121" s="17">
        <v>979059.62000000011</v>
      </c>
      <c r="F121" s="18">
        <f>IF(D121&lt;=0," ",IF(D121/C121*100&gt;200,"СВ.200",D121/C121))</f>
        <v>0.78921029637087936</v>
      </c>
      <c r="G121" s="18">
        <f t="shared" si="499"/>
        <v>1.3810137629820742</v>
      </c>
      <c r="H121" s="17">
        <f t="shared" si="546"/>
        <v>1631225</v>
      </c>
      <c r="I121" s="17">
        <f t="shared" si="547"/>
        <v>1280892.8599999999</v>
      </c>
      <c r="J121" s="17">
        <v>968896.82000000007</v>
      </c>
      <c r="K121" s="18">
        <f t="shared" si="479"/>
        <v>0.78523371086146909</v>
      </c>
      <c r="L121" s="18">
        <f t="shared" si="297"/>
        <v>1.3220116255516245</v>
      </c>
      <c r="M121" s="17">
        <v>149525</v>
      </c>
      <c r="N121" s="17">
        <v>100790.6</v>
      </c>
      <c r="O121" s="17">
        <v>117485.27</v>
      </c>
      <c r="P121" s="18">
        <f t="shared" si="398"/>
        <v>0.6740718943320515</v>
      </c>
      <c r="Q121" s="18">
        <f t="shared" si="399"/>
        <v>0.85789988821577379</v>
      </c>
      <c r="R121" s="17"/>
      <c r="S121" s="17"/>
      <c r="T121" s="17"/>
      <c r="U121" s="18" t="str">
        <f t="shared" si="400"/>
        <v xml:space="preserve"> </v>
      </c>
      <c r="V121" s="18" t="str">
        <f t="shared" si="401"/>
        <v xml:space="preserve"> </v>
      </c>
      <c r="W121" s="17"/>
      <c r="X121" s="17"/>
      <c r="Y121" s="17"/>
      <c r="Z121" s="18" t="str">
        <f t="shared" si="402"/>
        <v xml:space="preserve"> </v>
      </c>
      <c r="AA121" s="18" t="str">
        <f t="shared" si="403"/>
        <v xml:space="preserve"> </v>
      </c>
      <c r="AB121" s="17">
        <v>5700</v>
      </c>
      <c r="AC121" s="17">
        <v>5584.8</v>
      </c>
      <c r="AD121" s="17">
        <v>5584.8</v>
      </c>
      <c r="AE121" s="18">
        <f t="shared" si="404"/>
        <v>0.97978947368421054</v>
      </c>
      <c r="AF121" s="18">
        <f t="shared" si="405"/>
        <v>1</v>
      </c>
      <c r="AG121" s="17">
        <v>237000</v>
      </c>
      <c r="AH121" s="17">
        <v>256324.1</v>
      </c>
      <c r="AI121" s="17">
        <v>205666.57</v>
      </c>
      <c r="AJ121" s="18">
        <f t="shared" si="406"/>
        <v>1.0815362869198313</v>
      </c>
      <c r="AK121" s="18">
        <f t="shared" si="407"/>
        <v>1.2463090136622592</v>
      </c>
      <c r="AL121" s="17">
        <v>1239000</v>
      </c>
      <c r="AM121" s="17">
        <v>918193.36</v>
      </c>
      <c r="AN121" s="17">
        <v>640160.18000000005</v>
      </c>
      <c r="AO121" s="18">
        <f t="shared" si="408"/>
        <v>0.74107615819209038</v>
      </c>
      <c r="AP121" s="18">
        <f t="shared" si="409"/>
        <v>1.4343181420625069</v>
      </c>
      <c r="AQ121" s="17"/>
      <c r="AR121" s="17"/>
      <c r="AS121" s="17"/>
      <c r="AT121" s="18" t="str">
        <f t="shared" si="410"/>
        <v xml:space="preserve"> </v>
      </c>
      <c r="AU121" s="18" t="str">
        <f t="shared" si="411"/>
        <v xml:space="preserve"> </v>
      </c>
      <c r="AV121" s="17">
        <f t="shared" si="548"/>
        <v>82000</v>
      </c>
      <c r="AW121" s="17">
        <f t="shared" si="549"/>
        <v>71201.95</v>
      </c>
      <c r="AX121" s="17">
        <v>10162.799999999999</v>
      </c>
      <c r="AY121" s="18">
        <f t="shared" si="412"/>
        <v>0.86831646341463409</v>
      </c>
      <c r="AZ121" s="18" t="str">
        <f t="shared" si="413"/>
        <v>св.200</v>
      </c>
      <c r="BA121" s="17"/>
      <c r="BB121" s="17"/>
      <c r="BC121" s="17"/>
      <c r="BD121" s="18" t="str">
        <f t="shared" si="414"/>
        <v xml:space="preserve"> </v>
      </c>
      <c r="BE121" s="18" t="str">
        <f t="shared" si="415"/>
        <v xml:space="preserve"> </v>
      </c>
      <c r="BF121" s="17"/>
      <c r="BG121" s="17"/>
      <c r="BH121" s="17"/>
      <c r="BI121" s="18" t="str">
        <f t="shared" si="416"/>
        <v xml:space="preserve"> </v>
      </c>
      <c r="BJ121" s="18" t="str">
        <f t="shared" si="417"/>
        <v xml:space="preserve"> </v>
      </c>
      <c r="BK121" s="17"/>
      <c r="BL121" s="17"/>
      <c r="BM121" s="17"/>
      <c r="BN121" s="18" t="str">
        <f t="shared" si="418"/>
        <v xml:space="preserve"> </v>
      </c>
      <c r="BO121" s="18" t="str">
        <f t="shared" si="419"/>
        <v xml:space="preserve"> </v>
      </c>
      <c r="BP121" s="17"/>
      <c r="BQ121" s="17"/>
      <c r="BR121" s="17"/>
      <c r="BS121" s="18" t="str">
        <f t="shared" si="420"/>
        <v xml:space="preserve"> </v>
      </c>
      <c r="BT121" s="18" t="str">
        <f t="shared" si="421"/>
        <v xml:space="preserve"> </v>
      </c>
      <c r="BU121" s="17">
        <v>15000</v>
      </c>
      <c r="BV121" s="17">
        <v>2210.2399999999998</v>
      </c>
      <c r="BW121" s="17">
        <v>10162.799999999999</v>
      </c>
      <c r="BX121" s="18">
        <f t="shared" si="422"/>
        <v>0.14734933333333333</v>
      </c>
      <c r="BY121" s="18">
        <f t="shared" si="423"/>
        <v>0.21748337072460344</v>
      </c>
      <c r="BZ121" s="17">
        <v>20000</v>
      </c>
      <c r="CA121" s="17">
        <v>21991.71</v>
      </c>
      <c r="CB121" s="17"/>
      <c r="CC121" s="18">
        <f t="shared" si="424"/>
        <v>1.0995854999999999</v>
      </c>
      <c r="CD121" s="18" t="str">
        <f t="shared" si="425"/>
        <v xml:space="preserve"> </v>
      </c>
      <c r="CE121" s="17"/>
      <c r="CF121" s="17"/>
      <c r="CG121" s="17"/>
      <c r="CH121" s="18" t="str">
        <f t="shared" si="426"/>
        <v xml:space="preserve"> </v>
      </c>
      <c r="CI121" s="18" t="str">
        <f t="shared" si="427"/>
        <v xml:space="preserve"> </v>
      </c>
      <c r="CJ121" s="17">
        <f t="shared" si="550"/>
        <v>0</v>
      </c>
      <c r="CK121" s="17">
        <f t="shared" si="551"/>
        <v>0</v>
      </c>
      <c r="CL121" s="17"/>
      <c r="CM121" s="18" t="str">
        <f t="shared" si="428"/>
        <v xml:space="preserve"> </v>
      </c>
      <c r="CN121" s="18" t="str">
        <f t="shared" si="429"/>
        <v xml:space="preserve"> </v>
      </c>
      <c r="CO121" s="17"/>
      <c r="CP121" s="17"/>
      <c r="CQ121" s="17"/>
      <c r="CR121" s="18" t="str">
        <f t="shared" si="430"/>
        <v xml:space="preserve"> </v>
      </c>
      <c r="CS121" s="18" t="str">
        <f t="shared" si="431"/>
        <v xml:space="preserve"> </v>
      </c>
      <c r="CT121" s="17"/>
      <c r="CU121" s="17"/>
      <c r="CV121" s="17"/>
      <c r="CW121" s="18" t="str">
        <f t="shared" si="432"/>
        <v xml:space="preserve"> </v>
      </c>
      <c r="CX121" s="18" t="str">
        <f t="shared" si="433"/>
        <v xml:space="preserve"> </v>
      </c>
      <c r="CY121" s="17"/>
      <c r="CZ121" s="17"/>
      <c r="DA121" s="17"/>
      <c r="DB121" s="18" t="str">
        <f t="shared" si="434"/>
        <v xml:space="preserve"> </v>
      </c>
      <c r="DC121" s="18" t="str">
        <f t="shared" si="435"/>
        <v xml:space="preserve"> </v>
      </c>
      <c r="DD121" s="17"/>
      <c r="DE121" s="17"/>
      <c r="DF121" s="17"/>
      <c r="DG121" s="18" t="str">
        <f t="shared" si="436"/>
        <v xml:space="preserve"> </v>
      </c>
      <c r="DH121" s="18" t="str">
        <f t="shared" si="437"/>
        <v xml:space="preserve"> </v>
      </c>
      <c r="DI121" s="17"/>
      <c r="DJ121" s="17"/>
      <c r="DK121" s="17"/>
      <c r="DL121" s="18" t="str">
        <f t="shared" si="438"/>
        <v xml:space="preserve"> </v>
      </c>
      <c r="DM121" s="18" t="str">
        <f t="shared" si="439"/>
        <v xml:space="preserve"> </v>
      </c>
      <c r="DN121" s="17"/>
      <c r="DO121" s="17"/>
      <c r="DP121" s="38" t="str">
        <f t="shared" si="478"/>
        <v xml:space="preserve"> </v>
      </c>
      <c r="DQ121" s="17"/>
      <c r="DR121" s="17"/>
      <c r="DS121" s="17"/>
      <c r="DT121" s="18" t="str">
        <f t="shared" si="440"/>
        <v xml:space="preserve"> </v>
      </c>
      <c r="DU121" s="18" t="str">
        <f t="shared" si="441"/>
        <v xml:space="preserve"> </v>
      </c>
      <c r="DV121" s="17">
        <v>47000</v>
      </c>
      <c r="DW121" s="17">
        <v>47000</v>
      </c>
      <c r="DX121" s="17"/>
      <c r="DY121" s="18">
        <f t="shared" si="442"/>
        <v>1</v>
      </c>
      <c r="DZ121" s="18" t="str">
        <f t="shared" si="443"/>
        <v xml:space="preserve"> </v>
      </c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</row>
    <row r="122" spans="1:149" s="12" customFormat="1" ht="15.75" x14ac:dyDescent="0.25">
      <c r="A122" s="67"/>
      <c r="B122" s="4" t="s">
        <v>139</v>
      </c>
      <c r="C122" s="34">
        <f>SUM(C123:C130)</f>
        <v>41064094.170000009</v>
      </c>
      <c r="D122" s="34">
        <f>SUM(D123:D130)</f>
        <v>32313543.98</v>
      </c>
      <c r="E122" s="34">
        <v>22862777.710000001</v>
      </c>
      <c r="F122" s="16">
        <f>IF(D122&lt;=0," ",IF(D122/C122*100&gt;200,"СВ.200",D122/C122))</f>
        <v>0.78690507201318338</v>
      </c>
      <c r="G122" s="16">
        <f t="shared" si="499"/>
        <v>1.4133691185680517</v>
      </c>
      <c r="H122" s="34">
        <f>SUM(H123:H130)</f>
        <v>32502570.200000003</v>
      </c>
      <c r="I122" s="34">
        <f>SUM(I123:I130)</f>
        <v>26179707.439999994</v>
      </c>
      <c r="J122" s="34">
        <v>20141332.310000002</v>
      </c>
      <c r="K122" s="16">
        <f t="shared" si="479"/>
        <v>0.80546576098157285</v>
      </c>
      <c r="L122" s="16">
        <f t="shared" si="297"/>
        <v>1.2998001838737345</v>
      </c>
      <c r="M122" s="34">
        <f>SUM(M123:M130)</f>
        <v>19876246.07</v>
      </c>
      <c r="N122" s="34">
        <f>SUM(N123:N130)</f>
        <v>16760204.169999998</v>
      </c>
      <c r="O122" s="34">
        <v>12541996.620000003</v>
      </c>
      <c r="P122" s="16">
        <f t="shared" si="398"/>
        <v>0.84322784649445615</v>
      </c>
      <c r="Q122" s="16">
        <f t="shared" si="399"/>
        <v>1.3363266374409208</v>
      </c>
      <c r="R122" s="34">
        <f>SUM(R123:R130)</f>
        <v>2379900</v>
      </c>
      <c r="S122" s="34">
        <f>SUM(S123:S130)</f>
        <v>1758409.87</v>
      </c>
      <c r="T122" s="34">
        <v>1519133.32</v>
      </c>
      <c r="U122" s="16">
        <f t="shared" si="400"/>
        <v>0.73885872095466198</v>
      </c>
      <c r="V122" s="16">
        <f t="shared" si="401"/>
        <v>1.1575085918068073</v>
      </c>
      <c r="W122" s="34">
        <f>SUM(W123:W130)</f>
        <v>0</v>
      </c>
      <c r="X122" s="34">
        <f>SUM(X123:X130)</f>
        <v>0</v>
      </c>
      <c r="Y122" s="34">
        <v>0</v>
      </c>
      <c r="Z122" s="16" t="str">
        <f t="shared" si="402"/>
        <v xml:space="preserve"> </v>
      </c>
      <c r="AA122" s="16" t="str">
        <f t="shared" si="403"/>
        <v xml:space="preserve"> </v>
      </c>
      <c r="AB122" s="34">
        <f>SUM(AB123:AB130)</f>
        <v>2318124.13</v>
      </c>
      <c r="AC122" s="34">
        <f>SUM(AC123:AC130)</f>
        <v>2812028.61</v>
      </c>
      <c r="AD122" s="34">
        <v>1460686.23</v>
      </c>
      <c r="AE122" s="16">
        <f t="shared" si="404"/>
        <v>1.2130621365819612</v>
      </c>
      <c r="AF122" s="16">
        <f t="shared" si="405"/>
        <v>1.925142136788679</v>
      </c>
      <c r="AG122" s="34">
        <f>SUM(AG123:AG130)</f>
        <v>1906000</v>
      </c>
      <c r="AH122" s="34">
        <f>SUM(AH123:AH130)</f>
        <v>1055632.46</v>
      </c>
      <c r="AI122" s="34">
        <v>1268820.1399999999</v>
      </c>
      <c r="AJ122" s="16">
        <f t="shared" si="406"/>
        <v>0.55384704092339976</v>
      </c>
      <c r="AK122" s="16">
        <f t="shared" si="407"/>
        <v>0.83197959010959588</v>
      </c>
      <c r="AL122" s="34">
        <f>SUM(AL123:AL130)</f>
        <v>5997000</v>
      </c>
      <c r="AM122" s="34">
        <f>SUM(AM123:AM130)</f>
        <v>3779282.33</v>
      </c>
      <c r="AN122" s="34">
        <v>3340536</v>
      </c>
      <c r="AO122" s="16">
        <f t="shared" si="408"/>
        <v>0.63019548607637155</v>
      </c>
      <c r="AP122" s="16">
        <f t="shared" si="409"/>
        <v>1.1313400993134035</v>
      </c>
      <c r="AQ122" s="34">
        <f>SUM(AQ123:AQ130)</f>
        <v>25300</v>
      </c>
      <c r="AR122" s="34">
        <f>SUM(AR123:AR130)</f>
        <v>14150</v>
      </c>
      <c r="AS122" s="34">
        <v>10160</v>
      </c>
      <c r="AT122" s="16">
        <f t="shared" si="410"/>
        <v>0.55928853754940711</v>
      </c>
      <c r="AU122" s="16">
        <f t="shared" si="411"/>
        <v>1.3927165354330708</v>
      </c>
      <c r="AV122" s="34">
        <f>SUM(AV123:AV130)</f>
        <v>8561523.9699999988</v>
      </c>
      <c r="AW122" s="34">
        <f>SUM(AW123:AW130)</f>
        <v>6133836.5399999991</v>
      </c>
      <c r="AX122" s="34">
        <v>2721445.3999999994</v>
      </c>
      <c r="AY122" s="16">
        <f t="shared" si="412"/>
        <v>0.71644213827973435</v>
      </c>
      <c r="AZ122" s="16" t="str">
        <f t="shared" si="413"/>
        <v>св.200</v>
      </c>
      <c r="BA122" s="34">
        <f>SUM(BA123:BA130)</f>
        <v>30000</v>
      </c>
      <c r="BB122" s="34">
        <f>SUM(BB123:BB130)</f>
        <v>22395.88</v>
      </c>
      <c r="BC122" s="34">
        <v>18076.36</v>
      </c>
      <c r="BD122" s="16">
        <f t="shared" si="414"/>
        <v>0.74652933333333338</v>
      </c>
      <c r="BE122" s="16">
        <f t="shared" si="415"/>
        <v>1.2389596135505156</v>
      </c>
      <c r="BF122" s="34">
        <f>SUM(BF123:BF130)</f>
        <v>793164</v>
      </c>
      <c r="BG122" s="34">
        <f>SUM(BG123:BG130)</f>
        <v>263166.46999999997</v>
      </c>
      <c r="BH122" s="34">
        <v>585958.1</v>
      </c>
      <c r="BI122" s="16">
        <f t="shared" si="416"/>
        <v>0.3317932609145145</v>
      </c>
      <c r="BJ122" s="16">
        <f t="shared" si="417"/>
        <v>0.44912165221369921</v>
      </c>
      <c r="BK122" s="34">
        <f>SUM(BK123:BK130)</f>
        <v>257541</v>
      </c>
      <c r="BL122" s="34">
        <f>SUM(BL123:BL130)</f>
        <v>109216.85999999999</v>
      </c>
      <c r="BM122" s="34">
        <v>195756.95</v>
      </c>
      <c r="BN122" s="16">
        <f t="shared" si="418"/>
        <v>0.42407562291052681</v>
      </c>
      <c r="BO122" s="16">
        <f t="shared" si="419"/>
        <v>0.5579207277187348</v>
      </c>
      <c r="BP122" s="34">
        <f>SUM(BP123:BP130)</f>
        <v>0</v>
      </c>
      <c r="BQ122" s="34">
        <f>SUM(BQ123:BQ130)</f>
        <v>0</v>
      </c>
      <c r="BR122" s="34">
        <v>0</v>
      </c>
      <c r="BS122" s="16" t="str">
        <f t="shared" si="420"/>
        <v xml:space="preserve"> </v>
      </c>
      <c r="BT122" s="16" t="str">
        <f t="shared" si="421"/>
        <v xml:space="preserve"> </v>
      </c>
      <c r="BU122" s="34">
        <f>SUM(BU123:BU130)</f>
        <v>522782.42000000004</v>
      </c>
      <c r="BV122" s="34">
        <f>SUM(BV123:BV130)</f>
        <v>417488.95999999996</v>
      </c>
      <c r="BW122" s="34">
        <v>274751.32</v>
      </c>
      <c r="BX122" s="16">
        <f t="shared" si="422"/>
        <v>0.7985902815936311</v>
      </c>
      <c r="BY122" s="16">
        <f t="shared" si="423"/>
        <v>1.5195157570125595</v>
      </c>
      <c r="BZ122" s="34">
        <f>SUM(BZ123:BZ130)</f>
        <v>344921.25</v>
      </c>
      <c r="CA122" s="34">
        <f>SUM(CA123:CA130)</f>
        <v>254933.91000000003</v>
      </c>
      <c r="CB122" s="34">
        <v>183306.61000000002</v>
      </c>
      <c r="CC122" s="16">
        <f t="shared" si="424"/>
        <v>0.73910757890388035</v>
      </c>
      <c r="CD122" s="16">
        <f t="shared" si="425"/>
        <v>1.3907513209698221</v>
      </c>
      <c r="CE122" s="34">
        <f>SUM(CE123:CE130)</f>
        <v>4504000</v>
      </c>
      <c r="CF122" s="34">
        <f>SUM(CF123:CF130)</f>
        <v>3392500</v>
      </c>
      <c r="CG122" s="34">
        <v>446000</v>
      </c>
      <c r="CH122" s="16">
        <f t="shared" si="426"/>
        <v>0.75321936056838368</v>
      </c>
      <c r="CI122" s="16" t="str">
        <f t="shared" si="427"/>
        <v>св.200</v>
      </c>
      <c r="CJ122" s="34">
        <f>SUM(CJ123:CJ130)</f>
        <v>1368370</v>
      </c>
      <c r="CK122" s="34">
        <f>SUM(CK123:CK130)</f>
        <v>912005.28</v>
      </c>
      <c r="CL122" s="19">
        <v>856395.19</v>
      </c>
      <c r="CM122" s="16">
        <f t="shared" si="428"/>
        <v>0.66649026213670282</v>
      </c>
      <c r="CN122" s="16">
        <f t="shared" si="429"/>
        <v>1.0649350797965131</v>
      </c>
      <c r="CO122" s="34">
        <f>SUM(CO123:CO130)</f>
        <v>20000</v>
      </c>
      <c r="CP122" s="34">
        <f>SUM(CP123:CP130)</f>
        <v>38172.65</v>
      </c>
      <c r="CQ122" s="34">
        <v>4429.76</v>
      </c>
      <c r="CR122" s="16">
        <f t="shared" si="430"/>
        <v>1.9086325000000002</v>
      </c>
      <c r="CS122" s="16" t="str">
        <f t="shared" si="431"/>
        <v>св.200</v>
      </c>
      <c r="CT122" s="34">
        <f>SUM(CT123:CT130)</f>
        <v>1348370</v>
      </c>
      <c r="CU122" s="34">
        <f>SUM(CU123:CU130)</f>
        <v>873832.63000000012</v>
      </c>
      <c r="CV122" s="34">
        <v>851965.42999999993</v>
      </c>
      <c r="CW122" s="16">
        <f t="shared" si="432"/>
        <v>0.64806590920889673</v>
      </c>
      <c r="CX122" s="16">
        <f t="shared" si="433"/>
        <v>1.0256667691317007</v>
      </c>
      <c r="CY122" s="34">
        <f>SUM(CY123:CY130)</f>
        <v>0</v>
      </c>
      <c r="CZ122" s="34">
        <f>SUM(CZ123:CZ130)</f>
        <v>0</v>
      </c>
      <c r="DA122" s="34">
        <v>0</v>
      </c>
      <c r="DB122" s="16" t="str">
        <f t="shared" si="434"/>
        <v xml:space="preserve"> </v>
      </c>
      <c r="DC122" s="16" t="str">
        <f t="shared" si="435"/>
        <v xml:space="preserve"> </v>
      </c>
      <c r="DD122" s="34">
        <f>SUM(DD123:DD130)</f>
        <v>0</v>
      </c>
      <c r="DE122" s="34">
        <f>SUM(DE123:DE130)</f>
        <v>0</v>
      </c>
      <c r="DF122" s="34">
        <v>0</v>
      </c>
      <c r="DG122" s="16" t="str">
        <f t="shared" si="436"/>
        <v xml:space="preserve"> </v>
      </c>
      <c r="DH122" s="16" t="str">
        <f t="shared" si="437"/>
        <v xml:space="preserve"> </v>
      </c>
      <c r="DI122" s="34">
        <f>SUM(DI123:DI130)</f>
        <v>0</v>
      </c>
      <c r="DJ122" s="34">
        <f>SUM(DJ123:DJ130)</f>
        <v>21383.88</v>
      </c>
      <c r="DK122" s="34">
        <v>0</v>
      </c>
      <c r="DL122" s="16"/>
      <c r="DM122" s="16" t="str">
        <f t="shared" si="439"/>
        <v xml:space="preserve"> </v>
      </c>
      <c r="DN122" s="34">
        <f>SUM(DN123:DN130)</f>
        <v>0</v>
      </c>
      <c r="DO122" s="34">
        <v>14005.87</v>
      </c>
      <c r="DP122" s="16" t="str">
        <f>IF(DN122=0," ",IF(DN122/DO122*100&gt;200,"св.200",DN122/DO122))</f>
        <v xml:space="preserve"> </v>
      </c>
      <c r="DQ122" s="34">
        <f>SUM(DQ123:DQ130)</f>
        <v>0</v>
      </c>
      <c r="DR122" s="34">
        <f>SUM(DR123:DR130)</f>
        <v>0</v>
      </c>
      <c r="DS122" s="34">
        <v>12435</v>
      </c>
      <c r="DT122" s="16" t="str">
        <f t="shared" si="440"/>
        <v xml:space="preserve"> </v>
      </c>
      <c r="DU122" s="16">
        <f t="shared" si="441"/>
        <v>0</v>
      </c>
      <c r="DV122" s="34">
        <f>SUM(DV123:DV130)</f>
        <v>126305.3</v>
      </c>
      <c r="DW122" s="34">
        <f>SUM(DW123:DW130)</f>
        <v>126305.3</v>
      </c>
      <c r="DX122" s="34">
        <v>134760</v>
      </c>
      <c r="DY122" s="16">
        <f t="shared" si="442"/>
        <v>1</v>
      </c>
      <c r="DZ122" s="16">
        <f t="shared" si="443"/>
        <v>0.93726105669338089</v>
      </c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</row>
    <row r="123" spans="1:149" s="10" customFormat="1" ht="15.75" customHeight="1" outlineLevel="1" x14ac:dyDescent="0.25">
      <c r="A123" s="9">
        <v>99</v>
      </c>
      <c r="B123" s="5" t="s">
        <v>72</v>
      </c>
      <c r="C123" s="17">
        <f t="shared" ref="C123" si="553">H123+AV123</f>
        <v>19382850.350000001</v>
      </c>
      <c r="D123" s="17">
        <f t="shared" ref="D123" si="554">I123+AW123</f>
        <v>16009756.98</v>
      </c>
      <c r="E123" s="17">
        <v>11186269.390000002</v>
      </c>
      <c r="F123" s="18">
        <f>IF(D123&lt;=0," ",IF(D123/C123*100&gt;200,"СВ.200",D123/C123))</f>
        <v>0.82597536951008854</v>
      </c>
      <c r="G123" s="18">
        <f t="shared" si="499"/>
        <v>1.4311971598245228</v>
      </c>
      <c r="H123" s="17">
        <f t="shared" ref="H123" si="555">M123+R123+W123+AB123+AG123+AL123+AQ123</f>
        <v>17008577.100000001</v>
      </c>
      <c r="I123" s="17">
        <f t="shared" ref="I123" si="556">N123+S123+X123+AC123+AH123+AM123+AR123</f>
        <v>13819824.73</v>
      </c>
      <c r="J123" s="17">
        <v>10635298.670000002</v>
      </c>
      <c r="K123" s="18">
        <f t="shared" si="479"/>
        <v>0.8125209209887404</v>
      </c>
      <c r="L123" s="18">
        <f t="shared" si="297"/>
        <v>1.2994298664110764</v>
      </c>
      <c r="M123" s="17">
        <v>13910346.07</v>
      </c>
      <c r="N123" s="17">
        <v>11434251.1</v>
      </c>
      <c r="O123" s="23">
        <v>8602889.8000000007</v>
      </c>
      <c r="P123" s="18">
        <f t="shared" si="398"/>
        <v>0.82199616332047154</v>
      </c>
      <c r="Q123" s="18">
        <f t="shared" si="399"/>
        <v>1.3291174670167225</v>
      </c>
      <c r="R123" s="17">
        <v>2379900</v>
      </c>
      <c r="S123" s="17">
        <v>1758409.87</v>
      </c>
      <c r="T123" s="23">
        <v>1519133.32</v>
      </c>
      <c r="U123" s="18">
        <f t="shared" si="400"/>
        <v>0.73885872095466198</v>
      </c>
      <c r="V123" s="18">
        <f t="shared" si="401"/>
        <v>1.1575085918068073</v>
      </c>
      <c r="W123" s="17"/>
      <c r="X123" s="17"/>
      <c r="Y123" s="23"/>
      <c r="Z123" s="18" t="str">
        <f t="shared" si="402"/>
        <v xml:space="preserve"> </v>
      </c>
      <c r="AA123" s="18" t="str">
        <f t="shared" si="403"/>
        <v xml:space="preserve"> </v>
      </c>
      <c r="AB123" s="17">
        <v>204331.03</v>
      </c>
      <c r="AC123" s="17">
        <v>204331</v>
      </c>
      <c r="AD123" s="23">
        <v>60830</v>
      </c>
      <c r="AE123" s="18">
        <f t="shared" si="404"/>
        <v>0.99999985317942164</v>
      </c>
      <c r="AF123" s="18" t="str">
        <f t="shared" si="405"/>
        <v>св.200</v>
      </c>
      <c r="AG123" s="17">
        <v>90000</v>
      </c>
      <c r="AH123" s="17">
        <v>30238.46</v>
      </c>
      <c r="AI123" s="23">
        <v>89474.13</v>
      </c>
      <c r="AJ123" s="18">
        <f t="shared" si="406"/>
        <v>0.33598288888888889</v>
      </c>
      <c r="AK123" s="18">
        <f t="shared" si="407"/>
        <v>0.3379575749996116</v>
      </c>
      <c r="AL123" s="17">
        <v>420000</v>
      </c>
      <c r="AM123" s="17">
        <v>390944.3</v>
      </c>
      <c r="AN123" s="23">
        <v>359901.42</v>
      </c>
      <c r="AO123" s="18">
        <f t="shared" si="408"/>
        <v>0.9308197619047619</v>
      </c>
      <c r="AP123" s="18">
        <f t="shared" si="409"/>
        <v>1.0862538413991254</v>
      </c>
      <c r="AQ123" s="17">
        <v>4000</v>
      </c>
      <c r="AR123" s="17">
        <v>1650</v>
      </c>
      <c r="AS123" s="23">
        <v>3070</v>
      </c>
      <c r="AT123" s="18">
        <f t="shared" si="410"/>
        <v>0.41249999999999998</v>
      </c>
      <c r="AU123" s="18">
        <f t="shared" si="411"/>
        <v>0.53745928338762217</v>
      </c>
      <c r="AV123" s="17">
        <f t="shared" ref="AV123" si="557">BA123+BF123+BK123+BP123+BU123+BZ123+CE123+CJ123+CY123+DD123+DI123+DQ123+DV123</f>
        <v>2374273.25</v>
      </c>
      <c r="AW123" s="17">
        <f t="shared" ref="AW123" si="558">BB123+BG123+BL123+BQ123+BV123+CA123+CF123+CK123+CZ123+DE123+DJ123+DN123+DR123+DW123</f>
        <v>2189932.25</v>
      </c>
      <c r="AX123" s="17">
        <v>550970.72</v>
      </c>
      <c r="AY123" s="18">
        <f t="shared" si="412"/>
        <v>0.92235897868958427</v>
      </c>
      <c r="AZ123" s="18" t="str">
        <f t="shared" si="413"/>
        <v>св.200</v>
      </c>
      <c r="BA123" s="17">
        <v>30000</v>
      </c>
      <c r="BB123" s="17">
        <v>22395.88</v>
      </c>
      <c r="BC123" s="23">
        <v>18076.36</v>
      </c>
      <c r="BD123" s="18">
        <f t="shared" si="414"/>
        <v>0.74652933333333338</v>
      </c>
      <c r="BE123" s="18">
        <f t="shared" si="415"/>
        <v>1.2389596135505156</v>
      </c>
      <c r="BF123" s="17">
        <v>250000</v>
      </c>
      <c r="BG123" s="17">
        <v>19731.75</v>
      </c>
      <c r="BH123" s="23">
        <v>282920.51</v>
      </c>
      <c r="BI123" s="18">
        <f t="shared" si="416"/>
        <v>7.8926999999999997E-2</v>
      </c>
      <c r="BJ123" s="18">
        <f t="shared" si="417"/>
        <v>6.9743087908331558E-2</v>
      </c>
      <c r="BK123" s="17">
        <v>19852</v>
      </c>
      <c r="BL123" s="17">
        <v>17725.349999999999</v>
      </c>
      <c r="BM123" s="23">
        <v>13234.64</v>
      </c>
      <c r="BN123" s="18">
        <f t="shared" si="418"/>
        <v>0.89287477332258702</v>
      </c>
      <c r="BO123" s="18">
        <f t="shared" si="419"/>
        <v>1.3393148585832331</v>
      </c>
      <c r="BP123" s="17"/>
      <c r="BQ123" s="17"/>
      <c r="BR123" s="23"/>
      <c r="BS123" s="18" t="str">
        <f t="shared" si="420"/>
        <v xml:space="preserve"> </v>
      </c>
      <c r="BT123" s="18" t="str">
        <f t="shared" si="421"/>
        <v xml:space="preserve"> </v>
      </c>
      <c r="BU123" s="17">
        <v>105000</v>
      </c>
      <c r="BV123" s="17">
        <v>112852.16</v>
      </c>
      <c r="BW123" s="23">
        <v>118092.12</v>
      </c>
      <c r="BX123" s="18">
        <f t="shared" si="422"/>
        <v>1.0747824761904763</v>
      </c>
      <c r="BY123" s="18">
        <f t="shared" si="423"/>
        <v>0.95562819940907151</v>
      </c>
      <c r="BZ123" s="17">
        <v>421.25</v>
      </c>
      <c r="CA123" s="17">
        <v>421.25</v>
      </c>
      <c r="CB123" s="23">
        <v>2703.61</v>
      </c>
      <c r="CC123" s="18">
        <f t="shared" si="424"/>
        <v>1</v>
      </c>
      <c r="CD123" s="18">
        <f t="shared" si="425"/>
        <v>0.1558101945177004</v>
      </c>
      <c r="CE123" s="17">
        <v>1659000</v>
      </c>
      <c r="CF123" s="17">
        <v>1654000</v>
      </c>
      <c r="CG123" s="23"/>
      <c r="CH123" s="18">
        <f t="shared" si="426"/>
        <v>0.99698613622664256</v>
      </c>
      <c r="CI123" s="18" t="str">
        <f t="shared" si="427"/>
        <v xml:space="preserve"> </v>
      </c>
      <c r="CJ123" s="17">
        <f t="shared" ref="CJ123" si="559">CO123+CT123</f>
        <v>310000</v>
      </c>
      <c r="CK123" s="17">
        <f t="shared" ref="CK123" si="560">CP123+CU123</f>
        <v>362805.86000000004</v>
      </c>
      <c r="CL123" s="17">
        <v>115943.48</v>
      </c>
      <c r="CM123" s="18">
        <f t="shared" si="428"/>
        <v>1.1703414838709678</v>
      </c>
      <c r="CN123" s="18" t="str">
        <f t="shared" si="429"/>
        <v>св.200</v>
      </c>
      <c r="CO123" s="17">
        <v>20000</v>
      </c>
      <c r="CP123" s="17">
        <v>38172.65</v>
      </c>
      <c r="CQ123" s="23">
        <v>4429.76</v>
      </c>
      <c r="CR123" s="18">
        <f t="shared" si="430"/>
        <v>1.9086325000000002</v>
      </c>
      <c r="CS123" s="18" t="str">
        <f t="shared" si="431"/>
        <v>св.200</v>
      </c>
      <c r="CT123" s="17">
        <v>290000</v>
      </c>
      <c r="CU123" s="17">
        <v>324633.21000000002</v>
      </c>
      <c r="CV123" s="23">
        <v>111513.72</v>
      </c>
      <c r="CW123" s="18">
        <f t="shared" si="432"/>
        <v>1.1194248620689655</v>
      </c>
      <c r="CX123" s="18" t="str">
        <f t="shared" si="433"/>
        <v>св.200</v>
      </c>
      <c r="CY123" s="17"/>
      <c r="CZ123" s="17"/>
      <c r="DA123" s="23"/>
      <c r="DB123" s="18" t="str">
        <f t="shared" si="434"/>
        <v xml:space="preserve"> </v>
      </c>
      <c r="DC123" s="18" t="str">
        <f t="shared" si="435"/>
        <v xml:space="preserve"> </v>
      </c>
      <c r="DD123" s="17"/>
      <c r="DE123" s="17"/>
      <c r="DF123" s="23"/>
      <c r="DG123" s="18" t="str">
        <f t="shared" si="436"/>
        <v xml:space="preserve"> </v>
      </c>
      <c r="DH123" s="18" t="str">
        <f t="shared" si="437"/>
        <v xml:space="preserve"> </v>
      </c>
      <c r="DI123" s="17"/>
      <c r="DJ123" s="17"/>
      <c r="DK123" s="23"/>
      <c r="DL123" s="18" t="str">
        <f t="shared" si="438"/>
        <v xml:space="preserve"> </v>
      </c>
      <c r="DM123" s="18" t="str">
        <f t="shared" si="439"/>
        <v xml:space="preserve"> </v>
      </c>
      <c r="DN123" s="17"/>
      <c r="DO123" s="23"/>
      <c r="DP123" s="38" t="str">
        <f t="shared" si="478"/>
        <v xml:space="preserve"> </v>
      </c>
      <c r="DQ123" s="17"/>
      <c r="DR123" s="17"/>
      <c r="DS123" s="23"/>
      <c r="DT123" s="18" t="str">
        <f t="shared" si="440"/>
        <v xml:space="preserve"> </v>
      </c>
      <c r="DU123" s="18" t="str">
        <f t="shared" si="441"/>
        <v xml:space="preserve"> </v>
      </c>
      <c r="DV123" s="17"/>
      <c r="DW123" s="17"/>
      <c r="DX123" s="23"/>
      <c r="DY123" s="18" t="str">
        <f t="shared" si="442"/>
        <v xml:space="preserve"> </v>
      </c>
      <c r="DZ123" s="18" t="str">
        <f t="shared" si="443"/>
        <v xml:space="preserve"> </v>
      </c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</row>
    <row r="124" spans="1:149" s="10" customFormat="1" ht="15.75" customHeight="1" outlineLevel="1" x14ac:dyDescent="0.25">
      <c r="A124" s="9">
        <f>A123+1</f>
        <v>100</v>
      </c>
      <c r="B124" s="5" t="s">
        <v>15</v>
      </c>
      <c r="C124" s="17">
        <f t="shared" ref="C124:C130" si="561">H124+AV124</f>
        <v>1072982.42</v>
      </c>
      <c r="D124" s="17">
        <f t="shared" ref="D124:D130" si="562">I124+AW124</f>
        <v>838056.42999999993</v>
      </c>
      <c r="E124" s="17">
        <v>706142.30999999994</v>
      </c>
      <c r="F124" s="18">
        <f>IF(D124&lt;=0," ",IF(D124/C124*100&gt;200,"СВ.200",D124/C124))</f>
        <v>0.78105327205640518</v>
      </c>
      <c r="G124" s="18">
        <f t="shared" si="499"/>
        <v>1.1868095398504022</v>
      </c>
      <c r="H124" s="17">
        <f t="shared" ref="H124:H130" si="563">M124+R124+W124+AB124+AG124+AL124+AQ124</f>
        <v>810000</v>
      </c>
      <c r="I124" s="17">
        <f t="shared" ref="I124:I130" si="564">N124+S124+X124+AC124+AH124+AM124+AR124</f>
        <v>649819.62999999989</v>
      </c>
      <c r="J124" s="17">
        <v>659083.11</v>
      </c>
      <c r="K124" s="18">
        <f t="shared" si="479"/>
        <v>0.8022464567901233</v>
      </c>
      <c r="L124" s="18">
        <f t="shared" si="297"/>
        <v>0.9859448985121162</v>
      </c>
      <c r="M124" s="17">
        <v>250000</v>
      </c>
      <c r="N124" s="17">
        <v>245613.11</v>
      </c>
      <c r="O124" s="23">
        <v>194698.32</v>
      </c>
      <c r="P124" s="18">
        <f t="shared" si="398"/>
        <v>0.98245243999999998</v>
      </c>
      <c r="Q124" s="18">
        <f t="shared" si="399"/>
        <v>1.261506057165773</v>
      </c>
      <c r="R124" s="17"/>
      <c r="S124" s="17"/>
      <c r="T124" s="23"/>
      <c r="U124" s="18" t="str">
        <f t="shared" si="400"/>
        <v xml:space="preserve"> </v>
      </c>
      <c r="V124" s="18" t="str">
        <f t="shared" si="401"/>
        <v xml:space="preserve"> </v>
      </c>
      <c r="W124" s="17"/>
      <c r="X124" s="17"/>
      <c r="Y124" s="23"/>
      <c r="Z124" s="18" t="str">
        <f t="shared" si="402"/>
        <v xml:space="preserve"> </v>
      </c>
      <c r="AA124" s="18" t="str">
        <f t="shared" si="403"/>
        <v xml:space="preserve"> </v>
      </c>
      <c r="AB124" s="17">
        <v>110000</v>
      </c>
      <c r="AC124" s="17">
        <v>57991.8</v>
      </c>
      <c r="AD124" s="23">
        <v>115373.7</v>
      </c>
      <c r="AE124" s="18">
        <f t="shared" si="404"/>
        <v>0.5271981818181819</v>
      </c>
      <c r="AF124" s="18">
        <f t="shared" si="405"/>
        <v>0.502643150041994</v>
      </c>
      <c r="AG124" s="17">
        <v>100000</v>
      </c>
      <c r="AH124" s="17">
        <v>51940.12</v>
      </c>
      <c r="AI124" s="23">
        <v>80157.919999999998</v>
      </c>
      <c r="AJ124" s="18">
        <f t="shared" si="406"/>
        <v>0.51940120000000001</v>
      </c>
      <c r="AK124" s="18">
        <f t="shared" si="407"/>
        <v>0.64797240247750942</v>
      </c>
      <c r="AL124" s="17">
        <v>350000</v>
      </c>
      <c r="AM124" s="17">
        <v>294274.59999999998</v>
      </c>
      <c r="AN124" s="23">
        <v>268853.17</v>
      </c>
      <c r="AO124" s="18">
        <f t="shared" si="408"/>
        <v>0.84078457142857133</v>
      </c>
      <c r="AP124" s="18">
        <f t="shared" si="409"/>
        <v>1.0945550688504062</v>
      </c>
      <c r="AQ124" s="17"/>
      <c r="AR124" s="17"/>
      <c r="AS124" s="23"/>
      <c r="AT124" s="18" t="str">
        <f t="shared" si="410"/>
        <v xml:space="preserve"> </v>
      </c>
      <c r="AU124" s="18" t="str">
        <f t="shared" si="411"/>
        <v xml:space="preserve"> </v>
      </c>
      <c r="AV124" s="17">
        <f t="shared" ref="AV124:AV129" si="565">BA124+BF124+BK124+BP124+BU124+BZ124+CE124+CJ124+CY124+DD124+DI124+DQ124+DV124</f>
        <v>262982.42000000004</v>
      </c>
      <c r="AW124" s="17">
        <f t="shared" ref="AW124:AW129" si="566">BB124+BG124+BL124+BQ124+BV124+CA124+CF124+CK124+CZ124+DE124+DJ124+DN124+DR124+DW124</f>
        <v>188236.79999999999</v>
      </c>
      <c r="AX124" s="17">
        <v>47059.199999999997</v>
      </c>
      <c r="AY124" s="18">
        <f t="shared" si="412"/>
        <v>0.71577712304875729</v>
      </c>
      <c r="AZ124" s="18" t="str">
        <f t="shared" si="413"/>
        <v>св.200</v>
      </c>
      <c r="BA124" s="17"/>
      <c r="BB124" s="17"/>
      <c r="BC124" s="23"/>
      <c r="BD124" s="18" t="str">
        <f t="shared" si="414"/>
        <v xml:space="preserve"> </v>
      </c>
      <c r="BE124" s="18" t="str">
        <f t="shared" si="415"/>
        <v xml:space="preserve"> </v>
      </c>
      <c r="BF124" s="17">
        <v>12000</v>
      </c>
      <c r="BG124" s="17"/>
      <c r="BH124" s="23"/>
      <c r="BI124" s="18" t="str">
        <f t="shared" si="416"/>
        <v xml:space="preserve"> </v>
      </c>
      <c r="BJ124" s="18" t="str">
        <f t="shared" si="417"/>
        <v xml:space="preserve"> </v>
      </c>
      <c r="BK124" s="17"/>
      <c r="BL124" s="17"/>
      <c r="BM124" s="23"/>
      <c r="BN124" s="18" t="str">
        <f t="shared" si="418"/>
        <v xml:space="preserve"> </v>
      </c>
      <c r="BO124" s="18" t="str">
        <f t="shared" si="419"/>
        <v xml:space="preserve"> </v>
      </c>
      <c r="BP124" s="17"/>
      <c r="BQ124" s="17"/>
      <c r="BR124" s="23"/>
      <c r="BS124" s="18" t="str">
        <f t="shared" si="420"/>
        <v xml:space="preserve"> </v>
      </c>
      <c r="BT124" s="18" t="str">
        <f t="shared" si="421"/>
        <v xml:space="preserve"> </v>
      </c>
      <c r="BU124" s="17">
        <v>250982.42</v>
      </c>
      <c r="BV124" s="17">
        <v>188236.79999999999</v>
      </c>
      <c r="BW124" s="23">
        <v>47059.199999999997</v>
      </c>
      <c r="BX124" s="18">
        <f t="shared" si="422"/>
        <v>0.74999994023485783</v>
      </c>
      <c r="BY124" s="18" t="str">
        <f t="shared" si="423"/>
        <v>св.200</v>
      </c>
      <c r="BZ124" s="17"/>
      <c r="CA124" s="17"/>
      <c r="CB124" s="23"/>
      <c r="CC124" s="18" t="str">
        <f t="shared" si="424"/>
        <v xml:space="preserve"> </v>
      </c>
      <c r="CD124" s="18" t="str">
        <f t="shared" si="425"/>
        <v xml:space="preserve"> </v>
      </c>
      <c r="CE124" s="17"/>
      <c r="CF124" s="17"/>
      <c r="CG124" s="23"/>
      <c r="CH124" s="18" t="str">
        <f t="shared" si="426"/>
        <v xml:space="preserve"> </v>
      </c>
      <c r="CI124" s="18" t="str">
        <f t="shared" si="427"/>
        <v xml:space="preserve"> </v>
      </c>
      <c r="CJ124" s="17">
        <f t="shared" ref="CJ124:CJ130" si="567">CO124+CT124</f>
        <v>0</v>
      </c>
      <c r="CK124" s="17">
        <f t="shared" ref="CK124:CK130" si="568">CP124+CU124</f>
        <v>0</v>
      </c>
      <c r="CL124" s="17"/>
      <c r="CM124" s="18" t="str">
        <f t="shared" si="428"/>
        <v xml:space="preserve"> </v>
      </c>
      <c r="CN124" s="18" t="str">
        <f t="shared" si="429"/>
        <v xml:space="preserve"> </v>
      </c>
      <c r="CO124" s="17"/>
      <c r="CP124" s="17"/>
      <c r="CQ124" s="23"/>
      <c r="CR124" s="18" t="str">
        <f t="shared" si="430"/>
        <v xml:space="preserve"> </v>
      </c>
      <c r="CS124" s="18" t="str">
        <f t="shared" si="431"/>
        <v xml:space="preserve"> </v>
      </c>
      <c r="CT124" s="17"/>
      <c r="CU124" s="17"/>
      <c r="CV124" s="23"/>
      <c r="CW124" s="18" t="str">
        <f t="shared" si="432"/>
        <v xml:space="preserve"> </v>
      </c>
      <c r="CX124" s="18" t="str">
        <f t="shared" si="433"/>
        <v xml:space="preserve"> </v>
      </c>
      <c r="CY124" s="17"/>
      <c r="CZ124" s="17"/>
      <c r="DA124" s="23"/>
      <c r="DB124" s="18" t="str">
        <f t="shared" si="434"/>
        <v xml:space="preserve"> </v>
      </c>
      <c r="DC124" s="18" t="str">
        <f t="shared" si="435"/>
        <v xml:space="preserve"> </v>
      </c>
      <c r="DD124" s="17"/>
      <c r="DE124" s="17"/>
      <c r="DF124" s="23"/>
      <c r="DG124" s="18" t="str">
        <f t="shared" si="436"/>
        <v xml:space="preserve"> </v>
      </c>
      <c r="DH124" s="18" t="str">
        <f t="shared" si="437"/>
        <v xml:space="preserve"> </v>
      </c>
      <c r="DI124" s="17"/>
      <c r="DJ124" s="17"/>
      <c r="DK124" s="23"/>
      <c r="DL124" s="18" t="str">
        <f t="shared" si="438"/>
        <v xml:space="preserve"> </v>
      </c>
      <c r="DM124" s="18" t="str">
        <f t="shared" si="439"/>
        <v xml:space="preserve"> </v>
      </c>
      <c r="DN124" s="17"/>
      <c r="DO124" s="23"/>
      <c r="DP124" s="38" t="str">
        <f t="shared" si="478"/>
        <v xml:space="preserve"> </v>
      </c>
      <c r="DQ124" s="17"/>
      <c r="DR124" s="17"/>
      <c r="DS124" s="23"/>
      <c r="DT124" s="18" t="str">
        <f t="shared" si="440"/>
        <v xml:space="preserve"> </v>
      </c>
      <c r="DU124" s="18" t="str">
        <f t="shared" si="441"/>
        <v xml:space="preserve"> </v>
      </c>
      <c r="DV124" s="17"/>
      <c r="DW124" s="17"/>
      <c r="DX124" s="23"/>
      <c r="DY124" s="18" t="str">
        <f t="shared" si="442"/>
        <v xml:space="preserve"> </v>
      </c>
      <c r="DZ124" s="18" t="str">
        <f t="shared" si="443"/>
        <v xml:space="preserve"> </v>
      </c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</row>
    <row r="125" spans="1:149" s="10" customFormat="1" ht="15.75" customHeight="1" outlineLevel="1" x14ac:dyDescent="0.25">
      <c r="A125" s="9">
        <f t="shared" ref="A125:A130" si="569">A124+1</f>
        <v>101</v>
      </c>
      <c r="B125" s="5" t="s">
        <v>41</v>
      </c>
      <c r="C125" s="17">
        <f t="shared" si="561"/>
        <v>2398970</v>
      </c>
      <c r="D125" s="17">
        <f t="shared" si="562"/>
        <v>1479869.24</v>
      </c>
      <c r="E125" s="17">
        <v>2051113.76</v>
      </c>
      <c r="F125" s="18">
        <f>IF(D125&lt;=0," ",IF(D125/C125*100&gt;200,"СВ.200",D125/C125))</f>
        <v>0.61687692634755753</v>
      </c>
      <c r="G125" s="18">
        <f t="shared" si="499"/>
        <v>0.721495447429498</v>
      </c>
      <c r="H125" s="17">
        <f t="shared" si="563"/>
        <v>1933000</v>
      </c>
      <c r="I125" s="17">
        <f t="shared" si="564"/>
        <v>1439376.92</v>
      </c>
      <c r="J125" s="17">
        <v>1251255.8</v>
      </c>
      <c r="K125" s="18">
        <f t="shared" si="479"/>
        <v>0.7446336885669943</v>
      </c>
      <c r="L125" s="18">
        <f t="shared" si="297"/>
        <v>1.1503458525427015</v>
      </c>
      <c r="M125" s="17">
        <v>585000</v>
      </c>
      <c r="N125" s="17">
        <v>544323.38</v>
      </c>
      <c r="O125" s="23">
        <v>472088.9</v>
      </c>
      <c r="P125" s="18">
        <f t="shared" si="398"/>
        <v>0.93046731623931622</v>
      </c>
      <c r="Q125" s="18">
        <f t="shared" si="399"/>
        <v>1.1530103334350796</v>
      </c>
      <c r="R125" s="17"/>
      <c r="S125" s="17"/>
      <c r="T125" s="23"/>
      <c r="U125" s="18" t="str">
        <f t="shared" si="400"/>
        <v xml:space="preserve"> </v>
      </c>
      <c r="V125" s="18" t="str">
        <f t="shared" si="401"/>
        <v xml:space="preserve"> </v>
      </c>
      <c r="W125" s="17"/>
      <c r="X125" s="17"/>
      <c r="Y125" s="23"/>
      <c r="Z125" s="18" t="str">
        <f t="shared" si="402"/>
        <v xml:space="preserve"> </v>
      </c>
      <c r="AA125" s="18" t="str">
        <f t="shared" si="403"/>
        <v xml:space="preserve"> </v>
      </c>
      <c r="AB125" s="17">
        <v>320000</v>
      </c>
      <c r="AC125" s="17">
        <v>506279.23</v>
      </c>
      <c r="AD125" s="23">
        <v>351077.1</v>
      </c>
      <c r="AE125" s="18">
        <f t="shared" si="404"/>
        <v>1.5821225937499999</v>
      </c>
      <c r="AF125" s="18">
        <f t="shared" si="405"/>
        <v>1.4420742053526134</v>
      </c>
      <c r="AG125" s="17">
        <v>124000</v>
      </c>
      <c r="AH125" s="17">
        <v>73929.759999999995</v>
      </c>
      <c r="AI125" s="23">
        <v>46409.27</v>
      </c>
      <c r="AJ125" s="18">
        <f t="shared" si="406"/>
        <v>0.59620774193548387</v>
      </c>
      <c r="AK125" s="18">
        <f t="shared" si="407"/>
        <v>1.5929955373139892</v>
      </c>
      <c r="AL125" s="17">
        <v>899000</v>
      </c>
      <c r="AM125" s="17">
        <v>313644.55</v>
      </c>
      <c r="AN125" s="23">
        <v>380680.53</v>
      </c>
      <c r="AO125" s="18">
        <f t="shared" si="408"/>
        <v>0.34888159065628477</v>
      </c>
      <c r="AP125" s="18">
        <f t="shared" si="409"/>
        <v>0.82390488948830654</v>
      </c>
      <c r="AQ125" s="17">
        <v>5000</v>
      </c>
      <c r="AR125" s="17">
        <v>1200</v>
      </c>
      <c r="AS125" s="23">
        <v>1000</v>
      </c>
      <c r="AT125" s="18">
        <f t="shared" si="410"/>
        <v>0.24</v>
      </c>
      <c r="AU125" s="18">
        <f t="shared" si="411"/>
        <v>1.2</v>
      </c>
      <c r="AV125" s="17">
        <f t="shared" si="565"/>
        <v>465970</v>
      </c>
      <c r="AW125" s="17">
        <f t="shared" si="566"/>
        <v>40492.32</v>
      </c>
      <c r="AX125" s="17">
        <v>799857.96</v>
      </c>
      <c r="AY125" s="18">
        <f t="shared" si="412"/>
        <v>8.689898491319184E-2</v>
      </c>
      <c r="AZ125" s="18">
        <f t="shared" si="413"/>
        <v>5.0624388360153344E-2</v>
      </c>
      <c r="BA125" s="17"/>
      <c r="BB125" s="17"/>
      <c r="BC125" s="23"/>
      <c r="BD125" s="18" t="str">
        <f t="shared" si="414"/>
        <v xml:space="preserve"> </v>
      </c>
      <c r="BE125" s="18" t="str">
        <f t="shared" si="415"/>
        <v xml:space="preserve"> </v>
      </c>
      <c r="BF125" s="17"/>
      <c r="BG125" s="17"/>
      <c r="BH125" s="23"/>
      <c r="BI125" s="18" t="str">
        <f t="shared" si="416"/>
        <v xml:space="preserve"> </v>
      </c>
      <c r="BJ125" s="18" t="str">
        <f t="shared" si="417"/>
        <v xml:space="preserve"> </v>
      </c>
      <c r="BK125" s="17"/>
      <c r="BL125" s="17"/>
      <c r="BM125" s="23"/>
      <c r="BN125" s="18" t="str">
        <f t="shared" si="418"/>
        <v xml:space="preserve"> </v>
      </c>
      <c r="BO125" s="18" t="str">
        <f t="shared" si="419"/>
        <v xml:space="preserve"> </v>
      </c>
      <c r="BP125" s="17"/>
      <c r="BQ125" s="17"/>
      <c r="BR125" s="23"/>
      <c r="BS125" s="18" t="str">
        <f t="shared" si="420"/>
        <v xml:space="preserve"> </v>
      </c>
      <c r="BT125" s="18" t="str">
        <f t="shared" si="421"/>
        <v xml:space="preserve"> </v>
      </c>
      <c r="BU125" s="17"/>
      <c r="BV125" s="17"/>
      <c r="BW125" s="23"/>
      <c r="BX125" s="18" t="str">
        <f t="shared" si="422"/>
        <v xml:space="preserve"> </v>
      </c>
      <c r="BY125" s="18" t="str">
        <f t="shared" si="423"/>
        <v xml:space="preserve"> </v>
      </c>
      <c r="BZ125" s="17">
        <v>162000</v>
      </c>
      <c r="CA125" s="17">
        <v>40492.32</v>
      </c>
      <c r="CB125" s="23">
        <v>70857.960000000006</v>
      </c>
      <c r="CC125" s="18">
        <f t="shared" si="424"/>
        <v>0.24995259259259259</v>
      </c>
      <c r="CD125" s="18">
        <f t="shared" si="425"/>
        <v>0.57145760335183227</v>
      </c>
      <c r="CE125" s="17"/>
      <c r="CF125" s="17"/>
      <c r="CG125" s="23">
        <v>446000</v>
      </c>
      <c r="CH125" s="18" t="str">
        <f t="shared" si="426"/>
        <v xml:space="preserve"> </v>
      </c>
      <c r="CI125" s="18">
        <f t="shared" si="427"/>
        <v>0</v>
      </c>
      <c r="CJ125" s="17">
        <f t="shared" si="567"/>
        <v>303970</v>
      </c>
      <c r="CK125" s="17">
        <f t="shared" si="568"/>
        <v>0</v>
      </c>
      <c r="CL125" s="17">
        <v>283000</v>
      </c>
      <c r="CM125" s="18" t="str">
        <f t="shared" si="428"/>
        <v xml:space="preserve"> </v>
      </c>
      <c r="CN125" s="18">
        <f t="shared" si="429"/>
        <v>0</v>
      </c>
      <c r="CO125" s="17"/>
      <c r="CP125" s="17"/>
      <c r="CQ125" s="23"/>
      <c r="CR125" s="18" t="str">
        <f t="shared" si="430"/>
        <v xml:space="preserve"> </v>
      </c>
      <c r="CS125" s="18" t="str">
        <f t="shared" si="431"/>
        <v xml:space="preserve"> </v>
      </c>
      <c r="CT125" s="17">
        <v>303970</v>
      </c>
      <c r="CU125" s="17"/>
      <c r="CV125" s="23">
        <v>283000</v>
      </c>
      <c r="CW125" s="18" t="str">
        <f t="shared" si="432"/>
        <v xml:space="preserve"> </v>
      </c>
      <c r="CX125" s="18">
        <f t="shared" si="433"/>
        <v>0</v>
      </c>
      <c r="CY125" s="17"/>
      <c r="CZ125" s="17"/>
      <c r="DA125" s="23"/>
      <c r="DB125" s="18" t="str">
        <f t="shared" si="434"/>
        <v xml:space="preserve"> </v>
      </c>
      <c r="DC125" s="18" t="str">
        <f t="shared" si="435"/>
        <v xml:space="preserve"> </v>
      </c>
      <c r="DD125" s="17"/>
      <c r="DE125" s="17"/>
      <c r="DF125" s="23"/>
      <c r="DG125" s="18" t="str">
        <f t="shared" si="436"/>
        <v xml:space="preserve"> </v>
      </c>
      <c r="DH125" s="18" t="str">
        <f t="shared" si="437"/>
        <v xml:space="preserve"> </v>
      </c>
      <c r="DI125" s="17"/>
      <c r="DJ125" s="17"/>
      <c r="DK125" s="23"/>
      <c r="DL125" s="18" t="str">
        <f t="shared" si="438"/>
        <v xml:space="preserve"> </v>
      </c>
      <c r="DM125" s="18" t="str">
        <f t="shared" si="439"/>
        <v xml:space="preserve"> </v>
      </c>
      <c r="DN125" s="17"/>
      <c r="DO125" s="23"/>
      <c r="DP125" s="38" t="str">
        <f t="shared" si="478"/>
        <v xml:space="preserve"> </v>
      </c>
      <c r="DQ125" s="17"/>
      <c r="DR125" s="17"/>
      <c r="DS125" s="23"/>
      <c r="DT125" s="18" t="str">
        <f t="shared" si="440"/>
        <v xml:space="preserve"> </v>
      </c>
      <c r="DU125" s="18" t="str">
        <f t="shared" si="441"/>
        <v xml:space="preserve"> </v>
      </c>
      <c r="DV125" s="17"/>
      <c r="DW125" s="17"/>
      <c r="DX125" s="23"/>
      <c r="DY125" s="18" t="str">
        <f t="shared" si="442"/>
        <v xml:space="preserve"> </v>
      </c>
      <c r="DZ125" s="18" t="str">
        <f t="shared" si="443"/>
        <v xml:space="preserve"> </v>
      </c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</row>
    <row r="126" spans="1:149" s="10" customFormat="1" ht="15.75" customHeight="1" outlineLevel="1" x14ac:dyDescent="0.25">
      <c r="A126" s="9">
        <f t="shared" si="569"/>
        <v>102</v>
      </c>
      <c r="B126" s="5" t="s">
        <v>105</v>
      </c>
      <c r="C126" s="17">
        <f t="shared" si="561"/>
        <v>1168000</v>
      </c>
      <c r="D126" s="17">
        <f t="shared" si="562"/>
        <v>1240044.18</v>
      </c>
      <c r="E126" s="17">
        <v>1251288.25</v>
      </c>
      <c r="F126" s="18">
        <f>IF(D126&lt;=0," ",IF(D126/C126*100&gt;200,"СВ.200",D126/C126))</f>
        <v>1.0616816609589041</v>
      </c>
      <c r="G126" s="18">
        <f t="shared" si="499"/>
        <v>0.99101400496648151</v>
      </c>
      <c r="H126" s="17">
        <f t="shared" si="563"/>
        <v>1051000</v>
      </c>
      <c r="I126" s="17">
        <f t="shared" si="564"/>
        <v>1160065.8399999999</v>
      </c>
      <c r="J126" s="17">
        <v>978346.81</v>
      </c>
      <c r="K126" s="18">
        <f t="shared" si="479"/>
        <v>1.1037733967649856</v>
      </c>
      <c r="L126" s="18">
        <f t="shared" si="297"/>
        <v>1.1857409132861585</v>
      </c>
      <c r="M126" s="17">
        <v>230000</v>
      </c>
      <c r="N126" s="17">
        <v>223450.92</v>
      </c>
      <c r="O126" s="23">
        <v>202136.35</v>
      </c>
      <c r="P126" s="18">
        <f t="shared" si="398"/>
        <v>0.97152573913043483</v>
      </c>
      <c r="Q126" s="18">
        <f t="shared" si="399"/>
        <v>1.1054464968819315</v>
      </c>
      <c r="R126" s="17"/>
      <c r="S126" s="17"/>
      <c r="T126" s="23"/>
      <c r="U126" s="18" t="str">
        <f t="shared" si="400"/>
        <v xml:space="preserve"> </v>
      </c>
      <c r="V126" s="18" t="str">
        <f t="shared" si="401"/>
        <v xml:space="preserve"> </v>
      </c>
      <c r="W126" s="17"/>
      <c r="X126" s="17"/>
      <c r="Y126" s="23"/>
      <c r="Z126" s="18" t="str">
        <f t="shared" si="402"/>
        <v xml:space="preserve"> </v>
      </c>
      <c r="AA126" s="18" t="str">
        <f t="shared" si="403"/>
        <v xml:space="preserve"> </v>
      </c>
      <c r="AB126" s="17">
        <v>46000</v>
      </c>
      <c r="AC126" s="17">
        <v>364422.2</v>
      </c>
      <c r="AD126" s="23">
        <v>126035.89</v>
      </c>
      <c r="AE126" s="18" t="str">
        <f t="shared" si="404"/>
        <v>СВ.200</v>
      </c>
      <c r="AF126" s="18" t="str">
        <f t="shared" si="405"/>
        <v>св.200</v>
      </c>
      <c r="AG126" s="17">
        <v>150000</v>
      </c>
      <c r="AH126" s="17">
        <v>159198.54999999999</v>
      </c>
      <c r="AI126" s="23">
        <v>264821.23</v>
      </c>
      <c r="AJ126" s="18">
        <f t="shared" si="406"/>
        <v>1.0613236666666666</v>
      </c>
      <c r="AK126" s="18">
        <f t="shared" si="407"/>
        <v>0.60115478657054799</v>
      </c>
      <c r="AL126" s="17">
        <v>620000</v>
      </c>
      <c r="AM126" s="17">
        <v>410694.17</v>
      </c>
      <c r="AN126" s="23">
        <v>382053.34</v>
      </c>
      <c r="AO126" s="18">
        <f t="shared" si="408"/>
        <v>0.66240995161290317</v>
      </c>
      <c r="AP126" s="18">
        <f t="shared" si="409"/>
        <v>1.0749655270648857</v>
      </c>
      <c r="AQ126" s="17">
        <v>5000</v>
      </c>
      <c r="AR126" s="17">
        <v>2300</v>
      </c>
      <c r="AS126" s="23">
        <v>3300</v>
      </c>
      <c r="AT126" s="18">
        <f t="shared" si="410"/>
        <v>0.46</v>
      </c>
      <c r="AU126" s="18">
        <f t="shared" si="411"/>
        <v>0.69696969696969702</v>
      </c>
      <c r="AV126" s="17">
        <f t="shared" si="565"/>
        <v>117000</v>
      </c>
      <c r="AW126" s="17">
        <f t="shared" si="566"/>
        <v>79978.34</v>
      </c>
      <c r="AX126" s="17">
        <v>272941.44</v>
      </c>
      <c r="AY126" s="18">
        <f t="shared" si="412"/>
        <v>0.68357555555555549</v>
      </c>
      <c r="AZ126" s="18">
        <f t="shared" si="413"/>
        <v>0.29302380759770297</v>
      </c>
      <c r="BA126" s="17"/>
      <c r="BB126" s="17"/>
      <c r="BC126" s="23"/>
      <c r="BD126" s="18" t="str">
        <f t="shared" si="414"/>
        <v xml:space="preserve"> </v>
      </c>
      <c r="BE126" s="18" t="str">
        <f t="shared" si="415"/>
        <v xml:space="preserve"> </v>
      </c>
      <c r="BF126" s="17">
        <v>71000</v>
      </c>
      <c r="BG126" s="17">
        <v>30787.86</v>
      </c>
      <c r="BH126" s="23">
        <v>152391.6</v>
      </c>
      <c r="BI126" s="18">
        <f t="shared" si="416"/>
        <v>0.43363183098591551</v>
      </c>
      <c r="BJ126" s="18">
        <f t="shared" si="417"/>
        <v>0.20203121431889945</v>
      </c>
      <c r="BK126" s="17"/>
      <c r="BL126" s="17"/>
      <c r="BM126" s="23"/>
      <c r="BN126" s="18" t="str">
        <f t="shared" si="418"/>
        <v xml:space="preserve"> </v>
      </c>
      <c r="BO126" s="18" t="str">
        <f t="shared" si="419"/>
        <v xml:space="preserve"> </v>
      </c>
      <c r="BP126" s="17"/>
      <c r="BQ126" s="17"/>
      <c r="BR126" s="23"/>
      <c r="BS126" s="18" t="str">
        <f t="shared" si="420"/>
        <v xml:space="preserve"> </v>
      </c>
      <c r="BT126" s="18" t="str">
        <f t="shared" si="421"/>
        <v xml:space="preserve"> </v>
      </c>
      <c r="BU126" s="17"/>
      <c r="BV126" s="17"/>
      <c r="BW126" s="23"/>
      <c r="BX126" s="18" t="str">
        <f t="shared" si="422"/>
        <v xml:space="preserve"> </v>
      </c>
      <c r="BY126" s="18" t="str">
        <f t="shared" si="423"/>
        <v xml:space="preserve"> </v>
      </c>
      <c r="BZ126" s="17">
        <v>40000</v>
      </c>
      <c r="CA126" s="17">
        <v>43190.48</v>
      </c>
      <c r="CB126" s="23">
        <v>27985.9</v>
      </c>
      <c r="CC126" s="18">
        <f t="shared" si="424"/>
        <v>1.0797620000000001</v>
      </c>
      <c r="CD126" s="18">
        <f t="shared" si="425"/>
        <v>1.5432943017733931</v>
      </c>
      <c r="CE126" s="17"/>
      <c r="CF126" s="17"/>
      <c r="CG126" s="23"/>
      <c r="CH126" s="18" t="str">
        <f t="shared" si="426"/>
        <v xml:space="preserve"> </v>
      </c>
      <c r="CI126" s="18" t="str">
        <f t="shared" si="427"/>
        <v xml:space="preserve"> </v>
      </c>
      <c r="CJ126" s="17">
        <f t="shared" si="567"/>
        <v>0</v>
      </c>
      <c r="CK126" s="17">
        <f t="shared" si="568"/>
        <v>0</v>
      </c>
      <c r="CL126" s="17">
        <v>92563.94</v>
      </c>
      <c r="CM126" s="18" t="str">
        <f t="shared" si="428"/>
        <v xml:space="preserve"> </v>
      </c>
      <c r="CN126" s="18">
        <f t="shared" si="429"/>
        <v>0</v>
      </c>
      <c r="CO126" s="17"/>
      <c r="CP126" s="17"/>
      <c r="CQ126" s="23"/>
      <c r="CR126" s="18" t="str">
        <f t="shared" si="430"/>
        <v xml:space="preserve"> </v>
      </c>
      <c r="CS126" s="18" t="str">
        <f t="shared" si="431"/>
        <v xml:space="preserve"> </v>
      </c>
      <c r="CT126" s="17"/>
      <c r="CU126" s="17"/>
      <c r="CV126" s="23">
        <v>92563.94</v>
      </c>
      <c r="CW126" s="18" t="str">
        <f t="shared" si="432"/>
        <v xml:space="preserve"> </v>
      </c>
      <c r="CX126" s="18">
        <f t="shared" si="433"/>
        <v>0</v>
      </c>
      <c r="CY126" s="17"/>
      <c r="CZ126" s="17"/>
      <c r="DA126" s="23"/>
      <c r="DB126" s="18" t="str">
        <f t="shared" si="434"/>
        <v xml:space="preserve"> </v>
      </c>
      <c r="DC126" s="18" t="str">
        <f t="shared" si="435"/>
        <v xml:space="preserve"> </v>
      </c>
      <c r="DD126" s="17"/>
      <c r="DE126" s="17"/>
      <c r="DF126" s="23"/>
      <c r="DG126" s="18" t="str">
        <f t="shared" si="436"/>
        <v xml:space="preserve"> </v>
      </c>
      <c r="DH126" s="18" t="str">
        <f t="shared" si="437"/>
        <v xml:space="preserve"> </v>
      </c>
      <c r="DI126" s="17"/>
      <c r="DJ126" s="17"/>
      <c r="DK126" s="23"/>
      <c r="DL126" s="18" t="str">
        <f t="shared" si="438"/>
        <v xml:space="preserve"> </v>
      </c>
      <c r="DM126" s="18" t="str">
        <f t="shared" si="439"/>
        <v xml:space="preserve"> </v>
      </c>
      <c r="DN126" s="17"/>
      <c r="DO126" s="23"/>
      <c r="DP126" s="38" t="str">
        <f t="shared" si="478"/>
        <v xml:space="preserve"> </v>
      </c>
      <c r="DQ126" s="17"/>
      <c r="DR126" s="17"/>
      <c r="DS126" s="23"/>
      <c r="DT126" s="18" t="str">
        <f t="shared" si="440"/>
        <v xml:space="preserve"> </v>
      </c>
      <c r="DU126" s="18" t="str">
        <f t="shared" si="441"/>
        <v xml:space="preserve"> </v>
      </c>
      <c r="DV126" s="17">
        <v>6000</v>
      </c>
      <c r="DW126" s="17">
        <v>6000</v>
      </c>
      <c r="DX126" s="23"/>
      <c r="DY126" s="18">
        <f t="shared" si="442"/>
        <v>1</v>
      </c>
      <c r="DZ126" s="18" t="str">
        <f t="shared" si="443"/>
        <v xml:space="preserve"> </v>
      </c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</row>
    <row r="127" spans="1:149" s="10" customFormat="1" ht="15.75" customHeight="1" outlineLevel="1" x14ac:dyDescent="0.25">
      <c r="A127" s="9">
        <f t="shared" si="569"/>
        <v>103</v>
      </c>
      <c r="B127" s="5" t="s">
        <v>0</v>
      </c>
      <c r="C127" s="17">
        <f t="shared" si="561"/>
        <v>1955205.3</v>
      </c>
      <c r="D127" s="17">
        <f t="shared" si="562"/>
        <v>1562303.6199999999</v>
      </c>
      <c r="E127" s="17">
        <v>1177771.5299999998</v>
      </c>
      <c r="F127" s="18">
        <f>IF(D127&lt;=0," ",IF(D127/C127*100&gt;200,"СВ.200",D127/C127))</f>
        <v>0.79904837614750734</v>
      </c>
      <c r="G127" s="18">
        <f t="shared" si="499"/>
        <v>1.326491242320996</v>
      </c>
      <c r="H127" s="17">
        <f t="shared" si="563"/>
        <v>1647500</v>
      </c>
      <c r="I127" s="17">
        <f t="shared" si="564"/>
        <v>1344238.47</v>
      </c>
      <c r="J127" s="17">
        <v>991522.41999999993</v>
      </c>
      <c r="K127" s="18">
        <f t="shared" ref="K127:K143" si="570">IF(I127&lt;=0," ",IF(I127/H127*100&gt;200,"СВ.200",I127/H127))</f>
        <v>0.81592623368740513</v>
      </c>
      <c r="L127" s="18">
        <f t="shared" si="297"/>
        <v>1.3557317947485243</v>
      </c>
      <c r="M127" s="17">
        <v>515400</v>
      </c>
      <c r="N127" s="17">
        <v>491233.95</v>
      </c>
      <c r="O127" s="23">
        <v>438772.47</v>
      </c>
      <c r="P127" s="18">
        <f t="shared" si="398"/>
        <v>0.95311204889406287</v>
      </c>
      <c r="Q127" s="18">
        <f t="shared" si="399"/>
        <v>1.1195642014641438</v>
      </c>
      <c r="R127" s="17"/>
      <c r="S127" s="17"/>
      <c r="T127" s="23"/>
      <c r="U127" s="18" t="str">
        <f t="shared" si="400"/>
        <v xml:space="preserve"> </v>
      </c>
      <c r="V127" s="18" t="str">
        <f t="shared" si="401"/>
        <v xml:space="preserve"> </v>
      </c>
      <c r="W127" s="17"/>
      <c r="X127" s="17"/>
      <c r="Y127" s="23"/>
      <c r="Z127" s="18" t="str">
        <f t="shared" si="402"/>
        <v xml:space="preserve"> </v>
      </c>
      <c r="AA127" s="18" t="str">
        <f t="shared" si="403"/>
        <v xml:space="preserve"> </v>
      </c>
      <c r="AB127" s="17">
        <v>2100</v>
      </c>
      <c r="AC127" s="17">
        <v>39257.4</v>
      </c>
      <c r="AD127" s="23">
        <v>1640.7</v>
      </c>
      <c r="AE127" s="18" t="str">
        <f t="shared" si="404"/>
        <v>СВ.200</v>
      </c>
      <c r="AF127" s="18" t="str">
        <f t="shared" si="405"/>
        <v>св.200</v>
      </c>
      <c r="AG127" s="17">
        <v>410000</v>
      </c>
      <c r="AH127" s="17">
        <v>204558.16</v>
      </c>
      <c r="AI127" s="23">
        <v>251298.21</v>
      </c>
      <c r="AJ127" s="18">
        <f t="shared" si="406"/>
        <v>0.49892234146341463</v>
      </c>
      <c r="AK127" s="18">
        <f t="shared" si="407"/>
        <v>0.81400563895779443</v>
      </c>
      <c r="AL127" s="17">
        <v>715000</v>
      </c>
      <c r="AM127" s="17">
        <v>604288.96</v>
      </c>
      <c r="AN127" s="23">
        <v>298911.03999999998</v>
      </c>
      <c r="AO127" s="18">
        <f t="shared" si="408"/>
        <v>0.84515938461538453</v>
      </c>
      <c r="AP127" s="18" t="str">
        <f t="shared" si="409"/>
        <v>св.200</v>
      </c>
      <c r="AQ127" s="17">
        <v>5000</v>
      </c>
      <c r="AR127" s="17">
        <v>4900</v>
      </c>
      <c r="AS127" s="23">
        <v>900</v>
      </c>
      <c r="AT127" s="18">
        <f t="shared" si="410"/>
        <v>0.98</v>
      </c>
      <c r="AU127" s="18" t="str">
        <f t="shared" si="411"/>
        <v>св.200</v>
      </c>
      <c r="AV127" s="17">
        <f t="shared" si="565"/>
        <v>307705.3</v>
      </c>
      <c r="AW127" s="17">
        <f t="shared" si="566"/>
        <v>218065.15</v>
      </c>
      <c r="AX127" s="17">
        <v>186249.11</v>
      </c>
      <c r="AY127" s="18">
        <f t="shared" si="412"/>
        <v>0.7086818134104288</v>
      </c>
      <c r="AZ127" s="18">
        <f t="shared" si="413"/>
        <v>1.1708251921311195</v>
      </c>
      <c r="BA127" s="17"/>
      <c r="BB127" s="17"/>
      <c r="BC127" s="23"/>
      <c r="BD127" s="18" t="str">
        <f t="shared" si="414"/>
        <v xml:space="preserve"> </v>
      </c>
      <c r="BE127" s="18" t="str">
        <f t="shared" si="415"/>
        <v xml:space="preserve"> </v>
      </c>
      <c r="BF127" s="17"/>
      <c r="BG127" s="17"/>
      <c r="BH127" s="23"/>
      <c r="BI127" s="18" t="str">
        <f t="shared" si="416"/>
        <v xml:space="preserve"> </v>
      </c>
      <c r="BJ127" s="18" t="str">
        <f t="shared" si="417"/>
        <v xml:space="preserve"> </v>
      </c>
      <c r="BK127" s="17">
        <v>141300</v>
      </c>
      <c r="BL127" s="17">
        <v>19200</v>
      </c>
      <c r="BM127" s="23">
        <v>108600</v>
      </c>
      <c r="BN127" s="18">
        <f t="shared" si="418"/>
        <v>0.13588110403397027</v>
      </c>
      <c r="BO127" s="18">
        <f t="shared" si="419"/>
        <v>0.17679558011049723</v>
      </c>
      <c r="BP127" s="17"/>
      <c r="BQ127" s="17"/>
      <c r="BR127" s="23"/>
      <c r="BS127" s="18" t="str">
        <f t="shared" si="420"/>
        <v xml:space="preserve"> </v>
      </c>
      <c r="BT127" s="18" t="str">
        <f t="shared" si="421"/>
        <v xml:space="preserve"> </v>
      </c>
      <c r="BU127" s="17"/>
      <c r="BV127" s="17"/>
      <c r="BW127" s="23"/>
      <c r="BX127" s="18" t="str">
        <f t="shared" si="422"/>
        <v xml:space="preserve"> </v>
      </c>
      <c r="BY127" s="18" t="str">
        <f t="shared" si="423"/>
        <v xml:space="preserve"> </v>
      </c>
      <c r="BZ127" s="17">
        <v>137000</v>
      </c>
      <c r="CA127" s="17">
        <v>169459.85</v>
      </c>
      <c r="CB127" s="23">
        <v>77649.11</v>
      </c>
      <c r="CC127" s="18">
        <f t="shared" si="424"/>
        <v>1.2369332116788321</v>
      </c>
      <c r="CD127" s="18" t="str">
        <f t="shared" si="425"/>
        <v>св.200</v>
      </c>
      <c r="CE127" s="17"/>
      <c r="CF127" s="17"/>
      <c r="CG127" s="23"/>
      <c r="CH127" s="18" t="str">
        <f t="shared" si="426"/>
        <v xml:space="preserve"> </v>
      </c>
      <c r="CI127" s="18" t="str">
        <f t="shared" si="427"/>
        <v xml:space="preserve"> </v>
      </c>
      <c r="CJ127" s="17">
        <f t="shared" si="567"/>
        <v>0</v>
      </c>
      <c r="CK127" s="17">
        <f t="shared" si="568"/>
        <v>0</v>
      </c>
      <c r="CL127" s="17"/>
      <c r="CM127" s="18" t="str">
        <f t="shared" si="428"/>
        <v xml:space="preserve"> </v>
      </c>
      <c r="CN127" s="18" t="str">
        <f t="shared" si="429"/>
        <v xml:space="preserve"> </v>
      </c>
      <c r="CO127" s="17"/>
      <c r="CP127" s="17"/>
      <c r="CQ127" s="23"/>
      <c r="CR127" s="18" t="str">
        <f t="shared" si="430"/>
        <v xml:space="preserve"> </v>
      </c>
      <c r="CS127" s="18" t="str">
        <f t="shared" si="431"/>
        <v xml:space="preserve"> </v>
      </c>
      <c r="CT127" s="17"/>
      <c r="CU127" s="17"/>
      <c r="CV127" s="23"/>
      <c r="CW127" s="18" t="str">
        <f t="shared" si="432"/>
        <v xml:space="preserve"> </v>
      </c>
      <c r="CX127" s="18" t="str">
        <f t="shared" si="433"/>
        <v xml:space="preserve"> </v>
      </c>
      <c r="CY127" s="17"/>
      <c r="CZ127" s="17"/>
      <c r="DA127" s="23"/>
      <c r="DB127" s="18" t="str">
        <f t="shared" si="434"/>
        <v xml:space="preserve"> </v>
      </c>
      <c r="DC127" s="18" t="str">
        <f t="shared" si="435"/>
        <v xml:space="preserve"> </v>
      </c>
      <c r="DD127" s="17"/>
      <c r="DE127" s="17"/>
      <c r="DF127" s="23"/>
      <c r="DG127" s="18" t="str">
        <f t="shared" si="436"/>
        <v xml:space="preserve"> </v>
      </c>
      <c r="DH127" s="18" t="str">
        <f t="shared" si="437"/>
        <v xml:space="preserve"> </v>
      </c>
      <c r="DI127" s="17"/>
      <c r="DJ127" s="17"/>
      <c r="DK127" s="23"/>
      <c r="DL127" s="18" t="str">
        <f t="shared" si="438"/>
        <v xml:space="preserve"> </v>
      </c>
      <c r="DM127" s="18" t="str">
        <f t="shared" si="439"/>
        <v xml:space="preserve"> </v>
      </c>
      <c r="DN127" s="17"/>
      <c r="DO127" s="23"/>
      <c r="DP127" s="38" t="str">
        <f t="shared" si="478"/>
        <v xml:space="preserve"> </v>
      </c>
      <c r="DQ127" s="17"/>
      <c r="DR127" s="17"/>
      <c r="DS127" s="23"/>
      <c r="DT127" s="18" t="str">
        <f t="shared" si="440"/>
        <v xml:space="preserve"> </v>
      </c>
      <c r="DU127" s="18" t="str">
        <f t="shared" si="441"/>
        <v xml:space="preserve"> </v>
      </c>
      <c r="DV127" s="17">
        <v>29405.3</v>
      </c>
      <c r="DW127" s="17">
        <v>29405.3</v>
      </c>
      <c r="DX127" s="23"/>
      <c r="DY127" s="18">
        <f t="shared" si="442"/>
        <v>1</v>
      </c>
      <c r="DZ127" s="18" t="str">
        <f t="shared" si="443"/>
        <v xml:space="preserve"> </v>
      </c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</row>
    <row r="128" spans="1:149" s="10" customFormat="1" ht="15.75" customHeight="1" outlineLevel="1" x14ac:dyDescent="0.25">
      <c r="A128" s="9">
        <f t="shared" si="569"/>
        <v>104</v>
      </c>
      <c r="B128" s="5" t="s">
        <v>92</v>
      </c>
      <c r="C128" s="17">
        <f t="shared" si="561"/>
        <v>9372030</v>
      </c>
      <c r="D128" s="17">
        <f t="shared" si="562"/>
        <v>6853394.6899999995</v>
      </c>
      <c r="E128" s="17">
        <v>3818787.9599999995</v>
      </c>
      <c r="F128" s="18">
        <f>IF(D128&lt;=0," ",IF(D128/C128*100&gt;200,"СВ.200",D128/C128))</f>
        <v>0.73126043023763254</v>
      </c>
      <c r="G128" s="18">
        <f t="shared" si="499"/>
        <v>1.7946518009866148</v>
      </c>
      <c r="H128" s="17">
        <f t="shared" si="563"/>
        <v>5555000</v>
      </c>
      <c r="I128" s="17">
        <f t="shared" si="564"/>
        <v>4413228.41</v>
      </c>
      <c r="J128" s="17">
        <v>3301668.2699999996</v>
      </c>
      <c r="K128" s="18">
        <f t="shared" si="570"/>
        <v>0.79446055985598563</v>
      </c>
      <c r="L128" s="18">
        <f t="shared" ref="L128:L143" si="571">IF(J128=0," ",IF(I128/J128*100&gt;200,"св.200",I128/J128))</f>
        <v>1.336666209049524</v>
      </c>
      <c r="M128" s="17">
        <v>2670000</v>
      </c>
      <c r="N128" s="17">
        <v>2625016.52</v>
      </c>
      <c r="O128" s="23">
        <v>1742324.98</v>
      </c>
      <c r="P128" s="18">
        <f t="shared" si="398"/>
        <v>0.98315225468164791</v>
      </c>
      <c r="Q128" s="18">
        <f t="shared" si="399"/>
        <v>1.5066170491339681</v>
      </c>
      <c r="R128" s="17"/>
      <c r="S128" s="17"/>
      <c r="T128" s="23"/>
      <c r="U128" s="18" t="str">
        <f t="shared" si="400"/>
        <v xml:space="preserve"> </v>
      </c>
      <c r="V128" s="18" t="str">
        <f t="shared" si="401"/>
        <v xml:space="preserve"> </v>
      </c>
      <c r="W128" s="17"/>
      <c r="X128" s="17"/>
      <c r="Y128" s="23"/>
      <c r="Z128" s="18" t="str">
        <f t="shared" si="402"/>
        <v xml:space="preserve"> </v>
      </c>
      <c r="AA128" s="18" t="str">
        <f t="shared" si="403"/>
        <v xml:space="preserve"> </v>
      </c>
      <c r="AB128" s="17">
        <v>82000</v>
      </c>
      <c r="AC128" s="17">
        <v>64818.080000000002</v>
      </c>
      <c r="AD128" s="23">
        <v>-82008.06</v>
      </c>
      <c r="AE128" s="18">
        <f t="shared" si="404"/>
        <v>0.79046439024390247</v>
      </c>
      <c r="AF128" s="18"/>
      <c r="AG128" s="17">
        <v>600000</v>
      </c>
      <c r="AH128" s="17">
        <v>405604.97</v>
      </c>
      <c r="AI128" s="23">
        <v>427515.65</v>
      </c>
      <c r="AJ128" s="18">
        <f t="shared" si="406"/>
        <v>0.67600828333333329</v>
      </c>
      <c r="AK128" s="18">
        <f t="shared" si="407"/>
        <v>0.94874882358107815</v>
      </c>
      <c r="AL128" s="17">
        <v>2200000</v>
      </c>
      <c r="AM128" s="17">
        <v>1314838.8400000001</v>
      </c>
      <c r="AN128" s="23">
        <v>1212685.7</v>
      </c>
      <c r="AO128" s="18">
        <f t="shared" si="408"/>
        <v>0.59765401818181818</v>
      </c>
      <c r="AP128" s="18">
        <f t="shared" si="409"/>
        <v>1.0842371110667834</v>
      </c>
      <c r="AQ128" s="17">
        <v>3000</v>
      </c>
      <c r="AR128" s="17">
        <v>2950</v>
      </c>
      <c r="AS128" s="23">
        <v>1150</v>
      </c>
      <c r="AT128" s="18">
        <f t="shared" si="410"/>
        <v>0.98333333333333328</v>
      </c>
      <c r="AU128" s="18" t="str">
        <f t="shared" si="411"/>
        <v>св.200</v>
      </c>
      <c r="AV128" s="17">
        <f t="shared" si="565"/>
        <v>3817030</v>
      </c>
      <c r="AW128" s="17">
        <f t="shared" si="566"/>
        <v>2440166.2799999998</v>
      </c>
      <c r="AX128" s="17">
        <v>517119.68999999994</v>
      </c>
      <c r="AY128" s="18">
        <f t="shared" si="412"/>
        <v>0.6392840192505691</v>
      </c>
      <c r="AZ128" s="18" t="str">
        <f t="shared" si="413"/>
        <v>св.200</v>
      </c>
      <c r="BA128" s="17"/>
      <c r="BB128" s="17"/>
      <c r="BC128" s="23"/>
      <c r="BD128" s="18" t="str">
        <f t="shared" si="414"/>
        <v xml:space="preserve"> </v>
      </c>
      <c r="BE128" s="18" t="str">
        <f t="shared" si="415"/>
        <v xml:space="preserve"> </v>
      </c>
      <c r="BF128" s="17">
        <v>101230</v>
      </c>
      <c r="BG128" s="17">
        <v>73866.86</v>
      </c>
      <c r="BH128" s="23">
        <v>143061.35</v>
      </c>
      <c r="BI128" s="18">
        <f t="shared" si="416"/>
        <v>0.72969337153017877</v>
      </c>
      <c r="BJ128" s="18">
        <f t="shared" si="417"/>
        <v>0.5163299521498993</v>
      </c>
      <c r="BK128" s="17"/>
      <c r="BL128" s="17"/>
      <c r="BM128" s="23"/>
      <c r="BN128" s="18" t="str">
        <f t="shared" si="418"/>
        <v xml:space="preserve"> </v>
      </c>
      <c r="BO128" s="18" t="str">
        <f t="shared" si="419"/>
        <v xml:space="preserve"> </v>
      </c>
      <c r="BP128" s="17"/>
      <c r="BQ128" s="17"/>
      <c r="BR128" s="23"/>
      <c r="BS128" s="18" t="str">
        <f t="shared" si="420"/>
        <v xml:space="preserve"> </v>
      </c>
      <c r="BT128" s="18" t="str">
        <f t="shared" si="421"/>
        <v xml:space="preserve"> </v>
      </c>
      <c r="BU128" s="17">
        <v>116400</v>
      </c>
      <c r="BV128" s="17">
        <v>78600</v>
      </c>
      <c r="BW128" s="23">
        <v>76000</v>
      </c>
      <c r="BX128" s="18">
        <f t="shared" si="422"/>
        <v>0.67525773195876293</v>
      </c>
      <c r="BY128" s="18">
        <f t="shared" si="423"/>
        <v>1.0342105263157895</v>
      </c>
      <c r="BZ128" s="17"/>
      <c r="CA128" s="17"/>
      <c r="CB128" s="23"/>
      <c r="CC128" s="18" t="str">
        <f t="shared" si="424"/>
        <v xml:space="preserve"> </v>
      </c>
      <c r="CD128" s="18" t="str">
        <f t="shared" si="425"/>
        <v xml:space="preserve"> </v>
      </c>
      <c r="CE128" s="17">
        <v>2845000</v>
      </c>
      <c r="CF128" s="17">
        <v>1738500</v>
      </c>
      <c r="CG128" s="23"/>
      <c r="CH128" s="18">
        <f t="shared" si="426"/>
        <v>0.61107205623901584</v>
      </c>
      <c r="CI128" s="18" t="str">
        <f t="shared" si="427"/>
        <v xml:space="preserve"> </v>
      </c>
      <c r="CJ128" s="17">
        <f t="shared" si="567"/>
        <v>754400</v>
      </c>
      <c r="CK128" s="17">
        <f t="shared" si="568"/>
        <v>549199.42000000004</v>
      </c>
      <c r="CL128" s="17">
        <v>284052.46999999997</v>
      </c>
      <c r="CM128" s="18">
        <f t="shared" si="428"/>
        <v>0.72799498939554619</v>
      </c>
      <c r="CN128" s="18">
        <f t="shared" si="429"/>
        <v>1.9334435641415126</v>
      </c>
      <c r="CO128" s="17"/>
      <c r="CP128" s="17"/>
      <c r="CQ128" s="23"/>
      <c r="CR128" s="18" t="str">
        <f t="shared" si="430"/>
        <v xml:space="preserve"> </v>
      </c>
      <c r="CS128" s="18" t="str">
        <f t="shared" si="431"/>
        <v xml:space="preserve"> </v>
      </c>
      <c r="CT128" s="17">
        <v>754400</v>
      </c>
      <c r="CU128" s="17">
        <v>549199.42000000004</v>
      </c>
      <c r="CV128" s="23">
        <v>284052.46999999997</v>
      </c>
      <c r="CW128" s="18">
        <f t="shared" si="432"/>
        <v>0.72799498939554619</v>
      </c>
      <c r="CX128" s="18">
        <f t="shared" si="433"/>
        <v>1.9334435641415126</v>
      </c>
      <c r="CY128" s="17"/>
      <c r="CZ128" s="17"/>
      <c r="DA128" s="23"/>
      <c r="DB128" s="18" t="str">
        <f t="shared" si="434"/>
        <v xml:space="preserve"> </v>
      </c>
      <c r="DC128" s="18" t="str">
        <f t="shared" si="435"/>
        <v xml:space="preserve"> </v>
      </c>
      <c r="DD128" s="17"/>
      <c r="DE128" s="17"/>
      <c r="DF128" s="23"/>
      <c r="DG128" s="18" t="str">
        <f t="shared" si="436"/>
        <v xml:space="preserve"> </v>
      </c>
      <c r="DH128" s="18" t="str">
        <f t="shared" si="437"/>
        <v xml:space="preserve"> </v>
      </c>
      <c r="DI128" s="17"/>
      <c r="DJ128" s="17"/>
      <c r="DK128" s="23"/>
      <c r="DL128" s="18" t="str">
        <f t="shared" si="438"/>
        <v xml:space="preserve"> </v>
      </c>
      <c r="DM128" s="18" t="str">
        <f t="shared" si="439"/>
        <v xml:space="preserve"> </v>
      </c>
      <c r="DN128" s="17"/>
      <c r="DO128" s="23">
        <v>14005.87</v>
      </c>
      <c r="DP128" s="38" t="str">
        <f t="shared" si="478"/>
        <v xml:space="preserve"> </v>
      </c>
      <c r="DQ128" s="17"/>
      <c r="DR128" s="17"/>
      <c r="DS128" s="23"/>
      <c r="DT128" s="18" t="str">
        <f t="shared" si="440"/>
        <v xml:space="preserve"> </v>
      </c>
      <c r="DU128" s="18" t="str">
        <f t="shared" si="441"/>
        <v xml:space="preserve"> </v>
      </c>
      <c r="DV128" s="17"/>
      <c r="DW128" s="17"/>
      <c r="DX128" s="23"/>
      <c r="DY128" s="18" t="str">
        <f t="shared" si="442"/>
        <v xml:space="preserve"> </v>
      </c>
      <c r="DZ128" s="18" t="str">
        <f t="shared" si="443"/>
        <v xml:space="preserve"> </v>
      </c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</row>
    <row r="129" spans="1:149" s="10" customFormat="1" ht="17.25" customHeight="1" outlineLevel="1" x14ac:dyDescent="0.25">
      <c r="A129" s="9">
        <f t="shared" si="569"/>
        <v>105</v>
      </c>
      <c r="B129" s="5" t="s">
        <v>36</v>
      </c>
      <c r="C129" s="17">
        <f t="shared" si="561"/>
        <v>2560893.1</v>
      </c>
      <c r="D129" s="17">
        <f t="shared" si="562"/>
        <v>2340538.3099999996</v>
      </c>
      <c r="E129" s="17">
        <v>1386270.79</v>
      </c>
      <c r="F129" s="18">
        <f>IF(D129&lt;=0," ",IF(D129/C129*100&gt;200,"СВ.200",D129/C129))</f>
        <v>0.91395392880710224</v>
      </c>
      <c r="G129" s="18">
        <f t="shared" si="499"/>
        <v>1.6883702137300314</v>
      </c>
      <c r="H129" s="17">
        <f t="shared" si="563"/>
        <v>2450493.1</v>
      </c>
      <c r="I129" s="17">
        <f t="shared" si="564"/>
        <v>2242738.3099999996</v>
      </c>
      <c r="J129" s="17">
        <v>1352670.79</v>
      </c>
      <c r="K129" s="18">
        <f t="shared" si="570"/>
        <v>0.91521918996629681</v>
      </c>
      <c r="L129" s="18">
        <f t="shared" si="571"/>
        <v>1.6580074964138167</v>
      </c>
      <c r="M129" s="17">
        <v>483500</v>
      </c>
      <c r="N129" s="17">
        <v>392576.44</v>
      </c>
      <c r="O129" s="23">
        <v>326849.58</v>
      </c>
      <c r="P129" s="18">
        <f t="shared" si="398"/>
        <v>0.81194713547052744</v>
      </c>
      <c r="Q129" s="18">
        <f t="shared" si="399"/>
        <v>1.2010920742195843</v>
      </c>
      <c r="R129" s="17"/>
      <c r="S129" s="17"/>
      <c r="T129" s="23"/>
      <c r="U129" s="18" t="str">
        <f t="shared" si="400"/>
        <v xml:space="preserve"> </v>
      </c>
      <c r="V129" s="18" t="str">
        <f t="shared" si="401"/>
        <v xml:space="preserve"> </v>
      </c>
      <c r="W129" s="17"/>
      <c r="X129" s="17"/>
      <c r="Y129" s="23"/>
      <c r="Z129" s="18" t="str">
        <f t="shared" si="402"/>
        <v xml:space="preserve"> </v>
      </c>
      <c r="AA129" s="18" t="str">
        <f t="shared" si="403"/>
        <v xml:space="preserve"> </v>
      </c>
      <c r="AB129" s="17">
        <v>1553693.1</v>
      </c>
      <c r="AC129" s="17">
        <v>1574928.9</v>
      </c>
      <c r="AD129" s="23">
        <v>887736.9</v>
      </c>
      <c r="AE129" s="18">
        <f t="shared" si="404"/>
        <v>1.013667950253496</v>
      </c>
      <c r="AF129" s="18">
        <f t="shared" si="405"/>
        <v>1.7740942164283133</v>
      </c>
      <c r="AG129" s="17">
        <v>29000</v>
      </c>
      <c r="AH129" s="17">
        <v>13868.72</v>
      </c>
      <c r="AI129" s="23">
        <v>9824.18</v>
      </c>
      <c r="AJ129" s="18">
        <f t="shared" si="406"/>
        <v>0.47823172413793102</v>
      </c>
      <c r="AK129" s="18">
        <f t="shared" si="407"/>
        <v>1.4116923753432855</v>
      </c>
      <c r="AL129" s="17">
        <v>384000</v>
      </c>
      <c r="AM129" s="17">
        <v>261064.25</v>
      </c>
      <c r="AN129" s="23">
        <v>128060.13</v>
      </c>
      <c r="AO129" s="18">
        <f t="shared" si="408"/>
        <v>0.67985481770833334</v>
      </c>
      <c r="AP129" s="18" t="str">
        <f t="shared" si="409"/>
        <v>св.200</v>
      </c>
      <c r="AQ129" s="17">
        <v>300</v>
      </c>
      <c r="AR129" s="17">
        <v>300</v>
      </c>
      <c r="AS129" s="23">
        <v>200</v>
      </c>
      <c r="AT129" s="18">
        <f t="shared" si="410"/>
        <v>1</v>
      </c>
      <c r="AU129" s="18">
        <f t="shared" si="411"/>
        <v>1.5</v>
      </c>
      <c r="AV129" s="17">
        <f t="shared" si="565"/>
        <v>110400</v>
      </c>
      <c r="AW129" s="17">
        <f t="shared" si="566"/>
        <v>97800</v>
      </c>
      <c r="AX129" s="17">
        <v>33600</v>
      </c>
      <c r="AY129" s="18">
        <f t="shared" si="412"/>
        <v>0.88586956521739135</v>
      </c>
      <c r="AZ129" s="18" t="str">
        <f t="shared" si="413"/>
        <v>св.200</v>
      </c>
      <c r="BA129" s="17"/>
      <c r="BB129" s="17"/>
      <c r="BC129" s="23"/>
      <c r="BD129" s="18" t="str">
        <f t="shared" si="414"/>
        <v xml:space="preserve"> </v>
      </c>
      <c r="BE129" s="18" t="str">
        <f t="shared" si="415"/>
        <v xml:space="preserve"> </v>
      </c>
      <c r="BF129" s="17"/>
      <c r="BG129" s="17"/>
      <c r="BH129" s="23"/>
      <c r="BI129" s="18" t="str">
        <f t="shared" si="416"/>
        <v xml:space="preserve"> </v>
      </c>
      <c r="BJ129" s="18" t="str">
        <f t="shared" si="417"/>
        <v xml:space="preserve"> </v>
      </c>
      <c r="BK129" s="17"/>
      <c r="BL129" s="17"/>
      <c r="BM129" s="23"/>
      <c r="BN129" s="18" t="str">
        <f t="shared" si="418"/>
        <v xml:space="preserve"> </v>
      </c>
      <c r="BO129" s="18" t="str">
        <f t="shared" si="419"/>
        <v xml:space="preserve"> </v>
      </c>
      <c r="BP129" s="17"/>
      <c r="BQ129" s="17"/>
      <c r="BR129" s="23"/>
      <c r="BS129" s="18" t="str">
        <f t="shared" si="420"/>
        <v xml:space="preserve"> </v>
      </c>
      <c r="BT129" s="18" t="str">
        <f t="shared" si="421"/>
        <v xml:space="preserve"> </v>
      </c>
      <c r="BU129" s="17">
        <v>50400</v>
      </c>
      <c r="BV129" s="17">
        <v>37800</v>
      </c>
      <c r="BW129" s="23">
        <v>33600</v>
      </c>
      <c r="BX129" s="18">
        <f t="shared" si="422"/>
        <v>0.75</v>
      </c>
      <c r="BY129" s="18">
        <f t="shared" si="423"/>
        <v>1.125</v>
      </c>
      <c r="BZ129" s="17"/>
      <c r="CA129" s="17"/>
      <c r="CB129" s="23"/>
      <c r="CC129" s="18" t="str">
        <f t="shared" si="424"/>
        <v xml:space="preserve"> </v>
      </c>
      <c r="CD129" s="18" t="str">
        <f t="shared" si="425"/>
        <v xml:space="preserve"> </v>
      </c>
      <c r="CE129" s="17"/>
      <c r="CF129" s="17"/>
      <c r="CG129" s="23"/>
      <c r="CH129" s="18" t="str">
        <f t="shared" si="426"/>
        <v xml:space="preserve"> </v>
      </c>
      <c r="CI129" s="18" t="str">
        <f t="shared" si="427"/>
        <v xml:space="preserve"> </v>
      </c>
      <c r="CJ129" s="17">
        <f t="shared" si="567"/>
        <v>0</v>
      </c>
      <c r="CK129" s="17">
        <f t="shared" si="568"/>
        <v>0</v>
      </c>
      <c r="CL129" s="17"/>
      <c r="CM129" s="18" t="str">
        <f t="shared" si="428"/>
        <v xml:space="preserve"> </v>
      </c>
      <c r="CN129" s="18" t="str">
        <f t="shared" si="429"/>
        <v xml:space="preserve"> </v>
      </c>
      <c r="CO129" s="17"/>
      <c r="CP129" s="17"/>
      <c r="CQ129" s="23"/>
      <c r="CR129" s="18" t="str">
        <f t="shared" si="430"/>
        <v xml:space="preserve"> </v>
      </c>
      <c r="CS129" s="18" t="str">
        <f t="shared" si="431"/>
        <v xml:space="preserve"> </v>
      </c>
      <c r="CT129" s="17"/>
      <c r="CU129" s="17"/>
      <c r="CV129" s="23"/>
      <c r="CW129" s="18" t="str">
        <f t="shared" si="432"/>
        <v xml:space="preserve"> </v>
      </c>
      <c r="CX129" s="18" t="str">
        <f t="shared" si="433"/>
        <v xml:space="preserve"> </v>
      </c>
      <c r="CY129" s="17"/>
      <c r="CZ129" s="17"/>
      <c r="DA129" s="23"/>
      <c r="DB129" s="18" t="str">
        <f t="shared" si="434"/>
        <v xml:space="preserve"> </v>
      </c>
      <c r="DC129" s="18" t="str">
        <f t="shared" si="435"/>
        <v xml:space="preserve"> </v>
      </c>
      <c r="DD129" s="17"/>
      <c r="DE129" s="17"/>
      <c r="DF129" s="23"/>
      <c r="DG129" s="18" t="str">
        <f t="shared" si="436"/>
        <v xml:space="preserve"> </v>
      </c>
      <c r="DH129" s="18" t="str">
        <f t="shared" si="437"/>
        <v xml:space="preserve"> </v>
      </c>
      <c r="DI129" s="17"/>
      <c r="DJ129" s="17"/>
      <c r="DK129" s="23"/>
      <c r="DL129" s="18" t="str">
        <f t="shared" si="438"/>
        <v xml:space="preserve"> </v>
      </c>
      <c r="DM129" s="18" t="str">
        <f t="shared" si="439"/>
        <v xml:space="preserve"> </v>
      </c>
      <c r="DN129" s="17"/>
      <c r="DO129" s="23"/>
      <c r="DP129" s="38" t="str">
        <f t="shared" si="478"/>
        <v xml:space="preserve"> </v>
      </c>
      <c r="DQ129" s="17"/>
      <c r="DR129" s="17"/>
      <c r="DS129" s="23"/>
      <c r="DT129" s="18" t="str">
        <f t="shared" si="440"/>
        <v xml:space="preserve"> </v>
      </c>
      <c r="DU129" s="18" t="str">
        <f t="shared" si="441"/>
        <v xml:space="preserve"> </v>
      </c>
      <c r="DV129" s="17">
        <v>60000</v>
      </c>
      <c r="DW129" s="17">
        <v>60000</v>
      </c>
      <c r="DX129" s="23"/>
      <c r="DY129" s="18">
        <f t="shared" si="442"/>
        <v>1</v>
      </c>
      <c r="DZ129" s="18" t="str">
        <f t="shared" si="443"/>
        <v xml:space="preserve"> </v>
      </c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</row>
    <row r="130" spans="1:149" s="10" customFormat="1" ht="15.75" customHeight="1" outlineLevel="1" x14ac:dyDescent="0.25">
      <c r="A130" s="9">
        <f t="shared" si="569"/>
        <v>106</v>
      </c>
      <c r="B130" s="37" t="s">
        <v>84</v>
      </c>
      <c r="C130" s="35">
        <f t="shared" si="561"/>
        <v>3153163</v>
      </c>
      <c r="D130" s="35">
        <f t="shared" si="562"/>
        <v>1989580.5299999998</v>
      </c>
      <c r="E130" s="17">
        <v>1285133.72</v>
      </c>
      <c r="F130" s="18">
        <f>IF(D130&lt;=0," ",IF(D130/C130*100&gt;200,"СВ.200",D130/C130))</f>
        <v>0.63097928334183795</v>
      </c>
      <c r="G130" s="18">
        <f t="shared" si="499"/>
        <v>1.5481505924535228</v>
      </c>
      <c r="H130" s="17">
        <f t="shared" si="563"/>
        <v>2047000</v>
      </c>
      <c r="I130" s="17">
        <f t="shared" si="564"/>
        <v>1110415.1299999999</v>
      </c>
      <c r="J130" s="17">
        <v>971486.44</v>
      </c>
      <c r="K130" s="18">
        <f t="shared" si="570"/>
        <v>0.54245976062530532</v>
      </c>
      <c r="L130" s="18">
        <f t="shared" si="571"/>
        <v>1.1430063089712297</v>
      </c>
      <c r="M130" s="17">
        <v>1232000</v>
      </c>
      <c r="N130" s="17">
        <v>803738.75</v>
      </c>
      <c r="O130" s="23">
        <v>562236.22</v>
      </c>
      <c r="P130" s="18">
        <f t="shared" si="398"/>
        <v>0.652385349025974</v>
      </c>
      <c r="Q130" s="18">
        <f t="shared" si="399"/>
        <v>1.4295392602063239</v>
      </c>
      <c r="R130" s="17"/>
      <c r="S130" s="17"/>
      <c r="T130" s="23"/>
      <c r="U130" s="18" t="str">
        <f t="shared" si="400"/>
        <v xml:space="preserve"> </v>
      </c>
      <c r="V130" s="18" t="str">
        <f t="shared" si="401"/>
        <v xml:space="preserve"> </v>
      </c>
      <c r="W130" s="17"/>
      <c r="X130" s="17"/>
      <c r="Y130" s="23"/>
      <c r="Z130" s="18" t="str">
        <f t="shared" si="402"/>
        <v xml:space="preserve"> </v>
      </c>
      <c r="AA130" s="18" t="str">
        <f t="shared" si="403"/>
        <v xml:space="preserve"> </v>
      </c>
      <c r="AB130" s="17"/>
      <c r="AC130" s="17"/>
      <c r="AD130" s="23"/>
      <c r="AE130" s="18" t="str">
        <f t="shared" si="404"/>
        <v xml:space="preserve"> </v>
      </c>
      <c r="AF130" s="18" t="str">
        <f t="shared" si="405"/>
        <v xml:space="preserve"> </v>
      </c>
      <c r="AG130" s="17">
        <v>403000</v>
      </c>
      <c r="AH130" s="17">
        <v>116293.72</v>
      </c>
      <c r="AI130" s="23">
        <v>99319.55</v>
      </c>
      <c r="AJ130" s="18">
        <f t="shared" si="406"/>
        <v>0.28857002481389576</v>
      </c>
      <c r="AK130" s="18">
        <f t="shared" si="407"/>
        <v>1.170904620490125</v>
      </c>
      <c r="AL130" s="17">
        <v>409000</v>
      </c>
      <c r="AM130" s="17">
        <v>189532.66</v>
      </c>
      <c r="AN130" s="23">
        <v>309390.67</v>
      </c>
      <c r="AO130" s="18">
        <f t="shared" si="408"/>
        <v>0.46340503667481664</v>
      </c>
      <c r="AP130" s="18">
        <f t="shared" si="409"/>
        <v>0.61259979171317613</v>
      </c>
      <c r="AQ130" s="17">
        <v>3000</v>
      </c>
      <c r="AR130" s="17">
        <v>850</v>
      </c>
      <c r="AS130" s="23">
        <v>540</v>
      </c>
      <c r="AT130" s="18">
        <f t="shared" si="410"/>
        <v>0.28333333333333333</v>
      </c>
      <c r="AU130" s="18">
        <f t="shared" si="411"/>
        <v>1.5740740740740742</v>
      </c>
      <c r="AV130" s="17">
        <f>BA130+BF130+BK130+BP130+BU130+BZ130+CE130+CJ130+CY130+DD130+DI130+DQ130+DV130+614440</f>
        <v>1106163</v>
      </c>
      <c r="AW130" s="17">
        <f>BB130+BG130+BL130+BQ130+BV130+CA130+CF130+CK130+CZ130+DE130+DJ130+DN130+DR130+DW130+614440</f>
        <v>879165.4</v>
      </c>
      <c r="AX130" s="17">
        <v>313647.28000000003</v>
      </c>
      <c r="AY130" s="18">
        <f t="shared" si="412"/>
        <v>0.79478829069495183</v>
      </c>
      <c r="AZ130" s="18" t="str">
        <f t="shared" si="413"/>
        <v>св.200</v>
      </c>
      <c r="BA130" s="17"/>
      <c r="BB130" s="17"/>
      <c r="BC130" s="23"/>
      <c r="BD130" s="18" t="str">
        <f t="shared" si="414"/>
        <v xml:space="preserve"> </v>
      </c>
      <c r="BE130" s="18" t="str">
        <f t="shared" si="415"/>
        <v xml:space="preserve"> </v>
      </c>
      <c r="BF130" s="17">
        <v>358934</v>
      </c>
      <c r="BG130" s="17">
        <v>138780</v>
      </c>
      <c r="BH130" s="23">
        <v>7584.64</v>
      </c>
      <c r="BI130" s="18">
        <f t="shared" si="416"/>
        <v>0.38664489850501765</v>
      </c>
      <c r="BJ130" s="18" t="str">
        <f t="shared" si="417"/>
        <v>св.200</v>
      </c>
      <c r="BK130" s="17">
        <v>96389</v>
      </c>
      <c r="BL130" s="17">
        <v>72291.509999999995</v>
      </c>
      <c r="BM130" s="23">
        <v>73922.31</v>
      </c>
      <c r="BN130" s="18">
        <f t="shared" si="418"/>
        <v>0.74999751008932547</v>
      </c>
      <c r="BO130" s="18">
        <f t="shared" si="419"/>
        <v>0.97793900109452747</v>
      </c>
      <c r="BP130" s="17"/>
      <c r="BQ130" s="17"/>
      <c r="BR130" s="23"/>
      <c r="BS130" s="18" t="str">
        <f t="shared" si="420"/>
        <v xml:space="preserve"> </v>
      </c>
      <c r="BT130" s="18" t="str">
        <f t="shared" si="421"/>
        <v xml:space="preserve"> </v>
      </c>
      <c r="BU130" s="17"/>
      <c r="BV130" s="17"/>
      <c r="BW130" s="23"/>
      <c r="BX130" s="18" t="str">
        <f t="shared" si="422"/>
        <v xml:space="preserve"> </v>
      </c>
      <c r="BY130" s="18" t="str">
        <f t="shared" si="423"/>
        <v xml:space="preserve"> </v>
      </c>
      <c r="BZ130" s="17">
        <v>5500</v>
      </c>
      <c r="CA130" s="17">
        <v>1370.01</v>
      </c>
      <c r="CB130" s="23">
        <v>4110.03</v>
      </c>
      <c r="CC130" s="18">
        <f t="shared" si="424"/>
        <v>0.24909272727272727</v>
      </c>
      <c r="CD130" s="18">
        <f t="shared" si="425"/>
        <v>0.33333333333333337</v>
      </c>
      <c r="CE130" s="17"/>
      <c r="CF130" s="17"/>
      <c r="CG130" s="23"/>
      <c r="CH130" s="18" t="str">
        <f t="shared" si="426"/>
        <v xml:space="preserve"> </v>
      </c>
      <c r="CI130" s="18" t="str">
        <f t="shared" si="427"/>
        <v xml:space="preserve"> </v>
      </c>
      <c r="CJ130" s="17">
        <f t="shared" si="567"/>
        <v>0</v>
      </c>
      <c r="CK130" s="17">
        <f t="shared" si="568"/>
        <v>0</v>
      </c>
      <c r="CL130" s="17">
        <v>80835.3</v>
      </c>
      <c r="CM130" s="18" t="str">
        <f t="shared" si="428"/>
        <v xml:space="preserve"> </v>
      </c>
      <c r="CN130" s="18">
        <f t="shared" si="429"/>
        <v>0</v>
      </c>
      <c r="CO130" s="17"/>
      <c r="CP130" s="17"/>
      <c r="CQ130" s="23"/>
      <c r="CR130" s="18" t="str">
        <f t="shared" si="430"/>
        <v xml:space="preserve"> </v>
      </c>
      <c r="CS130" s="18" t="str">
        <f t="shared" si="431"/>
        <v xml:space="preserve"> </v>
      </c>
      <c r="CT130" s="17"/>
      <c r="CU130" s="17"/>
      <c r="CV130" s="23">
        <v>80835.3</v>
      </c>
      <c r="CW130" s="18" t="str">
        <f t="shared" si="432"/>
        <v xml:space="preserve"> </v>
      </c>
      <c r="CX130" s="18">
        <f t="shared" si="433"/>
        <v>0</v>
      </c>
      <c r="CY130" s="17"/>
      <c r="CZ130" s="17"/>
      <c r="DA130" s="23"/>
      <c r="DB130" s="18" t="str">
        <f t="shared" si="434"/>
        <v xml:space="preserve"> </v>
      </c>
      <c r="DC130" s="18" t="str">
        <f t="shared" si="435"/>
        <v xml:space="preserve"> </v>
      </c>
      <c r="DD130" s="17"/>
      <c r="DE130" s="17"/>
      <c r="DF130" s="23"/>
      <c r="DG130" s="18" t="str">
        <f t="shared" si="436"/>
        <v xml:space="preserve"> </v>
      </c>
      <c r="DH130" s="18" t="str">
        <f t="shared" si="437"/>
        <v xml:space="preserve"> </v>
      </c>
      <c r="DI130" s="17"/>
      <c r="DJ130" s="17">
        <v>21383.88</v>
      </c>
      <c r="DK130" s="23"/>
      <c r="DL130" s="18"/>
      <c r="DM130" s="18" t="str">
        <f t="shared" si="439"/>
        <v xml:space="preserve"> </v>
      </c>
      <c r="DN130" s="17"/>
      <c r="DO130" s="23"/>
      <c r="DP130" s="38" t="str">
        <f t="shared" si="478"/>
        <v xml:space="preserve"> </v>
      </c>
      <c r="DQ130" s="17"/>
      <c r="DR130" s="17"/>
      <c r="DS130" s="23">
        <v>12435</v>
      </c>
      <c r="DT130" s="18" t="str">
        <f t="shared" si="440"/>
        <v xml:space="preserve"> </v>
      </c>
      <c r="DU130" s="18">
        <f t="shared" si="441"/>
        <v>0</v>
      </c>
      <c r="DV130" s="17">
        <v>30900</v>
      </c>
      <c r="DW130" s="17">
        <v>30900</v>
      </c>
      <c r="DX130" s="23">
        <v>134760</v>
      </c>
      <c r="DY130" s="18">
        <f t="shared" si="442"/>
        <v>1</v>
      </c>
      <c r="DZ130" s="18">
        <f t="shared" si="443"/>
        <v>0.22929652715939447</v>
      </c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</row>
    <row r="131" spans="1:149" s="12" customFormat="1" ht="15.75" x14ac:dyDescent="0.25">
      <c r="A131" s="11"/>
      <c r="B131" s="4" t="s">
        <v>140</v>
      </c>
      <c r="C131" s="34">
        <f>SUM(C132:C137)</f>
        <v>78887051.170000017</v>
      </c>
      <c r="D131" s="34">
        <f>SUM(D132:D137)</f>
        <v>68933708.300000012</v>
      </c>
      <c r="E131" s="34">
        <v>60112852.68</v>
      </c>
      <c r="F131" s="16">
        <f>IF(D131&lt;=0," ",IF(D131/C131*100&gt;200,"СВ.200",D131/C131))</f>
        <v>0.87382792584614744</v>
      </c>
      <c r="G131" s="16">
        <f t="shared" si="499"/>
        <v>1.1467382635616423</v>
      </c>
      <c r="H131" s="34">
        <f>SUM(H132:H137)</f>
        <v>75833056.400000006</v>
      </c>
      <c r="I131" s="34">
        <f>SUM(I132:I137)</f>
        <v>66108693.950000003</v>
      </c>
      <c r="J131" s="34">
        <v>57285810.930000007</v>
      </c>
      <c r="K131" s="16">
        <f t="shared" si="570"/>
        <v>0.87176618071799095</v>
      </c>
      <c r="L131" s="16">
        <f t="shared" si="571"/>
        <v>1.1540151544818149</v>
      </c>
      <c r="M131" s="34">
        <f>SUM(M132:M137)</f>
        <v>66491956.400000006</v>
      </c>
      <c r="N131" s="34">
        <f>SUM(N132:N137)</f>
        <v>61039107.729999997</v>
      </c>
      <c r="O131" s="34">
        <v>52429270.460000001</v>
      </c>
      <c r="P131" s="16">
        <f t="shared" si="398"/>
        <v>0.91799235629048193</v>
      </c>
      <c r="Q131" s="16">
        <f t="shared" si="399"/>
        <v>1.1642181398760587</v>
      </c>
      <c r="R131" s="34">
        <f>SUM(R132:R137)</f>
        <v>3205400</v>
      </c>
      <c r="S131" s="34">
        <f>SUM(S132:S137)</f>
        <v>2448036.2000000002</v>
      </c>
      <c r="T131" s="34">
        <v>2194042.4900000002</v>
      </c>
      <c r="U131" s="16">
        <f t="shared" si="400"/>
        <v>0.76372253072939422</v>
      </c>
      <c r="V131" s="16">
        <f t="shared" si="401"/>
        <v>1.1157651737182173</v>
      </c>
      <c r="W131" s="34">
        <f>SUM(W132:W137)</f>
        <v>0</v>
      </c>
      <c r="X131" s="34">
        <f>SUM(X132:X137)</f>
        <v>0</v>
      </c>
      <c r="Y131" s="34">
        <v>0</v>
      </c>
      <c r="Z131" s="16" t="str">
        <f t="shared" si="402"/>
        <v xml:space="preserve"> </v>
      </c>
      <c r="AA131" s="16" t="str">
        <f t="shared" si="403"/>
        <v xml:space="preserve"> </v>
      </c>
      <c r="AB131" s="34">
        <f>SUM(AB132:AB137)</f>
        <v>700</v>
      </c>
      <c r="AC131" s="34">
        <f>SUM(AC132:AC137)</f>
        <v>0</v>
      </c>
      <c r="AD131" s="34">
        <v>0</v>
      </c>
      <c r="AE131" s="16" t="str">
        <f t="shared" si="404"/>
        <v xml:space="preserve"> </v>
      </c>
      <c r="AF131" s="16" t="str">
        <f t="shared" si="405"/>
        <v xml:space="preserve"> </v>
      </c>
      <c r="AG131" s="34">
        <f>SUM(AG132:AG137)</f>
        <v>2123000</v>
      </c>
      <c r="AH131" s="34">
        <f>SUM(AH132:AH137)</f>
        <v>880473.79</v>
      </c>
      <c r="AI131" s="34">
        <v>926921.48</v>
      </c>
      <c r="AJ131" s="16">
        <f t="shared" si="406"/>
        <v>0.41473094206311822</v>
      </c>
      <c r="AK131" s="16">
        <f t="shared" si="407"/>
        <v>0.94989037259121456</v>
      </c>
      <c r="AL131" s="34">
        <f>SUM(AL132:AL137)</f>
        <v>4012000</v>
      </c>
      <c r="AM131" s="34">
        <f>SUM(AM132:AM137)</f>
        <v>1741076.2300000002</v>
      </c>
      <c r="AN131" s="34">
        <v>1735576.4999999998</v>
      </c>
      <c r="AO131" s="16">
        <f t="shared" si="408"/>
        <v>0.43396715603190433</v>
      </c>
      <c r="AP131" s="16">
        <f t="shared" si="409"/>
        <v>1.00316882027384</v>
      </c>
      <c r="AQ131" s="34">
        <f>SUM(AQ132:AQ137)</f>
        <v>0</v>
      </c>
      <c r="AR131" s="34">
        <f>SUM(AR132:AR137)</f>
        <v>0</v>
      </c>
      <c r="AS131" s="34">
        <v>0</v>
      </c>
      <c r="AT131" s="16" t="str">
        <f t="shared" si="410"/>
        <v xml:space="preserve"> </v>
      </c>
      <c r="AU131" s="16" t="str">
        <f t="shared" si="411"/>
        <v xml:space="preserve"> </v>
      </c>
      <c r="AV131" s="34">
        <f>SUM(AV132:AV137)</f>
        <v>3053994.77</v>
      </c>
      <c r="AW131" s="34">
        <f>SUM(AW132:AW137)</f>
        <v>2825014.3500000006</v>
      </c>
      <c r="AX131" s="34">
        <v>2827041.75</v>
      </c>
      <c r="AY131" s="16">
        <f t="shared" si="412"/>
        <v>0.92502265483578427</v>
      </c>
      <c r="AZ131" s="16">
        <f t="shared" si="413"/>
        <v>0.99928285459526744</v>
      </c>
      <c r="BA131" s="34">
        <f>SUM(BA132:BA137)</f>
        <v>800000</v>
      </c>
      <c r="BB131" s="34">
        <f>SUM(BB132:BB137)</f>
        <v>717036.28</v>
      </c>
      <c r="BC131" s="34">
        <v>747005.11</v>
      </c>
      <c r="BD131" s="16">
        <f t="shared" si="414"/>
        <v>0.89629535000000005</v>
      </c>
      <c r="BE131" s="16">
        <f t="shared" si="415"/>
        <v>0.95988135877678271</v>
      </c>
      <c r="BF131" s="34">
        <f>SUM(BF132:BF137)</f>
        <v>448310.15</v>
      </c>
      <c r="BG131" s="34">
        <f>SUM(BG132:BG137)</f>
        <v>96464.359999999986</v>
      </c>
      <c r="BH131" s="34">
        <v>102773.09</v>
      </c>
      <c r="BI131" s="16">
        <f t="shared" si="416"/>
        <v>0.21517326788162164</v>
      </c>
      <c r="BJ131" s="16">
        <f t="shared" si="417"/>
        <v>0.93861496234082276</v>
      </c>
      <c r="BK131" s="34">
        <f>SUM(BK132:BK137)</f>
        <v>1001424.08</v>
      </c>
      <c r="BL131" s="34">
        <f>SUM(BL132:BL137)</f>
        <v>1039522.17</v>
      </c>
      <c r="BM131" s="34">
        <v>242178.95</v>
      </c>
      <c r="BN131" s="16">
        <f t="shared" si="418"/>
        <v>1.0380439124251937</v>
      </c>
      <c r="BO131" s="16" t="str">
        <f t="shared" si="419"/>
        <v>св.200</v>
      </c>
      <c r="BP131" s="34">
        <f>SUM(BP132:BP137)</f>
        <v>0</v>
      </c>
      <c r="BQ131" s="34">
        <f>SUM(BQ132:BQ137)</f>
        <v>0</v>
      </c>
      <c r="BR131" s="34">
        <v>0</v>
      </c>
      <c r="BS131" s="16" t="str">
        <f t="shared" si="420"/>
        <v xml:space="preserve"> </v>
      </c>
      <c r="BT131" s="16" t="str">
        <f t="shared" si="421"/>
        <v xml:space="preserve"> </v>
      </c>
      <c r="BU131" s="34">
        <f>SUM(BU132:BU137)</f>
        <v>0</v>
      </c>
      <c r="BV131" s="34">
        <f>SUM(BV132:BV137)</f>
        <v>0</v>
      </c>
      <c r="BW131" s="34">
        <v>0</v>
      </c>
      <c r="BX131" s="16" t="str">
        <f t="shared" si="422"/>
        <v xml:space="preserve"> </v>
      </c>
      <c r="BY131" s="16" t="str">
        <f t="shared" si="423"/>
        <v xml:space="preserve"> </v>
      </c>
      <c r="BZ131" s="34">
        <f>SUM(BZ132:BZ137)</f>
        <v>267461.29000000004</v>
      </c>
      <c r="CA131" s="34">
        <f>SUM(CA132:CA137)</f>
        <v>248211.29</v>
      </c>
      <c r="CB131" s="34">
        <v>115750</v>
      </c>
      <c r="CC131" s="16">
        <f t="shared" si="424"/>
        <v>0.92802696793992123</v>
      </c>
      <c r="CD131" s="16" t="str">
        <f t="shared" si="425"/>
        <v>св.200</v>
      </c>
      <c r="CE131" s="34">
        <f>SUM(CE132:CE137)</f>
        <v>18798.099999999999</v>
      </c>
      <c r="CF131" s="34">
        <f>SUM(CF132:CF137)</f>
        <v>206779.1</v>
      </c>
      <c r="CG131" s="34">
        <v>468994.83</v>
      </c>
      <c r="CH131" s="16" t="str">
        <f t="shared" si="426"/>
        <v>СВ.200</v>
      </c>
      <c r="CI131" s="16">
        <f t="shared" si="427"/>
        <v>0.44089846363551599</v>
      </c>
      <c r="CJ131" s="34">
        <f>SUM(CJ132:CJ137)</f>
        <v>210240.37</v>
      </c>
      <c r="CK131" s="34">
        <f>SUM(CK132:CK137)</f>
        <v>210240.37</v>
      </c>
      <c r="CL131" s="19">
        <v>896510.68</v>
      </c>
      <c r="CM131" s="16">
        <f t="shared" si="428"/>
        <v>1</v>
      </c>
      <c r="CN131" s="16">
        <f t="shared" si="429"/>
        <v>0.23450961008071872</v>
      </c>
      <c r="CO131" s="34">
        <f>SUM(CO132:CO137)</f>
        <v>210240.37</v>
      </c>
      <c r="CP131" s="34">
        <f>SUM(CP132:CP137)</f>
        <v>210240.37</v>
      </c>
      <c r="CQ131" s="34">
        <v>896510.68</v>
      </c>
      <c r="CR131" s="16">
        <f t="shared" si="430"/>
        <v>1</v>
      </c>
      <c r="CS131" s="16">
        <f t="shared" si="431"/>
        <v>0.23450961008071872</v>
      </c>
      <c r="CT131" s="34">
        <f>SUM(CT132:CT137)</f>
        <v>0</v>
      </c>
      <c r="CU131" s="34">
        <f>SUM(CU132:CU137)</f>
        <v>0</v>
      </c>
      <c r="CV131" s="34">
        <v>0</v>
      </c>
      <c r="CW131" s="16" t="str">
        <f t="shared" si="432"/>
        <v xml:space="preserve"> </v>
      </c>
      <c r="CX131" s="16" t="str">
        <f t="shared" si="433"/>
        <v xml:space="preserve"> </v>
      </c>
      <c r="CY131" s="34">
        <f>SUM(CY132:CY137)</f>
        <v>0</v>
      </c>
      <c r="CZ131" s="34">
        <f>SUM(CZ132:CZ137)</f>
        <v>0</v>
      </c>
      <c r="DA131" s="34">
        <v>0</v>
      </c>
      <c r="DB131" s="16" t="str">
        <f t="shared" si="434"/>
        <v xml:space="preserve"> </v>
      </c>
      <c r="DC131" s="16" t="str">
        <f t="shared" si="435"/>
        <v xml:space="preserve"> </v>
      </c>
      <c r="DD131" s="34">
        <f>SUM(DD132:DD137)</f>
        <v>0</v>
      </c>
      <c r="DE131" s="34">
        <f>SUM(DE132:DE137)</f>
        <v>0</v>
      </c>
      <c r="DF131" s="34">
        <v>0</v>
      </c>
      <c r="DG131" s="16" t="str">
        <f t="shared" si="436"/>
        <v xml:space="preserve"> </v>
      </c>
      <c r="DH131" s="16" t="str">
        <f t="shared" si="437"/>
        <v xml:space="preserve"> </v>
      </c>
      <c r="DI131" s="34">
        <f>SUM(DI132:DI137)</f>
        <v>1000</v>
      </c>
      <c r="DJ131" s="34">
        <f>SUM(DJ132:DJ137)</f>
        <v>0</v>
      </c>
      <c r="DK131" s="34">
        <v>15209.2</v>
      </c>
      <c r="DL131" s="16" t="str">
        <f t="shared" si="438"/>
        <v xml:space="preserve"> </v>
      </c>
      <c r="DM131" s="16">
        <f t="shared" si="439"/>
        <v>0</v>
      </c>
      <c r="DN131" s="34">
        <f>SUM(DN132:DN137)</f>
        <v>0</v>
      </c>
      <c r="DO131" s="34">
        <v>0</v>
      </c>
      <c r="DP131" s="16" t="str">
        <f>IF(DN131=0," ",IF(DN131/DO131*100&gt;200,"св.200",DN131/DO131))</f>
        <v xml:space="preserve"> </v>
      </c>
      <c r="DQ131" s="34">
        <f>SUM(DQ132:DQ137)</f>
        <v>0</v>
      </c>
      <c r="DR131" s="34">
        <f>SUM(DR132:DR137)</f>
        <v>0</v>
      </c>
      <c r="DS131" s="34">
        <v>0</v>
      </c>
      <c r="DT131" s="16" t="str">
        <f t="shared" si="440"/>
        <v xml:space="preserve"> </v>
      </c>
      <c r="DU131" s="16" t="str">
        <f t="shared" si="441"/>
        <v xml:space="preserve"> </v>
      </c>
      <c r="DV131" s="34">
        <f>SUM(DV132:DV137)</f>
        <v>306760.77999999997</v>
      </c>
      <c r="DW131" s="34">
        <f>SUM(DW132:DW137)</f>
        <v>306760.77999999997</v>
      </c>
      <c r="DX131" s="34">
        <v>238619.88999999998</v>
      </c>
      <c r="DY131" s="16">
        <f t="shared" si="442"/>
        <v>1</v>
      </c>
      <c r="DZ131" s="16">
        <f t="shared" si="443"/>
        <v>1.2855624902014664</v>
      </c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</row>
    <row r="132" spans="1:149" s="10" customFormat="1" ht="15.75" customHeight="1" outlineLevel="1" x14ac:dyDescent="0.25">
      <c r="A132" s="9">
        <v>107</v>
      </c>
      <c r="B132" s="5" t="s">
        <v>107</v>
      </c>
      <c r="C132" s="17">
        <f t="shared" ref="C132" si="572">H132+AV132</f>
        <v>73632386.710000008</v>
      </c>
      <c r="D132" s="17">
        <f t="shared" ref="D132" si="573">I132+AW132</f>
        <v>65684693.670000009</v>
      </c>
      <c r="E132" s="17">
        <v>56908427.470000006</v>
      </c>
      <c r="F132" s="18">
        <f>IF(D132&lt;=0," ",IF(D132/C132*100&gt;200,"СВ.200",D132/C132))</f>
        <v>0.89206253667558189</v>
      </c>
      <c r="G132" s="18">
        <f t="shared" si="499"/>
        <v>1.154217338102103</v>
      </c>
      <c r="H132" s="17">
        <f t="shared" ref="H132" si="574">M132+R132+W132+AB132+AG132+AL132+AQ132</f>
        <v>71156559.200000003</v>
      </c>
      <c r="I132" s="17">
        <f t="shared" ref="I132" si="575">N132+S132+X132+AC132+AH132+AM132+AR132</f>
        <v>63094564.830000006</v>
      </c>
      <c r="J132" s="17">
        <v>54318501.710000008</v>
      </c>
      <c r="K132" s="18">
        <f t="shared" si="570"/>
        <v>0.88670061536646083</v>
      </c>
      <c r="L132" s="18">
        <f t="shared" si="571"/>
        <v>1.1615667377361465</v>
      </c>
      <c r="M132" s="17">
        <v>63751159.200000003</v>
      </c>
      <c r="N132" s="17">
        <v>58970684.780000001</v>
      </c>
      <c r="O132" s="17">
        <v>50366737.539999999</v>
      </c>
      <c r="P132" s="18">
        <f t="shared" si="398"/>
        <v>0.92501352947947646</v>
      </c>
      <c r="Q132" s="18">
        <f t="shared" si="399"/>
        <v>1.1708259788152242</v>
      </c>
      <c r="R132" s="17">
        <v>3205400</v>
      </c>
      <c r="S132" s="17">
        <v>2448036.2000000002</v>
      </c>
      <c r="T132" s="17">
        <v>2194042.4900000002</v>
      </c>
      <c r="U132" s="18">
        <f t="shared" si="400"/>
        <v>0.76372253072939422</v>
      </c>
      <c r="V132" s="18">
        <f t="shared" si="401"/>
        <v>1.1157651737182173</v>
      </c>
      <c r="W132" s="17"/>
      <c r="X132" s="17"/>
      <c r="Y132" s="17"/>
      <c r="Z132" s="18" t="str">
        <f t="shared" si="402"/>
        <v xml:space="preserve"> </v>
      </c>
      <c r="AA132" s="18" t="str">
        <f t="shared" si="403"/>
        <v xml:space="preserve"> </v>
      </c>
      <c r="AB132" s="17"/>
      <c r="AC132" s="17"/>
      <c r="AD132" s="17"/>
      <c r="AE132" s="18" t="str">
        <f t="shared" si="404"/>
        <v xml:space="preserve"> </v>
      </c>
      <c r="AF132" s="18" t="str">
        <f t="shared" si="405"/>
        <v xml:space="preserve"> </v>
      </c>
      <c r="AG132" s="17">
        <v>1691000</v>
      </c>
      <c r="AH132" s="17">
        <v>492077.38</v>
      </c>
      <c r="AI132" s="17">
        <v>609228.34</v>
      </c>
      <c r="AJ132" s="18">
        <f t="shared" si="406"/>
        <v>0.29099785925487875</v>
      </c>
      <c r="AK132" s="18">
        <f t="shared" si="407"/>
        <v>0.80770599082767558</v>
      </c>
      <c r="AL132" s="17">
        <v>2509000</v>
      </c>
      <c r="AM132" s="17">
        <v>1183766.47</v>
      </c>
      <c r="AN132" s="17">
        <v>1148493.3400000001</v>
      </c>
      <c r="AO132" s="18">
        <f t="shared" si="408"/>
        <v>0.47180807891590276</v>
      </c>
      <c r="AP132" s="18">
        <f t="shared" si="409"/>
        <v>1.0307125246368427</v>
      </c>
      <c r="AQ132" s="17"/>
      <c r="AR132" s="17"/>
      <c r="AS132" s="17"/>
      <c r="AT132" s="18" t="str">
        <f t="shared" si="410"/>
        <v xml:space="preserve"> </v>
      </c>
      <c r="AU132" s="18" t="str">
        <f t="shared" si="411"/>
        <v xml:space="preserve"> </v>
      </c>
      <c r="AV132" s="17">
        <f t="shared" ref="AV132" si="576">BA132+BF132+BK132+BP132+BU132+BZ132+CE132+CJ132+CY132+DD132+DI132+DQ132+DV132</f>
        <v>2475827.5100000002</v>
      </c>
      <c r="AW132" s="17">
        <f t="shared" ref="AW132" si="577">BB132+BG132+BL132+BQ132+BV132+CA132+CF132+CK132+CZ132+DE132+DJ132+DN132+DR132+DW132</f>
        <v>2590128.8400000003</v>
      </c>
      <c r="AX132" s="17">
        <v>2589925.7600000002</v>
      </c>
      <c r="AY132" s="18">
        <f t="shared" si="412"/>
        <v>1.0461669197625161</v>
      </c>
      <c r="AZ132" s="18">
        <f t="shared" si="413"/>
        <v>1.0000784115140042</v>
      </c>
      <c r="BA132" s="17">
        <v>800000</v>
      </c>
      <c r="BB132" s="17">
        <v>717036.28</v>
      </c>
      <c r="BC132" s="17">
        <v>747005.11</v>
      </c>
      <c r="BD132" s="18">
        <f t="shared" si="414"/>
        <v>0.89629535000000005</v>
      </c>
      <c r="BE132" s="18">
        <f t="shared" si="415"/>
        <v>0.95988135877678271</v>
      </c>
      <c r="BF132" s="17">
        <v>140531.07</v>
      </c>
      <c r="BG132" s="17">
        <v>95619.03</v>
      </c>
      <c r="BH132" s="17">
        <v>101930.41</v>
      </c>
      <c r="BI132" s="18">
        <f t="shared" si="416"/>
        <v>0.68041202561113345</v>
      </c>
      <c r="BJ132" s="18">
        <f t="shared" si="417"/>
        <v>0.93808148127727531</v>
      </c>
      <c r="BK132" s="17">
        <v>961032.08</v>
      </c>
      <c r="BL132" s="17">
        <v>1009228.17</v>
      </c>
      <c r="BM132" s="17">
        <v>215250.95</v>
      </c>
      <c r="BN132" s="18">
        <f t="shared" si="418"/>
        <v>1.0501503446170082</v>
      </c>
      <c r="BO132" s="18" t="str">
        <f t="shared" si="419"/>
        <v>св.200</v>
      </c>
      <c r="BP132" s="17"/>
      <c r="BQ132" s="17"/>
      <c r="BR132" s="17"/>
      <c r="BS132" s="18" t="str">
        <f t="shared" si="420"/>
        <v xml:space="preserve"> </v>
      </c>
      <c r="BT132" s="18" t="str">
        <f t="shared" si="421"/>
        <v xml:space="preserve"> </v>
      </c>
      <c r="BU132" s="17"/>
      <c r="BV132" s="17"/>
      <c r="BW132" s="17"/>
      <c r="BX132" s="18" t="str">
        <f t="shared" si="422"/>
        <v xml:space="preserve"> </v>
      </c>
      <c r="BY132" s="18" t="str">
        <f t="shared" si="423"/>
        <v xml:space="preserve"> </v>
      </c>
      <c r="BZ132" s="17">
        <v>132461.29</v>
      </c>
      <c r="CA132" s="17">
        <v>139461.29</v>
      </c>
      <c r="CB132" s="17">
        <v>7000</v>
      </c>
      <c r="CC132" s="18">
        <f t="shared" si="424"/>
        <v>1.0528456275791969</v>
      </c>
      <c r="CD132" s="18" t="str">
        <f t="shared" si="425"/>
        <v>св.200</v>
      </c>
      <c r="CE132" s="17">
        <v>18798.099999999999</v>
      </c>
      <c r="CF132" s="17">
        <v>206779.1</v>
      </c>
      <c r="CG132" s="17">
        <v>468994.83</v>
      </c>
      <c r="CH132" s="18" t="str">
        <f t="shared" si="426"/>
        <v>СВ.200</v>
      </c>
      <c r="CI132" s="18">
        <f t="shared" si="427"/>
        <v>0.44089846363551599</v>
      </c>
      <c r="CJ132" s="17">
        <f t="shared" ref="CJ132" si="578">CO132+CT132</f>
        <v>210240.37</v>
      </c>
      <c r="CK132" s="17">
        <f t="shared" ref="CK132" si="579">CP132+CU132</f>
        <v>210240.37</v>
      </c>
      <c r="CL132" s="17">
        <v>896510.68</v>
      </c>
      <c r="CM132" s="18">
        <f t="shared" si="428"/>
        <v>1</v>
      </c>
      <c r="CN132" s="18">
        <f t="shared" si="429"/>
        <v>0.23450961008071872</v>
      </c>
      <c r="CO132" s="17">
        <v>210240.37</v>
      </c>
      <c r="CP132" s="17">
        <v>210240.37</v>
      </c>
      <c r="CQ132" s="17">
        <v>896510.68</v>
      </c>
      <c r="CR132" s="18">
        <f t="shared" si="430"/>
        <v>1</v>
      </c>
      <c r="CS132" s="18">
        <f t="shared" si="431"/>
        <v>0.23450961008071872</v>
      </c>
      <c r="CT132" s="17"/>
      <c r="CU132" s="17"/>
      <c r="CV132" s="17"/>
      <c r="CW132" s="18" t="str">
        <f t="shared" si="432"/>
        <v xml:space="preserve"> </v>
      </c>
      <c r="CX132" s="18" t="str">
        <f t="shared" si="433"/>
        <v xml:space="preserve"> </v>
      </c>
      <c r="CY132" s="17"/>
      <c r="CZ132" s="17"/>
      <c r="DA132" s="17"/>
      <c r="DB132" s="18" t="str">
        <f t="shared" si="434"/>
        <v xml:space="preserve"> </v>
      </c>
      <c r="DC132" s="18" t="str">
        <f t="shared" si="435"/>
        <v xml:space="preserve"> </v>
      </c>
      <c r="DD132" s="17"/>
      <c r="DE132" s="17"/>
      <c r="DF132" s="17"/>
      <c r="DG132" s="18" t="str">
        <f t="shared" si="436"/>
        <v xml:space="preserve"> </v>
      </c>
      <c r="DH132" s="18" t="str">
        <f t="shared" si="437"/>
        <v xml:space="preserve"> </v>
      </c>
      <c r="DI132" s="17">
        <v>1000</v>
      </c>
      <c r="DJ132" s="17"/>
      <c r="DK132" s="17">
        <v>15209.2</v>
      </c>
      <c r="DL132" s="18" t="str">
        <f t="shared" si="438"/>
        <v xml:space="preserve"> </v>
      </c>
      <c r="DM132" s="18">
        <f t="shared" si="439"/>
        <v>0</v>
      </c>
      <c r="DN132" s="17"/>
      <c r="DO132" s="17"/>
      <c r="DP132" s="38" t="str">
        <f t="shared" si="478"/>
        <v xml:space="preserve"> </v>
      </c>
      <c r="DQ132" s="17"/>
      <c r="DR132" s="17"/>
      <c r="DS132" s="17"/>
      <c r="DT132" s="18" t="str">
        <f t="shared" si="440"/>
        <v xml:space="preserve"> </v>
      </c>
      <c r="DU132" s="18" t="str">
        <f t="shared" si="441"/>
        <v xml:space="preserve"> </v>
      </c>
      <c r="DV132" s="17">
        <v>211764.6</v>
      </c>
      <c r="DW132" s="17">
        <v>211764.6</v>
      </c>
      <c r="DX132" s="17">
        <v>138024.57999999999</v>
      </c>
      <c r="DY132" s="18">
        <f t="shared" si="442"/>
        <v>1</v>
      </c>
      <c r="DZ132" s="18">
        <f t="shared" si="443"/>
        <v>1.5342528120715893</v>
      </c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</row>
    <row r="133" spans="1:149" s="10" customFormat="1" ht="15.75" customHeight="1" outlineLevel="1" x14ac:dyDescent="0.25">
      <c r="A133" s="9">
        <v>108</v>
      </c>
      <c r="B133" s="5" t="s">
        <v>81</v>
      </c>
      <c r="C133" s="17">
        <f t="shared" ref="C133:C137" si="580">H133+AV133</f>
        <v>420500</v>
      </c>
      <c r="D133" s="17">
        <f t="shared" ref="D133:D137" si="581">I133+AW133</f>
        <v>206021.37</v>
      </c>
      <c r="E133" s="17">
        <v>224879.96999999997</v>
      </c>
      <c r="F133" s="18">
        <f>IF(D133&lt;=0," ",IF(D133/C133*100&gt;200,"СВ.200",D133/C133))</f>
        <v>0.48994380499405471</v>
      </c>
      <c r="G133" s="18">
        <f t="shared" si="499"/>
        <v>0.91613926309221771</v>
      </c>
      <c r="H133" s="17">
        <f t="shared" ref="H133:H137" si="582">M133+R133+W133+AB133+AG133+AL133+AQ133</f>
        <v>320000</v>
      </c>
      <c r="I133" s="17">
        <f t="shared" ref="I133:I137" si="583">N133+S133+X133+AC133+AH133+AM133+AR133</f>
        <v>205178.69</v>
      </c>
      <c r="J133" s="17">
        <v>224037.28999999998</v>
      </c>
      <c r="K133" s="18">
        <f t="shared" ref="K133:K137" si="584">IF(I133&lt;=0," ",IF(I133/H133*100&gt;200,"СВ.200",I133/H133))</f>
        <v>0.64118340625000003</v>
      </c>
      <c r="L133" s="18">
        <f t="shared" ref="L133:L137" si="585">IF(J133=0," ",IF(I133/J133*100&gt;200,"св.200",I133/J133))</f>
        <v>0.91582383450540761</v>
      </c>
      <c r="M133" s="17">
        <v>40000</v>
      </c>
      <c r="N133" s="17">
        <v>49731.39</v>
      </c>
      <c r="O133" s="17">
        <v>39589.980000000003</v>
      </c>
      <c r="P133" s="18">
        <f t="shared" si="398"/>
        <v>1.2432847499999999</v>
      </c>
      <c r="Q133" s="18">
        <f t="shared" si="399"/>
        <v>1.2561610286239093</v>
      </c>
      <c r="R133" s="17"/>
      <c r="S133" s="17"/>
      <c r="T133" s="17"/>
      <c r="U133" s="18" t="str">
        <f t="shared" si="400"/>
        <v xml:space="preserve"> </v>
      </c>
      <c r="V133" s="18" t="str">
        <f t="shared" si="401"/>
        <v xml:space="preserve"> </v>
      </c>
      <c r="W133" s="17"/>
      <c r="X133" s="17"/>
      <c r="Y133" s="17"/>
      <c r="Z133" s="18" t="str">
        <f t="shared" si="402"/>
        <v xml:space="preserve"> </v>
      </c>
      <c r="AA133" s="18" t="str">
        <f t="shared" si="403"/>
        <v xml:space="preserve"> </v>
      </c>
      <c r="AB133" s="17"/>
      <c r="AC133" s="17"/>
      <c r="AD133" s="17"/>
      <c r="AE133" s="18" t="str">
        <f t="shared" si="404"/>
        <v xml:space="preserve"> </v>
      </c>
      <c r="AF133" s="18" t="str">
        <f t="shared" si="405"/>
        <v xml:space="preserve"> </v>
      </c>
      <c r="AG133" s="17">
        <v>20000</v>
      </c>
      <c r="AH133" s="17">
        <v>15714.45</v>
      </c>
      <c r="AI133" s="17">
        <v>12764.63</v>
      </c>
      <c r="AJ133" s="18">
        <f t="shared" si="406"/>
        <v>0.78572249999999999</v>
      </c>
      <c r="AK133" s="18">
        <f t="shared" si="407"/>
        <v>1.23109326318115</v>
      </c>
      <c r="AL133" s="17">
        <v>260000</v>
      </c>
      <c r="AM133" s="17">
        <v>139732.85</v>
      </c>
      <c r="AN133" s="17">
        <v>171682.68</v>
      </c>
      <c r="AO133" s="18">
        <f t="shared" si="408"/>
        <v>0.53743403846153848</v>
      </c>
      <c r="AP133" s="18">
        <f t="shared" si="409"/>
        <v>0.81390184496187978</v>
      </c>
      <c r="AQ133" s="17"/>
      <c r="AR133" s="17"/>
      <c r="AS133" s="17"/>
      <c r="AT133" s="18" t="str">
        <f t="shared" si="410"/>
        <v xml:space="preserve"> </v>
      </c>
      <c r="AU133" s="18" t="str">
        <f t="shared" si="411"/>
        <v xml:space="preserve"> </v>
      </c>
      <c r="AV133" s="17">
        <f t="shared" ref="AV133:AV137" si="586">BA133+BF133+BK133+BP133+BU133+BZ133+CE133+CJ133+CY133+DD133+DI133+DQ133+DV133</f>
        <v>100500</v>
      </c>
      <c r="AW133" s="17">
        <f t="shared" ref="AW133:AW137" si="587">BB133+BG133+BL133+BQ133+BV133+CA133+CF133+CK133+CZ133+DE133+DJ133+DN133+DR133+DW133</f>
        <v>842.68</v>
      </c>
      <c r="AX133" s="17">
        <v>842.68</v>
      </c>
      <c r="AY133" s="18">
        <f t="shared" si="412"/>
        <v>8.384875621890546E-3</v>
      </c>
      <c r="AZ133" s="18">
        <f t="shared" si="413"/>
        <v>1</v>
      </c>
      <c r="BA133" s="17"/>
      <c r="BB133" s="17"/>
      <c r="BC133" s="17"/>
      <c r="BD133" s="18" t="str">
        <f t="shared" si="414"/>
        <v xml:space="preserve"> </v>
      </c>
      <c r="BE133" s="18" t="str">
        <f t="shared" si="415"/>
        <v xml:space="preserve"> </v>
      </c>
      <c r="BF133" s="17">
        <v>100500</v>
      </c>
      <c r="BG133" s="17">
        <v>842.68</v>
      </c>
      <c r="BH133" s="17">
        <v>842.68</v>
      </c>
      <c r="BI133" s="18">
        <f t="shared" si="416"/>
        <v>8.384875621890546E-3</v>
      </c>
      <c r="BJ133" s="18">
        <f t="shared" si="417"/>
        <v>1</v>
      </c>
      <c r="BK133" s="17"/>
      <c r="BL133" s="17"/>
      <c r="BM133" s="17"/>
      <c r="BN133" s="18" t="str">
        <f t="shared" si="418"/>
        <v xml:space="preserve"> </v>
      </c>
      <c r="BO133" s="18" t="str">
        <f t="shared" si="419"/>
        <v xml:space="preserve"> </v>
      </c>
      <c r="BP133" s="17"/>
      <c r="BQ133" s="17"/>
      <c r="BR133" s="17"/>
      <c r="BS133" s="18" t="str">
        <f t="shared" si="420"/>
        <v xml:space="preserve"> </v>
      </c>
      <c r="BT133" s="18" t="str">
        <f t="shared" si="421"/>
        <v xml:space="preserve"> </v>
      </c>
      <c r="BU133" s="17"/>
      <c r="BV133" s="17"/>
      <c r="BW133" s="17"/>
      <c r="BX133" s="18" t="str">
        <f t="shared" si="422"/>
        <v xml:space="preserve"> </v>
      </c>
      <c r="BY133" s="18" t="str">
        <f t="shared" si="423"/>
        <v xml:space="preserve"> </v>
      </c>
      <c r="BZ133" s="17"/>
      <c r="CA133" s="17"/>
      <c r="CB133" s="17"/>
      <c r="CC133" s="18" t="str">
        <f t="shared" si="424"/>
        <v xml:space="preserve"> </v>
      </c>
      <c r="CD133" s="18" t="str">
        <f t="shared" si="425"/>
        <v xml:space="preserve"> </v>
      </c>
      <c r="CE133" s="17"/>
      <c r="CF133" s="17"/>
      <c r="CG133" s="17"/>
      <c r="CH133" s="18" t="str">
        <f t="shared" si="426"/>
        <v xml:space="preserve"> </v>
      </c>
      <c r="CI133" s="18" t="str">
        <f t="shared" si="427"/>
        <v xml:space="preserve"> </v>
      </c>
      <c r="CJ133" s="17">
        <f t="shared" ref="CJ133:CJ137" si="588">CO133+CT133</f>
        <v>0</v>
      </c>
      <c r="CK133" s="17">
        <f t="shared" ref="CK133:CK137" si="589">CP133+CU133</f>
        <v>0</v>
      </c>
      <c r="CL133" s="17"/>
      <c r="CM133" s="18" t="str">
        <f t="shared" si="428"/>
        <v xml:space="preserve"> </v>
      </c>
      <c r="CN133" s="18" t="str">
        <f t="shared" si="429"/>
        <v xml:space="preserve"> </v>
      </c>
      <c r="CO133" s="17"/>
      <c r="CP133" s="17"/>
      <c r="CQ133" s="17"/>
      <c r="CR133" s="18" t="str">
        <f t="shared" si="430"/>
        <v xml:space="preserve"> </v>
      </c>
      <c r="CS133" s="18" t="str">
        <f t="shared" si="431"/>
        <v xml:space="preserve"> </v>
      </c>
      <c r="CT133" s="17"/>
      <c r="CU133" s="17"/>
      <c r="CV133" s="17"/>
      <c r="CW133" s="18" t="str">
        <f t="shared" si="432"/>
        <v xml:space="preserve"> </v>
      </c>
      <c r="CX133" s="18" t="str">
        <f t="shared" si="433"/>
        <v xml:space="preserve"> </v>
      </c>
      <c r="CY133" s="17"/>
      <c r="CZ133" s="17"/>
      <c r="DA133" s="17"/>
      <c r="DB133" s="18" t="str">
        <f t="shared" si="434"/>
        <v xml:space="preserve"> </v>
      </c>
      <c r="DC133" s="18" t="str">
        <f t="shared" si="435"/>
        <v xml:space="preserve"> </v>
      </c>
      <c r="DD133" s="17"/>
      <c r="DE133" s="17"/>
      <c r="DF133" s="17"/>
      <c r="DG133" s="18" t="str">
        <f t="shared" si="436"/>
        <v xml:space="preserve"> </v>
      </c>
      <c r="DH133" s="18" t="str">
        <f t="shared" si="437"/>
        <v xml:space="preserve"> </v>
      </c>
      <c r="DI133" s="17"/>
      <c r="DJ133" s="17"/>
      <c r="DK133" s="17"/>
      <c r="DL133" s="18" t="str">
        <f t="shared" si="438"/>
        <v xml:space="preserve"> </v>
      </c>
      <c r="DM133" s="18" t="str">
        <f t="shared" si="439"/>
        <v xml:space="preserve"> </v>
      </c>
      <c r="DN133" s="17"/>
      <c r="DO133" s="17"/>
      <c r="DP133" s="38" t="str">
        <f t="shared" si="478"/>
        <v xml:space="preserve"> </v>
      </c>
      <c r="DQ133" s="17"/>
      <c r="DR133" s="17"/>
      <c r="DS133" s="17"/>
      <c r="DT133" s="18" t="str">
        <f t="shared" si="440"/>
        <v xml:space="preserve"> </v>
      </c>
      <c r="DU133" s="18" t="str">
        <f t="shared" si="441"/>
        <v xml:space="preserve"> </v>
      </c>
      <c r="DV133" s="17"/>
      <c r="DW133" s="17"/>
      <c r="DX133" s="17"/>
      <c r="DY133" s="18" t="str">
        <f t="shared" si="442"/>
        <v xml:space="preserve"> </v>
      </c>
      <c r="DZ133" s="18" t="str">
        <f t="shared" si="443"/>
        <v xml:space="preserve"> </v>
      </c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</row>
    <row r="134" spans="1:149" s="10" customFormat="1" ht="15.75" customHeight="1" outlineLevel="1" x14ac:dyDescent="0.25">
      <c r="A134" s="9">
        <v>109</v>
      </c>
      <c r="B134" s="37" t="s">
        <v>33</v>
      </c>
      <c r="C134" s="35">
        <f t="shared" si="580"/>
        <v>410600</v>
      </c>
      <c r="D134" s="17">
        <f t="shared" si="581"/>
        <v>232442.7</v>
      </c>
      <c r="E134" s="17">
        <v>196481.57</v>
      </c>
      <c r="F134" s="18">
        <f>IF(D134&lt;=0," ",IF(D134/C134*100&gt;200,"СВ.200",D134/C134))</f>
        <v>0.56610496833901613</v>
      </c>
      <c r="G134" s="18">
        <f t="shared" ref="G134:G143" si="590">IF(E134=0," ",IF(D134/E134*100&gt;200,"св.200",D134/E134))</f>
        <v>1.1830254613702447</v>
      </c>
      <c r="H134" s="17">
        <f t="shared" si="582"/>
        <v>410600</v>
      </c>
      <c r="I134" s="17">
        <f t="shared" si="583"/>
        <v>232442.7</v>
      </c>
      <c r="J134" s="17">
        <v>196481.57</v>
      </c>
      <c r="K134" s="18">
        <f t="shared" si="584"/>
        <v>0.56610496833901613</v>
      </c>
      <c r="L134" s="18">
        <f t="shared" si="585"/>
        <v>1.1830254613702447</v>
      </c>
      <c r="M134" s="17">
        <v>100000</v>
      </c>
      <c r="N134" s="17">
        <v>80650.8</v>
      </c>
      <c r="O134" s="17">
        <v>77532.7</v>
      </c>
      <c r="P134" s="18">
        <f t="shared" si="398"/>
        <v>0.806508</v>
      </c>
      <c r="Q134" s="18">
        <f t="shared" si="399"/>
        <v>1.0402165795851299</v>
      </c>
      <c r="R134" s="17"/>
      <c r="S134" s="17"/>
      <c r="T134" s="17"/>
      <c r="U134" s="18" t="str">
        <f t="shared" si="400"/>
        <v xml:space="preserve"> </v>
      </c>
      <c r="V134" s="18" t="str">
        <f t="shared" si="401"/>
        <v xml:space="preserve"> </v>
      </c>
      <c r="W134" s="17"/>
      <c r="X134" s="17"/>
      <c r="Y134" s="17"/>
      <c r="Z134" s="18" t="str">
        <f t="shared" si="402"/>
        <v xml:space="preserve"> </v>
      </c>
      <c r="AA134" s="18" t="str">
        <f t="shared" si="403"/>
        <v xml:space="preserve"> </v>
      </c>
      <c r="AB134" s="17">
        <v>600</v>
      </c>
      <c r="AC134" s="17"/>
      <c r="AD134" s="17"/>
      <c r="AE134" s="18" t="str">
        <f t="shared" si="404"/>
        <v xml:space="preserve"> </v>
      </c>
      <c r="AF134" s="18" t="str">
        <f t="shared" si="405"/>
        <v xml:space="preserve"> </v>
      </c>
      <c r="AG134" s="17">
        <v>60000</v>
      </c>
      <c r="AH134" s="17">
        <v>47595.74</v>
      </c>
      <c r="AI134" s="17">
        <v>35142.86</v>
      </c>
      <c r="AJ134" s="18">
        <f t="shared" si="406"/>
        <v>0.79326233333333329</v>
      </c>
      <c r="AK134" s="18">
        <f t="shared" si="407"/>
        <v>1.3543502150934783</v>
      </c>
      <c r="AL134" s="17">
        <v>250000</v>
      </c>
      <c r="AM134" s="17">
        <v>104196.16</v>
      </c>
      <c r="AN134" s="17">
        <v>83806.009999999995</v>
      </c>
      <c r="AO134" s="18">
        <f t="shared" si="408"/>
        <v>0.41678464000000004</v>
      </c>
      <c r="AP134" s="18">
        <f t="shared" si="409"/>
        <v>1.2433017632029018</v>
      </c>
      <c r="AQ134" s="17"/>
      <c r="AR134" s="17"/>
      <c r="AS134" s="17"/>
      <c r="AT134" s="18" t="str">
        <f t="shared" si="410"/>
        <v xml:space="preserve"> </v>
      </c>
      <c r="AU134" s="18" t="str">
        <f t="shared" si="411"/>
        <v xml:space="preserve"> </v>
      </c>
      <c r="AV134" s="17">
        <f t="shared" si="586"/>
        <v>0</v>
      </c>
      <c r="AW134" s="17">
        <f t="shared" si="587"/>
        <v>0</v>
      </c>
      <c r="AX134" s="17"/>
      <c r="AY134" s="18" t="str">
        <f t="shared" si="412"/>
        <v xml:space="preserve"> </v>
      </c>
      <c r="AZ134" s="18" t="str">
        <f t="shared" si="413"/>
        <v xml:space="preserve"> </v>
      </c>
      <c r="BA134" s="17"/>
      <c r="BB134" s="17"/>
      <c r="BC134" s="17"/>
      <c r="BD134" s="18" t="str">
        <f t="shared" si="414"/>
        <v xml:space="preserve"> </v>
      </c>
      <c r="BE134" s="18" t="str">
        <f t="shared" si="415"/>
        <v xml:space="preserve"> </v>
      </c>
      <c r="BF134" s="17"/>
      <c r="BG134" s="17"/>
      <c r="BH134" s="17"/>
      <c r="BI134" s="18" t="str">
        <f t="shared" si="416"/>
        <v xml:space="preserve"> </v>
      </c>
      <c r="BJ134" s="18" t="str">
        <f t="shared" si="417"/>
        <v xml:space="preserve"> </v>
      </c>
      <c r="BK134" s="17"/>
      <c r="BL134" s="17"/>
      <c r="BM134" s="17"/>
      <c r="BN134" s="18" t="str">
        <f t="shared" si="418"/>
        <v xml:space="preserve"> </v>
      </c>
      <c r="BO134" s="18" t="str">
        <f t="shared" si="419"/>
        <v xml:space="preserve"> </v>
      </c>
      <c r="BP134" s="17"/>
      <c r="BQ134" s="17"/>
      <c r="BR134" s="17"/>
      <c r="BS134" s="18" t="str">
        <f t="shared" si="420"/>
        <v xml:space="preserve"> </v>
      </c>
      <c r="BT134" s="18" t="str">
        <f t="shared" si="421"/>
        <v xml:space="preserve"> </v>
      </c>
      <c r="BU134" s="17"/>
      <c r="BV134" s="17"/>
      <c r="BW134" s="17"/>
      <c r="BX134" s="18" t="str">
        <f t="shared" si="422"/>
        <v xml:space="preserve"> </v>
      </c>
      <c r="BY134" s="18" t="str">
        <f t="shared" si="423"/>
        <v xml:space="preserve"> </v>
      </c>
      <c r="BZ134" s="17"/>
      <c r="CA134" s="17"/>
      <c r="CB134" s="17"/>
      <c r="CC134" s="18" t="str">
        <f t="shared" si="424"/>
        <v xml:space="preserve"> </v>
      </c>
      <c r="CD134" s="18" t="str">
        <f t="shared" si="425"/>
        <v xml:space="preserve"> </v>
      </c>
      <c r="CE134" s="17"/>
      <c r="CF134" s="17"/>
      <c r="CG134" s="17"/>
      <c r="CH134" s="18" t="str">
        <f t="shared" si="426"/>
        <v xml:space="preserve"> </v>
      </c>
      <c r="CI134" s="18" t="str">
        <f t="shared" si="427"/>
        <v xml:space="preserve"> </v>
      </c>
      <c r="CJ134" s="17">
        <f t="shared" si="588"/>
        <v>0</v>
      </c>
      <c r="CK134" s="17">
        <f t="shared" si="589"/>
        <v>0</v>
      </c>
      <c r="CL134" s="17"/>
      <c r="CM134" s="18" t="str">
        <f t="shared" si="428"/>
        <v xml:space="preserve"> </v>
      </c>
      <c r="CN134" s="18" t="str">
        <f t="shared" si="429"/>
        <v xml:space="preserve"> </v>
      </c>
      <c r="CO134" s="17"/>
      <c r="CP134" s="17"/>
      <c r="CQ134" s="17"/>
      <c r="CR134" s="18" t="str">
        <f t="shared" si="430"/>
        <v xml:space="preserve"> </v>
      </c>
      <c r="CS134" s="18" t="str">
        <f t="shared" si="431"/>
        <v xml:space="preserve"> </v>
      </c>
      <c r="CT134" s="17"/>
      <c r="CU134" s="17"/>
      <c r="CV134" s="17"/>
      <c r="CW134" s="18" t="str">
        <f t="shared" si="432"/>
        <v xml:space="preserve"> </v>
      </c>
      <c r="CX134" s="18" t="str">
        <f t="shared" si="433"/>
        <v xml:space="preserve"> </v>
      </c>
      <c r="CY134" s="17"/>
      <c r="CZ134" s="17"/>
      <c r="DA134" s="17"/>
      <c r="DB134" s="18" t="str">
        <f t="shared" si="434"/>
        <v xml:space="preserve"> </v>
      </c>
      <c r="DC134" s="18" t="str">
        <f t="shared" si="435"/>
        <v xml:space="preserve"> </v>
      </c>
      <c r="DD134" s="17"/>
      <c r="DE134" s="17"/>
      <c r="DF134" s="17"/>
      <c r="DG134" s="18" t="str">
        <f t="shared" si="436"/>
        <v xml:space="preserve"> </v>
      </c>
      <c r="DH134" s="18" t="str">
        <f t="shared" si="437"/>
        <v xml:space="preserve"> </v>
      </c>
      <c r="DI134" s="17"/>
      <c r="DJ134" s="17"/>
      <c r="DK134" s="17"/>
      <c r="DL134" s="18" t="str">
        <f t="shared" si="438"/>
        <v xml:space="preserve"> </v>
      </c>
      <c r="DM134" s="18" t="str">
        <f t="shared" si="439"/>
        <v xml:space="preserve"> </v>
      </c>
      <c r="DN134" s="17"/>
      <c r="DO134" s="17"/>
      <c r="DP134" s="38" t="str">
        <f t="shared" si="478"/>
        <v xml:space="preserve"> </v>
      </c>
      <c r="DQ134" s="17"/>
      <c r="DR134" s="17"/>
      <c r="DS134" s="17"/>
      <c r="DT134" s="18" t="str">
        <f t="shared" si="440"/>
        <v xml:space="preserve"> </v>
      </c>
      <c r="DU134" s="18" t="str">
        <f t="shared" si="441"/>
        <v xml:space="preserve"> </v>
      </c>
      <c r="DV134" s="17"/>
      <c r="DW134" s="17"/>
      <c r="DX134" s="17"/>
      <c r="DY134" s="18" t="str">
        <f t="shared" si="442"/>
        <v xml:space="preserve"> </v>
      </c>
      <c r="DZ134" s="18" t="str">
        <f t="shared" si="443"/>
        <v xml:space="preserve"> </v>
      </c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</row>
    <row r="135" spans="1:149" s="10" customFormat="1" ht="15.75" customHeight="1" outlineLevel="1" x14ac:dyDescent="0.25">
      <c r="A135" s="9">
        <v>110</v>
      </c>
      <c r="B135" s="37" t="s">
        <v>146</v>
      </c>
      <c r="C135" s="35">
        <f t="shared" si="580"/>
        <v>2526734</v>
      </c>
      <c r="D135" s="17">
        <f t="shared" si="581"/>
        <v>1789706.4800000002</v>
      </c>
      <c r="E135" s="17">
        <v>2019521.5799999998</v>
      </c>
      <c r="F135" s="18">
        <f>IF(D135&lt;=0," ",IF(D135/C135*100&gt;200,"СВ.200",D135/C135))</f>
        <v>0.70830822714223196</v>
      </c>
      <c r="G135" s="18">
        <f t="shared" si="590"/>
        <v>0.88620319669968584</v>
      </c>
      <c r="H135" s="17">
        <f t="shared" si="582"/>
        <v>2277600</v>
      </c>
      <c r="I135" s="17">
        <f t="shared" si="583"/>
        <v>1576920.4800000002</v>
      </c>
      <c r="J135" s="17">
        <v>1807845.5799999998</v>
      </c>
      <c r="K135" s="18">
        <f t="shared" si="584"/>
        <v>0.69236059009483675</v>
      </c>
      <c r="L135" s="18">
        <f t="shared" si="585"/>
        <v>0.87226503051217485</v>
      </c>
      <c r="M135" s="17">
        <v>2007600</v>
      </c>
      <c r="N135" s="17">
        <v>1430533.82</v>
      </c>
      <c r="O135" s="17">
        <v>1582339.22</v>
      </c>
      <c r="P135" s="18">
        <f t="shared" si="398"/>
        <v>0.71255918509663285</v>
      </c>
      <c r="Q135" s="18">
        <f t="shared" si="399"/>
        <v>0.90406266995012619</v>
      </c>
      <c r="R135" s="17"/>
      <c r="S135" s="17"/>
      <c r="T135" s="17"/>
      <c r="U135" s="18" t="str">
        <f t="shared" si="400"/>
        <v xml:space="preserve"> </v>
      </c>
      <c r="V135" s="18" t="str">
        <f t="shared" si="401"/>
        <v xml:space="preserve"> </v>
      </c>
      <c r="W135" s="17"/>
      <c r="X135" s="17"/>
      <c r="Y135" s="17"/>
      <c r="Z135" s="18" t="str">
        <f t="shared" si="402"/>
        <v xml:space="preserve"> </v>
      </c>
      <c r="AA135" s="18" t="str">
        <f t="shared" si="403"/>
        <v xml:space="preserve"> </v>
      </c>
      <c r="AB135" s="17"/>
      <c r="AC135" s="17"/>
      <c r="AD135" s="17"/>
      <c r="AE135" s="18" t="str">
        <f t="shared" si="404"/>
        <v xml:space="preserve"> </v>
      </c>
      <c r="AF135" s="18" t="str">
        <f t="shared" si="405"/>
        <v xml:space="preserve"> </v>
      </c>
      <c r="AG135" s="17">
        <v>60000</v>
      </c>
      <c r="AH135" s="17">
        <v>75621.84</v>
      </c>
      <c r="AI135" s="17">
        <v>117473.94</v>
      </c>
      <c r="AJ135" s="18">
        <f t="shared" si="406"/>
        <v>1.260364</v>
      </c>
      <c r="AK135" s="18">
        <f t="shared" si="407"/>
        <v>0.6437328993987943</v>
      </c>
      <c r="AL135" s="17">
        <v>210000</v>
      </c>
      <c r="AM135" s="17">
        <v>70764.820000000007</v>
      </c>
      <c r="AN135" s="17">
        <v>108032.42</v>
      </c>
      <c r="AO135" s="18">
        <f t="shared" si="408"/>
        <v>0.33697533333333335</v>
      </c>
      <c r="AP135" s="18">
        <f t="shared" si="409"/>
        <v>0.65503318355730633</v>
      </c>
      <c r="AQ135" s="17"/>
      <c r="AR135" s="17"/>
      <c r="AS135" s="17"/>
      <c r="AT135" s="18" t="str">
        <f t="shared" si="410"/>
        <v xml:space="preserve"> </v>
      </c>
      <c r="AU135" s="18" t="str">
        <f t="shared" si="411"/>
        <v xml:space="preserve"> </v>
      </c>
      <c r="AV135" s="17">
        <f t="shared" si="586"/>
        <v>249134</v>
      </c>
      <c r="AW135" s="17">
        <f t="shared" si="587"/>
        <v>212786</v>
      </c>
      <c r="AX135" s="17">
        <v>211676</v>
      </c>
      <c r="AY135" s="18">
        <f t="shared" si="412"/>
        <v>0.85410261144604915</v>
      </c>
      <c r="AZ135" s="18">
        <f t="shared" si="413"/>
        <v>1.0052438632627223</v>
      </c>
      <c r="BA135" s="17"/>
      <c r="BB135" s="17"/>
      <c r="BC135" s="17"/>
      <c r="BD135" s="18" t="str">
        <f t="shared" si="414"/>
        <v xml:space="preserve"> </v>
      </c>
      <c r="BE135" s="18" t="str">
        <f t="shared" si="415"/>
        <v xml:space="preserve"> </v>
      </c>
      <c r="BF135" s="17"/>
      <c r="BG135" s="17"/>
      <c r="BH135" s="17"/>
      <c r="BI135" s="18" t="str">
        <f t="shared" si="416"/>
        <v xml:space="preserve"> </v>
      </c>
      <c r="BJ135" s="18" t="str">
        <f t="shared" si="417"/>
        <v xml:space="preserve"> </v>
      </c>
      <c r="BK135" s="17">
        <v>40392</v>
      </c>
      <c r="BL135" s="17">
        <v>30294</v>
      </c>
      <c r="BM135" s="17">
        <v>26928</v>
      </c>
      <c r="BN135" s="18">
        <f t="shared" si="418"/>
        <v>0.75</v>
      </c>
      <c r="BO135" s="18">
        <f t="shared" si="419"/>
        <v>1.125</v>
      </c>
      <c r="BP135" s="17"/>
      <c r="BQ135" s="17"/>
      <c r="BR135" s="17"/>
      <c r="BS135" s="18" t="str">
        <f t="shared" si="420"/>
        <v xml:space="preserve"> </v>
      </c>
      <c r="BT135" s="18" t="str">
        <f t="shared" si="421"/>
        <v xml:space="preserve"> </v>
      </c>
      <c r="BU135" s="17"/>
      <c r="BV135" s="17"/>
      <c r="BW135" s="17"/>
      <c r="BX135" s="18" t="str">
        <f t="shared" si="422"/>
        <v xml:space="preserve"> </v>
      </c>
      <c r="BY135" s="18" t="str">
        <f t="shared" si="423"/>
        <v xml:space="preserve"> </v>
      </c>
      <c r="BZ135" s="17">
        <v>135000</v>
      </c>
      <c r="CA135" s="17">
        <v>108750</v>
      </c>
      <c r="CB135" s="17">
        <v>108750</v>
      </c>
      <c r="CC135" s="18">
        <f t="shared" si="424"/>
        <v>0.80555555555555558</v>
      </c>
      <c r="CD135" s="18">
        <f t="shared" si="425"/>
        <v>1</v>
      </c>
      <c r="CE135" s="17"/>
      <c r="CF135" s="17"/>
      <c r="CG135" s="17"/>
      <c r="CH135" s="18" t="str">
        <f t="shared" si="426"/>
        <v xml:space="preserve"> </v>
      </c>
      <c r="CI135" s="18" t="str">
        <f t="shared" si="427"/>
        <v xml:space="preserve"> </v>
      </c>
      <c r="CJ135" s="17">
        <f t="shared" si="588"/>
        <v>0</v>
      </c>
      <c r="CK135" s="17">
        <f t="shared" si="589"/>
        <v>0</v>
      </c>
      <c r="CL135" s="17"/>
      <c r="CM135" s="18" t="str">
        <f t="shared" si="428"/>
        <v xml:space="preserve"> </v>
      </c>
      <c r="CN135" s="18" t="str">
        <f t="shared" si="429"/>
        <v xml:space="preserve"> </v>
      </c>
      <c r="CO135" s="17"/>
      <c r="CP135" s="17"/>
      <c r="CQ135" s="17"/>
      <c r="CR135" s="18" t="str">
        <f t="shared" si="430"/>
        <v xml:space="preserve"> </v>
      </c>
      <c r="CS135" s="18" t="str">
        <f t="shared" si="431"/>
        <v xml:space="preserve"> </v>
      </c>
      <c r="CT135" s="17"/>
      <c r="CU135" s="17"/>
      <c r="CV135" s="17"/>
      <c r="CW135" s="18" t="str">
        <f t="shared" si="432"/>
        <v xml:space="preserve"> </v>
      </c>
      <c r="CX135" s="18" t="str">
        <f t="shared" si="433"/>
        <v xml:space="preserve"> </v>
      </c>
      <c r="CY135" s="17"/>
      <c r="CZ135" s="17"/>
      <c r="DA135" s="17"/>
      <c r="DB135" s="18" t="str">
        <f t="shared" si="434"/>
        <v xml:space="preserve"> </v>
      </c>
      <c r="DC135" s="18" t="str">
        <f t="shared" si="435"/>
        <v xml:space="preserve"> </v>
      </c>
      <c r="DD135" s="17"/>
      <c r="DE135" s="17"/>
      <c r="DF135" s="17"/>
      <c r="DG135" s="18" t="str">
        <f t="shared" si="436"/>
        <v xml:space="preserve"> </v>
      </c>
      <c r="DH135" s="18" t="str">
        <f t="shared" si="437"/>
        <v xml:space="preserve"> </v>
      </c>
      <c r="DI135" s="17"/>
      <c r="DJ135" s="17"/>
      <c r="DK135" s="17"/>
      <c r="DL135" s="18" t="str">
        <f t="shared" si="438"/>
        <v xml:space="preserve"> </v>
      </c>
      <c r="DM135" s="18" t="str">
        <f t="shared" si="439"/>
        <v xml:space="preserve"> </v>
      </c>
      <c r="DN135" s="17"/>
      <c r="DO135" s="17"/>
      <c r="DP135" s="38" t="str">
        <f t="shared" si="478"/>
        <v xml:space="preserve"> </v>
      </c>
      <c r="DQ135" s="17"/>
      <c r="DR135" s="17"/>
      <c r="DS135" s="17"/>
      <c r="DT135" s="18" t="str">
        <f t="shared" si="440"/>
        <v xml:space="preserve"> </v>
      </c>
      <c r="DU135" s="18" t="str">
        <f t="shared" si="441"/>
        <v xml:space="preserve"> </v>
      </c>
      <c r="DV135" s="17">
        <v>73742</v>
      </c>
      <c r="DW135" s="17">
        <v>73742</v>
      </c>
      <c r="DX135" s="17">
        <v>75998</v>
      </c>
      <c r="DY135" s="18">
        <f t="shared" si="442"/>
        <v>1</v>
      </c>
      <c r="DZ135" s="18">
        <f t="shared" si="443"/>
        <v>0.97031500828969186</v>
      </c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</row>
    <row r="136" spans="1:149" s="10" customFormat="1" ht="15.75" customHeight="1" outlineLevel="1" x14ac:dyDescent="0.25">
      <c r="A136" s="9">
        <v>111</v>
      </c>
      <c r="B136" s="37" t="s">
        <v>47</v>
      </c>
      <c r="C136" s="35">
        <f t="shared" si="580"/>
        <v>1326533.26</v>
      </c>
      <c r="D136" s="17">
        <f t="shared" si="581"/>
        <v>640029.88</v>
      </c>
      <c r="E136" s="17">
        <v>493410.22000000009</v>
      </c>
      <c r="F136" s="18">
        <f>IF(D136&lt;=0," ",IF(D136/C136*100&gt;200,"СВ.200",D136/C136))</f>
        <v>0.48248310034834707</v>
      </c>
      <c r="G136" s="18">
        <f t="shared" si="590"/>
        <v>1.297155701395889</v>
      </c>
      <c r="H136" s="17">
        <f t="shared" si="582"/>
        <v>1098000</v>
      </c>
      <c r="I136" s="17">
        <f t="shared" si="583"/>
        <v>618773.05000000005</v>
      </c>
      <c r="J136" s="17">
        <v>480812.69000000006</v>
      </c>
      <c r="K136" s="18">
        <f t="shared" si="584"/>
        <v>0.56354558287795997</v>
      </c>
      <c r="L136" s="18">
        <f t="shared" si="585"/>
        <v>1.2869316115595866</v>
      </c>
      <c r="M136" s="17">
        <v>537900</v>
      </c>
      <c r="N136" s="17">
        <v>460191.53</v>
      </c>
      <c r="O136" s="17">
        <v>326798.02</v>
      </c>
      <c r="P136" s="18">
        <f t="shared" si="398"/>
        <v>0.85553361219557544</v>
      </c>
      <c r="Q136" s="18">
        <f t="shared" si="399"/>
        <v>1.4081833482344843</v>
      </c>
      <c r="R136" s="17"/>
      <c r="S136" s="17"/>
      <c r="T136" s="17"/>
      <c r="U136" s="18" t="str">
        <f t="shared" si="400"/>
        <v xml:space="preserve"> </v>
      </c>
      <c r="V136" s="18" t="str">
        <f t="shared" si="401"/>
        <v xml:space="preserve"> </v>
      </c>
      <c r="W136" s="17"/>
      <c r="X136" s="17"/>
      <c r="Y136" s="17"/>
      <c r="Z136" s="18" t="str">
        <f t="shared" si="402"/>
        <v xml:space="preserve"> </v>
      </c>
      <c r="AA136" s="18" t="str">
        <f t="shared" si="403"/>
        <v xml:space="preserve"> </v>
      </c>
      <c r="AB136" s="17">
        <v>100</v>
      </c>
      <c r="AC136" s="17"/>
      <c r="AD136" s="17"/>
      <c r="AE136" s="18" t="str">
        <f t="shared" si="404"/>
        <v xml:space="preserve"> </v>
      </c>
      <c r="AF136" s="18" t="str">
        <f t="shared" si="405"/>
        <v xml:space="preserve"> </v>
      </c>
      <c r="AG136" s="17">
        <v>142000</v>
      </c>
      <c r="AH136" s="17">
        <v>43812.66</v>
      </c>
      <c r="AI136" s="17">
        <v>37013.279999999999</v>
      </c>
      <c r="AJ136" s="18">
        <f t="shared" si="406"/>
        <v>0.3085398591549296</v>
      </c>
      <c r="AK136" s="18">
        <f t="shared" si="407"/>
        <v>1.1837010932292411</v>
      </c>
      <c r="AL136" s="17">
        <v>418000</v>
      </c>
      <c r="AM136" s="17">
        <v>114768.86</v>
      </c>
      <c r="AN136" s="17">
        <v>117001.39</v>
      </c>
      <c r="AO136" s="18">
        <f t="shared" si="408"/>
        <v>0.27456665071770336</v>
      </c>
      <c r="AP136" s="18">
        <f t="shared" si="409"/>
        <v>0.98091877370003899</v>
      </c>
      <c r="AQ136" s="17"/>
      <c r="AR136" s="17"/>
      <c r="AS136" s="17"/>
      <c r="AT136" s="18" t="str">
        <f t="shared" si="410"/>
        <v xml:space="preserve"> </v>
      </c>
      <c r="AU136" s="18" t="str">
        <f t="shared" si="411"/>
        <v xml:space="preserve"> </v>
      </c>
      <c r="AV136" s="17">
        <f t="shared" si="586"/>
        <v>228533.25999999998</v>
      </c>
      <c r="AW136" s="17">
        <f t="shared" si="587"/>
        <v>21256.83</v>
      </c>
      <c r="AX136" s="17">
        <v>12597.53</v>
      </c>
      <c r="AY136" s="18">
        <f t="shared" si="412"/>
        <v>9.3014163452619564E-2</v>
      </c>
      <c r="AZ136" s="18">
        <f t="shared" si="413"/>
        <v>1.6873807802005631</v>
      </c>
      <c r="BA136" s="17"/>
      <c r="BB136" s="17"/>
      <c r="BC136" s="17"/>
      <c r="BD136" s="18" t="str">
        <f t="shared" si="414"/>
        <v xml:space="preserve"> </v>
      </c>
      <c r="BE136" s="18" t="str">
        <f t="shared" si="415"/>
        <v xml:space="preserve"> </v>
      </c>
      <c r="BF136" s="17">
        <v>207279.08</v>
      </c>
      <c r="BG136" s="17">
        <v>2.65</v>
      </c>
      <c r="BH136" s="17"/>
      <c r="BI136" s="18">
        <f t="shared" si="416"/>
        <v>1.2784695879584182E-5</v>
      </c>
      <c r="BJ136" s="18" t="str">
        <f t="shared" si="417"/>
        <v xml:space="preserve"> </v>
      </c>
      <c r="BK136" s="17"/>
      <c r="BL136" s="17"/>
      <c r="BM136" s="17"/>
      <c r="BN136" s="18" t="str">
        <f t="shared" si="418"/>
        <v xml:space="preserve"> </v>
      </c>
      <c r="BO136" s="18" t="str">
        <f t="shared" si="419"/>
        <v xml:space="preserve"> </v>
      </c>
      <c r="BP136" s="17"/>
      <c r="BQ136" s="17"/>
      <c r="BR136" s="17"/>
      <c r="BS136" s="18" t="str">
        <f t="shared" si="420"/>
        <v xml:space="preserve"> </v>
      </c>
      <c r="BT136" s="18" t="str">
        <f t="shared" si="421"/>
        <v xml:space="preserve"> </v>
      </c>
      <c r="BU136" s="17"/>
      <c r="BV136" s="17"/>
      <c r="BW136" s="17"/>
      <c r="BX136" s="18" t="str">
        <f t="shared" si="422"/>
        <v xml:space="preserve"> </v>
      </c>
      <c r="BY136" s="18" t="str">
        <f t="shared" si="423"/>
        <v xml:space="preserve"> </v>
      </c>
      <c r="BZ136" s="17"/>
      <c r="CA136" s="17"/>
      <c r="CB136" s="17"/>
      <c r="CC136" s="18" t="str">
        <f t="shared" si="424"/>
        <v xml:space="preserve"> </v>
      </c>
      <c r="CD136" s="18" t="str">
        <f t="shared" si="425"/>
        <v xml:space="preserve"> </v>
      </c>
      <c r="CE136" s="17"/>
      <c r="CF136" s="17"/>
      <c r="CG136" s="17"/>
      <c r="CH136" s="18" t="str">
        <f t="shared" si="426"/>
        <v xml:space="preserve"> </v>
      </c>
      <c r="CI136" s="18" t="str">
        <f t="shared" si="427"/>
        <v xml:space="preserve"> </v>
      </c>
      <c r="CJ136" s="17">
        <f t="shared" si="588"/>
        <v>0</v>
      </c>
      <c r="CK136" s="17">
        <f t="shared" si="589"/>
        <v>0</v>
      </c>
      <c r="CL136" s="17"/>
      <c r="CM136" s="18" t="str">
        <f t="shared" si="428"/>
        <v xml:space="preserve"> </v>
      </c>
      <c r="CN136" s="18" t="str">
        <f t="shared" si="429"/>
        <v xml:space="preserve"> </v>
      </c>
      <c r="CO136" s="17"/>
      <c r="CP136" s="17"/>
      <c r="CQ136" s="17"/>
      <c r="CR136" s="18" t="str">
        <f t="shared" si="430"/>
        <v xml:space="preserve"> </v>
      </c>
      <c r="CS136" s="18" t="str">
        <f t="shared" si="431"/>
        <v xml:space="preserve"> </v>
      </c>
      <c r="CT136" s="17"/>
      <c r="CU136" s="17"/>
      <c r="CV136" s="17"/>
      <c r="CW136" s="18" t="str">
        <f t="shared" si="432"/>
        <v xml:space="preserve"> </v>
      </c>
      <c r="CX136" s="18" t="str">
        <f t="shared" si="433"/>
        <v xml:space="preserve"> </v>
      </c>
      <c r="CY136" s="17"/>
      <c r="CZ136" s="17"/>
      <c r="DA136" s="17"/>
      <c r="DB136" s="18" t="str">
        <f t="shared" si="434"/>
        <v xml:space="preserve"> </v>
      </c>
      <c r="DC136" s="18" t="str">
        <f t="shared" si="435"/>
        <v xml:space="preserve"> </v>
      </c>
      <c r="DD136" s="17"/>
      <c r="DE136" s="17"/>
      <c r="DF136" s="17"/>
      <c r="DG136" s="18" t="str">
        <f t="shared" si="436"/>
        <v xml:space="preserve"> </v>
      </c>
      <c r="DH136" s="18" t="str">
        <f t="shared" si="437"/>
        <v xml:space="preserve"> </v>
      </c>
      <c r="DI136" s="17"/>
      <c r="DJ136" s="17"/>
      <c r="DK136" s="17"/>
      <c r="DL136" s="18" t="str">
        <f t="shared" si="438"/>
        <v xml:space="preserve"> </v>
      </c>
      <c r="DM136" s="18" t="str">
        <f t="shared" si="439"/>
        <v xml:space="preserve"> </v>
      </c>
      <c r="DN136" s="17"/>
      <c r="DO136" s="17"/>
      <c r="DP136" s="38" t="str">
        <f t="shared" si="478"/>
        <v xml:space="preserve"> </v>
      </c>
      <c r="DQ136" s="17"/>
      <c r="DR136" s="17"/>
      <c r="DS136" s="17"/>
      <c r="DT136" s="18" t="str">
        <f t="shared" si="440"/>
        <v xml:space="preserve"> </v>
      </c>
      <c r="DU136" s="18" t="str">
        <f t="shared" si="441"/>
        <v xml:space="preserve"> </v>
      </c>
      <c r="DV136" s="17">
        <v>21254.18</v>
      </c>
      <c r="DW136" s="17">
        <v>21254.18</v>
      </c>
      <c r="DX136" s="17">
        <v>12597.53</v>
      </c>
      <c r="DY136" s="18">
        <f t="shared" si="442"/>
        <v>1</v>
      </c>
      <c r="DZ136" s="18">
        <f t="shared" si="443"/>
        <v>1.6871704215032628</v>
      </c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</row>
    <row r="137" spans="1:149" s="10" customFormat="1" ht="15.75" customHeight="1" outlineLevel="1" x14ac:dyDescent="0.25">
      <c r="A137" s="9">
        <f t="shared" ref="A137" si="591">A136+1</f>
        <v>112</v>
      </c>
      <c r="B137" s="5" t="s">
        <v>68</v>
      </c>
      <c r="C137" s="17">
        <f t="shared" si="580"/>
        <v>570297.19999999995</v>
      </c>
      <c r="D137" s="17">
        <f t="shared" si="581"/>
        <v>380814.2</v>
      </c>
      <c r="E137" s="17">
        <v>270131.87</v>
      </c>
      <c r="F137" s="18">
        <f>IF(D137&lt;=0," ",IF(D137/C137*100&gt;200,"СВ.200",D137/C137))</f>
        <v>0.66774692213112752</v>
      </c>
      <c r="G137" s="18">
        <f t="shared" si="590"/>
        <v>1.4097344382208585</v>
      </c>
      <c r="H137" s="17">
        <f t="shared" si="582"/>
        <v>570297.19999999995</v>
      </c>
      <c r="I137" s="17">
        <f t="shared" si="583"/>
        <v>380814.2</v>
      </c>
      <c r="J137" s="17">
        <v>258132.09</v>
      </c>
      <c r="K137" s="18">
        <f t="shared" si="584"/>
        <v>0.66774692213112752</v>
      </c>
      <c r="L137" s="18">
        <f t="shared" si="585"/>
        <v>1.4752687277277305</v>
      </c>
      <c r="M137" s="17">
        <v>55297.2</v>
      </c>
      <c r="N137" s="17">
        <v>47315.41</v>
      </c>
      <c r="O137" s="17">
        <v>36273</v>
      </c>
      <c r="P137" s="18">
        <f t="shared" si="398"/>
        <v>0.85565652510434531</v>
      </c>
      <c r="Q137" s="18">
        <f t="shared" si="399"/>
        <v>1.3044250544482123</v>
      </c>
      <c r="R137" s="17"/>
      <c r="S137" s="17"/>
      <c r="T137" s="17"/>
      <c r="U137" s="18" t="str">
        <f t="shared" si="400"/>
        <v xml:space="preserve"> </v>
      </c>
      <c r="V137" s="18" t="str">
        <f t="shared" si="401"/>
        <v xml:space="preserve"> </v>
      </c>
      <c r="W137" s="17"/>
      <c r="X137" s="17"/>
      <c r="Y137" s="17"/>
      <c r="Z137" s="18" t="str">
        <f t="shared" si="402"/>
        <v xml:space="preserve"> </v>
      </c>
      <c r="AA137" s="18" t="str">
        <f t="shared" si="403"/>
        <v xml:space="preserve"> </v>
      </c>
      <c r="AB137" s="17"/>
      <c r="AC137" s="17"/>
      <c r="AD137" s="17"/>
      <c r="AE137" s="18" t="str">
        <f t="shared" si="404"/>
        <v xml:space="preserve"> </v>
      </c>
      <c r="AF137" s="18" t="str">
        <f t="shared" si="405"/>
        <v xml:space="preserve"> </v>
      </c>
      <c r="AG137" s="17">
        <v>150000</v>
      </c>
      <c r="AH137" s="17">
        <v>205651.72</v>
      </c>
      <c r="AI137" s="17">
        <v>115298.43</v>
      </c>
      <c r="AJ137" s="18">
        <f t="shared" si="406"/>
        <v>1.3710114666666666</v>
      </c>
      <c r="AK137" s="18">
        <f t="shared" si="407"/>
        <v>1.7836471840943542</v>
      </c>
      <c r="AL137" s="17">
        <v>365000</v>
      </c>
      <c r="AM137" s="17">
        <v>127847.07</v>
      </c>
      <c r="AN137" s="17">
        <v>106560.66</v>
      </c>
      <c r="AO137" s="18">
        <f t="shared" si="408"/>
        <v>0.35026594520547949</v>
      </c>
      <c r="AP137" s="18">
        <f t="shared" si="409"/>
        <v>1.1997586163599212</v>
      </c>
      <c r="AQ137" s="17"/>
      <c r="AR137" s="17"/>
      <c r="AS137" s="17"/>
      <c r="AT137" s="18" t="str">
        <f t="shared" si="410"/>
        <v xml:space="preserve"> </v>
      </c>
      <c r="AU137" s="18" t="str">
        <f t="shared" si="411"/>
        <v xml:space="preserve"> </v>
      </c>
      <c r="AV137" s="17">
        <f t="shared" si="586"/>
        <v>0</v>
      </c>
      <c r="AW137" s="17">
        <f t="shared" si="587"/>
        <v>0</v>
      </c>
      <c r="AX137" s="17">
        <v>11999.78</v>
      </c>
      <c r="AY137" s="18" t="str">
        <f t="shared" si="412"/>
        <v xml:space="preserve"> </v>
      </c>
      <c r="AZ137" s="18">
        <f t="shared" si="413"/>
        <v>0</v>
      </c>
      <c r="BA137" s="17"/>
      <c r="BB137" s="17"/>
      <c r="BC137" s="17"/>
      <c r="BD137" s="18" t="str">
        <f t="shared" si="414"/>
        <v xml:space="preserve"> </v>
      </c>
      <c r="BE137" s="18" t="str">
        <f t="shared" si="415"/>
        <v xml:space="preserve"> </v>
      </c>
      <c r="BF137" s="17"/>
      <c r="BG137" s="17"/>
      <c r="BH137" s="17"/>
      <c r="BI137" s="18" t="str">
        <f t="shared" si="416"/>
        <v xml:space="preserve"> </v>
      </c>
      <c r="BJ137" s="18" t="str">
        <f t="shared" si="417"/>
        <v xml:space="preserve"> </v>
      </c>
      <c r="BK137" s="17"/>
      <c r="BL137" s="17"/>
      <c r="BM137" s="17"/>
      <c r="BN137" s="18" t="str">
        <f t="shared" si="418"/>
        <v xml:space="preserve"> </v>
      </c>
      <c r="BO137" s="18" t="str">
        <f t="shared" si="419"/>
        <v xml:space="preserve"> </v>
      </c>
      <c r="BP137" s="17"/>
      <c r="BQ137" s="17"/>
      <c r="BR137" s="17"/>
      <c r="BS137" s="18" t="str">
        <f t="shared" si="420"/>
        <v xml:space="preserve"> </v>
      </c>
      <c r="BT137" s="18" t="str">
        <f t="shared" si="421"/>
        <v xml:space="preserve"> </v>
      </c>
      <c r="BU137" s="17"/>
      <c r="BV137" s="17"/>
      <c r="BW137" s="17"/>
      <c r="BX137" s="18" t="str">
        <f t="shared" si="422"/>
        <v xml:space="preserve"> </v>
      </c>
      <c r="BY137" s="18" t="str">
        <f t="shared" si="423"/>
        <v xml:space="preserve"> </v>
      </c>
      <c r="BZ137" s="17"/>
      <c r="CA137" s="17"/>
      <c r="CB137" s="17"/>
      <c r="CC137" s="18" t="str">
        <f t="shared" si="424"/>
        <v xml:space="preserve"> </v>
      </c>
      <c r="CD137" s="18" t="str">
        <f t="shared" si="425"/>
        <v xml:space="preserve"> </v>
      </c>
      <c r="CE137" s="17"/>
      <c r="CF137" s="17"/>
      <c r="CG137" s="17"/>
      <c r="CH137" s="18" t="str">
        <f t="shared" si="426"/>
        <v xml:space="preserve"> </v>
      </c>
      <c r="CI137" s="18" t="str">
        <f t="shared" si="427"/>
        <v xml:space="preserve"> </v>
      </c>
      <c r="CJ137" s="17">
        <f t="shared" si="588"/>
        <v>0</v>
      </c>
      <c r="CK137" s="17">
        <f t="shared" si="589"/>
        <v>0</v>
      </c>
      <c r="CL137" s="17"/>
      <c r="CM137" s="18" t="str">
        <f t="shared" si="428"/>
        <v xml:space="preserve"> </v>
      </c>
      <c r="CN137" s="18" t="str">
        <f t="shared" si="429"/>
        <v xml:space="preserve"> </v>
      </c>
      <c r="CO137" s="17"/>
      <c r="CP137" s="17"/>
      <c r="CQ137" s="17"/>
      <c r="CR137" s="18" t="str">
        <f t="shared" si="430"/>
        <v xml:space="preserve"> </v>
      </c>
      <c r="CS137" s="18" t="str">
        <f t="shared" si="431"/>
        <v xml:space="preserve"> </v>
      </c>
      <c r="CT137" s="17"/>
      <c r="CU137" s="17"/>
      <c r="CV137" s="17"/>
      <c r="CW137" s="18" t="str">
        <f t="shared" si="432"/>
        <v xml:space="preserve"> </v>
      </c>
      <c r="CX137" s="18" t="str">
        <f t="shared" si="433"/>
        <v xml:space="preserve"> </v>
      </c>
      <c r="CY137" s="17"/>
      <c r="CZ137" s="17"/>
      <c r="DA137" s="17"/>
      <c r="DB137" s="18" t="str">
        <f t="shared" si="434"/>
        <v xml:space="preserve"> </v>
      </c>
      <c r="DC137" s="18" t="str">
        <f t="shared" si="435"/>
        <v xml:space="preserve"> </v>
      </c>
      <c r="DD137" s="17"/>
      <c r="DE137" s="17"/>
      <c r="DF137" s="17"/>
      <c r="DG137" s="18" t="str">
        <f t="shared" si="436"/>
        <v xml:space="preserve"> </v>
      </c>
      <c r="DH137" s="18" t="str">
        <f t="shared" si="437"/>
        <v xml:space="preserve"> </v>
      </c>
      <c r="DI137" s="17"/>
      <c r="DJ137" s="17"/>
      <c r="DK137" s="17"/>
      <c r="DL137" s="18" t="str">
        <f t="shared" si="438"/>
        <v xml:space="preserve"> </v>
      </c>
      <c r="DM137" s="18" t="str">
        <f t="shared" si="439"/>
        <v xml:space="preserve"> </v>
      </c>
      <c r="DN137" s="17"/>
      <c r="DO137" s="17"/>
      <c r="DP137" s="38" t="str">
        <f t="shared" si="478"/>
        <v xml:space="preserve"> </v>
      </c>
      <c r="DQ137" s="17"/>
      <c r="DR137" s="17"/>
      <c r="DS137" s="17"/>
      <c r="DT137" s="18" t="str">
        <f t="shared" si="440"/>
        <v xml:space="preserve"> </v>
      </c>
      <c r="DU137" s="18" t="str">
        <f t="shared" si="441"/>
        <v xml:space="preserve"> </v>
      </c>
      <c r="DV137" s="17"/>
      <c r="DW137" s="17"/>
      <c r="DX137" s="17">
        <v>11999.78</v>
      </c>
      <c r="DY137" s="18" t="str">
        <f t="shared" si="442"/>
        <v xml:space="preserve"> </v>
      </c>
      <c r="DZ137" s="18">
        <f t="shared" si="443"/>
        <v>0</v>
      </c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</row>
    <row r="138" spans="1:149" s="12" customFormat="1" ht="15.75" x14ac:dyDescent="0.25">
      <c r="A138" s="11"/>
      <c r="B138" s="4" t="s">
        <v>141</v>
      </c>
      <c r="C138" s="34">
        <f>SUM(C139:C142)</f>
        <v>44762743.939999998</v>
      </c>
      <c r="D138" s="34">
        <f>SUM(D139:D142)</f>
        <v>31729284.629999995</v>
      </c>
      <c r="E138" s="34">
        <v>28347113.419999994</v>
      </c>
      <c r="F138" s="16">
        <f>IF(D138&lt;=0," ",IF(D138/C138*100&gt;200,"СВ.200",D138/C138))</f>
        <v>0.70883243155356923</v>
      </c>
      <c r="G138" s="16">
        <f t="shared" si="590"/>
        <v>1.1193127201309234</v>
      </c>
      <c r="H138" s="34">
        <f>SUM(H139:H142)</f>
        <v>42184615.160000004</v>
      </c>
      <c r="I138" s="34">
        <f>SUM(I139:I142)</f>
        <v>29876842.059999991</v>
      </c>
      <c r="J138" s="34">
        <v>26736742.859999999</v>
      </c>
      <c r="K138" s="16">
        <f t="shared" si="570"/>
        <v>0.70824024224664728</v>
      </c>
      <c r="L138" s="16">
        <f t="shared" si="571"/>
        <v>1.117445091065965</v>
      </c>
      <c r="M138" s="34">
        <f>SUM(M139:M142)</f>
        <v>30973250.140000001</v>
      </c>
      <c r="N138" s="34">
        <f>SUM(N139:N142)</f>
        <v>23047842.719999999</v>
      </c>
      <c r="O138" s="34">
        <v>21254847.740000002</v>
      </c>
      <c r="P138" s="16">
        <f t="shared" si="398"/>
        <v>0.74412089838241302</v>
      </c>
      <c r="Q138" s="16">
        <f t="shared" si="399"/>
        <v>1.0843569900821128</v>
      </c>
      <c r="R138" s="34">
        <f>SUM(R139:R142)</f>
        <v>4176000</v>
      </c>
      <c r="S138" s="34">
        <f>SUM(S139:S142)</f>
        <v>3085459.67</v>
      </c>
      <c r="T138" s="34">
        <v>2666713.9</v>
      </c>
      <c r="U138" s="16">
        <f t="shared" si="400"/>
        <v>0.73885528496168584</v>
      </c>
      <c r="V138" s="16">
        <f t="shared" si="401"/>
        <v>1.1570268824113452</v>
      </c>
      <c r="W138" s="34">
        <f>SUM(W139:W142)</f>
        <v>0</v>
      </c>
      <c r="X138" s="34">
        <f>SUM(X139:X142)</f>
        <v>0</v>
      </c>
      <c r="Y138" s="34">
        <v>0</v>
      </c>
      <c r="Z138" s="16" t="str">
        <f t="shared" si="402"/>
        <v xml:space="preserve"> </v>
      </c>
      <c r="AA138" s="16" t="str">
        <f t="shared" si="403"/>
        <v xml:space="preserve"> </v>
      </c>
      <c r="AB138" s="34">
        <f>SUM(AB139:AB142)</f>
        <v>204365.02000000002</v>
      </c>
      <c r="AC138" s="34">
        <f>SUM(AC139:AC142)</f>
        <v>149325.6</v>
      </c>
      <c r="AD138" s="34">
        <v>112947.3</v>
      </c>
      <c r="AE138" s="16">
        <f t="shared" si="404"/>
        <v>0.73068081807737939</v>
      </c>
      <c r="AF138" s="16">
        <f t="shared" si="405"/>
        <v>1.322082068362856</v>
      </c>
      <c r="AG138" s="34">
        <f>SUM(AG139:AG142)</f>
        <v>2740000</v>
      </c>
      <c r="AH138" s="34">
        <f>SUM(AH139:AH142)</f>
        <v>1083949.3599999999</v>
      </c>
      <c r="AI138" s="34">
        <v>1008824.6000000001</v>
      </c>
      <c r="AJ138" s="16">
        <f t="shared" si="406"/>
        <v>0.39560195620437949</v>
      </c>
      <c r="AK138" s="16">
        <f t="shared" si="407"/>
        <v>1.074467613101425</v>
      </c>
      <c r="AL138" s="34">
        <f>SUM(AL139:AL142)</f>
        <v>4091000</v>
      </c>
      <c r="AM138" s="34">
        <f>SUM(AM139:AM142)</f>
        <v>2510264.71</v>
      </c>
      <c r="AN138" s="34">
        <v>1693409.32</v>
      </c>
      <c r="AO138" s="16">
        <f t="shared" si="408"/>
        <v>0.61360662674162791</v>
      </c>
      <c r="AP138" s="16">
        <f t="shared" si="409"/>
        <v>1.4823732693286464</v>
      </c>
      <c r="AQ138" s="34">
        <f>SUM(AQ139:AQ142)</f>
        <v>0</v>
      </c>
      <c r="AR138" s="34">
        <f>SUM(AR139:AR142)</f>
        <v>0</v>
      </c>
      <c r="AS138" s="34">
        <v>0</v>
      </c>
      <c r="AT138" s="16" t="str">
        <f t="shared" si="410"/>
        <v xml:space="preserve"> </v>
      </c>
      <c r="AU138" s="16" t="str">
        <f t="shared" si="411"/>
        <v xml:space="preserve"> </v>
      </c>
      <c r="AV138" s="34">
        <f>SUM(AV139:AV142)</f>
        <v>2578128.7800000003</v>
      </c>
      <c r="AW138" s="34">
        <f>SUM(AW139:AW142)</f>
        <v>1852442.5700000003</v>
      </c>
      <c r="AX138" s="34">
        <v>1610370.56</v>
      </c>
      <c r="AY138" s="16">
        <f t="shared" si="412"/>
        <v>0.71852212518259084</v>
      </c>
      <c r="AZ138" s="16">
        <f t="shared" si="413"/>
        <v>1.1503206876807288</v>
      </c>
      <c r="BA138" s="34">
        <f>SUM(BA139:BA142)</f>
        <v>100000</v>
      </c>
      <c r="BB138" s="34">
        <f>SUM(BB139:BB142)</f>
        <v>109638.27</v>
      </c>
      <c r="BC138" s="34">
        <v>165917.37</v>
      </c>
      <c r="BD138" s="16">
        <f t="shared" si="414"/>
        <v>1.0963826999999999</v>
      </c>
      <c r="BE138" s="16">
        <f t="shared" si="415"/>
        <v>0.66080043337234673</v>
      </c>
      <c r="BF138" s="34">
        <f>SUM(BF139:BF142)</f>
        <v>270846.32</v>
      </c>
      <c r="BG138" s="34">
        <f>SUM(BG139:BG142)</f>
        <v>30894.280000000002</v>
      </c>
      <c r="BH138" s="34">
        <v>88983.75</v>
      </c>
      <c r="BI138" s="16">
        <f t="shared" si="416"/>
        <v>0.11406571815337939</v>
      </c>
      <c r="BJ138" s="16">
        <f t="shared" si="417"/>
        <v>0.3471901330299072</v>
      </c>
      <c r="BK138" s="34">
        <f>SUM(BK139:BK142)</f>
        <v>10080</v>
      </c>
      <c r="BL138" s="34">
        <f>SUM(BL139:BL142)</f>
        <v>7560</v>
      </c>
      <c r="BM138" s="34">
        <v>6720</v>
      </c>
      <c r="BN138" s="16">
        <f t="shared" si="418"/>
        <v>0.75</v>
      </c>
      <c r="BO138" s="16">
        <f t="shared" si="419"/>
        <v>1.125</v>
      </c>
      <c r="BP138" s="34">
        <f>SUM(BP139:BP142)</f>
        <v>0</v>
      </c>
      <c r="BQ138" s="34">
        <f>SUM(BQ139:BQ142)</f>
        <v>0</v>
      </c>
      <c r="BR138" s="34">
        <v>0</v>
      </c>
      <c r="BS138" s="16" t="str">
        <f t="shared" si="420"/>
        <v xml:space="preserve"> </v>
      </c>
      <c r="BT138" s="16" t="str">
        <f t="shared" si="421"/>
        <v xml:space="preserve"> </v>
      </c>
      <c r="BU138" s="34">
        <f>SUM(BU139:BU142)</f>
        <v>1240222.71</v>
      </c>
      <c r="BV138" s="34">
        <f>SUM(BV139:BV142)</f>
        <v>531200.9</v>
      </c>
      <c r="BW138" s="34">
        <v>632776.66</v>
      </c>
      <c r="BX138" s="16">
        <f t="shared" si="422"/>
        <v>0.42831089587127463</v>
      </c>
      <c r="BY138" s="16">
        <f t="shared" si="423"/>
        <v>0.83947612732745236</v>
      </c>
      <c r="BZ138" s="34">
        <f>SUM(BZ139:BZ142)</f>
        <v>501476.12</v>
      </c>
      <c r="CA138" s="34">
        <f>SUM(CA139:CA142)</f>
        <v>403558.51</v>
      </c>
      <c r="CB138" s="34">
        <v>133116.41</v>
      </c>
      <c r="CC138" s="16">
        <f t="shared" si="424"/>
        <v>0.80474123074893378</v>
      </c>
      <c r="CD138" s="16" t="str">
        <f t="shared" si="425"/>
        <v>св.200</v>
      </c>
      <c r="CE138" s="34">
        <f>SUM(CE139:CE142)</f>
        <v>1000</v>
      </c>
      <c r="CF138" s="34">
        <f>SUM(CF139:CF142)</f>
        <v>0</v>
      </c>
      <c r="CG138" s="34">
        <v>168</v>
      </c>
      <c r="CH138" s="16" t="str">
        <f t="shared" si="426"/>
        <v xml:space="preserve"> </v>
      </c>
      <c r="CI138" s="16">
        <f t="shared" si="427"/>
        <v>0</v>
      </c>
      <c r="CJ138" s="34">
        <f>SUM(CJ139:CJ142)</f>
        <v>100000</v>
      </c>
      <c r="CK138" s="34">
        <f>SUM(CK139:CK142)</f>
        <v>351330.69</v>
      </c>
      <c r="CL138" s="19">
        <v>410914.05</v>
      </c>
      <c r="CM138" s="16" t="str">
        <f t="shared" si="428"/>
        <v>СВ.200</v>
      </c>
      <c r="CN138" s="16">
        <f t="shared" si="429"/>
        <v>0.85499799775646512</v>
      </c>
      <c r="CO138" s="34">
        <f>SUM(CO139:CO142)</f>
        <v>100000</v>
      </c>
      <c r="CP138" s="34">
        <f>SUM(CP139:CP142)</f>
        <v>351330.69</v>
      </c>
      <c r="CQ138" s="34">
        <v>410914.05</v>
      </c>
      <c r="CR138" s="16" t="str">
        <f t="shared" si="430"/>
        <v>СВ.200</v>
      </c>
      <c r="CS138" s="16">
        <f t="shared" si="431"/>
        <v>0.85499799775646512</v>
      </c>
      <c r="CT138" s="34">
        <f>SUM(CT139:CT142)</f>
        <v>0</v>
      </c>
      <c r="CU138" s="34">
        <f>SUM(CU139:CU142)</f>
        <v>0</v>
      </c>
      <c r="CV138" s="34">
        <v>0</v>
      </c>
      <c r="CW138" s="16" t="str">
        <f t="shared" si="432"/>
        <v xml:space="preserve"> </v>
      </c>
      <c r="CX138" s="16" t="str">
        <f t="shared" si="433"/>
        <v xml:space="preserve"> </v>
      </c>
      <c r="CY138" s="34">
        <f>SUM(CY139:CY142)</f>
        <v>0</v>
      </c>
      <c r="CZ138" s="34">
        <f>SUM(CZ139:CZ142)</f>
        <v>0</v>
      </c>
      <c r="DA138" s="34">
        <v>0</v>
      </c>
      <c r="DB138" s="16" t="str">
        <f t="shared" si="434"/>
        <v xml:space="preserve"> </v>
      </c>
      <c r="DC138" s="16" t="str">
        <f t="shared" si="435"/>
        <v xml:space="preserve"> </v>
      </c>
      <c r="DD138" s="34">
        <f>SUM(DD139:DD142)</f>
        <v>0</v>
      </c>
      <c r="DE138" s="34">
        <f>SUM(DE139:DE142)</f>
        <v>0</v>
      </c>
      <c r="DF138" s="34">
        <v>0</v>
      </c>
      <c r="DG138" s="16" t="str">
        <f t="shared" si="436"/>
        <v xml:space="preserve"> </v>
      </c>
      <c r="DH138" s="16" t="str">
        <f t="shared" si="437"/>
        <v xml:space="preserve"> </v>
      </c>
      <c r="DI138" s="34">
        <f>SUM(DI139:DI142)</f>
        <v>207983.64</v>
      </c>
      <c r="DJ138" s="34">
        <f>SUM(DJ139:DJ142)</f>
        <v>207983.64</v>
      </c>
      <c r="DK138" s="34">
        <v>0</v>
      </c>
      <c r="DL138" s="16">
        <f t="shared" si="438"/>
        <v>1</v>
      </c>
      <c r="DM138" s="16" t="str">
        <f t="shared" si="439"/>
        <v xml:space="preserve"> </v>
      </c>
      <c r="DN138" s="34">
        <f>SUM(DN139:DN142)</f>
        <v>58756.29</v>
      </c>
      <c r="DO138" s="34">
        <v>-5209.95</v>
      </c>
      <c r="DP138" s="16"/>
      <c r="DQ138" s="34">
        <f>SUM(DQ139:DQ142)</f>
        <v>0</v>
      </c>
      <c r="DR138" s="34">
        <f>SUM(DR139:DR142)</f>
        <v>0</v>
      </c>
      <c r="DS138" s="34">
        <v>3945.21</v>
      </c>
      <c r="DT138" s="16" t="str">
        <f t="shared" si="440"/>
        <v xml:space="preserve"> </v>
      </c>
      <c r="DU138" s="16">
        <f t="shared" si="441"/>
        <v>0</v>
      </c>
      <c r="DV138" s="34">
        <f>SUM(DV139:DV142)</f>
        <v>146519.99</v>
      </c>
      <c r="DW138" s="34">
        <f>SUM(DW139:DW142)</f>
        <v>151519.99</v>
      </c>
      <c r="DX138" s="34">
        <v>167829.11</v>
      </c>
      <c r="DY138" s="16">
        <f t="shared" si="442"/>
        <v>1.0341250364540702</v>
      </c>
      <c r="DZ138" s="16">
        <f t="shared" si="443"/>
        <v>0.90282305614323999</v>
      </c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</row>
    <row r="139" spans="1:149" s="10" customFormat="1" ht="15.75" customHeight="1" outlineLevel="1" x14ac:dyDescent="0.25">
      <c r="A139" s="9">
        <v>113</v>
      </c>
      <c r="B139" s="5" t="s">
        <v>75</v>
      </c>
      <c r="C139" s="17">
        <f t="shared" ref="C139" si="592">H139+AV139</f>
        <v>40308582.609999999</v>
      </c>
      <c r="D139" s="17">
        <f t="shared" ref="D139" si="593">I139+AW139</f>
        <v>29421205.109999996</v>
      </c>
      <c r="E139" s="17">
        <v>26271906.519999996</v>
      </c>
      <c r="F139" s="18">
        <f>IF(D139&lt;=0," ",IF(D139/C139*100&gt;200,"СВ.200",D139/C139))</f>
        <v>0.72989927218877215</v>
      </c>
      <c r="G139" s="18">
        <f t="shared" si="590"/>
        <v>1.119873241312066</v>
      </c>
      <c r="H139" s="17">
        <f t="shared" ref="H139" si="594">M139+R139+W139+AB139+AG139+AL139+AQ139</f>
        <v>38264900.140000001</v>
      </c>
      <c r="I139" s="17">
        <f t="shared" ref="I139" si="595">N139+S139+X139+AC139+AH139+AM139+AR139</f>
        <v>27820575.489999995</v>
      </c>
      <c r="J139" s="17">
        <v>25052298.439999998</v>
      </c>
      <c r="K139" s="18">
        <f t="shared" si="570"/>
        <v>0.72705208659143761</v>
      </c>
      <c r="L139" s="18">
        <f t="shared" si="571"/>
        <v>1.1104999230561616</v>
      </c>
      <c r="M139" s="17">
        <v>29791900.140000001</v>
      </c>
      <c r="N139" s="17">
        <v>22350415.699999999</v>
      </c>
      <c r="O139" s="23">
        <v>20541389.670000002</v>
      </c>
      <c r="P139" s="18">
        <f t="shared" si="398"/>
        <v>0.75021786441849958</v>
      </c>
      <c r="Q139" s="18">
        <f t="shared" si="399"/>
        <v>1.0880673634579854</v>
      </c>
      <c r="R139" s="17">
        <v>4176000</v>
      </c>
      <c r="S139" s="17">
        <v>3085459.67</v>
      </c>
      <c r="T139" s="23">
        <v>2666713.9</v>
      </c>
      <c r="U139" s="18">
        <f t="shared" si="400"/>
        <v>0.73885528496168584</v>
      </c>
      <c r="V139" s="18">
        <f t="shared" si="401"/>
        <v>1.1570268824113452</v>
      </c>
      <c r="W139" s="17"/>
      <c r="X139" s="17"/>
      <c r="Y139" s="23"/>
      <c r="Z139" s="18" t="str">
        <f t="shared" si="402"/>
        <v xml:space="preserve"> </v>
      </c>
      <c r="AA139" s="18" t="str">
        <f t="shared" si="403"/>
        <v xml:space="preserve"> </v>
      </c>
      <c r="AB139" s="17"/>
      <c r="AC139" s="17"/>
      <c r="AD139" s="23"/>
      <c r="AE139" s="18" t="str">
        <f t="shared" si="404"/>
        <v xml:space="preserve"> </v>
      </c>
      <c r="AF139" s="18" t="str">
        <f t="shared" si="405"/>
        <v xml:space="preserve"> </v>
      </c>
      <c r="AG139" s="17">
        <v>2393000</v>
      </c>
      <c r="AH139" s="17">
        <v>888802.95</v>
      </c>
      <c r="AI139" s="23">
        <v>873638.88</v>
      </c>
      <c r="AJ139" s="18">
        <f t="shared" si="406"/>
        <v>0.37141786460509818</v>
      </c>
      <c r="AK139" s="18">
        <f t="shared" si="407"/>
        <v>1.0173573662380959</v>
      </c>
      <c r="AL139" s="17">
        <v>1904000</v>
      </c>
      <c r="AM139" s="17">
        <v>1495897.17</v>
      </c>
      <c r="AN139" s="23">
        <v>970555.99</v>
      </c>
      <c r="AO139" s="18">
        <f t="shared" si="408"/>
        <v>0.78566027836134444</v>
      </c>
      <c r="AP139" s="18">
        <f t="shared" si="409"/>
        <v>1.5412785922839958</v>
      </c>
      <c r="AQ139" s="17"/>
      <c r="AR139" s="17"/>
      <c r="AS139" s="23"/>
      <c r="AT139" s="18" t="str">
        <f t="shared" si="410"/>
        <v xml:space="preserve"> </v>
      </c>
      <c r="AU139" s="18" t="str">
        <f t="shared" si="411"/>
        <v xml:space="preserve"> </v>
      </c>
      <c r="AV139" s="17">
        <f t="shared" ref="AV139" si="596">BA139+BF139+BK139+BP139+BU139+BZ139+CE139+CJ139+CY139+DD139+DI139+DQ139+DV139</f>
        <v>2043682.4700000002</v>
      </c>
      <c r="AW139" s="17">
        <f t="shared" ref="AW139" si="597">BB139+BG139+BL139+BQ139+BV139+CA139+CF139+CK139+CZ139+DE139+DJ139+DN139+DR139+DW139</f>
        <v>1600629.62</v>
      </c>
      <c r="AX139" s="17">
        <v>1219608.08</v>
      </c>
      <c r="AY139" s="18">
        <f t="shared" si="412"/>
        <v>0.78320856762058533</v>
      </c>
      <c r="AZ139" s="18">
        <f t="shared" si="413"/>
        <v>1.3124130991326328</v>
      </c>
      <c r="BA139" s="17">
        <v>100000</v>
      </c>
      <c r="BB139" s="17">
        <v>109638.27</v>
      </c>
      <c r="BC139" s="23">
        <v>165917.37</v>
      </c>
      <c r="BD139" s="18">
        <f t="shared" si="414"/>
        <v>1.0963826999999999</v>
      </c>
      <c r="BE139" s="18">
        <f t="shared" si="415"/>
        <v>0.66080043337234673</v>
      </c>
      <c r="BF139" s="17"/>
      <c r="BG139" s="17"/>
      <c r="BH139" s="23"/>
      <c r="BI139" s="18" t="str">
        <f t="shared" si="416"/>
        <v xml:space="preserve"> </v>
      </c>
      <c r="BJ139" s="18" t="str">
        <f t="shared" si="417"/>
        <v xml:space="preserve"> </v>
      </c>
      <c r="BK139" s="17"/>
      <c r="BL139" s="17"/>
      <c r="BM139" s="23"/>
      <c r="BN139" s="18" t="str">
        <f t="shared" si="418"/>
        <v xml:space="preserve"> </v>
      </c>
      <c r="BO139" s="18" t="str">
        <f t="shared" si="419"/>
        <v xml:space="preserve"> </v>
      </c>
      <c r="BP139" s="17"/>
      <c r="BQ139" s="17"/>
      <c r="BR139" s="23"/>
      <c r="BS139" s="18" t="str">
        <f t="shared" si="420"/>
        <v xml:space="preserve"> </v>
      </c>
      <c r="BT139" s="18" t="str">
        <f t="shared" si="421"/>
        <v xml:space="preserve"> </v>
      </c>
      <c r="BU139" s="17">
        <v>1240222.71</v>
      </c>
      <c r="BV139" s="17">
        <v>531200.9</v>
      </c>
      <c r="BW139" s="23">
        <v>632776.66</v>
      </c>
      <c r="BX139" s="18">
        <f t="shared" si="422"/>
        <v>0.42831089587127463</v>
      </c>
      <c r="BY139" s="18">
        <f t="shared" si="423"/>
        <v>0.83947612732745236</v>
      </c>
      <c r="BZ139" s="17">
        <v>390476.12</v>
      </c>
      <c r="CA139" s="17">
        <v>390476.12</v>
      </c>
      <c r="CB139" s="23"/>
      <c r="CC139" s="18">
        <f t="shared" si="424"/>
        <v>1</v>
      </c>
      <c r="CD139" s="18" t="str">
        <f t="shared" si="425"/>
        <v xml:space="preserve"> </v>
      </c>
      <c r="CE139" s="17"/>
      <c r="CF139" s="17"/>
      <c r="CG139" s="23"/>
      <c r="CH139" s="18" t="str">
        <f t="shared" si="426"/>
        <v xml:space="preserve"> </v>
      </c>
      <c r="CI139" s="18" t="str">
        <f t="shared" si="427"/>
        <v xml:space="preserve"> </v>
      </c>
      <c r="CJ139" s="17">
        <f t="shared" ref="CJ139" si="598">CO139+CT139</f>
        <v>100000</v>
      </c>
      <c r="CK139" s="17">
        <f t="shared" ref="CK139" si="599">CP139+CU139</f>
        <v>351330.69</v>
      </c>
      <c r="CL139" s="17">
        <v>410914.05</v>
      </c>
      <c r="CM139" s="18" t="str">
        <f t="shared" si="428"/>
        <v>СВ.200</v>
      </c>
      <c r="CN139" s="18">
        <f t="shared" si="429"/>
        <v>0.85499799775646512</v>
      </c>
      <c r="CO139" s="17">
        <v>100000</v>
      </c>
      <c r="CP139" s="17">
        <v>351330.69</v>
      </c>
      <c r="CQ139" s="23">
        <v>410914.05</v>
      </c>
      <c r="CR139" s="18" t="str">
        <f t="shared" si="430"/>
        <v>СВ.200</v>
      </c>
      <c r="CS139" s="18">
        <f t="shared" si="431"/>
        <v>0.85499799775646512</v>
      </c>
      <c r="CT139" s="17"/>
      <c r="CU139" s="17"/>
      <c r="CV139" s="23"/>
      <c r="CW139" s="18" t="str">
        <f t="shared" si="432"/>
        <v xml:space="preserve"> </v>
      </c>
      <c r="CX139" s="18" t="str">
        <f t="shared" si="433"/>
        <v xml:space="preserve"> </v>
      </c>
      <c r="CY139" s="17"/>
      <c r="CZ139" s="17"/>
      <c r="DA139" s="23"/>
      <c r="DB139" s="18" t="str">
        <f t="shared" si="434"/>
        <v xml:space="preserve"> </v>
      </c>
      <c r="DC139" s="18" t="str">
        <f t="shared" si="435"/>
        <v xml:space="preserve"> </v>
      </c>
      <c r="DD139" s="17"/>
      <c r="DE139" s="17"/>
      <c r="DF139" s="23"/>
      <c r="DG139" s="18" t="str">
        <f t="shared" si="436"/>
        <v xml:space="preserve"> </v>
      </c>
      <c r="DH139" s="18" t="str">
        <f t="shared" si="437"/>
        <v xml:space="preserve"> </v>
      </c>
      <c r="DI139" s="17">
        <v>207983.64</v>
      </c>
      <c r="DJ139" s="17">
        <v>207983.64</v>
      </c>
      <c r="DK139" s="23"/>
      <c r="DL139" s="18">
        <f t="shared" si="438"/>
        <v>1</v>
      </c>
      <c r="DM139" s="18" t="str">
        <f t="shared" si="439"/>
        <v xml:space="preserve"> </v>
      </c>
      <c r="DN139" s="17"/>
      <c r="DO139" s="23"/>
      <c r="DP139" s="38" t="str">
        <f t="shared" si="478"/>
        <v xml:space="preserve"> </v>
      </c>
      <c r="DQ139" s="17"/>
      <c r="DR139" s="17"/>
      <c r="DS139" s="23"/>
      <c r="DT139" s="18" t="str">
        <f t="shared" si="440"/>
        <v xml:space="preserve"> </v>
      </c>
      <c r="DU139" s="18" t="str">
        <f t="shared" si="441"/>
        <v xml:space="preserve"> </v>
      </c>
      <c r="DV139" s="17">
        <v>5000</v>
      </c>
      <c r="DW139" s="17">
        <v>10000</v>
      </c>
      <c r="DX139" s="23">
        <v>10000</v>
      </c>
      <c r="DY139" s="18">
        <f t="shared" si="442"/>
        <v>2</v>
      </c>
      <c r="DZ139" s="18">
        <f t="shared" si="443"/>
        <v>1</v>
      </c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</row>
    <row r="140" spans="1:149" s="10" customFormat="1" ht="15.75" customHeight="1" outlineLevel="1" x14ac:dyDescent="0.25">
      <c r="A140" s="9">
        <v>114</v>
      </c>
      <c r="B140" s="5" t="s">
        <v>57</v>
      </c>
      <c r="C140" s="17">
        <f t="shared" ref="C140:C142" si="600">H140+AV140</f>
        <v>2220500</v>
      </c>
      <c r="D140" s="17">
        <f t="shared" ref="D140:D142" si="601">I140+AW140</f>
        <v>1017824.3099999999</v>
      </c>
      <c r="E140" s="17">
        <v>936686.63</v>
      </c>
      <c r="F140" s="18">
        <f>IF(D140&lt;=0," ",IF(D140/C140*100&gt;200,"СВ.200",D140/C140))</f>
        <v>0.4583761810403062</v>
      </c>
      <c r="G140" s="18">
        <f t="shared" si="590"/>
        <v>1.0866220114618268</v>
      </c>
      <c r="H140" s="17">
        <f t="shared" ref="H140:H142" si="602">M140+R140+W140+AB140+AG140+AL140+AQ140</f>
        <v>1833000</v>
      </c>
      <c r="I140" s="17">
        <f t="shared" ref="I140:I142" si="603">N140+S140+X140+AC140+AH140+AM140+AR140</f>
        <v>845826.97</v>
      </c>
      <c r="J140" s="17">
        <v>613136.88</v>
      </c>
      <c r="K140" s="18">
        <f t="shared" ref="K140:K142" si="604">IF(I140&lt;=0," ",IF(I140/H140*100&gt;200,"СВ.200",I140/H140))</f>
        <v>0.46144406437534097</v>
      </c>
      <c r="L140" s="18">
        <f t="shared" ref="L140:L142" si="605">IF(J140=0," ",IF(I140/J140*100&gt;200,"св.200",I140/J140))</f>
        <v>1.3795075742304066</v>
      </c>
      <c r="M140" s="17">
        <v>443000</v>
      </c>
      <c r="N140" s="17">
        <v>272202.99</v>
      </c>
      <c r="O140" s="23">
        <v>224451.62</v>
      </c>
      <c r="P140" s="18">
        <f t="shared" si="398"/>
        <v>0.61445370203160266</v>
      </c>
      <c r="Q140" s="18">
        <f t="shared" si="399"/>
        <v>1.2127468271336157</v>
      </c>
      <c r="R140" s="17"/>
      <c r="S140" s="17"/>
      <c r="T140" s="23"/>
      <c r="U140" s="18" t="str">
        <f t="shared" si="400"/>
        <v xml:space="preserve"> </v>
      </c>
      <c r="V140" s="18" t="str">
        <f t="shared" si="401"/>
        <v xml:space="preserve"> </v>
      </c>
      <c r="W140" s="17"/>
      <c r="X140" s="17"/>
      <c r="Y140" s="23"/>
      <c r="Z140" s="18" t="str">
        <f t="shared" si="402"/>
        <v xml:space="preserve"> </v>
      </c>
      <c r="AA140" s="18" t="str">
        <f t="shared" si="403"/>
        <v xml:space="preserve"> </v>
      </c>
      <c r="AB140" s="17">
        <v>118000</v>
      </c>
      <c r="AC140" s="17">
        <v>117966.9</v>
      </c>
      <c r="AD140" s="23">
        <v>89386.5</v>
      </c>
      <c r="AE140" s="18">
        <f t="shared" si="404"/>
        <v>0.99971949152542372</v>
      </c>
      <c r="AF140" s="18">
        <f t="shared" si="405"/>
        <v>1.3197395579869442</v>
      </c>
      <c r="AG140" s="17">
        <v>88000</v>
      </c>
      <c r="AH140" s="17">
        <v>82843.199999999997</v>
      </c>
      <c r="AI140" s="23">
        <v>58548.65</v>
      </c>
      <c r="AJ140" s="18">
        <f t="shared" si="406"/>
        <v>0.94140000000000001</v>
      </c>
      <c r="AK140" s="18">
        <f t="shared" si="407"/>
        <v>1.4149463736567793</v>
      </c>
      <c r="AL140" s="17">
        <v>1184000</v>
      </c>
      <c r="AM140" s="17">
        <v>372813.88</v>
      </c>
      <c r="AN140" s="23">
        <v>240750.11</v>
      </c>
      <c r="AO140" s="18">
        <f t="shared" si="408"/>
        <v>0.31487658783783784</v>
      </c>
      <c r="AP140" s="18">
        <f t="shared" si="409"/>
        <v>1.5485512343068089</v>
      </c>
      <c r="AQ140" s="17"/>
      <c r="AR140" s="17"/>
      <c r="AS140" s="23"/>
      <c r="AT140" s="18" t="str">
        <f t="shared" si="410"/>
        <v xml:space="preserve"> </v>
      </c>
      <c r="AU140" s="18" t="str">
        <f t="shared" si="411"/>
        <v xml:space="preserve"> </v>
      </c>
      <c r="AV140" s="17">
        <f t="shared" ref="AV140:AV142" si="606">BA140+BF140+BK140+BP140+BU140+BZ140+CE140+CJ140+CY140+DD140+DI140+DQ140+DV140</f>
        <v>387500</v>
      </c>
      <c r="AW140" s="17">
        <f t="shared" ref="AW140:AW142" si="607">BB140+BG140+BL140+BQ140+BV140+CA140+CF140+CK140+CZ140+DE140+DJ140+DN140+DR140+DW140</f>
        <v>171997.34</v>
      </c>
      <c r="AX140" s="17">
        <v>323549.75</v>
      </c>
      <c r="AY140" s="18">
        <f t="shared" si="412"/>
        <v>0.44386410322580644</v>
      </c>
      <c r="AZ140" s="18">
        <f t="shared" si="413"/>
        <v>0.53159472384076945</v>
      </c>
      <c r="BA140" s="17"/>
      <c r="BB140" s="17"/>
      <c r="BC140" s="23"/>
      <c r="BD140" s="18" t="str">
        <f t="shared" si="414"/>
        <v xml:space="preserve"> </v>
      </c>
      <c r="BE140" s="18" t="str">
        <f t="shared" si="415"/>
        <v xml:space="preserve"> </v>
      </c>
      <c r="BF140" s="17">
        <v>168000</v>
      </c>
      <c r="BG140" s="17">
        <v>30414.95</v>
      </c>
      <c r="BH140" s="23">
        <v>88639.22</v>
      </c>
      <c r="BI140" s="18">
        <f t="shared" si="416"/>
        <v>0.18104136904761906</v>
      </c>
      <c r="BJ140" s="18">
        <f t="shared" si="417"/>
        <v>0.34313196799340068</v>
      </c>
      <c r="BK140" s="17"/>
      <c r="BL140" s="17"/>
      <c r="BM140" s="23"/>
      <c r="BN140" s="18" t="str">
        <f t="shared" si="418"/>
        <v xml:space="preserve"> </v>
      </c>
      <c r="BO140" s="18" t="str">
        <f t="shared" si="419"/>
        <v xml:space="preserve"> </v>
      </c>
      <c r="BP140" s="17"/>
      <c r="BQ140" s="17"/>
      <c r="BR140" s="23"/>
      <c r="BS140" s="18" t="str">
        <f t="shared" si="420"/>
        <v xml:space="preserve"> </v>
      </c>
      <c r="BT140" s="18" t="str">
        <f t="shared" si="421"/>
        <v xml:space="preserve"> </v>
      </c>
      <c r="BU140" s="17"/>
      <c r="BV140" s="17"/>
      <c r="BW140" s="23"/>
      <c r="BX140" s="18" t="str">
        <f t="shared" si="422"/>
        <v xml:space="preserve"> </v>
      </c>
      <c r="BY140" s="18" t="str">
        <f t="shared" si="423"/>
        <v xml:space="preserve"> </v>
      </c>
      <c r="BZ140" s="17">
        <v>90000</v>
      </c>
      <c r="CA140" s="17">
        <v>13082.39</v>
      </c>
      <c r="CB140" s="23">
        <v>85913.41</v>
      </c>
      <c r="CC140" s="18">
        <f t="shared" si="424"/>
        <v>0.14535988888888887</v>
      </c>
      <c r="CD140" s="18">
        <f t="shared" si="425"/>
        <v>0.15227413275762189</v>
      </c>
      <c r="CE140" s="17">
        <v>1000</v>
      </c>
      <c r="CF140" s="17"/>
      <c r="CG140" s="23">
        <v>168</v>
      </c>
      <c r="CH140" s="18" t="str">
        <f t="shared" si="426"/>
        <v xml:space="preserve"> </v>
      </c>
      <c r="CI140" s="18">
        <f t="shared" si="427"/>
        <v>0</v>
      </c>
      <c r="CJ140" s="17">
        <f t="shared" ref="CJ140:CJ142" si="608">CO140+CT140</f>
        <v>0</v>
      </c>
      <c r="CK140" s="17">
        <f t="shared" ref="CK140:CK142" si="609">CP140+CU140</f>
        <v>0</v>
      </c>
      <c r="CL140" s="17"/>
      <c r="CM140" s="18" t="str">
        <f t="shared" si="428"/>
        <v xml:space="preserve"> </v>
      </c>
      <c r="CN140" s="18" t="str">
        <f t="shared" si="429"/>
        <v xml:space="preserve"> </v>
      </c>
      <c r="CO140" s="17"/>
      <c r="CP140" s="17"/>
      <c r="CQ140" s="23"/>
      <c r="CR140" s="18" t="str">
        <f t="shared" si="430"/>
        <v xml:space="preserve"> </v>
      </c>
      <c r="CS140" s="18" t="str">
        <f t="shared" si="431"/>
        <v xml:space="preserve"> </v>
      </c>
      <c r="CT140" s="17"/>
      <c r="CU140" s="17"/>
      <c r="CV140" s="23"/>
      <c r="CW140" s="18" t="str">
        <f t="shared" si="432"/>
        <v xml:space="preserve"> </v>
      </c>
      <c r="CX140" s="18" t="str">
        <f t="shared" si="433"/>
        <v xml:space="preserve"> </v>
      </c>
      <c r="CY140" s="17"/>
      <c r="CZ140" s="17"/>
      <c r="DA140" s="23"/>
      <c r="DB140" s="18" t="str">
        <f t="shared" si="434"/>
        <v xml:space="preserve"> </v>
      </c>
      <c r="DC140" s="18" t="str">
        <f t="shared" si="435"/>
        <v xml:space="preserve"> </v>
      </c>
      <c r="DD140" s="17"/>
      <c r="DE140" s="17"/>
      <c r="DF140" s="23"/>
      <c r="DG140" s="18" t="str">
        <f t="shared" si="436"/>
        <v xml:space="preserve"> </v>
      </c>
      <c r="DH140" s="18" t="str">
        <f t="shared" si="437"/>
        <v xml:space="preserve"> </v>
      </c>
      <c r="DI140" s="17"/>
      <c r="DJ140" s="17"/>
      <c r="DK140" s="23"/>
      <c r="DL140" s="18" t="str">
        <f t="shared" si="438"/>
        <v xml:space="preserve"> </v>
      </c>
      <c r="DM140" s="18" t="str">
        <f t="shared" si="439"/>
        <v xml:space="preserve"> </v>
      </c>
      <c r="DN140" s="17"/>
      <c r="DO140" s="23"/>
      <c r="DP140" s="38" t="str">
        <f t="shared" si="478"/>
        <v xml:space="preserve"> </v>
      </c>
      <c r="DQ140" s="17"/>
      <c r="DR140" s="17"/>
      <c r="DS140" s="23"/>
      <c r="DT140" s="18" t="str">
        <f t="shared" si="440"/>
        <v xml:space="preserve"> </v>
      </c>
      <c r="DU140" s="18" t="str">
        <f t="shared" si="441"/>
        <v xml:space="preserve"> </v>
      </c>
      <c r="DV140" s="17">
        <v>128500</v>
      </c>
      <c r="DW140" s="17">
        <v>128500</v>
      </c>
      <c r="DX140" s="23">
        <v>148829.12</v>
      </c>
      <c r="DY140" s="18">
        <f t="shared" si="442"/>
        <v>1</v>
      </c>
      <c r="DZ140" s="18">
        <f t="shared" si="443"/>
        <v>0.86340630113246652</v>
      </c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</row>
    <row r="141" spans="1:149" s="10" customFormat="1" ht="15.75" customHeight="1" outlineLevel="1" x14ac:dyDescent="0.25">
      <c r="A141" s="9">
        <v>115</v>
      </c>
      <c r="B141" s="5" t="s">
        <v>111</v>
      </c>
      <c r="C141" s="17">
        <f t="shared" si="600"/>
        <v>892885.01</v>
      </c>
      <c r="D141" s="17">
        <f t="shared" si="601"/>
        <v>464343.57000000007</v>
      </c>
      <c r="E141" s="17">
        <v>424081.14</v>
      </c>
      <c r="F141" s="18">
        <f>IF(D141&lt;=0," ",IF(D141/C141*100&gt;200,"СВ.200",D141/C141))</f>
        <v>0.52004856706016389</v>
      </c>
      <c r="G141" s="18">
        <f t="shared" si="590"/>
        <v>1.0949403927748356</v>
      </c>
      <c r="H141" s="17">
        <f t="shared" si="602"/>
        <v>878865.02</v>
      </c>
      <c r="I141" s="17">
        <f t="shared" si="603"/>
        <v>392567.29000000004</v>
      </c>
      <c r="J141" s="17">
        <v>393932.94</v>
      </c>
      <c r="K141" s="18">
        <f t="shared" si="604"/>
        <v>0.44667529264050132</v>
      </c>
      <c r="L141" s="18">
        <f t="shared" si="605"/>
        <v>0.99653329320467599</v>
      </c>
      <c r="M141" s="17">
        <v>245500</v>
      </c>
      <c r="N141" s="17">
        <v>180591.68</v>
      </c>
      <c r="O141" s="23">
        <v>150132.98000000001</v>
      </c>
      <c r="P141" s="18">
        <f t="shared" si="398"/>
        <v>0.73560765784114046</v>
      </c>
      <c r="Q141" s="18">
        <f t="shared" si="399"/>
        <v>1.2028781417647207</v>
      </c>
      <c r="R141" s="17"/>
      <c r="S141" s="17"/>
      <c r="T141" s="23"/>
      <c r="U141" s="18" t="str">
        <f t="shared" si="400"/>
        <v xml:space="preserve"> </v>
      </c>
      <c r="V141" s="18" t="str">
        <f t="shared" si="401"/>
        <v xml:space="preserve"> </v>
      </c>
      <c r="W141" s="17"/>
      <c r="X141" s="17"/>
      <c r="Y141" s="23"/>
      <c r="Z141" s="18" t="str">
        <f t="shared" si="402"/>
        <v xml:space="preserve"> </v>
      </c>
      <c r="AA141" s="18" t="str">
        <f t="shared" si="403"/>
        <v xml:space="preserve"> </v>
      </c>
      <c r="AB141" s="17">
        <v>6365.02</v>
      </c>
      <c r="AC141" s="17">
        <v>10926</v>
      </c>
      <c r="AD141" s="23"/>
      <c r="AE141" s="18">
        <f t="shared" si="404"/>
        <v>1.7165696258613483</v>
      </c>
      <c r="AF141" s="18" t="str">
        <f t="shared" si="405"/>
        <v xml:space="preserve"> </v>
      </c>
      <c r="AG141" s="17">
        <v>70000</v>
      </c>
      <c r="AH141" s="17">
        <v>25904.95</v>
      </c>
      <c r="AI141" s="23">
        <v>27090.55</v>
      </c>
      <c r="AJ141" s="18">
        <f t="shared" si="406"/>
        <v>0.37007071428571431</v>
      </c>
      <c r="AK141" s="18">
        <f t="shared" si="407"/>
        <v>0.95623566151296302</v>
      </c>
      <c r="AL141" s="17">
        <v>557000</v>
      </c>
      <c r="AM141" s="17">
        <v>175144.66</v>
      </c>
      <c r="AN141" s="23">
        <v>216709.41</v>
      </c>
      <c r="AO141" s="18">
        <f t="shared" si="408"/>
        <v>0.31444283662477557</v>
      </c>
      <c r="AP141" s="18">
        <f t="shared" si="409"/>
        <v>0.80820052991699809</v>
      </c>
      <c r="AQ141" s="17"/>
      <c r="AR141" s="17"/>
      <c r="AS141" s="23"/>
      <c r="AT141" s="18" t="str">
        <f t="shared" si="410"/>
        <v xml:space="preserve"> </v>
      </c>
      <c r="AU141" s="18" t="str">
        <f t="shared" si="411"/>
        <v xml:space="preserve"> </v>
      </c>
      <c r="AV141" s="17">
        <f t="shared" si="606"/>
        <v>14019.99</v>
      </c>
      <c r="AW141" s="17">
        <f>BB141+BG141+BL141+BQ141+BV141+CA141+CF141+CK141+CZ141+DE141+DJ141+DN141+DR141+DW141</f>
        <v>71776.28</v>
      </c>
      <c r="AX141" s="17">
        <v>30148.2</v>
      </c>
      <c r="AY141" s="18" t="str">
        <f t="shared" si="412"/>
        <v>СВ.200</v>
      </c>
      <c r="AZ141" s="18" t="str">
        <f t="shared" si="413"/>
        <v>св.200</v>
      </c>
      <c r="BA141" s="17"/>
      <c r="BB141" s="17"/>
      <c r="BC141" s="23"/>
      <c r="BD141" s="18" t="str">
        <f t="shared" si="414"/>
        <v xml:space="preserve"> </v>
      </c>
      <c r="BE141" s="18" t="str">
        <f t="shared" si="415"/>
        <v xml:space="preserve"> </v>
      </c>
      <c r="BF141" s="17"/>
      <c r="BG141" s="17"/>
      <c r="BH141" s="23"/>
      <c r="BI141" s="18" t="str">
        <f t="shared" si="416"/>
        <v xml:space="preserve"> </v>
      </c>
      <c r="BJ141" s="18" t="str">
        <f t="shared" si="417"/>
        <v xml:space="preserve"> </v>
      </c>
      <c r="BK141" s="17"/>
      <c r="BL141" s="17"/>
      <c r="BM141" s="23"/>
      <c r="BN141" s="18" t="str">
        <f t="shared" si="418"/>
        <v xml:space="preserve"> </v>
      </c>
      <c r="BO141" s="18" t="str">
        <f t="shared" si="419"/>
        <v xml:space="preserve"> </v>
      </c>
      <c r="BP141" s="17"/>
      <c r="BQ141" s="17"/>
      <c r="BR141" s="23"/>
      <c r="BS141" s="18" t="str">
        <f t="shared" si="420"/>
        <v xml:space="preserve"> </v>
      </c>
      <c r="BT141" s="18" t="str">
        <f t="shared" si="421"/>
        <v xml:space="preserve"> </v>
      </c>
      <c r="BU141" s="17"/>
      <c r="BV141" s="17"/>
      <c r="BW141" s="23"/>
      <c r="BX141" s="18" t="str">
        <f t="shared" si="422"/>
        <v xml:space="preserve"> </v>
      </c>
      <c r="BY141" s="18" t="str">
        <f t="shared" si="423"/>
        <v xml:space="preserve"> </v>
      </c>
      <c r="BZ141" s="17">
        <v>1000</v>
      </c>
      <c r="CA141" s="17"/>
      <c r="CB141" s="23">
        <v>17203</v>
      </c>
      <c r="CC141" s="18" t="str">
        <f t="shared" si="424"/>
        <v xml:space="preserve"> </v>
      </c>
      <c r="CD141" s="18">
        <f t="shared" si="425"/>
        <v>0</v>
      </c>
      <c r="CE141" s="17"/>
      <c r="CF141" s="17"/>
      <c r="CG141" s="23"/>
      <c r="CH141" s="18" t="str">
        <f t="shared" si="426"/>
        <v xml:space="preserve"> </v>
      </c>
      <c r="CI141" s="18" t="str">
        <f t="shared" si="427"/>
        <v xml:space="preserve"> </v>
      </c>
      <c r="CJ141" s="17">
        <f t="shared" si="608"/>
        <v>0</v>
      </c>
      <c r="CK141" s="17">
        <f t="shared" si="609"/>
        <v>0</v>
      </c>
      <c r="CL141" s="17"/>
      <c r="CM141" s="18" t="str">
        <f t="shared" si="428"/>
        <v xml:space="preserve"> </v>
      </c>
      <c r="CN141" s="18" t="str">
        <f t="shared" si="429"/>
        <v xml:space="preserve"> </v>
      </c>
      <c r="CO141" s="17"/>
      <c r="CP141" s="17"/>
      <c r="CQ141" s="23"/>
      <c r="CR141" s="18" t="str">
        <f t="shared" si="430"/>
        <v xml:space="preserve"> </v>
      </c>
      <c r="CS141" s="18" t="str">
        <f t="shared" si="431"/>
        <v xml:space="preserve"> </v>
      </c>
      <c r="CT141" s="17"/>
      <c r="CU141" s="17"/>
      <c r="CV141" s="23"/>
      <c r="CW141" s="18" t="str">
        <f t="shared" si="432"/>
        <v xml:space="preserve"> </v>
      </c>
      <c r="CX141" s="18" t="str">
        <f t="shared" si="433"/>
        <v xml:space="preserve"> </v>
      </c>
      <c r="CY141" s="17"/>
      <c r="CZ141" s="17"/>
      <c r="DA141" s="23"/>
      <c r="DB141" s="18" t="str">
        <f t="shared" si="434"/>
        <v xml:space="preserve"> </v>
      </c>
      <c r="DC141" s="18" t="str">
        <f t="shared" si="435"/>
        <v xml:space="preserve"> </v>
      </c>
      <c r="DD141" s="17"/>
      <c r="DE141" s="17"/>
      <c r="DF141" s="23"/>
      <c r="DG141" s="18" t="str">
        <f t="shared" si="436"/>
        <v xml:space="preserve"> </v>
      </c>
      <c r="DH141" s="18" t="str">
        <f t="shared" si="437"/>
        <v xml:space="preserve"> </v>
      </c>
      <c r="DI141" s="17"/>
      <c r="DJ141" s="17"/>
      <c r="DK141" s="23"/>
      <c r="DL141" s="18" t="str">
        <f t="shared" si="438"/>
        <v xml:space="preserve"> </v>
      </c>
      <c r="DM141" s="18" t="str">
        <f t="shared" si="439"/>
        <v xml:space="preserve"> </v>
      </c>
      <c r="DN141" s="17">
        <v>58756.29</v>
      </c>
      <c r="DO141" s="23">
        <v>-5209.95</v>
      </c>
      <c r="DP141" s="38"/>
      <c r="DQ141" s="17"/>
      <c r="DR141" s="17"/>
      <c r="DS141" s="23">
        <v>3945.21</v>
      </c>
      <c r="DT141" s="18" t="str">
        <f t="shared" si="440"/>
        <v xml:space="preserve"> </v>
      </c>
      <c r="DU141" s="18">
        <f t="shared" si="441"/>
        <v>0</v>
      </c>
      <c r="DV141" s="17">
        <v>13019.99</v>
      </c>
      <c r="DW141" s="17">
        <v>13019.99</v>
      </c>
      <c r="DX141" s="23">
        <v>8999.99</v>
      </c>
      <c r="DY141" s="18">
        <f t="shared" si="442"/>
        <v>1</v>
      </c>
      <c r="DZ141" s="18">
        <f t="shared" si="443"/>
        <v>1.4466671629635144</v>
      </c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</row>
    <row r="142" spans="1:149" s="10" customFormat="1" ht="15.75" customHeight="1" outlineLevel="1" x14ac:dyDescent="0.25">
      <c r="A142" s="9">
        <v>116</v>
      </c>
      <c r="B142" s="5" t="s">
        <v>2</v>
      </c>
      <c r="C142" s="17">
        <f t="shared" si="600"/>
        <v>1340776.32</v>
      </c>
      <c r="D142" s="17">
        <f t="shared" si="601"/>
        <v>825911.64</v>
      </c>
      <c r="E142" s="17">
        <v>714439.13</v>
      </c>
      <c r="F142" s="18">
        <f>IF(D142&lt;=0," ",IF(D142/C142*100&gt;200,"СВ.200",D142/C142))</f>
        <v>0.61599509752678205</v>
      </c>
      <c r="G142" s="18">
        <f t="shared" si="590"/>
        <v>1.1560280019936757</v>
      </c>
      <c r="H142" s="17">
        <f t="shared" si="602"/>
        <v>1207850</v>
      </c>
      <c r="I142" s="17">
        <f t="shared" si="603"/>
        <v>817872.31</v>
      </c>
      <c r="J142" s="17">
        <v>677374.6</v>
      </c>
      <c r="K142" s="18">
        <f t="shared" si="604"/>
        <v>0.67713069503663537</v>
      </c>
      <c r="L142" s="18">
        <f t="shared" si="605"/>
        <v>1.2074150846518308</v>
      </c>
      <c r="M142" s="17">
        <v>492850</v>
      </c>
      <c r="N142" s="17">
        <v>244632.35</v>
      </c>
      <c r="O142" s="23">
        <v>338873.47</v>
      </c>
      <c r="P142" s="18">
        <f t="shared" si="398"/>
        <v>0.49636268641574516</v>
      </c>
      <c r="Q142" s="18">
        <f t="shared" si="399"/>
        <v>0.72189879603145102</v>
      </c>
      <c r="R142" s="17"/>
      <c r="S142" s="17"/>
      <c r="T142" s="23"/>
      <c r="U142" s="18" t="str">
        <f t="shared" si="400"/>
        <v xml:space="preserve"> </v>
      </c>
      <c r="V142" s="18" t="str">
        <f t="shared" si="401"/>
        <v xml:space="preserve"> </v>
      </c>
      <c r="W142" s="17"/>
      <c r="X142" s="17"/>
      <c r="Y142" s="23"/>
      <c r="Z142" s="18" t="str">
        <f t="shared" si="402"/>
        <v xml:space="preserve"> </v>
      </c>
      <c r="AA142" s="18" t="str">
        <f t="shared" si="403"/>
        <v xml:space="preserve"> </v>
      </c>
      <c r="AB142" s="17">
        <v>80000</v>
      </c>
      <c r="AC142" s="17">
        <v>20432.7</v>
      </c>
      <c r="AD142" s="23">
        <v>23560.799999999999</v>
      </c>
      <c r="AE142" s="18">
        <f t="shared" si="404"/>
        <v>0.25540875000000002</v>
      </c>
      <c r="AF142" s="18">
        <f t="shared" si="405"/>
        <v>0.86723286136294186</v>
      </c>
      <c r="AG142" s="17">
        <v>189000</v>
      </c>
      <c r="AH142" s="17">
        <v>86398.26</v>
      </c>
      <c r="AI142" s="23">
        <v>49546.52</v>
      </c>
      <c r="AJ142" s="18">
        <f t="shared" si="406"/>
        <v>0.45713365079365076</v>
      </c>
      <c r="AK142" s="18">
        <f t="shared" si="407"/>
        <v>1.7437805924613878</v>
      </c>
      <c r="AL142" s="17">
        <v>446000</v>
      </c>
      <c r="AM142" s="17">
        <v>466409</v>
      </c>
      <c r="AN142" s="23">
        <v>265393.81</v>
      </c>
      <c r="AO142" s="18">
        <f t="shared" si="408"/>
        <v>1.0457600896860986</v>
      </c>
      <c r="AP142" s="18">
        <f t="shared" si="409"/>
        <v>1.7574223000905711</v>
      </c>
      <c r="AQ142" s="17"/>
      <c r="AR142" s="17"/>
      <c r="AS142" s="23"/>
      <c r="AT142" s="18" t="str">
        <f t="shared" si="410"/>
        <v xml:space="preserve"> </v>
      </c>
      <c r="AU142" s="18" t="str">
        <f t="shared" si="411"/>
        <v xml:space="preserve"> </v>
      </c>
      <c r="AV142" s="17">
        <f t="shared" si="606"/>
        <v>132926.32</v>
      </c>
      <c r="AW142" s="17">
        <f t="shared" si="607"/>
        <v>8039.33</v>
      </c>
      <c r="AX142" s="17">
        <v>37064.53</v>
      </c>
      <c r="AY142" s="18">
        <f t="shared" si="412"/>
        <v>6.0479595011732813E-2</v>
      </c>
      <c r="AZ142" s="18">
        <f t="shared" si="413"/>
        <v>0.21690090229122022</v>
      </c>
      <c r="BA142" s="17"/>
      <c r="BB142" s="17"/>
      <c r="BC142" s="23"/>
      <c r="BD142" s="18" t="str">
        <f t="shared" si="414"/>
        <v xml:space="preserve"> </v>
      </c>
      <c r="BE142" s="18" t="str">
        <f t="shared" si="415"/>
        <v xml:space="preserve"> </v>
      </c>
      <c r="BF142" s="17">
        <v>102846.32</v>
      </c>
      <c r="BG142" s="17">
        <v>479.33</v>
      </c>
      <c r="BH142" s="23">
        <v>344.53</v>
      </c>
      <c r="BI142" s="18">
        <f t="shared" si="416"/>
        <v>4.6606431810102683E-3</v>
      </c>
      <c r="BJ142" s="18">
        <f t="shared" si="417"/>
        <v>1.3912576553565728</v>
      </c>
      <c r="BK142" s="17">
        <v>10080</v>
      </c>
      <c r="BL142" s="17">
        <v>7560</v>
      </c>
      <c r="BM142" s="23">
        <v>6720</v>
      </c>
      <c r="BN142" s="18">
        <f t="shared" si="418"/>
        <v>0.75</v>
      </c>
      <c r="BO142" s="18">
        <f t="shared" si="419"/>
        <v>1.125</v>
      </c>
      <c r="BP142" s="17"/>
      <c r="BQ142" s="17"/>
      <c r="BR142" s="23"/>
      <c r="BS142" s="18" t="str">
        <f t="shared" si="420"/>
        <v xml:space="preserve"> </v>
      </c>
      <c r="BT142" s="18" t="str">
        <f t="shared" si="421"/>
        <v xml:space="preserve"> </v>
      </c>
      <c r="BU142" s="17"/>
      <c r="BV142" s="17"/>
      <c r="BW142" s="23"/>
      <c r="BX142" s="18" t="str">
        <f t="shared" si="422"/>
        <v xml:space="preserve"> </v>
      </c>
      <c r="BY142" s="18" t="str">
        <f t="shared" si="423"/>
        <v xml:space="preserve"> </v>
      </c>
      <c r="BZ142" s="17">
        <v>20000</v>
      </c>
      <c r="CA142" s="17"/>
      <c r="CB142" s="23">
        <v>30000</v>
      </c>
      <c r="CC142" s="18" t="str">
        <f t="shared" si="424"/>
        <v xml:space="preserve"> </v>
      </c>
      <c r="CD142" s="18">
        <f t="shared" si="425"/>
        <v>0</v>
      </c>
      <c r="CE142" s="17"/>
      <c r="CF142" s="17"/>
      <c r="CG142" s="23"/>
      <c r="CH142" s="18" t="str">
        <f t="shared" si="426"/>
        <v xml:space="preserve"> </v>
      </c>
      <c r="CI142" s="18" t="str">
        <f t="shared" si="427"/>
        <v xml:space="preserve"> </v>
      </c>
      <c r="CJ142" s="17">
        <f t="shared" si="608"/>
        <v>0</v>
      </c>
      <c r="CK142" s="17">
        <f t="shared" si="609"/>
        <v>0</v>
      </c>
      <c r="CL142" s="17"/>
      <c r="CM142" s="18" t="str">
        <f t="shared" si="428"/>
        <v xml:space="preserve"> </v>
      </c>
      <c r="CN142" s="18" t="str">
        <f t="shared" si="429"/>
        <v xml:space="preserve"> </v>
      </c>
      <c r="CO142" s="17"/>
      <c r="CP142" s="17"/>
      <c r="CQ142" s="23"/>
      <c r="CR142" s="18" t="str">
        <f t="shared" si="430"/>
        <v xml:space="preserve"> </v>
      </c>
      <c r="CS142" s="18" t="str">
        <f t="shared" si="431"/>
        <v xml:space="preserve"> </v>
      </c>
      <c r="CT142" s="17"/>
      <c r="CU142" s="17"/>
      <c r="CV142" s="23"/>
      <c r="CW142" s="18" t="str">
        <f t="shared" si="432"/>
        <v xml:space="preserve"> </v>
      </c>
      <c r="CX142" s="18" t="str">
        <f t="shared" si="433"/>
        <v xml:space="preserve"> </v>
      </c>
      <c r="CY142" s="17"/>
      <c r="CZ142" s="17"/>
      <c r="DA142" s="23"/>
      <c r="DB142" s="18" t="str">
        <f t="shared" si="434"/>
        <v xml:space="preserve"> </v>
      </c>
      <c r="DC142" s="18" t="str">
        <f t="shared" si="435"/>
        <v xml:space="preserve"> </v>
      </c>
      <c r="DD142" s="17"/>
      <c r="DE142" s="17"/>
      <c r="DF142" s="23"/>
      <c r="DG142" s="18" t="str">
        <f t="shared" si="436"/>
        <v xml:space="preserve"> </v>
      </c>
      <c r="DH142" s="18" t="str">
        <f t="shared" si="437"/>
        <v xml:space="preserve"> </v>
      </c>
      <c r="DI142" s="17"/>
      <c r="DJ142" s="17"/>
      <c r="DK142" s="23"/>
      <c r="DL142" s="18" t="str">
        <f t="shared" si="438"/>
        <v xml:space="preserve"> </v>
      </c>
      <c r="DM142" s="18" t="str">
        <f t="shared" si="439"/>
        <v xml:space="preserve"> </v>
      </c>
      <c r="DN142" s="17"/>
      <c r="DO142" s="23"/>
      <c r="DP142" s="38" t="str">
        <f t="shared" si="478"/>
        <v xml:space="preserve"> </v>
      </c>
      <c r="DQ142" s="17"/>
      <c r="DR142" s="17"/>
      <c r="DS142" s="23"/>
      <c r="DT142" s="18" t="str">
        <f t="shared" si="440"/>
        <v xml:space="preserve"> </v>
      </c>
      <c r="DU142" s="18" t="str">
        <f t="shared" si="441"/>
        <v xml:space="preserve"> </v>
      </c>
      <c r="DV142" s="17"/>
      <c r="DW142" s="17"/>
      <c r="DX142" s="23"/>
      <c r="DY142" s="18" t="str">
        <f t="shared" si="442"/>
        <v xml:space="preserve"> </v>
      </c>
      <c r="DZ142" s="18" t="str">
        <f t="shared" si="443"/>
        <v xml:space="preserve"> </v>
      </c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</row>
    <row r="143" spans="1:149" s="6" customFormat="1" ht="15.75" x14ac:dyDescent="0.25">
      <c r="A143" s="26"/>
      <c r="B143" s="24" t="s">
        <v>142</v>
      </c>
      <c r="C143" s="22">
        <f>C144+C145</f>
        <v>1930587894.6199999</v>
      </c>
      <c r="D143" s="22">
        <f>D144+D145</f>
        <v>1437904610.0999999</v>
      </c>
      <c r="E143" s="28">
        <f>E138+E131+E122+E115+E101+E96+E90+E84+E80+E75+E69+E63+E56+E48+E42+E30+E24+E18+E11+E6+E108</f>
        <v>1232825238.55</v>
      </c>
      <c r="F143" s="16">
        <f>IF(D143&lt;=0," ",IF(D143/C143*100&gt;200,"СВ.200",D143/C143))</f>
        <v>0.74480142246153702</v>
      </c>
      <c r="G143" s="16">
        <f t="shared" si="590"/>
        <v>1.1663491021575825</v>
      </c>
      <c r="H143" s="22">
        <f>H144+H145</f>
        <v>1756898532.4599998</v>
      </c>
      <c r="I143" s="22">
        <f>I144+I145</f>
        <v>1330795670.99</v>
      </c>
      <c r="J143" s="28">
        <f>J138+J131+J122+J115+J101+J96+J90+J84+J80+J75+J69+J63+J56+J48+J42+J30+J24+J18+J11+J6+J108</f>
        <v>1148090756.4599998</v>
      </c>
      <c r="K143" s="16">
        <f t="shared" si="570"/>
        <v>0.75746871341888322</v>
      </c>
      <c r="L143" s="16">
        <f t="shared" si="571"/>
        <v>1.1591380415720347</v>
      </c>
      <c r="M143" s="22">
        <f>M144+M145</f>
        <v>1421029390.98</v>
      </c>
      <c r="N143" s="22">
        <f>N144+N145</f>
        <v>1109314208.6900001</v>
      </c>
      <c r="O143" s="28">
        <f>O6+O11+O18+O24+O30+O42+O48+O56+O63+O69+O75+O80+O84+O90+O96+O101+O108+O115+O122+O131+O138</f>
        <v>964073744.80000019</v>
      </c>
      <c r="P143" s="16">
        <f t="shared" si="398"/>
        <v>0.78064128422070955</v>
      </c>
      <c r="Q143" s="16">
        <f t="shared" si="399"/>
        <v>1.1506528568726144</v>
      </c>
      <c r="R143" s="22">
        <f>R144+R145</f>
        <v>54058717.170000002</v>
      </c>
      <c r="S143" s="22">
        <f>S144+S145</f>
        <v>40748399.830000006</v>
      </c>
      <c r="T143" s="28">
        <f>T6+T11+T18+T24+T30+T42+T48+T56+T63+T69+T75+T80+T84+T90+T96+T101+T108+T115+T122+T131+T138</f>
        <v>34798971.359999999</v>
      </c>
      <c r="U143" s="16">
        <f t="shared" si="400"/>
        <v>0.7537803699976332</v>
      </c>
      <c r="V143" s="16">
        <f t="shared" si="401"/>
        <v>1.1709656417269458</v>
      </c>
      <c r="W143" s="22">
        <f>W144+W145</f>
        <v>5413898.6500000004</v>
      </c>
      <c r="X143" s="22">
        <f>X144+X145</f>
        <v>1226765.26</v>
      </c>
      <c r="Y143" s="28">
        <f>Y6+Y11+Y18+Y24+Y30+Y42+Y48+Y56+Y63+Y69+Y75+Y80+Y84+Y90+Y96+Y101+Y108+Y115+Y122+Y131+Y138</f>
        <v>0</v>
      </c>
      <c r="Z143" s="16">
        <f t="shared" si="402"/>
        <v>0.22659553480928202</v>
      </c>
      <c r="AA143" s="16" t="str">
        <f t="shared" si="403"/>
        <v xml:space="preserve"> </v>
      </c>
      <c r="AB143" s="22">
        <f>AB144+AB145</f>
        <v>8817131.7999999989</v>
      </c>
      <c r="AC143" s="22">
        <f>AC144+AC145</f>
        <v>9756371.0699999984</v>
      </c>
      <c r="AD143" s="28">
        <f>AD6+AD11+AD18+AD24+AD30+AD42+AD48+AD56+AD63+AD69+AD75+AD80+AD84+AD90+AD96+AD101+AD108+AD115+AD122+AD131+AD138</f>
        <v>12002714.930000002</v>
      </c>
      <c r="AE143" s="16">
        <f t="shared" si="404"/>
        <v>1.1065243540989145</v>
      </c>
      <c r="AF143" s="16">
        <f t="shared" si="405"/>
        <v>0.81284702060319591</v>
      </c>
      <c r="AG143" s="22">
        <f>AG144+AG145</f>
        <v>65967065.789999999</v>
      </c>
      <c r="AH143" s="22">
        <f>AH144+AH145</f>
        <v>32804463.109999996</v>
      </c>
      <c r="AI143" s="28">
        <f>AI6+AI11+AI18+AI24+AI30+AI42+AI48+AI56+AI63+AI69+AI75+AI80+AI84+AI90+AI96+AI101+AI108+AI115+AI122+AI131+AI138</f>
        <v>23499289.660000004</v>
      </c>
      <c r="AJ143" s="16">
        <f t="shared" si="406"/>
        <v>0.49728546687872921</v>
      </c>
      <c r="AK143" s="16">
        <f t="shared" si="407"/>
        <v>1.3959767969428907</v>
      </c>
      <c r="AL143" s="22">
        <f>AL144+AL145</f>
        <v>201456604.11000001</v>
      </c>
      <c r="AM143" s="22">
        <f>AM144+AM145</f>
        <v>136890283.02999994</v>
      </c>
      <c r="AN143" s="28">
        <f>AN6+AN11+AN18+AN24+AN30+AN42+AN48+AN56+AN63+AN69+AN75+AN80+AN84+AN90+AN96+AN101+AN108+AN115+AN122+AN131+AN138</f>
        <v>113657300.70999998</v>
      </c>
      <c r="AO143" s="16">
        <f t="shared" si="408"/>
        <v>0.67950258386791151</v>
      </c>
      <c r="AP143" s="16">
        <f t="shared" si="409"/>
        <v>1.2044125821646918</v>
      </c>
      <c r="AQ143" s="22">
        <f>AQ144+AQ145</f>
        <v>155723.96</v>
      </c>
      <c r="AR143" s="22">
        <f>AR144+AR145</f>
        <v>55180</v>
      </c>
      <c r="AS143" s="28">
        <f>AS6+AS11+AS18+AS24+AS30+AS42+AS48+AS56+AS63+AS69+AS75+AS80+AS84+AS90+AS96+AS101+AS108+AS115+AS122+AS131+AS138</f>
        <v>58735</v>
      </c>
      <c r="AT143" s="16">
        <f t="shared" si="410"/>
        <v>0.35434495757749807</v>
      </c>
      <c r="AU143" s="16">
        <f t="shared" si="411"/>
        <v>0.93947390823188903</v>
      </c>
      <c r="AV143" s="22">
        <f>AV144+AV145</f>
        <v>173689362.16000003</v>
      </c>
      <c r="AW143" s="22">
        <f>AW144+AW145</f>
        <v>107108939.11000001</v>
      </c>
      <c r="AX143" s="33">
        <f>AX6+AX11+AX18+AX24+AX30+AX42+AX48+AX56+AX63+AX69+AX75+AX80+AX84+AX90+AX96+AX101+AX108+AX115+AX122+AX131+AX138</f>
        <v>84734482.090000004</v>
      </c>
      <c r="AY143" s="16">
        <f t="shared" si="412"/>
        <v>0.61666954025274656</v>
      </c>
      <c r="AZ143" s="16">
        <f t="shared" si="413"/>
        <v>1.2640537413828195</v>
      </c>
      <c r="BA143" s="22">
        <f>BA144+BA145</f>
        <v>13900395.939999999</v>
      </c>
      <c r="BB143" s="22">
        <f>BB144+BB145</f>
        <v>10802292.02</v>
      </c>
      <c r="BC143" s="28">
        <f>BC6+BC11+BC18+BC24+BC30+BC42+BC48+BC56+BC63+BC69+BC75+BC80+BC84+BC90+BC96+BC101+BC108+BC115+BC122+BC131+BC138</f>
        <v>10385291.799999999</v>
      </c>
      <c r="BD143" s="16">
        <f t="shared" si="414"/>
        <v>0.77712117457857099</v>
      </c>
      <c r="BE143" s="16">
        <f t="shared" si="415"/>
        <v>1.0401529613255547</v>
      </c>
      <c r="BF143" s="22">
        <f>BF144+BF145</f>
        <v>23253959.359999999</v>
      </c>
      <c r="BG143" s="22">
        <f>BG144+BG145</f>
        <v>7867168.6699999981</v>
      </c>
      <c r="BH143" s="28">
        <f>BH6+BH11+BH18+BH24+BH30+BH42+BH48+BH56+BH63+BH69+BH75+BH80+BH84+BH90+BH96+BH101+BH108+BH115+BH122+BH131+BH138</f>
        <v>13297012.710000001</v>
      </c>
      <c r="BI143" s="16">
        <f t="shared" si="416"/>
        <v>0.33831523261077884</v>
      </c>
      <c r="BJ143" s="16">
        <f t="shared" si="417"/>
        <v>0.5916493306863958</v>
      </c>
      <c r="BK143" s="22">
        <f>BK144+BK145</f>
        <v>7536146.3700000001</v>
      </c>
      <c r="BL143" s="22">
        <f>BL144+BL145</f>
        <v>5952596.6999999993</v>
      </c>
      <c r="BM143" s="28">
        <f>BM6+BM11+BM18+BM24+BM30+BM42+BM48+BM56+BM63+BM69+BM75+BM80+BM84+BM90+BM96+BM101+BM108+BM115+BM122+BM131+BM138</f>
        <v>4585516.4400000004</v>
      </c>
      <c r="BN143" s="16">
        <f t="shared" si="418"/>
        <v>0.78987275561634285</v>
      </c>
      <c r="BO143" s="16">
        <f t="shared" si="419"/>
        <v>1.2981300531549285</v>
      </c>
      <c r="BP143" s="22">
        <f>BP144+BP145</f>
        <v>1845494.9100000001</v>
      </c>
      <c r="BQ143" s="22">
        <f>BQ144+BQ145</f>
        <v>1548346.54</v>
      </c>
      <c r="BR143" s="28">
        <f>BR6+BR11+BR18+BR24+BR30+BR42+BR48+BR56+BR63+BR69+BR75+BR80+BR84+BR90+BR96+BR101+BR108+BR115+BR122+BR131+BR138</f>
        <v>1114134.01</v>
      </c>
      <c r="BS143" s="16">
        <f t="shared" si="420"/>
        <v>0.83898716361130465</v>
      </c>
      <c r="BT143" s="16">
        <f t="shared" si="421"/>
        <v>1.3897309714115988</v>
      </c>
      <c r="BU143" s="22">
        <f>BU144+BU145</f>
        <v>16299478.020000001</v>
      </c>
      <c r="BV143" s="22">
        <f>BV144+BV145</f>
        <v>12039932.100000001</v>
      </c>
      <c r="BW143" s="28">
        <f>BW6+BW11+BW18+BW24+BW30+BW42+BW48+BW56+BW63+BW69+BW75+BW80+BW84+BW90+BW96+BW101+BW108+BW115+BW122+BW131+BW138</f>
        <v>11606161.16</v>
      </c>
      <c r="BX143" s="16">
        <f t="shared" si="422"/>
        <v>0.73866979575828162</v>
      </c>
      <c r="BY143" s="16">
        <f t="shared" si="423"/>
        <v>1.0373741958275549</v>
      </c>
      <c r="BZ143" s="22">
        <f>BZ144+BZ145</f>
        <v>15445788.619999997</v>
      </c>
      <c r="CA143" s="22">
        <f>CA144+CA145</f>
        <v>14901283.219999999</v>
      </c>
      <c r="CB143" s="28">
        <f>CB6+CB11+CB18+CB24+CB30+CB42+CB48+CB56+CB63+CB69+CB75+CB80+CB84+CB90+CB96+CB101+CB108+CB115+CB122+CB131+CB138</f>
        <v>14955451.560000002</v>
      </c>
      <c r="CC143" s="16">
        <f t="shared" si="424"/>
        <v>0.96474732282073672</v>
      </c>
      <c r="CD143" s="16">
        <f t="shared" si="425"/>
        <v>0.99637802043069812</v>
      </c>
      <c r="CE143" s="22">
        <f>CE144+CE145</f>
        <v>54404692.020000003</v>
      </c>
      <c r="CF143" s="22">
        <f>CF144+CF145</f>
        <v>7738521.6400000006</v>
      </c>
      <c r="CG143" s="28">
        <f>CG6+CG11+CG18+CG24+CG30+CG42+CG48+CG56+CG63+CG69+CG75+CG80+CG84+CG90+CG96+CG101+CG108+CG115+CG122+CG131+CG138</f>
        <v>4838532.5200000005</v>
      </c>
      <c r="CH143" s="16">
        <f t="shared" si="426"/>
        <v>0.14223996777989664</v>
      </c>
      <c r="CI143" s="16">
        <f t="shared" si="427"/>
        <v>1.5993530286327393</v>
      </c>
      <c r="CJ143" s="22">
        <f>CJ144+CJ145</f>
        <v>18880859.75</v>
      </c>
      <c r="CK143" s="22">
        <f>CK144+CK145</f>
        <v>32683876.07</v>
      </c>
      <c r="CL143" s="22">
        <f>CL138+CL131+CL122+CL115+CL108+CL101+CL96+CL90+CL84+CL80+CL75+CL69+CL63+CL56+CL48+CL42+CL30+CL24+CL18+CL11+CL6</f>
        <v>15543943.910000002</v>
      </c>
      <c r="CM143" s="16">
        <f t="shared" si="428"/>
        <v>1.7310586754398194</v>
      </c>
      <c r="CN143" s="16" t="str">
        <f t="shared" si="429"/>
        <v>св.200</v>
      </c>
      <c r="CO143" s="22">
        <f>CO144+CO145</f>
        <v>9070845.6799999997</v>
      </c>
      <c r="CP143" s="22">
        <f>CP144+CP145</f>
        <v>9517861.9099999983</v>
      </c>
      <c r="CQ143" s="28">
        <f>CQ6+CQ11+CQ18+CQ24+CQ30+CQ42+CQ48+CQ56+CQ63+CQ69+CQ75+CQ80+CQ84+CQ90+CQ96+CQ101+CQ108+CQ115+CQ122+CQ131+CQ138</f>
        <v>10733653.659999998</v>
      </c>
      <c r="CR143" s="16">
        <f t="shared" si="430"/>
        <v>1.0492805462434014</v>
      </c>
      <c r="CS143" s="16">
        <f t="shared" si="431"/>
        <v>0.88673085712363109</v>
      </c>
      <c r="CT143" s="22">
        <f>CT144+CT145</f>
        <v>9810014.0700000003</v>
      </c>
      <c r="CU143" s="22">
        <f>CU144+CU145</f>
        <v>23166014.160000004</v>
      </c>
      <c r="CV143" s="28">
        <f>CV6+CV11+CV18+CV24+CV30+CV42+CV48+CV56+CV63+CV69+CV75+CV80+CV84+CV90+CV96+CV101+CV108+CV115+CV122+CV131+CV138</f>
        <v>4810290.25</v>
      </c>
      <c r="CW143" s="16" t="str">
        <f t="shared" si="432"/>
        <v>СВ.200</v>
      </c>
      <c r="CX143" s="16" t="str">
        <f t="shared" si="433"/>
        <v>св.200</v>
      </c>
      <c r="CY143" s="22">
        <f>CY144+CY145</f>
        <v>347000</v>
      </c>
      <c r="CZ143" s="22">
        <f>CZ144+CZ145</f>
        <v>500527.5</v>
      </c>
      <c r="DA143" s="28">
        <f>DA6+DA11+DA18+DA24+DA30+DA42+DA48+DA56+DA63+DA69+DA75+DA80+DA84+DA90+DA96+DA101+DA108+DA115+DA122+DA131+DA138</f>
        <v>457854.01</v>
      </c>
      <c r="DB143" s="16">
        <f t="shared" si="434"/>
        <v>1.4424423631123919</v>
      </c>
      <c r="DC143" s="16">
        <f t="shared" si="435"/>
        <v>1.0932032680023922</v>
      </c>
      <c r="DD143" s="22">
        <f>DD144+DD145</f>
        <v>517739</v>
      </c>
      <c r="DE143" s="22">
        <f>DE144+DE145</f>
        <v>356976.57</v>
      </c>
      <c r="DF143" s="28">
        <f>DF6+DF11+DF18+DF24+DF30+DF42+DF48+DF56+DF63+DF69+DF75+DF80+DF84+DF90+DF96+DF101+DF108+DF115+DF122+DF131+DF138</f>
        <v>393633.01</v>
      </c>
      <c r="DG143" s="16">
        <f t="shared" si="436"/>
        <v>0.68949136534045152</v>
      </c>
      <c r="DH143" s="16">
        <f t="shared" si="437"/>
        <v>0.90687661078017823</v>
      </c>
      <c r="DI143" s="22">
        <f>DI144+DI145</f>
        <v>2509262.2599999998</v>
      </c>
      <c r="DJ143" s="22">
        <f>DJ144+DJ145</f>
        <v>2248814.3199999998</v>
      </c>
      <c r="DK143" s="28">
        <f>DK6+DK11+DK18+DK24+DK30+DK42+DK48+DK56+DK63+DK69+DK75+DK80+DK84+DK90+DK96+DK101+DK108+DK115+DK122+DK131+DK138</f>
        <v>509169.87</v>
      </c>
      <c r="DL143" s="16">
        <f t="shared" si="438"/>
        <v>0.89620537312827553</v>
      </c>
      <c r="DM143" s="16" t="str">
        <f t="shared" si="439"/>
        <v>св.200</v>
      </c>
      <c r="DN143" s="22">
        <f>DN144+DN145</f>
        <v>255666.67</v>
      </c>
      <c r="DO143" s="28">
        <f>DO6+DO11+DO18+DO24+DO30+DO42+DO48+DO56+DO63+DO69+DO75+DO80+DO84+DO90+DO96+DO101+DO108+DO115+DO122+DO131+DO138</f>
        <v>50379.520000000004</v>
      </c>
      <c r="DP143" s="16" t="str">
        <f>IF(DN143=0," ",IF(DN143/DO143*100&gt;200,"св.200",DN143/DO143))</f>
        <v>св.200</v>
      </c>
      <c r="DQ143" s="22">
        <f>DQ144+DQ145</f>
        <v>6200935.4500000002</v>
      </c>
      <c r="DR143" s="22">
        <f>DR144+DR145</f>
        <v>682337.27</v>
      </c>
      <c r="DS143" s="28">
        <f>DS6+DS11+DS18+DS24+DS30+DS42+DS48+DS56+DS63+DS69+DS75+DS80+DS84+DS90+DS96+DS101+DS108+DS115+DS122+DS131+DS138</f>
        <v>901224.77999999991</v>
      </c>
      <c r="DT143" s="16">
        <f t="shared" si="440"/>
        <v>0.11003779599092585</v>
      </c>
      <c r="DU143" s="16">
        <f t="shared" si="441"/>
        <v>0.75712217988502284</v>
      </c>
      <c r="DV143" s="22">
        <f>DV144+DV145</f>
        <v>11754204.199999999</v>
      </c>
      <c r="DW143" s="22">
        <f>DW144+DW145</f>
        <v>8733997.3900000006</v>
      </c>
      <c r="DX143" s="28">
        <f>DX6+DX11+DX18+DX24+DX30+DX42+DX48+DX56+DX63+DX69+DX75+DX80+DX84+DX90+DX96+DX101+DX108+DX115+DX122+DX131+DX138</f>
        <v>5888380.910000002</v>
      </c>
      <c r="DY143" s="16">
        <f t="shared" si="442"/>
        <v>0.74305305926197884</v>
      </c>
      <c r="DZ143" s="16">
        <f t="shared" si="443"/>
        <v>1.4832595790750225</v>
      </c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</row>
    <row r="144" spans="1:149" s="20" customFormat="1" ht="15.75" x14ac:dyDescent="0.25">
      <c r="A144" s="27"/>
      <c r="B144" s="25" t="s">
        <v>143</v>
      </c>
      <c r="C144" s="57">
        <f>C7+C12+C13+C14+C19+C20+C25+C43+C49+C57+C64+C70+C76+C81+C85+C86+C91+C97+C102+C109+C116+C123+C132+C139</f>
        <v>1614609197.4399998</v>
      </c>
      <c r="D144" s="57">
        <f>D7+D12+D13+D14+D19+D20+D25+D43+D49+D57+D64+D70+D76+D81+D85+D86+D91+D97+D102+D109+D116+D123+D132+D139</f>
        <v>1198497569.01</v>
      </c>
      <c r="E144" s="57">
        <f>E7+E12+E13+E14+E19+E20+E25+E43+E49+E57+E64+E70+E76+E81+E85+E86+E91+E97+E102+E109+E116+E123+E132+E139</f>
        <v>1028248666.41</v>
      </c>
      <c r="F144" s="16">
        <f>IF(D144&lt;=0," ",IF(D144/C144*100&gt;200,"СВ.200",D144/C144))</f>
        <v>0.74228337786644938</v>
      </c>
      <c r="G144" s="16">
        <f>IF(E144=0," ",IF(D144/E144*100&gt;200,"св.200",D144/E144))</f>
        <v>1.1655717222511968</v>
      </c>
      <c r="H144" s="57">
        <f>H7+H12+H13+H14+H19+H20+H25+H43+H49+H57+H64+H70+H76+H81+H85+H86+H91+H97+H102+H109+H116+H123+H132+H139</f>
        <v>1502406950.7699997</v>
      </c>
      <c r="I144" s="57">
        <f>I7+I12+I13+I14+I19+I20+I25+I43+I49+I57+I64+I70+I76+I81+I85+I86+I91+I97+I102+I109+I116+I123+I132+I139</f>
        <v>1145596238.6800001</v>
      </c>
      <c r="J144" s="57">
        <f>J7+J12+J13+J14+J19+J20+J25+J43+J49+J57+J64+J70+J76+J81+J85+J86+J91+J97+J102+J109+J116+J123+J132+J139</f>
        <v>979630584.09999967</v>
      </c>
      <c r="K144" s="16">
        <f t="shared" ref="K144" si="610">IF(I144&lt;=0," ",IF(I144/H144*100&gt;200,"СВ.200",I144/H144))</f>
        <v>0.76250728079557251</v>
      </c>
      <c r="L144" s="16">
        <f t="shared" ref="L144" si="611">IF(J144=0," ",IF(I144/J144*100&gt;200,"св.200",I144/J144))</f>
        <v>1.1694165711786912</v>
      </c>
      <c r="M144" s="57">
        <f>M7+M12+M13+M14+M19+M20+M25+M43+M49+M57+M64+M70+M76+M81+M85+M86+M91+M97+M102+M109+M116+M123+M132+M139</f>
        <v>1323467824.53</v>
      </c>
      <c r="N144" s="57">
        <f>N7+N12+N13+N14+N19+N20+N25+N43+N49+N57+N64+N70+N76+N81+N85+N86+N91+N97+N102+N109+N116+N123+N132+N139</f>
        <v>1027163963.36</v>
      </c>
      <c r="O144" s="57">
        <f>O7+O12+O13+O14+O19+O20+O25+O43+O49+O57+O64+O70+O76+O81+O85+O86+O91+O97+O102+O109+O116+O123+O132+O139</f>
        <v>888693123.66999972</v>
      </c>
      <c r="P144" s="16">
        <f t="shared" si="398"/>
        <v>0.77611555364013052</v>
      </c>
      <c r="Q144" s="16">
        <f t="shared" si="399"/>
        <v>1.1558140104856027</v>
      </c>
      <c r="R144" s="57">
        <f>R7+R12+R13+R14+R19+R20+R25+R43+R49+R57+R64+R70+R76+R81+R85+R86+R91+R97+R102+R109+R116+R123+R132+R139</f>
        <v>54058717.170000002</v>
      </c>
      <c r="S144" s="57">
        <f>S7+S12+S13+S14+S19+S20+S25+S43+S49+S57+S64+S70+S76+S81+S85+S86+S91+S97+S102+S109+S116+S123+S132+S139</f>
        <v>40748399.830000006</v>
      </c>
      <c r="T144" s="57">
        <f>T7+T12+T13+T14+T19+T20+T25+T43+T49+T57+T64+T70+T76+T81+T85+T86+T91+T97+T102+T109+T116+T123+T132+T139</f>
        <v>34798971.359999999</v>
      </c>
      <c r="U144" s="16">
        <f t="shared" si="400"/>
        <v>0.7537803699976332</v>
      </c>
      <c r="V144" s="16">
        <f t="shared" si="401"/>
        <v>1.1709656417269458</v>
      </c>
      <c r="W144" s="57">
        <f>W7+W12+W13+W14+W19+W20+W25+W43+W49+W57+W64+W70+W76+W81+W85+W86+W91+W97+W102+W109+W116+W123+W132+W139</f>
        <v>5413898.6500000004</v>
      </c>
      <c r="X144" s="57">
        <f>X7+X12+X13+X14+X19+X20+X25+X43+X49+X57+X64+X70+X76+X81+X85+X86+X91+X97+X102+X109+X116+X123+X132+X139</f>
        <v>1226765.26</v>
      </c>
      <c r="Y144" s="57">
        <f>Y7+Y12+Y13+Y14+Y19+Y20+Y25+Y43+Y49+Y57+Y64+Y70+Y76+Y81+Y85+Y86+Y91+Y97+Y102+Y109+Y116+Y123+Y132+Y139</f>
        <v>0</v>
      </c>
      <c r="Z144" s="16">
        <f t="shared" si="402"/>
        <v>0.22659553480928202</v>
      </c>
      <c r="AA144" s="16" t="str">
        <f t="shared" si="403"/>
        <v xml:space="preserve"> </v>
      </c>
      <c r="AB144" s="57">
        <f>AB7+AB12+AB13+AB14+AB19+AB20+AB25+AB43+AB49+AB57+AB64+AB70+AB76+AB81+AB85+AB86+AB91+AB97+AB102+AB109+AB116+AB123+AB132+AB139</f>
        <v>1123214.03</v>
      </c>
      <c r="AC144" s="57">
        <f>AC7+AC12+AC13+AC14+AC19+AC20+AC25+AC43+AC49+AC57+AC64+AC70+AC76+AC81+AC85+AC86+AC91+AC97+AC102+AC109+AC116+AC123+AC132+AC139</f>
        <v>692797.92</v>
      </c>
      <c r="AD144" s="57">
        <f>AD7+AD12+AD13+AD14+AD19+AD20+AD25+AD43+AD49+AD57+AD64+AD70+AD76+AD81+AD85+AD86+AD91+AD97+AD102+AD109+AD116+AD123+AD132+AD139</f>
        <v>1316632.7999999998</v>
      </c>
      <c r="AE144" s="16">
        <f t="shared" si="404"/>
        <v>0.61679956045420836</v>
      </c>
      <c r="AF144" s="16">
        <f t="shared" si="405"/>
        <v>0.52618916982776076</v>
      </c>
      <c r="AG144" s="57">
        <f>AG7+AG12+AG13+AG14+AG19+AG20+AG25+AG43+AG49+AG57+AG64+AG70+AG76+AG81+AG85+AG86+AG91+AG97+AG102+AG109+AG116+AG123+AG132+AG139</f>
        <v>42107000</v>
      </c>
      <c r="AH144" s="57">
        <f>AH7+AH12+AH13+AH14+AH19+AH20+AH25+AH43+AH49+AH57+AH64+AH70+AH76+AH81+AH85+AH86+AH91+AH97+AH102+AH109+AH116+AH123+AH132+AH139</f>
        <v>19224034.399999999</v>
      </c>
      <c r="AI144" s="57">
        <f>AI7+AI12+AI13+AI14+AI19+AI20+AI25+AI43+AI49+AI57+AI64+AI70+AI76+AI81+AI85+AI86+AI91+AI97+AI102+AI109+AI116+AI123+AI132+AI139</f>
        <v>14105179.380000003</v>
      </c>
      <c r="AJ144" s="16">
        <f t="shared" si="406"/>
        <v>0.45655198423065046</v>
      </c>
      <c r="AK144" s="16">
        <f t="shared" si="407"/>
        <v>1.3629060561440371</v>
      </c>
      <c r="AL144" s="57">
        <f>AL7+AL12+AL13+AL14+AL19+AL20+AL25+AL43+AL49+AL57+AL64+AL70+AL76+AL81+AL85+AL86+AL91+AL97+AL102+AL109+AL116+AL123+AL132+AL139</f>
        <v>76232296.390000001</v>
      </c>
      <c r="AM144" s="57">
        <f>AM7+AM12+AM13+AM14+AM19+AM20+AM25+AM43+AM49+AM57+AM64+AM70+AM76+AM81+AM85+AM86+AM91+AM97+AM102+AM109+AM116+AM123+AM132+AM139</f>
        <v>56538627.909999989</v>
      </c>
      <c r="AN144" s="57">
        <f>AN7+AN12+AN13+AN14+AN19+AN20+AN25+AN43+AN49+AN57+AN64+AN70+AN76+AN81+AN85+AN86+AN91+AN97+AN102+AN109+AN116+AN123+AN132+AN139</f>
        <v>40713606.890000015</v>
      </c>
      <c r="AO144" s="16">
        <f t="shared" si="408"/>
        <v>0.74166240015585594</v>
      </c>
      <c r="AP144" s="16">
        <f t="shared" si="409"/>
        <v>1.388691207407784</v>
      </c>
      <c r="AQ144" s="57">
        <f>AQ7+AQ12+AQ13+AQ14+AQ19+AQ20+AQ25+AQ43+AQ49+AQ57+AQ64+AQ70+AQ76+AQ81+AQ85+AQ86+AQ91+AQ97+AQ102+AQ109+AQ116+AQ123+AQ132+AQ139</f>
        <v>4000</v>
      </c>
      <c r="AR144" s="57">
        <f>AR7+AR12+AR13+AR14+AR19+AR20+AR25+AR43+AR49+AR57+AR64+AR70+AR76+AR81+AR85+AR86+AR91+AR97+AR102+AR109+AR116+AR123+AR132+AR139</f>
        <v>1650</v>
      </c>
      <c r="AS144" s="57">
        <f>AS7+AS12+AS13+AS14+AS19+AS20+AS25+AS43+AS49+AS57+AS64+AS70+AS76+AS81+AS85+AS86+AS91+AS97+AS102+AS109+AS116+AS123+AS132+AS139</f>
        <v>3070</v>
      </c>
      <c r="AT144" s="16">
        <f t="shared" si="410"/>
        <v>0.41249999999999998</v>
      </c>
      <c r="AU144" s="16">
        <f t="shared" si="411"/>
        <v>0.53745928338762217</v>
      </c>
      <c r="AV144" s="57">
        <f>AV7+AV12+AV13+AV14+AV19+AV20+AV25+AV43+AV49+AV57+AV64+AV70+AV76+AV81+AV85+AV86+AV91+AV97+AV102+AV109+AV116+AV123+AV132+AV139</f>
        <v>112202246.67000002</v>
      </c>
      <c r="AW144" s="57">
        <f>AW7+AW12+AW13+AW14+AW19+AW20+AW25+AW43+AW49+AW57+AW64+AW70+AW76+AW81+AW85+AW86+AW91+AW97+AW102+AW109+AW116+AW123+AW132+AW139</f>
        <v>52901330.330000006</v>
      </c>
      <c r="AX144" s="57">
        <f>AX7+AX12+AX13+AX14+AX19+AX20+AX25+AX43+AX49+AX57+AX64+AX70+AX76+AX81+AX85+AX86+AX91+AX97+AX102+AX109+AX116+AX123+AX132+AX139</f>
        <v>48618082.309999995</v>
      </c>
      <c r="AY144" s="16">
        <f t="shared" si="412"/>
        <v>0.47148191680679113</v>
      </c>
      <c r="AZ144" s="16">
        <f t="shared" si="413"/>
        <v>1.0880998965094724</v>
      </c>
      <c r="BA144" s="57">
        <f>BA7+BA12+BA13+BA14+BA19+BA20+BA25+BA43+BA49+BA57+BA64+BA70+BA76+BA81+BA85+BA86+BA91+BA97+BA102+BA109+BA116+BA123+BA132+BA139</f>
        <v>13368274.939999999</v>
      </c>
      <c r="BB144" s="57">
        <f>BB7+BB12+BB13+BB14+BB19+BB20+BB25+BB43+BB49+BB57+BB64+BB70+BB76+BB81+BB85+BB86+BB91+BB97+BB102+BB109+BB116+BB123+BB132+BB139</f>
        <v>10298028.26</v>
      </c>
      <c r="BC144" s="57">
        <f>BC7+BC12+BC13+BC14+BC19+BC20+BC25+BC43+BC49+BC57+BC64+BC70+BC76+BC81+BC85+BC86+BC91+BC97+BC102+BC109+BC116+BC123+BC132+BC139</f>
        <v>9888613.3299999982</v>
      </c>
      <c r="BD144" s="16">
        <f t="shared" si="414"/>
        <v>0.77033336808376562</v>
      </c>
      <c r="BE144" s="16">
        <f t="shared" si="415"/>
        <v>1.0414026634814328</v>
      </c>
      <c r="BF144" s="57">
        <f>BF7+BF12+BF13+BF14+BF19+BF20+BF25+BF43+BF49+BF57+BF64+BF70+BF76+BF81+BF85+BF86+BF91+BF97+BF102+BF109+BF116+BF123+BF132+BF139</f>
        <v>1183371.07</v>
      </c>
      <c r="BG144" s="57">
        <f>BG7+BG12+BG13+BG14+BG19+BG20+BG25+BG43+BG49+BG57+BG64+BG70+BG76+BG81+BG85+BG86+BG91+BG97+BG102+BG109+BG116+BG123+BG132+BG139</f>
        <v>422526.81000000006</v>
      </c>
      <c r="BH144" s="57">
        <f>BH7+BH12+BH13+BH14+BH19+BH20+BH25+BH43+BH49+BH57+BH64+BH70+BH76+BH81+BH85+BH86+BH91+BH97+BH102+BH109+BH116+BH123+BH132+BH139</f>
        <v>988264.3</v>
      </c>
      <c r="BI144" s="16">
        <f t="shared" si="416"/>
        <v>0.35705352337200541</v>
      </c>
      <c r="BJ144" s="16">
        <f t="shared" si="417"/>
        <v>0.42754434213600556</v>
      </c>
      <c r="BK144" s="57">
        <f>BK7+BK12+BK13+BK14+BK19+BK20+BK25+BK43+BK49+BK57+BK64+BK70+BK76+BK81+BK85+BK86+BK91+BK97+BK102+BK109+BK116+BK123+BK132+BK139</f>
        <v>3914089.93</v>
      </c>
      <c r="BL144" s="57">
        <f>BL7+BL12+BL13+BL14+BL19+BL20+BL25+BL43+BL49+BL57+BL64+BL70+BL76+BL81+BL85+BL86+BL91+BL97+BL102+BL109+BL116+BL123+BL132+BL139</f>
        <v>3558122.6399999997</v>
      </c>
      <c r="BM144" s="57">
        <f>BM7+BM12+BM13+BM14+BM19+BM20+BM25+BM43+BM49+BM57+BM64+BM70+BM76+BM81+BM85+BM86+BM91+BM97+BM102+BM109+BM116+BM123+BM132+BM139</f>
        <v>2315388.9000000004</v>
      </c>
      <c r="BN144" s="16">
        <f t="shared" si="418"/>
        <v>0.90905490257859234</v>
      </c>
      <c r="BO144" s="16">
        <f t="shared" si="419"/>
        <v>1.5367278645932867</v>
      </c>
      <c r="BP144" s="57">
        <f>BP7+BP12+BP13+BP14+BP19+BP20+BP25+BP43+BP49+BP57+BP64+BP70+BP76+BP81+BP85+BP86+BP91+BP97+BP102+BP109+BP116+BP123+BP132+BP139</f>
        <v>1243082.4100000001</v>
      </c>
      <c r="BQ144" s="57">
        <f>BQ7+BQ12+BQ13+BQ14+BQ19+BQ20+BQ25+BQ43+BQ49+BQ57+BQ64+BQ70+BQ76+BQ81+BQ85+BQ86+BQ91+BQ97+BQ102+BQ109+BQ116+BQ123+BQ132+BQ139</f>
        <v>1226121.71</v>
      </c>
      <c r="BR144" s="57">
        <f>BR7+BR12+BR13+BR14+BR19+BR20+BR25+BR43+BR49+BR57+BR64+BR70+BR76+BR81+BR85+BR86+BR91+BR97+BR102+BR109+BR116+BR123+BR132+BR139</f>
        <v>720584.4</v>
      </c>
      <c r="BS144" s="16">
        <f t="shared" si="420"/>
        <v>0.98635593274946254</v>
      </c>
      <c r="BT144" s="16">
        <f t="shared" si="421"/>
        <v>1.701565715272215</v>
      </c>
      <c r="BU144" s="57">
        <f>BU7+BU12+BU13+BU14+BU19+BU20+BU25+BU43+BU49+BU57+BU64+BU70+BU76+BU81+BU85+BU86+BU91+BU97+BU102+BU109+BU116+BU123+BU132+BU139</f>
        <v>10352652.370000001</v>
      </c>
      <c r="BV144" s="57">
        <f>BV7+BV12+BV13+BV14+BV19+BV20+BV25+BV43+BV49+BV57+BV64+BV70+BV76+BV81+BV85+BV86+BV91+BV97+BV102+BV109+BV116+BV123+BV132+BV139</f>
        <v>7581779.5500000007</v>
      </c>
      <c r="BW144" s="57">
        <f>BW7+BW12+BW13+BW14+BW19+BW20+BW25+BW43+BW49+BW57+BW64+BW70+BW76+BW81+BW85+BW86+BW91+BW97+BW102+BW109+BW116+BW123+BW132+BW139</f>
        <v>7128296.6300000008</v>
      </c>
      <c r="BX144" s="16">
        <f t="shared" si="422"/>
        <v>0.73235140899452422</v>
      </c>
      <c r="BY144" s="16">
        <f t="shared" si="423"/>
        <v>1.063617290853397</v>
      </c>
      <c r="BZ144" s="57">
        <f>BZ7+BZ12+BZ13+BZ14+BZ19+BZ20+BZ25+BZ43+BZ49+BZ57+BZ64+BZ70+BZ76+BZ81+BZ85+BZ86+BZ91+BZ97+BZ102+BZ109+BZ116+BZ123+BZ132+BZ139</f>
        <v>9001536.1599999983</v>
      </c>
      <c r="CA144" s="57">
        <f>CA7+CA12+CA13+CA14+CA19+CA20+CA25+CA43+CA49+CA57+CA64+CA70+CA76+CA81+CA85+CA86+CA91+CA97+CA102+CA109+CA116+CA123+CA132+CA139</f>
        <v>10326761.1</v>
      </c>
      <c r="CB144" s="57">
        <f>CB7+CB12+CB13+CB14+CB19+CB20+CB25+CB43+CB49+CB57+CB64+CB70+CB76+CB81+CB85+CB86+CB91+CB97+CB102+CB109+CB116+CB123+CB132+CB139</f>
        <v>10794536.960000001</v>
      </c>
      <c r="CC144" s="16">
        <f t="shared" si="424"/>
        <v>1.1472220870354202</v>
      </c>
      <c r="CD144" s="16">
        <f t="shared" si="425"/>
        <v>0.95666550017537744</v>
      </c>
      <c r="CE144" s="57">
        <f>CE7+CE12+CE13+CE14+CE19+CE20+CE25+CE43+CE49+CE57+CE64+CE70+CE76+CE81+CE85+CE86+CE91+CE97+CE102+CE109+CE116+CE123+CE132+CE139</f>
        <v>48409839.970000006</v>
      </c>
      <c r="CF144" s="57">
        <f>CF7+CF12+CF13+CF14+CF19+CF20+CF25+CF43+CF49+CF57+CF64+CF70+CF76+CF81+CF85+CF86+CF91+CF97+CF102+CF109+CF116+CF123+CF132+CF139</f>
        <v>3003139.5900000003</v>
      </c>
      <c r="CG144" s="57">
        <f>CG7+CG12+CG13+CG14+CG19+CG20+CG25+CG43+CG49+CG57+CG64+CG70+CG76+CG81+CG85+CG86+CG91+CG97+CG102+CG109+CG116+CG123+CG132+CG139</f>
        <v>2219030.3000000003</v>
      </c>
      <c r="CH144" s="16">
        <f t="shared" si="426"/>
        <v>6.2035726452743321E-2</v>
      </c>
      <c r="CI144" s="16">
        <f t="shared" si="427"/>
        <v>1.3533567297391116</v>
      </c>
      <c r="CJ144" s="57">
        <f>CJ7+CJ12+CJ13+CJ14+CJ19+CJ20+CJ25+CJ43+CJ49+CJ57+CJ64+CJ70+CJ76+CJ81+CJ85+CJ86+CJ91+CJ97+CJ102+CJ109+CJ116+CJ123+CJ132+CJ139</f>
        <v>10492103.680000002</v>
      </c>
      <c r="CK144" s="57">
        <f>CK7+CK12+CK13+CK14+CK19+CK20+CK25+CK43+CK49+CK57+CK64+CK70+CK76+CK81+CK85+CK86+CK91+CK97+CK102+CK109+CK116+CK123+CK132+CK139</f>
        <v>10088375.769999998</v>
      </c>
      <c r="CL144" s="57">
        <f>CL7+CL12+CL13+CL14+CL19+CL20+CL25+CL43+CL49+CL57+CL64+CL70+CL76+CL81+CL85+CL86+CL91+CL97+CL102+CL109+CL116+CL123+CL132+CL139</f>
        <v>11104396.27</v>
      </c>
      <c r="CM144" s="16">
        <f t="shared" si="428"/>
        <v>0.96152078531499952</v>
      </c>
      <c r="CN144" s="16">
        <f t="shared" si="429"/>
        <v>0.90850286001185709</v>
      </c>
      <c r="CO144" s="57">
        <f>CO7+CO12+CO13+CO14+CO19+CO20+CO25+CO43+CO49+CO57+CO64+CO70+CO76+CO81+CO85+CO86+CO91+CO97+CO102+CO109+CO116+CO123+CO132+CO139</f>
        <v>9070845.6799999997</v>
      </c>
      <c r="CP144" s="57">
        <f>CP7+CP12+CP13+CP14+CP19+CP20+CP25+CP43+CP49+CP57+CP64+CP70+CP76+CP81+CP85+CP86+CP91+CP97+CP102+CP109+CP116+CP123+CP132+CP139</f>
        <v>9517861.9099999983</v>
      </c>
      <c r="CQ144" s="57">
        <f>CQ7+CQ12+CQ13+CQ14+CQ19+CQ20+CQ25+CQ43+CQ49+CQ57+CQ64+CQ70+CQ76+CQ81+CQ85+CQ86+CQ91+CQ97+CQ102+CQ109+CQ116+CQ123+CQ132+CQ139</f>
        <v>10733653.659999998</v>
      </c>
      <c r="CR144" s="16">
        <f t="shared" si="430"/>
        <v>1.0492805462434014</v>
      </c>
      <c r="CS144" s="16">
        <f t="shared" si="431"/>
        <v>0.88673085712363109</v>
      </c>
      <c r="CT144" s="57">
        <f>CT7+CT12+CT13+CT14+CT19+CT20+CT25+CT43+CT49+CT57+CT64+CT70+CT76+CT81+CT85+CT86+CT91+CT97+CT102+CT109+CT116+CT123+CT132+CT139</f>
        <v>1421258</v>
      </c>
      <c r="CU144" s="57">
        <f>CU7+CU12+CU13+CU14+CU19+CU20+CU25+CU43+CU49+CU57+CU64+CU70+CU76+CU81+CU85+CU86+CU91+CU97+CU102+CU109+CU116+CU123+CU132+CU139</f>
        <v>570513.86</v>
      </c>
      <c r="CV144" s="57">
        <f>CV7+CV12+CV13+CV14+CV19+CV20+CV25+CV43+CV49+CV57+CV64+CV70+CV76+CV81+CV85+CV86+CV91+CV97+CV102+CV109+CV116+CV123+CV132+CV139</f>
        <v>370742.61</v>
      </c>
      <c r="CW144" s="16">
        <f t="shared" si="432"/>
        <v>0.40141470443789939</v>
      </c>
      <c r="CX144" s="16">
        <f t="shared" si="433"/>
        <v>1.5388408146557526</v>
      </c>
      <c r="CY144" s="57">
        <f>CY7+CY12+CY13+CY14+CY19+CY20+CY25+CY43+CY49+CY57+CY64+CY70+CY76+CY81+CY85+CY86+CY91+CY97+CY102+CY109+CY116+CY123+CY132+CY139</f>
        <v>347000</v>
      </c>
      <c r="CZ144" s="57">
        <f>CZ7+CZ12+CZ13+CZ14+CZ19+CZ20+CZ25+CZ43+CZ49+CZ57+CZ64+CZ70+CZ76+CZ81+CZ85+CZ86+CZ91+CZ97+CZ102+CZ109+CZ116+CZ123+CZ132+CZ139</f>
        <v>500527.5</v>
      </c>
      <c r="DA144" s="57">
        <f>DA7+DA12+DA13+DA14+DA19+DA20+DA25+DA43+DA49+DA57+DA64+DA70+DA76+DA81+DA85+DA86+DA91+DA97+DA102+DA109+DA116+DA123+DA132+DA139</f>
        <v>427190.95</v>
      </c>
      <c r="DB144" s="16">
        <f t="shared" si="434"/>
        <v>1.4424423631123919</v>
      </c>
      <c r="DC144" s="16">
        <f t="shared" si="435"/>
        <v>1.1716715908892732</v>
      </c>
      <c r="DD144" s="57">
        <f>DD7+DD12+DD13+DD14+DD19+DD20+DD25+DD43+DD49+DD57+DD64+DD70+DD76+DD81+DD85+DD86+DD91+DD97+DD102+DD109+DD116+DD123+DD132+DD139</f>
        <v>517739</v>
      </c>
      <c r="DE144" s="57">
        <f>DE7+DE12+DE13+DE14+DE19+DE20+DE25+DE43+DE49+DE57+DE64+DE70+DE76+DE81+DE85+DE86+DE91+DE97+DE102+DE109+DE116+DE123+DE132+DE139</f>
        <v>356976.57</v>
      </c>
      <c r="DF144" s="57">
        <f>DF7+DF12+DF13+DF14+DF19+DF20+DF25+DF43+DF49+DF57+DF64+DF70+DF76+DF81+DF85+DF86+DF91+DF97+DF102+DF109+DF116+DF123+DF132+DF139</f>
        <v>393633.01</v>
      </c>
      <c r="DG144" s="16">
        <f t="shared" si="436"/>
        <v>0.68949136534045152</v>
      </c>
      <c r="DH144" s="16">
        <f t="shared" si="437"/>
        <v>0.90687661078017823</v>
      </c>
      <c r="DI144" s="57">
        <f>DI7+DI12+DI13+DI14+DI19+DI20+DI25+DI43+DI49+DI57+DI64+DI70+DI76+DI81+DI85+DI86+DI91+DI97+DI102+DI109+DI116+DI123+DI132+DI139</f>
        <v>1744384.7799999998</v>
      </c>
      <c r="DJ144" s="57">
        <f>DJ7+DJ12+DJ13+DJ14+DJ19+DJ20+DJ25+DJ43+DJ49+DJ57+DJ64+DJ70+DJ76+DJ81+DJ85+DJ86+DJ91+DJ97+DJ102+DJ109+DJ116+DJ123+DJ132+DJ139</f>
        <v>1271152.96</v>
      </c>
      <c r="DK144" s="57">
        <f>DK7+DK12+DK13+DK14+DK19+DK20+DK25+DK43+DK49+DK57+DK64+DK70+DK76+DK81+DK85+DK86+DK91+DK97+DK102+DK109+DK116+DK123+DK132+DK139</f>
        <v>403133.06</v>
      </c>
      <c r="DL144" s="16">
        <f t="shared" si="438"/>
        <v>0.7287113339752942</v>
      </c>
      <c r="DM144" s="16" t="str">
        <f t="shared" si="439"/>
        <v>св.200</v>
      </c>
      <c r="DN144" s="57">
        <f>DN7+DN12+DN13+DN14+DN19+DN20+DN25+DN43+DN49+DN57+DN64+DN70+DN76+DN81+DN85+DN86+DN91+DN97+DN102+DN109+DN116+DN123+DN132+DN139</f>
        <v>130003.15</v>
      </c>
      <c r="DO144" s="57">
        <f>DO7+DO12+DO13+DO14+DO19+DO20+DO25+DO43+DO49+DO57+DO64+DO70+DO76+DO81+DO85+DO86+DO91+DO97+DO102+DO109+DO116+DO123+DO132+DO139</f>
        <v>64257.61</v>
      </c>
      <c r="DP144" s="16" t="str">
        <f>IF(DN144=0," ",IF(DN144/DO144*100&gt;200,"св.200",DN144/DO144))</f>
        <v>св.200</v>
      </c>
      <c r="DQ144" s="57">
        <f>DQ7+DQ12+DQ13+DQ14+DQ19+DQ20+DQ25+DQ43+DQ49+DQ57+DQ64+DQ70+DQ76+DQ81+DQ85+DQ86+DQ91+DQ97+DQ102+DQ109+DQ116+DQ123+DQ132+DQ139</f>
        <v>6020355</v>
      </c>
      <c r="DR144" s="57">
        <f>DR7+DR12+DR13+DR14+DR19+DR20+DR25+DR43+DR49+DR57+DR64+DR70+DR76+DR81+DR85+DR86+DR91+DR97+DR102+DR109+DR116+DR123+DR132+DR139</f>
        <v>494217.26999999996</v>
      </c>
      <c r="DS144" s="57">
        <f>DS7+DS12+DS13+DS14+DS19+DS20+DS25+DS43+DS49+DS57+DS64+DS70+DS76+DS81+DS85+DS86+DS91+DS97+DS102+DS109+DS116+DS123+DS132+DS139</f>
        <v>229571.49</v>
      </c>
      <c r="DT144" s="16">
        <f t="shared" si="440"/>
        <v>8.2091051109112328E-2</v>
      </c>
      <c r="DU144" s="16" t="str">
        <f t="shared" si="441"/>
        <v>св.200</v>
      </c>
      <c r="DV144" s="57">
        <f>DV7+DV12+DV13+DV14+DV19+DV20+DV25+DV43+DV49+DV57+DV64+DV70+DV76+DV81+DV85+DV86+DV91+DV97+DV102+DV109+DV116+DV123+DV132+DV139</f>
        <v>5430484.0299999993</v>
      </c>
      <c r="DW144" s="57">
        <f>DW7+DW12+DW13+DW14+DW19+DW20+DW25+DW43+DW49+DW57+DW64+DW70+DW76+DW81+DW85+DW86+DW91+DW97+DW102+DW109+DW116+DW123+DW132+DW139</f>
        <v>3461685.77</v>
      </c>
      <c r="DX144" s="57">
        <f>DX7+DX12+DX13+DX14+DX19+DX20+DX25+DX43+DX49+DX57+DX64+DX70+DX76+DX81+DX85+DX86+DX91+DX97+DX102+DX109+DX116+DX123+DX132+DX139</f>
        <v>1939827.8600000003</v>
      </c>
      <c r="DY144" s="16">
        <f t="shared" si="442"/>
        <v>0.63745436886958318</v>
      </c>
      <c r="DZ144" s="16">
        <f t="shared" si="443"/>
        <v>1.7845324533074802</v>
      </c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</row>
    <row r="145" spans="1:149" s="20" customFormat="1" ht="15.75" customHeight="1" collapsed="1" x14ac:dyDescent="0.25">
      <c r="A145" s="27"/>
      <c r="B145" s="58" t="s">
        <v>144</v>
      </c>
      <c r="C145" s="57">
        <f>SUM(C8:C10,C15:C17,C21:C23,C26:C29,C31:C41,C44:C47,C50:C55,C58:C62,C65:C68,C71:C74,C77:C79,C82:C83,C87:C89,C92:C95,C98:C100,C103:C107,C110:C114,C117:C121,C124:C130,C133:C137,C140:C142)</f>
        <v>315978697.18000001</v>
      </c>
      <c r="D145" s="57">
        <f>SUM(D8:D10,D15:D17,D21:D23,D26:D29,D31:D41,D44:D47,D50:D55,D58:D62,D65:D68,D71:D74,D77:D79,D82:D83,D87:D89,D92:D95,D98:D100,D103:D107,D110:D114,D117:D121,D124:D130,D133:D137,D140:D142)</f>
        <v>239407041.09000003</v>
      </c>
      <c r="E145" s="57">
        <f>SUM(E8:E10,E15:E17,E21:E23,E26:E29,E31:E41,E50:E55,E58:E62,E65,E66:E67,E68,E71:E74,E44:E47,E82:E83,E87:E89,E92:E95,E98:E100,E103:E107,E110:E114,E77:E79,E117:E121,E124:E130,E133:E134,E135:E137,E140,E141,E142)</f>
        <v>204576572.13999999</v>
      </c>
      <c r="F145" s="16">
        <f>IF(D145&lt;=0," ",IF(D145/C145*100&gt;200,"СВ.200",D145/C145))</f>
        <v>0.75766829608016184</v>
      </c>
      <c r="G145" s="16">
        <f>IF(E145=0," ",IF(D145/E145*100&gt;200,"св.200",D145/E145))</f>
        <v>1.1702563914609154</v>
      </c>
      <c r="H145" s="57">
        <f>SUM(H8:H10,H15:H17,H21:H23,H26:H29,H31:H41,H44:H47,H50:H55,H58:H62,H65:H68,H71:H74,H77:H79,H82:H83,H87:H89,H92:H95,H98:H100,H103:H107,H110:H114,H117:H121,H124:H130,H133:H137,H140:H142)</f>
        <v>254491581.68999997</v>
      </c>
      <c r="I145" s="57">
        <f>SUM(I8:I10,I15:I17,I21:I23,I26:I29,I31:I41,I44:I47,I50:I55,I58:I62,I65:I68,I71:I74,I77:I79,I82:I83,I87:I89,I92:I95,I98:I100,I103:I107,I110:I114,I117:I121,I124:I130,I133:I137,I140:I142)</f>
        <v>185199432.31</v>
      </c>
      <c r="J145" s="57">
        <f>SUM(J8:J10,J15:J17,J21:J23,J26:J29,J31:J41,J50:J55,J58:J62,J65,J66:J67,J68,J71:J74,J44:J47,J82:J83,J87:J89,J92:J95,J98:J100,J103:J107,J110:J114,J77:J79,J117:J121,J124:J130,J133:J134,J135:J137,J140,J141,J142)</f>
        <v>168460172.36000007</v>
      </c>
      <c r="K145" s="16">
        <f t="shared" ref="K145" si="612">IF(I145&lt;=0," ",IF(I145/H145*100&gt;200,"СВ.200",I145/H145))</f>
        <v>0.72772321614784974</v>
      </c>
      <c r="L145" s="16">
        <f t="shared" ref="L145" si="613">IF(J145=0," ",IF(I145/J145*100&gt;200,"св.200",I145/J145))</f>
        <v>1.0993662758116385</v>
      </c>
      <c r="M145" s="57">
        <f>SUM(M8:M10,M15:M17,M21:M23,M26:M29,M31:M41,M44:M47,M50:M55,M58:M62,M65:M68,M71:M74,M77:M79,M82:M83,M87:M89,M92:M95,M98:M100,M103:M107,M110:M114,M117:M121,M124:M130,M133:M137,M140:M142)</f>
        <v>97561566.449999988</v>
      </c>
      <c r="N145" s="57">
        <f>SUM(N8:N10,N15:N17,N21:N23,N26:N29,N31:N41,N44:N47,N50:N55,N58:N62,N65:N68,N71:N74,N77:N79,N82:N83,N87:N89,N92:N95,N98:N100,N103:N107,N110:N114,N117:N121,N124:N130,N133:N137,N140:N142)</f>
        <v>82150245.329999968</v>
      </c>
      <c r="O145" s="57">
        <f>SUM(O8:O10,O15:O17,O21:O23,O26:O29,O31:O41,O50:O55,O58:O62,O65,O66:O67,O68,O71:O74,O44:O47,O82:O83,O87:O89,O92:O95,O98:O100,O103:O107,O110:O114,O77:O79,O117:O121,O124:O130,O133:O134,O135:O137,O140,O141,O142)</f>
        <v>75380621.12999998</v>
      </c>
      <c r="P145" s="16">
        <f t="shared" si="398"/>
        <v>0.84203491517432461</v>
      </c>
      <c r="Q145" s="16">
        <f t="shared" si="399"/>
        <v>1.0898058957132395</v>
      </c>
      <c r="R145" s="57">
        <f>SUM(R8:R10,R15:R17,R21:R23,R26:R29,R31:R41,R44:R47,R50:R55,R58:R62,R65:R68,R71:R74,R77:R79,R82:R83,R87:R89,R92:R95,R98:R100,R103:R107,R110:R114,R117:R121,R124:R130,R133:R137,R140:R142)</f>
        <v>0</v>
      </c>
      <c r="S145" s="57">
        <f>SUM(S8:S10,S15:S17,S21:S23,S26:S29,S31:S41,S44:S47,S50:S55,S58:S62,S65:S68,S71:S74,S77:S79,S82:S83,S87:S89,S92:S95,S98:S100,S103:S107,S110:S114,S117:S121,S124:S130,S133:S137,S140:S142)</f>
        <v>0</v>
      </c>
      <c r="T145" s="57">
        <f>SUM(T8:T10,T15:T17,T21:T23,T26:T29,T31:T41,T50:T55,T58:T62,T65,T66:T67,T68,T71:T74,T44:T47,T82:T83,T87:T89,T92:T95,T98:T100,T103:T107,T110:T114,T77:T79,T117:T121,T124:T130,T133:T134,T135:T137,T140,T141,T142)</f>
        <v>0</v>
      </c>
      <c r="U145" s="16" t="str">
        <f t="shared" si="400"/>
        <v xml:space="preserve"> </v>
      </c>
      <c r="V145" s="16" t="str">
        <f t="shared" si="401"/>
        <v xml:space="preserve"> </v>
      </c>
      <c r="W145" s="57">
        <f>SUM(W8:W10,W15:W17,W21:W23,W26:W29,W31:W41,W44:W47,W50:W55,W58:W62,W65:W68,W71:W74,W77:W79,W82:W83,W87:W89,W92:W95,W98:W100,W103:W107,W110:W114,W117:W121,W124:W130,W133:W137,W140:W142)</f>
        <v>0</v>
      </c>
      <c r="X145" s="57">
        <f>SUM(X8:X10,X15:X17,X21:X23,X26:X29,X31:X41,X44:X47,X50:X55,X58:X62,X65:X68,X71:X74,X77:X79,X82:X83,X87:X89,X92:X95,X98:X100,X103:X107,X110:X114,X117:X121,X124:X130,X133:X137,X140:X142)</f>
        <v>0</v>
      </c>
      <c r="Y145" s="57">
        <f>SUM(Y8:Y10,Y15:Y17,Y21:Y23,Y26:Y29,Y31:Y41,Y50:Y55,Y58:Y62,Y65,Y66:Y67,Y68,Y71:Y74,Y44:Y47,Y82:Y83,Y87:Y89,Y92:Y95,Y98:Y100,Y103:Y107,Y110:Y114,Y77:Y79,Y117:Y121,Y124:Y130,Y133:Y134,Y135:Y137,Y140,Y141,Y142)</f>
        <v>0</v>
      </c>
      <c r="Z145" s="16" t="str">
        <f t="shared" si="402"/>
        <v xml:space="preserve"> </v>
      </c>
      <c r="AA145" s="16" t="str">
        <f t="shared" si="403"/>
        <v xml:space="preserve"> </v>
      </c>
      <c r="AB145" s="57">
        <f>SUM(AB8:AB10,AB15:AB17,AB21:AB23,AB26:AB29,AB31:AB41,AB44:AB47,AB50:AB55,AB58:AB62,AB65:AB68,AB71:AB74,AB77:AB79,AB82:AB83,AB87:AB89,AB92:AB95,AB98:AB100,AB103:AB107,AB110:AB114,AB117:AB121,AB124:AB130,AB133:AB137,AB140:AB142)</f>
        <v>7693917.7699999996</v>
      </c>
      <c r="AC145" s="57">
        <f>SUM(AC8:AC10,AC15:AC17,AC21:AC23,AC26:AC29,AC31:AC41,AC44:AC47,AC50:AC55,AC58:AC62,AC65:AC68,AC71:AC74,AC77:AC79,AC82:AC83,AC87:AC89,AC92:AC95,AC98:AC100,AC103:AC107,AC110:AC114,AC117:AC121,AC124:AC130,AC133:AC137,AC140:AC142)</f>
        <v>9063573.1499999985</v>
      </c>
      <c r="AD145" s="57">
        <f>SUM(AD8:AD10,AD15:AD17,AD21:AD23,AD26:AD29,AD31:AD41,AD50:AD55,AD58:AD62,AD65,AD66:AD67,AD68,AD71:AD74,AD44:AD47,AD82:AD83,AD87:AD89,AD92:AD95,AD98:AD100,AD103:AD107,AD110:AD114,AD77:AD79,AD117:AD121,AD124:AD130,AD133:AD134,AD135:AD137,AD140,AD141,AD142)</f>
        <v>10686082.129999999</v>
      </c>
      <c r="AE145" s="16">
        <f t="shared" si="404"/>
        <v>1.1780179384475016</v>
      </c>
      <c r="AF145" s="16">
        <f t="shared" si="405"/>
        <v>0.84816615104941173</v>
      </c>
      <c r="AG145" s="57">
        <f>SUM(AG8:AG10,AG15:AG17,AG21:AG23,AG26:AG29,AG31:AG41,AG44:AG47,AG50:AG55,AG58:AG62,AG65:AG68,AG71:AG74,AG77:AG79,AG82:AG83,AG87:AG89,AG92:AG95,AG98:AG100,AG103:AG107,AG110:AG114,AG117:AG121,AG124:AG130,AG133:AG137,AG140:AG142)</f>
        <v>23860065.789999999</v>
      </c>
      <c r="AH145" s="57">
        <f>SUM(AH8:AH10,AH15:AH17,AH21:AH23,AH26:AH29,AH31:AH41,AH44:AH47,AH50:AH55,AH58:AH62,AH65:AH68,AH71:AH74,AH77:AH79,AH82:AH83,AH87:AH89,AH92:AH95,AH98:AH100,AH103:AH107,AH110:AH114,AH117:AH121,AH124:AH130,AH133:AH137,AH140:AH142)</f>
        <v>13580428.709999997</v>
      </c>
      <c r="AI145" s="57">
        <f>SUM(AI8:AI10,AI15:AI17,AI21:AI23,AI26:AI29,AI31:AI41,AI50:AI55,AI58:AI62,AI65,AI66:AI67,AI68,AI71:AI74,AI44:AI47,AI82:AI83,AI87:AI89,AI92:AI95,AI98:AI100,AI103:AI107,AI110:AI114,AI77:AI79,AI117:AI121,AI124:AI130,AI133:AI134,AI135:AI137,AI140,AI141,AI142)</f>
        <v>9394110.2800000012</v>
      </c>
      <c r="AJ145" s="16">
        <f t="shared" si="406"/>
        <v>0.56916979313995419</v>
      </c>
      <c r="AK145" s="16">
        <f t="shared" si="407"/>
        <v>1.4456322424607513</v>
      </c>
      <c r="AL145" s="57">
        <f>SUM(AL8:AL10,AL15:AL17,AL21:AL23,AL26:AL29,AL31:AL41,AL44:AL47,AL50:AL55,AL58:AL62,AL65:AL68,AL71:AL74,AL77:AL79,AL82:AL83,AL87:AL89,AL92:AL95,AL98:AL100,AL103:AL107,AL110:AL114,AL117:AL121,AL124:AL130,AL133:AL137,AL140:AL142)</f>
        <v>125224307.72</v>
      </c>
      <c r="AM145" s="57">
        <f>SUM(AM8:AM10,AM15:AM17,AM21:AM23,AM26:AM29,AM31:AM41,AM44:AM47,AM50:AM55,AM58:AM62,AM65:AM68,AM71:AM74,AM77:AM79,AM82:AM83,AM87:AM89,AM92:AM95,AM98:AM100,AM103:AM107,AM110:AM114,AM117:AM121,AM124:AM130,AM133:AM137,AM140:AM142)</f>
        <v>80351655.11999996</v>
      </c>
      <c r="AN145" s="57">
        <f>SUM(AN8:AN10,AN15:AN17,AN21:AN23,AN26:AN29,AN31:AN41,AN50:AN55,AN58:AN62,AN65,AN66:AN67,AN68,AN71:AN74,AN44:AN47,AN82:AN83,AN87:AN89,AN92:AN95,AN98:AN100,AN103:AN107,AN110:AN114,AN77:AN79,AN117:AN121,AN124:AN130,AN133:AN134,AN135:AN137,AN140,AN141,AN142)</f>
        <v>72943693.820000023</v>
      </c>
      <c r="AO145" s="16">
        <f t="shared" si="408"/>
        <v>0.64166180339096202</v>
      </c>
      <c r="AP145" s="16">
        <f t="shared" si="409"/>
        <v>1.1015572548091717</v>
      </c>
      <c r="AQ145" s="57">
        <f>SUM(AQ8:AQ10,AQ15:AQ17,AQ21:AQ23,AQ26:AQ29,AQ31:AQ41,AQ44:AQ47,AQ50:AQ55,AQ58:AQ62,AQ65:AQ68,AQ71:AQ74,AQ77:AQ79,AQ82:AQ83,AQ87:AQ89,AQ92:AQ95,AQ98:AQ100,AQ103:AQ107,AQ110:AQ114,AQ117:AQ121,AQ124:AQ130,AQ133:AQ137,AQ140:AQ142)</f>
        <v>151723.96</v>
      </c>
      <c r="AR145" s="57">
        <f>SUM(AR8:AR10,AR15:AR17,AR21:AR23,AR26:AR29,AR31:AR41,AR44:AR47,AR50:AR55,AR58:AR62,AR65:AR68,AR71:AR74,AR77:AR79,AR82:AR83,AR87:AR89,AR92:AR95,AR98:AR100,AR103:AR107,AR110:AR114,AR117:AR121,AR124:AR130,AR133:AR137,AR140:AR142)</f>
        <v>53530</v>
      </c>
      <c r="AS145" s="57">
        <f>SUM(AS8:AS10,AS15:AS17,AS21:AS23,AS26:AS29,AS31:AS41,AS50:AS55,AS58:AS62,AS65,AS66:AS67,AS68,AS71:AS74,AS44:AS47,AS82:AS83,AS87:AS89,AS92:AS95,AS98:AS100,AS103:AS107,AS110:AS114,AS77:AS79,AS117:AS121,AS124:AS130,AS133:AS134,AS135:AS137,AS140,AS141,AS142)</f>
        <v>55665</v>
      </c>
      <c r="AT145" s="16">
        <f t="shared" si="410"/>
        <v>0.35281177738835712</v>
      </c>
      <c r="AU145" s="16">
        <f t="shared" si="411"/>
        <v>0.961645558250247</v>
      </c>
      <c r="AV145" s="57">
        <f>SUM(AV8:AV10,AV15:AV17,AV21:AV23,AV26:AV29,AV31:AV41,AV44:AV47,AV50:AV55,AV58:AV62,AV65:AV68,AV71:AV74,AV77:AV79,AV82:AV83,AV87:AV89,AV92:AV95,AV98:AV100,AV103:AV107,AV110:AV114,AV117:AV121,AV124:AV130,AV133:AV137,AV140:AV142)</f>
        <v>61487115.49000001</v>
      </c>
      <c r="AW145" s="57">
        <f>SUM(AW8:AW10,AW15:AW17,AW21:AW23,AW26:AW29,AW31:AW41,AW44:AW47,AW50:AW55,AW58:AW62,AW65:AW68,AW71:AW74,AW77:AW79,AW82:AW83,AW87:AW89,AW92:AW95,AW98:AW100,AW103:AW107,AW110:AW114,AW117:AW121,AW124:AW130,AW133:AW137,AW140:AW142)</f>
        <v>54207608.780000009</v>
      </c>
      <c r="AX145" s="57">
        <f>SUM(AX8:AX10,AX15:AX17,AX21:AX23,AX26:AX29,AX31:AX41,AX50:AX55,AX58:AX62,AX65,AX66:AX67,AX68,AX71:AX74,AX44:AX47,AX82:AX83,AX87:AX89,AX92:AX95,AX98:AX100,AX103:AX107,AX110:AX114,AX77:AX79,AX117:AX121,AX124:AX130,AX133:AX134,AX135:AX137,AX140,AX141,AX142)</f>
        <v>36116399.779999994</v>
      </c>
      <c r="AY145" s="16">
        <f t="shared" si="412"/>
        <v>0.88160923386975432</v>
      </c>
      <c r="AZ145" s="16">
        <f t="shared" si="413"/>
        <v>1.5009139645756799</v>
      </c>
      <c r="BA145" s="57">
        <f>SUM(BA8:BA10,BA15:BA17,BA21:BA23,BA26:BA29,BA31:BA41,BA44:BA47,BA50:BA55,BA58:BA62,BA65:BA68,BA71:BA74,BA77:BA79,BA82:BA83,BA87:BA89,BA92:BA95,BA98:BA100,BA103:BA107,BA110:BA114,BA117:BA121,BA124:BA130,BA133:BA137,BA140:BA142)</f>
        <v>532121</v>
      </c>
      <c r="BB145" s="57">
        <f>SUM(BB8:BB10,BB15:BB17,BB21:BB23,BB26:BB29,BB31:BB41,BB44:BB47,BB50:BB55,BB58:BB62,BB65:BB68,BB71:BB74,BB77:BB79,BB82:BB83,BB87:BB89,BB92:BB95,BB98:BB100,BB103:BB107,BB110:BB114,BB117:BB121,BB124:BB130,BB133:BB137,BB140:BB142)</f>
        <v>504263.76</v>
      </c>
      <c r="BC145" s="57">
        <f>SUM(BC8:BC10,BC15:BC17,BC21:BC23,BC26:BC29,BC31:BC41,BC50:BC55,BC58:BC62,BC65,BC66:BC67,BC68,BC71:BC74,BC44:BC47,BC82:BC83,BC87:BC89,BC92:BC95,BC98:BC100,BC103:BC107,BC110:BC114,BC77:BC79,BC117:BC121,BC124:BC130,BC133:BC134,BC135:BC137,BC140,BC141,BC142)</f>
        <v>496678.47</v>
      </c>
      <c r="BD145" s="16">
        <f t="shared" si="414"/>
        <v>0.94764867389184038</v>
      </c>
      <c r="BE145" s="16">
        <f t="shared" si="415"/>
        <v>1.015272033031752</v>
      </c>
      <c r="BF145" s="57">
        <f>SUM(BF8:BF10,BF15:BF17,BF21:BF23,BF26:BF29,BF31:BF41,BF44:BF47,BF50:BF55,BF58:BF62,BF65:BF68,BF71:BF74,BF77:BF79,BF82:BF83,BF87:BF89,BF92:BF95,BF98:BF100,BF103:BF107,BF110:BF114,BF117:BF121,BF124:BF130,BF133:BF137,BF140:BF142)</f>
        <v>22070588.289999999</v>
      </c>
      <c r="BG145" s="57">
        <f>SUM(BG8:BG10,BG15:BG17,BG21:BG23,BG26:BG29,BG31:BG41,BG44:BG47,BG50:BG55,BG58:BG62,BG65:BG68,BG71:BG74,BG77:BG79,BG82:BG83,BG87:BG89,BG92:BG95,BG98:BG100,BG103:BG107,BG110:BG114,BG117:BG121,BG124:BG130,BG133:BG137,BG140:BG142)</f>
        <v>7444641.8599999985</v>
      </c>
      <c r="BH145" s="57">
        <f>SUM(BH8:BH10,BH15:BH17,BH21:BH23,BH26:BH29,BH31:BH41,BH50:BH55,BH58:BH62,BH65,BH66:BH67,BH68,BH71:BH74,BH44:BH47,BH82:BH83,BH87:BH89,BH92:BH95,BH98:BH100,BH103:BH107,BH110:BH114,BH77:BH79,BH117:BH121,BH124:BH130,BH133:BH134,BH135:BH137,BH140,BH141,BH142)</f>
        <v>12308748.41</v>
      </c>
      <c r="BI145" s="16">
        <f t="shared" si="416"/>
        <v>0.33731053120016308</v>
      </c>
      <c r="BJ145" s="16">
        <f t="shared" si="417"/>
        <v>0.60482525209076055</v>
      </c>
      <c r="BK145" s="57">
        <f>SUM(BK8:BK10,BK15:BK17,BK21:BK23,BK26:BK29,BK31:BK41,BK44:BK47,BK50:BK55,BK58:BK62,BK65:BK68,BK71:BK74,BK77:BK79,BK82:BK83,BK87:BK89,BK92:BK95,BK98:BK100,BK103:BK107,BK110:BK114,BK117:BK121,BK124:BK130,BK133:BK137,BK140:BK142)</f>
        <v>3622056.44</v>
      </c>
      <c r="BL145" s="57">
        <f>SUM(BL8:BL10,BL15:BL17,BL21:BL23,BL26:BL29,BL31:BL41,BL44:BL47,BL50:BL55,BL58:BL62,BL65:BL68,BL71:BL74,BL77:BL79,BL82:BL83,BL87:BL89,BL92:BL95,BL98:BL100,BL103:BL107,BL110:BL114,BL117:BL121,BL124:BL130,BL133:BL137,BL140:BL142)</f>
        <v>2394474.06</v>
      </c>
      <c r="BM145" s="57">
        <f>SUM(BM8:BM10,BM15:BM17,BM21:BM23,BM26:BM29,BM31:BM41,BM50:BM55,BM58:BM62,BM65,BM66:BM67,BM68,BM71:BM74,BM44:BM47,BM82:BM83,BM87:BM89,BM92:BM95,BM98:BM100,BM103:BM107,BM110:BM114,BM77:BM79,BM117:BM121,BM124:BM130,BM133:BM134,BM135:BM137,BM140,BM141,BM142)</f>
        <v>2270127.5399999996</v>
      </c>
      <c r="BN145" s="16">
        <f t="shared" si="418"/>
        <v>0.66108137729626326</v>
      </c>
      <c r="BO145" s="16">
        <f t="shared" si="419"/>
        <v>1.0547751251015618</v>
      </c>
      <c r="BP145" s="57">
        <f>SUM(BP8:BP10,BP15:BP17,BP21:BP23,BP26:BP29,BP31:BP41,BP44:BP47,BP50:BP55,BP58:BP62,BP65:BP68,BP71:BP74,BP77:BP79,BP82:BP83,BP87:BP89,BP92:BP95,BP98:BP100,BP103:BP107,BP110:BP114,BP117:BP121,BP124:BP130,BP133:BP137,BP140:BP142)</f>
        <v>602412.5</v>
      </c>
      <c r="BQ145" s="57">
        <f>SUM(BQ8:BQ10,BQ15:BQ17,BQ21:BQ23,BQ26:BQ29,BQ31:BQ41,BQ44:BQ47,BQ50:BQ55,BQ58:BQ62,BQ65:BQ68,BQ71:BQ74,BQ77:BQ79,BQ82:BQ83,BQ87:BQ89,BQ92:BQ95,BQ98:BQ100,BQ103:BQ107,BQ110:BQ114,BQ117:BQ121,BQ124:BQ130,BQ133:BQ137,BQ140:BQ142)</f>
        <v>322224.82999999996</v>
      </c>
      <c r="BR145" s="57">
        <f>SUM(BR8:BR10,BR15:BR17,BR21:BR23,BR26:BR29,BR31:BR41,BR50:BR55,BR58:BR62,BR65,BR66:BR67,BR68,BR71:BR74,BR44:BR47,BR82:BR83,BR87:BR89,BR92:BR95,BR98:BR100,BR103:BR107,BR110:BR114,BR77:BR79,BR117:BR121,BR124:BR130,BR133:BR134,BR135:BR137,BR140,BR141,BR142)</f>
        <v>393549.61</v>
      </c>
      <c r="BS145" s="16">
        <f t="shared" si="420"/>
        <v>0.53489067706928384</v>
      </c>
      <c r="BT145" s="16">
        <f t="shared" si="421"/>
        <v>0.81876546644271853</v>
      </c>
      <c r="BU145" s="57">
        <f>SUM(BU8:BU10,BU15:BU17,BU21:BU23,BU26:BU29,BU31:BU41,BU44:BU47,BU50:BU55,BU58:BU62,BU65:BU68,BU71:BU74,BU77:BU79,BU82:BU83,BU87:BU89,BU92:BU95,BU98:BU100,BU103:BU107,BU110:BU114,BU117:BU121,BU124:BU130,BU133:BU137,BU140:BU142)</f>
        <v>5946825.6500000004</v>
      </c>
      <c r="BV145" s="57">
        <f>SUM(BV8:BV10,BV15:BV17,BV21:BV23,BV26:BV29,BV31:BV41,BV44:BV47,BV50:BV55,BV58:BV62,BV65:BV68,BV71:BV74,BV77:BV79,BV82:BV83,BV87:BV89,BV92:BV95,BV98:BV100,BV103:BV107,BV110:BV114,BV117:BV121,BV124:BV130,BV133:BV137,BV140:BV142)</f>
        <v>4458152.5500000007</v>
      </c>
      <c r="BW145" s="57">
        <f>SUM(BW8:BW10,BW15:BW17,BW21:BW23,BW26:BW29,BW31:BW41,BW50:BW55,BW58:BW62,BW65,BW66:BW67,BW68,BW71:BW74,BW44:BW47,BW82:BW83,BW87:BW89,BW92:BW95,BW98:BW100,BW103:BW107,BW110:BW114,BW77:BW79,BW117:BW121,BW124:BW130,BW133:BW134,BW135:BW137,BW140,BW141,BW142)</f>
        <v>4477864.5299999993</v>
      </c>
      <c r="BX145" s="16">
        <f t="shared" si="422"/>
        <v>0.74966928784939246</v>
      </c>
      <c r="BY145" s="16">
        <f t="shared" si="423"/>
        <v>0.99559790612959909</v>
      </c>
      <c r="BZ145" s="57">
        <f>SUM(BZ8:BZ10,BZ15:BZ17,BZ21:BZ23,BZ26:BZ29,BZ31:BZ41,BZ44:BZ47,BZ50:BZ55,BZ58:BZ62,BZ65:BZ68,BZ71:BZ74,BZ77:BZ79,BZ82:BZ83,BZ87:BZ89,BZ92:BZ95,BZ98:BZ100,BZ103:BZ107,BZ110:BZ114,BZ117:BZ121,BZ124:BZ130,BZ133:BZ137,BZ140:BZ142)</f>
        <v>6444252.459999999</v>
      </c>
      <c r="CA145" s="57">
        <f>SUM(CA8:CA10,CA15:CA17,CA21:CA23,CA26:CA29,CA31:CA41,CA44:CA47,CA50:CA55,CA58:CA62,CA65:CA68,CA71:CA74,CA77:CA79,CA82:CA83,CA87:CA89,CA92:CA95,CA98:CA100,CA103:CA107,CA110:CA114,CA117:CA121,CA124:CA130,CA133:CA137,CA140:CA142)</f>
        <v>4574522.1199999992</v>
      </c>
      <c r="CB145" s="57">
        <f>SUM(CB8:CB10,CB15:CB17,CB21:CB23,CB26:CB29,CB31:CB41,CB50:CB55,CB58:CB62,CB65,CB66:CB67,CB68,CB71:CB74,CB44:CB47,CB82:CB83,CB87:CB89,CB92:CB95,CB98:CB100,CB103:CB107,CB110:CB114,CB77:CB79,CB117:CB121,CB124:CB130,CB133:CB134,CB135:CB137,CB140,CB141,CB142)</f>
        <v>4160914.6</v>
      </c>
      <c r="CC145" s="16">
        <f t="shared" si="424"/>
        <v>0.70986078655273532</v>
      </c>
      <c r="CD145" s="16">
        <f t="shared" si="425"/>
        <v>1.099403030285697</v>
      </c>
      <c r="CE145" s="57">
        <f>SUM(CE8:CE10,CE15:CE17,CE21:CE23,CE26:CE29,CE31:CE41,CE44:CE47,CE50:CE55,CE58:CE62,CE65:CE68,CE71:CE74,CE77:CE79,CE82:CE83,CE87:CE89,CE92:CE95,CE98:CE100,CE103:CE107,CE110:CE114,CE117:CE121,CE124:CE130,CE133:CE137,CE140:CE142)</f>
        <v>5994852.0499999998</v>
      </c>
      <c r="CF145" s="57">
        <f>SUM(CF8:CF10,CF15:CF17,CF21:CF23,CF26:CF29,CF31:CF41,CF44:CF47,CF50:CF55,CF58:CF62,CF65:CF68,CF71:CF74,CF77:CF79,CF82:CF83,CF87:CF89,CF92:CF95,CF98:CF100,CF103:CF107,CF110:CF114,CF117:CF121,CF124:CF130,CF133:CF137,CF140:CF142)</f>
        <v>4735382.05</v>
      </c>
      <c r="CG145" s="57">
        <f>SUM(CG8:CG10,CG15:CG17,CG21:CG23,CG26:CG29,CG31:CG41,CG50:CG55,CG58:CG62,CG65,CG66:CG67,CG68,CG71:CG74,CG44:CG47,CG82:CG83,CG87:CG89,CG92:CG95,CG98:CG100,CG103:CG107,CG110:CG114,CG77:CG79,CG117:CG121,CG124:CG130,CG133:CG134,CG135:CG137,CG140,CG141,CG142)</f>
        <v>2619502.2200000002</v>
      </c>
      <c r="CH145" s="16">
        <f t="shared" si="426"/>
        <v>0.78990807621349057</v>
      </c>
      <c r="CI145" s="16">
        <f t="shared" si="427"/>
        <v>1.8077411860334287</v>
      </c>
      <c r="CJ145" s="57">
        <f>SUM(CJ8:CJ10,CJ15:CJ17,CJ21:CJ23,CJ26:CJ29,CJ31:CJ41,CJ44:CJ47,CJ50:CJ55,CJ58:CJ62,CJ65:CJ68,CJ71:CJ74,CJ77:CJ79,CJ82:CJ83,CJ87:CJ89,CJ92:CJ95,CJ98:CJ100,CJ103:CJ107,CJ110:CJ114,CJ117:CJ121,CJ124:CJ130,CJ133:CJ137,CJ140:CJ142)</f>
        <v>8388756.0700000003</v>
      </c>
      <c r="CK145" s="57">
        <f>SUM(CK8:CK10,CK15:CK17,CK21:CK23,CK26:CK29,CK31:CK41,CK44:CK47,CK50:CK55,CK58:CK62,CK65:CK68,CK71:CK74,CK77:CK79,CK82:CK83,CK87:CK89,CK92:CK95,CK98:CK100,CK103:CK107,CK110:CK114,CK117:CK121,CK124:CK130,CK133:CK137,CK140:CK142)</f>
        <v>22595500.300000004</v>
      </c>
      <c r="CL145" s="57">
        <f>SUM(CL8:CL10,CL15:CL17,CL21:CL23,CL26:CL29,CL31:CL41,CL50:CL55,CL58:CL62,CL65,CL66:CL67,CL68,CL71:CL74,CL44:CL47,CL82:CL83,CL87:CL89,CL92:CL95,CL98:CL100,CL103:CL107,CL110:CL114,CL77:CL79,CL117:CL121,CL124:CL130,CL133:CL134,CL135:CL137,CL140,CL141,CL142)</f>
        <v>4439547.6399999997</v>
      </c>
      <c r="CM145" s="16" t="str">
        <f t="shared" si="428"/>
        <v>СВ.200</v>
      </c>
      <c r="CN145" s="16" t="str">
        <f t="shared" si="429"/>
        <v>св.200</v>
      </c>
      <c r="CO145" s="57">
        <f>SUM(CO8:CO10,CO15:CO17,CO21:CO23,CO26:CO29,CO31:CO41,CO44:CO47,CO50:CO55,CO58:CO62,CO65:CO68,CO71:CO74,CO77:CO79,CO82:CO83,CO87:CO89,CO92:CO95,CO98:CO100,CO103:CO107,CO110:CO114,CO117:CO121,CO124:CO130,CO133:CO137,CO140:CO142)</f>
        <v>0</v>
      </c>
      <c r="CP145" s="57">
        <f>SUM(CP8:CP10,CP15:CP17,CP21:CP23,CP26:CP29,CP31:CP41,CP44:CP47,CP50:CP55,CP58:CP62,CP65:CP68,CP71:CP74,CP77:CP79,CP82:CP83,CP87:CP89,CP92:CP95,CP98:CP100,CP103:CP107,CP110:CP114,CP117:CP121,CP124:CP130,CP133:CP137,CP140:CP142)</f>
        <v>0</v>
      </c>
      <c r="CQ145" s="57">
        <f>SUM(CQ8:CQ10,CQ15:CQ17,CQ21:CQ23,CQ26:CQ29,CQ31:CQ41,CQ50:CQ55,CQ58:CQ62,CQ65,CQ66:CQ67,CQ68,CQ71:CQ74,CQ44:CQ47,CQ82:CQ83,CQ87:CQ89,CQ92:CQ95,CQ98:CQ100,CQ103:CQ107,CQ110:CQ114,CQ77:CQ79,CQ117:CQ121,CQ124:CQ130,CQ133:CQ134,CQ135:CQ137,CQ140,CQ141,CQ142)</f>
        <v>0</v>
      </c>
      <c r="CR145" s="16" t="str">
        <f t="shared" si="430"/>
        <v xml:space="preserve"> </v>
      </c>
      <c r="CS145" s="16" t="str">
        <f t="shared" si="431"/>
        <v xml:space="preserve"> </v>
      </c>
      <c r="CT145" s="57">
        <f>SUM(CT8:CT10,CT15:CT17,CT21:CT23,CT26:CT29,CT31:CT41,CT44:CT47,CT50:CT55,CT58:CT62,CT65:CT68,CT71:CT74,CT77:CT79,CT82:CT83,CT87:CT89,CT92:CT95,CT98:CT100,CT103:CT107,CT110:CT114,CT117:CT121,CT124:CT130,CT133:CT137,CT140:CT142)</f>
        <v>8388756.0700000003</v>
      </c>
      <c r="CU145" s="57">
        <f>SUM(CU8:CU10,CU15:CU17,CU21:CU23,CU26:CU29,CU31:CU41,CU44:CU47,CU50:CU55,CU58:CU62,CU65:CU68,CU71:CU74,CU77:CU79,CU82:CU83,CU87:CU89,CU92:CU95,CU98:CU100,CU103:CU107,CU110:CU114,CU117:CU121,CU124:CU130,CU133:CU137,CU140:CU142)</f>
        <v>22595500.300000004</v>
      </c>
      <c r="CV145" s="57">
        <f>SUM(CV8:CV10,CV15:CV17,CV21:CV23,CV26:CV29,CV31:CV41,CV50:CV55,CV58:CV62,CV65,CV66:CV67,CV68,CV71:CV74,CV44:CV47,CV82:CV83,CV87:CV89,CV92:CV95,CV98:CV100,CV103:CV107,CV110:CV114,CV77:CV79,CV117:CV121,CV124:CV130,CV133:CV134,CV135:CV137,CV140,CV141,CV142)</f>
        <v>4439547.6399999997</v>
      </c>
      <c r="CW145" s="16" t="str">
        <f t="shared" si="432"/>
        <v>СВ.200</v>
      </c>
      <c r="CX145" s="16" t="str">
        <f t="shared" si="433"/>
        <v>св.200</v>
      </c>
      <c r="CY145" s="57">
        <f>SUM(CY8:CY10,CY15:CY17,CY21:CY23,CY26:CY29,CY31:CY41,CY44:CY47,CY50:CY55,CY58:CY62,CY65:CY68,CY71:CY74,CY77:CY79,CY82:CY83,CY87:CY89,CY92:CY95,CY98:CY100,CY103:CY107,CY110:CY114,CY117:CY121,CY124:CY130,CY133:CY137,CY140:CY142)</f>
        <v>0</v>
      </c>
      <c r="CZ145" s="57">
        <f>SUM(CZ8:CZ10,CZ15:CZ17,CZ21:CZ23,CZ26:CZ29,CZ31:CZ41,CZ44:CZ47,CZ50:CZ55,CZ58:CZ62,CZ65:CZ68,CZ71:CZ74,CZ77:CZ79,CZ82:CZ83,CZ87:CZ89,CZ92:CZ95,CZ98:CZ100,CZ103:CZ107,CZ110:CZ114,CZ117:CZ121,CZ124:CZ130,CZ133:CZ137,CZ140:CZ142)</f>
        <v>0</v>
      </c>
      <c r="DA145" s="57">
        <f>SUM(DA8:DA10,DA15:DA17,DA21:DA23,DA26:DA29,DA31:DA41,DA50:DA55,DA58:DA62,DA65,DA66:DA67,DA68,DA71:DA74,DA44:DA47,DA82:DA83,DA87:DA89,DA92:DA95,DA98:DA100,DA103:DA107,DA110:DA114,DA77:DA79,DA117:DA121,DA124:DA130,DA133:DA134,DA135:DA137,DA140,DA141,DA142)</f>
        <v>30663.06</v>
      </c>
      <c r="DB145" s="16" t="str">
        <f t="shared" si="434"/>
        <v xml:space="preserve"> </v>
      </c>
      <c r="DC145" s="16">
        <f t="shared" si="435"/>
        <v>0</v>
      </c>
      <c r="DD145" s="57">
        <f>SUM(DD8:DD10,DD15:DD17,DD21:DD23,DD26:DD29,DD31:DD41,DD44:DD47,DD50:DD55,DD58:DD62,DD65:DD68,DD71:DD74,DD77:DD79,DD82:DD83,DD87:DD89,DD92:DD95,DD98:DD100,DD103:DD107,DD110:DD114,DD117:DD121,DD124:DD130,DD133:DD137,DD140:DD142)</f>
        <v>0</v>
      </c>
      <c r="DE145" s="57">
        <f>SUM(DE8:DE10,DE15:DE17,DE21:DE23,DE26:DE29,DE31:DE41,DE44:DE47,DE50:DE55,DE58:DE62,DE65:DE68,DE71:DE74,DE77:DE79,DE82:DE83,DE87:DE89,DE92:DE95,DE98:DE100,DE103:DE107,DE110:DE114,DE117:DE121,DE124:DE130,DE133:DE137,DE140:DE142)</f>
        <v>0</v>
      </c>
      <c r="DF145" s="57">
        <f>SUM(DF8:DF10,DF15:DF17,DF21:DF23,DF26:DF29,DF31:DF41,DF50:DF55,DF58:DF62,DF65,DF66:DF67,DF68,DF71:DF74,DF44:DF47,DF82:DF83,DF87:DF89,DF92:DF95,DF98:DF100,DF103:DF107,DF110:DF114,DF77:DF79,DF117:DF121,DF124:DF130,DF133:DF134,DF135:DF137,DF140,DF141,DF142)</f>
        <v>0</v>
      </c>
      <c r="DG145" s="16" t="str">
        <f t="shared" si="436"/>
        <v xml:space="preserve"> </v>
      </c>
      <c r="DH145" s="16" t="str">
        <f t="shared" si="437"/>
        <v xml:space="preserve"> </v>
      </c>
      <c r="DI145" s="57">
        <f>SUM(DI8:DI10,DI15:DI17,DI21:DI23,DI26:DI29,DI31:DI41,DI44:DI47,DI50:DI55,DI58:DI62,DI65:DI68,DI71:DI74,DI77:DI79,DI82:DI83,DI87:DI89,DI92:DI95,DI98:DI100,DI103:DI107,DI110:DI114,DI117:DI121,DI124:DI130,DI133:DI137,DI140:DI142)</f>
        <v>764877.48</v>
      </c>
      <c r="DJ145" s="57">
        <f>SUM(DJ8:DJ10,DJ15:DJ17,DJ21:DJ23,DJ26:DJ29,DJ31:DJ41,DJ44:DJ47,DJ50:DJ55,DJ58:DJ62,DJ65:DJ68,DJ71:DJ74,DJ77:DJ79,DJ82:DJ83,DJ87:DJ89,DJ92:DJ95,DJ98:DJ100,DJ103:DJ107,DJ110:DJ114,DJ117:DJ121,DJ124:DJ130,DJ133:DJ137,DJ140:DJ142)</f>
        <v>977661.36</v>
      </c>
      <c r="DK145" s="57">
        <f>SUM(DK8:DK10,DK15:DK17,DK21:DK23,DK26:DK29,DK31:DK41,DK50:DK55,DK58:DK62,DK65,DK66:DK67,DK68,DK71:DK74,DK44:DK47,DK82:DK83,DK87:DK89,DK92:DK95,DK98:DK100,DK103:DK107,DK110:DK114,DK77:DK79,DK117:DK121,DK124:DK130,DK133:DK134,DK135:DK137,DK140,DK141,DK142)</f>
        <v>106036.81</v>
      </c>
      <c r="DL145" s="16">
        <f t="shared" si="438"/>
        <v>1.278193417330054</v>
      </c>
      <c r="DM145" s="16" t="str">
        <f t="shared" si="439"/>
        <v>св.200</v>
      </c>
      <c r="DN145" s="57">
        <f>SUM(DN8:DN10,DN15:DN17,DN21:DN23,DN26:DN29,DN31:DN41,DN44:DN47,DN50:DN55,DN58:DN62,DN65:DN68,DN71:DN74,DN77:DN79,DN82:DN83,DN87:DN89,DN92:DN95,DN98:DN100,DN103:DN107,DN110:DN114,DN117:DN121,DN124:DN130,DN133:DN137,DN140:DN142)</f>
        <v>125663.52000000002</v>
      </c>
      <c r="DO145" s="57">
        <f>SUM(DO8:DO10,DO15:DO17,DO21:DO23,DO26:DO29,DO31:DO41,DO50:DO55,DO58:DO62,DO65,DO66:DO67,DO68,DO71:DO74,DO44:DO47,DO82:DO83,DO87:DO89,DO92:DO95,DO98:DO100,DO103:DO107,DO110:DO114,DO77:DO79,DO117:DO121,DO124:DO130,DO133:DO134,DO135:DO137,DO140,DO141,DO142)</f>
        <v>-13878.090000000007</v>
      </c>
      <c r="DP145" s="16"/>
      <c r="DQ145" s="57">
        <f>SUM(DQ8:DQ10,DQ15:DQ17,DQ21:DQ23,DQ26:DQ29,DQ31:DQ41,DQ44:DQ47,DQ50:DQ55,DQ58:DQ62,DQ65:DQ68,DQ71:DQ74,DQ77:DQ79,DQ82:DQ83,DQ87:DQ89,DQ92:DQ95,DQ98:DQ100,DQ103:DQ107,DQ110:DQ114,DQ117:DQ121,DQ124:DQ130,DQ133:DQ137,DQ140:DQ142)</f>
        <v>180580.45</v>
      </c>
      <c r="DR145" s="57">
        <f>SUM(DR8:DR10,DR15:DR17,DR21:DR23,DR26:DR29,DR31:DR41,DR44:DR47,DR50:DR55,DR58:DR62,DR65:DR68,DR71:DR74,DR77:DR79,DR82:DR83,DR87:DR89,DR92:DR95,DR98:DR100,DR103:DR107,DR110:DR114,DR117:DR121,DR124:DR130,DR133:DR137,DR140:DR142)</f>
        <v>188120</v>
      </c>
      <c r="DS145" s="57">
        <f>SUM(DS8:DS10,DS15:DS17,DS21:DS23,DS26:DS29,DS31:DS41,DS50:DS55,DS58:DS62,DS65,DS66:DS67,DS68,DS71:DS74,DS44:DS47,DS82:DS83,DS87:DS89,DS92:DS95,DS98:DS100,DS103:DS107,DS110:DS114,DS77:DS79,DS117:DS121,DS124:DS130,DS133:DS134,DS135:DS137,DS140,DS141,DS142)</f>
        <v>671653.28999999992</v>
      </c>
      <c r="DT145" s="16">
        <f t="shared" si="440"/>
        <v>1.0417517510893344</v>
      </c>
      <c r="DU145" s="16">
        <f t="shared" si="441"/>
        <v>0.28008498253615349</v>
      </c>
      <c r="DV145" s="57">
        <f>SUM(DV8:DV10,DV15:DV17,DV21:DV23,DV26:DV29,DV31:DV41,DV44:DV47,DV50:DV55,DV58:DV62,DV65:DV68,DV71:DV74,DV77:DV79,DV82:DV83,DV87:DV89,DV92:DV95,DV98:DV100,DV103:DV107,DV110:DV114,DV117:DV121,DV124:DV130,DV133:DV137,DV140:DV142)</f>
        <v>6323720.1699999999</v>
      </c>
      <c r="DW145" s="57">
        <f>SUM(DW8:DW10,DW15:DW17,DW21:DW23,DW26:DW29,DW31:DW41,DW44:DW47,DW50:DW55,DW58:DW62,DW65:DW68,DW71:DW74,DW77:DW79,DW82:DW83,DW87:DW89,DW92:DW95,DW98:DW100,DW103:DW107,DW110:DW114,DW117:DW121,DW124:DW130,DW133:DW137,DW140:DW142)</f>
        <v>5272311.62</v>
      </c>
      <c r="DX145" s="57">
        <f>SUM(DX8:DX10,DX15:DX17,DX21:DX23,DX26:DX29,DX31:DX41,DX50:DX55,DX58:DX62,DX65,DX66:DX67,DX68,DX71:DX74,DX44:DX47,DX82:DX83,DX87:DX89,DX92:DX95,DX98:DX100,DX103:DX107,DX110:DX114,DX77:DX79,DX117:DX121,DX124:DX130,DX133:DX134,DX135:DX137,DX140,DX141,DX142)</f>
        <v>3948553.05</v>
      </c>
      <c r="DY145" s="16">
        <f t="shared" si="442"/>
        <v>0.83373575652700016</v>
      </c>
      <c r="DZ145" s="16">
        <f t="shared" si="443"/>
        <v>1.3352515600619828</v>
      </c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</row>
    <row r="146" spans="1:149" s="40" customFormat="1" ht="15.75" hidden="1" customHeight="1" outlineLevel="1" x14ac:dyDescent="0.2">
      <c r="C146" s="42"/>
      <c r="D146" s="42"/>
      <c r="E146" s="42"/>
      <c r="H146" s="42"/>
      <c r="I146" s="42"/>
      <c r="J146" s="42"/>
      <c r="M146" s="42"/>
      <c r="N146" s="42"/>
      <c r="O146" s="42"/>
      <c r="R146" s="42"/>
      <c r="S146" s="42"/>
      <c r="T146" s="42"/>
      <c r="W146" s="42"/>
      <c r="X146" s="42"/>
      <c r="Y146" s="42"/>
      <c r="AB146" s="42"/>
      <c r="AC146" s="42"/>
      <c r="AD146" s="42"/>
      <c r="AG146" s="42"/>
      <c r="AH146" s="42"/>
      <c r="AI146" s="42"/>
      <c r="AL146" s="42"/>
      <c r="AM146" s="42"/>
      <c r="AN146" s="42"/>
      <c r="AQ146" s="42"/>
      <c r="AR146" s="42"/>
      <c r="AS146" s="42"/>
      <c r="AV146" s="42"/>
      <c r="AW146" s="42"/>
      <c r="AX146" s="42"/>
      <c r="AY146" s="41"/>
      <c r="AZ146" s="41"/>
      <c r="BA146" s="42"/>
      <c r="BB146" s="42"/>
      <c r="BC146" s="42"/>
      <c r="BF146" s="42"/>
      <c r="BG146" s="42"/>
      <c r="BH146" s="42"/>
      <c r="BK146" s="42"/>
      <c r="BL146" s="42"/>
      <c r="BM146" s="42"/>
      <c r="BP146" s="42"/>
      <c r="BQ146" s="42"/>
      <c r="BR146" s="42"/>
      <c r="BU146" s="42"/>
      <c r="BV146" s="42"/>
      <c r="BW146" s="42"/>
      <c r="BZ146" s="42"/>
      <c r="CA146" s="42"/>
      <c r="CB146" s="42"/>
      <c r="CE146" s="42"/>
      <c r="CF146" s="42"/>
      <c r="CG146" s="42"/>
      <c r="CJ146" s="43"/>
      <c r="CK146" s="43"/>
      <c r="CL146" s="43"/>
      <c r="CO146" s="42"/>
      <c r="CP146" s="42"/>
      <c r="CQ146" s="42"/>
      <c r="CT146" s="42"/>
      <c r="CU146" s="42"/>
      <c r="CV146" s="42"/>
      <c r="CY146" s="42"/>
      <c r="CZ146" s="42"/>
      <c r="DA146" s="42"/>
      <c r="DD146" s="42"/>
      <c r="DE146" s="42"/>
      <c r="DF146" s="42"/>
      <c r="DI146" s="42"/>
      <c r="DJ146" s="42"/>
      <c r="DK146" s="42"/>
      <c r="DN146" s="42"/>
      <c r="DO146" s="42"/>
      <c r="DQ146" s="42"/>
      <c r="DR146" s="42"/>
      <c r="DS146" s="42"/>
      <c r="DU146" s="45"/>
      <c r="DV146" s="42"/>
      <c r="DW146" s="42"/>
      <c r="DX146" s="42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</row>
    <row r="147" spans="1:149" s="59" customFormat="1" ht="15.75" customHeight="1" x14ac:dyDescent="0.2"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</row>
    <row r="148" spans="1:149" s="59" customFormat="1" ht="15.75" customHeight="1" x14ac:dyDescent="0.2"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</row>
    <row r="149" spans="1:149" s="59" customFormat="1" ht="15.75" customHeight="1" x14ac:dyDescent="0.2"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</row>
    <row r="150" spans="1:149" s="59" customFormat="1" ht="15.75" customHeight="1" x14ac:dyDescent="0.2">
      <c r="DN150" s="61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</row>
    <row r="151" spans="1:149" s="59" customFormat="1" ht="15.75" customHeight="1" x14ac:dyDescent="0.2"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</row>
    <row r="152" spans="1:149" s="59" customFormat="1" ht="15.75" customHeight="1" x14ac:dyDescent="0.2"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</row>
  </sheetData>
  <mergeCells count="26">
    <mergeCell ref="AL3:AP3"/>
    <mergeCell ref="AQ3:AU3"/>
    <mergeCell ref="AV3:AZ3"/>
    <mergeCell ref="CO3:CS3"/>
    <mergeCell ref="DD3:DH3"/>
    <mergeCell ref="BP3:BT3"/>
    <mergeCell ref="CJ3:CN3"/>
    <mergeCell ref="BU3:BY3"/>
    <mergeCell ref="BZ3:CD3"/>
    <mergeCell ref="CE3:CI3"/>
    <mergeCell ref="W3:AA3"/>
    <mergeCell ref="DV3:DZ3"/>
    <mergeCell ref="C3:G3"/>
    <mergeCell ref="H3:L3"/>
    <mergeCell ref="M3:Q3"/>
    <mergeCell ref="R3:V3"/>
    <mergeCell ref="CY3:DC3"/>
    <mergeCell ref="AB3:AF3"/>
    <mergeCell ref="AG3:AK3"/>
    <mergeCell ref="BA3:BE3"/>
    <mergeCell ref="BF3:BJ3"/>
    <mergeCell ref="BK3:BO3"/>
    <mergeCell ref="DI3:DM3"/>
    <mergeCell ref="DQ3:DU3"/>
    <mergeCell ref="DN3:DP3"/>
    <mergeCell ref="CT3:CX3"/>
  </mergeCells>
  <pageMargins left="0.59055118110236227" right="0.59055118110236227" top="0.19685039370078741" bottom="0.19685039370078741" header="0" footer="0"/>
  <pageSetup paperSize="8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Поселения</vt:lpstr>
      <vt:lpstr>Поселения!ExternalData_1</vt:lpstr>
      <vt:lpstr>Поселения!Заголовки_для_печати</vt:lpstr>
      <vt:lpstr>Поселения!Область_печати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Павловна Гусева</dc:creator>
  <cp:lastModifiedBy>Пануева Светлана Александровна</cp:lastModifiedBy>
  <cp:lastPrinted>2022-04-22T08:24:27Z</cp:lastPrinted>
  <dcterms:created xsi:type="dcterms:W3CDTF">2014-07-22T12:54:56Z</dcterms:created>
  <dcterms:modified xsi:type="dcterms:W3CDTF">2025-10-29T08:24:40Z</dcterms:modified>
</cp:coreProperties>
</file>