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"/>
    </mc:Choice>
  </mc:AlternateContent>
  <bookViews>
    <workbookView xWindow="0" yWindow="0" windowWidth="28800" windowHeight="1243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Поселения!$A$3:$DU$145</definedName>
  </definedNames>
  <calcPr calcId="152511"/>
</workbook>
</file>

<file path=xl/calcChain.xml><?xml version="1.0" encoding="utf-8"?>
<calcChain xmlns="http://schemas.openxmlformats.org/spreadsheetml/2006/main">
  <c r="H6" i="3" l="1"/>
  <c r="I6" i="3"/>
  <c r="M6" i="3"/>
  <c r="N6" i="3"/>
  <c r="R6" i="3"/>
  <c r="S6" i="3"/>
  <c r="W6" i="3"/>
  <c r="X6" i="3"/>
  <c r="AB6" i="3"/>
  <c r="AC6" i="3"/>
  <c r="AG6" i="3"/>
  <c r="AH6" i="3"/>
  <c r="AL6" i="3"/>
  <c r="AM6" i="3"/>
  <c r="AQ6" i="3"/>
  <c r="AR6" i="3"/>
  <c r="AV6" i="3"/>
  <c r="AW6" i="3"/>
  <c r="BA6" i="3"/>
  <c r="BB6" i="3"/>
  <c r="BF6" i="3"/>
  <c r="BG6" i="3"/>
  <c r="BK6" i="3"/>
  <c r="BL6" i="3"/>
  <c r="DT142" i="3" l="1"/>
  <c r="DU142" i="3"/>
  <c r="DT139" i="3"/>
  <c r="DU139" i="3"/>
  <c r="DP141" i="3"/>
  <c r="DP142" i="3"/>
  <c r="DP139" i="3"/>
  <c r="DO139" i="3"/>
  <c r="DO140" i="3"/>
  <c r="DO142" i="3"/>
  <c r="CC139" i="3"/>
  <c r="CD139" i="3"/>
  <c r="BX141" i="3"/>
  <c r="BY141" i="3"/>
  <c r="BX142" i="3"/>
  <c r="BY142" i="3"/>
  <c r="BI139" i="3"/>
  <c r="BJ139" i="3"/>
  <c r="BI140" i="3"/>
  <c r="BJ140" i="3"/>
  <c r="BI141" i="3"/>
  <c r="BJ141" i="3"/>
  <c r="Z141" i="3"/>
  <c r="AA141" i="3"/>
  <c r="Z142" i="3"/>
  <c r="AA142" i="3"/>
  <c r="Z139" i="3"/>
  <c r="AA139" i="3"/>
  <c r="AU134" i="3" l="1"/>
  <c r="BD134" i="3"/>
  <c r="BE134" i="3"/>
  <c r="BD135" i="3"/>
  <c r="BE135" i="3"/>
  <c r="BD136" i="3"/>
  <c r="BE136" i="3"/>
  <c r="BD137" i="3"/>
  <c r="BE137" i="3"/>
  <c r="Z133" i="3"/>
  <c r="AA133" i="3"/>
  <c r="Z134" i="3"/>
  <c r="AA134" i="3"/>
  <c r="Z135" i="3"/>
  <c r="AA135" i="3"/>
  <c r="Z136" i="3"/>
  <c r="AA136" i="3"/>
  <c r="Z137" i="3"/>
  <c r="AA137" i="3"/>
  <c r="AA132" i="3"/>
  <c r="Z132" i="3"/>
  <c r="AU124" i="3"/>
  <c r="DO124" i="3"/>
  <c r="DP124" i="3"/>
  <c r="DO125" i="3"/>
  <c r="DP125" i="3"/>
  <c r="DO126" i="3"/>
  <c r="DP126" i="3"/>
  <c r="DO127" i="3"/>
  <c r="DP127" i="3"/>
  <c r="DO128" i="3"/>
  <c r="DP128" i="3"/>
  <c r="DO129" i="3"/>
  <c r="DP129" i="3"/>
  <c r="DO130" i="3"/>
  <c r="DP123" i="3"/>
  <c r="DO123" i="3"/>
  <c r="DK124" i="3"/>
  <c r="DK125" i="3"/>
  <c r="DK126" i="3"/>
  <c r="DK127" i="3"/>
  <c r="DK128" i="3"/>
  <c r="DK129" i="3"/>
  <c r="DK130" i="3"/>
  <c r="DK123" i="3"/>
  <c r="CI124" i="3"/>
  <c r="CI126" i="3"/>
  <c r="CI127" i="3"/>
  <c r="CI129" i="3"/>
  <c r="CI130" i="3"/>
  <c r="CR124" i="3"/>
  <c r="CS124" i="3"/>
  <c r="CR125" i="3"/>
  <c r="CS125" i="3"/>
  <c r="CR126" i="3"/>
  <c r="CS126" i="3"/>
  <c r="CR127" i="3"/>
  <c r="CS127" i="3"/>
  <c r="CR128" i="3"/>
  <c r="CS128" i="3"/>
  <c r="CR129" i="3"/>
  <c r="CS129" i="3"/>
  <c r="CR130" i="3"/>
  <c r="CS130" i="3"/>
  <c r="CD122" i="3"/>
  <c r="BX124" i="3"/>
  <c r="BY124" i="3"/>
  <c r="BX125" i="3"/>
  <c r="BY125" i="3"/>
  <c r="BX126" i="3"/>
  <c r="BY126" i="3"/>
  <c r="BX127" i="3"/>
  <c r="BY127" i="3"/>
  <c r="BX128" i="3"/>
  <c r="BY128" i="3"/>
  <c r="BX129" i="3"/>
  <c r="BY129" i="3"/>
  <c r="BX130" i="3"/>
  <c r="BY130" i="3"/>
  <c r="BS124" i="3"/>
  <c r="BT124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BI124" i="3"/>
  <c r="BJ124" i="3"/>
  <c r="BI125" i="3"/>
  <c r="BJ125" i="3"/>
  <c r="BI126" i="3"/>
  <c r="BJ126" i="3"/>
  <c r="BI127" i="3"/>
  <c r="BJ127" i="3"/>
  <c r="BI128" i="3"/>
  <c r="BJ128" i="3"/>
  <c r="BI129" i="3"/>
  <c r="BJ129" i="3"/>
  <c r="BI130" i="3"/>
  <c r="BJ130" i="3"/>
  <c r="BD124" i="3"/>
  <c r="BE124" i="3"/>
  <c r="BD125" i="3"/>
  <c r="BE125" i="3"/>
  <c r="BD126" i="3"/>
  <c r="BE126" i="3"/>
  <c r="BD127" i="3"/>
  <c r="BE127" i="3"/>
  <c r="BD128" i="3"/>
  <c r="BE128" i="3"/>
  <c r="BD129" i="3"/>
  <c r="BE129" i="3"/>
  <c r="BD130" i="3"/>
  <c r="BE130" i="3"/>
  <c r="Z128" i="3"/>
  <c r="AA128" i="3"/>
  <c r="Z129" i="3"/>
  <c r="AA129" i="3"/>
  <c r="Z130" i="3"/>
  <c r="AA130" i="3"/>
  <c r="DT121" i="3"/>
  <c r="DU121" i="3"/>
  <c r="DG117" i="3"/>
  <c r="DH117" i="3"/>
  <c r="DG118" i="3"/>
  <c r="DH118" i="3"/>
  <c r="DG119" i="3"/>
  <c r="DH119" i="3"/>
  <c r="DG120" i="3"/>
  <c r="DH120" i="3"/>
  <c r="DG121" i="3"/>
  <c r="DH121" i="3"/>
  <c r="BX119" i="3"/>
  <c r="BY119" i="3"/>
  <c r="BX120" i="3"/>
  <c r="BX121" i="3"/>
  <c r="BY121" i="3"/>
  <c r="DT110" i="3"/>
  <c r="DU110" i="3"/>
  <c r="CI111" i="3"/>
  <c r="CI112" i="3"/>
  <c r="CI113" i="3"/>
  <c r="CI114" i="3"/>
  <c r="DT111" i="3"/>
  <c r="DU111" i="3"/>
  <c r="DT112" i="3"/>
  <c r="DU112" i="3"/>
  <c r="DT113" i="3"/>
  <c r="DU113" i="3"/>
  <c r="DT114" i="3"/>
  <c r="DU114" i="3"/>
  <c r="DG110" i="3"/>
  <c r="DG111" i="3"/>
  <c r="DG112" i="3"/>
  <c r="DG113" i="3"/>
  <c r="DG114" i="3"/>
  <c r="CR110" i="3"/>
  <c r="CR111" i="3"/>
  <c r="CR112" i="3"/>
  <c r="CR113" i="3"/>
  <c r="CS111" i="3"/>
  <c r="CS112" i="3"/>
  <c r="CS113" i="3"/>
  <c r="CS114" i="3"/>
  <c r="BX110" i="3"/>
  <c r="BY110" i="3"/>
  <c r="BX111" i="3"/>
  <c r="BY111" i="3"/>
  <c r="BX112" i="3"/>
  <c r="BY112" i="3"/>
  <c r="BX113" i="3"/>
  <c r="BY113" i="3"/>
  <c r="BX114" i="3"/>
  <c r="BY114" i="3"/>
  <c r="AJ113" i="3"/>
  <c r="AK113" i="3"/>
  <c r="AJ114" i="3"/>
  <c r="AK114" i="3"/>
  <c r="CI103" i="3"/>
  <c r="CI104" i="3"/>
  <c r="CI105" i="3"/>
  <c r="CI106" i="3"/>
  <c r="CI107" i="3"/>
  <c r="CI98" i="3"/>
  <c r="CI100" i="3"/>
  <c r="CI88" i="3"/>
  <c r="CI89" i="3"/>
  <c r="CI82" i="3"/>
  <c r="CI83" i="3"/>
  <c r="CI58" i="3"/>
  <c r="CI59" i="3"/>
  <c r="CI60" i="3"/>
  <c r="CI61" i="3"/>
  <c r="CI62" i="3"/>
  <c r="CI51" i="3"/>
  <c r="CI52" i="3"/>
  <c r="CI53" i="3"/>
  <c r="CI54" i="3"/>
  <c r="CI45" i="3"/>
  <c r="CI46" i="3"/>
  <c r="CI32" i="3"/>
  <c r="CI33" i="3"/>
  <c r="CI34" i="3"/>
  <c r="CI35" i="3"/>
  <c r="CI36" i="3"/>
  <c r="CI37" i="3"/>
  <c r="CI38" i="3"/>
  <c r="CI39" i="3"/>
  <c r="CI40" i="3"/>
  <c r="CI41" i="3"/>
  <c r="CI26" i="3"/>
  <c r="CI27" i="3"/>
  <c r="CI28" i="3"/>
  <c r="CI29" i="3"/>
  <c r="CI8" i="3"/>
  <c r="AU71" i="3"/>
  <c r="AU72" i="3"/>
  <c r="AU73" i="3"/>
  <c r="AU74" i="3"/>
  <c r="AU27" i="3"/>
  <c r="DK6" i="3"/>
  <c r="DP106" i="3"/>
  <c r="DO103" i="3"/>
  <c r="DP103" i="3"/>
  <c r="DO104" i="3"/>
  <c r="DP104" i="3"/>
  <c r="DO105" i="3"/>
  <c r="DP105" i="3"/>
  <c r="DO106" i="3"/>
  <c r="DO107" i="3"/>
  <c r="DK103" i="3"/>
  <c r="DK104" i="3"/>
  <c r="DK105" i="3"/>
  <c r="CC102" i="3"/>
  <c r="CC103" i="3"/>
  <c r="CC104" i="3"/>
  <c r="CC105" i="3"/>
  <c r="CC106" i="3"/>
  <c r="CD105" i="3"/>
  <c r="CD106" i="3"/>
  <c r="CD107" i="3"/>
  <c r="DG98" i="3" l="1"/>
  <c r="DH98" i="3"/>
  <c r="DG99" i="3"/>
  <c r="DH99" i="3"/>
  <c r="DG100" i="3"/>
  <c r="DH100" i="3"/>
  <c r="CR98" i="3"/>
  <c r="CR99" i="3"/>
  <c r="CR100" i="3"/>
  <c r="CR97" i="3"/>
  <c r="CS97" i="3"/>
  <c r="CS98" i="3"/>
  <c r="CC98" i="3"/>
  <c r="CC99" i="3"/>
  <c r="CC100" i="3"/>
  <c r="CC97" i="3"/>
  <c r="CD97" i="3"/>
  <c r="CD98" i="3"/>
  <c r="BD100" i="3"/>
  <c r="BE100" i="3"/>
  <c r="Z97" i="3"/>
  <c r="AA97" i="3"/>
  <c r="Z98" i="3"/>
  <c r="AA98" i="3"/>
  <c r="Z99" i="3"/>
  <c r="AA99" i="3"/>
  <c r="DT93" i="3"/>
  <c r="DT94" i="3"/>
  <c r="DT95" i="3"/>
  <c r="DO91" i="3"/>
  <c r="DP91" i="3"/>
  <c r="DO92" i="3"/>
  <c r="DP92" i="3"/>
  <c r="BO90" i="3"/>
  <c r="BO91" i="3"/>
  <c r="BD93" i="3"/>
  <c r="BE93" i="3"/>
  <c r="Z94" i="3"/>
  <c r="AA94" i="3"/>
  <c r="Z95" i="3"/>
  <c r="AA95" i="3"/>
  <c r="Z91" i="3"/>
  <c r="AA91" i="3"/>
  <c r="Z92" i="3"/>
  <c r="AA92" i="3"/>
  <c r="DO88" i="3"/>
  <c r="DP88" i="3"/>
  <c r="CC85" i="3"/>
  <c r="CD85" i="3"/>
  <c r="Z86" i="3"/>
  <c r="AA86" i="3"/>
  <c r="Z87" i="3"/>
  <c r="AA87" i="3"/>
  <c r="Z88" i="3"/>
  <c r="AA88" i="3"/>
  <c r="Z89" i="3"/>
  <c r="AA89" i="3"/>
  <c r="DT81" i="3"/>
  <c r="DU81" i="3"/>
  <c r="DT82" i="3"/>
  <c r="DU82" i="3"/>
  <c r="BD83" i="3"/>
  <c r="BE83" i="3"/>
  <c r="CR78" i="3" l="1"/>
  <c r="CS78" i="3"/>
  <c r="CR79" i="3"/>
  <c r="CS79" i="3"/>
  <c r="BI76" i="3"/>
  <c r="BJ76" i="3"/>
  <c r="BI77" i="3"/>
  <c r="BJ77" i="3"/>
  <c r="BI78" i="3"/>
  <c r="BJ78" i="3"/>
  <c r="AE72" i="3"/>
  <c r="Z72" i="3"/>
  <c r="AA72" i="3"/>
  <c r="Z73" i="3"/>
  <c r="AA73" i="3"/>
  <c r="Z74" i="3"/>
  <c r="AA74" i="3"/>
  <c r="Z70" i="3"/>
  <c r="AA70" i="3"/>
  <c r="CR66" i="3"/>
  <c r="CS66" i="3"/>
  <c r="CR67" i="3"/>
  <c r="CS67" i="3"/>
  <c r="CR68" i="3"/>
  <c r="CS68" i="3"/>
  <c r="CD64" i="3"/>
  <c r="CD65" i="3"/>
  <c r="CD66" i="3"/>
  <c r="CC65" i="3"/>
  <c r="CC66" i="3"/>
  <c r="CC67" i="3"/>
  <c r="CC68" i="3"/>
  <c r="CC64" i="3"/>
  <c r="BX64" i="3"/>
  <c r="BY64" i="3"/>
  <c r="BX65" i="3"/>
  <c r="BY65" i="3"/>
  <c r="BX66" i="3"/>
  <c r="BY66" i="3"/>
  <c r="BI64" i="3"/>
  <c r="BJ64" i="3"/>
  <c r="BI65" i="3"/>
  <c r="BJ65" i="3"/>
  <c r="BE68" i="3"/>
  <c r="BE64" i="3"/>
  <c r="BE65" i="3"/>
  <c r="BE66" i="3"/>
  <c r="BD64" i="3"/>
  <c r="BD66" i="3"/>
  <c r="BD67" i="3"/>
  <c r="BD68" i="3"/>
  <c r="DT60" i="3"/>
  <c r="DU60" i="3"/>
  <c r="DT61" i="3"/>
  <c r="DU61" i="3"/>
  <c r="DT62" i="3"/>
  <c r="DU62" i="3"/>
  <c r="DG58" i="3"/>
  <c r="DH58" i="3"/>
  <c r="DG59" i="3"/>
  <c r="DH59" i="3"/>
  <c r="DG60" i="3"/>
  <c r="DH60" i="3"/>
  <c r="DG61" i="3"/>
  <c r="DH61" i="3"/>
  <c r="DG62" i="3"/>
  <c r="DH62" i="3"/>
  <c r="CR58" i="3"/>
  <c r="CS58" i="3"/>
  <c r="CR59" i="3"/>
  <c r="CS59" i="3"/>
  <c r="CR60" i="3"/>
  <c r="CS60" i="3"/>
  <c r="CR61" i="3"/>
  <c r="CS61" i="3"/>
  <c r="CR62" i="3"/>
  <c r="CS62" i="3"/>
  <c r="CS57" i="3"/>
  <c r="CR57" i="3"/>
  <c r="CD58" i="3"/>
  <c r="CD59" i="3"/>
  <c r="CD60" i="3"/>
  <c r="CD61" i="3"/>
  <c r="CD62" i="3"/>
  <c r="CC61" i="3"/>
  <c r="CC62" i="3"/>
  <c r="CC57" i="3"/>
  <c r="CC58" i="3"/>
  <c r="CC59" i="3"/>
  <c r="BX58" i="3"/>
  <c r="BY58" i="3"/>
  <c r="BX59" i="3"/>
  <c r="BY59" i="3"/>
  <c r="BX60" i="3"/>
  <c r="BY60" i="3"/>
  <c r="BX61" i="3"/>
  <c r="BY61" i="3"/>
  <c r="BX62" i="3"/>
  <c r="BY62" i="3"/>
  <c r="BD58" i="3"/>
  <c r="BE58" i="3"/>
  <c r="BD59" i="3"/>
  <c r="BE59" i="3"/>
  <c r="BD60" i="3"/>
  <c r="BE60" i="3"/>
  <c r="DT55" i="3" l="1"/>
  <c r="DU55" i="3"/>
  <c r="DK49" i="3"/>
  <c r="DK50" i="3"/>
  <c r="DK51" i="3"/>
  <c r="DH50" i="3"/>
  <c r="DH51" i="3"/>
  <c r="DH52" i="3"/>
  <c r="DH53" i="3"/>
  <c r="DH54" i="3"/>
  <c r="DH55" i="3"/>
  <c r="DH49" i="3"/>
  <c r="DG50" i="3"/>
  <c r="DG51" i="3"/>
  <c r="DG52" i="3"/>
  <c r="DG53" i="3"/>
  <c r="DG54" i="3"/>
  <c r="DG55" i="3"/>
  <c r="CX50" i="3"/>
  <c r="CX51" i="3"/>
  <c r="CX52" i="3"/>
  <c r="CX53" i="3"/>
  <c r="CX54" i="3"/>
  <c r="CX55" i="3"/>
  <c r="CX49" i="3"/>
  <c r="CW55" i="3"/>
  <c r="CW49" i="3"/>
  <c r="CW50" i="3"/>
  <c r="CW51" i="3"/>
  <c r="CW52" i="3"/>
  <c r="CW53" i="3"/>
  <c r="CR51" i="3"/>
  <c r="CS51" i="3"/>
  <c r="CR52" i="3"/>
  <c r="CS52" i="3"/>
  <c r="CR53" i="3"/>
  <c r="CS53" i="3"/>
  <c r="CR54" i="3"/>
  <c r="CS54" i="3"/>
  <c r="CR55" i="3"/>
  <c r="CS55" i="3"/>
  <c r="CD50" i="3"/>
  <c r="CD51" i="3"/>
  <c r="CD52" i="3"/>
  <c r="CD53" i="3"/>
  <c r="CD54" i="3"/>
  <c r="CD55" i="3"/>
  <c r="CC49" i="3"/>
  <c r="CC50" i="3"/>
  <c r="CC51" i="3"/>
  <c r="CC52" i="3"/>
  <c r="CC53" i="3"/>
  <c r="CC54" i="3"/>
  <c r="BS50" i="3"/>
  <c r="BT50" i="3"/>
  <c r="BS51" i="3"/>
  <c r="BT51" i="3"/>
  <c r="BS52" i="3"/>
  <c r="BT52" i="3"/>
  <c r="BS53" i="3"/>
  <c r="BT53" i="3"/>
  <c r="BS54" i="3"/>
  <c r="BT54" i="3"/>
  <c r="BS55" i="3"/>
  <c r="BT55" i="3"/>
  <c r="BD50" i="3"/>
  <c r="BE50" i="3"/>
  <c r="BD51" i="3"/>
  <c r="BE51" i="3"/>
  <c r="BD52" i="3"/>
  <c r="BE52" i="3"/>
  <c r="BD53" i="3"/>
  <c r="BE53" i="3"/>
  <c r="BD54" i="3"/>
  <c r="BE54" i="3"/>
  <c r="BD55" i="3"/>
  <c r="BE55" i="3"/>
  <c r="AO50" i="3"/>
  <c r="AP50" i="3"/>
  <c r="AO52" i="3"/>
  <c r="AP52" i="3"/>
  <c r="AO53" i="3"/>
  <c r="AP53" i="3"/>
  <c r="AO54" i="3"/>
  <c r="AP54" i="3"/>
  <c r="AO55" i="3"/>
  <c r="AP55" i="3"/>
  <c r="Z50" i="3"/>
  <c r="AA50" i="3"/>
  <c r="Z51" i="3"/>
  <c r="AA51" i="3"/>
  <c r="Z52" i="3"/>
  <c r="AA52" i="3"/>
  <c r="Z53" i="3"/>
  <c r="AA53" i="3"/>
  <c r="Z54" i="3"/>
  <c r="AA54" i="3"/>
  <c r="DT44" i="3"/>
  <c r="DU44" i="3"/>
  <c r="DT45" i="3"/>
  <c r="DU45" i="3"/>
  <c r="DT46" i="3"/>
  <c r="DU46" i="3"/>
  <c r="DT47" i="3"/>
  <c r="DU47" i="3"/>
  <c r="BX44" i="3"/>
  <c r="BY44" i="3"/>
  <c r="BX45" i="3"/>
  <c r="BY45" i="3"/>
  <c r="BX46" i="3"/>
  <c r="BY46" i="3"/>
  <c r="BX47" i="3"/>
  <c r="BY47" i="3"/>
  <c r="BD44" i="3"/>
  <c r="BE44" i="3"/>
  <c r="AO45" i="3"/>
  <c r="AP45" i="3"/>
  <c r="AO46" i="3"/>
  <c r="AP46" i="3"/>
  <c r="AO47" i="3"/>
  <c r="AP47" i="3"/>
  <c r="DK32" i="3"/>
  <c r="DK33" i="3"/>
  <c r="DK34" i="3"/>
  <c r="DK35" i="3"/>
  <c r="DK36" i="3"/>
  <c r="DK37" i="3"/>
  <c r="DK38" i="3"/>
  <c r="DK39" i="3"/>
  <c r="DK40" i="3"/>
  <c r="DK41" i="3"/>
  <c r="DK31" i="3"/>
  <c r="DG32" i="3"/>
  <c r="DH32" i="3"/>
  <c r="DG33" i="3"/>
  <c r="DH33" i="3"/>
  <c r="DG34" i="3"/>
  <c r="DH34" i="3"/>
  <c r="DG35" i="3"/>
  <c r="DH35" i="3"/>
  <c r="DG36" i="3"/>
  <c r="DH36" i="3"/>
  <c r="DG37" i="3"/>
  <c r="DH37" i="3"/>
  <c r="DG38" i="3"/>
  <c r="DH38" i="3"/>
  <c r="DG39" i="3"/>
  <c r="DH39" i="3"/>
  <c r="DG40" i="3"/>
  <c r="DH40" i="3"/>
  <c r="DG41" i="3"/>
  <c r="DH41" i="3"/>
  <c r="DH31" i="3"/>
  <c r="DG31" i="3"/>
  <c r="CR32" i="3"/>
  <c r="CS32" i="3"/>
  <c r="CR33" i="3"/>
  <c r="CS33" i="3"/>
  <c r="CR34" i="3"/>
  <c r="CS34" i="3"/>
  <c r="CR35" i="3"/>
  <c r="CS35" i="3"/>
  <c r="CR36" i="3"/>
  <c r="CS36" i="3"/>
  <c r="CR37" i="3"/>
  <c r="CS37" i="3"/>
  <c r="CR38" i="3"/>
  <c r="CS38" i="3"/>
  <c r="CR39" i="3"/>
  <c r="CS39" i="3"/>
  <c r="CR40" i="3"/>
  <c r="CS40" i="3"/>
  <c r="CR41" i="3"/>
  <c r="CS41" i="3"/>
  <c r="CC32" i="3"/>
  <c r="CD32" i="3"/>
  <c r="CC33" i="3"/>
  <c r="CD33" i="3"/>
  <c r="CC34" i="3"/>
  <c r="CD34" i="3"/>
  <c r="CC35" i="3"/>
  <c r="CD35" i="3"/>
  <c r="CC36" i="3"/>
  <c r="CD36" i="3"/>
  <c r="CC37" i="3"/>
  <c r="CD37" i="3"/>
  <c r="CC38" i="3"/>
  <c r="CD38" i="3"/>
  <c r="CC39" i="3"/>
  <c r="CD39" i="3"/>
  <c r="CC40" i="3"/>
  <c r="CD40" i="3"/>
  <c r="CC41" i="3"/>
  <c r="CD41" i="3"/>
  <c r="BX34" i="3"/>
  <c r="BY34" i="3"/>
  <c r="BX35" i="3"/>
  <c r="BY35" i="3"/>
  <c r="BX36" i="3"/>
  <c r="BY36" i="3"/>
  <c r="BX37" i="3"/>
  <c r="BY37" i="3"/>
  <c r="BX38" i="3"/>
  <c r="BX39" i="3"/>
  <c r="BY39" i="3"/>
  <c r="BX40" i="3"/>
  <c r="BY40" i="3"/>
  <c r="BX41" i="3"/>
  <c r="BY41" i="3"/>
  <c r="BX31" i="3"/>
  <c r="BY31" i="3"/>
  <c r="BX32" i="3"/>
  <c r="BN38" i="3"/>
  <c r="BO38" i="3"/>
  <c r="BN39" i="3"/>
  <c r="BO39" i="3"/>
  <c r="BN40" i="3"/>
  <c r="BO40" i="3"/>
  <c r="BN35" i="3"/>
  <c r="BO35" i="3"/>
  <c r="BN36" i="3"/>
  <c r="BO36" i="3"/>
  <c r="BI37" i="3"/>
  <c r="BJ37" i="3"/>
  <c r="BI38" i="3"/>
  <c r="BJ38" i="3"/>
  <c r="AF36" i="3"/>
  <c r="Z32" i="3"/>
  <c r="AA32" i="3"/>
  <c r="Z33" i="3"/>
  <c r="AA33" i="3"/>
  <c r="Z34" i="3"/>
  <c r="AA34" i="3"/>
  <c r="Z35" i="3"/>
  <c r="AA35" i="3"/>
  <c r="Z36" i="3"/>
  <c r="AA36" i="3"/>
  <c r="Z37" i="3"/>
  <c r="AA37" i="3"/>
  <c r="Z38" i="3"/>
  <c r="AA38" i="3"/>
  <c r="Z39" i="3"/>
  <c r="AA39" i="3"/>
  <c r="Z40" i="3"/>
  <c r="AA40" i="3"/>
  <c r="Z41" i="3"/>
  <c r="AA41" i="3"/>
  <c r="DU27" i="3"/>
  <c r="DU28" i="3"/>
  <c r="DU29" i="3"/>
  <c r="DT26" i="3"/>
  <c r="DT27" i="3"/>
  <c r="DT28" i="3"/>
  <c r="DT29" i="3"/>
  <c r="DK28" i="3"/>
  <c r="CS28" i="3"/>
  <c r="CR28" i="3"/>
  <c r="CR25" i="3"/>
  <c r="CD26" i="3"/>
  <c r="CD27" i="3"/>
  <c r="CD28" i="3"/>
  <c r="CD29" i="3"/>
  <c r="CC27" i="3"/>
  <c r="CC28" i="3"/>
  <c r="CC29" i="3"/>
  <c r="CC25" i="3"/>
  <c r="BI27" i="3"/>
  <c r="BJ27" i="3"/>
  <c r="BI28" i="3"/>
  <c r="BJ28" i="3"/>
  <c r="BI29" i="3"/>
  <c r="BJ29" i="3"/>
  <c r="BD27" i="3"/>
  <c r="BE27" i="3"/>
  <c r="BD28" i="3"/>
  <c r="BE28" i="3"/>
  <c r="BD29" i="3"/>
  <c r="BE29" i="3"/>
  <c r="DO21" i="3"/>
  <c r="DP21" i="3"/>
  <c r="DO22" i="3"/>
  <c r="DP22" i="3"/>
  <c r="DO23" i="3"/>
  <c r="DP23" i="3"/>
  <c r="DO19" i="3"/>
  <c r="DH20" i="3"/>
  <c r="BY22" i="3"/>
  <c r="BE21" i="3"/>
  <c r="BE22" i="3"/>
  <c r="BD21" i="3"/>
  <c r="DT12" i="3"/>
  <c r="DT13" i="3"/>
  <c r="DH14" i="3"/>
  <c r="CD17" i="3"/>
  <c r="CD14" i="3"/>
  <c r="BX15" i="3"/>
  <c r="BY15" i="3"/>
  <c r="BX16" i="3"/>
  <c r="BY16" i="3"/>
  <c r="BX17" i="3"/>
  <c r="BY17" i="3"/>
  <c r="BX13" i="3"/>
  <c r="BY13" i="3"/>
  <c r="Z16" i="3"/>
  <c r="AA16" i="3"/>
  <c r="Z17" i="3"/>
  <c r="AA17" i="3"/>
  <c r="Z12" i="3"/>
  <c r="AA12" i="3"/>
  <c r="I8" i="3"/>
  <c r="AR137" i="3"/>
  <c r="I7" i="3"/>
  <c r="H7" i="3"/>
  <c r="DT8" i="3"/>
  <c r="DH9" i="3"/>
  <c r="CR10" i="3"/>
  <c r="CE140" i="3"/>
  <c r="AQ140" i="3" s="1"/>
  <c r="CF140" i="3"/>
  <c r="AR140" i="3" s="1"/>
  <c r="CE141" i="3"/>
  <c r="AQ141" i="3" s="1"/>
  <c r="CF141" i="3"/>
  <c r="AR141" i="3" s="1"/>
  <c r="CE142" i="3"/>
  <c r="AQ142" i="3" s="1"/>
  <c r="CF142" i="3"/>
  <c r="AR142" i="3" s="1"/>
  <c r="CF139" i="3"/>
  <c r="AR139" i="3" s="1"/>
  <c r="CE139" i="3"/>
  <c r="AQ139" i="3" s="1"/>
  <c r="CE133" i="3"/>
  <c r="AQ133" i="3" s="1"/>
  <c r="CF133" i="3"/>
  <c r="AR133" i="3" s="1"/>
  <c r="CE134" i="3"/>
  <c r="AQ134" i="3" s="1"/>
  <c r="CF134" i="3"/>
  <c r="AR134" i="3" s="1"/>
  <c r="AT134" i="3" s="1"/>
  <c r="CE135" i="3"/>
  <c r="AQ135" i="3" s="1"/>
  <c r="CF135" i="3"/>
  <c r="CE136" i="3"/>
  <c r="AQ136" i="3" s="1"/>
  <c r="CF136" i="3"/>
  <c r="AR136" i="3" s="1"/>
  <c r="CE137" i="3"/>
  <c r="AQ137" i="3" s="1"/>
  <c r="CF137" i="3"/>
  <c r="CF132" i="3"/>
  <c r="AR132" i="3" s="1"/>
  <c r="CE132" i="3"/>
  <c r="AQ132" i="3" s="1"/>
  <c r="CE124" i="3"/>
  <c r="CF124" i="3"/>
  <c r="CE125" i="3"/>
  <c r="AQ125" i="3" s="1"/>
  <c r="CF125" i="3"/>
  <c r="CE126" i="3"/>
  <c r="AQ126" i="3" s="1"/>
  <c r="CF126" i="3"/>
  <c r="CE127" i="3"/>
  <c r="AQ127" i="3" s="1"/>
  <c r="CF127" i="3"/>
  <c r="CE128" i="3"/>
  <c r="CF128" i="3"/>
  <c r="CE129" i="3"/>
  <c r="AQ129" i="3" s="1"/>
  <c r="CF129" i="3"/>
  <c r="CE130" i="3"/>
  <c r="AQ130" i="3" s="1"/>
  <c r="CF130" i="3"/>
  <c r="CF123" i="3"/>
  <c r="AR123" i="3" s="1"/>
  <c r="CE123" i="3"/>
  <c r="AQ123" i="3" s="1"/>
  <c r="CE117" i="3"/>
  <c r="AQ117" i="3" s="1"/>
  <c r="CF117" i="3"/>
  <c r="AR117" i="3" s="1"/>
  <c r="CE118" i="3"/>
  <c r="AQ118" i="3" s="1"/>
  <c r="CF118" i="3"/>
  <c r="AR118" i="3" s="1"/>
  <c r="CE119" i="3"/>
  <c r="AQ119" i="3" s="1"/>
  <c r="CF119" i="3"/>
  <c r="AR119" i="3" s="1"/>
  <c r="CE120" i="3"/>
  <c r="AQ120" i="3" s="1"/>
  <c r="CF120" i="3"/>
  <c r="AR120" i="3" s="1"/>
  <c r="CE121" i="3"/>
  <c r="AQ121" i="3" s="1"/>
  <c r="CF121" i="3"/>
  <c r="AR121" i="3" s="1"/>
  <c r="CF116" i="3"/>
  <c r="AR116" i="3" s="1"/>
  <c r="CE116" i="3"/>
  <c r="CE110" i="3"/>
  <c r="AQ110" i="3" s="1"/>
  <c r="CF110" i="3"/>
  <c r="CE111" i="3"/>
  <c r="AQ111" i="3" s="1"/>
  <c r="CF111" i="3"/>
  <c r="CE112" i="3"/>
  <c r="AQ112" i="3" s="1"/>
  <c r="CF112" i="3"/>
  <c r="CE113" i="3"/>
  <c r="AQ113" i="3" s="1"/>
  <c r="CF113" i="3"/>
  <c r="CE114" i="3"/>
  <c r="AQ114" i="3" s="1"/>
  <c r="CF114" i="3"/>
  <c r="CF109" i="3"/>
  <c r="AR109" i="3" s="1"/>
  <c r="CE109" i="3"/>
  <c r="AQ109" i="3" s="1"/>
  <c r="CE103" i="3"/>
  <c r="CF103" i="3"/>
  <c r="CH103" i="3" s="1"/>
  <c r="CE104" i="3"/>
  <c r="AQ104" i="3" s="1"/>
  <c r="CF104" i="3"/>
  <c r="CE105" i="3"/>
  <c r="AQ105" i="3" s="1"/>
  <c r="CF105" i="3"/>
  <c r="CE106" i="3"/>
  <c r="AQ106" i="3" s="1"/>
  <c r="CF106" i="3"/>
  <c r="CE107" i="3"/>
  <c r="AQ107" i="3" s="1"/>
  <c r="CF107" i="3"/>
  <c r="CF102" i="3"/>
  <c r="AR102" i="3" s="1"/>
  <c r="CE102" i="3"/>
  <c r="AQ102" i="3" s="1"/>
  <c r="CE98" i="3"/>
  <c r="AQ98" i="3" s="1"/>
  <c r="CF98" i="3"/>
  <c r="CE99" i="3"/>
  <c r="AQ99" i="3" s="1"/>
  <c r="CF99" i="3"/>
  <c r="CE100" i="3"/>
  <c r="AQ100" i="3" s="1"/>
  <c r="CF100" i="3"/>
  <c r="CF97" i="3"/>
  <c r="AR97" i="3" s="1"/>
  <c r="CE97" i="3"/>
  <c r="AQ97" i="3" s="1"/>
  <c r="CE92" i="3"/>
  <c r="AQ92" i="3" s="1"/>
  <c r="CF92" i="3"/>
  <c r="CE93" i="3"/>
  <c r="AQ93" i="3" s="1"/>
  <c r="CF93" i="3"/>
  <c r="CE94" i="3"/>
  <c r="CF94" i="3"/>
  <c r="CE95" i="3"/>
  <c r="AQ95" i="3" s="1"/>
  <c r="CF95" i="3"/>
  <c r="CF91" i="3"/>
  <c r="AR91" i="3" s="1"/>
  <c r="CE91" i="3"/>
  <c r="AQ91" i="3" s="1"/>
  <c r="CE86" i="3"/>
  <c r="AQ86" i="3" s="1"/>
  <c r="CF86" i="3"/>
  <c r="CE87" i="3"/>
  <c r="CF87" i="3"/>
  <c r="CE88" i="3"/>
  <c r="AQ88" i="3" s="1"/>
  <c r="CF88" i="3"/>
  <c r="CE89" i="3"/>
  <c r="AQ89" i="3" s="1"/>
  <c r="CF89" i="3"/>
  <c r="CF85" i="3"/>
  <c r="AR85" i="3" s="1"/>
  <c r="CE85" i="3"/>
  <c r="AQ85" i="3" s="1"/>
  <c r="CE82" i="3"/>
  <c r="AQ82" i="3" s="1"/>
  <c r="CF82" i="3"/>
  <c r="CE83" i="3"/>
  <c r="CF83" i="3"/>
  <c r="CF81" i="3"/>
  <c r="AR81" i="3" s="1"/>
  <c r="CE81" i="3"/>
  <c r="AQ81" i="3" s="1"/>
  <c r="CE77" i="3"/>
  <c r="AQ77" i="3" s="1"/>
  <c r="CF77" i="3"/>
  <c r="CE78" i="3"/>
  <c r="AQ78" i="3" s="1"/>
  <c r="CF78" i="3"/>
  <c r="CE79" i="3"/>
  <c r="CF79" i="3"/>
  <c r="CF76" i="3"/>
  <c r="AR76" i="3" s="1"/>
  <c r="CE76" i="3"/>
  <c r="AQ76" i="3" s="1"/>
  <c r="CE71" i="3"/>
  <c r="AQ71" i="3" s="1"/>
  <c r="CF71" i="3"/>
  <c r="AR71" i="3" s="1"/>
  <c r="AT71" i="3" s="1"/>
  <c r="CE72" i="3"/>
  <c r="AQ72" i="3" s="1"/>
  <c r="CF72" i="3"/>
  <c r="AR72" i="3" s="1"/>
  <c r="AT72" i="3" s="1"/>
  <c r="CE73" i="3"/>
  <c r="AQ73" i="3" s="1"/>
  <c r="CF73" i="3"/>
  <c r="AR73" i="3" s="1"/>
  <c r="AT73" i="3" s="1"/>
  <c r="CE74" i="3"/>
  <c r="AQ74" i="3" s="1"/>
  <c r="CF74" i="3"/>
  <c r="AR74" i="3" s="1"/>
  <c r="CF70" i="3"/>
  <c r="AR70" i="3" s="1"/>
  <c r="CE70" i="3"/>
  <c r="AQ70" i="3" s="1"/>
  <c r="CE65" i="3"/>
  <c r="AQ65" i="3" s="1"/>
  <c r="CF65" i="3"/>
  <c r="AR65" i="3" s="1"/>
  <c r="CE66" i="3"/>
  <c r="AQ66" i="3" s="1"/>
  <c r="CF66" i="3"/>
  <c r="AR66" i="3" s="1"/>
  <c r="CE67" i="3"/>
  <c r="AQ67" i="3" s="1"/>
  <c r="CF67" i="3"/>
  <c r="AR67" i="3" s="1"/>
  <c r="CE68" i="3"/>
  <c r="AQ68" i="3" s="1"/>
  <c r="CF68" i="3"/>
  <c r="AR68" i="3" s="1"/>
  <c r="CF64" i="3"/>
  <c r="AR64" i="3" s="1"/>
  <c r="CE64" i="3"/>
  <c r="AQ64" i="3" s="1"/>
  <c r="CE58" i="3"/>
  <c r="AQ58" i="3" s="1"/>
  <c r="CF58" i="3"/>
  <c r="CE59" i="3"/>
  <c r="AQ59" i="3" s="1"/>
  <c r="CF59" i="3"/>
  <c r="CE60" i="3"/>
  <c r="AQ60" i="3" s="1"/>
  <c r="CF60" i="3"/>
  <c r="CE61" i="3"/>
  <c r="CF61" i="3"/>
  <c r="CE62" i="3"/>
  <c r="AQ62" i="3" s="1"/>
  <c r="CF62" i="3"/>
  <c r="CF57" i="3"/>
  <c r="AR57" i="3" s="1"/>
  <c r="CE57" i="3"/>
  <c r="AQ57" i="3" s="1"/>
  <c r="CE50" i="3"/>
  <c r="AQ50" i="3" s="1"/>
  <c r="CF50" i="3"/>
  <c r="AR50" i="3" s="1"/>
  <c r="CE51" i="3"/>
  <c r="AQ51" i="3" s="1"/>
  <c r="CF51" i="3"/>
  <c r="CE52" i="3"/>
  <c r="CF52" i="3"/>
  <c r="CE53" i="3"/>
  <c r="AQ53" i="3" s="1"/>
  <c r="CF53" i="3"/>
  <c r="CE54" i="3"/>
  <c r="AQ54" i="3" s="1"/>
  <c r="CF54" i="3"/>
  <c r="CE55" i="3"/>
  <c r="AQ55" i="3" s="1"/>
  <c r="CF55" i="3"/>
  <c r="CF49" i="3"/>
  <c r="AR49" i="3" s="1"/>
  <c r="CE49" i="3"/>
  <c r="AQ49" i="3" s="1"/>
  <c r="CE44" i="3"/>
  <c r="AQ44" i="3" s="1"/>
  <c r="CF44" i="3"/>
  <c r="CE45" i="3"/>
  <c r="AQ45" i="3" s="1"/>
  <c r="CF45" i="3"/>
  <c r="CE46" i="3"/>
  <c r="AQ46" i="3" s="1"/>
  <c r="CF46" i="3"/>
  <c r="CE47" i="3"/>
  <c r="CF47" i="3"/>
  <c r="CF43" i="3"/>
  <c r="AR43" i="3" s="1"/>
  <c r="CE43" i="3"/>
  <c r="AQ43" i="3" s="1"/>
  <c r="CE32" i="3"/>
  <c r="AQ32" i="3" s="1"/>
  <c r="CF32" i="3"/>
  <c r="CH32" i="3" s="1"/>
  <c r="CE33" i="3"/>
  <c r="AQ33" i="3" s="1"/>
  <c r="CF33" i="3"/>
  <c r="CE34" i="3"/>
  <c r="AQ34" i="3" s="1"/>
  <c r="CF34" i="3"/>
  <c r="CE35" i="3"/>
  <c r="AQ35" i="3" s="1"/>
  <c r="CF35" i="3"/>
  <c r="CE36" i="3"/>
  <c r="AQ36" i="3" s="1"/>
  <c r="CF36" i="3"/>
  <c r="CE37" i="3"/>
  <c r="AQ37" i="3" s="1"/>
  <c r="CF37" i="3"/>
  <c r="CE38" i="3"/>
  <c r="AQ38" i="3" s="1"/>
  <c r="CF38" i="3"/>
  <c r="CE39" i="3"/>
  <c r="AQ39" i="3" s="1"/>
  <c r="CF39" i="3"/>
  <c r="CE40" i="3"/>
  <c r="AQ40" i="3" s="1"/>
  <c r="CF40" i="3"/>
  <c r="CE41" i="3"/>
  <c r="AQ41" i="3" s="1"/>
  <c r="CF41" i="3"/>
  <c r="CF31" i="3"/>
  <c r="AR31" i="3" s="1"/>
  <c r="CE31" i="3"/>
  <c r="AQ31" i="3" s="1"/>
  <c r="CE26" i="3"/>
  <c r="AQ26" i="3" s="1"/>
  <c r="CF26" i="3"/>
  <c r="CH26" i="3" s="1"/>
  <c r="CE27" i="3"/>
  <c r="AQ27" i="3" s="1"/>
  <c r="CF27" i="3"/>
  <c r="CE28" i="3"/>
  <c r="AQ28" i="3" s="1"/>
  <c r="CF28" i="3"/>
  <c r="CE29" i="3"/>
  <c r="AQ29" i="3" s="1"/>
  <c r="CF29" i="3"/>
  <c r="CF25" i="3"/>
  <c r="AR25" i="3" s="1"/>
  <c r="CE25" i="3"/>
  <c r="AQ25" i="3" s="1"/>
  <c r="CE20" i="3"/>
  <c r="AQ20" i="3" s="1"/>
  <c r="CF20" i="3"/>
  <c r="AR20" i="3" s="1"/>
  <c r="CE21" i="3"/>
  <c r="AQ21" i="3" s="1"/>
  <c r="CF21" i="3"/>
  <c r="AR21" i="3" s="1"/>
  <c r="CE22" i="3"/>
  <c r="AQ22" i="3" s="1"/>
  <c r="CF22" i="3"/>
  <c r="CE23" i="3"/>
  <c r="AQ23" i="3" s="1"/>
  <c r="CF23" i="3"/>
  <c r="AR23" i="3" s="1"/>
  <c r="CF19" i="3"/>
  <c r="AR19" i="3" s="1"/>
  <c r="CE19" i="3"/>
  <c r="AQ19" i="3" s="1"/>
  <c r="CE13" i="3"/>
  <c r="AQ13" i="3" s="1"/>
  <c r="CF13" i="3"/>
  <c r="AR13" i="3" s="1"/>
  <c r="CE14" i="3"/>
  <c r="AQ14" i="3" s="1"/>
  <c r="CF14" i="3"/>
  <c r="CE15" i="3"/>
  <c r="AQ15" i="3" s="1"/>
  <c r="CF15" i="3"/>
  <c r="AR15" i="3" s="1"/>
  <c r="CE16" i="3"/>
  <c r="AQ16" i="3" s="1"/>
  <c r="CF16" i="3"/>
  <c r="AR16" i="3" s="1"/>
  <c r="CE17" i="3"/>
  <c r="AQ17" i="3" s="1"/>
  <c r="CF17" i="3"/>
  <c r="AR17" i="3" s="1"/>
  <c r="CF12" i="3"/>
  <c r="AR12" i="3" s="1"/>
  <c r="CE12" i="3"/>
  <c r="AQ12" i="3" s="1"/>
  <c r="CE8" i="3"/>
  <c r="AQ8" i="3" s="1"/>
  <c r="CF8" i="3"/>
  <c r="CE9" i="3"/>
  <c r="AQ9" i="3" s="1"/>
  <c r="CF9" i="3"/>
  <c r="CE10" i="3"/>
  <c r="AQ10" i="3" s="1"/>
  <c r="CF10" i="3"/>
  <c r="CF7" i="3"/>
  <c r="AR7" i="3" s="1"/>
  <c r="CE7" i="3"/>
  <c r="AQ7" i="3" s="1"/>
  <c r="CC7" i="3"/>
  <c r="CD7" i="3"/>
  <c r="CC8" i="3"/>
  <c r="CD8" i="3"/>
  <c r="BI9" i="3"/>
  <c r="BJ9" i="3"/>
  <c r="H140" i="3"/>
  <c r="I140" i="3"/>
  <c r="H141" i="3"/>
  <c r="I141" i="3"/>
  <c r="H142" i="3"/>
  <c r="I142" i="3"/>
  <c r="I139" i="3"/>
  <c r="H139" i="3"/>
  <c r="H133" i="3"/>
  <c r="I133" i="3"/>
  <c r="H134" i="3"/>
  <c r="I134" i="3"/>
  <c r="H135" i="3"/>
  <c r="I135" i="3"/>
  <c r="H136" i="3"/>
  <c r="I136" i="3"/>
  <c r="H137" i="3"/>
  <c r="I137" i="3"/>
  <c r="I132" i="3"/>
  <c r="H132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I123" i="3"/>
  <c r="H123" i="3"/>
  <c r="H117" i="3"/>
  <c r="I117" i="3"/>
  <c r="H118" i="3"/>
  <c r="I118" i="3"/>
  <c r="H119" i="3"/>
  <c r="I119" i="3"/>
  <c r="H120" i="3"/>
  <c r="I120" i="3"/>
  <c r="H121" i="3"/>
  <c r="I121" i="3"/>
  <c r="I116" i="3"/>
  <c r="H116" i="3"/>
  <c r="H110" i="3"/>
  <c r="I110" i="3"/>
  <c r="H111" i="3"/>
  <c r="I111" i="3"/>
  <c r="H112" i="3"/>
  <c r="I112" i="3"/>
  <c r="H113" i="3"/>
  <c r="I113" i="3"/>
  <c r="H114" i="3"/>
  <c r="I114" i="3"/>
  <c r="I109" i="3"/>
  <c r="H109" i="3"/>
  <c r="H103" i="3"/>
  <c r="I103" i="3"/>
  <c r="H104" i="3"/>
  <c r="I104" i="3"/>
  <c r="H105" i="3"/>
  <c r="I105" i="3"/>
  <c r="H106" i="3"/>
  <c r="I106" i="3"/>
  <c r="H107" i="3"/>
  <c r="I107" i="3"/>
  <c r="I102" i="3"/>
  <c r="H102" i="3"/>
  <c r="H98" i="3"/>
  <c r="I98" i="3"/>
  <c r="H99" i="3"/>
  <c r="I99" i="3"/>
  <c r="H100" i="3"/>
  <c r="I100" i="3"/>
  <c r="I97" i="3"/>
  <c r="H97" i="3"/>
  <c r="H92" i="3"/>
  <c r="I92" i="3"/>
  <c r="H93" i="3"/>
  <c r="I93" i="3"/>
  <c r="H94" i="3"/>
  <c r="I94" i="3"/>
  <c r="H95" i="3"/>
  <c r="I95" i="3"/>
  <c r="I91" i="3"/>
  <c r="H91" i="3"/>
  <c r="H86" i="3"/>
  <c r="I86" i="3"/>
  <c r="H87" i="3"/>
  <c r="I87" i="3"/>
  <c r="H88" i="3"/>
  <c r="I88" i="3"/>
  <c r="H89" i="3"/>
  <c r="I89" i="3"/>
  <c r="I85" i="3"/>
  <c r="H85" i="3"/>
  <c r="H82" i="3"/>
  <c r="I82" i="3"/>
  <c r="H83" i="3"/>
  <c r="I83" i="3"/>
  <c r="I81" i="3"/>
  <c r="H81" i="3"/>
  <c r="H77" i="3"/>
  <c r="I77" i="3"/>
  <c r="H78" i="3"/>
  <c r="I78" i="3"/>
  <c r="H79" i="3"/>
  <c r="I79" i="3"/>
  <c r="I76" i="3"/>
  <c r="H76" i="3"/>
  <c r="H71" i="3"/>
  <c r="I71" i="3"/>
  <c r="H72" i="3"/>
  <c r="I72" i="3"/>
  <c r="H73" i="3"/>
  <c r="I73" i="3"/>
  <c r="H74" i="3"/>
  <c r="I74" i="3"/>
  <c r="I70" i="3"/>
  <c r="H70" i="3"/>
  <c r="H65" i="3"/>
  <c r="I65" i="3"/>
  <c r="H66" i="3"/>
  <c r="I66" i="3"/>
  <c r="H67" i="3"/>
  <c r="I67" i="3"/>
  <c r="H68" i="3"/>
  <c r="I68" i="3"/>
  <c r="I64" i="3"/>
  <c r="H64" i="3"/>
  <c r="H58" i="3"/>
  <c r="I58" i="3"/>
  <c r="H59" i="3"/>
  <c r="I59" i="3"/>
  <c r="H60" i="3"/>
  <c r="I60" i="3"/>
  <c r="H61" i="3"/>
  <c r="I61" i="3"/>
  <c r="H62" i="3"/>
  <c r="I62" i="3"/>
  <c r="I57" i="3"/>
  <c r="H57" i="3"/>
  <c r="H50" i="3"/>
  <c r="I50" i="3"/>
  <c r="H51" i="3"/>
  <c r="I51" i="3"/>
  <c r="H52" i="3"/>
  <c r="I52" i="3"/>
  <c r="H53" i="3"/>
  <c r="I53" i="3"/>
  <c r="H54" i="3"/>
  <c r="I54" i="3"/>
  <c r="H55" i="3"/>
  <c r="I55" i="3"/>
  <c r="I49" i="3"/>
  <c r="H49" i="3"/>
  <c r="H44" i="3"/>
  <c r="I44" i="3"/>
  <c r="H45" i="3"/>
  <c r="I45" i="3"/>
  <c r="H46" i="3"/>
  <c r="I46" i="3"/>
  <c r="H47" i="3"/>
  <c r="I47" i="3"/>
  <c r="I43" i="3"/>
  <c r="H43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I31" i="3"/>
  <c r="H31" i="3"/>
  <c r="H26" i="3"/>
  <c r="I26" i="3"/>
  <c r="H27" i="3"/>
  <c r="I27" i="3"/>
  <c r="H28" i="3"/>
  <c r="I28" i="3"/>
  <c r="H29" i="3"/>
  <c r="I29" i="3"/>
  <c r="I25" i="3"/>
  <c r="H25" i="3"/>
  <c r="H20" i="3"/>
  <c r="I20" i="3"/>
  <c r="H21" i="3"/>
  <c r="I21" i="3"/>
  <c r="H22" i="3"/>
  <c r="I22" i="3"/>
  <c r="H23" i="3"/>
  <c r="I23" i="3"/>
  <c r="I19" i="3"/>
  <c r="H19" i="3"/>
  <c r="H13" i="3"/>
  <c r="I13" i="3"/>
  <c r="H14" i="3"/>
  <c r="I14" i="3"/>
  <c r="H15" i="3"/>
  <c r="I15" i="3"/>
  <c r="H16" i="3"/>
  <c r="I16" i="3"/>
  <c r="H17" i="3"/>
  <c r="I17" i="3"/>
  <c r="I12" i="3"/>
  <c r="H12" i="3"/>
  <c r="H8" i="3"/>
  <c r="H9" i="3"/>
  <c r="I9" i="3"/>
  <c r="H10" i="3"/>
  <c r="I10" i="3"/>
  <c r="DI145" i="3"/>
  <c r="DI144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K63" i="3" s="1"/>
  <c r="DI56" i="3"/>
  <c r="DI48" i="3"/>
  <c r="DI42" i="3"/>
  <c r="DI30" i="3"/>
  <c r="DI24" i="3"/>
  <c r="DK24" i="3" s="1"/>
  <c r="DI18" i="3"/>
  <c r="DI11" i="3"/>
  <c r="DI6" i="3"/>
  <c r="N145" i="3"/>
  <c r="M145" i="3"/>
  <c r="N144" i="3"/>
  <c r="M144" i="3"/>
  <c r="N138" i="3"/>
  <c r="M138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DR145" i="3"/>
  <c r="DQ145" i="3"/>
  <c r="DR144" i="3"/>
  <c r="DQ144" i="3"/>
  <c r="DR138" i="3"/>
  <c r="DQ138" i="3"/>
  <c r="DR131" i="3"/>
  <c r="DQ131" i="3"/>
  <c r="DR122" i="3"/>
  <c r="DQ122" i="3"/>
  <c r="DR115" i="3"/>
  <c r="DQ115" i="3"/>
  <c r="DR108" i="3"/>
  <c r="DQ108" i="3"/>
  <c r="DR101" i="3"/>
  <c r="DQ101" i="3"/>
  <c r="DR96" i="3"/>
  <c r="DQ96" i="3"/>
  <c r="DR90" i="3"/>
  <c r="DQ90" i="3"/>
  <c r="DR84" i="3"/>
  <c r="DQ84" i="3"/>
  <c r="DR80" i="3"/>
  <c r="DQ80" i="3"/>
  <c r="DR75" i="3"/>
  <c r="DQ75" i="3"/>
  <c r="DR69" i="3"/>
  <c r="DQ69" i="3"/>
  <c r="DR63" i="3"/>
  <c r="DQ63" i="3"/>
  <c r="DR56" i="3"/>
  <c r="DQ56" i="3"/>
  <c r="DR48" i="3"/>
  <c r="DQ48" i="3"/>
  <c r="DR42" i="3"/>
  <c r="DQ42" i="3"/>
  <c r="DR30" i="3"/>
  <c r="DQ30" i="3"/>
  <c r="DR24" i="3"/>
  <c r="DQ24" i="3"/>
  <c r="DR18" i="3"/>
  <c r="DQ18" i="3"/>
  <c r="DR11" i="3"/>
  <c r="DQ11" i="3"/>
  <c r="DR6" i="3"/>
  <c r="DQ6" i="3"/>
  <c r="DM145" i="3"/>
  <c r="DL145" i="3"/>
  <c r="DM144" i="3"/>
  <c r="DL144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E145" i="3"/>
  <c r="DD145" i="3"/>
  <c r="DE144" i="3"/>
  <c r="DD144" i="3"/>
  <c r="DE138" i="3"/>
  <c r="DD138" i="3"/>
  <c r="DE131" i="3"/>
  <c r="DD131" i="3"/>
  <c r="DE122" i="3"/>
  <c r="DD122" i="3"/>
  <c r="DE115" i="3"/>
  <c r="DD115" i="3"/>
  <c r="DE108" i="3"/>
  <c r="DG108" i="3" s="1"/>
  <c r="DD108" i="3"/>
  <c r="DE101" i="3"/>
  <c r="DG101" i="3" s="1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CZ145" i="3"/>
  <c r="CY145" i="3"/>
  <c r="CZ144" i="3"/>
  <c r="CY144" i="3"/>
  <c r="CY143" i="3" s="1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Y6" i="3"/>
  <c r="CU145" i="3"/>
  <c r="CT145" i="3"/>
  <c r="CU144" i="3"/>
  <c r="CT144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T6" i="3"/>
  <c r="CP145" i="3"/>
  <c r="CO145" i="3"/>
  <c r="CP144" i="3"/>
  <c r="CO144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O6" i="3"/>
  <c r="CK145" i="3"/>
  <c r="CJ145" i="3"/>
  <c r="CK144" i="3"/>
  <c r="CJ144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A145" i="3"/>
  <c r="BZ145" i="3"/>
  <c r="CA144" i="3"/>
  <c r="BZ144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BV145" i="3"/>
  <c r="BU145" i="3"/>
  <c r="BV144" i="3"/>
  <c r="BU144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Q145" i="3"/>
  <c r="BP145" i="3"/>
  <c r="BQ144" i="3"/>
  <c r="BP144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P6" i="3"/>
  <c r="BL145" i="3"/>
  <c r="BK145" i="3"/>
  <c r="BL144" i="3"/>
  <c r="BK144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G145" i="3"/>
  <c r="BF145" i="3"/>
  <c r="BG144" i="3"/>
  <c r="BF144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B145" i="3"/>
  <c r="BA145" i="3"/>
  <c r="BB144" i="3"/>
  <c r="BA144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AW145" i="3"/>
  <c r="AV145" i="3"/>
  <c r="AW144" i="3"/>
  <c r="AV144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M145" i="3"/>
  <c r="AL145" i="3"/>
  <c r="AM144" i="3"/>
  <c r="AL144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H145" i="3"/>
  <c r="AG145" i="3"/>
  <c r="AH144" i="3"/>
  <c r="AG144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C145" i="3"/>
  <c r="AB145" i="3"/>
  <c r="AC144" i="3"/>
  <c r="AB144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X145" i="3"/>
  <c r="W145" i="3"/>
  <c r="X144" i="3"/>
  <c r="W144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S145" i="3"/>
  <c r="R145" i="3"/>
  <c r="S144" i="3"/>
  <c r="R144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DG30" i="3" l="1"/>
  <c r="AR37" i="3"/>
  <c r="CH37" i="3"/>
  <c r="AR55" i="3"/>
  <c r="CH55" i="3"/>
  <c r="CI55" i="3"/>
  <c r="AR51" i="3"/>
  <c r="CH51" i="3"/>
  <c r="AR78" i="3"/>
  <c r="CH78" i="3"/>
  <c r="CI78" i="3"/>
  <c r="AR82" i="3"/>
  <c r="CH82" i="3"/>
  <c r="CI87" i="3"/>
  <c r="CH87" i="3"/>
  <c r="AR87" i="3"/>
  <c r="D87" i="3" s="1"/>
  <c r="AR94" i="3"/>
  <c r="CH94" i="3"/>
  <c r="CI94" i="3"/>
  <c r="AR100" i="3"/>
  <c r="CH100" i="3"/>
  <c r="AR107" i="3"/>
  <c r="CH107" i="3"/>
  <c r="CK143" i="3"/>
  <c r="DG115" i="3"/>
  <c r="DO122" i="3"/>
  <c r="AR33" i="3"/>
  <c r="CH33" i="3"/>
  <c r="AR112" i="3"/>
  <c r="CH112" i="3"/>
  <c r="AR128" i="3"/>
  <c r="CH128" i="3"/>
  <c r="CI128" i="3"/>
  <c r="AR124" i="3"/>
  <c r="CH124" i="3"/>
  <c r="AR9" i="3"/>
  <c r="CH9" i="3"/>
  <c r="CI9" i="3"/>
  <c r="AR27" i="3"/>
  <c r="CH27" i="3"/>
  <c r="AR40" i="3"/>
  <c r="CH40" i="3"/>
  <c r="AR36" i="3"/>
  <c r="CH36" i="3"/>
  <c r="AR45" i="3"/>
  <c r="CH45" i="3"/>
  <c r="AR54" i="3"/>
  <c r="CH54" i="3"/>
  <c r="AR60" i="3"/>
  <c r="CH60" i="3"/>
  <c r="AR77" i="3"/>
  <c r="CH77" i="3"/>
  <c r="CI77" i="3"/>
  <c r="CH86" i="3"/>
  <c r="CI86" i="3"/>
  <c r="AR86" i="3"/>
  <c r="D86" i="3" s="1"/>
  <c r="CH93" i="3"/>
  <c r="CI93" i="3"/>
  <c r="AR99" i="3"/>
  <c r="CH99" i="3"/>
  <c r="CI99" i="3"/>
  <c r="AR106" i="3"/>
  <c r="D106" i="3" s="1"/>
  <c r="CH106" i="3"/>
  <c r="AR111" i="3"/>
  <c r="D111" i="3" s="1"/>
  <c r="CH111" i="3"/>
  <c r="AR127" i="3"/>
  <c r="CH127" i="3"/>
  <c r="AR10" i="3"/>
  <c r="CH10" i="3"/>
  <c r="CI10" i="3"/>
  <c r="AR41" i="3"/>
  <c r="CH41" i="3"/>
  <c r="AR28" i="3"/>
  <c r="CH28" i="3"/>
  <c r="AR46" i="3"/>
  <c r="CH46" i="3"/>
  <c r="AR61" i="3"/>
  <c r="CH61" i="3"/>
  <c r="AA131" i="3"/>
  <c r="Z131" i="3"/>
  <c r="AR8" i="3"/>
  <c r="CH8" i="3"/>
  <c r="AR39" i="3"/>
  <c r="CH39" i="3"/>
  <c r="AR35" i="3"/>
  <c r="CH35" i="3"/>
  <c r="AR44" i="3"/>
  <c r="CH44" i="3"/>
  <c r="CI44" i="3"/>
  <c r="AR53" i="3"/>
  <c r="CH53" i="3"/>
  <c r="AR59" i="3"/>
  <c r="CH59" i="3"/>
  <c r="AT74" i="3"/>
  <c r="AR89" i="3"/>
  <c r="CH89" i="3"/>
  <c r="CH92" i="3"/>
  <c r="CI92" i="3"/>
  <c r="AR98" i="3"/>
  <c r="CH98" i="3"/>
  <c r="AR105" i="3"/>
  <c r="CH105" i="3"/>
  <c r="AR114" i="3"/>
  <c r="CH114" i="3"/>
  <c r="AR110" i="3"/>
  <c r="CH110" i="3"/>
  <c r="CI110" i="3"/>
  <c r="AR130" i="3"/>
  <c r="CH130" i="3"/>
  <c r="AR126" i="3"/>
  <c r="CH126" i="3"/>
  <c r="AU133" i="3"/>
  <c r="AT133" i="3"/>
  <c r="AR92" i="3"/>
  <c r="AU137" i="3"/>
  <c r="AT137" i="3"/>
  <c r="AR29" i="3"/>
  <c r="CH29" i="3"/>
  <c r="AR38" i="3"/>
  <c r="CH38" i="3"/>
  <c r="AR34" i="3"/>
  <c r="CH34" i="3"/>
  <c r="AR47" i="3"/>
  <c r="CH47" i="3"/>
  <c r="CI47" i="3"/>
  <c r="AR52" i="3"/>
  <c r="D52" i="3" s="1"/>
  <c r="CH52" i="3"/>
  <c r="AR62" i="3"/>
  <c r="D62" i="3" s="1"/>
  <c r="CH62" i="3"/>
  <c r="AR58" i="3"/>
  <c r="CH58" i="3"/>
  <c r="AR79" i="3"/>
  <c r="CH79" i="3"/>
  <c r="CI79" i="3"/>
  <c r="AR83" i="3"/>
  <c r="D83" i="3" s="1"/>
  <c r="CH83" i="3"/>
  <c r="CH88" i="3"/>
  <c r="AR88" i="3"/>
  <c r="AR95" i="3"/>
  <c r="CH95" i="3"/>
  <c r="CI95" i="3"/>
  <c r="AR104" i="3"/>
  <c r="D104" i="3" s="1"/>
  <c r="CH104" i="3"/>
  <c r="AR113" i="3"/>
  <c r="CH113" i="3"/>
  <c r="AR129" i="3"/>
  <c r="CH129" i="3"/>
  <c r="AR125" i="3"/>
  <c r="CI125" i="3"/>
  <c r="CH125" i="3"/>
  <c r="AT136" i="3"/>
  <c r="AU136" i="3"/>
  <c r="D141" i="3"/>
  <c r="D142" i="3"/>
  <c r="D136" i="3"/>
  <c r="C137" i="3"/>
  <c r="C133" i="3"/>
  <c r="C125" i="3"/>
  <c r="D127" i="3"/>
  <c r="I122" i="3"/>
  <c r="C118" i="3"/>
  <c r="C119" i="3"/>
  <c r="C109" i="3"/>
  <c r="CF108" i="3"/>
  <c r="C105" i="3"/>
  <c r="H101" i="3"/>
  <c r="D99" i="3"/>
  <c r="C93" i="3"/>
  <c r="CE80" i="3"/>
  <c r="H80" i="3"/>
  <c r="I80" i="3"/>
  <c r="AW143" i="3"/>
  <c r="I75" i="3"/>
  <c r="C60" i="3"/>
  <c r="D58" i="3"/>
  <c r="C59" i="3"/>
  <c r="D55" i="3"/>
  <c r="D51" i="3"/>
  <c r="CF42" i="3"/>
  <c r="C44" i="3"/>
  <c r="P42" i="3"/>
  <c r="D31" i="3"/>
  <c r="C38" i="3"/>
  <c r="D39" i="3"/>
  <c r="C36" i="3"/>
  <c r="D35" i="3"/>
  <c r="BF143" i="3"/>
  <c r="C26" i="3"/>
  <c r="C22" i="3"/>
  <c r="BP143" i="3"/>
  <c r="BQ143" i="3"/>
  <c r="D119" i="3"/>
  <c r="D59" i="3"/>
  <c r="BG143" i="3"/>
  <c r="CF24" i="3"/>
  <c r="CF75" i="3"/>
  <c r="D38" i="3"/>
  <c r="D34" i="3"/>
  <c r="D66" i="3"/>
  <c r="D125" i="3"/>
  <c r="CF80" i="3"/>
  <c r="C34" i="3"/>
  <c r="C62" i="3"/>
  <c r="C58" i="3"/>
  <c r="C73" i="3"/>
  <c r="CE75" i="3"/>
  <c r="C88" i="3"/>
  <c r="C95" i="3"/>
  <c r="D116" i="3"/>
  <c r="C129" i="3"/>
  <c r="AR26" i="3"/>
  <c r="BL143" i="3"/>
  <c r="CE101" i="3"/>
  <c r="CT143" i="3"/>
  <c r="CZ143" i="3"/>
  <c r="D41" i="3"/>
  <c r="D33" i="3"/>
  <c r="D46" i="3"/>
  <c r="D72" i="3"/>
  <c r="D82" i="3"/>
  <c r="D100" i="3"/>
  <c r="AL143" i="3"/>
  <c r="C46" i="3"/>
  <c r="C55" i="3"/>
  <c r="C51" i="3"/>
  <c r="C65" i="3"/>
  <c r="C72" i="3"/>
  <c r="C78" i="3"/>
  <c r="C82" i="3"/>
  <c r="C100" i="3"/>
  <c r="C112" i="3"/>
  <c r="C135" i="3"/>
  <c r="D67" i="3"/>
  <c r="C19" i="3"/>
  <c r="D27" i="3"/>
  <c r="C85" i="3"/>
  <c r="D134" i="3"/>
  <c r="DL143" i="3"/>
  <c r="I63" i="3"/>
  <c r="I115" i="3"/>
  <c r="C45" i="3"/>
  <c r="C86" i="3"/>
  <c r="C106" i="3"/>
  <c r="D109" i="3"/>
  <c r="C141" i="3"/>
  <c r="C40" i="3"/>
  <c r="C32" i="3"/>
  <c r="C98" i="3"/>
  <c r="C21" i="3"/>
  <c r="C41" i="3"/>
  <c r="C37" i="3"/>
  <c r="C33" i="3"/>
  <c r="H115" i="3"/>
  <c r="C142" i="3"/>
  <c r="D77" i="3"/>
  <c r="CF11" i="3"/>
  <c r="CE115" i="3"/>
  <c r="BA143" i="3"/>
  <c r="CE11" i="3"/>
  <c r="CE108" i="3"/>
  <c r="DI143" i="3"/>
  <c r="I69" i="3"/>
  <c r="C127" i="3"/>
  <c r="CF101" i="3"/>
  <c r="AC143" i="3"/>
  <c r="BB143" i="3"/>
  <c r="CE24" i="3"/>
  <c r="N143" i="3"/>
  <c r="CE56" i="3"/>
  <c r="CE84" i="3"/>
  <c r="AR22" i="3"/>
  <c r="D22" i="3" s="1"/>
  <c r="D88" i="3"/>
  <c r="AQ116" i="3"/>
  <c r="AQ115" i="3" s="1"/>
  <c r="R143" i="3"/>
  <c r="BK143" i="3"/>
  <c r="CU143" i="3"/>
  <c r="C15" i="3"/>
  <c r="H24" i="3"/>
  <c r="C114" i="3"/>
  <c r="C110" i="3"/>
  <c r="CF30" i="3"/>
  <c r="CF84" i="3"/>
  <c r="AR14" i="3"/>
  <c r="AQ47" i="3"/>
  <c r="C47" i="3" s="1"/>
  <c r="AQ52" i="3"/>
  <c r="C52" i="3" s="1"/>
  <c r="C66" i="3"/>
  <c r="AQ79" i="3"/>
  <c r="C79" i="3" s="1"/>
  <c r="AQ83" i="3"/>
  <c r="C83" i="3" s="1"/>
  <c r="D68" i="3"/>
  <c r="S143" i="3"/>
  <c r="D118" i="3"/>
  <c r="C27" i="3"/>
  <c r="C54" i="3"/>
  <c r="C50" i="3"/>
  <c r="C99" i="3"/>
  <c r="AR103" i="3"/>
  <c r="D103" i="3" s="1"/>
  <c r="AR135" i="3"/>
  <c r="I138" i="3"/>
  <c r="D98" i="3"/>
  <c r="CF131" i="3"/>
  <c r="D140" i="3"/>
  <c r="AQ61" i="3"/>
  <c r="C61" i="3" s="1"/>
  <c r="AQ87" i="3"/>
  <c r="C87" i="3" s="1"/>
  <c r="AQ94" i="3"/>
  <c r="C94" i="3" s="1"/>
  <c r="AQ103" i="3"/>
  <c r="C103" i="3" s="1"/>
  <c r="AQ128" i="3"/>
  <c r="C128" i="3" s="1"/>
  <c r="AQ124" i="3"/>
  <c r="C124" i="3" s="1"/>
  <c r="CJ143" i="3"/>
  <c r="D13" i="3"/>
  <c r="D21" i="3"/>
  <c r="D78" i="3"/>
  <c r="D94" i="3"/>
  <c r="I96" i="3"/>
  <c r="I101" i="3"/>
  <c r="D139" i="3"/>
  <c r="C23" i="3"/>
  <c r="CE69" i="3"/>
  <c r="C92" i="3"/>
  <c r="C130" i="3"/>
  <c r="C126" i="3"/>
  <c r="AR32" i="3"/>
  <c r="AR30" i="3" s="1"/>
  <c r="AR93" i="3"/>
  <c r="D93" i="3" s="1"/>
  <c r="M143" i="3"/>
  <c r="H18" i="3"/>
  <c r="D19" i="3"/>
  <c r="DD143" i="3"/>
  <c r="BZ143" i="3"/>
  <c r="C14" i="3"/>
  <c r="D17" i="3"/>
  <c r="D15" i="3"/>
  <c r="D12" i="3"/>
  <c r="C134" i="3"/>
  <c r="D124" i="3"/>
  <c r="D117" i="3"/>
  <c r="C121" i="3"/>
  <c r="D121" i="3"/>
  <c r="D114" i="3"/>
  <c r="C111" i="3"/>
  <c r="D105" i="3"/>
  <c r="D89" i="3"/>
  <c r="D79" i="3"/>
  <c r="D71" i="3"/>
  <c r="D65" i="3"/>
  <c r="C68" i="3"/>
  <c r="D60" i="3"/>
  <c r="D61" i="3"/>
  <c r="D54" i="3"/>
  <c r="D50" i="3"/>
  <c r="D44" i="3"/>
  <c r="D47" i="3"/>
  <c r="C29" i="3"/>
  <c r="DQ143" i="3"/>
  <c r="DR143" i="3"/>
  <c r="DM143" i="3"/>
  <c r="DE143" i="3"/>
  <c r="CO143" i="3"/>
  <c r="CP143" i="3"/>
  <c r="CE6" i="3"/>
  <c r="CE138" i="3"/>
  <c r="CF138" i="3"/>
  <c r="C140" i="3"/>
  <c r="AQ138" i="3"/>
  <c r="C136" i="3"/>
  <c r="CE131" i="3"/>
  <c r="D133" i="3"/>
  <c r="D137" i="3"/>
  <c r="AQ131" i="3"/>
  <c r="CE122" i="3"/>
  <c r="D130" i="3"/>
  <c r="CF122" i="3"/>
  <c r="D128" i="3"/>
  <c r="C123" i="3"/>
  <c r="D123" i="3"/>
  <c r="D120" i="3"/>
  <c r="CF115" i="3"/>
  <c r="AR115" i="3"/>
  <c r="C113" i="3"/>
  <c r="D112" i="3"/>
  <c r="AQ108" i="3"/>
  <c r="C104" i="3"/>
  <c r="C107" i="3"/>
  <c r="C102" i="3"/>
  <c r="D102" i="3"/>
  <c r="CE96" i="3"/>
  <c r="CF96" i="3"/>
  <c r="AQ96" i="3"/>
  <c r="D95" i="3"/>
  <c r="CF90" i="3"/>
  <c r="CE90" i="3"/>
  <c r="D91" i="3"/>
  <c r="D85" i="3"/>
  <c r="AR80" i="3"/>
  <c r="C77" i="3"/>
  <c r="AR75" i="3"/>
  <c r="D76" i="3"/>
  <c r="C74" i="3"/>
  <c r="D73" i="3"/>
  <c r="C71" i="3"/>
  <c r="CF69" i="3"/>
  <c r="C70" i="3"/>
  <c r="CF63" i="3"/>
  <c r="C67" i="3"/>
  <c r="CE63" i="3"/>
  <c r="C64" i="3"/>
  <c r="CF56" i="3"/>
  <c r="D57" i="3"/>
  <c r="CF144" i="3"/>
  <c r="C57" i="3"/>
  <c r="CE48" i="3"/>
  <c r="CF48" i="3"/>
  <c r="D49" i="3"/>
  <c r="CE144" i="3"/>
  <c r="D45" i="3"/>
  <c r="CE145" i="3"/>
  <c r="CE42" i="3"/>
  <c r="C39" i="3"/>
  <c r="C35" i="3"/>
  <c r="CE30" i="3"/>
  <c r="D37" i="3"/>
  <c r="AQ30" i="3"/>
  <c r="D40" i="3"/>
  <c r="D36" i="3"/>
  <c r="AQ24" i="3"/>
  <c r="D29" i="3"/>
  <c r="D28" i="3"/>
  <c r="C28" i="3"/>
  <c r="C25" i="3"/>
  <c r="D25" i="3"/>
  <c r="CF18" i="3"/>
  <c r="CE18" i="3"/>
  <c r="D23" i="3"/>
  <c r="D16" i="3"/>
  <c r="C16" i="3"/>
  <c r="AR11" i="3"/>
  <c r="C12" i="3"/>
  <c r="CF145" i="3"/>
  <c r="D9" i="3"/>
  <c r="C9" i="3"/>
  <c r="D10" i="3"/>
  <c r="CF6" i="3"/>
  <c r="C7" i="3"/>
  <c r="C10" i="3"/>
  <c r="CA143" i="3"/>
  <c r="BU143" i="3"/>
  <c r="BV143" i="3"/>
  <c r="D7" i="3"/>
  <c r="AV143" i="3"/>
  <c r="AM143" i="3"/>
  <c r="AG143" i="3"/>
  <c r="AH143" i="3"/>
  <c r="AB143" i="3"/>
  <c r="W143" i="3"/>
  <c r="C8" i="3"/>
  <c r="X143" i="3"/>
  <c r="AR138" i="3"/>
  <c r="C120" i="3"/>
  <c r="D110" i="3"/>
  <c r="AR101" i="3"/>
  <c r="D107" i="3"/>
  <c r="C97" i="3"/>
  <c r="D92" i="3"/>
  <c r="C91" i="3"/>
  <c r="C89" i="3"/>
  <c r="D81" i="3"/>
  <c r="D74" i="3"/>
  <c r="AQ69" i="3"/>
  <c r="AR69" i="3"/>
  <c r="AR63" i="3"/>
  <c r="D64" i="3"/>
  <c r="D53" i="3"/>
  <c r="C53" i="3"/>
  <c r="AR48" i="3"/>
  <c r="AR42" i="3"/>
  <c r="AQ18" i="3"/>
  <c r="D20" i="3"/>
  <c r="C20" i="3"/>
  <c r="C17" i="3"/>
  <c r="AQ11" i="3"/>
  <c r="C13" i="3"/>
  <c r="H138" i="3"/>
  <c r="I131" i="3"/>
  <c r="D132" i="3"/>
  <c r="H131" i="3"/>
  <c r="H122" i="3"/>
  <c r="C117" i="3"/>
  <c r="H108" i="3"/>
  <c r="I108" i="3"/>
  <c r="H96" i="3"/>
  <c r="H90" i="3"/>
  <c r="I90" i="3"/>
  <c r="H84" i="3"/>
  <c r="I84" i="3"/>
  <c r="C81" i="3"/>
  <c r="H75" i="3"/>
  <c r="C76" i="3"/>
  <c r="H69" i="3"/>
  <c r="D70" i="3"/>
  <c r="H63" i="3"/>
  <c r="I56" i="3"/>
  <c r="H56" i="3"/>
  <c r="I48" i="3"/>
  <c r="H48" i="3"/>
  <c r="C49" i="3"/>
  <c r="I42" i="3"/>
  <c r="D43" i="3"/>
  <c r="H42" i="3"/>
  <c r="H30" i="3"/>
  <c r="I30" i="3"/>
  <c r="C31" i="3"/>
  <c r="I24" i="3"/>
  <c r="I144" i="3"/>
  <c r="I18" i="3"/>
  <c r="D14" i="3"/>
  <c r="I145" i="3"/>
  <c r="H145" i="3"/>
  <c r="I11" i="3"/>
  <c r="H11" i="3"/>
  <c r="D8" i="3"/>
  <c r="H144" i="3"/>
  <c r="P6" i="3"/>
  <c r="AR56" i="3" l="1"/>
  <c r="AT113" i="3"/>
  <c r="AU113" i="3"/>
  <c r="AT129" i="3"/>
  <c r="AU129" i="3"/>
  <c r="AU110" i="3"/>
  <c r="AT110" i="3"/>
  <c r="D113" i="3"/>
  <c r="D108" i="3" s="1"/>
  <c r="AT114" i="3"/>
  <c r="AU114" i="3"/>
  <c r="AU128" i="3"/>
  <c r="AT128" i="3"/>
  <c r="AU111" i="3"/>
  <c r="AT111" i="3"/>
  <c r="AT126" i="3"/>
  <c r="AU126" i="3"/>
  <c r="D135" i="3"/>
  <c r="AT135" i="3"/>
  <c r="AU135" i="3"/>
  <c r="AR108" i="3"/>
  <c r="AT112" i="3"/>
  <c r="AU112" i="3"/>
  <c r="AT125" i="3"/>
  <c r="AU125" i="3"/>
  <c r="AT130" i="3"/>
  <c r="AU130" i="3"/>
  <c r="AQ101" i="3"/>
  <c r="D126" i="3"/>
  <c r="D129" i="3"/>
  <c r="AT127" i="3"/>
  <c r="AU127" i="3"/>
  <c r="AT124" i="3"/>
  <c r="D138" i="3"/>
  <c r="AR131" i="3"/>
  <c r="C122" i="3"/>
  <c r="C116" i="3"/>
  <c r="AQ144" i="3"/>
  <c r="AQ90" i="3"/>
  <c r="AR90" i="3"/>
  <c r="AR144" i="3"/>
  <c r="D80" i="3"/>
  <c r="C75" i="3"/>
  <c r="AQ63" i="3"/>
  <c r="C63" i="3"/>
  <c r="D63" i="3"/>
  <c r="D56" i="3"/>
  <c r="AQ48" i="3"/>
  <c r="AQ42" i="3"/>
  <c r="AR145" i="3"/>
  <c r="AR18" i="3"/>
  <c r="C18" i="3"/>
  <c r="C96" i="3"/>
  <c r="C108" i="3"/>
  <c r="AQ75" i="3"/>
  <c r="AR24" i="3"/>
  <c r="D26" i="3"/>
  <c r="D24" i="3" s="1"/>
  <c r="AQ56" i="3"/>
  <c r="D84" i="3"/>
  <c r="AQ145" i="3"/>
  <c r="C30" i="3"/>
  <c r="C90" i="3"/>
  <c r="C24" i="3"/>
  <c r="AQ80" i="3"/>
  <c r="D90" i="3"/>
  <c r="C56" i="3"/>
  <c r="D115" i="3"/>
  <c r="D131" i="3"/>
  <c r="C80" i="3"/>
  <c r="D75" i="3"/>
  <c r="D18" i="3"/>
  <c r="D11" i="3"/>
  <c r="D122" i="3"/>
  <c r="C101" i="3"/>
  <c r="D101" i="3"/>
  <c r="D69" i="3"/>
  <c r="C69" i="3"/>
  <c r="D48" i="3"/>
  <c r="D42" i="3"/>
  <c r="C139" i="3"/>
  <c r="C138" i="3" s="1"/>
  <c r="C132" i="3"/>
  <c r="C131" i="3" s="1"/>
  <c r="AQ122" i="3"/>
  <c r="AR122" i="3"/>
  <c r="C115" i="3"/>
  <c r="AR96" i="3"/>
  <c r="D97" i="3"/>
  <c r="D96" i="3" s="1"/>
  <c r="AQ84" i="3"/>
  <c r="C84" i="3"/>
  <c r="AR84" i="3"/>
  <c r="CF143" i="3"/>
  <c r="C48" i="3"/>
  <c r="CE143" i="3"/>
  <c r="C43" i="3"/>
  <c r="C42" i="3" s="1"/>
  <c r="D32" i="3"/>
  <c r="D30" i="3" s="1"/>
  <c r="C145" i="3"/>
  <c r="C11" i="3"/>
  <c r="C6" i="3"/>
  <c r="D6" i="3"/>
  <c r="I143" i="3"/>
  <c r="H143" i="3"/>
  <c r="BY103" i="3"/>
  <c r="BY104" i="3"/>
  <c r="BY105" i="3"/>
  <c r="BY106" i="3"/>
  <c r="BY102" i="3"/>
  <c r="BY57" i="3"/>
  <c r="BY50" i="3"/>
  <c r="BY52" i="3"/>
  <c r="BY53" i="3"/>
  <c r="BY54" i="3"/>
  <c r="BD133" i="3"/>
  <c r="BE133" i="3"/>
  <c r="BE88" i="3"/>
  <c r="BE89" i="3"/>
  <c r="BE85" i="3"/>
  <c r="BE86" i="3"/>
  <c r="AZ77" i="3"/>
  <c r="AZ78" i="3"/>
  <c r="AZ79" i="3"/>
  <c r="AP62" i="3"/>
  <c r="AP51" i="3"/>
  <c r="AP39" i="3"/>
  <c r="AP41" i="3"/>
  <c r="AP31" i="3"/>
  <c r="AP33" i="3"/>
  <c r="AP34" i="3"/>
  <c r="AP35" i="3"/>
  <c r="AP36" i="3"/>
  <c r="AP28" i="3"/>
  <c r="AP25" i="3"/>
  <c r="AP26" i="3"/>
  <c r="AP10" i="3"/>
  <c r="AA125" i="3"/>
  <c r="AA127" i="3"/>
  <c r="AA111" i="3"/>
  <c r="AA113" i="3"/>
  <c r="AA109" i="3"/>
  <c r="AA103" i="3"/>
  <c r="AA105" i="3"/>
  <c r="AA102" i="3"/>
  <c r="AA100" i="3"/>
  <c r="AA79" i="3"/>
  <c r="AA76" i="3"/>
  <c r="AA71" i="3"/>
  <c r="AA68" i="3"/>
  <c r="AA65" i="3"/>
  <c r="AA66" i="3"/>
  <c r="AA60" i="3"/>
  <c r="AA62" i="3"/>
  <c r="AA57" i="3"/>
  <c r="AA58" i="3"/>
  <c r="AA44" i="3"/>
  <c r="AA45" i="3"/>
  <c r="AQ143" i="3" l="1"/>
  <c r="AR143" i="3"/>
  <c r="D144" i="3"/>
  <c r="D145" i="3"/>
  <c r="C144" i="3"/>
  <c r="C143" i="3" s="1"/>
  <c r="BY123" i="3"/>
  <c r="D143" i="3" l="1"/>
  <c r="BY79" i="3"/>
  <c r="BY77" i="3"/>
  <c r="BY67" i="3"/>
  <c r="DH138" i="3" l="1"/>
  <c r="DH90" i="3"/>
  <c r="DH84" i="3"/>
  <c r="DH48" i="3"/>
  <c r="DH30" i="3"/>
  <c r="BJ6" i="3"/>
  <c r="BE6" i="3"/>
  <c r="AZ145" i="3"/>
  <c r="BD6" i="3" l="1"/>
  <c r="DT122" i="3" l="1"/>
  <c r="DT115" i="3"/>
  <c r="DU108" i="3"/>
  <c r="DU101" i="3"/>
  <c r="DT96" i="3"/>
  <c r="DT84" i="3"/>
  <c r="DT80" i="3"/>
  <c r="DT75" i="3"/>
  <c r="DT69" i="3"/>
  <c r="DT63" i="3"/>
  <c r="DT56" i="3"/>
  <c r="DT48" i="3"/>
  <c r="DT42" i="3"/>
  <c r="DT30" i="3"/>
  <c r="DT24" i="3"/>
  <c r="DT18" i="3"/>
  <c r="DT11" i="3"/>
  <c r="DT6" i="3"/>
  <c r="DU145" i="3"/>
  <c r="DU144" i="3"/>
  <c r="DU141" i="3"/>
  <c r="DU140" i="3"/>
  <c r="DU138" i="3"/>
  <c r="DT138" i="3"/>
  <c r="DU136" i="3"/>
  <c r="DU135" i="3"/>
  <c r="DU134" i="3"/>
  <c r="DU133" i="3"/>
  <c r="DU132" i="3"/>
  <c r="DU120" i="3"/>
  <c r="DU119" i="3"/>
  <c r="DU118" i="3"/>
  <c r="DU117" i="3"/>
  <c r="DU116" i="3"/>
  <c r="DU115" i="3"/>
  <c r="DU107" i="3"/>
  <c r="DU106" i="3"/>
  <c r="DU105" i="3"/>
  <c r="DU104" i="3"/>
  <c r="DU100" i="3"/>
  <c r="DU99" i="3"/>
  <c r="DU98" i="3"/>
  <c r="DU97" i="3"/>
  <c r="DU96" i="3"/>
  <c r="DU95" i="3"/>
  <c r="DU94" i="3"/>
  <c r="DU93" i="3"/>
  <c r="DU92" i="3"/>
  <c r="DU91" i="3"/>
  <c r="DU90" i="3"/>
  <c r="DU89" i="3"/>
  <c r="DU87" i="3"/>
  <c r="DU86" i="3"/>
  <c r="DU85" i="3"/>
  <c r="DU84" i="3"/>
  <c r="DU83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6" i="3"/>
  <c r="DU65" i="3"/>
  <c r="DU64" i="3"/>
  <c r="DU63" i="3"/>
  <c r="DU54" i="3"/>
  <c r="DU53" i="3"/>
  <c r="DU52" i="3"/>
  <c r="DU51" i="3"/>
  <c r="DU50" i="3"/>
  <c r="DU49" i="3"/>
  <c r="DU48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U6" i="3"/>
  <c r="DU56" i="3" l="1"/>
  <c r="DT108" i="3"/>
  <c r="DU122" i="3"/>
  <c r="DT143" i="3"/>
  <c r="DU143" i="3"/>
  <c r="DT90" i="3"/>
  <c r="DT101" i="3"/>
  <c r="DT131" i="3"/>
  <c r="D5" i="3" l="1"/>
  <c r="CX7" i="3"/>
  <c r="CX8" i="3"/>
  <c r="CX9" i="3"/>
  <c r="CX10" i="3"/>
  <c r="CX12" i="3"/>
  <c r="CX13" i="3"/>
  <c r="CX14" i="3"/>
  <c r="CX15" i="3"/>
  <c r="CX16" i="3"/>
  <c r="CX17" i="3"/>
  <c r="CX19" i="3"/>
  <c r="CX20" i="3"/>
  <c r="CX21" i="3"/>
  <c r="CX22" i="3"/>
  <c r="CX23" i="3"/>
  <c r="CX25" i="3"/>
  <c r="CX26" i="3"/>
  <c r="CX27" i="3"/>
  <c r="CX28" i="3"/>
  <c r="CX29" i="3"/>
  <c r="CX31" i="3"/>
  <c r="CX32" i="3"/>
  <c r="CX33" i="3"/>
  <c r="CX34" i="3"/>
  <c r="CX35" i="3"/>
  <c r="CX36" i="3"/>
  <c r="CX37" i="3"/>
  <c r="CX38" i="3"/>
  <c r="CX39" i="3"/>
  <c r="CX40" i="3"/>
  <c r="CX41" i="3"/>
  <c r="CX43" i="3"/>
  <c r="CX44" i="3"/>
  <c r="CX45" i="3"/>
  <c r="CX46" i="3"/>
  <c r="CX47" i="3"/>
  <c r="CX57" i="3"/>
  <c r="CX58" i="3"/>
  <c r="CX59" i="3"/>
  <c r="CX60" i="3"/>
  <c r="CX61" i="3"/>
  <c r="CX62" i="3"/>
  <c r="CX64" i="3"/>
  <c r="CX65" i="3"/>
  <c r="CX66" i="3"/>
  <c r="CX67" i="3"/>
  <c r="CX68" i="3"/>
  <c r="CX70" i="3"/>
  <c r="CX71" i="3"/>
  <c r="CX72" i="3"/>
  <c r="CX73" i="3"/>
  <c r="CX74" i="3"/>
  <c r="CX76" i="3"/>
  <c r="CX77" i="3"/>
  <c r="CX78" i="3"/>
  <c r="CX79" i="3"/>
  <c r="CX81" i="3"/>
  <c r="CX82" i="3"/>
  <c r="CX83" i="3"/>
  <c r="CX85" i="3"/>
  <c r="CX86" i="3"/>
  <c r="CX87" i="3"/>
  <c r="CX88" i="3"/>
  <c r="CX89" i="3"/>
  <c r="CX91" i="3"/>
  <c r="CX92" i="3"/>
  <c r="CX93" i="3"/>
  <c r="CX94" i="3"/>
  <c r="CX95" i="3"/>
  <c r="CX98" i="3"/>
  <c r="CX99" i="3"/>
  <c r="CX100" i="3"/>
  <c r="CX102" i="3"/>
  <c r="CX103" i="3"/>
  <c r="CX104" i="3"/>
  <c r="CX105" i="3"/>
  <c r="CX106" i="3"/>
  <c r="CX107" i="3"/>
  <c r="CX109" i="3"/>
  <c r="CX110" i="3"/>
  <c r="CX111" i="3"/>
  <c r="CX112" i="3"/>
  <c r="CX113" i="3"/>
  <c r="CX114" i="3"/>
  <c r="CX117" i="3"/>
  <c r="CX118" i="3"/>
  <c r="CX119" i="3"/>
  <c r="CX120" i="3"/>
  <c r="CX121" i="3"/>
  <c r="CX123" i="3"/>
  <c r="CX124" i="3"/>
  <c r="CX125" i="3"/>
  <c r="CX126" i="3"/>
  <c r="CX127" i="3"/>
  <c r="CX128" i="3"/>
  <c r="CX129" i="3"/>
  <c r="CX130" i="3"/>
  <c r="CX132" i="3"/>
  <c r="CX133" i="3"/>
  <c r="CX134" i="3"/>
  <c r="CX135" i="3"/>
  <c r="CX136" i="3"/>
  <c r="CX137" i="3"/>
  <c r="CX139" i="3"/>
  <c r="CX140" i="3"/>
  <c r="CX141" i="3"/>
  <c r="CX142" i="3"/>
  <c r="CX138" i="3"/>
  <c r="CX131" i="3"/>
  <c r="CX122" i="3"/>
  <c r="CX108" i="3"/>
  <c r="CX101" i="3"/>
  <c r="CX90" i="3"/>
  <c r="CX84" i="3"/>
  <c r="CX80" i="3"/>
  <c r="CX75" i="3"/>
  <c r="CX69" i="3"/>
  <c r="CX63" i="3"/>
  <c r="CX56" i="3"/>
  <c r="CX48" i="3"/>
  <c r="CX42" i="3"/>
  <c r="CX30" i="3"/>
  <c r="CX24" i="3"/>
  <c r="CX18" i="3"/>
  <c r="CX11" i="3"/>
  <c r="CX6" i="3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CX145" i="3"/>
  <c r="U5" i="3" l="1"/>
  <c r="V5" i="3" s="1"/>
  <c r="W5" i="3" s="1"/>
  <c r="X5" i="3" s="1"/>
  <c r="Y5" i="3" s="1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s="1"/>
  <c r="AT5" i="3" s="1"/>
  <c r="AU5" i="3" s="1"/>
  <c r="AV5" i="3" s="1"/>
  <c r="AW5" i="3" s="1"/>
  <c r="AX5" i="3" s="1"/>
  <c r="AY5" i="3" l="1"/>
  <c r="AZ5" i="3" s="1"/>
  <c r="BA5" i="3" s="1"/>
  <c r="BB5" i="3" s="1"/>
  <c r="BC5" i="3" s="1"/>
  <c r="BD5" i="3" l="1"/>
  <c r="BE5" i="3" s="1"/>
  <c r="BF5" i="3" s="1"/>
  <c r="BG5" i="3" s="1"/>
  <c r="BH5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CE5" i="3" s="1"/>
  <c r="CF5" i="3" s="1"/>
  <c r="CG5" i="3" s="1"/>
  <c r="CH5" i="3" l="1"/>
  <c r="CI5" i="3" s="1"/>
  <c r="CJ5" i="3" s="1"/>
  <c r="CK5" i="3" s="1"/>
  <c r="CL5" i="3" s="1"/>
  <c r="CM5" i="3" l="1"/>
  <c r="CN5" i="3" s="1"/>
  <c r="CO5" i="3" s="1"/>
  <c r="CP5" i="3" s="1"/>
  <c r="CQ5" i="3" s="1"/>
  <c r="CR5" i="3" l="1"/>
  <c r="CS5" i="3" s="1"/>
  <c r="CT5" i="3" s="1"/>
  <c r="CU5" i="3" s="1"/>
  <c r="CV5" i="3" s="1"/>
  <c r="AP142" i="3"/>
  <c r="AZ142" i="3"/>
  <c r="BD142" i="3"/>
  <c r="BE142" i="3"/>
  <c r="BO142" i="3"/>
  <c r="BT142" i="3"/>
  <c r="CD142" i="3"/>
  <c r="CS142" i="3"/>
  <c r="DC142" i="3"/>
  <c r="DH142" i="3"/>
  <c r="AZ141" i="3"/>
  <c r="BD141" i="3"/>
  <c r="BE141" i="3"/>
  <c r="BO141" i="3"/>
  <c r="BT141" i="3"/>
  <c r="CD141" i="3"/>
  <c r="CS141" i="3"/>
  <c r="DC141" i="3"/>
  <c r="DH141" i="3"/>
  <c r="DP133" i="3"/>
  <c r="DP135" i="3"/>
  <c r="DP136" i="3"/>
  <c r="DH133" i="3"/>
  <c r="DH135" i="3"/>
  <c r="DH136" i="3"/>
  <c r="DH137" i="3"/>
  <c r="DC133" i="3"/>
  <c r="DC135" i="3"/>
  <c r="DC136" i="3"/>
  <c r="DC137" i="3"/>
  <c r="CS133" i="3"/>
  <c r="CS135" i="3"/>
  <c r="CS136" i="3"/>
  <c r="CS137" i="3"/>
  <c r="CD133" i="3"/>
  <c r="CD135" i="3"/>
  <c r="CD136" i="3"/>
  <c r="CD137" i="3"/>
  <c r="BY135" i="3"/>
  <c r="BY136" i="3"/>
  <c r="BY137" i="3"/>
  <c r="BT133" i="3"/>
  <c r="BT135" i="3"/>
  <c r="BT136" i="3"/>
  <c r="BT137" i="3"/>
  <c r="BO133" i="3"/>
  <c r="BO135" i="3"/>
  <c r="BO136" i="3"/>
  <c r="BO137" i="3"/>
  <c r="BJ135" i="3"/>
  <c r="BJ136" i="3"/>
  <c r="BJ137" i="3"/>
  <c r="AZ133" i="3"/>
  <c r="AZ135" i="3"/>
  <c r="AZ136" i="3"/>
  <c r="AZ137" i="3"/>
  <c r="AP133" i="3"/>
  <c r="AP135" i="3"/>
  <c r="AP137" i="3"/>
  <c r="DH82" i="3"/>
  <c r="DC82" i="3"/>
  <c r="CS82" i="3"/>
  <c r="CD82" i="3"/>
  <c r="BY82" i="3"/>
  <c r="BT82" i="3"/>
  <c r="BO82" i="3"/>
  <c r="BJ82" i="3"/>
  <c r="BD82" i="3"/>
  <c r="BE82" i="3"/>
  <c r="AZ82" i="3"/>
  <c r="AP82" i="3"/>
  <c r="BO83" i="3"/>
  <c r="DP77" i="3"/>
  <c r="DP78" i="3"/>
  <c r="DH77" i="3"/>
  <c r="DH78" i="3"/>
  <c r="DC77" i="3"/>
  <c r="DC78" i="3"/>
  <c r="CS77" i="3"/>
  <c r="CD77" i="3"/>
  <c r="BT77" i="3"/>
  <c r="BT78" i="3"/>
  <c r="BO77" i="3"/>
  <c r="BO78" i="3"/>
  <c r="BE77" i="3"/>
  <c r="BD78" i="3"/>
  <c r="BE78" i="3"/>
  <c r="AP77" i="3"/>
  <c r="AP78" i="3"/>
  <c r="DP66" i="3"/>
  <c r="DH66" i="3"/>
  <c r="DC66" i="3"/>
  <c r="BT66" i="3"/>
  <c r="BO66" i="3"/>
  <c r="AZ66" i="3"/>
  <c r="AP68" i="3"/>
  <c r="AZ68" i="3"/>
  <c r="BO68" i="3"/>
  <c r="BT68" i="3"/>
  <c r="CD68" i="3"/>
  <c r="DC68" i="3"/>
  <c r="DH68" i="3"/>
  <c r="DP68" i="3"/>
  <c r="AZ67" i="3"/>
  <c r="BE67" i="3"/>
  <c r="BO67" i="3"/>
  <c r="BT67" i="3"/>
  <c r="CD67" i="3"/>
  <c r="DC67" i="3"/>
  <c r="DH67" i="3"/>
  <c r="CW5" i="3" l="1"/>
  <c r="CX5" i="3" s="1"/>
  <c r="CY5" i="3" s="1"/>
  <c r="CZ5" i="3" s="1"/>
  <c r="DA5" i="3" s="1"/>
  <c r="AP141" i="3"/>
  <c r="DC145" i="3"/>
  <c r="DC140" i="3"/>
  <c r="CD140" i="3"/>
  <c r="AZ140" i="3"/>
  <c r="DH140" i="3"/>
  <c r="CS140" i="3"/>
  <c r="BT140" i="3"/>
  <c r="BO140" i="3"/>
  <c r="BE140" i="3"/>
  <c r="AP140" i="3"/>
  <c r="DP134" i="3"/>
  <c r="DC134" i="3"/>
  <c r="CD134" i="3"/>
  <c r="DH134" i="3"/>
  <c r="CS134" i="3"/>
  <c r="BT134" i="3"/>
  <c r="BO134" i="3"/>
  <c r="BJ134" i="3"/>
  <c r="AZ134" i="3"/>
  <c r="BJ67" i="3"/>
  <c r="AP134" i="3"/>
  <c r="DH83" i="3"/>
  <c r="CS83" i="3"/>
  <c r="BT83" i="3"/>
  <c r="AP83" i="3"/>
  <c r="DP83" i="3"/>
  <c r="DC83" i="3"/>
  <c r="CD83" i="3"/>
  <c r="BY83" i="3"/>
  <c r="BJ83" i="3"/>
  <c r="AZ83" i="3"/>
  <c r="AA83" i="3"/>
  <c r="DH79" i="3"/>
  <c r="BT79" i="3"/>
  <c r="BO79" i="3"/>
  <c r="BE79" i="3"/>
  <c r="AP79" i="3"/>
  <c r="DP79" i="3"/>
  <c r="DC79" i="3"/>
  <c r="CD79" i="3"/>
  <c r="BD79" i="3"/>
  <c r="AP67" i="3"/>
  <c r="DP65" i="3"/>
  <c r="DC65" i="3"/>
  <c r="BD65" i="3"/>
  <c r="DH65" i="3"/>
  <c r="CS65" i="3"/>
  <c r="BT65" i="3"/>
  <c r="BO65" i="3"/>
  <c r="AP65" i="3"/>
  <c r="AZ65" i="3"/>
  <c r="DB5" i="3" l="1"/>
  <c r="DC5" i="3" s="1"/>
  <c r="DD5" i="3" s="1"/>
  <c r="DE5" i="3" s="1"/>
  <c r="DF5" i="3" s="1"/>
  <c r="BE145" i="3"/>
  <c r="DG5" i="3" l="1"/>
  <c r="DH5" i="3" s="1"/>
  <c r="DI5" i="3" s="1"/>
  <c r="DJ5" i="3" s="1"/>
  <c r="DK5" i="3" l="1"/>
  <c r="DL5" i="3" l="1"/>
  <c r="DM5" i="3" s="1"/>
  <c r="DN5" i="3" s="1"/>
  <c r="DO5" i="3" s="1"/>
  <c r="DP5" i="3" s="1"/>
  <c r="DQ5" i="3" s="1"/>
  <c r="DR5" i="3" s="1"/>
  <c r="DS5" i="3" l="1"/>
  <c r="DT5" i="3" s="1"/>
  <c r="DU5" i="3" s="1"/>
  <c r="CS7" i="3" l="1"/>
  <c r="CS8" i="3"/>
  <c r="CS9" i="3"/>
  <c r="CS10" i="3"/>
  <c r="CS12" i="3"/>
  <c r="CS13" i="3"/>
  <c r="CS14" i="3"/>
  <c r="CS16" i="3"/>
  <c r="CS17" i="3"/>
  <c r="CS19" i="3"/>
  <c r="CS20" i="3"/>
  <c r="CS21" i="3"/>
  <c r="CS22" i="3"/>
  <c r="CS23" i="3"/>
  <c r="CS25" i="3"/>
  <c r="CS26" i="3"/>
  <c r="CS27" i="3"/>
  <c r="CS29" i="3"/>
  <c r="CS31" i="3"/>
  <c r="CS43" i="3"/>
  <c r="CS44" i="3"/>
  <c r="CS45" i="3"/>
  <c r="CS46" i="3"/>
  <c r="CS47" i="3"/>
  <c r="CS49" i="3"/>
  <c r="CS50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3" i="3"/>
  <c r="CS95" i="3"/>
  <c r="CS99" i="3"/>
  <c r="CS100" i="3"/>
  <c r="CS102" i="3"/>
  <c r="CS103" i="3"/>
  <c r="CS104" i="3"/>
  <c r="CS105" i="3"/>
  <c r="CS106" i="3"/>
  <c r="CS107" i="3"/>
  <c r="CS109" i="3"/>
  <c r="CS110" i="3"/>
  <c r="CS116" i="3"/>
  <c r="CS117" i="3"/>
  <c r="CS118" i="3"/>
  <c r="CS119" i="3"/>
  <c r="CS121" i="3"/>
  <c r="CS123" i="3"/>
  <c r="CS132" i="3"/>
  <c r="CS139" i="3"/>
  <c r="CS138" i="3"/>
  <c r="CS131" i="3"/>
  <c r="CS101" i="3"/>
  <c r="CS84" i="3"/>
  <c r="CS80" i="3"/>
  <c r="CS75" i="3"/>
  <c r="CS69" i="3"/>
  <c r="CS63" i="3"/>
  <c r="CS24" i="3"/>
  <c r="CS18" i="3"/>
  <c r="CS6" i="3" l="1"/>
  <c r="CS30" i="3"/>
  <c r="CS42" i="3"/>
  <c r="CS108" i="3"/>
  <c r="CS96" i="3"/>
  <c r="CS144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BE144" i="3"/>
  <c r="CN30" i="3"/>
  <c r="CN6" i="3"/>
  <c r="DH29" i="3"/>
  <c r="DH85" i="3"/>
  <c r="DH110" i="3"/>
  <c r="DH111" i="3"/>
  <c r="DH112" i="3"/>
  <c r="DH113" i="3"/>
  <c r="DH114" i="3"/>
  <c r="DH128" i="3"/>
  <c r="CN143" i="3" l="1"/>
  <c r="DP7" i="3" l="1"/>
  <c r="DP8" i="3"/>
  <c r="DP9" i="3"/>
  <c r="DP10" i="3"/>
  <c r="DP12" i="3"/>
  <c r="DP13" i="3"/>
  <c r="DP14" i="3"/>
  <c r="DP15" i="3"/>
  <c r="DP16" i="3"/>
  <c r="DP17" i="3"/>
  <c r="DP19" i="3"/>
  <c r="DP20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64" i="3"/>
  <c r="DP70" i="3"/>
  <c r="DP71" i="3"/>
  <c r="DP72" i="3"/>
  <c r="DP73" i="3"/>
  <c r="DP74" i="3"/>
  <c r="DP76" i="3"/>
  <c r="DP86" i="3"/>
  <c r="DP89" i="3"/>
  <c r="DP94" i="3"/>
  <c r="DP95" i="3"/>
  <c r="DP97" i="3"/>
  <c r="DP98" i="3"/>
  <c r="DP99" i="3"/>
  <c r="DP100" i="3"/>
  <c r="DP114" i="3"/>
  <c r="DP116" i="3"/>
  <c r="DP117" i="3"/>
  <c r="DP118" i="3"/>
  <c r="DP119" i="3"/>
  <c r="DP120" i="3"/>
  <c r="DP121" i="3"/>
  <c r="DP132" i="3"/>
  <c r="DH7" i="3"/>
  <c r="DH8" i="3"/>
  <c r="DH10" i="3"/>
  <c r="DH12" i="3"/>
  <c r="DH13" i="3"/>
  <c r="DH15" i="3"/>
  <c r="DH16" i="3"/>
  <c r="DH19" i="3"/>
  <c r="DH21" i="3"/>
  <c r="DH22" i="3"/>
  <c r="DH23" i="3"/>
  <c r="DH25" i="3"/>
  <c r="DH26" i="3"/>
  <c r="DH27" i="3"/>
  <c r="DH43" i="3"/>
  <c r="DH44" i="3"/>
  <c r="DH45" i="3"/>
  <c r="DH46" i="3"/>
  <c r="DH47" i="3"/>
  <c r="DH64" i="3"/>
  <c r="DH70" i="3"/>
  <c r="DH71" i="3"/>
  <c r="DH72" i="3"/>
  <c r="DH73" i="3"/>
  <c r="DH74" i="3"/>
  <c r="DH81" i="3"/>
  <c r="DH86" i="3"/>
  <c r="DH87" i="3"/>
  <c r="DH88" i="3"/>
  <c r="DH89" i="3"/>
  <c r="DH91" i="3"/>
  <c r="DH92" i="3"/>
  <c r="DH93" i="3"/>
  <c r="DH94" i="3"/>
  <c r="DH95" i="3"/>
  <c r="DH102" i="3"/>
  <c r="DH103" i="3"/>
  <c r="DH104" i="3"/>
  <c r="DH105" i="3"/>
  <c r="DH106" i="3"/>
  <c r="DH107" i="3"/>
  <c r="DH109" i="3"/>
  <c r="DH123" i="3"/>
  <c r="DH124" i="3"/>
  <c r="DH125" i="3"/>
  <c r="DH126" i="3"/>
  <c r="DH127" i="3"/>
  <c r="DH130" i="3"/>
  <c r="DH139" i="3"/>
  <c r="DC7" i="3"/>
  <c r="DC8" i="3"/>
  <c r="DC9" i="3"/>
  <c r="DC10" i="3"/>
  <c r="DC12" i="3"/>
  <c r="DC13" i="3"/>
  <c r="DC14" i="3"/>
  <c r="DC15" i="3"/>
  <c r="DC16" i="3"/>
  <c r="DC17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D9" i="3"/>
  <c r="CD10" i="3"/>
  <c r="CD12" i="3"/>
  <c r="CD15" i="3"/>
  <c r="CD16" i="3"/>
  <c r="CD19" i="3"/>
  <c r="CD20" i="3"/>
  <c r="CD21" i="3"/>
  <c r="CD22" i="3"/>
  <c r="CD23" i="3"/>
  <c r="CD25" i="3"/>
  <c r="CD31" i="3"/>
  <c r="CD43" i="3"/>
  <c r="CD44" i="3"/>
  <c r="CD45" i="3"/>
  <c r="CD46" i="3"/>
  <c r="CD47" i="3"/>
  <c r="CD57" i="3"/>
  <c r="CD70" i="3"/>
  <c r="CD71" i="3"/>
  <c r="CD72" i="3"/>
  <c r="CD73" i="3"/>
  <c r="CD74" i="3"/>
  <c r="CD76" i="3"/>
  <c r="CD81" i="3"/>
  <c r="CD86" i="3"/>
  <c r="CD87" i="3"/>
  <c r="CD88" i="3"/>
  <c r="CD92" i="3"/>
  <c r="CD93" i="3"/>
  <c r="CD94" i="3"/>
  <c r="CD99" i="3"/>
  <c r="CD100" i="3"/>
  <c r="CD102" i="3"/>
  <c r="CD103" i="3"/>
  <c r="CD104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BY8" i="3"/>
  <c r="BY9" i="3"/>
  <c r="BY14" i="3"/>
  <c r="BY19" i="3"/>
  <c r="BY20" i="3"/>
  <c r="BY21" i="3"/>
  <c r="BY23" i="3"/>
  <c r="BY26" i="3"/>
  <c r="BY28" i="3"/>
  <c r="BY29" i="3"/>
  <c r="BY70" i="3"/>
  <c r="BY71" i="3"/>
  <c r="BY72" i="3"/>
  <c r="BY73" i="3"/>
  <c r="BY74" i="3"/>
  <c r="BY91" i="3"/>
  <c r="BY98" i="3"/>
  <c r="BY99" i="3"/>
  <c r="BY100" i="3"/>
  <c r="BY109" i="3"/>
  <c r="BY117" i="3"/>
  <c r="BY132" i="3"/>
  <c r="BY139" i="3"/>
  <c r="BT7" i="3"/>
  <c r="BT8" i="3"/>
  <c r="BT9" i="3"/>
  <c r="BT12" i="3"/>
  <c r="BT13" i="3"/>
  <c r="BT14" i="3"/>
  <c r="BT15" i="3"/>
  <c r="BT16" i="3"/>
  <c r="BT17" i="3"/>
  <c r="BT22" i="3"/>
  <c r="BT23" i="3"/>
  <c r="BT26" i="3"/>
  <c r="BT27" i="3"/>
  <c r="BT28" i="3"/>
  <c r="BT29" i="3"/>
  <c r="BT43" i="3"/>
  <c r="BT44" i="3"/>
  <c r="BT45" i="3"/>
  <c r="BT46" i="3"/>
  <c r="BT47" i="3"/>
  <c r="BT59" i="3"/>
  <c r="BT60" i="3"/>
  <c r="BT61" i="3"/>
  <c r="BT62" i="3"/>
  <c r="BT64" i="3"/>
  <c r="BT71" i="3"/>
  <c r="BT72" i="3"/>
  <c r="BT73" i="3"/>
  <c r="BT74" i="3"/>
  <c r="BT81" i="3"/>
  <c r="BT85" i="3"/>
  <c r="BT87" i="3"/>
  <c r="BT88" i="3"/>
  <c r="BT89" i="3"/>
  <c r="BT92" i="3"/>
  <c r="BT93" i="3"/>
  <c r="BT94" i="3"/>
  <c r="BT95" i="3"/>
  <c r="BT98" i="3"/>
  <c r="BT100" i="3"/>
  <c r="BT103" i="3"/>
  <c r="BT104" i="3"/>
  <c r="BT105" i="3"/>
  <c r="BT106" i="3"/>
  <c r="BT107" i="3"/>
  <c r="BT109" i="3"/>
  <c r="BT110" i="3"/>
  <c r="BT111" i="3"/>
  <c r="BT112" i="3"/>
  <c r="BT113" i="3"/>
  <c r="BT114" i="3"/>
  <c r="BT119" i="3"/>
  <c r="BT132" i="3"/>
  <c r="BO7" i="3"/>
  <c r="BO8" i="3"/>
  <c r="BO9" i="3"/>
  <c r="BO10" i="3"/>
  <c r="BO12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41" i="3"/>
  <c r="BO43" i="3"/>
  <c r="BO44" i="3"/>
  <c r="BO45" i="3"/>
  <c r="BO46" i="3"/>
  <c r="BO47" i="3"/>
  <c r="BO49" i="3"/>
  <c r="BO50" i="3"/>
  <c r="BO51" i="3"/>
  <c r="BO52" i="3"/>
  <c r="BO54" i="3"/>
  <c r="BO57" i="3"/>
  <c r="BO58" i="3"/>
  <c r="BO59" i="3"/>
  <c r="BO60" i="3"/>
  <c r="BO62" i="3"/>
  <c r="BO64" i="3"/>
  <c r="BO70" i="3"/>
  <c r="BO71" i="3"/>
  <c r="BO72" i="3"/>
  <c r="BO73" i="3"/>
  <c r="BO74" i="3"/>
  <c r="BO76" i="3"/>
  <c r="BO81" i="3"/>
  <c r="BO85" i="3"/>
  <c r="BO86" i="3"/>
  <c r="BO88" i="3"/>
  <c r="BO89" i="3"/>
  <c r="BO92" i="3"/>
  <c r="BO93" i="3"/>
  <c r="BO94" i="3"/>
  <c r="BO95" i="3"/>
  <c r="BO97" i="3"/>
  <c r="BO98" i="3"/>
  <c r="BO99" i="3"/>
  <c r="BO100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10" i="3"/>
  <c r="BJ19" i="3"/>
  <c r="BJ20" i="3"/>
  <c r="BJ21" i="3"/>
  <c r="BJ22" i="3"/>
  <c r="BJ23" i="3"/>
  <c r="BJ26" i="3"/>
  <c r="BJ31" i="3"/>
  <c r="BJ32" i="3"/>
  <c r="BJ33" i="3"/>
  <c r="BJ34" i="3"/>
  <c r="BJ35" i="3"/>
  <c r="BJ36" i="3"/>
  <c r="BJ39" i="3"/>
  <c r="BJ40" i="3"/>
  <c r="BJ41" i="3"/>
  <c r="BJ46" i="3"/>
  <c r="BJ47" i="3"/>
  <c r="BJ50" i="3"/>
  <c r="BJ51" i="3"/>
  <c r="BJ52" i="3"/>
  <c r="BJ53" i="3"/>
  <c r="BJ55" i="3"/>
  <c r="BJ70" i="3"/>
  <c r="BJ71" i="3"/>
  <c r="BJ73" i="3"/>
  <c r="BJ74" i="3"/>
  <c r="BJ81" i="3"/>
  <c r="BJ92" i="3"/>
  <c r="BJ95" i="3"/>
  <c r="BJ97" i="3"/>
  <c r="BJ102" i="3"/>
  <c r="BJ104" i="3"/>
  <c r="BJ105" i="3"/>
  <c r="BJ106" i="3"/>
  <c r="BJ107" i="3"/>
  <c r="BJ112" i="3"/>
  <c r="BJ113" i="3"/>
  <c r="BJ116" i="3"/>
  <c r="BJ119" i="3"/>
  <c r="BJ121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3" i="3"/>
  <c r="BE25" i="3"/>
  <c r="BE26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5" i="3"/>
  <c r="BE46" i="3"/>
  <c r="BE47" i="3"/>
  <c r="BE49" i="3"/>
  <c r="BE57" i="3"/>
  <c r="BE61" i="3"/>
  <c r="BE62" i="3"/>
  <c r="BE70" i="3"/>
  <c r="BE71" i="3"/>
  <c r="BE72" i="3"/>
  <c r="BE73" i="3"/>
  <c r="BE74" i="3"/>
  <c r="BE76" i="3"/>
  <c r="BE81" i="3"/>
  <c r="BE87" i="3"/>
  <c r="BE91" i="3"/>
  <c r="BE92" i="3"/>
  <c r="BE94" i="3"/>
  <c r="BE95" i="3"/>
  <c r="BE97" i="3"/>
  <c r="BE98" i="3"/>
  <c r="BE99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32" i="3"/>
  <c r="BE139" i="3"/>
  <c r="AZ8" i="3"/>
  <c r="AZ9" i="3"/>
  <c r="AZ10" i="3"/>
  <c r="AZ15" i="3"/>
  <c r="AZ16" i="3"/>
  <c r="AZ17" i="3"/>
  <c r="AZ21" i="3"/>
  <c r="AZ22" i="3"/>
  <c r="AZ23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4" i="3"/>
  <c r="AZ45" i="3"/>
  <c r="AZ46" i="3"/>
  <c r="AZ47" i="3"/>
  <c r="AZ50" i="3"/>
  <c r="AZ51" i="3"/>
  <c r="AZ52" i="3"/>
  <c r="AZ53" i="3"/>
  <c r="AZ54" i="3"/>
  <c r="AZ55" i="3"/>
  <c r="AZ58" i="3"/>
  <c r="AZ59" i="3"/>
  <c r="AZ60" i="3"/>
  <c r="AZ61" i="3"/>
  <c r="AZ62" i="3"/>
  <c r="AZ71" i="3"/>
  <c r="AZ72" i="3"/>
  <c r="AZ73" i="3"/>
  <c r="AZ74" i="3"/>
  <c r="AZ87" i="3"/>
  <c r="AZ88" i="3"/>
  <c r="AZ89" i="3"/>
  <c r="AZ92" i="3"/>
  <c r="AZ93" i="3"/>
  <c r="AZ94" i="3"/>
  <c r="AZ95" i="3"/>
  <c r="AZ98" i="3"/>
  <c r="AZ99" i="3"/>
  <c r="AZ100" i="3"/>
  <c r="AZ103" i="3"/>
  <c r="AZ104" i="3"/>
  <c r="AZ105" i="3"/>
  <c r="AZ106" i="3"/>
  <c r="AZ107" i="3"/>
  <c r="AZ110" i="3"/>
  <c r="AZ111" i="3"/>
  <c r="AZ112" i="3"/>
  <c r="AZ113" i="3"/>
  <c r="AZ114" i="3"/>
  <c r="AZ117" i="3"/>
  <c r="AZ118" i="3"/>
  <c r="AZ119" i="3"/>
  <c r="AZ120" i="3"/>
  <c r="AZ121" i="3"/>
  <c r="AZ124" i="3"/>
  <c r="AZ125" i="3"/>
  <c r="AZ126" i="3"/>
  <c r="AZ127" i="3"/>
  <c r="AZ128" i="3"/>
  <c r="AZ129" i="3"/>
  <c r="AZ130" i="3"/>
  <c r="AP7" i="3"/>
  <c r="AP12" i="3"/>
  <c r="AP13" i="3"/>
  <c r="AP14" i="3"/>
  <c r="AP15" i="3"/>
  <c r="AP16" i="3"/>
  <c r="AP17" i="3"/>
  <c r="AP19" i="3"/>
  <c r="AP20" i="3"/>
  <c r="AP21" i="3"/>
  <c r="AP22" i="3"/>
  <c r="AP23" i="3"/>
  <c r="AP43" i="3"/>
  <c r="AP49" i="3"/>
  <c r="AP57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91" i="3"/>
  <c r="AP92" i="3"/>
  <c r="AP93" i="3"/>
  <c r="AP94" i="3"/>
  <c r="AP95" i="3"/>
  <c r="AP97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20" i="3"/>
  <c r="AP121" i="3"/>
  <c r="AP124" i="3"/>
  <c r="AP132" i="3"/>
  <c r="AP139" i="3"/>
  <c r="AA10" i="3"/>
  <c r="AA13" i="3"/>
  <c r="AA25" i="3"/>
  <c r="AA26" i="3"/>
  <c r="AA27" i="3"/>
  <c r="AA28" i="3"/>
  <c r="AA29" i="3"/>
  <c r="AA46" i="3"/>
  <c r="AA47" i="3"/>
  <c r="AA55" i="3"/>
  <c r="AA64" i="3"/>
  <c r="AA81" i="3"/>
  <c r="AA85" i="3"/>
  <c r="AA116" i="3"/>
  <c r="AA117" i="3"/>
  <c r="AA118" i="3"/>
  <c r="AA119" i="3"/>
  <c r="AA120" i="3"/>
  <c r="AA121" i="3"/>
  <c r="DP75" i="3"/>
  <c r="DP69" i="3"/>
  <c r="DH101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D138" i="3"/>
  <c r="CD80" i="3"/>
  <c r="CD69" i="3"/>
  <c r="BY69" i="3" l="1"/>
  <c r="BT108" i="3"/>
  <c r="BT63" i="3"/>
  <c r="BT42" i="3"/>
  <c r="BT11" i="3"/>
  <c r="BO138" i="3"/>
  <c r="BO131" i="3"/>
  <c r="BO122" i="3"/>
  <c r="BO96" i="3"/>
  <c r="BO80" i="3"/>
  <c r="BO75" i="3"/>
  <c r="BO69" i="3"/>
  <c r="BO63" i="3"/>
  <c r="BO42" i="3"/>
  <c r="BO24" i="3"/>
  <c r="BO18" i="3"/>
  <c r="BO6" i="3"/>
  <c r="BJ18" i="3"/>
  <c r="BD7" i="3"/>
  <c r="BD8" i="3"/>
  <c r="BD145" i="3" s="1"/>
  <c r="BD9" i="3"/>
  <c r="BD10" i="3"/>
  <c r="BD12" i="3"/>
  <c r="BD13" i="3"/>
  <c r="BD14" i="3"/>
  <c r="BD19" i="3"/>
  <c r="BD20" i="3"/>
  <c r="BD22" i="3"/>
  <c r="BD23" i="3"/>
  <c r="BD25" i="3"/>
  <c r="BD31" i="3"/>
  <c r="BD32" i="3"/>
  <c r="BD33" i="3"/>
  <c r="BD34" i="3"/>
  <c r="BD36" i="3"/>
  <c r="BD38" i="3"/>
  <c r="BD39" i="3"/>
  <c r="BD40" i="3"/>
  <c r="BD41" i="3"/>
  <c r="BD43" i="3"/>
  <c r="BD45" i="3"/>
  <c r="BD46" i="3"/>
  <c r="BD47" i="3"/>
  <c r="BD49" i="3"/>
  <c r="BD62" i="3"/>
  <c r="BD70" i="3"/>
  <c r="BD71" i="3"/>
  <c r="BD72" i="3"/>
  <c r="BD73" i="3"/>
  <c r="BD74" i="3"/>
  <c r="BD76" i="3"/>
  <c r="BD81" i="3"/>
  <c r="BD91" i="3"/>
  <c r="BD92" i="3"/>
  <c r="BD94" i="3"/>
  <c r="BD97" i="3"/>
  <c r="BD98" i="3"/>
  <c r="BD99" i="3"/>
  <c r="BD102" i="3"/>
  <c r="BD103" i="3"/>
  <c r="BD105" i="3"/>
  <c r="BD109" i="3"/>
  <c r="BD110" i="3"/>
  <c r="BD112" i="3"/>
  <c r="BD113" i="3"/>
  <c r="BD114" i="3"/>
  <c r="BD116" i="3"/>
  <c r="BD117" i="3"/>
  <c r="BD118" i="3"/>
  <c r="BD119" i="3"/>
  <c r="BD120" i="3"/>
  <c r="BD121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BE11" i="3"/>
  <c r="AP138" i="3"/>
  <c r="AP75" i="3"/>
  <c r="AP69" i="3"/>
  <c r="AP18" i="3"/>
  <c r="AA80" i="3"/>
  <c r="BD96" i="3" l="1"/>
  <c r="BD11" i="3"/>
  <c r="BE48" i="3"/>
  <c r="BE84" i="3"/>
  <c r="BE30" i="3"/>
  <c r="BD30" i="3"/>
  <c r="BD84" i="3"/>
  <c r="BE56" i="3"/>
  <c r="BD48" i="3"/>
  <c r="BD69" i="3"/>
  <c r="BD42" i="3"/>
  <c r="BD56" i="3"/>
  <c r="BE138" i="3"/>
  <c r="BO108" i="3"/>
  <c r="AK80" i="3" l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V30" i="3" l="1"/>
  <c r="BE122" i="3"/>
  <c r="BD122" i="3" l="1"/>
  <c r="BD90" i="3"/>
  <c r="BE90" i="3"/>
  <c r="CD6" i="3"/>
  <c r="CD18" i="3"/>
  <c r="CD24" i="3"/>
  <c r="CD42" i="3"/>
  <c r="CD56" i="3"/>
  <c r="CD63" i="3"/>
  <c r="CD75" i="3"/>
  <c r="CD101" i="3"/>
  <c r="AK138" i="3"/>
  <c r="AP131" i="3"/>
  <c r="AK131" i="3"/>
  <c r="AK122" i="3"/>
  <c r="DP115" i="3"/>
  <c r="BO115" i="3"/>
  <c r="AK115" i="3"/>
  <c r="DH108" i="3"/>
  <c r="BY108" i="3"/>
  <c r="AP108" i="3"/>
  <c r="AK108" i="3"/>
  <c r="AP101" i="3"/>
  <c r="AK101" i="3"/>
  <c r="DP96" i="3"/>
  <c r="AK96" i="3"/>
  <c r="AP90" i="3"/>
  <c r="AK90" i="3"/>
  <c r="AK84" i="3"/>
  <c r="DH80" i="3"/>
  <c r="BJ80" i="3"/>
  <c r="AP80" i="3"/>
  <c r="AK75" i="3"/>
  <c r="BJ69" i="3"/>
  <c r="AK69" i="3"/>
  <c r="DP63" i="3"/>
  <c r="DH63" i="3"/>
  <c r="AP63" i="3"/>
  <c r="AK63" i="3"/>
  <c r="AK56" i="3"/>
  <c r="AK48" i="3"/>
  <c r="DP42" i="3"/>
  <c r="DH42" i="3"/>
  <c r="AK42" i="3"/>
  <c r="DP30" i="3"/>
  <c r="BJ30" i="3"/>
  <c r="AZ30" i="3"/>
  <c r="AK30" i="3"/>
  <c r="DP24" i="3"/>
  <c r="DC24" i="3"/>
  <c r="AK24" i="3"/>
  <c r="DP18" i="3"/>
  <c r="DH18" i="3"/>
  <c r="BY18" i="3"/>
  <c r="AK18" i="3"/>
  <c r="DP11" i="3"/>
  <c r="AP11" i="3"/>
  <c r="AK11" i="3"/>
  <c r="DP6" i="3"/>
  <c r="DH6" i="3"/>
  <c r="BT6" i="3"/>
  <c r="AK6" i="3"/>
  <c r="AA115" i="3" l="1"/>
  <c r="AA24" i="3"/>
  <c r="BT80" i="3"/>
  <c r="CD96" i="3"/>
  <c r="BT131" i="3"/>
  <c r="BD131" i="3"/>
  <c r="BE131" i="3"/>
  <c r="CD131" i="3"/>
  <c r="CD115" i="3"/>
  <c r="AJ6" i="3"/>
  <c r="AJ75" i="3"/>
  <c r="AJ84" i="3"/>
  <c r="AJ56" i="3"/>
  <c r="AJ122" i="3"/>
  <c r="AJ90" i="3"/>
  <c r="AJ108" i="3"/>
  <c r="AJ115" i="3"/>
  <c r="AJ96" i="3"/>
  <c r="AJ101" i="3"/>
  <c r="AJ24" i="3"/>
  <c r="AJ42" i="3"/>
  <c r="AJ63" i="3"/>
  <c r="AJ80" i="3"/>
  <c r="AJ131" i="3"/>
  <c r="AJ11" i="3"/>
  <c r="AJ18" i="3"/>
  <c r="AJ30" i="3"/>
  <c r="AJ48" i="3"/>
  <c r="AJ69" i="3"/>
  <c r="AJ138" i="3"/>
  <c r="AK143" i="3" l="1"/>
  <c r="BD143" i="3"/>
  <c r="BE143" i="3"/>
  <c r="AJ143" i="3"/>
  <c r="Q37" i="3" l="1"/>
  <c r="Q10" i="3"/>
  <c r="Q68" i="3"/>
  <c r="Q15" i="3"/>
  <c r="Q78" i="3"/>
  <c r="Q47" i="3"/>
  <c r="Q118" i="3"/>
  <c r="Q76" i="3"/>
  <c r="Q67" i="3"/>
  <c r="Q30" i="3"/>
  <c r="Q33" i="3"/>
  <c r="Q71" i="3"/>
  <c r="Q90" i="3"/>
  <c r="Q50" i="3"/>
  <c r="Q101" i="3"/>
  <c r="Q20" i="3"/>
  <c r="Q8" i="3"/>
  <c r="Q55" i="3"/>
  <c r="Q84" i="3"/>
  <c r="Q115" i="3"/>
  <c r="Q48" i="3"/>
  <c r="Q21" i="3"/>
  <c r="Q66" i="3"/>
  <c r="Q127" i="3"/>
  <c r="Q79" i="3"/>
  <c r="Q58" i="3"/>
  <c r="Q92" i="3"/>
  <c r="Q131" i="3"/>
  <c r="Q103" i="3"/>
  <c r="Q75" i="3"/>
  <c r="Q85" i="3"/>
  <c r="Q42" i="3"/>
  <c r="Q65" i="3"/>
  <c r="Q81" i="3"/>
  <c r="Q44" i="3"/>
  <c r="Q9" i="3"/>
  <c r="Q139" i="3"/>
  <c r="Q122" i="3"/>
  <c r="Q119" i="3"/>
  <c r="Q6" i="3"/>
  <c r="P145" i="3"/>
  <c r="Q7" i="3"/>
  <c r="Q134" i="3"/>
  <c r="Q59" i="3"/>
  <c r="Q106" i="3"/>
  <c r="Q35" i="3"/>
  <c r="Q111" i="3"/>
  <c r="Q31" i="3"/>
  <c r="Q13" i="3"/>
  <c r="Q52" i="3"/>
  <c r="Q124" i="3"/>
  <c r="Q56" i="3"/>
  <c r="P30" i="3"/>
  <c r="Q41" i="3"/>
  <c r="Q77" i="3"/>
  <c r="P63" i="3"/>
  <c r="Q63" i="3"/>
  <c r="Q24" i="3"/>
  <c r="P101" i="3"/>
  <c r="Q138" i="3"/>
  <c r="P138" i="3"/>
  <c r="Q141" i="3"/>
  <c r="Q40" i="3"/>
  <c r="Q39" i="3"/>
  <c r="P84" i="3"/>
  <c r="Q96" i="3"/>
  <c r="P96" i="3"/>
  <c r="P115" i="3"/>
  <c r="P48" i="3"/>
  <c r="Q38" i="3"/>
  <c r="Q98" i="3"/>
  <c r="Q64" i="3"/>
  <c r="Q60" i="3"/>
  <c r="Q22" i="3"/>
  <c r="P131" i="3"/>
  <c r="P69" i="3"/>
  <c r="Q69" i="3"/>
  <c r="Q11" i="3"/>
  <c r="P75" i="3"/>
  <c r="Q19" i="3"/>
  <c r="Q116" i="3"/>
  <c r="Q80" i="3"/>
  <c r="Q133" i="3"/>
  <c r="Q95" i="3"/>
  <c r="Q97" i="3"/>
  <c r="Q16" i="3"/>
  <c r="P18" i="3"/>
  <c r="Q18" i="3"/>
  <c r="Q23" i="3"/>
  <c r="Q62" i="3"/>
  <c r="Q93" i="3"/>
  <c r="Q99" i="3"/>
  <c r="Q72" i="3"/>
  <c r="Q109" i="3"/>
  <c r="Q121" i="3"/>
  <c r="Q132" i="3"/>
  <c r="Q91" i="3"/>
  <c r="Q26" i="3"/>
  <c r="P56" i="3"/>
  <c r="Q14" i="3"/>
  <c r="Q142" i="3"/>
  <c r="Q27" i="3"/>
  <c r="P24" i="3"/>
  <c r="Q70" i="3"/>
  <c r="Q83" i="3"/>
  <c r="Q12" i="3"/>
  <c r="Q117" i="3"/>
  <c r="Q108" i="3"/>
  <c r="Q125" i="3"/>
  <c r="Q43" i="3"/>
  <c r="Q105" i="3"/>
  <c r="Q34" i="3"/>
  <c r="Q32" i="3"/>
  <c r="Q100" i="3"/>
  <c r="Q126" i="3"/>
  <c r="P11" i="3"/>
  <c r="Q94" i="3"/>
  <c r="P80" i="3"/>
  <c r="Q49" i="3"/>
  <c r="Q89" i="3"/>
  <c r="Q128" i="3"/>
  <c r="Q28" i="3"/>
  <c r="Q113" i="3"/>
  <c r="P52" i="3"/>
  <c r="P27" i="3"/>
  <c r="P67" i="3"/>
  <c r="Q46" i="3"/>
  <c r="Q86" i="3"/>
  <c r="P90" i="3"/>
  <c r="Q123" i="3"/>
  <c r="Q36" i="3"/>
  <c r="Q114" i="3"/>
  <c r="P143" i="3"/>
  <c r="Q54" i="3"/>
  <c r="Q120" i="3"/>
  <c r="Q107" i="3"/>
  <c r="Q53" i="3"/>
  <c r="Q74" i="3"/>
  <c r="Q135" i="3"/>
  <c r="Q129" i="3"/>
  <c r="Q88" i="3"/>
  <c r="Q136" i="3"/>
  <c r="Q57" i="3"/>
  <c r="P122" i="3"/>
  <c r="P134" i="3"/>
  <c r="Q104" i="3"/>
  <c r="P104" i="3"/>
  <c r="P100" i="3"/>
  <c r="Q87" i="3"/>
  <c r="P87" i="3"/>
  <c r="P20" i="3"/>
  <c r="P33" i="3"/>
  <c r="P62" i="3"/>
  <c r="P46" i="3"/>
  <c r="P38" i="3"/>
  <c r="P53" i="3"/>
  <c r="P120" i="3"/>
  <c r="Q17" i="3"/>
  <c r="Q51" i="3"/>
  <c r="Q110" i="3"/>
  <c r="Q112" i="3"/>
  <c r="Q73" i="3"/>
  <c r="Q25" i="3"/>
  <c r="Q45" i="3"/>
  <c r="Q61" i="3"/>
  <c r="Q82" i="3"/>
  <c r="P59" i="3"/>
  <c r="P15" i="3"/>
  <c r="P111" i="3"/>
  <c r="P37" i="3"/>
  <c r="P99" i="3"/>
  <c r="P107" i="3"/>
  <c r="P17" i="3"/>
  <c r="P58" i="3"/>
  <c r="Q140" i="3"/>
  <c r="Q130" i="3"/>
  <c r="P22" i="3"/>
  <c r="Q137" i="3"/>
  <c r="Q102" i="3"/>
  <c r="P121" i="3"/>
  <c r="P54" i="3"/>
  <c r="P36" i="3"/>
  <c r="P60" i="3"/>
  <c r="P74" i="3"/>
  <c r="P47" i="3"/>
  <c r="P26" i="3"/>
  <c r="P94" i="3"/>
  <c r="P9" i="3"/>
  <c r="P128" i="3"/>
  <c r="P125" i="3"/>
  <c r="P124" i="3"/>
  <c r="P118" i="3"/>
  <c r="P82" i="3"/>
  <c r="P40" i="3"/>
  <c r="P13" i="3"/>
  <c r="P92" i="3"/>
  <c r="P51" i="3"/>
  <c r="P61" i="3"/>
  <c r="P88" i="3"/>
  <c r="P89" i="3"/>
  <c r="P21" i="3"/>
  <c r="P79" i="3"/>
  <c r="P98" i="3"/>
  <c r="P142" i="3"/>
  <c r="P103" i="3"/>
  <c r="P41" i="3"/>
  <c r="P130" i="3"/>
  <c r="P113" i="3"/>
  <c r="P64" i="3"/>
  <c r="P102" i="3"/>
  <c r="P109" i="3"/>
  <c r="P73" i="3"/>
  <c r="P106" i="3"/>
  <c r="Q29" i="3"/>
  <c r="P34" i="3"/>
  <c r="P110" i="3"/>
  <c r="P50" i="3"/>
  <c r="P112" i="3"/>
  <c r="P135" i="3"/>
  <c r="P65" i="3"/>
  <c r="P72" i="3"/>
  <c r="P14" i="3"/>
  <c r="P108" i="3"/>
  <c r="P117" i="3"/>
  <c r="P116" i="3"/>
  <c r="P129" i="3"/>
  <c r="P31" i="3"/>
  <c r="P71" i="3"/>
  <c r="P70" i="3"/>
  <c r="P39" i="3"/>
  <c r="P132" i="3"/>
  <c r="P7" i="3"/>
  <c r="P123" i="3"/>
  <c r="P19" i="3"/>
  <c r="P43" i="3"/>
  <c r="P78" i="3"/>
  <c r="P10" i="3"/>
  <c r="P93" i="3"/>
  <c r="P16" i="3"/>
  <c r="P23" i="3"/>
  <c r="P85" i="3"/>
  <c r="P86" i="3"/>
  <c r="P140" i="3"/>
  <c r="P137" i="3"/>
  <c r="P44" i="3"/>
  <c r="P119" i="3"/>
  <c r="P45" i="3"/>
  <c r="P55" i="3"/>
  <c r="P114" i="3"/>
  <c r="P105" i="3"/>
  <c r="P35" i="3"/>
  <c r="P32" i="3"/>
  <c r="P136" i="3"/>
  <c r="P29" i="3"/>
  <c r="P57" i="3"/>
  <c r="P126" i="3"/>
  <c r="P66" i="3"/>
  <c r="P141" i="3"/>
  <c r="P68" i="3"/>
  <c r="P127" i="3"/>
  <c r="P95" i="3"/>
  <c r="P49" i="3"/>
  <c r="P83" i="3"/>
  <c r="P76" i="3"/>
  <c r="P81" i="3"/>
  <c r="P91" i="3"/>
  <c r="P97" i="3"/>
  <c r="P77" i="3"/>
  <c r="P133" i="3"/>
  <c r="P25" i="3"/>
  <c r="P8" i="3"/>
  <c r="P139" i="3"/>
  <c r="P28" i="3"/>
  <c r="P12" i="3"/>
  <c r="P144" i="3" l="1"/>
  <c r="Q143" i="3"/>
  <c r="Q144" i="3"/>
  <c r="Q145" i="3"/>
  <c r="V116" i="3"/>
  <c r="V84" i="3"/>
  <c r="V41" i="3"/>
  <c r="V73" i="3"/>
  <c r="V131" i="3"/>
  <c r="V117" i="3"/>
  <c r="V18" i="3"/>
  <c r="V16" i="3"/>
  <c r="V48" i="3"/>
  <c r="V6" i="3"/>
  <c r="V138" i="3"/>
  <c r="V23" i="3"/>
  <c r="V112" i="3"/>
  <c r="V26" i="3"/>
  <c r="V59" i="3"/>
  <c r="V31" i="3"/>
  <c r="V77" i="3"/>
  <c r="V37" i="3"/>
  <c r="V80" i="3"/>
  <c r="V108" i="3"/>
  <c r="V34" i="3"/>
  <c r="V42" i="3"/>
  <c r="V10" i="3"/>
  <c r="V124" i="3"/>
  <c r="V105" i="3"/>
  <c r="V94" i="3"/>
  <c r="V25" i="3"/>
  <c r="V40" i="3"/>
  <c r="V11" i="3"/>
  <c r="V101" i="3"/>
  <c r="V52" i="3"/>
  <c r="V87" i="3"/>
  <c r="V78" i="3"/>
  <c r="V63" i="3"/>
  <c r="V125" i="3"/>
  <c r="V54" i="3"/>
  <c r="V142" i="3"/>
  <c r="V126" i="3"/>
  <c r="V72" i="3"/>
  <c r="V70" i="3"/>
  <c r="V20" i="3"/>
  <c r="V29" i="3"/>
  <c r="U96" i="3"/>
  <c r="V96" i="3"/>
  <c r="V130" i="3"/>
  <c r="V69" i="3"/>
  <c r="U69" i="3"/>
  <c r="V75" i="3"/>
  <c r="V134" i="3"/>
  <c r="U90" i="3"/>
  <c r="V90" i="3"/>
  <c r="U56" i="3"/>
  <c r="V56" i="3"/>
  <c r="V136" i="3"/>
  <c r="V8" i="3"/>
  <c r="V145" i="3"/>
  <c r="U48" i="3"/>
  <c r="V113" i="3"/>
  <c r="V71" i="3"/>
  <c r="V93" i="3"/>
  <c r="V13" i="3"/>
  <c r="V33" i="3"/>
  <c r="V27" i="3"/>
  <c r="V14" i="3"/>
  <c r="V127" i="3"/>
  <c r="V115" i="3"/>
  <c r="U115" i="3"/>
  <c r="V98" i="3"/>
  <c r="V66" i="3"/>
  <c r="V65" i="3"/>
  <c r="V58" i="3"/>
  <c r="V35" i="3"/>
  <c r="V100" i="3"/>
  <c r="V62" i="3"/>
  <c r="V135" i="3"/>
  <c r="V110" i="3"/>
  <c r="V97" i="3"/>
  <c r="U122" i="3"/>
  <c r="V122" i="3"/>
  <c r="V24" i="3"/>
  <c r="U101" i="3"/>
  <c r="V9" i="3"/>
  <c r="V128" i="3"/>
  <c r="V141" i="3"/>
  <c r="V44" i="3"/>
  <c r="V95" i="3"/>
  <c r="V55" i="3"/>
  <c r="V137" i="3"/>
  <c r="V17" i="3"/>
  <c r="U40" i="3"/>
  <c r="V83" i="3"/>
  <c r="V91" i="3"/>
  <c r="V140" i="3"/>
  <c r="V12" i="3"/>
  <c r="U75" i="3"/>
  <c r="V103" i="3"/>
  <c r="V102" i="3"/>
  <c r="V64" i="3"/>
  <c r="V47" i="3"/>
  <c r="V106" i="3"/>
  <c r="V68" i="3"/>
  <c r="V123" i="3"/>
  <c r="V107" i="3"/>
  <c r="V121" i="3"/>
  <c r="V139" i="3"/>
  <c r="V109" i="3"/>
  <c r="V45" i="3"/>
  <c r="V38" i="3"/>
  <c r="V85" i="3"/>
  <c r="V76" i="3"/>
  <c r="V114" i="3"/>
  <c r="V79" i="3"/>
  <c r="V50" i="3"/>
  <c r="V49" i="3"/>
  <c r="V104" i="3"/>
  <c r="V39" i="3"/>
  <c r="U24" i="3"/>
  <c r="V32" i="3"/>
  <c r="V99" i="3"/>
  <c r="V120" i="3"/>
  <c r="V82" i="3"/>
  <c r="V89" i="3"/>
  <c r="U6" i="3"/>
  <c r="V143" i="3"/>
  <c r="V7" i="3"/>
  <c r="U13" i="3"/>
  <c r="U34" i="3"/>
  <c r="U72" i="3"/>
  <c r="U84" i="3"/>
  <c r="V21" i="3"/>
  <c r="V88" i="3"/>
  <c r="V46" i="3"/>
  <c r="V22" i="3"/>
  <c r="V118" i="3"/>
  <c r="V129" i="3"/>
  <c r="V36" i="3"/>
  <c r="V53" i="3"/>
  <c r="U131" i="3"/>
  <c r="U18" i="3"/>
  <c r="U138" i="3"/>
  <c r="V74" i="3"/>
  <c r="U42" i="3"/>
  <c r="V15" i="3"/>
  <c r="U11" i="3"/>
  <c r="V67" i="3"/>
  <c r="V57" i="3"/>
  <c r="V60" i="3"/>
  <c r="U27" i="3"/>
  <c r="U14" i="3"/>
  <c r="U77" i="3"/>
  <c r="U32" i="3"/>
  <c r="U141" i="3"/>
  <c r="U65" i="3"/>
  <c r="U36" i="3"/>
  <c r="U87" i="3"/>
  <c r="V61" i="3"/>
  <c r="V111" i="3"/>
  <c r="U80" i="3"/>
  <c r="V133" i="3"/>
  <c r="V81" i="3"/>
  <c r="V86" i="3"/>
  <c r="V119" i="3"/>
  <c r="U55" i="3"/>
  <c r="U60" i="3"/>
  <c r="U104" i="3"/>
  <c r="U67" i="3"/>
  <c r="U83" i="3"/>
  <c r="U106" i="3"/>
  <c r="U94" i="3"/>
  <c r="U110" i="3"/>
  <c r="U47" i="3"/>
  <c r="U130" i="3"/>
  <c r="V19" i="3"/>
  <c r="V51" i="3"/>
  <c r="U30" i="3"/>
  <c r="U63" i="3"/>
  <c r="U82" i="3"/>
  <c r="U100" i="3"/>
  <c r="U74" i="3"/>
  <c r="U119" i="3"/>
  <c r="U9" i="3"/>
  <c r="U33" i="3"/>
  <c r="U46" i="3"/>
  <c r="U88" i="3"/>
  <c r="U39" i="3"/>
  <c r="U99" i="3"/>
  <c r="U114" i="3"/>
  <c r="V92" i="3"/>
  <c r="V28" i="3"/>
  <c r="U125" i="3"/>
  <c r="U29" i="3"/>
  <c r="U129" i="3"/>
  <c r="U118" i="3"/>
  <c r="U137" i="3"/>
  <c r="U38" i="3"/>
  <c r="U93" i="3"/>
  <c r="U23" i="3"/>
  <c r="U21" i="3"/>
  <c r="U133" i="3"/>
  <c r="U44" i="3"/>
  <c r="U105" i="3"/>
  <c r="U58" i="3"/>
  <c r="U79" i="3"/>
  <c r="U71" i="3"/>
  <c r="U108" i="3"/>
  <c r="V43" i="3"/>
  <c r="U15" i="3"/>
  <c r="U142" i="3"/>
  <c r="U95" i="3"/>
  <c r="U57" i="3"/>
  <c r="V132" i="3"/>
  <c r="U52" i="3"/>
  <c r="U20" i="3"/>
  <c r="U111" i="3"/>
  <c r="U41" i="3"/>
  <c r="U127" i="3"/>
  <c r="U37" i="3"/>
  <c r="U135" i="3"/>
  <c r="U68" i="3"/>
  <c r="U49" i="3"/>
  <c r="U136" i="3"/>
  <c r="U64" i="3"/>
  <c r="U107" i="3"/>
  <c r="U121" i="3"/>
  <c r="U117" i="3"/>
  <c r="U109" i="3"/>
  <c r="U102" i="3"/>
  <c r="U91" i="3"/>
  <c r="U7" i="3"/>
  <c r="U31" i="3"/>
  <c r="U124" i="3"/>
  <c r="U134" i="3"/>
  <c r="U73" i="3"/>
  <c r="U50" i="3"/>
  <c r="U51" i="3"/>
  <c r="U120" i="3"/>
  <c r="U26" i="3"/>
  <c r="U53" i="3"/>
  <c r="U12" i="3"/>
  <c r="U16" i="3"/>
  <c r="U98" i="3"/>
  <c r="U128" i="3"/>
  <c r="U54" i="3"/>
  <c r="U10" i="3"/>
  <c r="U45" i="3"/>
  <c r="U78" i="3"/>
  <c r="U35" i="3"/>
  <c r="U113" i="3"/>
  <c r="U28" i="3"/>
  <c r="U86" i="3"/>
  <c r="U22" i="3"/>
  <c r="U112" i="3"/>
  <c r="U61" i="3"/>
  <c r="U66" i="3"/>
  <c r="U103" i="3"/>
  <c r="U89" i="3"/>
  <c r="U85" i="3"/>
  <c r="U76" i="3"/>
  <c r="U59" i="3"/>
  <c r="U92" i="3"/>
  <c r="U140" i="3"/>
  <c r="U70" i="3"/>
  <c r="U25" i="3"/>
  <c r="U123" i="3"/>
  <c r="U126" i="3"/>
  <c r="U17" i="3"/>
  <c r="U62" i="3"/>
  <c r="U81" i="3"/>
  <c r="U19" i="3"/>
  <c r="U116" i="3"/>
  <c r="U139" i="3"/>
  <c r="U132" i="3"/>
  <c r="U8" i="3"/>
  <c r="U97" i="3"/>
  <c r="U43" i="3"/>
  <c r="U144" i="3" l="1"/>
  <c r="V144" i="3"/>
  <c r="U145" i="3"/>
  <c r="U143" i="3"/>
  <c r="AF75" i="3" l="1"/>
  <c r="AF115" i="3"/>
  <c r="AF90" i="3"/>
  <c r="AF11" i="3"/>
  <c r="AF101" i="3"/>
  <c r="AF56" i="3"/>
  <c r="AF96" i="3"/>
  <c r="AF24" i="3"/>
  <c r="AF80" i="3"/>
  <c r="AF18" i="3"/>
  <c r="AF6" i="3"/>
  <c r="AE75" i="3"/>
  <c r="AF63" i="3"/>
  <c r="AE63" i="3"/>
  <c r="AF108" i="3"/>
  <c r="AE11" i="3"/>
  <c r="AF69" i="3"/>
  <c r="AE69" i="3"/>
  <c r="AE122" i="3"/>
  <c r="AF122" i="3"/>
  <c r="AE24" i="3"/>
  <c r="AF42" i="3"/>
  <c r="AE42" i="3"/>
  <c r="AF84" i="3"/>
  <c r="AE84" i="3"/>
  <c r="AE90" i="3"/>
  <c r="AF138" i="3"/>
  <c r="AE138" i="3"/>
  <c r="AE96" i="3"/>
  <c r="AF131" i="3"/>
  <c r="AE131" i="3"/>
  <c r="AE6" i="3"/>
  <c r="AF48" i="3"/>
  <c r="AE48" i="3"/>
  <c r="AE56" i="3"/>
  <c r="AF30" i="3"/>
  <c r="AE30" i="3"/>
  <c r="AE18" i="3"/>
  <c r="AE115" i="3"/>
  <c r="AE80" i="3"/>
  <c r="AE101" i="3"/>
  <c r="AE108" i="3"/>
  <c r="AE143" i="3" l="1"/>
  <c r="AF143" i="3"/>
  <c r="AF105" i="3"/>
  <c r="AF72" i="3"/>
  <c r="AF110" i="3"/>
  <c r="AF139" i="3"/>
  <c r="AF94" i="3"/>
  <c r="AF140" i="3"/>
  <c r="AF52" i="3"/>
  <c r="AF55" i="3"/>
  <c r="AF39" i="3"/>
  <c r="AF128" i="3"/>
  <c r="AF95" i="3"/>
  <c r="AF106" i="3"/>
  <c r="AF29" i="3"/>
  <c r="AF59" i="3"/>
  <c r="AF99" i="3"/>
  <c r="AF102" i="3"/>
  <c r="AF62" i="3"/>
  <c r="AF35" i="3"/>
  <c r="AF92" i="3"/>
  <c r="AF85" i="3"/>
  <c r="AF107" i="3"/>
  <c r="AF66" i="3"/>
  <c r="AF33" i="3"/>
  <c r="AF136" i="3"/>
  <c r="AF70" i="3"/>
  <c r="AF7" i="3"/>
  <c r="AF43" i="3"/>
  <c r="AF126" i="3"/>
  <c r="AF103" i="3"/>
  <c r="AF8" i="3"/>
  <c r="AF14" i="3"/>
  <c r="AF22" i="3"/>
  <c r="AF82" i="3"/>
  <c r="AF44" i="3"/>
  <c r="AF51" i="3"/>
  <c r="AF135" i="3"/>
  <c r="AF53" i="3"/>
  <c r="AF71" i="3"/>
  <c r="AF26" i="3"/>
  <c r="AF133" i="3"/>
  <c r="AF34" i="3"/>
  <c r="AF49" i="3"/>
  <c r="AF93" i="3"/>
  <c r="AF38" i="3"/>
  <c r="AF68" i="3"/>
  <c r="AF98" i="3"/>
  <c r="AF60" i="3"/>
  <c r="AF134" i="3"/>
  <c r="AF17" i="3"/>
  <c r="AF132" i="3"/>
  <c r="AF91" i="3"/>
  <c r="AF77" i="3"/>
  <c r="AF78" i="3"/>
  <c r="AF125" i="3"/>
  <c r="AF137" i="3"/>
  <c r="AF89" i="3"/>
  <c r="AF83" i="3"/>
  <c r="AF142" i="3"/>
  <c r="AF111" i="3"/>
  <c r="AF100" i="3"/>
  <c r="AF119" i="3"/>
  <c r="AF31" i="3"/>
  <c r="AE145" i="3"/>
  <c r="AE14" i="3"/>
  <c r="AF87" i="3"/>
  <c r="AF25" i="3"/>
  <c r="AF50" i="3"/>
  <c r="AF27" i="3"/>
  <c r="AF15" i="3"/>
  <c r="AF61" i="3"/>
  <c r="AF118" i="3"/>
  <c r="AF21" i="3"/>
  <c r="AF32" i="3"/>
  <c r="AF116" i="3"/>
  <c r="AF46" i="3"/>
  <c r="AF54" i="3"/>
  <c r="AF12" i="3"/>
  <c r="AF124" i="3"/>
  <c r="AE22" i="3"/>
  <c r="AE17" i="3"/>
  <c r="AE94" i="3"/>
  <c r="AF130" i="3"/>
  <c r="AF120" i="3"/>
  <c r="AF20" i="3"/>
  <c r="AF47" i="3"/>
  <c r="AF65" i="3"/>
  <c r="AF113" i="3"/>
  <c r="AF67" i="3"/>
  <c r="AF121" i="3"/>
  <c r="AF109" i="3"/>
  <c r="AF141" i="3"/>
  <c r="AF16" i="3"/>
  <c r="AF104" i="3"/>
  <c r="AF114" i="3"/>
  <c r="AF88" i="3"/>
  <c r="AF86" i="3"/>
  <c r="AE99" i="3"/>
  <c r="AE100" i="3"/>
  <c r="AE103" i="3"/>
  <c r="AF9" i="3"/>
  <c r="AF19" i="3"/>
  <c r="AF23" i="3"/>
  <c r="AF40" i="3"/>
  <c r="AE95" i="3"/>
  <c r="AE86" i="3"/>
  <c r="AE21" i="3"/>
  <c r="AE104" i="3"/>
  <c r="AE59" i="3"/>
  <c r="AE9" i="3"/>
  <c r="AE111" i="3"/>
  <c r="AF73" i="3"/>
  <c r="AF112" i="3"/>
  <c r="AF45" i="3"/>
  <c r="AF28" i="3"/>
  <c r="AF127" i="3"/>
  <c r="AF74" i="3"/>
  <c r="AF57" i="3"/>
  <c r="AF79" i="3"/>
  <c r="AF117" i="3"/>
  <c r="AE130" i="3"/>
  <c r="AE38" i="3"/>
  <c r="AE20" i="3"/>
  <c r="AE47" i="3"/>
  <c r="AE136" i="3"/>
  <c r="AF41" i="3"/>
  <c r="AF37" i="3"/>
  <c r="AF58" i="3"/>
  <c r="AF129" i="3"/>
  <c r="AF97" i="3"/>
  <c r="AE39" i="3"/>
  <c r="AF64" i="3"/>
  <c r="AE64" i="3"/>
  <c r="AE46" i="3"/>
  <c r="AE28" i="3"/>
  <c r="AE54" i="3"/>
  <c r="AE116" i="3"/>
  <c r="AF10" i="3"/>
  <c r="AE87" i="3"/>
  <c r="AE127" i="3"/>
  <c r="AE60" i="3"/>
  <c r="AE27" i="3"/>
  <c r="AE65" i="3"/>
  <c r="AE61" i="3"/>
  <c r="AE34" i="3"/>
  <c r="AE124" i="3"/>
  <c r="AE125" i="3"/>
  <c r="AE82" i="3"/>
  <c r="AE128" i="3"/>
  <c r="AE37" i="3"/>
  <c r="AE126" i="3"/>
  <c r="AE117" i="3"/>
  <c r="AE58" i="3"/>
  <c r="AE118" i="3"/>
  <c r="AE53" i="3"/>
  <c r="AE129" i="3"/>
  <c r="AE15" i="3"/>
  <c r="AE102" i="3"/>
  <c r="AE10" i="3"/>
  <c r="AE132" i="3"/>
  <c r="AF13" i="3"/>
  <c r="AF123" i="3"/>
  <c r="AE57" i="3"/>
  <c r="AE140" i="3"/>
  <c r="AE97" i="3"/>
  <c r="AE55" i="3"/>
  <c r="AE135" i="3"/>
  <c r="AE98" i="3"/>
  <c r="AE41" i="3"/>
  <c r="AE105" i="3"/>
  <c r="AE78" i="3"/>
  <c r="AE66" i="3"/>
  <c r="AE26" i="3"/>
  <c r="AE19" i="3"/>
  <c r="AE77" i="3"/>
  <c r="AE79" i="3"/>
  <c r="AE23" i="3"/>
  <c r="AF76" i="3"/>
  <c r="AE76" i="3"/>
  <c r="AE133" i="3"/>
  <c r="AE121" i="3"/>
  <c r="AE112" i="3"/>
  <c r="AE134" i="3"/>
  <c r="AE67" i="3"/>
  <c r="AE36" i="3"/>
  <c r="AE113" i="3"/>
  <c r="AE40" i="3"/>
  <c r="AE93" i="3"/>
  <c r="AE45" i="3"/>
  <c r="AE107" i="3"/>
  <c r="AE68" i="3"/>
  <c r="AE50" i="3"/>
  <c r="AE114" i="3"/>
  <c r="AE91" i="3"/>
  <c r="AE12" i="3"/>
  <c r="AF81" i="3"/>
  <c r="AE43" i="3"/>
  <c r="AE119" i="3"/>
  <c r="AE62" i="3"/>
  <c r="AE106" i="3"/>
  <c r="AE88" i="3"/>
  <c r="AE89" i="3"/>
  <c r="AE32" i="3"/>
  <c r="AE7" i="3"/>
  <c r="AE44" i="3"/>
  <c r="AE120" i="3"/>
  <c r="AE142" i="3"/>
  <c r="AE52" i="3"/>
  <c r="AE8" i="3"/>
  <c r="AE137" i="3"/>
  <c r="AE29" i="3"/>
  <c r="AE49" i="3"/>
  <c r="AE81" i="3"/>
  <c r="AE35" i="3"/>
  <c r="AE83" i="3"/>
  <c r="AE25" i="3"/>
  <c r="AE85" i="3"/>
  <c r="AE123" i="3"/>
  <c r="AE73" i="3"/>
  <c r="AE51" i="3"/>
  <c r="AE109" i="3"/>
  <c r="AE13" i="3"/>
  <c r="AE31" i="3"/>
  <c r="AE70" i="3"/>
  <c r="AE139" i="3"/>
  <c r="AE110" i="3"/>
  <c r="AE92" i="3"/>
  <c r="AE141" i="3"/>
  <c r="AE33" i="3"/>
  <c r="AE16" i="3"/>
  <c r="AE74" i="3"/>
  <c r="AE71" i="3"/>
  <c r="AE144" i="3" l="1"/>
  <c r="AF145" i="3"/>
  <c r="AF144" i="3"/>
  <c r="AK53" i="3"/>
  <c r="AK86" i="3"/>
  <c r="AK78" i="3"/>
  <c r="AK82" i="3"/>
  <c r="AK136" i="3"/>
  <c r="AK140" i="3"/>
  <c r="AK8" i="3"/>
  <c r="AK15" i="3"/>
  <c r="AK34" i="3"/>
  <c r="AK58" i="3"/>
  <c r="AK89" i="3"/>
  <c r="AK110" i="3"/>
  <c r="AK128" i="3"/>
  <c r="AK43" i="3"/>
  <c r="AK118" i="3"/>
  <c r="AK21" i="3"/>
  <c r="AK39" i="3"/>
  <c r="AK59" i="3"/>
  <c r="AK95" i="3"/>
  <c r="AK116" i="3"/>
  <c r="AK33" i="3"/>
  <c r="AK93" i="3"/>
  <c r="AK17" i="3"/>
  <c r="AK36" i="3"/>
  <c r="AK55" i="3"/>
  <c r="AK87" i="3"/>
  <c r="AK106" i="3"/>
  <c r="AK126" i="3"/>
  <c r="AK37" i="3"/>
  <c r="AK26" i="3"/>
  <c r="AK137" i="3"/>
  <c r="AK27" i="3"/>
  <c r="AK7" i="3"/>
  <c r="AK41" i="3"/>
  <c r="AK66" i="3"/>
  <c r="AK68" i="3"/>
  <c r="AK142" i="3"/>
  <c r="AK83" i="3"/>
  <c r="AK145" i="3"/>
  <c r="AK20" i="3"/>
  <c r="AK38" i="3"/>
  <c r="AK62" i="3"/>
  <c r="AK94" i="3"/>
  <c r="AK139" i="3"/>
  <c r="AK57" i="3"/>
  <c r="AK132" i="3"/>
  <c r="AK45" i="3"/>
  <c r="AK64" i="3"/>
  <c r="AK100" i="3"/>
  <c r="AK125" i="3"/>
  <c r="AK47" i="3"/>
  <c r="AK107" i="3"/>
  <c r="AK22" i="3"/>
  <c r="AK40" i="3"/>
  <c r="AK60" i="3"/>
  <c r="AK92" i="3"/>
  <c r="AK112" i="3"/>
  <c r="AK130" i="3"/>
  <c r="AK52" i="3"/>
  <c r="AK127" i="3"/>
  <c r="AK124" i="3"/>
  <c r="AK51" i="3"/>
  <c r="AJ26" i="3"/>
  <c r="AK67" i="3"/>
  <c r="AJ67" i="3"/>
  <c r="AK54" i="3"/>
  <c r="AJ54" i="3"/>
  <c r="AJ41" i="3"/>
  <c r="AK121" i="3"/>
  <c r="AK135" i="3"/>
  <c r="AK77" i="3"/>
  <c r="AK134" i="3"/>
  <c r="AK79" i="3"/>
  <c r="AK91" i="3"/>
  <c r="AK25" i="3"/>
  <c r="AK44" i="3"/>
  <c r="AK72" i="3"/>
  <c r="AK99" i="3"/>
  <c r="AK119" i="3"/>
  <c r="AK14" i="3"/>
  <c r="AK88" i="3"/>
  <c r="AK12" i="3"/>
  <c r="AK31" i="3"/>
  <c r="AK50" i="3"/>
  <c r="AK73" i="3"/>
  <c r="AK105" i="3"/>
  <c r="AK129" i="3"/>
  <c r="AK61" i="3"/>
  <c r="AK123" i="3"/>
  <c r="AK46" i="3"/>
  <c r="AK70" i="3"/>
  <c r="AK97" i="3"/>
  <c r="AK117" i="3"/>
  <c r="AK9" i="3"/>
  <c r="AK71" i="3"/>
  <c r="AK109" i="3"/>
  <c r="AK65" i="3"/>
  <c r="AK29" i="3"/>
  <c r="AK35" i="3"/>
  <c r="AK19" i="3"/>
  <c r="AK23" i="3"/>
  <c r="AJ128" i="3"/>
  <c r="AK49" i="3"/>
  <c r="AK28" i="3"/>
  <c r="AK76" i="3"/>
  <c r="AK74" i="3"/>
  <c r="AK98" i="3"/>
  <c r="AJ51" i="3"/>
  <c r="AJ137" i="3"/>
  <c r="AJ27" i="3"/>
  <c r="AK16" i="3"/>
  <c r="AJ118" i="3"/>
  <c r="AJ29" i="3"/>
  <c r="AJ119" i="3"/>
  <c r="AJ66" i="3"/>
  <c r="AJ88" i="3"/>
  <c r="AK133" i="3"/>
  <c r="AK120" i="3"/>
  <c r="AK81" i="3"/>
  <c r="AK103" i="3"/>
  <c r="AK85" i="3"/>
  <c r="AK13" i="3"/>
  <c r="AK102" i="3"/>
  <c r="AJ45" i="3"/>
  <c r="AJ124" i="3"/>
  <c r="AJ71" i="3"/>
  <c r="AJ15" i="3"/>
  <c r="AJ121" i="3"/>
  <c r="AJ16" i="3"/>
  <c r="AJ28" i="3"/>
  <c r="AJ36" i="3"/>
  <c r="AJ142" i="3"/>
  <c r="AJ129" i="3"/>
  <c r="AK141" i="3"/>
  <c r="AK111" i="3"/>
  <c r="AJ87" i="3"/>
  <c r="AJ79" i="3"/>
  <c r="AK32" i="3"/>
  <c r="AK10" i="3"/>
  <c r="AK104" i="3"/>
  <c r="AJ127" i="3"/>
  <c r="AJ68" i="3"/>
  <c r="AJ62" i="3"/>
  <c r="AJ117" i="3"/>
  <c r="AJ32" i="3"/>
  <c r="AJ74" i="3"/>
  <c r="AJ23" i="3"/>
  <c r="AJ39" i="3"/>
  <c r="AJ72" i="3"/>
  <c r="AJ92" i="3"/>
  <c r="AJ126" i="3"/>
  <c r="AJ13" i="3"/>
  <c r="AJ107" i="3"/>
  <c r="AJ94" i="3"/>
  <c r="AJ130" i="3"/>
  <c r="AJ34" i="3"/>
  <c r="AJ99" i="3"/>
  <c r="AJ110" i="3"/>
  <c r="AJ141" i="3"/>
  <c r="AJ38" i="3"/>
  <c r="AJ133" i="3"/>
  <c r="AJ120" i="3"/>
  <c r="AJ65" i="3"/>
  <c r="AJ104" i="3"/>
  <c r="AJ47" i="3"/>
  <c r="AJ134" i="3"/>
  <c r="AJ37" i="3"/>
  <c r="AJ40" i="3"/>
  <c r="AJ55" i="3"/>
  <c r="AJ20" i="3"/>
  <c r="AJ82" i="3"/>
  <c r="AJ35" i="3"/>
  <c r="AJ7" i="3"/>
  <c r="AJ76" i="3"/>
  <c r="AJ109" i="3"/>
  <c r="AJ125" i="3"/>
  <c r="AJ86" i="3"/>
  <c r="AJ136" i="3"/>
  <c r="AJ85" i="3"/>
  <c r="AJ8" i="3"/>
  <c r="AJ83" i="3"/>
  <c r="AJ59" i="3"/>
  <c r="AJ73" i="3"/>
  <c r="AJ89" i="3"/>
  <c r="AJ17" i="3"/>
  <c r="AJ22" i="3"/>
  <c r="AJ46" i="3"/>
  <c r="AJ58" i="3"/>
  <c r="AJ106" i="3"/>
  <c r="AJ78" i="3"/>
  <c r="AJ50" i="3"/>
  <c r="AJ53" i="3"/>
  <c r="AJ111" i="3"/>
  <c r="AJ60" i="3"/>
  <c r="AJ93" i="3"/>
  <c r="AJ21" i="3"/>
  <c r="AJ97" i="3"/>
  <c r="AJ12" i="3"/>
  <c r="AJ91" i="3"/>
  <c r="AJ123" i="3"/>
  <c r="AJ43" i="3"/>
  <c r="AJ64" i="3"/>
  <c r="AJ139" i="3"/>
  <c r="AJ10" i="3"/>
  <c r="AJ77" i="3"/>
  <c r="AJ52" i="3"/>
  <c r="AJ19" i="3"/>
  <c r="AJ31" i="3"/>
  <c r="AJ9" i="3"/>
  <c r="AJ44" i="3"/>
  <c r="AJ61" i="3"/>
  <c r="AJ100" i="3"/>
  <c r="AJ14" i="3"/>
  <c r="AJ33" i="3"/>
  <c r="AJ105" i="3"/>
  <c r="AJ140" i="3"/>
  <c r="AJ132" i="3"/>
  <c r="AJ112" i="3"/>
  <c r="AJ135" i="3"/>
  <c r="AJ25" i="3"/>
  <c r="AJ102" i="3"/>
  <c r="AJ70" i="3"/>
  <c r="AJ57" i="3"/>
  <c r="AJ81" i="3"/>
  <c r="AJ49" i="3"/>
  <c r="AJ116" i="3"/>
  <c r="AJ98" i="3"/>
  <c r="AJ103" i="3"/>
  <c r="AJ95" i="3"/>
  <c r="AJ144" i="3" l="1"/>
  <c r="AJ145" i="3"/>
  <c r="AK144" i="3"/>
  <c r="AP6" i="3"/>
  <c r="AP58" i="3"/>
  <c r="AP125" i="3"/>
  <c r="AP119" i="3"/>
  <c r="AP126" i="3"/>
  <c r="AP61" i="3"/>
  <c r="AP99" i="3"/>
  <c r="AP115" i="3"/>
  <c r="AP48" i="3"/>
  <c r="AP42" i="3"/>
  <c r="AP122" i="3"/>
  <c r="AP84" i="3"/>
  <c r="AP32" i="3"/>
  <c r="AP136" i="3"/>
  <c r="AP145" i="3"/>
  <c r="AP8" i="3"/>
  <c r="AP89" i="3"/>
  <c r="AP129" i="3"/>
  <c r="AP44" i="3"/>
  <c r="AP130" i="3"/>
  <c r="AP98" i="3"/>
  <c r="AP128" i="3"/>
  <c r="AO24" i="3"/>
  <c r="AP24" i="3"/>
  <c r="AP56" i="3"/>
  <c r="AO42" i="3"/>
  <c r="AO30" i="3"/>
  <c r="AP30" i="3"/>
  <c r="AP96" i="3"/>
  <c r="AO84" i="3"/>
  <c r="AO143" i="3"/>
  <c r="AO36" i="3"/>
  <c r="AO105" i="3"/>
  <c r="AO22" i="3"/>
  <c r="AO73" i="3"/>
  <c r="AP38" i="3"/>
  <c r="AP29" i="3"/>
  <c r="AP66" i="3"/>
  <c r="AP37" i="3"/>
  <c r="AP59" i="3"/>
  <c r="AP27" i="3"/>
  <c r="AP9" i="3"/>
  <c r="AP118" i="3"/>
  <c r="AO75" i="3"/>
  <c r="AO56" i="3"/>
  <c r="AO96" i="3"/>
  <c r="AO80" i="3"/>
  <c r="AO101" i="3"/>
  <c r="AO131" i="3"/>
  <c r="AO108" i="3"/>
  <c r="AO79" i="3"/>
  <c r="AO83" i="3"/>
  <c r="AO72" i="3"/>
  <c r="AO33" i="3"/>
  <c r="AO10" i="3"/>
  <c r="AP40" i="3"/>
  <c r="AP107" i="3"/>
  <c r="AP100" i="3"/>
  <c r="AP123" i="3"/>
  <c r="AP60" i="3"/>
  <c r="AP127" i="3"/>
  <c r="AO115" i="3"/>
  <c r="AO48" i="3"/>
  <c r="AO122" i="3"/>
  <c r="AO138" i="3"/>
  <c r="AO63" i="3"/>
  <c r="AO69" i="3"/>
  <c r="AO90" i="3"/>
  <c r="AO6" i="3"/>
  <c r="AO136" i="3"/>
  <c r="AO107" i="3"/>
  <c r="AO40" i="3"/>
  <c r="AO120" i="3"/>
  <c r="AO15" i="3"/>
  <c r="AO67" i="3"/>
  <c r="AO142" i="3"/>
  <c r="AO103" i="3"/>
  <c r="AO78" i="3"/>
  <c r="AO92" i="3"/>
  <c r="AO110" i="3"/>
  <c r="AO104" i="3"/>
  <c r="AO141" i="3"/>
  <c r="AO66" i="3"/>
  <c r="AO137" i="3"/>
  <c r="AO77" i="3"/>
  <c r="AO13" i="3"/>
  <c r="AO74" i="3"/>
  <c r="AO68" i="3"/>
  <c r="AO135" i="3"/>
  <c r="AO140" i="3"/>
  <c r="AO94" i="3"/>
  <c r="AO14" i="3"/>
  <c r="AO82" i="3"/>
  <c r="AO16" i="3"/>
  <c r="AO21" i="3"/>
  <c r="AO106" i="3"/>
  <c r="AO111" i="3"/>
  <c r="AO65" i="3"/>
  <c r="AO134" i="3"/>
  <c r="AO112" i="3"/>
  <c r="AO119" i="3"/>
  <c r="AO113" i="3"/>
  <c r="AO70" i="3"/>
  <c r="AO102" i="3"/>
  <c r="AO20" i="3"/>
  <c r="AO57" i="3"/>
  <c r="AO86" i="3"/>
  <c r="AO95" i="3"/>
  <c r="AO124" i="3"/>
  <c r="AO39" i="3"/>
  <c r="AO121" i="3"/>
  <c r="AO28" i="3"/>
  <c r="AO133" i="3"/>
  <c r="AO88" i="3"/>
  <c r="AO41" i="3"/>
  <c r="AO43" i="3"/>
  <c r="AO60" i="3"/>
  <c r="AO35" i="3"/>
  <c r="AO76" i="3"/>
  <c r="AO17" i="3"/>
  <c r="AO23" i="3"/>
  <c r="AO71" i="3"/>
  <c r="AO114" i="3"/>
  <c r="AO118" i="3"/>
  <c r="AO117" i="3"/>
  <c r="AO87" i="3"/>
  <c r="AO34" i="3"/>
  <c r="AO26" i="3"/>
  <c r="AO7" i="3"/>
  <c r="AO64" i="3"/>
  <c r="AO8" i="3"/>
  <c r="AO81" i="3"/>
  <c r="AO49" i="3"/>
  <c r="AO91" i="3"/>
  <c r="AO139" i="3"/>
  <c r="AO93" i="3"/>
  <c r="AO12" i="3"/>
  <c r="AO109" i="3"/>
  <c r="AO97" i="3"/>
  <c r="AO85" i="3"/>
  <c r="AO132" i="3"/>
  <c r="AO19" i="3"/>
  <c r="AO25" i="3"/>
  <c r="AO116" i="3"/>
  <c r="AO145" i="3" l="1"/>
  <c r="AP144" i="3"/>
  <c r="AP143" i="3"/>
  <c r="AO126" i="3" l="1"/>
  <c r="AO51" i="3"/>
  <c r="AO58" i="3"/>
  <c r="AO100" i="3"/>
  <c r="AO130" i="3"/>
  <c r="AO99" i="3"/>
  <c r="AO31" i="3"/>
  <c r="AO129" i="3"/>
  <c r="AO123" i="3"/>
  <c r="AO37" i="3"/>
  <c r="AO32" i="3"/>
  <c r="AO29" i="3"/>
  <c r="AO89" i="3"/>
  <c r="AO38" i="3"/>
  <c r="AO61" i="3"/>
  <c r="AO62" i="3"/>
  <c r="AO98" i="3"/>
  <c r="AO44" i="3"/>
  <c r="AO125" i="3"/>
  <c r="AO127" i="3"/>
  <c r="AO59" i="3"/>
  <c r="AO128" i="3"/>
  <c r="AO27" i="3"/>
  <c r="AO9" i="3"/>
  <c r="AO144" i="3" l="1"/>
  <c r="AZ81" i="3" l="1"/>
  <c r="AZ69" i="3"/>
  <c r="AZ64" i="3"/>
  <c r="AZ96" i="3"/>
  <c r="AZ138" i="3"/>
  <c r="AZ131" i="3"/>
  <c r="AZ19" i="3"/>
  <c r="AZ75" i="3"/>
  <c r="AZ24" i="3"/>
  <c r="AZ18" i="3"/>
  <c r="AZ122" i="3"/>
  <c r="AZ6" i="3"/>
  <c r="AZ108" i="3"/>
  <c r="AZ76" i="3"/>
  <c r="AZ49" i="3"/>
  <c r="AZ90" i="3"/>
  <c r="AZ97" i="3"/>
  <c r="AZ80" i="3"/>
  <c r="AY69" i="3"/>
  <c r="AZ42" i="3"/>
  <c r="AY96" i="3"/>
  <c r="AZ63" i="3"/>
  <c r="AY63" i="3"/>
  <c r="AY138" i="3"/>
  <c r="AY131" i="3"/>
  <c r="AY56" i="3"/>
  <c r="AZ56" i="3"/>
  <c r="AZ91" i="3"/>
  <c r="AY145" i="3"/>
  <c r="AZ132" i="3"/>
  <c r="AZ13" i="3"/>
  <c r="AY101" i="3"/>
  <c r="AZ101" i="3"/>
  <c r="AZ25" i="3"/>
  <c r="AZ57" i="3"/>
  <c r="AZ70" i="3"/>
  <c r="AZ115" i="3"/>
  <c r="AZ11" i="3"/>
  <c r="AZ48" i="3"/>
  <c r="AY90" i="3"/>
  <c r="AZ84" i="3"/>
  <c r="AY84" i="3"/>
  <c r="AZ20" i="3"/>
  <c r="AY93" i="3"/>
  <c r="AY53" i="3"/>
  <c r="AY80" i="3"/>
  <c r="AY42" i="3"/>
  <c r="AZ116" i="3"/>
  <c r="AZ109" i="3"/>
  <c r="AZ123" i="3"/>
  <c r="AY115" i="3"/>
  <c r="AY48" i="3"/>
  <c r="AY126" i="3"/>
  <c r="AY51" i="3"/>
  <c r="AY120" i="3"/>
  <c r="AY29" i="3"/>
  <c r="AZ43" i="3"/>
  <c r="AZ85" i="3"/>
  <c r="AY24" i="3"/>
  <c r="AY18" i="3"/>
  <c r="AZ12" i="3"/>
  <c r="AY30" i="3"/>
  <c r="AY134" i="3"/>
  <c r="AY133" i="3"/>
  <c r="AY135" i="3"/>
  <c r="AY33" i="3"/>
  <c r="AY79" i="3"/>
  <c r="AZ14" i="3"/>
  <c r="AY142" i="3"/>
  <c r="AY94" i="3"/>
  <c r="AY11" i="3"/>
  <c r="AY107" i="3"/>
  <c r="AY55" i="3"/>
  <c r="AY26" i="3"/>
  <c r="AY140" i="3"/>
  <c r="AY41" i="3"/>
  <c r="AY61" i="3"/>
  <c r="AZ7" i="3"/>
  <c r="AZ139" i="3"/>
  <c r="AY75" i="3"/>
  <c r="AY122" i="3"/>
  <c r="AY23" i="3"/>
  <c r="AY118" i="3"/>
  <c r="AY137" i="3"/>
  <c r="AY125" i="3"/>
  <c r="AY32" i="3"/>
  <c r="AY121" i="3"/>
  <c r="AY40" i="3"/>
  <c r="AY78" i="3"/>
  <c r="AZ143" i="3"/>
  <c r="AY77" i="3"/>
  <c r="AY47" i="3"/>
  <c r="AZ86" i="3"/>
  <c r="AY104" i="3"/>
  <c r="AY89" i="3"/>
  <c r="AY37" i="3"/>
  <c r="AY57" i="3"/>
  <c r="AY13" i="3"/>
  <c r="AY114" i="3"/>
  <c r="AY110" i="3"/>
  <c r="AY66" i="3"/>
  <c r="AY27" i="3"/>
  <c r="AY52" i="3"/>
  <c r="AY117" i="3"/>
  <c r="AY86" i="3"/>
  <c r="AY21" i="3"/>
  <c r="AY67" i="3"/>
  <c r="AY98" i="3"/>
  <c r="AY35" i="3"/>
  <c r="AY74" i="3"/>
  <c r="AY112" i="3"/>
  <c r="AY119" i="3"/>
  <c r="AY60" i="3"/>
  <c r="AY25" i="3"/>
  <c r="AZ102" i="3"/>
  <c r="AY109" i="3"/>
  <c r="AY113" i="3"/>
  <c r="AY45" i="3"/>
  <c r="AY65" i="3"/>
  <c r="AY130" i="3"/>
  <c r="AY128" i="3"/>
  <c r="AY83" i="3"/>
  <c r="AY46" i="3"/>
  <c r="AY82" i="3"/>
  <c r="AY28" i="3"/>
  <c r="AY72" i="3"/>
  <c r="AY100" i="3"/>
  <c r="AY43" i="3"/>
  <c r="AY99" i="3"/>
  <c r="AY62" i="3"/>
  <c r="AY20" i="3"/>
  <c r="AY15" i="3"/>
  <c r="AY141" i="3"/>
  <c r="AY49" i="3"/>
  <c r="AY97" i="3"/>
  <c r="AY132" i="3"/>
  <c r="AY124" i="3"/>
  <c r="AY19" i="3"/>
  <c r="AY12" i="3"/>
  <c r="AY70" i="3"/>
  <c r="AY116" i="3"/>
  <c r="AY54" i="3"/>
  <c r="AY14" i="3"/>
  <c r="AY95" i="3"/>
  <c r="AY87" i="3"/>
  <c r="AY127" i="3"/>
  <c r="AY59" i="3"/>
  <c r="AY22" i="3"/>
  <c r="AY38" i="3"/>
  <c r="AY136" i="3"/>
  <c r="AY68" i="3"/>
  <c r="AY6" i="3"/>
  <c r="AY9" i="3"/>
  <c r="AY105" i="3"/>
  <c r="AY81" i="3"/>
  <c r="AY92" i="3"/>
  <c r="AY103" i="3"/>
  <c r="AY111" i="3"/>
  <c r="AY73" i="3"/>
  <c r="AY64" i="3"/>
  <c r="AY8" i="3"/>
  <c r="AY7" i="3"/>
  <c r="AY123" i="3"/>
  <c r="AY58" i="3"/>
  <c r="AY34" i="3"/>
  <c r="AY139" i="3"/>
  <c r="AY108" i="3"/>
  <c r="AY44" i="3"/>
  <c r="AY50" i="3"/>
  <c r="AY106" i="3"/>
  <c r="AY39" i="3"/>
  <c r="AY17" i="3"/>
  <c r="AY10" i="3"/>
  <c r="AY16" i="3"/>
  <c r="AY76" i="3"/>
  <c r="AY31" i="3"/>
  <c r="AY91" i="3"/>
  <c r="AY36" i="3"/>
  <c r="AY129" i="3"/>
  <c r="AY71" i="3"/>
  <c r="AY85" i="3"/>
  <c r="AY88" i="3"/>
  <c r="AY102" i="3"/>
  <c r="AY144" i="3" l="1"/>
  <c r="AY143" i="3"/>
  <c r="AZ144" i="3"/>
  <c r="BD77" i="3" l="1"/>
  <c r="BD37" i="3"/>
  <c r="BD89" i="3"/>
  <c r="BD17" i="3"/>
  <c r="BD140" i="3"/>
  <c r="BD132" i="3"/>
  <c r="BD86" i="3"/>
  <c r="BD85" i="3"/>
  <c r="BD111" i="3"/>
  <c r="BD61" i="3"/>
  <c r="BD87" i="3"/>
  <c r="BD35" i="3"/>
  <c r="BD88" i="3"/>
  <c r="BD123" i="3"/>
  <c r="BD107" i="3"/>
  <c r="BD104" i="3"/>
  <c r="BD16" i="3"/>
  <c r="BD106" i="3"/>
  <c r="BD15" i="3"/>
  <c r="BD95" i="3"/>
  <c r="BD26" i="3"/>
  <c r="BD57" i="3"/>
  <c r="BD144" i="3" l="1"/>
  <c r="BJ61" i="3"/>
  <c r="BJ13" i="3"/>
  <c r="BJ14" i="3"/>
  <c r="BJ72" i="3"/>
  <c r="BJ66" i="3"/>
  <c r="BJ62" i="3"/>
  <c r="BJ60" i="3"/>
  <c r="BJ98" i="3"/>
  <c r="BJ87" i="3"/>
  <c r="BJ117" i="3"/>
  <c r="BJ84" i="3"/>
  <c r="BJ56" i="3"/>
  <c r="BJ11" i="3"/>
  <c r="BJ96" i="3"/>
  <c r="BJ42" i="3"/>
  <c r="BJ108" i="3"/>
  <c r="BJ115" i="3"/>
  <c r="BJ75" i="3"/>
  <c r="BJ15" i="3"/>
  <c r="BJ103" i="3"/>
  <c r="BJ118" i="3"/>
  <c r="BJ110" i="3"/>
  <c r="BJ142" i="3"/>
  <c r="BJ57" i="3"/>
  <c r="BJ123" i="3"/>
  <c r="BJ114" i="3"/>
  <c r="BJ25" i="3"/>
  <c r="BJ94" i="3"/>
  <c r="BJ45" i="3"/>
  <c r="BJ131" i="3"/>
  <c r="BI63" i="3"/>
  <c r="BJ63" i="3"/>
  <c r="BI11" i="3"/>
  <c r="BI96" i="3"/>
  <c r="BJ24" i="3"/>
  <c r="BI122" i="3"/>
  <c r="BJ122" i="3"/>
  <c r="BI80" i="3"/>
  <c r="BJ68" i="3"/>
  <c r="BJ16" i="3"/>
  <c r="BJ17" i="3"/>
  <c r="BJ89" i="3"/>
  <c r="BJ133" i="3"/>
  <c r="BJ58" i="3"/>
  <c r="BJ91" i="3"/>
  <c r="BJ100" i="3"/>
  <c r="BJ109" i="3"/>
  <c r="BJ44" i="3"/>
  <c r="BJ111" i="3"/>
  <c r="BI131" i="3"/>
  <c r="BI18" i="3"/>
  <c r="BJ138" i="3"/>
  <c r="BI42" i="3"/>
  <c r="BJ101" i="3"/>
  <c r="BI101" i="3"/>
  <c r="BI6" i="3"/>
  <c r="BJ99" i="3"/>
  <c r="BI40" i="3"/>
  <c r="BJ88" i="3"/>
  <c r="BI87" i="3"/>
  <c r="BI105" i="3"/>
  <c r="BI111" i="3"/>
  <c r="BJ93" i="3"/>
  <c r="BI133" i="3"/>
  <c r="BJ59" i="3"/>
  <c r="BJ12" i="3"/>
  <c r="BJ43" i="3"/>
  <c r="BJ145" i="3"/>
  <c r="BJ79" i="3"/>
  <c r="BJ120" i="3"/>
  <c r="BJ49" i="3"/>
  <c r="BJ132" i="3"/>
  <c r="BI84" i="3"/>
  <c r="BI56" i="3"/>
  <c r="BI30" i="3"/>
  <c r="BI52" i="3"/>
  <c r="BI99" i="3"/>
  <c r="BI15" i="3"/>
  <c r="BI113" i="3"/>
  <c r="BI88" i="3"/>
  <c r="BI22" i="3"/>
  <c r="BI119" i="3"/>
  <c r="BI51" i="3"/>
  <c r="BI24" i="3"/>
  <c r="BI75" i="3"/>
  <c r="BI72" i="3"/>
  <c r="BI36" i="3"/>
  <c r="BI32" i="3"/>
  <c r="BI95" i="3"/>
  <c r="BI41" i="3"/>
  <c r="BI35" i="3"/>
  <c r="BJ86" i="3"/>
  <c r="BI102" i="3"/>
  <c r="BI138" i="3"/>
  <c r="BI108" i="3"/>
  <c r="BI92" i="3"/>
  <c r="BI47" i="3"/>
  <c r="BI112" i="3"/>
  <c r="BI110" i="3"/>
  <c r="BI104" i="3"/>
  <c r="BI93" i="3"/>
  <c r="BI100" i="3"/>
  <c r="BI118" i="3"/>
  <c r="BI33" i="3"/>
  <c r="BI54" i="3"/>
  <c r="BI107" i="3"/>
  <c r="BI46" i="3"/>
  <c r="BJ85" i="3"/>
  <c r="BI97" i="3"/>
  <c r="BI81" i="3"/>
  <c r="BJ48" i="3"/>
  <c r="BI48" i="3"/>
  <c r="BJ90" i="3"/>
  <c r="BI90" i="3"/>
  <c r="BI69" i="3"/>
  <c r="BI73" i="3"/>
  <c r="BI34" i="3"/>
  <c r="BI106" i="3"/>
  <c r="BI94" i="3"/>
  <c r="BI17" i="3"/>
  <c r="BI134" i="3"/>
  <c r="BI121" i="3"/>
  <c r="BI53" i="3"/>
  <c r="BI61" i="3"/>
  <c r="BI82" i="3"/>
  <c r="BI136" i="3"/>
  <c r="BI21" i="3"/>
  <c r="BI57" i="3"/>
  <c r="BI7" i="3"/>
  <c r="BI50" i="3"/>
  <c r="BI115" i="3"/>
  <c r="BI83" i="3"/>
  <c r="BI20" i="3"/>
  <c r="BI74" i="3"/>
  <c r="BI10" i="3"/>
  <c r="BI14" i="3"/>
  <c r="BI13" i="3"/>
  <c r="BI91" i="3"/>
  <c r="BI23" i="3"/>
  <c r="BI55" i="3"/>
  <c r="BI71" i="3"/>
  <c r="BI137" i="3"/>
  <c r="BI19" i="3"/>
  <c r="BI116" i="3"/>
  <c r="BI70" i="3"/>
  <c r="BI31" i="3"/>
  <c r="BJ144" i="3" l="1"/>
  <c r="BJ143" i="3"/>
  <c r="BI143" i="3"/>
  <c r="BI142" i="3" l="1"/>
  <c r="BI120" i="3"/>
  <c r="BI114" i="3"/>
  <c r="BI60" i="3"/>
  <c r="BI132" i="3"/>
  <c r="BI44" i="3"/>
  <c r="BI66" i="3"/>
  <c r="BI85" i="3"/>
  <c r="BI98" i="3"/>
  <c r="BI26" i="3"/>
  <c r="BI43" i="3"/>
  <c r="BI135" i="3"/>
  <c r="BI8" i="3"/>
  <c r="BI145" i="3"/>
  <c r="BI117" i="3"/>
  <c r="BI103" i="3"/>
  <c r="BI45" i="3"/>
  <c r="BI62" i="3"/>
  <c r="BI59" i="3"/>
  <c r="BI25" i="3"/>
  <c r="BI39" i="3"/>
  <c r="BI109" i="3"/>
  <c r="BI49" i="3"/>
  <c r="BI16" i="3"/>
  <c r="BI79" i="3"/>
  <c r="BI68" i="3"/>
  <c r="BI58" i="3"/>
  <c r="BI123" i="3"/>
  <c r="BI67" i="3"/>
  <c r="BI86" i="3"/>
  <c r="BI12" i="3"/>
  <c r="BI89" i="3"/>
  <c r="BI144" i="3" l="1"/>
  <c r="BO55" i="3"/>
  <c r="BO87" i="3"/>
  <c r="BO11" i="3"/>
  <c r="BO56" i="3"/>
  <c r="BO48" i="3"/>
  <c r="BO53" i="3"/>
  <c r="BO14" i="3"/>
  <c r="BO37" i="3"/>
  <c r="BO102" i="3"/>
  <c r="BO84" i="3"/>
  <c r="BN11" i="3"/>
  <c r="BN30" i="3"/>
  <c r="BO30" i="3"/>
  <c r="BN90" i="3"/>
  <c r="BN122" i="3"/>
  <c r="BN101" i="3"/>
  <c r="BO101" i="3"/>
  <c r="BO143" i="3"/>
  <c r="BN89" i="3"/>
  <c r="BN136" i="3"/>
  <c r="BO13" i="3"/>
  <c r="BN84" i="3"/>
  <c r="BN42" i="3"/>
  <c r="BN96" i="3"/>
  <c r="BN18" i="3"/>
  <c r="BN6" i="3"/>
  <c r="BN21" i="3"/>
  <c r="BN104" i="3"/>
  <c r="BN71" i="3"/>
  <c r="BN117" i="3"/>
  <c r="BO61" i="3"/>
  <c r="BN63" i="3"/>
  <c r="BN69" i="3"/>
  <c r="BN56" i="3"/>
  <c r="BN75" i="3"/>
  <c r="BN127" i="3"/>
  <c r="BN95" i="3"/>
  <c r="BN55" i="3"/>
  <c r="BN32" i="3"/>
  <c r="BN134" i="3"/>
  <c r="BN29" i="3"/>
  <c r="BN131" i="3"/>
  <c r="BN72" i="3"/>
  <c r="BN59" i="3"/>
  <c r="BN52" i="3"/>
  <c r="BN124" i="3"/>
  <c r="BN74" i="3"/>
  <c r="BN24" i="3"/>
  <c r="BN140" i="3"/>
  <c r="BN128" i="3"/>
  <c r="BN103" i="3"/>
  <c r="BN87" i="3"/>
  <c r="BN93" i="3"/>
  <c r="BN137" i="3"/>
  <c r="BN86" i="3"/>
  <c r="BN129" i="3"/>
  <c r="BN34" i="3"/>
  <c r="BN80" i="3"/>
  <c r="BN48" i="3"/>
  <c r="BN28" i="3"/>
  <c r="BN126" i="3"/>
  <c r="BN77" i="3"/>
  <c r="BN106" i="3"/>
  <c r="BN23" i="3"/>
  <c r="BN94" i="3"/>
  <c r="BN125" i="3"/>
  <c r="BN20" i="3"/>
  <c r="BN99" i="3"/>
  <c r="BN41" i="3"/>
  <c r="BN78" i="3"/>
  <c r="BN118" i="3"/>
  <c r="BN58" i="3"/>
  <c r="BN50" i="3"/>
  <c r="BN100" i="3"/>
  <c r="BN142" i="3"/>
  <c r="BN33" i="3"/>
  <c r="BN17" i="3"/>
  <c r="BN54" i="3"/>
  <c r="BN76" i="3"/>
  <c r="BN12" i="3"/>
  <c r="BN108" i="3"/>
  <c r="BN92" i="3"/>
  <c r="BN73" i="3"/>
  <c r="BN141" i="3"/>
  <c r="BN62" i="3"/>
  <c r="BN133" i="3"/>
  <c r="BN105" i="3"/>
  <c r="BN27" i="3"/>
  <c r="BN10" i="3"/>
  <c r="BN119" i="3"/>
  <c r="BN98" i="3"/>
  <c r="BN97" i="3"/>
  <c r="BN7" i="3"/>
  <c r="BN123" i="3"/>
  <c r="BN57" i="3"/>
  <c r="BN135" i="3"/>
  <c r="BN15" i="3"/>
  <c r="BN22" i="3"/>
  <c r="BN107" i="3"/>
  <c r="BN130" i="3"/>
  <c r="BN16" i="3"/>
  <c r="BN19" i="3"/>
  <c r="BN31" i="3"/>
  <c r="BN25" i="3"/>
  <c r="BN85" i="3"/>
  <c r="BN138" i="3"/>
  <c r="BN60" i="3"/>
  <c r="BN79" i="3"/>
  <c r="BN9" i="3"/>
  <c r="BN26" i="3"/>
  <c r="BN88" i="3"/>
  <c r="BN8" i="3"/>
  <c r="BN132" i="3"/>
  <c r="BN116" i="3"/>
  <c r="BN49" i="3"/>
  <c r="BN70" i="3"/>
  <c r="BN139" i="3"/>
  <c r="BN115" i="3"/>
  <c r="BN121" i="3"/>
  <c r="BN120" i="3"/>
  <c r="BN91" i="3"/>
  <c r="BO144" i="3" l="1"/>
  <c r="BN145" i="3"/>
  <c r="BO145" i="3"/>
  <c r="BN143" i="3"/>
  <c r="BN14" i="3" l="1"/>
  <c r="BN53" i="3"/>
  <c r="BN51" i="3"/>
  <c r="BN37" i="3"/>
  <c r="BN61" i="3"/>
  <c r="BN102" i="3"/>
  <c r="BN13" i="3"/>
  <c r="BN144" i="3" l="1"/>
  <c r="BT120" i="3"/>
  <c r="BT99" i="3"/>
  <c r="BT57" i="3"/>
  <c r="BT39" i="3"/>
  <c r="BT32" i="3"/>
  <c r="BT102" i="3"/>
  <c r="BT33" i="3"/>
  <c r="BT117" i="3"/>
  <c r="BT38" i="3"/>
  <c r="BT90" i="3"/>
  <c r="BT18" i="3"/>
  <c r="BT122" i="3"/>
  <c r="BT69" i="3"/>
  <c r="BT48" i="3"/>
  <c r="BT96" i="3"/>
  <c r="BT138" i="3"/>
  <c r="BT10" i="3"/>
  <c r="BT58" i="3"/>
  <c r="BT21" i="3"/>
  <c r="BT49" i="3"/>
  <c r="BT36" i="3"/>
  <c r="BT116" i="3"/>
  <c r="BT37" i="3"/>
  <c r="BT70" i="3"/>
  <c r="BT123" i="3"/>
  <c r="BT76" i="3"/>
  <c r="BS101" i="3"/>
  <c r="BT101" i="3"/>
  <c r="BT75" i="3"/>
  <c r="BS18" i="3"/>
  <c r="BS24" i="3"/>
  <c r="BT24" i="3"/>
  <c r="BT84" i="3"/>
  <c r="BS69" i="3"/>
  <c r="BS56" i="3"/>
  <c r="BT56" i="3"/>
  <c r="BT115" i="3"/>
  <c r="BS96" i="3"/>
  <c r="BS30" i="3"/>
  <c r="BT30" i="3"/>
  <c r="BT143" i="3"/>
  <c r="BS83" i="3"/>
  <c r="BS47" i="3"/>
  <c r="BS111" i="3"/>
  <c r="BT20" i="3"/>
  <c r="BT91" i="3"/>
  <c r="BT31" i="3"/>
  <c r="BT40" i="3"/>
  <c r="BT121" i="3"/>
  <c r="BT41" i="3"/>
  <c r="BT86" i="3"/>
  <c r="BT118" i="3"/>
  <c r="BS75" i="3"/>
  <c r="BS84" i="3"/>
  <c r="BS115" i="3"/>
  <c r="BS63" i="3"/>
  <c r="BS11" i="3"/>
  <c r="BS42" i="3"/>
  <c r="BS114" i="3"/>
  <c r="BS81" i="3"/>
  <c r="BS45" i="3"/>
  <c r="BS113" i="3"/>
  <c r="BS65" i="3"/>
  <c r="BS68" i="3"/>
  <c r="BS46" i="3"/>
  <c r="BS66" i="3"/>
  <c r="BS43" i="3"/>
  <c r="BS72" i="3"/>
  <c r="BT19" i="3"/>
  <c r="BT139" i="3"/>
  <c r="BT97" i="3"/>
  <c r="BS138" i="3"/>
  <c r="BS6" i="3"/>
  <c r="BS110" i="3"/>
  <c r="BS109" i="3"/>
  <c r="BS112" i="3"/>
  <c r="BS67" i="3"/>
  <c r="BT35" i="3"/>
  <c r="BT34" i="3"/>
  <c r="BS48" i="3"/>
  <c r="BS108" i="3"/>
  <c r="BS94" i="3"/>
  <c r="BS98" i="3"/>
  <c r="BT25" i="3"/>
  <c r="BS122" i="3"/>
  <c r="BS80" i="3"/>
  <c r="BS44" i="3"/>
  <c r="BS142" i="3"/>
  <c r="BS27" i="3"/>
  <c r="BS79" i="3"/>
  <c r="BS137" i="3"/>
  <c r="BS64" i="3"/>
  <c r="BS131" i="3"/>
  <c r="BS82" i="3"/>
  <c r="BS99" i="3"/>
  <c r="BS26" i="3"/>
  <c r="BS17" i="3"/>
  <c r="BS90" i="3"/>
  <c r="BS73" i="3"/>
  <c r="BS61" i="3"/>
  <c r="BS88" i="3"/>
  <c r="BS135" i="3"/>
  <c r="BS105" i="3"/>
  <c r="BS136" i="3"/>
  <c r="BS71" i="3"/>
  <c r="BS22" i="3"/>
  <c r="BS95" i="3"/>
  <c r="BS140" i="3"/>
  <c r="BS28" i="3"/>
  <c r="BS62" i="3"/>
  <c r="BS93" i="3"/>
  <c r="BS74" i="3"/>
  <c r="BS78" i="3"/>
  <c r="BS19" i="3"/>
  <c r="BS29" i="3"/>
  <c r="BS77" i="3"/>
  <c r="BS16" i="3"/>
  <c r="BS13" i="3"/>
  <c r="BS23" i="3"/>
  <c r="BS106" i="3"/>
  <c r="BS60" i="3"/>
  <c r="BS8" i="3"/>
  <c r="BS134" i="3"/>
  <c r="BS100" i="3"/>
  <c r="BS59" i="3"/>
  <c r="BS9" i="3"/>
  <c r="BS133" i="3"/>
  <c r="BS10" i="3"/>
  <c r="BS107" i="3"/>
  <c r="BS92" i="3"/>
  <c r="BS87" i="3"/>
  <c r="BS132" i="3"/>
  <c r="BS14" i="3"/>
  <c r="BS104" i="3"/>
  <c r="BS103" i="3"/>
  <c r="BS141" i="3"/>
  <c r="BS12" i="3"/>
  <c r="BS85" i="3"/>
  <c r="BS89" i="3"/>
  <c r="BS15" i="3"/>
  <c r="BS143" i="3" l="1"/>
  <c r="BS145" i="3"/>
  <c r="BT144" i="3"/>
  <c r="BT145" i="3"/>
  <c r="BS35" i="3" l="1"/>
  <c r="BS121" i="3"/>
  <c r="BS86" i="3"/>
  <c r="BS116" i="3"/>
  <c r="BS97" i="3"/>
  <c r="BS58" i="3"/>
  <c r="BS76" i="3"/>
  <c r="BS36" i="3"/>
  <c r="BS139" i="3"/>
  <c r="BS34" i="3"/>
  <c r="BS118" i="3"/>
  <c r="BS123" i="3"/>
  <c r="BS32" i="3"/>
  <c r="BS57" i="3"/>
  <c r="BS119" i="3"/>
  <c r="BS49" i="3"/>
  <c r="BS38" i="3"/>
  <c r="BS102" i="3"/>
  <c r="BS31" i="3"/>
  <c r="BS70" i="3"/>
  <c r="BS39" i="3"/>
  <c r="BS37" i="3"/>
  <c r="BS40" i="3"/>
  <c r="BS117" i="3"/>
  <c r="BS120" i="3"/>
  <c r="BS20" i="3"/>
  <c r="BS91" i="3"/>
  <c r="BS7" i="3"/>
  <c r="BS25" i="3"/>
  <c r="BS41" i="3"/>
  <c r="BS33" i="3"/>
  <c r="BS21" i="3"/>
  <c r="BS144" i="3" l="1"/>
  <c r="BY89" i="3"/>
  <c r="BY33" i="3"/>
  <c r="BY51" i="3"/>
  <c r="BY68" i="3"/>
  <c r="BY96" i="3"/>
  <c r="BY6" i="3"/>
  <c r="BY133" i="3"/>
  <c r="BY25" i="3"/>
  <c r="BY12" i="3"/>
  <c r="BY87" i="3"/>
  <c r="BY81" i="3"/>
  <c r="BY90" i="3"/>
  <c r="BY30" i="3"/>
  <c r="BY75" i="3"/>
  <c r="BY63" i="3"/>
  <c r="BY42" i="3"/>
  <c r="BY84" i="3"/>
  <c r="BY48" i="3"/>
  <c r="BY107" i="3"/>
  <c r="BY49" i="3"/>
  <c r="BY101" i="3"/>
  <c r="BY134" i="3"/>
  <c r="BY43" i="3"/>
  <c r="BY55" i="3"/>
  <c r="BX122" i="3"/>
  <c r="BY122" i="3"/>
  <c r="BY115" i="3"/>
  <c r="BX115" i="3"/>
  <c r="BY131" i="3"/>
  <c r="BX42" i="3"/>
  <c r="BX84" i="3"/>
  <c r="BX108" i="3"/>
  <c r="BX69" i="3"/>
  <c r="BX6" i="3"/>
  <c r="BY143" i="3"/>
  <c r="BY92" i="3"/>
  <c r="BY93" i="3"/>
  <c r="BY88" i="3"/>
  <c r="BY140" i="3"/>
  <c r="BY86" i="3"/>
  <c r="BX96" i="3"/>
  <c r="BY145" i="3"/>
  <c r="BY85" i="3"/>
  <c r="BY116" i="3"/>
  <c r="BX30" i="3"/>
  <c r="BX75" i="3"/>
  <c r="BY80" i="3"/>
  <c r="BX80" i="3"/>
  <c r="BX24" i="3"/>
  <c r="BY24" i="3"/>
  <c r="BY138" i="3"/>
  <c r="BY94" i="3"/>
  <c r="BY78" i="3"/>
  <c r="BY76" i="3"/>
  <c r="BY27" i="3"/>
  <c r="BY97" i="3"/>
  <c r="BY95" i="3"/>
  <c r="BX90" i="3"/>
  <c r="BX131" i="3"/>
  <c r="BX11" i="3"/>
  <c r="BY11" i="3"/>
  <c r="BX48" i="3"/>
  <c r="BX138" i="3"/>
  <c r="BX137" i="3"/>
  <c r="BX54" i="3"/>
  <c r="BX133" i="3"/>
  <c r="BY10" i="3"/>
  <c r="BX79" i="3"/>
  <c r="BX106" i="3"/>
  <c r="BX98" i="3"/>
  <c r="BX53" i="3"/>
  <c r="BY7" i="3"/>
  <c r="BY118" i="3"/>
  <c r="BX18" i="3"/>
  <c r="BX136" i="3"/>
  <c r="BX83" i="3"/>
  <c r="BX73" i="3"/>
  <c r="BX71" i="3"/>
  <c r="BX100" i="3"/>
  <c r="BX118" i="3"/>
  <c r="BX132" i="3"/>
  <c r="BX91" i="3"/>
  <c r="BX101" i="3"/>
  <c r="BY56" i="3"/>
  <c r="BX56" i="3"/>
  <c r="BX72" i="3"/>
  <c r="BX27" i="3"/>
  <c r="BX8" i="3"/>
  <c r="BX63" i="3"/>
  <c r="BX134" i="3"/>
  <c r="BX74" i="3"/>
  <c r="BX22" i="3"/>
  <c r="BX52" i="3"/>
  <c r="BX50" i="3"/>
  <c r="BX78" i="3"/>
  <c r="BX33" i="3"/>
  <c r="BX99" i="3"/>
  <c r="BX97" i="3"/>
  <c r="BX139" i="3"/>
  <c r="BX145" i="3" l="1"/>
  <c r="BY144" i="3"/>
  <c r="BX143" i="3"/>
  <c r="BX92" i="3" l="1"/>
  <c r="BX89" i="3"/>
  <c r="BX104" i="3"/>
  <c r="BX29" i="3"/>
  <c r="BX87" i="3"/>
  <c r="BX82" i="3"/>
  <c r="BX135" i="3"/>
  <c r="BX14" i="3"/>
  <c r="BX105" i="3"/>
  <c r="BX51" i="3"/>
  <c r="BX140" i="3"/>
  <c r="BX88" i="3"/>
  <c r="BX117" i="3"/>
  <c r="BX9" i="3"/>
  <c r="BX103" i="3"/>
  <c r="BX68" i="3"/>
  <c r="BX67" i="3"/>
  <c r="BX28" i="3"/>
  <c r="BX10" i="3"/>
  <c r="BX77" i="3"/>
  <c r="BX94" i="3"/>
  <c r="BX93" i="3"/>
  <c r="BX26" i="3"/>
  <c r="BX23" i="3"/>
  <c r="BX57" i="3"/>
  <c r="BX25" i="3"/>
  <c r="BX70" i="3"/>
  <c r="BX21" i="3"/>
  <c r="BX123" i="3"/>
  <c r="BX20" i="3"/>
  <c r="BX55" i="3"/>
  <c r="BX81" i="3"/>
  <c r="BX12" i="3"/>
  <c r="BX86" i="3"/>
  <c r="BX116" i="3"/>
  <c r="BX7" i="3"/>
  <c r="BX76" i="3"/>
  <c r="BX49" i="3"/>
  <c r="BX102" i="3"/>
  <c r="BX19" i="3"/>
  <c r="BX85" i="3"/>
  <c r="BX109" i="3"/>
  <c r="BX43" i="3"/>
  <c r="BX107" i="3"/>
  <c r="BX95" i="3"/>
  <c r="BX144" i="3" l="1"/>
  <c r="CD91" i="3"/>
  <c r="CD49" i="3"/>
  <c r="CD11" i="3"/>
  <c r="CD84" i="3"/>
  <c r="CD30" i="3"/>
  <c r="CD89" i="3"/>
  <c r="CD145" i="3"/>
  <c r="CD95" i="3"/>
  <c r="CD48" i="3"/>
  <c r="CC84" i="3"/>
  <c r="CC90" i="3"/>
  <c r="CD90" i="3"/>
  <c r="CC121" i="3"/>
  <c r="CD13" i="3"/>
  <c r="CC48" i="3"/>
  <c r="CC56" i="3"/>
  <c r="CC63" i="3"/>
  <c r="CC131" i="3"/>
  <c r="CC101" i="3"/>
  <c r="CC55" i="3"/>
  <c r="CC95" i="3"/>
  <c r="CC79" i="3"/>
  <c r="CC118" i="3"/>
  <c r="CD78" i="3"/>
  <c r="CC30" i="3"/>
  <c r="CC75" i="3"/>
  <c r="CC18" i="3"/>
  <c r="CC108" i="3"/>
  <c r="CC6" i="3"/>
  <c r="CC143" i="3"/>
  <c r="CC83" i="3"/>
  <c r="CC74" i="3"/>
  <c r="CC80" i="3"/>
  <c r="CC69" i="3"/>
  <c r="CC22" i="3"/>
  <c r="CC17" i="3"/>
  <c r="CC134" i="3"/>
  <c r="CC15" i="3"/>
  <c r="CC87" i="3"/>
  <c r="CC96" i="3"/>
  <c r="CC24" i="3"/>
  <c r="CC125" i="3"/>
  <c r="CC45" i="3"/>
  <c r="CC47" i="3"/>
  <c r="CC93" i="3"/>
  <c r="CC82" i="3"/>
  <c r="CC133" i="3"/>
  <c r="CC112" i="3"/>
  <c r="CC140" i="3"/>
  <c r="CC109" i="3"/>
  <c r="CC116" i="3"/>
  <c r="CC12" i="3"/>
  <c r="CC42" i="3"/>
  <c r="CC126" i="3"/>
  <c r="CC128" i="3"/>
  <c r="CC111" i="3"/>
  <c r="CC26" i="3"/>
  <c r="CC136" i="3"/>
  <c r="CC71" i="3"/>
  <c r="CC120" i="3"/>
  <c r="CC60" i="3"/>
  <c r="CC72" i="3"/>
  <c r="CC119" i="3"/>
  <c r="CC89" i="3"/>
  <c r="CC114" i="3"/>
  <c r="CC73" i="3"/>
  <c r="CC124" i="3"/>
  <c r="CC20" i="3"/>
  <c r="CC19" i="3"/>
  <c r="CC91" i="3"/>
  <c r="CC127" i="3"/>
  <c r="CC44" i="3"/>
  <c r="CC78" i="3"/>
  <c r="CC113" i="3"/>
  <c r="CC46" i="3"/>
  <c r="CC11" i="3"/>
  <c r="CC122" i="3"/>
  <c r="CC21" i="3"/>
  <c r="CC110" i="3"/>
  <c r="CC137" i="3"/>
  <c r="CC14" i="3"/>
  <c r="CC16" i="3"/>
  <c r="CC13" i="3"/>
  <c r="CC141" i="3"/>
  <c r="CC130" i="3"/>
  <c r="CC76" i="3"/>
  <c r="CC70" i="3"/>
  <c r="CC107" i="3"/>
  <c r="CC135" i="3"/>
  <c r="CC138" i="3"/>
  <c r="CC117" i="3"/>
  <c r="CC10" i="3"/>
  <c r="CC132" i="3"/>
  <c r="CC115" i="3"/>
  <c r="CC129" i="3"/>
  <c r="CC43" i="3"/>
  <c r="CC123" i="3"/>
  <c r="CC81" i="3"/>
  <c r="CC9" i="3"/>
  <c r="CC94" i="3"/>
  <c r="CC142" i="3"/>
  <c r="CC77" i="3"/>
  <c r="CC23" i="3"/>
  <c r="CC88" i="3"/>
  <c r="CC92" i="3"/>
  <c r="CD144" i="3" l="1"/>
  <c r="CC145" i="3"/>
  <c r="CD143" i="3"/>
  <c r="CC86" i="3" l="1"/>
  <c r="CC31" i="3"/>
  <c r="CC144" i="3" l="1"/>
  <c r="CH48" i="3"/>
  <c r="CH42" i="3"/>
  <c r="CH84" i="3"/>
  <c r="CH90" i="3"/>
  <c r="CH131" i="3"/>
  <c r="CH24" i="3"/>
  <c r="CH115" i="3"/>
  <c r="CH108" i="3"/>
  <c r="CH80" i="3"/>
  <c r="CH6" i="3"/>
  <c r="CI120" i="3"/>
  <c r="CH30" i="3"/>
  <c r="CH69" i="3"/>
  <c r="CH63" i="3"/>
  <c r="CH75" i="3"/>
  <c r="CH11" i="3"/>
  <c r="CH73" i="3"/>
  <c r="CH65" i="3"/>
  <c r="CH120" i="3"/>
  <c r="CH117" i="3"/>
  <c r="CH122" i="3"/>
  <c r="CH138" i="3"/>
  <c r="CH143" i="3"/>
  <c r="CH101" i="3"/>
  <c r="CH56" i="3"/>
  <c r="CH68" i="3"/>
  <c r="CH18" i="3"/>
  <c r="CH21" i="3"/>
  <c r="CH17" i="3"/>
  <c r="CH137" i="3"/>
  <c r="CH142" i="3"/>
  <c r="CH134" i="3"/>
  <c r="CH70" i="3"/>
  <c r="CH67" i="3"/>
  <c r="CH141" i="3"/>
  <c r="CH74" i="3"/>
  <c r="CH71" i="3"/>
  <c r="CH136" i="3"/>
  <c r="CH16" i="3"/>
  <c r="CH96" i="3"/>
  <c r="CH15" i="3"/>
  <c r="CH12" i="3"/>
  <c r="CH22" i="3"/>
  <c r="CH23" i="3"/>
  <c r="CH72" i="3"/>
  <c r="CH133" i="3"/>
  <c r="CH135" i="3"/>
  <c r="CH119" i="3"/>
  <c r="CH118" i="3"/>
  <c r="CH140" i="3"/>
  <c r="CH121" i="3"/>
  <c r="CH66" i="3"/>
  <c r="CH102" i="3"/>
  <c r="CH31" i="3"/>
  <c r="CH145" i="3" l="1"/>
  <c r="CH50" i="3" l="1"/>
  <c r="CH19" i="3"/>
  <c r="CH109" i="3"/>
  <c r="CH97" i="3"/>
  <c r="CH49" i="3"/>
  <c r="CH20" i="3"/>
  <c r="CH25" i="3"/>
  <c r="CH43" i="3"/>
  <c r="CH139" i="3"/>
  <c r="CH64" i="3"/>
  <c r="CH14" i="3"/>
  <c r="CH132" i="3"/>
  <c r="CH7" i="3"/>
  <c r="CH85" i="3"/>
  <c r="CH13" i="3"/>
  <c r="CH57" i="3"/>
  <c r="CH81" i="3"/>
  <c r="CH123" i="3"/>
  <c r="CH116" i="3"/>
  <c r="CH76" i="3"/>
  <c r="CH91" i="3"/>
  <c r="CH144" i="3" l="1"/>
  <c r="CI22" i="3"/>
  <c r="CI72" i="3"/>
  <c r="CI118" i="3"/>
  <c r="CN10" i="3"/>
  <c r="AU10" i="3"/>
  <c r="CN112" i="3"/>
  <c r="CI135" i="3"/>
  <c r="CI17" i="3"/>
  <c r="CN83" i="3"/>
  <c r="CN55" i="3"/>
  <c r="CN118" i="3"/>
  <c r="CN113" i="3"/>
  <c r="CN71" i="3"/>
  <c r="CN124" i="3"/>
  <c r="CN72" i="3"/>
  <c r="CN120" i="3"/>
  <c r="CN17" i="3"/>
  <c r="CI121" i="3"/>
  <c r="CN46" i="3"/>
  <c r="CI91" i="3"/>
  <c r="CN104" i="3"/>
  <c r="CI13" i="3"/>
  <c r="CN65" i="3"/>
  <c r="CI65" i="3"/>
  <c r="CN9" i="3"/>
  <c r="CN22" i="3"/>
  <c r="CN67" i="3"/>
  <c r="CI67" i="3"/>
  <c r="CN134" i="3"/>
  <c r="CN125" i="3"/>
  <c r="CN142" i="3"/>
  <c r="CI142" i="3"/>
  <c r="CI16" i="3"/>
  <c r="CI15" i="3"/>
  <c r="CN136" i="3"/>
  <c r="CI136" i="3"/>
  <c r="CN114" i="3"/>
  <c r="CN78" i="3"/>
  <c r="CN130" i="3"/>
  <c r="CN36" i="3"/>
  <c r="CN39" i="3"/>
  <c r="CN73" i="3"/>
  <c r="CI73" i="3"/>
  <c r="CN137" i="3"/>
  <c r="CI137" i="3"/>
  <c r="CN106" i="3"/>
  <c r="CN145" i="3"/>
  <c r="CN59" i="3"/>
  <c r="CI85" i="3"/>
  <c r="CN32" i="3"/>
  <c r="CN105" i="3"/>
  <c r="CN61" i="3"/>
  <c r="CN92" i="3"/>
  <c r="CN103" i="3"/>
  <c r="CN135" i="3"/>
  <c r="CN121" i="3"/>
  <c r="CN111" i="3"/>
  <c r="CN128" i="3"/>
  <c r="CN79" i="3"/>
  <c r="CN37" i="3"/>
  <c r="CN99" i="3"/>
  <c r="CN66" i="3"/>
  <c r="CN119" i="3"/>
  <c r="CN129" i="3"/>
  <c r="CI123" i="3"/>
  <c r="CN27" i="3"/>
  <c r="CN133" i="3"/>
  <c r="CI133" i="3"/>
  <c r="CN100" i="3"/>
  <c r="CN40" i="3"/>
  <c r="CN53" i="3"/>
  <c r="CN127" i="3"/>
  <c r="CN94" i="3"/>
  <c r="CN93" i="3"/>
  <c r="CN31" i="3"/>
  <c r="CN23" i="3"/>
  <c r="CI23" i="3"/>
  <c r="CN110" i="3"/>
  <c r="CN44" i="3"/>
  <c r="CN16" i="3"/>
  <c r="CN15" i="3"/>
  <c r="CN98" i="3"/>
  <c r="CN45" i="3"/>
  <c r="CN89" i="3"/>
  <c r="CN107" i="3"/>
  <c r="CN51" i="3"/>
  <c r="CN34" i="3"/>
  <c r="CN26" i="3"/>
  <c r="CN8" i="3"/>
  <c r="CN62" i="3"/>
  <c r="CN123" i="3"/>
  <c r="CN102" i="3"/>
  <c r="CN12" i="3"/>
  <c r="CN52" i="3"/>
  <c r="CN74" i="3"/>
  <c r="CN141" i="3"/>
  <c r="CI141" i="3"/>
  <c r="CN41" i="3"/>
  <c r="CN35" i="3"/>
  <c r="CN87" i="3"/>
  <c r="CN77" i="3"/>
  <c r="CN28" i="3"/>
  <c r="CI20" i="3"/>
  <c r="CN82" i="3"/>
  <c r="CN38" i="3"/>
  <c r="CN88" i="3"/>
  <c r="CN50" i="3"/>
  <c r="CI50" i="3"/>
  <c r="CN117" i="3"/>
  <c r="CN58" i="3"/>
  <c r="CN47" i="3"/>
  <c r="CN29" i="3"/>
  <c r="CN60" i="3"/>
  <c r="CI109" i="3"/>
  <c r="CN95" i="3"/>
  <c r="CN68" i="3"/>
  <c r="CI68" i="3"/>
  <c r="CN54" i="3"/>
  <c r="CN21" i="3"/>
  <c r="CI21" i="3"/>
  <c r="CN140" i="3"/>
  <c r="CI140" i="3"/>
  <c r="CN33" i="3"/>
  <c r="CN126" i="3"/>
  <c r="AU52" i="3" l="1"/>
  <c r="AU141" i="3"/>
  <c r="AU23" i="3"/>
  <c r="AU67" i="3"/>
  <c r="CI48" i="3"/>
  <c r="AU106" i="3"/>
  <c r="AU104" i="3"/>
  <c r="CI14" i="3"/>
  <c r="CI132" i="3"/>
  <c r="CI131" i="3"/>
  <c r="CI43" i="3"/>
  <c r="CI42" i="3"/>
  <c r="CI49" i="3"/>
  <c r="CI12" i="3"/>
  <c r="CI11" i="3"/>
  <c r="CI56" i="3"/>
  <c r="CI57" i="3"/>
  <c r="CI84" i="3"/>
  <c r="CI24" i="3"/>
  <c r="CI25" i="3"/>
  <c r="CI108" i="3"/>
  <c r="CI117" i="3"/>
  <c r="CI30" i="3"/>
  <c r="CI31" i="3"/>
  <c r="CI122" i="3"/>
  <c r="CI119" i="3"/>
  <c r="AU119" i="3"/>
  <c r="CI66" i="3"/>
  <c r="CI6" i="3"/>
  <c r="CI7" i="3"/>
  <c r="CI64" i="3"/>
  <c r="CI63" i="3"/>
  <c r="CI19" i="3"/>
  <c r="CI18" i="3"/>
  <c r="CI74" i="3"/>
  <c r="CI116" i="3"/>
  <c r="CI115" i="3"/>
  <c r="CI102" i="3"/>
  <c r="CI101" i="3"/>
  <c r="CI80" i="3"/>
  <c r="CI81" i="3"/>
  <c r="CI97" i="3"/>
  <c r="CI96" i="3"/>
  <c r="CI145" i="3"/>
  <c r="CI76" i="3"/>
  <c r="CI75" i="3"/>
  <c r="CI139" i="3"/>
  <c r="CI134" i="3"/>
  <c r="AU9" i="3"/>
  <c r="AU65" i="3"/>
  <c r="CI90" i="3"/>
  <c r="AU22" i="3"/>
  <c r="CI71" i="3"/>
  <c r="AU8" i="3" l="1"/>
  <c r="CI138" i="3"/>
  <c r="CS115" i="3" l="1"/>
  <c r="CS56" i="3"/>
  <c r="CS92" i="3"/>
  <c r="CS15" i="3"/>
  <c r="CR115" i="3"/>
  <c r="CS90" i="3"/>
  <c r="CR90" i="3"/>
  <c r="CR122" i="3"/>
  <c r="CR48" i="3"/>
  <c r="CS11" i="3"/>
  <c r="CR30" i="3"/>
  <c r="CR143" i="3"/>
  <c r="CR92" i="3"/>
  <c r="CS94" i="3"/>
  <c r="CR83" i="3"/>
  <c r="CR114" i="3"/>
  <c r="CR9" i="3"/>
  <c r="CR77" i="3"/>
  <c r="CR116" i="3"/>
  <c r="CR140" i="3"/>
  <c r="CR71" i="3"/>
  <c r="CR142" i="3"/>
  <c r="CR82" i="3"/>
  <c r="CR88" i="3"/>
  <c r="CR64" i="3"/>
  <c r="CR120" i="3"/>
  <c r="CS120" i="3"/>
  <c r="CR17" i="3"/>
  <c r="CR89" i="3"/>
  <c r="CR43" i="3"/>
  <c r="CR103" i="3"/>
  <c r="CR31" i="3"/>
  <c r="CR73" i="3"/>
  <c r="CR102" i="3"/>
  <c r="CR91" i="3"/>
  <c r="CR106" i="3"/>
  <c r="CR45" i="3"/>
  <c r="CR65" i="3"/>
  <c r="CR118" i="3"/>
  <c r="CR80" i="3"/>
  <c r="CR101" i="3"/>
  <c r="CR84" i="3"/>
  <c r="CR63" i="3"/>
  <c r="CR108" i="3"/>
  <c r="CR11" i="3"/>
  <c r="CR6" i="3"/>
  <c r="CR74" i="3"/>
  <c r="CR94" i="3"/>
  <c r="CR134" i="3"/>
  <c r="CR117" i="3"/>
  <c r="CR24" i="3"/>
  <c r="CR18" i="3"/>
  <c r="CR56" i="3"/>
  <c r="CR70" i="3"/>
  <c r="CR105" i="3"/>
  <c r="CR81" i="3"/>
  <c r="CR50" i="3"/>
  <c r="CR93" i="3"/>
  <c r="CR20" i="3"/>
  <c r="CR107" i="3"/>
  <c r="CR132" i="3"/>
  <c r="CR123" i="3"/>
  <c r="CR109" i="3"/>
  <c r="CR133" i="3"/>
  <c r="CR21" i="3"/>
  <c r="CR8" i="3"/>
  <c r="CS145" i="3"/>
  <c r="CR139" i="3"/>
  <c r="CR69" i="3"/>
  <c r="CR138" i="3"/>
  <c r="CR96" i="3"/>
  <c r="CR135" i="3"/>
  <c r="CR49" i="3"/>
  <c r="CR15" i="3"/>
  <c r="CR76" i="3"/>
  <c r="CR27" i="3"/>
  <c r="CR29" i="3"/>
  <c r="CR46" i="3"/>
  <c r="CR42" i="3"/>
  <c r="CR86" i="3"/>
  <c r="CR72" i="3"/>
  <c r="CR137" i="3"/>
  <c r="CR121" i="3"/>
  <c r="CR95" i="3"/>
  <c r="CR44" i="3"/>
  <c r="CR131" i="3"/>
  <c r="CR87" i="3"/>
  <c r="CR47" i="3"/>
  <c r="CR136" i="3"/>
  <c r="CR23" i="3"/>
  <c r="CR85" i="3"/>
  <c r="CR7" i="3"/>
  <c r="CR19" i="3"/>
  <c r="CR14" i="3"/>
  <c r="CR104" i="3"/>
  <c r="CR119" i="3"/>
  <c r="CR75" i="3"/>
  <c r="CR13" i="3"/>
  <c r="CR16" i="3"/>
  <c r="CR22" i="3"/>
  <c r="CR26" i="3"/>
  <c r="CR12" i="3"/>
  <c r="CR141" i="3"/>
  <c r="CR144" i="3" l="1"/>
  <c r="CR145" i="3"/>
  <c r="CS143" i="3"/>
  <c r="CN69" i="3"/>
  <c r="CN43" i="3"/>
  <c r="CN19" i="3"/>
  <c r="CN49" i="3"/>
  <c r="CN86" i="3"/>
  <c r="CN81" i="3"/>
  <c r="CN116" i="3"/>
  <c r="CN57" i="3"/>
  <c r="CN139" i="3"/>
  <c r="CN91" i="3"/>
  <c r="CN14" i="3"/>
  <c r="CN25" i="3"/>
  <c r="CN7" i="3"/>
  <c r="CM76" i="3"/>
  <c r="CN76" i="3"/>
  <c r="CM81" i="3"/>
  <c r="CM88" i="3"/>
  <c r="CM102" i="3"/>
  <c r="CM26" i="3"/>
  <c r="CM115" i="3"/>
  <c r="CN109" i="3"/>
  <c r="CM109" i="3"/>
  <c r="CM69" i="3"/>
  <c r="CN90" i="3"/>
  <c r="CM90" i="3"/>
  <c r="CM75" i="3"/>
  <c r="CM96" i="3"/>
  <c r="CN13" i="3"/>
  <c r="CM19" i="3"/>
  <c r="CN85" i="3"/>
  <c r="CM85" i="3"/>
  <c r="CM49" i="3"/>
  <c r="CM70" i="3"/>
  <c r="CN70" i="3"/>
  <c r="CM143" i="3"/>
  <c r="CN20" i="3"/>
  <c r="CM116" i="3"/>
  <c r="CM79" i="3"/>
  <c r="CM61" i="3"/>
  <c r="CM57" i="3"/>
  <c r="CN132" i="3"/>
  <c r="CM83" i="3"/>
  <c r="CM91" i="3"/>
  <c r="CM97" i="3"/>
  <c r="CN97" i="3"/>
  <c r="CM32" i="3"/>
  <c r="CM64" i="3"/>
  <c r="CN64" i="3"/>
  <c r="CM44" i="3"/>
  <c r="CM123" i="3"/>
  <c r="CM120" i="3"/>
  <c r="CM122" i="3"/>
  <c r="CM6" i="3"/>
  <c r="CM30" i="3"/>
  <c r="CM138" i="3"/>
  <c r="CM13" i="3"/>
  <c r="CM92" i="3"/>
  <c r="CM47" i="3"/>
  <c r="CM53" i="3"/>
  <c r="CM37" i="3"/>
  <c r="CM136" i="3"/>
  <c r="CM118" i="3"/>
  <c r="CM28" i="3"/>
  <c r="CM111" i="3"/>
  <c r="CM130" i="3"/>
  <c r="CM41" i="3"/>
  <c r="CM12" i="3"/>
  <c r="CM24" i="3"/>
  <c r="CM56" i="3"/>
  <c r="CM20" i="3"/>
  <c r="CM27" i="3"/>
  <c r="CM74" i="3"/>
  <c r="CM107" i="3"/>
  <c r="CM65" i="3"/>
  <c r="CM58" i="3"/>
  <c r="CM137" i="3"/>
  <c r="CM66" i="3"/>
  <c r="CM135" i="3"/>
  <c r="CM101" i="3"/>
  <c r="CM80" i="3"/>
  <c r="CM132" i="3"/>
  <c r="CM99" i="3"/>
  <c r="CM95" i="3"/>
  <c r="CM125" i="3"/>
  <c r="CM113" i="3"/>
  <c r="CM106" i="3"/>
  <c r="CM23" i="3"/>
  <c r="CM98" i="3"/>
  <c r="CM36" i="3"/>
  <c r="CM62" i="3"/>
  <c r="CM142" i="3"/>
  <c r="CM48" i="3"/>
  <c r="CM131" i="3"/>
  <c r="CM45" i="3"/>
  <c r="CM9" i="3"/>
  <c r="CM50" i="3"/>
  <c r="CM114" i="3"/>
  <c r="CM52" i="3"/>
  <c r="CM38" i="3"/>
  <c r="CM72" i="3"/>
  <c r="CM33" i="3"/>
  <c r="CM124" i="3"/>
  <c r="CM31" i="3"/>
  <c r="CM17" i="3"/>
  <c r="CM55" i="3"/>
  <c r="CM105" i="3"/>
  <c r="CM59" i="3"/>
  <c r="CM16" i="3"/>
  <c r="CM134" i="3"/>
  <c r="CM43" i="3"/>
  <c r="CM86" i="3"/>
  <c r="CM117" i="3"/>
  <c r="CM141" i="3"/>
  <c r="CM63" i="3"/>
  <c r="CM34" i="3"/>
  <c r="CM104" i="3"/>
  <c r="CM67" i="3"/>
  <c r="CM108" i="3"/>
  <c r="CM119" i="3"/>
  <c r="CM82" i="3"/>
  <c r="CM77" i="3"/>
  <c r="CM71" i="3"/>
  <c r="CM22" i="3"/>
  <c r="CM128" i="3"/>
  <c r="CM40" i="3"/>
  <c r="CM73" i="3"/>
  <c r="CM84" i="3"/>
  <c r="CM133" i="3"/>
  <c r="CM8" i="3"/>
  <c r="CM145" i="3"/>
  <c r="CM46" i="3"/>
  <c r="CM10" i="3"/>
  <c r="CM126" i="3"/>
  <c r="CM129" i="3"/>
  <c r="CM42" i="3"/>
  <c r="CM68" i="3"/>
  <c r="CM14" i="3"/>
  <c r="CM100" i="3"/>
  <c r="CM93" i="3"/>
  <c r="CM25" i="3"/>
  <c r="CM112" i="3"/>
  <c r="CM78" i="3"/>
  <c r="CM140" i="3"/>
  <c r="CM7" i="3"/>
  <c r="CM144" i="3"/>
  <c r="CM127" i="3"/>
  <c r="CM110" i="3"/>
  <c r="CM103" i="3"/>
  <c r="CM51" i="3"/>
  <c r="CM21" i="3"/>
  <c r="CM54" i="3"/>
  <c r="CM87" i="3"/>
  <c r="CM94" i="3"/>
  <c r="CM89" i="3"/>
  <c r="CM35" i="3"/>
  <c r="CM11" i="3"/>
  <c r="CM60" i="3"/>
  <c r="CM39" i="3"/>
  <c r="CM29" i="3"/>
  <c r="CM139" i="3"/>
  <c r="CM15" i="3"/>
  <c r="CM18" i="3"/>
  <c r="CM121" i="3"/>
  <c r="CI70" i="3" l="1"/>
  <c r="CN144" i="3"/>
  <c r="CI69" i="3" l="1"/>
  <c r="CI143" i="3"/>
  <c r="CI144" i="3"/>
  <c r="CX96" i="3" l="1"/>
  <c r="CW24" i="3"/>
  <c r="CX97" i="3"/>
  <c r="CX115" i="3"/>
  <c r="CW115" i="3"/>
  <c r="CW138" i="3"/>
  <c r="CW108" i="3"/>
  <c r="CW42" i="3"/>
  <c r="CX116" i="3"/>
  <c r="CW11" i="3"/>
  <c r="CW122" i="3"/>
  <c r="CW84" i="3"/>
  <c r="CW80" i="3"/>
  <c r="CW63" i="3"/>
  <c r="CW96" i="3"/>
  <c r="CW48" i="3"/>
  <c r="CW137" i="3"/>
  <c r="CW73" i="3"/>
  <c r="CW133" i="3"/>
  <c r="CW47" i="3"/>
  <c r="CW101" i="3"/>
  <c r="CW131" i="3"/>
  <c r="CW75" i="3"/>
  <c r="CW14" i="3"/>
  <c r="CW86" i="3"/>
  <c r="CW95" i="3"/>
  <c r="CW45" i="3"/>
  <c r="CW16" i="3"/>
  <c r="CW22" i="3"/>
  <c r="CW69" i="3"/>
  <c r="CW145" i="3"/>
  <c r="CW56" i="3"/>
  <c r="CW78" i="3"/>
  <c r="CW83" i="3"/>
  <c r="CW98" i="3"/>
  <c r="CW72" i="3"/>
  <c r="CW114" i="3"/>
  <c r="CW40" i="3"/>
  <c r="CW88" i="3"/>
  <c r="CW140" i="3"/>
  <c r="CW41" i="3"/>
  <c r="CW104" i="3"/>
  <c r="CW118" i="3"/>
  <c r="CW28" i="3"/>
  <c r="CW103" i="3"/>
  <c r="CW112" i="3"/>
  <c r="CW46" i="3"/>
  <c r="CW23" i="3"/>
  <c r="CW9" i="3"/>
  <c r="CW99" i="3"/>
  <c r="CW90" i="3"/>
  <c r="CW32" i="3"/>
  <c r="CW67" i="3"/>
  <c r="CW6" i="3"/>
  <c r="CW143" i="3"/>
  <c r="CW110" i="3"/>
  <c r="CW30" i="3"/>
  <c r="CW18" i="3"/>
  <c r="CW120" i="3"/>
  <c r="CW135" i="3"/>
  <c r="CW71" i="3"/>
  <c r="CW82" i="3"/>
  <c r="CW111" i="3"/>
  <c r="CW97" i="3"/>
  <c r="CW61" i="3"/>
  <c r="CW26" i="3"/>
  <c r="CW119" i="3"/>
  <c r="CW128" i="3"/>
  <c r="CW20" i="3"/>
  <c r="CW125" i="3"/>
  <c r="CW79" i="3"/>
  <c r="CW68" i="3"/>
  <c r="CW124" i="3"/>
  <c r="CW17" i="3"/>
  <c r="CW21" i="3"/>
  <c r="CW33" i="3"/>
  <c r="CW129" i="3"/>
  <c r="CW62" i="3"/>
  <c r="CW58" i="3"/>
  <c r="CW100" i="3"/>
  <c r="CW74" i="3"/>
  <c r="CW38" i="3"/>
  <c r="CW89" i="3"/>
  <c r="CW117" i="3"/>
  <c r="CW59" i="3"/>
  <c r="CW134" i="3"/>
  <c r="CW126" i="3"/>
  <c r="CW136" i="3"/>
  <c r="CW66" i="3"/>
  <c r="CW121" i="3"/>
  <c r="CW43" i="3"/>
  <c r="CW132" i="3"/>
  <c r="CW65" i="3"/>
  <c r="CW92" i="3"/>
  <c r="CW29" i="3"/>
  <c r="CW141" i="3"/>
  <c r="CW113" i="3"/>
  <c r="CW13" i="3"/>
  <c r="CW116" i="3"/>
  <c r="CW35" i="3"/>
  <c r="CW54" i="3"/>
  <c r="CW87" i="3"/>
  <c r="CW34" i="3"/>
  <c r="CW94" i="3"/>
  <c r="CW31" i="3"/>
  <c r="CW70" i="3"/>
  <c r="CW76" i="3"/>
  <c r="CW8" i="3"/>
  <c r="CW123" i="3"/>
  <c r="CW85" i="3"/>
  <c r="CW36" i="3"/>
  <c r="CW44" i="3"/>
  <c r="CW142" i="3"/>
  <c r="CW19" i="3"/>
  <c r="CW106" i="3"/>
  <c r="CW127" i="3"/>
  <c r="CW77" i="3"/>
  <c r="CW15" i="3"/>
  <c r="CW60" i="3"/>
  <c r="CW37" i="3"/>
  <c r="CW27" i="3"/>
  <c r="CW130" i="3"/>
  <c r="CW105" i="3"/>
  <c r="CW57" i="3"/>
  <c r="CW81" i="3"/>
  <c r="CW64" i="3"/>
  <c r="CW25" i="3"/>
  <c r="CW102" i="3"/>
  <c r="CW139" i="3"/>
  <c r="CW7" i="3"/>
  <c r="CW107" i="3"/>
  <c r="CW39" i="3"/>
  <c r="CW93" i="3"/>
  <c r="CW10" i="3"/>
  <c r="CW12" i="3"/>
  <c r="CW109" i="3"/>
  <c r="CW91" i="3"/>
  <c r="CX144" i="3" l="1"/>
  <c r="CX143" i="3"/>
  <c r="CW144" i="3"/>
  <c r="DC18" i="3" l="1"/>
  <c r="DB145" i="3"/>
  <c r="DC19" i="3"/>
  <c r="DB75" i="3"/>
  <c r="DB129" i="3"/>
  <c r="DB88" i="3"/>
  <c r="DB80" i="3"/>
  <c r="DB122" i="3"/>
  <c r="DB56" i="3"/>
  <c r="DB69" i="3"/>
  <c r="DB11" i="3"/>
  <c r="DB84" i="3"/>
  <c r="DB24" i="3"/>
  <c r="DB63" i="3"/>
  <c r="DB138" i="3"/>
  <c r="DB136" i="3"/>
  <c r="DB82" i="3"/>
  <c r="DB107" i="3"/>
  <c r="DB28" i="3"/>
  <c r="DB52" i="3"/>
  <c r="DB73" i="3"/>
  <c r="DB58" i="3"/>
  <c r="DB125" i="3"/>
  <c r="DB33" i="3"/>
  <c r="DB142" i="3"/>
  <c r="DB115" i="3"/>
  <c r="DB101" i="3"/>
  <c r="DB6" i="3"/>
  <c r="DC143" i="3"/>
  <c r="DB96" i="3"/>
  <c r="DB90" i="3"/>
  <c r="DB108" i="3"/>
  <c r="DB53" i="3"/>
  <c r="DB87" i="3"/>
  <c r="DB89" i="3"/>
  <c r="DB93" i="3"/>
  <c r="DB22" i="3"/>
  <c r="DB140" i="3"/>
  <c r="DB110" i="3"/>
  <c r="DB51" i="3"/>
  <c r="DB18" i="3"/>
  <c r="DB42" i="3"/>
  <c r="DB30" i="3"/>
  <c r="DB47" i="3"/>
  <c r="DB111" i="3"/>
  <c r="DB13" i="3"/>
  <c r="DB127" i="3"/>
  <c r="DB135" i="3"/>
  <c r="DB112" i="3"/>
  <c r="DB130" i="3"/>
  <c r="DB50" i="3"/>
  <c r="DB26" i="3"/>
  <c r="DB99" i="3"/>
  <c r="DB36" i="3"/>
  <c r="DB106" i="3"/>
  <c r="DB133" i="3"/>
  <c r="DB92" i="3"/>
  <c r="DB86" i="3"/>
  <c r="DB66" i="3"/>
  <c r="DB131" i="3"/>
  <c r="DB61" i="3"/>
  <c r="DB68" i="3"/>
  <c r="DB17" i="3"/>
  <c r="DB74" i="3"/>
  <c r="DB48" i="3"/>
  <c r="DB35" i="3"/>
  <c r="DB67" i="3"/>
  <c r="DB23" i="3"/>
  <c r="DB45" i="3"/>
  <c r="DB20" i="3"/>
  <c r="DB95" i="3"/>
  <c r="DB114" i="3"/>
  <c r="DB37" i="3"/>
  <c r="DB15" i="3"/>
  <c r="DB32" i="3"/>
  <c r="DB117" i="3"/>
  <c r="DB132" i="3"/>
  <c r="DB44" i="3"/>
  <c r="DB46" i="3"/>
  <c r="DB55" i="3"/>
  <c r="DB78" i="3"/>
  <c r="DB40" i="3"/>
  <c r="DB79" i="3"/>
  <c r="DB27" i="3"/>
  <c r="DB72" i="3"/>
  <c r="DB39" i="3"/>
  <c r="DB119" i="3"/>
  <c r="DB105" i="3"/>
  <c r="DB98" i="3"/>
  <c r="DB83" i="3"/>
  <c r="DB62" i="3"/>
  <c r="DB43" i="3"/>
  <c r="DB59" i="3"/>
  <c r="DB9" i="3"/>
  <c r="DB65" i="3"/>
  <c r="DB29" i="3"/>
  <c r="DB124" i="3"/>
  <c r="DB41" i="3"/>
  <c r="DB8" i="3"/>
  <c r="DB121" i="3"/>
  <c r="DB19" i="3"/>
  <c r="DB60" i="3"/>
  <c r="DB85" i="3"/>
  <c r="DB91" i="3"/>
  <c r="DB21" i="3"/>
  <c r="DB113" i="3"/>
  <c r="DB10" i="3"/>
  <c r="DB12" i="3"/>
  <c r="DB14" i="3"/>
  <c r="DB126" i="3"/>
  <c r="DB38" i="3"/>
  <c r="DB77" i="3"/>
  <c r="DB103" i="3"/>
  <c r="DB134" i="3"/>
  <c r="DB100" i="3"/>
  <c r="DB34" i="3"/>
  <c r="DB104" i="3"/>
  <c r="DB141" i="3"/>
  <c r="DB81" i="3"/>
  <c r="DB116" i="3"/>
  <c r="DB97" i="3"/>
  <c r="DB64" i="3"/>
  <c r="DB120" i="3"/>
  <c r="DB94" i="3"/>
  <c r="DB71" i="3"/>
  <c r="DB25" i="3"/>
  <c r="DB31" i="3"/>
  <c r="DB109" i="3"/>
  <c r="DB70" i="3"/>
  <c r="DB128" i="3"/>
  <c r="DB54" i="3"/>
  <c r="DB137" i="3"/>
  <c r="DB118" i="3"/>
  <c r="DB16" i="3"/>
  <c r="DB76" i="3"/>
  <c r="DB57" i="3"/>
  <c r="DB123" i="3"/>
  <c r="DB7" i="3"/>
  <c r="DB49" i="3"/>
  <c r="DB102" i="3"/>
  <c r="DB139" i="3"/>
  <c r="DB144" i="3" l="1"/>
  <c r="DB143" i="3"/>
  <c r="DC144" i="3"/>
  <c r="DH116" i="3"/>
  <c r="DH75" i="3"/>
  <c r="DH56" i="3"/>
  <c r="DH115" i="3"/>
  <c r="DH57" i="3"/>
  <c r="DH17" i="3"/>
  <c r="DH131" i="3"/>
  <c r="DG138" i="3"/>
  <c r="DH96" i="3"/>
  <c r="DG90" i="3"/>
  <c r="DH11" i="3"/>
  <c r="DG48" i="3"/>
  <c r="DH129" i="3"/>
  <c r="DH145" i="3"/>
  <c r="DH97" i="3"/>
  <c r="DH76" i="3"/>
  <c r="DG24" i="3"/>
  <c r="DH24" i="3"/>
  <c r="DG42" i="3"/>
  <c r="DG95" i="3"/>
  <c r="DG131" i="3"/>
  <c r="DG96" i="3"/>
  <c r="DG11" i="3"/>
  <c r="DH28" i="3"/>
  <c r="DH132" i="3"/>
  <c r="DG6" i="3"/>
  <c r="DG143" i="3"/>
  <c r="DG18" i="3"/>
  <c r="DG63" i="3"/>
  <c r="DG89" i="3"/>
  <c r="DG103" i="3"/>
  <c r="DG141" i="3"/>
  <c r="DG126" i="3"/>
  <c r="DG26" i="3"/>
  <c r="DG21" i="3"/>
  <c r="DG27" i="3"/>
  <c r="DG75" i="3"/>
  <c r="DG84" i="3"/>
  <c r="DG71" i="3"/>
  <c r="DG69" i="3"/>
  <c r="DG88" i="3"/>
  <c r="DG82" i="3"/>
  <c r="DG94" i="3"/>
  <c r="DG56" i="3"/>
  <c r="DG80" i="3"/>
  <c r="DG137" i="3"/>
  <c r="DG17" i="3"/>
  <c r="DG74" i="3"/>
  <c r="DG9" i="3"/>
  <c r="DG20" i="3"/>
  <c r="DG45" i="3"/>
  <c r="DG22" i="3"/>
  <c r="DG133" i="3"/>
  <c r="DG140" i="3"/>
  <c r="DG92" i="3"/>
  <c r="DG15" i="3"/>
  <c r="DG72" i="3"/>
  <c r="DG23" i="3"/>
  <c r="DG79" i="3"/>
  <c r="DG128" i="3"/>
  <c r="DG78" i="3"/>
  <c r="DG122" i="3"/>
  <c r="DG136" i="3"/>
  <c r="DG68" i="3"/>
  <c r="DG77" i="3"/>
  <c r="DG46" i="3"/>
  <c r="DG28" i="3"/>
  <c r="DG66" i="3"/>
  <c r="DG73" i="3"/>
  <c r="DG129" i="3"/>
  <c r="DG127" i="3"/>
  <c r="DG107" i="3"/>
  <c r="DG47" i="3"/>
  <c r="DG134" i="3"/>
  <c r="DG10" i="3"/>
  <c r="DG93" i="3"/>
  <c r="DG124" i="3"/>
  <c r="DG135" i="3"/>
  <c r="DG16" i="3"/>
  <c r="DG105" i="3"/>
  <c r="DG67" i="3"/>
  <c r="DG106" i="3"/>
  <c r="DG116" i="3"/>
  <c r="DG142" i="3"/>
  <c r="DG70" i="3"/>
  <c r="DG83" i="3"/>
  <c r="DG97" i="3"/>
  <c r="DG85" i="3"/>
  <c r="DG91" i="3"/>
  <c r="DG109" i="3"/>
  <c r="DG64" i="3"/>
  <c r="DG86" i="3"/>
  <c r="DG130" i="3"/>
  <c r="DG14" i="3"/>
  <c r="DG76" i="3"/>
  <c r="DG125" i="3"/>
  <c r="DG104" i="3"/>
  <c r="DG49" i="3"/>
  <c r="DG12" i="3"/>
  <c r="DG44" i="3"/>
  <c r="DG81" i="3"/>
  <c r="DG43" i="3"/>
  <c r="DG65" i="3"/>
  <c r="DG13" i="3"/>
  <c r="DG8" i="3"/>
  <c r="DG123" i="3"/>
  <c r="DG139" i="3"/>
  <c r="DG19" i="3"/>
  <c r="DG7" i="3"/>
  <c r="DG145" i="3" l="1"/>
  <c r="DH143" i="3"/>
  <c r="DH144" i="3"/>
  <c r="DG132" i="3" l="1"/>
  <c r="DG87" i="3"/>
  <c r="DG102" i="3"/>
  <c r="DG29" i="3"/>
  <c r="DG57" i="3"/>
  <c r="DG25" i="3"/>
  <c r="DG144" i="3" l="1"/>
  <c r="DK80" i="3"/>
  <c r="DK18" i="3"/>
  <c r="DK143" i="3"/>
  <c r="DK99" i="3"/>
  <c r="DK62" i="3"/>
  <c r="DK93" i="3"/>
  <c r="DK22" i="3"/>
  <c r="DK53" i="3"/>
  <c r="DK134" i="3"/>
  <c r="DK137" i="3"/>
  <c r="DK67" i="3"/>
  <c r="DK100" i="3"/>
  <c r="DK78" i="3"/>
  <c r="DK140" i="3"/>
  <c r="DK135" i="3"/>
  <c r="DK133" i="3"/>
  <c r="DK131" i="3"/>
  <c r="DK136" i="3"/>
  <c r="DK145" i="3"/>
  <c r="DK132" i="3"/>
  <c r="DK102" i="3"/>
  <c r="DK96" i="3"/>
  <c r="DK82" i="3"/>
  <c r="DK122" i="3"/>
  <c r="DK142" i="3"/>
  <c r="DK81" i="3"/>
  <c r="DK8" i="3"/>
  <c r="DK139" i="3"/>
  <c r="DP62" i="3"/>
  <c r="DP110" i="3"/>
  <c r="DP57" i="3"/>
  <c r="DP67" i="3"/>
  <c r="DP59" i="3"/>
  <c r="DP87" i="3"/>
  <c r="DP81" i="3"/>
  <c r="DP48" i="3"/>
  <c r="DP101" i="3"/>
  <c r="DP80" i="3"/>
  <c r="DP84" i="3"/>
  <c r="DP138" i="3"/>
  <c r="DP61" i="3"/>
  <c r="DP58" i="3"/>
  <c r="DP60" i="3"/>
  <c r="DP137" i="3"/>
  <c r="DP82" i="3"/>
  <c r="DO131" i="3"/>
  <c r="DP131" i="3"/>
  <c r="DP93" i="3"/>
  <c r="DP85" i="3"/>
  <c r="DO101" i="3"/>
  <c r="DO80" i="3"/>
  <c r="DO90" i="3"/>
  <c r="DP90" i="3"/>
  <c r="DP56" i="3"/>
  <c r="DO138" i="3"/>
  <c r="DO143" i="3"/>
  <c r="DP113" i="3"/>
  <c r="DO47" i="3"/>
  <c r="DP112" i="3"/>
  <c r="DP111" i="3"/>
  <c r="DP140" i="3"/>
  <c r="DO108" i="3"/>
  <c r="DO56" i="3"/>
  <c r="DO115" i="3"/>
  <c r="DO42" i="3"/>
  <c r="DO30" i="3"/>
  <c r="DO96" i="3"/>
  <c r="DO113" i="3"/>
  <c r="DO37" i="3"/>
  <c r="DO39" i="3"/>
  <c r="DO32" i="3"/>
  <c r="DO79" i="3"/>
  <c r="DO65" i="3"/>
  <c r="DO45" i="3"/>
  <c r="DO68" i="3"/>
  <c r="DO118" i="3"/>
  <c r="DO98" i="3"/>
  <c r="DO69" i="3"/>
  <c r="DO75" i="3"/>
  <c r="DO46" i="3"/>
  <c r="DO74" i="3"/>
  <c r="DP27" i="3"/>
  <c r="DP55" i="3"/>
  <c r="DO11" i="3"/>
  <c r="DO24" i="3"/>
  <c r="DO61" i="3"/>
  <c r="DO94" i="3"/>
  <c r="DO66" i="3"/>
  <c r="DO119" i="3"/>
  <c r="DO27" i="3"/>
  <c r="DO86" i="3"/>
  <c r="DO95" i="3"/>
  <c r="DO111" i="3"/>
  <c r="DO59" i="3"/>
  <c r="DO14" i="3"/>
  <c r="DO48" i="3"/>
  <c r="DO18" i="3"/>
  <c r="DO6" i="3"/>
  <c r="DO52" i="3"/>
  <c r="DO16" i="3"/>
  <c r="DO54" i="3"/>
  <c r="DO34" i="3"/>
  <c r="DO114" i="3"/>
  <c r="DO33" i="3"/>
  <c r="DO35" i="3"/>
  <c r="DO121" i="3"/>
  <c r="DO41" i="3"/>
  <c r="DO70" i="3"/>
  <c r="DO40" i="3"/>
  <c r="DO15" i="3"/>
  <c r="DP102" i="3"/>
  <c r="DO63" i="3"/>
  <c r="DO72" i="3"/>
  <c r="DO89" i="3"/>
  <c r="DO110" i="3"/>
  <c r="DO109" i="3"/>
  <c r="DO58" i="3"/>
  <c r="DO112" i="3"/>
  <c r="DO29" i="3"/>
  <c r="DO73" i="3"/>
  <c r="DO120" i="3"/>
  <c r="DO44" i="3"/>
  <c r="DO85" i="3"/>
  <c r="DO51" i="3"/>
  <c r="DO71" i="3"/>
  <c r="DO83" i="3"/>
  <c r="DO12" i="3"/>
  <c r="DO117" i="3"/>
  <c r="DO99" i="3"/>
  <c r="DO133" i="3"/>
  <c r="DO84" i="3"/>
  <c r="DO43" i="3"/>
  <c r="DO141" i="3"/>
  <c r="DO55" i="3"/>
  <c r="DO7" i="3"/>
  <c r="DO116" i="3"/>
  <c r="DO17" i="3"/>
  <c r="DO93" i="3"/>
  <c r="DO38" i="3"/>
  <c r="DO78" i="3"/>
  <c r="DO60" i="3"/>
  <c r="DO97" i="3"/>
  <c r="DO64" i="3"/>
  <c r="DO132" i="3"/>
  <c r="DO25" i="3"/>
  <c r="DO57" i="3"/>
  <c r="DO8" i="3"/>
  <c r="DO81" i="3"/>
  <c r="DO76" i="3"/>
  <c r="DO9" i="3"/>
  <c r="DO36" i="3"/>
  <c r="DO137" i="3"/>
  <c r="DO53" i="3"/>
  <c r="DO134" i="3"/>
  <c r="DO77" i="3"/>
  <c r="DO62" i="3"/>
  <c r="DO135" i="3"/>
  <c r="DO136" i="3"/>
  <c r="DO100" i="3"/>
  <c r="DO31" i="3"/>
  <c r="DO49" i="3"/>
  <c r="DO26" i="3"/>
  <c r="DO67" i="3"/>
  <c r="DO50" i="3"/>
  <c r="DO82" i="3"/>
  <c r="DP144" i="3" l="1"/>
  <c r="DK144" i="3"/>
  <c r="DO145" i="3"/>
  <c r="DP143" i="3"/>
  <c r="DP145" i="3"/>
  <c r="DO13" i="3" l="1"/>
  <c r="DO10" i="3"/>
  <c r="DO20" i="3"/>
  <c r="DO28" i="3"/>
  <c r="DO102" i="3"/>
  <c r="DO87" i="3"/>
  <c r="DO144" i="3" l="1"/>
  <c r="DU128" i="3" l="1"/>
  <c r="DU59" i="3"/>
  <c r="DU129" i="3"/>
  <c r="DU58" i="3"/>
  <c r="DU124" i="3"/>
  <c r="DU88" i="3"/>
  <c r="DT145" i="3"/>
  <c r="DU126" i="3"/>
  <c r="DU103" i="3"/>
  <c r="DU57" i="3"/>
  <c r="DU125" i="3"/>
  <c r="DU127" i="3"/>
  <c r="DU109" i="3"/>
  <c r="DU67" i="3"/>
  <c r="DT32" i="3"/>
  <c r="DT78" i="3"/>
  <c r="DU137" i="3"/>
  <c r="DU123" i="3"/>
  <c r="DU102" i="3"/>
  <c r="DT133" i="3"/>
  <c r="DT128" i="3"/>
  <c r="DT40" i="3"/>
  <c r="DT117" i="3"/>
  <c r="DT67" i="3"/>
  <c r="DT104" i="3"/>
  <c r="DT68" i="3"/>
  <c r="DT35" i="3"/>
  <c r="DT58" i="3"/>
  <c r="DT17" i="3"/>
  <c r="DT100" i="3"/>
  <c r="DU130" i="3"/>
  <c r="DT16" i="3"/>
  <c r="DT72" i="3"/>
  <c r="DT50" i="3"/>
  <c r="DT103" i="3"/>
  <c r="DT41" i="3"/>
  <c r="DT36" i="3"/>
  <c r="DT98" i="3"/>
  <c r="DT77" i="3"/>
  <c r="DT9" i="3"/>
  <c r="DT51" i="3"/>
  <c r="DT129" i="3"/>
  <c r="DT92" i="3"/>
  <c r="DT59" i="3"/>
  <c r="DT126" i="3"/>
  <c r="DT22" i="3"/>
  <c r="DT20" i="3"/>
  <c r="DT65" i="3"/>
  <c r="DT124" i="3"/>
  <c r="DT134" i="3"/>
  <c r="DT71" i="3"/>
  <c r="DT120" i="3"/>
  <c r="DT88" i="3"/>
  <c r="DT54" i="3"/>
  <c r="DT52" i="3"/>
  <c r="DT73" i="3"/>
  <c r="DT137" i="3"/>
  <c r="DT86" i="3"/>
  <c r="DT15" i="3"/>
  <c r="DT135" i="3"/>
  <c r="DT21" i="3"/>
  <c r="DT74" i="3"/>
  <c r="DT127" i="3"/>
  <c r="DT87" i="3"/>
  <c r="DT106" i="3"/>
  <c r="DT118" i="3"/>
  <c r="DT34" i="3"/>
  <c r="DT89" i="3"/>
  <c r="DT37" i="3"/>
  <c r="DT33" i="3"/>
  <c r="DT10" i="3"/>
  <c r="DT125" i="3"/>
  <c r="DT23" i="3"/>
  <c r="DT38" i="3"/>
  <c r="DT130" i="3"/>
  <c r="DT141" i="3"/>
  <c r="DT25" i="3"/>
  <c r="DT66" i="3"/>
  <c r="DT14" i="3"/>
  <c r="DT99" i="3"/>
  <c r="DT136" i="3"/>
  <c r="DT43" i="3"/>
  <c r="DT107" i="3"/>
  <c r="DT19" i="3"/>
  <c r="DT83" i="3"/>
  <c r="DT123" i="3"/>
  <c r="DT70" i="3"/>
  <c r="DT91" i="3"/>
  <c r="DT116" i="3"/>
  <c r="DT85" i="3"/>
  <c r="DT31" i="3"/>
  <c r="DT39" i="3"/>
  <c r="DT79" i="3"/>
  <c r="DT97" i="3"/>
  <c r="DT76" i="3"/>
  <c r="DT109" i="3"/>
  <c r="DT64" i="3"/>
  <c r="DT7" i="3"/>
  <c r="DT102" i="3"/>
  <c r="DT140" i="3"/>
  <c r="DT53" i="3"/>
  <c r="DT119" i="3"/>
  <c r="DT57" i="3"/>
  <c r="DT132" i="3"/>
  <c r="DT49" i="3"/>
  <c r="DT105" i="3"/>
  <c r="AU32" i="3"/>
  <c r="AU53" i="3"/>
  <c r="AU21" i="3"/>
  <c r="AU82" i="3"/>
  <c r="AU28" i="3"/>
  <c r="AU34" i="3"/>
  <c r="AU81" i="3"/>
  <c r="AU79" i="3"/>
  <c r="AU40" i="3"/>
  <c r="AU121" i="3"/>
  <c r="AU85" i="3"/>
  <c r="AU13" i="3"/>
  <c r="AU70" i="3"/>
  <c r="AU105" i="3"/>
  <c r="AU45" i="3"/>
  <c r="AU51" i="3"/>
  <c r="AU98" i="3"/>
  <c r="AU57" i="3"/>
  <c r="AU116" i="3"/>
  <c r="AU120" i="3"/>
  <c r="AU118" i="3"/>
  <c r="AU100" i="3"/>
  <c r="AU95" i="3"/>
  <c r="AU107" i="3"/>
  <c r="AU77" i="3"/>
  <c r="AU58" i="3"/>
  <c r="AU83" i="3"/>
  <c r="AU50" i="3"/>
  <c r="AU24" i="3"/>
  <c r="AU68" i="3"/>
  <c r="AU64" i="3"/>
  <c r="AU49" i="3"/>
  <c r="AU35" i="3"/>
  <c r="AU38" i="3"/>
  <c r="AU62" i="3"/>
  <c r="AU15" i="3"/>
  <c r="AU25" i="3"/>
  <c r="AU14" i="3"/>
  <c r="AU17" i="3"/>
  <c r="AT17" i="3"/>
  <c r="AU140" i="3"/>
  <c r="AU66" i="3"/>
  <c r="AU87" i="3"/>
  <c r="AU94" i="3"/>
  <c r="AU12" i="3"/>
  <c r="AU47" i="3"/>
  <c r="AU37" i="3"/>
  <c r="AU123" i="3"/>
  <c r="AU26" i="3"/>
  <c r="AU41" i="3"/>
  <c r="AU46" i="3"/>
  <c r="AU55" i="3"/>
  <c r="AU7" i="3"/>
  <c r="AU16" i="3"/>
  <c r="AU20" i="3"/>
  <c r="AU39" i="3"/>
  <c r="AT24" i="3"/>
  <c r="AT45" i="3"/>
  <c r="AT68" i="3"/>
  <c r="AU97" i="3"/>
  <c r="AU89" i="3"/>
  <c r="AU61" i="3"/>
  <c r="AU54" i="3"/>
  <c r="AU78" i="3"/>
  <c r="AT15" i="3"/>
  <c r="AU31" i="3"/>
  <c r="AU91" i="3"/>
  <c r="AU102" i="3"/>
  <c r="AU99" i="3"/>
  <c r="AU43" i="3"/>
  <c r="AU44" i="3"/>
  <c r="AU145" i="3"/>
  <c r="AU88" i="3"/>
  <c r="AU93" i="3"/>
  <c r="AU109" i="3"/>
  <c r="AU36" i="3"/>
  <c r="AU103" i="3"/>
  <c r="AU29" i="3"/>
  <c r="AU33" i="3"/>
  <c r="AU76" i="3"/>
  <c r="AU139" i="3"/>
  <c r="AT51" i="3"/>
  <c r="AT9" i="3"/>
  <c r="AT66" i="3"/>
  <c r="AT87" i="3"/>
  <c r="AT22" i="3"/>
  <c r="AT79" i="3"/>
  <c r="AT21" i="3"/>
  <c r="AT12" i="3"/>
  <c r="AT47" i="3"/>
  <c r="AT37" i="3"/>
  <c r="AU117" i="3"/>
  <c r="AU132" i="3"/>
  <c r="AU59" i="3"/>
  <c r="AU92" i="3"/>
  <c r="AU142" i="3"/>
  <c r="AU19" i="3"/>
  <c r="AT44" i="3"/>
  <c r="AT38" i="3"/>
  <c r="AT109" i="3"/>
  <c r="AT123" i="3"/>
  <c r="AT36" i="3"/>
  <c r="AT103" i="3"/>
  <c r="AT81" i="3"/>
  <c r="AT82" i="3"/>
  <c r="AT140" i="3"/>
  <c r="AT13" i="3"/>
  <c r="AU86" i="3"/>
  <c r="AT64" i="3"/>
  <c r="AT97" i="3"/>
  <c r="AT76" i="3"/>
  <c r="AT77" i="3"/>
  <c r="AT94" i="3"/>
  <c r="AT28" i="3"/>
  <c r="AT86" i="3"/>
  <c r="AT58" i="3"/>
  <c r="AT119" i="3"/>
  <c r="AT100" i="3"/>
  <c r="AT29" i="3"/>
  <c r="AT99" i="3"/>
  <c r="AT32" i="3"/>
  <c r="AT89" i="3"/>
  <c r="AT141" i="3"/>
  <c r="AT40" i="3"/>
  <c r="AT41" i="3"/>
  <c r="AT120" i="3"/>
  <c r="AT78" i="3"/>
  <c r="AT121" i="3"/>
  <c r="AU60" i="3"/>
  <c r="AT8" i="3"/>
  <c r="AT10" i="3"/>
  <c r="AT16" i="3"/>
  <c r="AT27" i="3"/>
  <c r="AT46" i="3"/>
  <c r="AT59" i="3"/>
  <c r="AT39" i="3"/>
  <c r="AT144" i="3"/>
  <c r="AU131" i="3"/>
  <c r="AU101" i="3"/>
  <c r="AU80" i="3"/>
  <c r="AU56" i="3"/>
  <c r="AU18" i="3"/>
  <c r="AU96" i="3"/>
  <c r="AU30" i="3"/>
  <c r="AT34" i="3"/>
  <c r="AT31" i="3"/>
  <c r="AT98" i="3"/>
  <c r="AT132" i="3"/>
  <c r="AT118" i="3"/>
  <c r="AT55" i="3"/>
  <c r="AT102" i="3"/>
  <c r="AT49" i="3"/>
  <c r="AT7" i="3"/>
  <c r="AT19" i="3"/>
  <c r="AT25" i="3"/>
  <c r="AT91" i="3"/>
  <c r="AT131" i="3"/>
  <c r="AT115" i="3"/>
  <c r="AU115" i="3"/>
  <c r="AU90" i="3"/>
  <c r="AT80" i="3"/>
  <c r="AT69" i="3"/>
  <c r="AU69" i="3"/>
  <c r="AU42" i="3"/>
  <c r="AT18" i="3"/>
  <c r="AT93" i="3"/>
  <c r="AT83" i="3"/>
  <c r="AT117" i="3"/>
  <c r="AT61" i="3"/>
  <c r="AT33" i="3"/>
  <c r="AT26" i="3"/>
  <c r="AT92" i="3"/>
  <c r="AT53" i="3"/>
  <c r="AT23" i="3"/>
  <c r="AT43" i="3"/>
  <c r="AT52" i="3"/>
  <c r="AT60" i="3"/>
  <c r="AT14" i="3"/>
  <c r="AT107" i="3"/>
  <c r="AT50" i="3"/>
  <c r="AT20" i="3"/>
  <c r="AT67" i="3"/>
  <c r="AT70" i="3"/>
  <c r="AT90" i="3"/>
  <c r="AT42" i="3"/>
  <c r="AT104" i="3"/>
  <c r="AT106" i="3"/>
  <c r="AT142" i="3"/>
  <c r="AT116" i="3"/>
  <c r="AT101" i="3"/>
  <c r="AT75" i="3"/>
  <c r="AU75" i="3"/>
  <c r="AU63" i="3"/>
  <c r="AU122" i="3"/>
  <c r="AU84" i="3"/>
  <c r="AT95" i="3"/>
  <c r="AT11" i="3"/>
  <c r="AU11" i="3"/>
  <c r="AT122" i="3"/>
  <c r="AT54" i="3"/>
  <c r="AT105" i="3"/>
  <c r="AT139" i="3"/>
  <c r="AU6" i="3"/>
  <c r="AT30" i="3"/>
  <c r="AT63" i="3"/>
  <c r="AT138" i="3"/>
  <c r="AU138" i="3"/>
  <c r="AU108" i="3"/>
  <c r="AT84" i="3"/>
  <c r="AT48" i="3"/>
  <c r="AU48" i="3"/>
  <c r="AT6" i="3"/>
  <c r="AT143" i="3"/>
  <c r="AT85" i="3"/>
  <c r="AT88" i="3"/>
  <c r="AT65" i="3"/>
  <c r="AT62" i="3"/>
  <c r="AT57" i="3"/>
  <c r="AT96" i="3"/>
  <c r="AT108" i="3"/>
  <c r="AT35" i="3"/>
  <c r="AT56" i="3"/>
  <c r="DT144" i="3" l="1"/>
  <c r="AU144" i="3"/>
  <c r="AU143" i="3"/>
  <c r="AT145" i="3"/>
  <c r="AA114" i="3"/>
  <c r="AA30" i="3"/>
  <c r="AA122" i="3"/>
  <c r="AA18" i="3"/>
  <c r="AA138" i="3"/>
  <c r="AA78" i="3"/>
  <c r="AA42" i="3"/>
  <c r="AA82" i="3"/>
  <c r="AA93" i="3"/>
  <c r="AA56" i="3"/>
  <c r="AA77" i="3"/>
  <c r="AA101" i="3"/>
  <c r="AA63" i="3"/>
  <c r="AA31" i="3"/>
  <c r="AA6" i="3"/>
  <c r="AA61" i="3"/>
  <c r="Z30" i="3"/>
  <c r="Z90" i="3"/>
  <c r="AA90" i="3"/>
  <c r="AA21" i="3"/>
  <c r="AA84" i="3"/>
  <c r="Z18" i="3"/>
  <c r="Z48" i="3"/>
  <c r="AA48" i="3"/>
  <c r="Z138" i="3"/>
  <c r="AA75" i="3"/>
  <c r="AA49" i="3"/>
  <c r="AA140" i="3"/>
  <c r="AA11" i="3"/>
  <c r="Z42" i="3"/>
  <c r="Z69" i="3"/>
  <c r="AA69" i="3"/>
  <c r="AA104" i="3"/>
  <c r="AA107" i="3"/>
  <c r="AA124" i="3"/>
  <c r="Z63" i="3"/>
  <c r="AA96" i="3"/>
  <c r="Z96" i="3"/>
  <c r="AA143" i="3"/>
  <c r="AA67" i="3"/>
  <c r="Z84" i="3"/>
  <c r="AA106" i="3"/>
  <c r="AA7" i="3"/>
  <c r="AA123" i="3"/>
  <c r="AA14" i="3"/>
  <c r="AA108" i="3"/>
  <c r="AA22" i="3"/>
  <c r="AA8" i="3"/>
  <c r="Z145" i="3"/>
  <c r="Z80" i="3"/>
  <c r="AA19" i="3"/>
  <c r="AA59" i="3"/>
  <c r="Z56" i="3"/>
  <c r="Z101" i="3"/>
  <c r="Z115" i="3"/>
  <c r="AA112" i="3"/>
  <c r="AA20" i="3"/>
  <c r="Z75" i="3"/>
  <c r="Z11" i="3"/>
  <c r="AA43" i="3"/>
  <c r="AA126" i="3"/>
  <c r="Z46" i="3"/>
  <c r="Z13" i="3"/>
  <c r="Z118" i="3"/>
  <c r="Z61" i="3"/>
  <c r="Z20" i="3"/>
  <c r="AA9" i="3"/>
  <c r="AA110" i="3"/>
  <c r="AA23" i="3"/>
  <c r="Z24" i="3"/>
  <c r="Z108" i="3"/>
  <c r="Z83" i="3"/>
  <c r="Z114" i="3"/>
  <c r="Z28" i="3"/>
  <c r="Z62" i="3"/>
  <c r="Z125" i="3"/>
  <c r="Z58" i="3"/>
  <c r="Z124" i="3"/>
  <c r="Z66" i="3"/>
  <c r="Z31" i="3"/>
  <c r="Z47" i="3"/>
  <c r="Z121" i="3"/>
  <c r="Z23" i="3"/>
  <c r="Z112" i="3"/>
  <c r="Z49" i="3"/>
  <c r="Z104" i="3"/>
  <c r="Z67" i="3"/>
  <c r="AA15" i="3"/>
  <c r="Z22" i="3"/>
  <c r="Z7" i="3"/>
  <c r="Z122" i="3"/>
  <c r="Z6" i="3"/>
  <c r="Z9" i="3"/>
  <c r="Z110" i="3"/>
  <c r="Z59" i="3"/>
  <c r="Z60" i="3"/>
  <c r="Z77" i="3"/>
  <c r="Z44" i="3"/>
  <c r="Z127" i="3"/>
  <c r="Z14" i="3"/>
  <c r="Z93" i="3"/>
  <c r="Z78" i="3"/>
  <c r="Z57" i="3"/>
  <c r="Z106" i="3"/>
  <c r="Z140" i="3"/>
  <c r="Z107" i="3"/>
  <c r="Z15" i="3"/>
  <c r="Z81" i="3"/>
  <c r="Z116" i="3"/>
  <c r="Z105" i="3"/>
  <c r="Z126" i="3"/>
  <c r="Z19" i="3"/>
  <c r="Z123" i="3"/>
  <c r="Z85" i="3"/>
  <c r="Z8" i="3"/>
  <c r="Z45" i="3"/>
  <c r="Z111" i="3"/>
  <c r="Z76" i="3"/>
  <c r="Z82" i="3"/>
  <c r="Z25" i="3"/>
  <c r="Z113" i="3"/>
  <c r="Z64" i="3"/>
  <c r="Z10" i="3"/>
  <c r="Z68" i="3"/>
  <c r="Z100" i="3"/>
  <c r="Z120" i="3"/>
  <c r="Z26" i="3"/>
  <c r="Z71" i="3"/>
  <c r="Z102" i="3"/>
  <c r="Z65" i="3"/>
  <c r="Z55" i="3"/>
  <c r="Z79" i="3"/>
  <c r="Z103" i="3"/>
  <c r="Z43" i="3"/>
  <c r="Z119" i="3"/>
  <c r="Z21" i="3"/>
  <c r="Z29" i="3"/>
  <c r="Z27" i="3"/>
  <c r="Z109" i="3"/>
  <c r="Z117" i="3"/>
  <c r="Z144" i="3" l="1"/>
  <c r="AA145" i="3"/>
  <c r="AA144" i="3"/>
  <c r="Z143" i="3"/>
  <c r="L45" i="3"/>
  <c r="L95" i="3"/>
  <c r="L121" i="3"/>
  <c r="L68" i="3"/>
  <c r="L14" i="3"/>
  <c r="L34" i="3"/>
  <c r="L87" i="3"/>
  <c r="L108" i="3"/>
  <c r="L9" i="3"/>
  <c r="L127" i="3"/>
  <c r="L140" i="3"/>
  <c r="L65" i="3"/>
  <c r="L139" i="3"/>
  <c r="L62" i="3"/>
  <c r="L49" i="3"/>
  <c r="L31" i="3"/>
  <c r="L39" i="3"/>
  <c r="L125" i="3"/>
  <c r="L53" i="3"/>
  <c r="L27" i="3"/>
  <c r="L109" i="3"/>
  <c r="L100" i="3"/>
  <c r="L132" i="3"/>
  <c r="L142" i="3"/>
  <c r="L104" i="3"/>
  <c r="L26" i="3"/>
  <c r="L86" i="3"/>
  <c r="L74" i="3"/>
  <c r="L35" i="3"/>
  <c r="L88" i="3"/>
  <c r="L16" i="3"/>
  <c r="L33" i="3"/>
  <c r="L60" i="3"/>
  <c r="L106" i="3"/>
  <c r="L78" i="3"/>
  <c r="L44" i="3"/>
  <c r="L73" i="3"/>
  <c r="L13" i="3"/>
  <c r="L111" i="3"/>
  <c r="L59" i="3"/>
  <c r="L10" i="3"/>
  <c r="L54" i="3"/>
  <c r="L71" i="3"/>
  <c r="L98" i="3"/>
  <c r="L82" i="3"/>
  <c r="L38" i="3"/>
  <c r="L61" i="3"/>
  <c r="L40" i="3"/>
  <c r="L129" i="3"/>
  <c r="L79" i="3"/>
  <c r="L118" i="3"/>
  <c r="L47" i="3"/>
  <c r="K108" i="3"/>
  <c r="L110" i="3"/>
  <c r="L91" i="3"/>
  <c r="L81" i="3"/>
  <c r="L25" i="3"/>
  <c r="L116" i="3"/>
  <c r="L58" i="3"/>
  <c r="L133" i="3"/>
  <c r="L8" i="3"/>
  <c r="L17" i="3"/>
  <c r="L77" i="3"/>
  <c r="L123" i="3"/>
  <c r="L21" i="3"/>
  <c r="L102" i="3"/>
  <c r="L67" i="3"/>
  <c r="L36" i="3"/>
  <c r="L22" i="3"/>
  <c r="L128" i="3"/>
  <c r="L23" i="3"/>
  <c r="L72" i="3"/>
  <c r="L66" i="3"/>
  <c r="L113" i="3"/>
  <c r="L105" i="3"/>
  <c r="L141" i="3"/>
  <c r="L92" i="3"/>
  <c r="L107" i="3"/>
  <c r="L70" i="3"/>
  <c r="L19" i="3"/>
  <c r="L136" i="3"/>
  <c r="L120" i="3"/>
  <c r="L32" i="3"/>
  <c r="L83" i="3"/>
  <c r="L55" i="3"/>
  <c r="L130" i="3"/>
  <c r="L51" i="3"/>
  <c r="K17" i="3"/>
  <c r="K9" i="3"/>
  <c r="K77" i="3"/>
  <c r="K47" i="3"/>
  <c r="K39" i="3"/>
  <c r="K133" i="3"/>
  <c r="L126" i="3"/>
  <c r="K100" i="3"/>
  <c r="L117" i="3"/>
  <c r="K129" i="3"/>
  <c r="K67" i="3"/>
  <c r="L134" i="3"/>
  <c r="K36" i="3"/>
  <c r="K22" i="3"/>
  <c r="L93" i="3"/>
  <c r="K61" i="3"/>
  <c r="K27" i="3"/>
  <c r="K128" i="3"/>
  <c r="K23" i="3"/>
  <c r="K72" i="3"/>
  <c r="K66" i="3"/>
  <c r="K113" i="3"/>
  <c r="L137" i="3"/>
  <c r="K141" i="3"/>
  <c r="K79" i="3"/>
  <c r="L50" i="3"/>
  <c r="L135" i="3"/>
  <c r="L103" i="3"/>
  <c r="L89" i="3"/>
  <c r="L52" i="3"/>
  <c r="L114" i="3"/>
  <c r="L37" i="3"/>
  <c r="L43" i="3"/>
  <c r="L112" i="3"/>
  <c r="L124" i="3"/>
  <c r="L64" i="3"/>
  <c r="L7" i="3"/>
  <c r="K142" i="3"/>
  <c r="K104" i="3"/>
  <c r="K26" i="3"/>
  <c r="K86" i="3"/>
  <c r="K74" i="3"/>
  <c r="L15" i="3"/>
  <c r="K68" i="3"/>
  <c r="K125" i="3"/>
  <c r="K16" i="3"/>
  <c r="K33" i="3"/>
  <c r="L12" i="3"/>
  <c r="K60" i="3"/>
  <c r="L41" i="3"/>
  <c r="K78" i="3"/>
  <c r="K95" i="3"/>
  <c r="K44" i="3"/>
  <c r="L57" i="3"/>
  <c r="K87" i="3"/>
  <c r="K13" i="3"/>
  <c r="K59" i="3"/>
  <c r="K10" i="3"/>
  <c r="K54" i="3"/>
  <c r="K71" i="3"/>
  <c r="L97" i="3"/>
  <c r="K82" i="3"/>
  <c r="K38" i="3"/>
  <c r="L99" i="3"/>
  <c r="L76" i="3"/>
  <c r="L85" i="3"/>
  <c r="L96" i="3"/>
  <c r="L46" i="3"/>
  <c r="L56" i="3"/>
  <c r="L84" i="3"/>
  <c r="L90" i="3"/>
  <c r="L119" i="3"/>
  <c r="K145" i="3"/>
  <c r="L24" i="3"/>
  <c r="L48" i="3"/>
  <c r="L122" i="3"/>
  <c r="L101" i="3"/>
  <c r="L6" i="3"/>
  <c r="L30" i="3"/>
  <c r="L20" i="3"/>
  <c r="L94" i="3"/>
  <c r="L29" i="3"/>
  <c r="K11" i="3"/>
  <c r="L11" i="3"/>
  <c r="K96" i="3"/>
  <c r="K56" i="3"/>
  <c r="K84" i="3"/>
  <c r="K90" i="3"/>
  <c r="L80" i="3"/>
  <c r="L42" i="3"/>
  <c r="L28" i="3"/>
  <c r="L75" i="3"/>
  <c r="K6" i="3"/>
  <c r="K89" i="3"/>
  <c r="K51" i="3"/>
  <c r="K32" i="3"/>
  <c r="K40" i="3"/>
  <c r="K65" i="3"/>
  <c r="K110" i="3"/>
  <c r="K140" i="3"/>
  <c r="K130" i="3"/>
  <c r="K52" i="3"/>
  <c r="K58" i="3"/>
  <c r="K107" i="3"/>
  <c r="K127" i="3"/>
  <c r="K121" i="3"/>
  <c r="K50" i="3"/>
  <c r="K45" i="3"/>
  <c r="K21" i="3"/>
  <c r="K103" i="3"/>
  <c r="L138" i="3"/>
  <c r="K105" i="3"/>
  <c r="K80" i="3"/>
  <c r="K42" i="3"/>
  <c r="K28" i="3"/>
  <c r="K29" i="3"/>
  <c r="K75" i="3"/>
  <c r="K64" i="3"/>
  <c r="K43" i="3"/>
  <c r="K25" i="3"/>
  <c r="K109" i="3"/>
  <c r="K106" i="3"/>
  <c r="K55" i="3"/>
  <c r="K62" i="3"/>
  <c r="K120" i="3"/>
  <c r="K53" i="3"/>
  <c r="K37" i="3"/>
  <c r="K114" i="3"/>
  <c r="K135" i="3"/>
  <c r="K14" i="3"/>
  <c r="K83" i="3"/>
  <c r="K124" i="3"/>
  <c r="K116" i="3"/>
  <c r="K112" i="3"/>
  <c r="K46" i="3"/>
  <c r="K15" i="3"/>
  <c r="K88" i="3"/>
  <c r="K117" i="3"/>
  <c r="K136" i="3"/>
  <c r="K119" i="3"/>
  <c r="K134" i="3"/>
  <c r="K24" i="3"/>
  <c r="K34" i="3"/>
  <c r="K48" i="3"/>
  <c r="K137" i="3"/>
  <c r="K122" i="3"/>
  <c r="K126" i="3"/>
  <c r="K101" i="3"/>
  <c r="K132" i="3"/>
  <c r="K35" i="3"/>
  <c r="K99" i="3"/>
  <c r="K30" i="3"/>
  <c r="K20" i="3"/>
  <c r="K94" i="3"/>
  <c r="L63" i="3"/>
  <c r="K70" i="3"/>
  <c r="L131" i="3"/>
  <c r="K18" i="3"/>
  <c r="L18" i="3"/>
  <c r="L115" i="3"/>
  <c r="K63" i="3"/>
  <c r="K131" i="3"/>
  <c r="K69" i="3"/>
  <c r="L69" i="3"/>
  <c r="K49" i="3"/>
  <c r="K8" i="3"/>
  <c r="K85" i="3"/>
  <c r="K7" i="3"/>
  <c r="K57" i="3"/>
  <c r="K143" i="3"/>
  <c r="L143" i="3"/>
  <c r="K123" i="3"/>
  <c r="K102" i="3"/>
  <c r="K97" i="3"/>
  <c r="K19" i="3"/>
  <c r="K76" i="3"/>
  <c r="K139" i="3"/>
  <c r="K91" i="3"/>
  <c r="K111" i="3"/>
  <c r="K81" i="3"/>
  <c r="K98" i="3"/>
  <c r="K93" i="3"/>
  <c r="K115" i="3"/>
  <c r="K41" i="3"/>
  <c r="K12" i="3"/>
  <c r="K31" i="3"/>
  <c r="K92" i="3"/>
  <c r="K118" i="3"/>
  <c r="K73" i="3"/>
  <c r="K138" i="3"/>
  <c r="L144" i="3" l="1"/>
  <c r="K144" i="3"/>
  <c r="L145" i="3"/>
  <c r="G9" i="3"/>
  <c r="G47" i="3"/>
  <c r="G87" i="3"/>
  <c r="G38" i="3"/>
  <c r="G77" i="3"/>
  <c r="G67" i="3"/>
  <c r="G74" i="3"/>
  <c r="G33" i="3"/>
  <c r="G95" i="3"/>
  <c r="G89" i="3"/>
  <c r="G50" i="3"/>
  <c r="G116" i="3"/>
  <c r="G137" i="3"/>
  <c r="G20" i="3"/>
  <c r="G40" i="3"/>
  <c r="G58" i="3"/>
  <c r="G25" i="3"/>
  <c r="G62" i="3"/>
  <c r="G114" i="3"/>
  <c r="G46" i="3"/>
  <c r="G8" i="3"/>
  <c r="G61" i="3"/>
  <c r="G125" i="3"/>
  <c r="G44" i="3"/>
  <c r="G128" i="3"/>
  <c r="G13" i="3"/>
  <c r="G140" i="3"/>
  <c r="G112" i="3"/>
  <c r="G64" i="3"/>
  <c r="G37" i="3"/>
  <c r="G34" i="3"/>
  <c r="G85" i="3"/>
  <c r="G18" i="3"/>
  <c r="G81" i="3"/>
  <c r="G94" i="3"/>
  <c r="G139" i="3"/>
  <c r="G80" i="3"/>
  <c r="G100" i="3"/>
  <c r="G59" i="3"/>
  <c r="G113" i="3"/>
  <c r="G141" i="3"/>
  <c r="G130" i="3"/>
  <c r="G91" i="3"/>
  <c r="G105" i="3"/>
  <c r="G126" i="3"/>
  <c r="G110" i="3"/>
  <c r="G21" i="3"/>
  <c r="G15" i="3"/>
  <c r="G35" i="3"/>
  <c r="G104" i="3"/>
  <c r="G54" i="3"/>
  <c r="G23" i="3"/>
  <c r="G109" i="3"/>
  <c r="G88" i="3"/>
  <c r="G124" i="3"/>
  <c r="G92" i="3"/>
  <c r="G41" i="3"/>
  <c r="G129" i="3"/>
  <c r="G78" i="3"/>
  <c r="G82" i="3"/>
  <c r="G17" i="3"/>
  <c r="G133" i="3"/>
  <c r="G79" i="3"/>
  <c r="G68" i="3"/>
  <c r="G60" i="3"/>
  <c r="G10" i="3"/>
  <c r="G52" i="3"/>
  <c r="G55" i="3"/>
  <c r="G134" i="3"/>
  <c r="G132" i="3"/>
  <c r="G51" i="3"/>
  <c r="G65" i="3"/>
  <c r="G45" i="3"/>
  <c r="G106" i="3"/>
  <c r="G53" i="3"/>
  <c r="G14" i="3"/>
  <c r="G119" i="3"/>
  <c r="G19" i="3"/>
  <c r="G86" i="3"/>
  <c r="G36" i="3"/>
  <c r="G39" i="3"/>
  <c r="G26" i="3"/>
  <c r="G32" i="3"/>
  <c r="G135" i="3"/>
  <c r="G121" i="3"/>
  <c r="G120" i="3"/>
  <c r="G136" i="3"/>
  <c r="G98" i="3"/>
  <c r="G118" i="3"/>
  <c r="G12" i="3"/>
  <c r="G93" i="3"/>
  <c r="G97" i="3"/>
  <c r="G111" i="3"/>
  <c r="G73" i="3"/>
  <c r="G16" i="3"/>
  <c r="G72" i="3"/>
  <c r="G66" i="3"/>
  <c r="G142" i="3"/>
  <c r="G127" i="3"/>
  <c r="G103" i="3"/>
  <c r="G43" i="3"/>
  <c r="G99" i="3"/>
  <c r="G107" i="3"/>
  <c r="G29" i="3"/>
  <c r="G117" i="3"/>
  <c r="G76" i="3"/>
  <c r="G22" i="3"/>
  <c r="G27" i="3"/>
  <c r="G71" i="3"/>
  <c r="G83" i="3"/>
  <c r="G28" i="3"/>
  <c r="G49" i="3"/>
  <c r="F122" i="3"/>
  <c r="G122" i="3"/>
  <c r="G56" i="3"/>
  <c r="G57" i="3"/>
  <c r="G123" i="3"/>
  <c r="G102" i="3"/>
  <c r="G69" i="3"/>
  <c r="G30" i="3"/>
  <c r="G48" i="3"/>
  <c r="G96" i="3"/>
  <c r="G7" i="3"/>
  <c r="G63" i="3"/>
  <c r="G138" i="3"/>
  <c r="G6" i="3"/>
  <c r="G115" i="3"/>
  <c r="F6" i="3"/>
  <c r="G42" i="3"/>
  <c r="F42" i="3"/>
  <c r="F143" i="3"/>
  <c r="F56" i="3"/>
  <c r="G101" i="3"/>
  <c r="F101" i="3"/>
  <c r="G70" i="3"/>
  <c r="G31" i="3"/>
  <c r="G24" i="3"/>
  <c r="F69" i="3"/>
  <c r="G108" i="3"/>
  <c r="F108" i="3"/>
  <c r="G75" i="3"/>
  <c r="F75" i="3"/>
  <c r="F48" i="3"/>
  <c r="G90" i="3"/>
  <c r="F90" i="3"/>
  <c r="G84" i="3"/>
  <c r="F84" i="3"/>
  <c r="G131" i="3"/>
  <c r="G11" i="3"/>
  <c r="F24" i="3"/>
  <c r="F138" i="3"/>
  <c r="F30" i="3"/>
  <c r="F115" i="3"/>
  <c r="F131" i="3"/>
  <c r="F11" i="3"/>
  <c r="F80" i="3"/>
  <c r="F96" i="3"/>
  <c r="F63" i="3"/>
  <c r="F18" i="3"/>
  <c r="G144" i="3" l="1"/>
  <c r="G145" i="3"/>
  <c r="G143" i="3"/>
  <c r="F82" i="3"/>
  <c r="F10" i="3"/>
  <c r="F65" i="3"/>
  <c r="F61" i="3"/>
  <c r="F13" i="3"/>
  <c r="F37" i="3"/>
  <c r="F81" i="3"/>
  <c r="F100" i="3"/>
  <c r="F130" i="3"/>
  <c r="F110" i="3"/>
  <c r="F104" i="3"/>
  <c r="F88" i="3"/>
  <c r="F78" i="3"/>
  <c r="F12" i="3"/>
  <c r="F134" i="3"/>
  <c r="F38" i="3"/>
  <c r="F94" i="3"/>
  <c r="F31" i="3"/>
  <c r="F27" i="3"/>
  <c r="F20" i="3"/>
  <c r="F128" i="3"/>
  <c r="F25" i="3"/>
  <c r="F60" i="3"/>
  <c r="F45" i="3"/>
  <c r="F102" i="3"/>
  <c r="F129" i="3"/>
  <c r="F132" i="3"/>
  <c r="F86" i="3"/>
  <c r="F66" i="3"/>
  <c r="F107" i="3"/>
  <c r="F28" i="3"/>
  <c r="F79" i="3"/>
  <c r="F73" i="3"/>
  <c r="F119" i="3"/>
  <c r="F33" i="3"/>
  <c r="F59" i="3"/>
  <c r="F70" i="3"/>
  <c r="F126" i="3"/>
  <c r="F39" i="3"/>
  <c r="F121" i="3"/>
  <c r="F118" i="3"/>
  <c r="F16" i="3"/>
  <c r="F117" i="3"/>
  <c r="F52" i="3"/>
  <c r="F142" i="3"/>
  <c r="F36" i="3"/>
  <c r="F140" i="3"/>
  <c r="F72" i="3"/>
  <c r="F109" i="3"/>
  <c r="F141" i="3"/>
  <c r="F87" i="3"/>
  <c r="F74" i="3"/>
  <c r="F50" i="3"/>
  <c r="F114" i="3"/>
  <c r="F99" i="3"/>
  <c r="F58" i="3"/>
  <c r="F123" i="3"/>
  <c r="F133" i="3"/>
  <c r="F112" i="3"/>
  <c r="F105" i="3"/>
  <c r="F53" i="3"/>
  <c r="F54" i="3"/>
  <c r="F137" i="3"/>
  <c r="F67" i="3"/>
  <c r="F43" i="3"/>
  <c r="F83" i="3"/>
  <c r="F124" i="3"/>
  <c r="F136" i="3"/>
  <c r="F26" i="3"/>
  <c r="F47" i="3"/>
  <c r="F77" i="3"/>
  <c r="F55" i="3"/>
  <c r="F85" i="3"/>
  <c r="F15" i="3"/>
  <c r="F76" i="3"/>
  <c r="F135" i="3"/>
  <c r="F120" i="3"/>
  <c r="F68" i="3"/>
  <c r="F22" i="3"/>
  <c r="F7" i="3"/>
  <c r="F97" i="3"/>
  <c r="F93" i="3"/>
  <c r="F17" i="3"/>
  <c r="F57" i="3"/>
  <c r="F95" i="3"/>
  <c r="F51" i="3"/>
  <c r="F34" i="3"/>
  <c r="F8" i="3"/>
  <c r="F145" i="3"/>
  <c r="F44" i="3"/>
  <c r="F92" i="3"/>
  <c r="F35" i="3"/>
  <c r="F62" i="3"/>
  <c r="F19" i="3"/>
  <c r="F71" i="3"/>
  <c r="F106" i="3"/>
  <c r="F139" i="3"/>
  <c r="F23" i="3"/>
  <c r="F29" i="3"/>
  <c r="F64" i="3"/>
  <c r="F21" i="3"/>
  <c r="F14" i="3"/>
  <c r="F41" i="3"/>
  <c r="F49" i="3"/>
  <c r="F89" i="3"/>
  <c r="F127" i="3"/>
  <c r="F116" i="3"/>
  <c r="F9" i="3"/>
  <c r="F98" i="3"/>
  <c r="F103" i="3"/>
  <c r="F113" i="3"/>
  <c r="F46" i="3"/>
  <c r="F111" i="3"/>
  <c r="F125" i="3"/>
  <c r="F32" i="3"/>
  <c r="F91" i="3"/>
  <c r="F40" i="3"/>
  <c r="F144" i="3" l="1"/>
  <c r="DK121" i="3"/>
  <c r="DK68" i="3"/>
  <c r="DK83" i="3"/>
  <c r="DK65" i="3"/>
  <c r="DK13" i="3"/>
  <c r="DK26" i="3"/>
  <c r="DK45" i="3"/>
  <c r="DK57" i="3"/>
  <c r="DK73" i="3"/>
  <c r="DK92" i="3"/>
  <c r="DK107" i="3"/>
  <c r="DK119" i="3"/>
  <c r="DK14" i="3"/>
  <c r="DK27" i="3"/>
  <c r="DK46" i="3"/>
  <c r="DK58" i="3"/>
  <c r="DK74" i="3"/>
  <c r="DK94" i="3"/>
  <c r="DK109" i="3"/>
  <c r="DK120" i="3"/>
  <c r="DK15" i="3"/>
  <c r="DK29" i="3"/>
  <c r="DK47" i="3"/>
  <c r="DK59" i="3"/>
  <c r="DK85" i="3"/>
  <c r="DK95" i="3"/>
  <c r="DK110" i="3"/>
  <c r="DK16" i="3"/>
  <c r="DK61" i="3"/>
  <c r="DK86" i="3"/>
  <c r="DK97" i="3"/>
  <c r="DK111" i="3"/>
  <c r="DK90" i="3"/>
  <c r="DK11" i="3"/>
  <c r="DK84" i="3"/>
  <c r="DK115" i="3"/>
  <c r="DK48" i="3"/>
  <c r="DK76" i="3"/>
  <c r="DK116" i="3"/>
  <c r="DK117" i="3"/>
  <c r="DK60" i="3"/>
  <c r="DK20" i="3"/>
  <c r="DK77" i="3"/>
  <c r="DK79" i="3"/>
  <c r="DK87" i="3"/>
  <c r="DK112" i="3"/>
  <c r="DK9" i="3"/>
  <c r="DK19" i="3"/>
  <c r="DK52" i="3"/>
  <c r="DK70" i="3"/>
  <c r="DK113" i="3"/>
  <c r="DK21" i="3"/>
  <c r="DK54" i="3"/>
  <c r="DK71" i="3"/>
  <c r="DK12" i="3"/>
  <c r="DK23" i="3"/>
  <c r="DK55" i="3"/>
  <c r="DK72" i="3"/>
  <c r="DK106" i="3"/>
  <c r="DK69" i="3"/>
  <c r="DK108" i="3"/>
  <c r="DK101" i="3"/>
  <c r="DK30" i="3"/>
  <c r="DK66" i="3"/>
  <c r="DK7" i="3"/>
  <c r="DK17" i="3"/>
  <c r="DK64" i="3"/>
  <c r="DK98" i="3"/>
  <c r="DK88" i="3"/>
  <c r="DK10" i="3"/>
  <c r="DK43" i="3"/>
  <c r="DK89" i="3"/>
  <c r="DK114" i="3"/>
  <c r="DK44" i="3"/>
  <c r="DK91" i="3"/>
  <c r="DK118" i="3"/>
  <c r="DK42" i="3"/>
  <c r="DK25" i="3"/>
  <c r="DK75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R8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поступила плата за публичный сервитут в сумме 73,01 руб.
</t>
        </r>
      </text>
    </comment>
    <comment ref="AQ9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невыясненные поступления в сумме -110000,00 рублей</t>
        </r>
      </text>
    </comment>
    <comment ref="AQ49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еквыясненные поступления в сумме    -0,80 рублей
</t>
        </r>
      </text>
    </comment>
    <comment ref="AQ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Пануева Светлана Александровна:
</t>
        </r>
        <r>
          <rPr>
            <sz val="9"/>
            <color indexed="81"/>
            <rFont val="Tahoma"/>
            <family val="2"/>
            <charset val="204"/>
          </rPr>
          <t>на 2024 год утверждена плата по соглашениям об установлении сервитута в отношении земельных участков в сумме 902,92 руб.</t>
        </r>
      </text>
    </comment>
    <comment ref="AQ65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продажи нематериальных активов в сумме 1000,00 руб.</t>
        </r>
      </text>
    </comment>
    <comment ref="AQ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продажи квартир в сумме 181625,00 рублей</t>
        </r>
      </text>
    </comment>
    <comment ref="AR6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поступили доходы от продажи квартир в сумме 181625,00 руб.</t>
        </r>
      </text>
    </comment>
    <comment ref="AQ7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платы за публичный сервитут в сумме 2000,93 руб.</t>
        </r>
      </text>
    </comment>
    <comment ref="AR7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поступили доходы от платы за публичный сервитут в сумме 2000,93 руб.</t>
        </r>
      </text>
    </comment>
    <comment ref="AR86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поступили доходы от перечисления части прибыли  муниципальных унитарных предприятий, остающейся после уплаты налогов и обязательных платежей, в сумме 1357,24 руб.
</t>
        </r>
      </text>
    </comment>
    <comment ref="AR87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поступила плата по соглашениям об установлении сервитута в отношении земельных участков в сумме 38,71 руб., а также плата за публичный сервитут в сумме 34,79 руб.</t>
        </r>
      </text>
    </comment>
    <comment ref="AQ88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доходы от платы за публичный сервитут в сумме 17456,25 руб.</t>
        </r>
      </text>
    </comment>
    <comment ref="AR88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поступили доходы от платы за публичный сервитут в сумме 17456,25 руб.</t>
        </r>
      </text>
    </comment>
    <comment ref="AQ141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2024 год утверждены 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бюджета, в сумме 5209,95 руб.</t>
        </r>
      </text>
    </comment>
    <comment ref="AR141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01.10.2024 поступили доходы от прочих неналоговых доходов в части невыясненных поступлений, по которым не осуществлен возврат (уточнение) не позднее трех лет со дня их зачисления на единый счет бюджета, в сумме 5209,95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<sst xmlns="http://schemas.openxmlformats.org/spreadsheetml/2006/main" count="293" uniqueCount="176">
  <si>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</si>
  <si>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</si>
  <si>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</si>
  <si>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</si>
  <si>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</si>
  <si>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</si>
  <si>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</si>
  <si>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</si>
  <si>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</si>
  <si>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</si>
  <si>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</si>
  <si>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</si>
  <si>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</si>
  <si>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</si>
  <si>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</si>
  <si>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</si>
  <si>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</si>
  <si>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</si>
  <si>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</si>
  <si>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</si>
  <si>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</si>
  <si>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</si>
  <si>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</si>
  <si>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</si>
  <si>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</si>
  <si>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</si>
  <si>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</si>
  <si>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</si>
  <si>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</si>
  <si>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</si>
  <si>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</si>
  <si>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</si>
  <si>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</si>
  <si>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</si>
  <si>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</si>
  <si>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</si>
  <si>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</si>
  <si>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</si>
  <si>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</si>
  <si>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</si>
  <si>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</si>
  <si>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</si>
  <si>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</si>
  <si>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</si>
  <si>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</si>
  <si>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</si>
  <si>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</si>
  <si>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</si>
  <si>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</si>
  <si>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</si>
  <si>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</si>
  <si>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</si>
  <si>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</si>
  <si>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</si>
  <si>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</si>
  <si>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</si>
  <si>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</si>
  <si>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</si>
  <si>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</si>
  <si>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</si>
  <si>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</si>
  <si>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</si>
  <si>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</si>
  <si>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</si>
  <si>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</si>
  <si>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</si>
  <si>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</si>
  <si>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</si>
  <si>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</si>
  <si>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</si>
  <si>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</si>
  <si>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</si>
  <si>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</si>
  <si>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</si>
  <si>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</si>
  <si>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</si>
  <si>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</si>
  <si>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</si>
  <si>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</si>
  <si>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</si>
  <si>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</si>
  <si>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</si>
  <si>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</si>
  <si>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</si>
  <si>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</si>
  <si>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</si>
  <si>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</si>
  <si>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</si>
  <si>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</si>
  <si>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</si>
  <si>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</si>
  <si>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</si>
  <si>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</si>
  <si>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</si>
  <si>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</si>
  <si>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</si>
  <si>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</si>
  <si>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</si>
  <si>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</si>
  <si>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</si>
  <si>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</si>
  <si>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</si>
  <si>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</si>
  <si>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</si>
  <si>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</si>
  <si>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</si>
  <si>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</si>
  <si>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</si>
  <si>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</si>
  <si>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</si>
  <si>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</si>
  <si>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</si>
  <si>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</si>
  <si>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</si>
  <si>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</si>
  <si>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</si>
  <si>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</si>
  <si>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</si>
  <si>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</si>
  <si>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</si>
  <si>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</si>
  <si>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</si>
  <si>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</si>
  <si>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</si>
  <si>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</si>
  <si>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</si>
  <si>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</si>
  <si>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</si>
  <si>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</si>
  <si>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</si>
  <si>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</si>
  <si>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</si>
  <si>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</si>
  <si>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</si>
  <si>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</si>
  <si>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</si>
  <si>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</si>
  <si>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</si>
  <si>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</si>
  <si>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</si>
  <si>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</si>
  <si>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</si>
  <si>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</si>
  <si>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</si>
  <si>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</si>
  <si>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</si>
  <si>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</si>
  <si>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</si>
  <si>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</si>
  <si>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</si>
  <si>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</si>
  <si>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</si>
  <si>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</si>
  <si>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</si>
  <si>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</si>
  <si>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</si>
  <si>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</si>
  <si>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</si>
  <si>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</si>
  <si>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</si>
  <si>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</si>
  <si>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</si>
  <si>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</si>
  <si>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</si>
  <si>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</si>
  <si>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</si>
  <si>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</si>
  <si>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</si>
  <si>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</si>
  <si>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2024 год</t>
  </si>
  <si>
    <t>Исполнено на 01.10.2023</t>
  </si>
  <si>
    <t>Процент исполнения доходов на 01.10.2024</t>
  </si>
  <si>
    <t>Темп роста (снижения) (январь-сентябрь 2024 к январю-сентябрю   2023)</t>
  </si>
  <si>
    <t>Исполнено на 01.10.2024</t>
  </si>
  <si>
    <t>Темп роста (снижения) (январь-сентябрь 2024 к январю-сентябрь 2023)</t>
  </si>
  <si>
    <t>Исполнение налоговых и неналоговых доходов бюджетов поселений на 01.10.2024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</si>
</sst>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5" fillId="0" borderId="6">
      <alignment horizontal="right"/>
    </xf>
    <xf numFmtId="0" fontId="16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38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4" fontId="5" fillId="16" borderId="3" xfId="1" applyNumberFormat="1" applyFont="1" applyFill="1" applyBorder="1" applyAlignment="1">
      <alignment wrapText="1" readingOrder="1"/>
    </xf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4" fontId="14" fillId="0" borderId="2" xfId="0" applyNumberFormat="1" applyFont="1" applyBorder="1"/>
    <xf numFmtId="164" fontId="5" fillId="15" borderId="2" xfId="1" applyNumberFormat="1" applyFont="1" applyFill="1" applyBorder="1" applyAlignment="1">
      <alignment horizontal="right"/>
    </xf>
    <xf numFmtId="4" fontId="14" fillId="15" borderId="2" xfId="0" applyNumberFormat="1" applyFont="1" applyFill="1" applyBorder="1"/>
    <xf numFmtId="0" fontId="13" fillId="0" borderId="2" xfId="1" applyFont="1" applyBorder="1" applyAlignment="1">
      <alignment vertical="center"/>
    </xf>
    <xf numFmtId="4" fontId="5" fillId="16" borderId="2" xfId="1" applyNumberFormat="1" applyFont="1" applyFill="1" applyBorder="1" applyAlignment="1">
      <alignment horizontal="right" wrapText="1"/>
    </xf>
    <xf numFmtId="164" fontId="4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17" fillId="0" borderId="0" xfId="1" applyFont="1"/>
    <xf numFmtId="0" fontId="3" fillId="0" borderId="0" xfId="1"/>
    <xf numFmtId="0" fontId="6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0" fontId="17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vertical="top" wrapText="1" readingOrder="1"/>
    </xf>
    <xf numFmtId="164" fontId="4" fillId="0" borderId="2" xfId="1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wrapText="1"/>
    </xf>
    <xf numFmtId="4" fontId="4" fillId="0" borderId="2" xfId="1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/>
    <xf numFmtId="4" fontId="4" fillId="0" borderId="2" xfId="1" applyNumberFormat="1" applyFont="1" applyFill="1" applyBorder="1" applyAlignment="1">
      <alignment horizontal="right" shrinkToFit="1"/>
    </xf>
    <xf numFmtId="0" fontId="3" fillId="0" borderId="0" xfId="1" applyFont="1" applyFill="1"/>
    <xf numFmtId="4" fontId="3" fillId="0" borderId="0" xfId="1" applyNumberFormat="1" applyFill="1"/>
    <xf numFmtId="0" fontId="3" fillId="0" borderId="0" xfId="1" applyFill="1"/>
    <xf numFmtId="0" fontId="10" fillId="0" borderId="3" xfId="1" applyFont="1" applyBorder="1" applyAlignment="1">
      <alignment horizontal="center" vertical="center" wrapText="1"/>
    </xf>
    <xf numFmtId="164" fontId="5" fillId="16" borderId="3" xfId="1" applyNumberFormat="1" applyFont="1" applyFill="1" applyBorder="1" applyAlignment="1">
      <alignment horizontal="right"/>
    </xf>
    <xf numFmtId="164" fontId="4" fillId="15" borderId="3" xfId="1" applyNumberFormat="1" applyFont="1" applyFill="1" applyBorder="1" applyAlignment="1">
      <alignment horizontal="right"/>
    </xf>
    <xf numFmtId="0" fontId="3" fillId="0" borderId="0" xfId="1" applyBorder="1"/>
    <xf numFmtId="0" fontId="9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2" fillId="0" borderId="0" xfId="1" applyFont="1" applyBorder="1"/>
    <xf numFmtId="0" fontId="13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3" fillId="0" borderId="0" xfId="1" applyFont="1" applyBorder="1" applyAlignment="1">
      <alignment vertical="center"/>
    </xf>
    <xf numFmtId="4" fontId="5" fillId="16" borderId="5" xfId="1" applyNumberFormat="1" applyFont="1" applyFill="1" applyBorder="1" applyAlignment="1">
      <alignment horizontal="right" shrinkToFit="1"/>
    </xf>
    <xf numFmtId="4" fontId="3" fillId="0" borderId="0" xfId="1" applyNumberFormat="1" applyAlignment="1">
      <alignment vertical="center"/>
    </xf>
    <xf numFmtId="4" fontId="17" fillId="0" borderId="0" xfId="1" applyNumberFormat="1" applyFont="1" applyAlignment="1">
      <alignment vertical="center"/>
    </xf>
    <xf numFmtId="4" fontId="3" fillId="0" borderId="0" xfId="1" applyNumberFormat="1" applyBorder="1" applyAlignment="1">
      <alignment vertical="center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0" fontId="5" fillId="16" borderId="2" xfId="1" applyFont="1" applyFill="1" applyBorder="1" applyAlignment="1">
      <alignment horizontal="justify" vertical="center" wrapText="1"/>
    </xf>
    <xf numFmtId="0" fontId="10" fillId="16" borderId="2" xfId="1" applyFont="1" applyFill="1" applyBorder="1"/>
    <xf numFmtId="0" fontId="20" fillId="0" borderId="0" xfId="1" applyFont="1" applyFill="1"/>
    <xf numFmtId="0" fontId="17" fillId="0" borderId="0" xfId="1" applyFont="1" applyFill="1"/>
    <xf numFmtId="0" fontId="3" fillId="0" borderId="0" xfId="1" applyFill="1" applyBorder="1"/>
    <xf numFmtId="0" fontId="10" fillId="0" borderId="2" xfId="1" applyFont="1" applyBorder="1"/>
    <xf numFmtId="0" fontId="10" fillId="0" borderId="0" xfId="1" applyFont="1" applyBorder="1"/>
    <xf numFmtId="0" fontId="10" fillId="0" borderId="0" xfId="1" applyFont="1"/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9900FF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N164"/>
  <sheetViews>
    <sheetView tabSelected="1" topLeftCell="A3" zoomScale="85" zoomScaleNormal="85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C6" sqref="C6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3" width="17.7109375" style="2" customWidth="1"/>
    <col min="4" max="4" width="18.28515625" style="2" customWidth="1"/>
    <col min="5" max="5" width="17.710937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7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37" customWidth="1"/>
    <col min="16" max="17" width="12.7109375" style="2" customWidth="1"/>
    <col min="18" max="18" width="18.28515625" style="37" customWidth="1"/>
    <col min="19" max="19" width="18" style="37" customWidth="1"/>
    <col min="20" max="20" width="17.28515625" style="37" customWidth="1"/>
    <col min="21" max="22" width="14.140625" style="2" customWidth="1"/>
    <col min="23" max="23" width="18.28515625" style="37" customWidth="1"/>
    <col min="24" max="24" width="18" style="37" customWidth="1"/>
    <col min="25" max="25" width="15.5703125" style="37" customWidth="1"/>
    <col min="26" max="27" width="15.5703125" style="2" customWidth="1"/>
    <col min="28" max="28" width="18.28515625" style="37" customWidth="1"/>
    <col min="29" max="29" width="18" style="37" customWidth="1"/>
    <col min="30" max="30" width="15.7109375" style="37" customWidth="1"/>
    <col min="31" max="32" width="12.7109375" style="2" customWidth="1"/>
    <col min="33" max="33" width="18.28515625" style="37" customWidth="1"/>
    <col min="34" max="34" width="18" style="37" customWidth="1"/>
    <col min="35" max="35" width="16.42578125" style="37" customWidth="1"/>
    <col min="36" max="37" width="12.7109375" style="2" customWidth="1"/>
    <col min="38" max="38" width="18.28515625" style="37" customWidth="1"/>
    <col min="39" max="39" width="18" style="37" customWidth="1"/>
    <col min="40" max="40" width="15.85546875" style="37" customWidth="1"/>
    <col min="41" max="41" width="12.7109375" style="2" customWidth="1"/>
    <col min="42" max="42" width="14.140625" style="2" customWidth="1"/>
    <col min="43" max="43" width="18.140625" style="37" customWidth="1"/>
    <col min="44" max="44" width="19" style="37" customWidth="1"/>
    <col min="45" max="45" width="17" style="37" customWidth="1"/>
    <col min="46" max="47" width="12.7109375" style="36" customWidth="1"/>
    <col min="48" max="48" width="18.28515625" style="37" customWidth="1"/>
    <col min="49" max="49" width="18" style="37" customWidth="1"/>
    <col min="50" max="50" width="16.7109375" style="37" customWidth="1"/>
    <col min="51" max="52" width="12.7109375" style="2" customWidth="1"/>
    <col min="53" max="53" width="18.28515625" style="37" customWidth="1"/>
    <col min="54" max="54" width="18" style="37" customWidth="1"/>
    <col min="55" max="55" width="15.85546875" style="37" customWidth="1"/>
    <col min="56" max="57" width="12.7109375" style="2" customWidth="1"/>
    <col min="58" max="58" width="18.28515625" style="37" customWidth="1"/>
    <col min="59" max="59" width="18" style="37" customWidth="1"/>
    <col min="60" max="60" width="16.7109375" style="37" customWidth="1"/>
    <col min="61" max="62" width="12.7109375" style="2" customWidth="1"/>
    <col min="63" max="63" width="18.28515625" style="37" customWidth="1"/>
    <col min="64" max="64" width="18" style="37" customWidth="1"/>
    <col min="65" max="65" width="13.7109375" style="37" customWidth="1"/>
    <col min="66" max="67" width="12.7109375" style="2" customWidth="1"/>
    <col min="68" max="68" width="18.28515625" style="37" customWidth="1"/>
    <col min="69" max="69" width="18" style="37" customWidth="1"/>
    <col min="70" max="70" width="15.140625" style="37" customWidth="1"/>
    <col min="71" max="72" width="12.7109375" style="2" customWidth="1"/>
    <col min="73" max="73" width="18.28515625" style="37" customWidth="1"/>
    <col min="74" max="74" width="18" style="37" customWidth="1"/>
    <col min="75" max="75" width="15.42578125" style="37" customWidth="1"/>
    <col min="76" max="77" width="12.7109375" style="2" customWidth="1"/>
    <col min="78" max="78" width="18.28515625" style="37" customWidth="1"/>
    <col min="79" max="79" width="18" style="37" customWidth="1"/>
    <col min="80" max="80" width="14.7109375" style="37" customWidth="1"/>
    <col min="81" max="82" width="12.7109375" style="2" customWidth="1"/>
    <col min="83" max="83" width="15.5703125" style="36" customWidth="1"/>
    <col min="84" max="85" width="15.85546875" style="36" customWidth="1"/>
    <col min="86" max="87" width="12.7109375" style="2" customWidth="1"/>
    <col min="88" max="88" width="18.28515625" style="37" customWidth="1"/>
    <col min="89" max="89" width="18" style="37" customWidth="1"/>
    <col min="90" max="90" width="15.85546875" style="37" customWidth="1"/>
    <col min="91" max="92" width="12.7109375" style="2" customWidth="1"/>
    <col min="93" max="93" width="18.28515625" style="37" customWidth="1"/>
    <col min="94" max="94" width="18" style="37" customWidth="1"/>
    <col min="95" max="95" width="14.85546875" style="37" customWidth="1"/>
    <col min="96" max="97" width="12.7109375" style="2" customWidth="1"/>
    <col min="98" max="98" width="18.28515625" style="37" customWidth="1"/>
    <col min="99" max="99" width="18" style="37" customWidth="1"/>
    <col min="100" max="100" width="14.85546875" style="37" customWidth="1"/>
    <col min="101" max="102" width="12.7109375" style="2" customWidth="1"/>
    <col min="103" max="103" width="18.28515625" style="37" customWidth="1"/>
    <col min="104" max="104" width="18" style="37" customWidth="1"/>
    <col min="105" max="105" width="14.7109375" style="37" customWidth="1"/>
    <col min="106" max="107" width="12.7109375" style="2" customWidth="1"/>
    <col min="108" max="108" width="18.28515625" style="37" customWidth="1"/>
    <col min="109" max="109" width="18" style="37" customWidth="1"/>
    <col min="110" max="110" width="11.85546875" style="37" customWidth="1"/>
    <col min="111" max="112" width="14.28515625" style="2" customWidth="1"/>
    <col min="113" max="113" width="18" style="37" customWidth="1"/>
    <col min="114" max="114" width="14.7109375" style="37" customWidth="1"/>
    <col min="115" max="115" width="14.28515625" style="2" customWidth="1"/>
    <col min="116" max="116" width="18.28515625" style="37" customWidth="1"/>
    <col min="117" max="117" width="18" style="37" customWidth="1"/>
    <col min="118" max="118" width="14.140625" style="37" customWidth="1"/>
    <col min="119" max="120" width="12.7109375" style="2" customWidth="1"/>
    <col min="121" max="121" width="18.28515625" style="37" customWidth="1"/>
    <col min="122" max="123" width="14.7109375" style="37" customWidth="1" outlineLevel="1"/>
    <col min="124" max="125" width="12.7109375" style="37" customWidth="1" outlineLevel="1"/>
    <col min="126" max="144" width="9.140625" style="59"/>
    <col min="145" max="16384" width="9.140625" style="2"/>
  </cols>
  <sheetData>
    <row r="1" spans="1:144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44"/>
      <c r="CF1" s="44"/>
      <c r="CG1" s="44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44" ht="26.25" customHeight="1" x14ac:dyDescent="0.2">
      <c r="A2" s="3"/>
      <c r="B2" s="3"/>
      <c r="C2" s="3"/>
      <c r="D2" s="3"/>
      <c r="E2" s="3"/>
      <c r="F2" s="3"/>
      <c r="G2" s="12" t="s">
        <v>175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38"/>
      <c r="AR2" s="38"/>
      <c r="AS2" s="38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4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38"/>
      <c r="DU2" s="38"/>
    </row>
    <row r="3" spans="1:144" s="11" customFormat="1" ht="83.25" customHeight="1" x14ac:dyDescent="0.2">
      <c r="A3" s="10"/>
      <c r="B3" s="10"/>
      <c r="C3" s="83" t="s">
        <v>115</v>
      </c>
      <c r="D3" s="84"/>
      <c r="E3" s="84"/>
      <c r="F3" s="84"/>
      <c r="G3" s="84"/>
      <c r="H3" s="85" t="s">
        <v>116</v>
      </c>
      <c r="I3" s="86"/>
      <c r="J3" s="86"/>
      <c r="K3" s="86"/>
      <c r="L3" s="87"/>
      <c r="M3" s="88" t="s">
        <v>148</v>
      </c>
      <c r="N3" s="89"/>
      <c r="O3" s="89"/>
      <c r="P3" s="89"/>
      <c r="Q3" s="90"/>
      <c r="R3" s="91" t="s">
        <v>149</v>
      </c>
      <c r="S3" s="92"/>
      <c r="T3" s="92"/>
      <c r="U3" s="92"/>
      <c r="V3" s="93"/>
      <c r="W3" s="97" t="s">
        <v>150</v>
      </c>
      <c r="X3" s="98"/>
      <c r="Y3" s="98"/>
      <c r="Z3" s="98"/>
      <c r="AA3" s="99"/>
      <c r="AB3" s="100" t="s">
        <v>151</v>
      </c>
      <c r="AC3" s="101"/>
      <c r="AD3" s="101"/>
      <c r="AE3" s="101"/>
      <c r="AF3" s="102"/>
      <c r="AG3" s="111" t="s">
        <v>152</v>
      </c>
      <c r="AH3" s="112"/>
      <c r="AI3" s="112"/>
      <c r="AJ3" s="112"/>
      <c r="AK3" s="113"/>
      <c r="AL3" s="115" t="s">
        <v>153</v>
      </c>
      <c r="AM3" s="119"/>
      <c r="AN3" s="119"/>
      <c r="AO3" s="119"/>
      <c r="AP3" s="120"/>
      <c r="AQ3" s="85" t="s">
        <v>117</v>
      </c>
      <c r="AR3" s="86"/>
      <c r="AS3" s="86"/>
      <c r="AT3" s="86"/>
      <c r="AU3" s="87"/>
      <c r="AV3" s="103" t="s">
        <v>154</v>
      </c>
      <c r="AW3" s="104"/>
      <c r="AX3" s="104"/>
      <c r="AY3" s="104"/>
      <c r="AZ3" s="105"/>
      <c r="BA3" s="106" t="s">
        <v>155</v>
      </c>
      <c r="BB3" s="107"/>
      <c r="BC3" s="107"/>
      <c r="BD3" s="107"/>
      <c r="BE3" s="107"/>
      <c r="BF3" s="108" t="s">
        <v>156</v>
      </c>
      <c r="BG3" s="109"/>
      <c r="BH3" s="109"/>
      <c r="BI3" s="109"/>
      <c r="BJ3" s="110"/>
      <c r="BK3" s="121" t="s">
        <v>118</v>
      </c>
      <c r="BL3" s="122"/>
      <c r="BM3" s="122"/>
      <c r="BN3" s="122"/>
      <c r="BO3" s="123"/>
      <c r="BP3" s="127" t="s">
        <v>157</v>
      </c>
      <c r="BQ3" s="128"/>
      <c r="BR3" s="128"/>
      <c r="BS3" s="128"/>
      <c r="BT3" s="129"/>
      <c r="BU3" s="130" t="s">
        <v>158</v>
      </c>
      <c r="BV3" s="131"/>
      <c r="BW3" s="131"/>
      <c r="BX3" s="131"/>
      <c r="BY3" s="132"/>
      <c r="BZ3" s="133" t="s">
        <v>159</v>
      </c>
      <c r="CA3" s="134"/>
      <c r="CB3" s="134"/>
      <c r="CC3" s="134"/>
      <c r="CD3" s="135"/>
      <c r="CE3" s="124" t="s">
        <v>160</v>
      </c>
      <c r="CF3" s="125"/>
      <c r="CG3" s="125"/>
      <c r="CH3" s="125"/>
      <c r="CI3" s="126"/>
      <c r="CJ3" s="116" t="s">
        <v>161</v>
      </c>
      <c r="CK3" s="117"/>
      <c r="CL3" s="117"/>
      <c r="CM3" s="117"/>
      <c r="CN3" s="118"/>
      <c r="CO3" s="116" t="s">
        <v>163</v>
      </c>
      <c r="CP3" s="117"/>
      <c r="CQ3" s="117"/>
      <c r="CR3" s="117"/>
      <c r="CS3" s="118"/>
      <c r="CT3" s="94" t="s">
        <v>162</v>
      </c>
      <c r="CU3" s="95"/>
      <c r="CV3" s="95"/>
      <c r="CW3" s="95"/>
      <c r="CX3" s="96"/>
      <c r="CY3" s="115" t="s">
        <v>164</v>
      </c>
      <c r="CZ3" s="119"/>
      <c r="DA3" s="119"/>
      <c r="DB3" s="119"/>
      <c r="DC3" s="120"/>
      <c r="DD3" s="111" t="s">
        <v>165</v>
      </c>
      <c r="DE3" s="112"/>
      <c r="DF3" s="112"/>
      <c r="DG3" s="112"/>
      <c r="DH3" s="113"/>
      <c r="DI3" s="88" t="s">
        <v>166</v>
      </c>
      <c r="DJ3" s="89"/>
      <c r="DK3" s="90"/>
      <c r="DL3" s="114" t="s">
        <v>167</v>
      </c>
      <c r="DM3" s="114"/>
      <c r="DN3" s="114"/>
      <c r="DO3" s="114"/>
      <c r="DP3" s="115"/>
      <c r="DQ3" s="82" t="s">
        <v>168</v>
      </c>
      <c r="DR3" s="82"/>
      <c r="DS3" s="82"/>
      <c r="DT3" s="82"/>
      <c r="DU3" s="82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</row>
    <row r="4" spans="1:144" s="19" customFormat="1" ht="120" x14ac:dyDescent="0.2">
      <c r="A4" s="10"/>
      <c r="B4" s="18" t="s">
        <v>119</v>
      </c>
      <c r="C4" s="41" t="s">
        <v>169</v>
      </c>
      <c r="D4" s="41" t="s">
        <v>173</v>
      </c>
      <c r="E4" s="41" t="s">
        <v>170</v>
      </c>
      <c r="F4" s="41" t="s">
        <v>171</v>
      </c>
      <c r="G4" s="41" t="s">
        <v>172</v>
      </c>
      <c r="H4" s="41" t="s">
        <v>169</v>
      </c>
      <c r="I4" s="41" t="s">
        <v>173</v>
      </c>
      <c r="J4" s="41" t="s">
        <v>170</v>
      </c>
      <c r="K4" s="41" t="s">
        <v>171</v>
      </c>
      <c r="L4" s="41" t="s">
        <v>172</v>
      </c>
      <c r="M4" s="41" t="s">
        <v>169</v>
      </c>
      <c r="N4" s="41" t="s">
        <v>173</v>
      </c>
      <c r="O4" s="41" t="s">
        <v>170</v>
      </c>
      <c r="P4" s="41" t="s">
        <v>171</v>
      </c>
      <c r="Q4" s="41" t="s">
        <v>172</v>
      </c>
      <c r="R4" s="41" t="s">
        <v>169</v>
      </c>
      <c r="S4" s="41" t="s">
        <v>173</v>
      </c>
      <c r="T4" s="41" t="s">
        <v>170</v>
      </c>
      <c r="U4" s="41" t="s">
        <v>171</v>
      </c>
      <c r="V4" s="41" t="s">
        <v>172</v>
      </c>
      <c r="W4" s="41" t="s">
        <v>169</v>
      </c>
      <c r="X4" s="41" t="s">
        <v>173</v>
      </c>
      <c r="Y4" s="41" t="s">
        <v>170</v>
      </c>
      <c r="Z4" s="41" t="s">
        <v>171</v>
      </c>
      <c r="AA4" s="41" t="s">
        <v>172</v>
      </c>
      <c r="AB4" s="41" t="s">
        <v>169</v>
      </c>
      <c r="AC4" s="41" t="s">
        <v>173</v>
      </c>
      <c r="AD4" s="41" t="s">
        <v>170</v>
      </c>
      <c r="AE4" s="41" t="s">
        <v>171</v>
      </c>
      <c r="AF4" s="41" t="s">
        <v>172</v>
      </c>
      <c r="AG4" s="41" t="s">
        <v>169</v>
      </c>
      <c r="AH4" s="41" t="s">
        <v>173</v>
      </c>
      <c r="AI4" s="41" t="s">
        <v>170</v>
      </c>
      <c r="AJ4" s="41" t="s">
        <v>171</v>
      </c>
      <c r="AK4" s="41" t="s">
        <v>172</v>
      </c>
      <c r="AL4" s="41" t="s">
        <v>169</v>
      </c>
      <c r="AM4" s="41" t="s">
        <v>173</v>
      </c>
      <c r="AN4" s="41" t="s">
        <v>170</v>
      </c>
      <c r="AO4" s="41" t="s">
        <v>171</v>
      </c>
      <c r="AP4" s="41" t="s">
        <v>172</v>
      </c>
      <c r="AQ4" s="41" t="s">
        <v>169</v>
      </c>
      <c r="AR4" s="41" t="s">
        <v>173</v>
      </c>
      <c r="AS4" s="41" t="s">
        <v>170</v>
      </c>
      <c r="AT4" s="41" t="s">
        <v>171</v>
      </c>
      <c r="AU4" s="41" t="s">
        <v>172</v>
      </c>
      <c r="AV4" s="41" t="s">
        <v>169</v>
      </c>
      <c r="AW4" s="41" t="s">
        <v>173</v>
      </c>
      <c r="AX4" s="41" t="s">
        <v>170</v>
      </c>
      <c r="AY4" s="41" t="s">
        <v>171</v>
      </c>
      <c r="AZ4" s="41" t="s">
        <v>172</v>
      </c>
      <c r="BA4" s="41" t="s">
        <v>169</v>
      </c>
      <c r="BB4" s="41" t="s">
        <v>173</v>
      </c>
      <c r="BC4" s="41" t="s">
        <v>170</v>
      </c>
      <c r="BD4" s="41" t="s">
        <v>171</v>
      </c>
      <c r="BE4" s="41" t="s">
        <v>172</v>
      </c>
      <c r="BF4" s="41" t="s">
        <v>169</v>
      </c>
      <c r="BG4" s="41" t="s">
        <v>173</v>
      </c>
      <c r="BH4" s="41" t="s">
        <v>170</v>
      </c>
      <c r="BI4" s="41" t="s">
        <v>171</v>
      </c>
      <c r="BJ4" s="41" t="s">
        <v>172</v>
      </c>
      <c r="BK4" s="41" t="s">
        <v>169</v>
      </c>
      <c r="BL4" s="41" t="s">
        <v>173</v>
      </c>
      <c r="BM4" s="41" t="s">
        <v>170</v>
      </c>
      <c r="BN4" s="41" t="s">
        <v>171</v>
      </c>
      <c r="BO4" s="41" t="s">
        <v>172</v>
      </c>
      <c r="BP4" s="41" t="s">
        <v>169</v>
      </c>
      <c r="BQ4" s="41" t="s">
        <v>173</v>
      </c>
      <c r="BR4" s="41" t="s">
        <v>170</v>
      </c>
      <c r="BS4" s="41" t="s">
        <v>171</v>
      </c>
      <c r="BT4" s="41" t="s">
        <v>172</v>
      </c>
      <c r="BU4" s="41" t="s">
        <v>169</v>
      </c>
      <c r="BV4" s="41" t="s">
        <v>173</v>
      </c>
      <c r="BW4" s="41" t="s">
        <v>170</v>
      </c>
      <c r="BX4" s="41" t="s">
        <v>171</v>
      </c>
      <c r="BY4" s="41" t="s">
        <v>172</v>
      </c>
      <c r="BZ4" s="41" t="s">
        <v>169</v>
      </c>
      <c r="CA4" s="41" t="s">
        <v>173</v>
      </c>
      <c r="CB4" s="41" t="s">
        <v>170</v>
      </c>
      <c r="CC4" s="41" t="s">
        <v>171</v>
      </c>
      <c r="CD4" s="41" t="s">
        <v>172</v>
      </c>
      <c r="CE4" s="41" t="s">
        <v>169</v>
      </c>
      <c r="CF4" s="41" t="s">
        <v>173</v>
      </c>
      <c r="CG4" s="41" t="s">
        <v>170</v>
      </c>
      <c r="CH4" s="41" t="s">
        <v>171</v>
      </c>
      <c r="CI4" s="41" t="s">
        <v>172</v>
      </c>
      <c r="CJ4" s="41" t="s">
        <v>169</v>
      </c>
      <c r="CK4" s="41" t="s">
        <v>173</v>
      </c>
      <c r="CL4" s="41" t="s">
        <v>170</v>
      </c>
      <c r="CM4" s="41" t="s">
        <v>171</v>
      </c>
      <c r="CN4" s="41" t="s">
        <v>172</v>
      </c>
      <c r="CO4" s="41" t="s">
        <v>169</v>
      </c>
      <c r="CP4" s="41" t="s">
        <v>173</v>
      </c>
      <c r="CQ4" s="41" t="s">
        <v>170</v>
      </c>
      <c r="CR4" s="41" t="s">
        <v>171</v>
      </c>
      <c r="CS4" s="41" t="s">
        <v>172</v>
      </c>
      <c r="CT4" s="41" t="s">
        <v>169</v>
      </c>
      <c r="CU4" s="41" t="s">
        <v>173</v>
      </c>
      <c r="CV4" s="41" t="s">
        <v>170</v>
      </c>
      <c r="CW4" s="41" t="s">
        <v>171</v>
      </c>
      <c r="CX4" s="41" t="s">
        <v>172</v>
      </c>
      <c r="CY4" s="41" t="s">
        <v>169</v>
      </c>
      <c r="CZ4" s="41" t="s">
        <v>173</v>
      </c>
      <c r="DA4" s="41" t="s">
        <v>170</v>
      </c>
      <c r="DB4" s="41" t="s">
        <v>171</v>
      </c>
      <c r="DC4" s="41" t="s">
        <v>172</v>
      </c>
      <c r="DD4" s="41" t="s">
        <v>169</v>
      </c>
      <c r="DE4" s="41" t="s">
        <v>173</v>
      </c>
      <c r="DF4" s="41" t="s">
        <v>170</v>
      </c>
      <c r="DG4" s="41" t="s">
        <v>171</v>
      </c>
      <c r="DH4" s="41" t="s">
        <v>172</v>
      </c>
      <c r="DI4" s="41" t="s">
        <v>173</v>
      </c>
      <c r="DJ4" s="41" t="s">
        <v>170</v>
      </c>
      <c r="DK4" s="41" t="s">
        <v>174</v>
      </c>
      <c r="DL4" s="41" t="s">
        <v>169</v>
      </c>
      <c r="DM4" s="41" t="s">
        <v>173</v>
      </c>
      <c r="DN4" s="41" t="s">
        <v>170</v>
      </c>
      <c r="DO4" s="41" t="s">
        <v>171</v>
      </c>
      <c r="DP4" s="41" t="s">
        <v>172</v>
      </c>
      <c r="DQ4" s="41" t="s">
        <v>169</v>
      </c>
      <c r="DR4" s="41" t="s">
        <v>173</v>
      </c>
      <c r="DS4" s="41" t="s">
        <v>170</v>
      </c>
      <c r="DT4" s="41" t="s">
        <v>171</v>
      </c>
      <c r="DU4" s="41" t="s">
        <v>172</v>
      </c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</row>
    <row r="5" spans="1:144" s="6" customFormat="1" ht="18" customHeight="1" x14ac:dyDescent="0.25">
      <c r="A5" s="5" t="s">
        <v>120</v>
      </c>
      <c r="B5" s="5" t="s">
        <v>121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39">
        <f t="shared" si="0"/>
        <v>13</v>
      </c>
      <c r="P5" s="5">
        <f t="shared" si="0"/>
        <v>14</v>
      </c>
      <c r="Q5" s="5">
        <f t="shared" si="0"/>
        <v>15</v>
      </c>
      <c r="R5" s="39">
        <f t="shared" ref="R5" si="1">Q5+1</f>
        <v>16</v>
      </c>
      <c r="S5" s="39">
        <f t="shared" ref="S5" si="2">R5+1</f>
        <v>17</v>
      </c>
      <c r="T5" s="39">
        <f t="shared" ref="T5" si="3">S5+1</f>
        <v>18</v>
      </c>
      <c r="U5" s="5">
        <f t="shared" si="0"/>
        <v>19</v>
      </c>
      <c r="V5" s="5">
        <f t="shared" si="0"/>
        <v>20</v>
      </c>
      <c r="W5" s="39">
        <f t="shared" ref="W5" si="4">V5+1</f>
        <v>21</v>
      </c>
      <c r="X5" s="39">
        <f t="shared" ref="X5" si="5">W5+1</f>
        <v>22</v>
      </c>
      <c r="Y5" s="39">
        <f t="shared" ref="Y5" si="6">X5+1</f>
        <v>23</v>
      </c>
      <c r="Z5" s="5">
        <f t="shared" si="0"/>
        <v>24</v>
      </c>
      <c r="AA5" s="5">
        <f t="shared" si="0"/>
        <v>25</v>
      </c>
      <c r="AB5" s="39">
        <f t="shared" ref="AB5" si="7">AA5+1</f>
        <v>26</v>
      </c>
      <c r="AC5" s="39">
        <f t="shared" ref="AC5" si="8">AB5+1</f>
        <v>27</v>
      </c>
      <c r="AD5" s="39">
        <f t="shared" ref="AD5" si="9">AC5+1</f>
        <v>28</v>
      </c>
      <c r="AE5" s="5">
        <f t="shared" ref="AE5" si="10">AD5+1</f>
        <v>29</v>
      </c>
      <c r="AF5" s="5">
        <f t="shared" ref="AF5" si="11">AE5+1</f>
        <v>30</v>
      </c>
      <c r="AG5" s="39">
        <f t="shared" ref="AG5" si="12">AF5+1</f>
        <v>31</v>
      </c>
      <c r="AH5" s="39">
        <f t="shared" ref="AH5" si="13">AG5+1</f>
        <v>32</v>
      </c>
      <c r="AI5" s="39">
        <f t="shared" ref="AI5" si="14">AH5+1</f>
        <v>33</v>
      </c>
      <c r="AJ5" s="5">
        <f t="shared" ref="AJ5" si="15">AI5+1</f>
        <v>34</v>
      </c>
      <c r="AK5" s="5">
        <f t="shared" ref="AK5" si="16">AJ5+1</f>
        <v>35</v>
      </c>
      <c r="AL5" s="39">
        <f t="shared" ref="AL5" si="17">AK5+1</f>
        <v>36</v>
      </c>
      <c r="AM5" s="39">
        <f t="shared" ref="AM5" si="18">AL5+1</f>
        <v>37</v>
      </c>
      <c r="AN5" s="39">
        <f t="shared" ref="AN5" si="19">AM5+1</f>
        <v>38</v>
      </c>
      <c r="AO5" s="5">
        <f t="shared" ref="AO5" si="20">AN5+1</f>
        <v>39</v>
      </c>
      <c r="AP5" s="5">
        <f t="shared" ref="AP5:AU5" si="21">AO5+1</f>
        <v>40</v>
      </c>
      <c r="AQ5" s="39">
        <f t="shared" si="21"/>
        <v>41</v>
      </c>
      <c r="AR5" s="39">
        <f t="shared" si="21"/>
        <v>42</v>
      </c>
      <c r="AS5" s="39">
        <f t="shared" si="21"/>
        <v>43</v>
      </c>
      <c r="AT5" s="5">
        <f t="shared" si="21"/>
        <v>44</v>
      </c>
      <c r="AU5" s="5">
        <f t="shared" si="21"/>
        <v>45</v>
      </c>
      <c r="AV5" s="39">
        <f t="shared" ref="AV5" si="22">AU5+1</f>
        <v>46</v>
      </c>
      <c r="AW5" s="39">
        <f t="shared" ref="AW5" si="23">AV5+1</f>
        <v>47</v>
      </c>
      <c r="AX5" s="39">
        <f t="shared" ref="AX5" si="24">AW5+1</f>
        <v>48</v>
      </c>
      <c r="AY5" s="5">
        <f t="shared" ref="AY5" si="25">AX5+1</f>
        <v>49</v>
      </c>
      <c r="AZ5" s="5">
        <f t="shared" ref="AZ5" si="26">AY5+1</f>
        <v>50</v>
      </c>
      <c r="BA5" s="39">
        <f t="shared" ref="BA5" si="27">AZ5+1</f>
        <v>51</v>
      </c>
      <c r="BB5" s="39">
        <f t="shared" ref="BB5" si="28">BA5+1</f>
        <v>52</v>
      </c>
      <c r="BC5" s="39">
        <f t="shared" ref="BC5" si="29">BB5+1</f>
        <v>53</v>
      </c>
      <c r="BD5" s="5">
        <f t="shared" ref="BD5" si="30">BC5+1</f>
        <v>54</v>
      </c>
      <c r="BE5" s="5">
        <f t="shared" ref="BE5" si="31">BD5+1</f>
        <v>55</v>
      </c>
      <c r="BF5" s="39">
        <f t="shared" ref="BF5" si="32">BE5+1</f>
        <v>56</v>
      </c>
      <c r="BG5" s="39">
        <f t="shared" ref="BG5" si="33">BF5+1</f>
        <v>57</v>
      </c>
      <c r="BH5" s="39">
        <f t="shared" ref="BH5" si="34">BG5+1</f>
        <v>58</v>
      </c>
      <c r="BI5" s="5">
        <f t="shared" ref="BI5" si="35">BH5+1</f>
        <v>59</v>
      </c>
      <c r="BJ5" s="5">
        <f t="shared" ref="BJ5" si="36">BI5+1</f>
        <v>60</v>
      </c>
      <c r="BK5" s="39">
        <f t="shared" ref="BK5" si="37">BJ5+1</f>
        <v>61</v>
      </c>
      <c r="BL5" s="39">
        <f>BK5+1</f>
        <v>62</v>
      </c>
      <c r="BM5" s="39">
        <f t="shared" ref="BM5" si="38">BL5+1</f>
        <v>63</v>
      </c>
      <c r="BN5" s="5">
        <f t="shared" ref="BN5" si="39">BM5+1</f>
        <v>64</v>
      </c>
      <c r="BO5" s="5">
        <f t="shared" ref="BO5" si="40">BN5+1</f>
        <v>65</v>
      </c>
      <c r="BP5" s="39">
        <f t="shared" ref="BP5" si="41">BO5+1</f>
        <v>66</v>
      </c>
      <c r="BQ5" s="39">
        <f>BP5+1</f>
        <v>67</v>
      </c>
      <c r="BR5" s="39">
        <f t="shared" ref="BR5" si="42">BQ5+1</f>
        <v>68</v>
      </c>
      <c r="BS5" s="5">
        <f t="shared" ref="BS5" si="43">BR5+1</f>
        <v>69</v>
      </c>
      <c r="BT5" s="5">
        <f t="shared" ref="BT5" si="44">BS5+1</f>
        <v>70</v>
      </c>
      <c r="BU5" s="39">
        <f t="shared" ref="BU5" si="45">BT5+1</f>
        <v>71</v>
      </c>
      <c r="BV5" s="39">
        <f t="shared" ref="BV5" si="46">BU5+1</f>
        <v>72</v>
      </c>
      <c r="BW5" s="39">
        <f t="shared" ref="BW5" si="47">BV5+1</f>
        <v>73</v>
      </c>
      <c r="BX5" s="5">
        <f t="shared" ref="BX5" si="48">BW5+1</f>
        <v>74</v>
      </c>
      <c r="BY5" s="5">
        <f t="shared" ref="BY5" si="49">BX5+1</f>
        <v>75</v>
      </c>
      <c r="BZ5" s="39">
        <f t="shared" ref="BZ5" si="50">BY5+1</f>
        <v>76</v>
      </c>
      <c r="CA5" s="39">
        <f t="shared" ref="CA5" si="51">BZ5+1</f>
        <v>77</v>
      </c>
      <c r="CB5" s="39">
        <f t="shared" ref="CB5" si="52">CA5+1</f>
        <v>78</v>
      </c>
      <c r="CC5" s="5">
        <f t="shared" ref="CC5" si="53">CB5+1</f>
        <v>79</v>
      </c>
      <c r="CD5" s="5">
        <f t="shared" ref="CD5:CG5" si="54">CC5+1</f>
        <v>80</v>
      </c>
      <c r="CE5" s="39">
        <f t="shared" si="54"/>
        <v>81</v>
      </c>
      <c r="CF5" s="39">
        <f t="shared" si="54"/>
        <v>82</v>
      </c>
      <c r="CG5" s="39">
        <f t="shared" si="54"/>
        <v>83</v>
      </c>
      <c r="CH5" s="5">
        <f t="shared" ref="CH5" si="55">CG5+1</f>
        <v>84</v>
      </c>
      <c r="CI5" s="5">
        <f t="shared" ref="CI5" si="56">CH5+1</f>
        <v>85</v>
      </c>
      <c r="CJ5" s="39">
        <f t="shared" ref="CJ5" si="57">CI5+1</f>
        <v>86</v>
      </c>
      <c r="CK5" s="39">
        <f t="shared" ref="CK5" si="58">CJ5+1</f>
        <v>87</v>
      </c>
      <c r="CL5" s="39">
        <f t="shared" ref="CL5" si="59">CK5+1</f>
        <v>88</v>
      </c>
      <c r="CM5" s="5">
        <f t="shared" ref="CM5" si="60">CL5+1</f>
        <v>89</v>
      </c>
      <c r="CN5" s="5">
        <f t="shared" ref="CN5" si="61">CM5+1</f>
        <v>90</v>
      </c>
      <c r="CO5" s="39">
        <f t="shared" ref="CO5" si="62">CN5+1</f>
        <v>91</v>
      </c>
      <c r="CP5" s="39">
        <f t="shared" ref="CP5" si="63">CO5+1</f>
        <v>92</v>
      </c>
      <c r="CQ5" s="39">
        <f t="shared" ref="CQ5" si="64">CP5+1</f>
        <v>93</v>
      </c>
      <c r="CR5" s="5">
        <f t="shared" ref="CR5" si="65">CQ5+1</f>
        <v>94</v>
      </c>
      <c r="CS5" s="5">
        <f t="shared" ref="CS5" si="66">CR5+1</f>
        <v>95</v>
      </c>
      <c r="CT5" s="39">
        <f t="shared" ref="CT5" si="67">CS5+1</f>
        <v>96</v>
      </c>
      <c r="CU5" s="39">
        <f t="shared" ref="CU5" si="68">CT5+1</f>
        <v>97</v>
      </c>
      <c r="CV5" s="39">
        <f t="shared" ref="CV5" si="69">CU5+1</f>
        <v>98</v>
      </c>
      <c r="CW5" s="5">
        <f t="shared" ref="CW5" si="70">CV5+1</f>
        <v>99</v>
      </c>
      <c r="CX5" s="5">
        <f t="shared" ref="CX5" si="71">CW5+1</f>
        <v>100</v>
      </c>
      <c r="CY5" s="39">
        <f t="shared" ref="CY5" si="72">CX5+1</f>
        <v>101</v>
      </c>
      <c r="CZ5" s="39">
        <f t="shared" ref="CZ5" si="73">CY5+1</f>
        <v>102</v>
      </c>
      <c r="DA5" s="39">
        <f t="shared" ref="DA5" si="74">CZ5+1</f>
        <v>103</v>
      </c>
      <c r="DB5" s="5">
        <f t="shared" ref="DB5" si="75">DA5+1</f>
        <v>104</v>
      </c>
      <c r="DC5" s="5">
        <f t="shared" ref="DC5" si="76">DB5+1</f>
        <v>105</v>
      </c>
      <c r="DD5" s="39">
        <f t="shared" ref="DD5" si="77">DC5+1</f>
        <v>106</v>
      </c>
      <c r="DE5" s="39">
        <f t="shared" ref="DE5" si="78">DD5+1</f>
        <v>107</v>
      </c>
      <c r="DF5" s="39">
        <f t="shared" ref="DF5" si="79">DE5+1</f>
        <v>108</v>
      </c>
      <c r="DG5" s="5">
        <f t="shared" ref="DG5" si="80">DF5+1</f>
        <v>109</v>
      </c>
      <c r="DH5" s="5">
        <f t="shared" ref="DH5:DJ5" si="81">DG5+1</f>
        <v>110</v>
      </c>
      <c r="DI5" s="39">
        <f t="shared" si="81"/>
        <v>111</v>
      </c>
      <c r="DJ5" s="39">
        <f t="shared" si="81"/>
        <v>112</v>
      </c>
      <c r="DK5" s="5">
        <f t="shared" ref="DK5" si="82">DJ5+1</f>
        <v>113</v>
      </c>
      <c r="DL5" s="39">
        <f t="shared" ref="DL5" si="83">DK5+1</f>
        <v>114</v>
      </c>
      <c r="DM5" s="39">
        <f t="shared" ref="DM5" si="84">DL5+1</f>
        <v>115</v>
      </c>
      <c r="DN5" s="39">
        <f t="shared" ref="DN5" si="85">DM5+1</f>
        <v>116</v>
      </c>
      <c r="DO5" s="5">
        <f t="shared" ref="DO5" si="86">DN5+1</f>
        <v>117</v>
      </c>
      <c r="DP5" s="56">
        <f t="shared" ref="DP5:DQ5" si="87">DO5+1</f>
        <v>118</v>
      </c>
      <c r="DQ5" s="39">
        <f t="shared" si="87"/>
        <v>119</v>
      </c>
      <c r="DR5" s="39">
        <f t="shared" ref="DR5:DS5" si="88">DQ5+1</f>
        <v>120</v>
      </c>
      <c r="DS5" s="39">
        <f t="shared" si="88"/>
        <v>121</v>
      </c>
      <c r="DT5" s="39">
        <f t="shared" ref="DT5" si="89">DS5+1</f>
        <v>122</v>
      </c>
      <c r="DU5" s="39">
        <f t="shared" ref="DU5" si="90">DT5+1</f>
        <v>123</v>
      </c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</row>
    <row r="6" spans="1:144" s="17" customFormat="1" ht="32.1" customHeight="1" x14ac:dyDescent="0.25">
      <c r="A6" s="16"/>
      <c r="B6" s="7" t="s">
        <v>122</v>
      </c>
      <c r="C6" s="43">
        <f>SUM(C7:C10)</f>
        <v>9952683.8699999992</v>
      </c>
      <c r="D6" s="43">
        <f>SUM(D7:D10)</f>
        <v>9651337.8300000001</v>
      </c>
      <c r="E6" s="21">
        <v>7986115.4000000004</v>
      </c>
      <c r="F6" s="22">
        <f t="shared" ref="F6:F37" si="91">IF(D6&lt;=0," ",IF(D6/C6*100&gt;200,"СВ.200",D6/C6))</f>
        <v>0.96972213285018172</v>
      </c>
      <c r="G6" s="22">
        <f t="shared" ref="G6:G37" si="92">IF(E6=0," ",IF(D6/E6*100&gt;200,"св.200",D6/E6))</f>
        <v>1.208514696644629</v>
      </c>
      <c r="H6" s="21">
        <f>SUM(H7:H10)</f>
        <v>8933600</v>
      </c>
      <c r="I6" s="43">
        <f>SUM(I7:I10)</f>
        <v>8736595.8000000007</v>
      </c>
      <c r="J6" s="68">
        <v>7016010.0599999996</v>
      </c>
      <c r="K6" s="22">
        <f t="shared" ref="K6:K37" si="93">IF(I6&lt;=0," ",IF(I6/H6*100&gt;200,"СВ.200",I6/H6))</f>
        <v>0.97794794931494589</v>
      </c>
      <c r="L6" s="22">
        <f>IF(J6=0," ",IF(I6/J6*100&gt;200,"св.200",I6/J6))</f>
        <v>1.2452370685454806</v>
      </c>
      <c r="M6" s="43">
        <f>SUM(M7:M10)</f>
        <v>6931000</v>
      </c>
      <c r="N6" s="43">
        <f>SUM(N7:N10)</f>
        <v>7380807.5600000005</v>
      </c>
      <c r="O6" s="68">
        <v>5681005.7000000002</v>
      </c>
      <c r="P6" s="34">
        <f t="shared" ref="P6:P37" si="94">IF(N6&lt;=0," ",IF(M6&lt;=0," ",IF(N6/M6*100&gt;200,"СВ.200",N6/M6)))</f>
        <v>1.0648979310344828</v>
      </c>
      <c r="Q6" s="22">
        <f>IF(O6=0," ",IF(N6/O6*100&gt;200,"св.200",N6/O6))</f>
        <v>1.299207913134113</v>
      </c>
      <c r="R6" s="43">
        <f>SUM(R7:R10)</f>
        <v>1141100</v>
      </c>
      <c r="S6" s="43">
        <f>SUM(S7:S10)</f>
        <v>816005.11</v>
      </c>
      <c r="T6" s="68">
        <v>823369.21</v>
      </c>
      <c r="U6" s="22">
        <f t="shared" ref="U6:U37" si="95">IF(S6&lt;=0," ",IF(R6&lt;=0," ",IF(S6/R6*100&gt;200,"СВ.200",S6/R6)))</f>
        <v>0.71510394356322848</v>
      </c>
      <c r="V6" s="22">
        <f>IF(T6=0," ",IF(S6/T6*100&gt;200,"св.200",S6/T6))</f>
        <v>0.99105613871570453</v>
      </c>
      <c r="W6" s="43">
        <f>SUM(W7:W10)</f>
        <v>38500</v>
      </c>
      <c r="X6" s="43">
        <f>SUM(X7:X10)</f>
        <v>79822.44</v>
      </c>
      <c r="Y6" s="68">
        <v>20717.32</v>
      </c>
      <c r="Z6" s="22" t="str">
        <f t="shared" ref="Z6:Z31" si="96">IF(X6&lt;=0," ",IF(W6&lt;=0," ",IF(X6/W6*100&gt;200,"СВ.200",X6/W6)))</f>
        <v>СВ.200</v>
      </c>
      <c r="AA6" s="22" t="str">
        <f>IF(Y6=0," ",IF(X6/Y6*100&gt;200,"св.200",X6/Y6))</f>
        <v>св.200</v>
      </c>
      <c r="AB6" s="43">
        <f>SUM(AB7:AB10)</f>
        <v>242000</v>
      </c>
      <c r="AC6" s="43">
        <f>SUM(AC7:AC10)</f>
        <v>182871.2</v>
      </c>
      <c r="AD6" s="68">
        <v>156948.12</v>
      </c>
      <c r="AE6" s="22">
        <f t="shared" ref="AE6:AE37" si="97">IF(AC6&lt;=0," ",IF(AB6&lt;=0," ",IF(AC6/AB6*100&gt;200,"СВ.200",AC6/AB6)))</f>
        <v>0.75566611570247944</v>
      </c>
      <c r="AF6" s="22">
        <f>IF(AD6=0," ",IF(AC6/AD6*100&gt;200,"св.200",AC6/AD6))</f>
        <v>1.1651697388920621</v>
      </c>
      <c r="AG6" s="43">
        <f>SUM(AG7:AG10)</f>
        <v>580000</v>
      </c>
      <c r="AH6" s="43">
        <f>SUM(AH7:AH10)</f>
        <v>275489.49</v>
      </c>
      <c r="AI6" s="68">
        <v>332769.71000000002</v>
      </c>
      <c r="AJ6" s="22">
        <f t="shared" ref="AJ6:AJ37" si="98">IF(AH6&lt;=0," ",IF(AG6&lt;=0," ",IF(AH6/AG6*100&gt;200,"СВ.200",AH6/AG6)))</f>
        <v>0.4749818793103448</v>
      </c>
      <c r="AK6" s="22">
        <f>IF(AI6=0," ",IF(AH6/AI6*100&gt;200,"св.200",AH6/AI6))</f>
        <v>0.8278682876515413</v>
      </c>
      <c r="AL6" s="43">
        <f>SUM(AL7:AL10)</f>
        <v>1000</v>
      </c>
      <c r="AM6" s="43">
        <f>SUM(AM7:AM10)</f>
        <v>1600</v>
      </c>
      <c r="AN6" s="68">
        <v>1200</v>
      </c>
      <c r="AO6" s="22">
        <f>IF(AM6&lt;=0," ",IF(AL6&lt;=0," ",IF(AM6/AL6*100&gt;200,"СВ.200",AM6/AL6)))</f>
        <v>1.6</v>
      </c>
      <c r="AP6" s="22">
        <f>IF(AN6=0," ",IF(AM6/AN6*100&gt;200,"св.200",AM6/AN6))</f>
        <v>1.3333333333333333</v>
      </c>
      <c r="AQ6" s="43">
        <f>SUM(AQ7:AQ10)</f>
        <v>1019083.8699999999</v>
      </c>
      <c r="AR6" s="43">
        <f>SUM(AR7:AR10)</f>
        <v>914742.03000000014</v>
      </c>
      <c r="AS6" s="68">
        <v>970105.34</v>
      </c>
      <c r="AT6" s="22">
        <f t="shared" ref="AT6:AT69" si="99">IF(AR6&lt;=0," ",IF(AQ6&lt;=0," ",IF(AR6/AQ6*100&gt;200,"СВ.200",AR6/AQ6)))</f>
        <v>0.89761211704783461</v>
      </c>
      <c r="AU6" s="22">
        <f>IF(AS6=0," ",IF(AR6/AS6*100&gt;200,"св.200",AR6/AS6))</f>
        <v>0.9429306202973794</v>
      </c>
      <c r="AV6" s="43">
        <f>SUM(AV7:AV10)</f>
        <v>215000</v>
      </c>
      <c r="AW6" s="43">
        <f>SUM(AW7:AW10)</f>
        <v>183172.8</v>
      </c>
      <c r="AX6" s="68">
        <v>129832.58</v>
      </c>
      <c r="AY6" s="22">
        <f t="shared" ref="AY6:AY37" si="100">IF(AW6&lt;=0," ",IF(AV6&lt;=0," ",IF(AW6/AV6*100&gt;200,"СВ.200",AW6/AV6)))</f>
        <v>0.85196651162790693</v>
      </c>
      <c r="AZ6" s="22">
        <f>IF(AX6=0," ",IF(AW6/AX6*100&gt;200,"св.200",AW6/AX6))</f>
        <v>1.4108384813734733</v>
      </c>
      <c r="BA6" s="43">
        <f>SUM(BA7:BA10)</f>
        <v>154700</v>
      </c>
      <c r="BB6" s="43">
        <f>SUM(BB7:BB10)</f>
        <v>138606.22</v>
      </c>
      <c r="BC6" s="68">
        <v>54792.04</v>
      </c>
      <c r="BD6" s="22">
        <f t="shared" ref="BD6" si="101">IF(BB6&lt;=0," ",IF(BA6&lt;=0," ",IF(BB6/BA6*100&gt;200,"СВ.200",BB6/BA6)))</f>
        <v>0.89596780866192627</v>
      </c>
      <c r="BE6" s="22" t="str">
        <f t="shared" ref="BE6" si="102">IF(BC6=0," ",IF(BB6/BC6*100&gt;200,"св.200",BB6/BC6))</f>
        <v>св.200</v>
      </c>
      <c r="BF6" s="43">
        <f>SUM(BF7:BF10)</f>
        <v>19500</v>
      </c>
      <c r="BG6" s="43">
        <f>SUM(BG7:BG10)</f>
        <v>143281.04</v>
      </c>
      <c r="BH6" s="68">
        <v>14677.2</v>
      </c>
      <c r="BI6" s="22" t="str">
        <f t="shared" ref="BI6" si="103">IF(BG6&lt;=0," ",IF(BF6&lt;=0," ",IF(BG6/BF6*100&gt;200,"СВ.200",BG6/BF6)))</f>
        <v>СВ.200</v>
      </c>
      <c r="BJ6" s="22" t="str">
        <f t="shared" ref="BJ6" si="104">IF(BH6=0," ",IF(BG6/BH6*100&gt;200,"св.200",BG6/BH6))</f>
        <v>св.200</v>
      </c>
      <c r="BK6" s="43">
        <f>SUM(BK7:BK10)</f>
        <v>0</v>
      </c>
      <c r="BL6" s="43">
        <f>SUM(BL7:BL10)</f>
        <v>0</v>
      </c>
      <c r="BM6" s="68">
        <v>0</v>
      </c>
      <c r="BN6" s="22" t="str">
        <f t="shared" ref="BN6:BN42" si="105">IF(BL6&lt;=0," ",IF(BK6&lt;=0," ",IF(BL6/BK6*100&gt;200,"СВ.200",BL6/BK6)))</f>
        <v xml:space="preserve"> </v>
      </c>
      <c r="BO6" s="22" t="str">
        <f>IF(BM6=0," ",IF(BL6/BM6*100&gt;200,"св.200",BL6/BM6))</f>
        <v xml:space="preserve"> </v>
      </c>
      <c r="BP6" s="43">
        <f>SUM(BP7:BP10)</f>
        <v>54220</v>
      </c>
      <c r="BQ6" s="43">
        <f>SUM(BQ7:BQ10)</f>
        <v>36074.230000000003</v>
      </c>
      <c r="BR6" s="68">
        <v>39395.370000000003</v>
      </c>
      <c r="BS6" s="22">
        <f t="shared" ref="BS6:BS37" si="106">IF(BQ6&lt;=0," ",IF(BP6&lt;=0," ",IF(BQ6/BP6*100&gt;200,"СВ.200",BQ6/BP6)))</f>
        <v>0.6653306897823682</v>
      </c>
      <c r="BT6" s="22">
        <f t="shared" ref="BT6:BT12" si="107">IF(BR6=0," ",IF(BQ6/BR6*100&gt;200,"св.200",BQ6/BR6))</f>
        <v>0.91569719995014642</v>
      </c>
      <c r="BU6" s="43">
        <f>SUM(BU7:BU10)</f>
        <v>274000</v>
      </c>
      <c r="BV6" s="43">
        <f>SUM(BV7:BV10)</f>
        <v>231983.91</v>
      </c>
      <c r="BW6" s="68">
        <v>491941.52999999997</v>
      </c>
      <c r="BX6" s="22">
        <f t="shared" ref="BX6:BX32" si="108">IF(BV6&lt;=0," ",IF(BU6&lt;=0," ",IF(BV6/BU6*100&gt;200,"СВ.200",BV6/BU6)))</f>
        <v>0.84665660583941604</v>
      </c>
      <c r="BY6" s="22">
        <f>IF(BW6=0," ",IF(BV6/BW6*100&gt;200,"св.200",BV6/BW6))</f>
        <v>0.47156805403276281</v>
      </c>
      <c r="BZ6" s="43">
        <f>SUM(BZ7:BZ10)</f>
        <v>12623</v>
      </c>
      <c r="CA6" s="43">
        <f>SUM(CA7:CA10)</f>
        <v>14623</v>
      </c>
      <c r="CB6" s="68">
        <v>0</v>
      </c>
      <c r="CC6" s="22">
        <f t="shared" ref="CC6:CC17" si="109">IF(CA6&lt;=0," ",IF(BZ6&lt;=0," ",IF(CA6/BZ6*100&gt;200,"СВ.200",CA6/BZ6)))</f>
        <v>1.1584409411391903</v>
      </c>
      <c r="CD6" s="22" t="str">
        <f>IF(CB6=0," ",IF(CA6/CB6*100&gt;200,"св.200",CA6/CB6))</f>
        <v xml:space="preserve"> </v>
      </c>
      <c r="CE6" s="43">
        <f>SUM(CE7:CE10)</f>
        <v>17800</v>
      </c>
      <c r="CF6" s="43">
        <f>SUM(CF7:CF10)</f>
        <v>164443.82</v>
      </c>
      <c r="CG6" s="68">
        <v>127093.18000000001</v>
      </c>
      <c r="CH6" s="22" t="str">
        <f>IF(CF6&lt;=0," ",IF(CE6&lt;=0," ",IF(CF6/CE6*100&gt;200,"СВ.200",CF6/CE6)))</f>
        <v>СВ.200</v>
      </c>
      <c r="CI6" s="22">
        <f>IF(CG6=0," ",IF(CF6/CG6*100&gt;200,"св.200",CF6/CG6))</f>
        <v>1.2938839047067672</v>
      </c>
      <c r="CJ6" s="43">
        <f>SUM(CJ7:CJ10)</f>
        <v>15000</v>
      </c>
      <c r="CK6" s="43">
        <f>SUM(CK7:CK10)</f>
        <v>153532.97</v>
      </c>
      <c r="CL6" s="68">
        <v>12019.27</v>
      </c>
      <c r="CM6" s="22" t="str">
        <f>IF(CK6&lt;=0," ",IF(CJ6&lt;=0," ",IF(CK6/CJ6*100&gt;200,"СВ.200",CK6/CJ6)))</f>
        <v>СВ.200</v>
      </c>
      <c r="CN6" s="22" t="str">
        <f>IF(CL6=0," ",IF(CK6/CL6*100&gt;200,"св.200",CK6/CL6))</f>
        <v>св.200</v>
      </c>
      <c r="CO6" s="43">
        <f>SUM(CO7:CO10)</f>
        <v>2800</v>
      </c>
      <c r="CP6" s="43">
        <f>SUM(CP7:CP10)</f>
        <v>10910.849999999999</v>
      </c>
      <c r="CQ6" s="68">
        <v>115073.91</v>
      </c>
      <c r="CR6" s="22" t="str">
        <f>IF(CP6&lt;=0," ",IF(CO6&lt;=0," ",IF(CP6/CO6*100&gt;200,"СВ.200",CP6/CO6)))</f>
        <v>СВ.200</v>
      </c>
      <c r="CS6" s="22">
        <f>IF(CQ6=0," ",IF(CP6/CQ6*100&gt;200,"св.200",CP6/CQ6))</f>
        <v>9.4816018678777828E-2</v>
      </c>
      <c r="CT6" s="43">
        <f>SUM(CT7:CT10)</f>
        <v>10000</v>
      </c>
      <c r="CU6" s="43">
        <f>SUM(CU7:CU10)</f>
        <v>2939.31</v>
      </c>
      <c r="CV6" s="68">
        <v>12309.01</v>
      </c>
      <c r="CW6" s="34">
        <f>IF(CU6&lt;=0," ",IF(CT6&lt;=0," ",IF(CU6/CT6*100&gt;200,"СВ.200",CU6/CT6)))</f>
        <v>0.293931</v>
      </c>
      <c r="CX6" s="34">
        <f>IF(CV6=0," ",IF(CU6/CV6*100&gt;200,"св.200",CU6/CV6))</f>
        <v>0.23879337168464401</v>
      </c>
      <c r="CY6" s="43">
        <f>SUM(CY7:CY10)</f>
        <v>0</v>
      </c>
      <c r="CZ6" s="43">
        <f>SUM(CZ7:CZ10)</f>
        <v>0</v>
      </c>
      <c r="DA6" s="68">
        <v>0</v>
      </c>
      <c r="DB6" s="22" t="str">
        <f t="shared" ref="DB6:DB37" si="110">IF(CZ6&lt;=0," ",IF(CY6&lt;=0," ",IF(CZ6/CY6*100&gt;200,"СВ.200",CZ6/CY6)))</f>
        <v xml:space="preserve"> </v>
      </c>
      <c r="DC6" s="22" t="str">
        <f>IF(DA6=0," ",IF(CZ6/DA6*100&gt;200,"св.200",CZ6/DA6))</f>
        <v xml:space="preserve"> </v>
      </c>
      <c r="DD6" s="43">
        <f>SUM(DD7:DD10)</f>
        <v>277837.17</v>
      </c>
      <c r="DE6" s="43">
        <f>SUM(DE7:DE10)</f>
        <v>21040</v>
      </c>
      <c r="DF6" s="68">
        <v>0</v>
      </c>
      <c r="DG6" s="22">
        <f t="shared" ref="DG6:DG30" si="111">IF(DE6&lt;=0," ",IF(DD6&lt;=0," ",IF(DE6/DD6*100&gt;200,"СВ.200",DE6/DD6)))</f>
        <v>7.5727808485812037E-2</v>
      </c>
      <c r="DH6" s="22" t="str">
        <f>IF(DF6=0," ",IF(DE6/DF6*100&gt;200,"св.200",DE6/DF6))</f>
        <v xml:space="preserve"> </v>
      </c>
      <c r="DI6" s="43">
        <f>SUM(DI7:DI10)</f>
        <v>-110000</v>
      </c>
      <c r="DJ6" s="68">
        <v>0</v>
      </c>
      <c r="DK6" s="22" t="str">
        <f t="shared" ref="DK6:DK68" si="112">IF(DJ6=0," ",IF(DI6/DJ6*100&gt;200,"св.200",DI6/DJ6))</f>
        <v xml:space="preserve"> </v>
      </c>
      <c r="DL6" s="43">
        <f>SUM(DL7:DL10)</f>
        <v>20000</v>
      </c>
      <c r="DM6" s="43">
        <f>SUM(DM7:DM10)</f>
        <v>20100.990000000002</v>
      </c>
      <c r="DN6" s="68">
        <v>9129.92</v>
      </c>
      <c r="DO6" s="22">
        <f t="shared" ref="DO6:DO37" si="113">IF(DM6&lt;=0," ",IF(DL6&lt;=0," ",IF(DM6/DL6*100&gt;200,"СВ.200",DM6/DL6)))</f>
        <v>1.0050495000000002</v>
      </c>
      <c r="DP6" s="57" t="str">
        <f>IF(DN6=0," ",IF(DM6/DN6*100&gt;200,"св.200",DM6/DN6))</f>
        <v>св.200</v>
      </c>
      <c r="DQ6" s="43">
        <f>SUM(DQ7:DQ10)</f>
        <v>73403.7</v>
      </c>
      <c r="DR6" s="43">
        <f>SUM(DR7:DR10)</f>
        <v>68403.7</v>
      </c>
      <c r="DS6" s="68">
        <v>90934.510000000009</v>
      </c>
      <c r="DT6" s="22">
        <f t="shared" ref="DT6:DT69" si="114">IF(DR6&lt;=0," ",IF(DQ6&lt;=0," ",IF(DR6/DQ6*100&gt;200,"СВ.200",DR6/DQ6)))</f>
        <v>0.93188354265520679</v>
      </c>
      <c r="DU6" s="22">
        <f>IF(DS6=0," ",IF(DR6/DS6*100&gt;200,"св.200",DR6/DS6))</f>
        <v>0.75223036886656114</v>
      </c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</row>
    <row r="7" spans="1:144" s="15" customFormat="1" ht="15.75" customHeight="1" outlineLevel="1" x14ac:dyDescent="0.25">
      <c r="A7" s="14">
        <v>1</v>
      </c>
      <c r="B7" s="8" t="s">
        <v>56</v>
      </c>
      <c r="C7" s="49">
        <f>H7+AQ7</f>
        <v>9031052.75</v>
      </c>
      <c r="D7" s="49">
        <f>I7+AR7</f>
        <v>9037812.3600000013</v>
      </c>
      <c r="E7" s="23">
        <v>7381787.4500000002</v>
      </c>
      <c r="F7" s="24">
        <f t="shared" si="91"/>
        <v>1.0007484852748758</v>
      </c>
      <c r="G7" s="24">
        <f t="shared" si="92"/>
        <v>1.2243392838410703</v>
      </c>
      <c r="H7" s="13">
        <f>M7+R7+W7+AB7+AG7+AL7</f>
        <v>8531100</v>
      </c>
      <c r="I7" s="13">
        <f>N7+S7+X7+AC7+AH7+AM7</f>
        <v>8468287.4200000018</v>
      </c>
      <c r="J7" s="20">
        <v>6760901.1699999999</v>
      </c>
      <c r="K7" s="24">
        <f t="shared" si="93"/>
        <v>0.99263722380466779</v>
      </c>
      <c r="L7" s="24">
        <f t="shared" ref="L7:L64" si="115">IF(J7=0," ",IF(I7/J7*100&gt;200,"св.200",I7/J7))</f>
        <v>1.2525382648064951</v>
      </c>
      <c r="M7" s="29">
        <v>6815000</v>
      </c>
      <c r="N7" s="29">
        <v>7268566.7800000003</v>
      </c>
      <c r="O7" s="29">
        <v>5575494.5</v>
      </c>
      <c r="P7" s="24">
        <f t="shared" si="94"/>
        <v>1.0665541863536316</v>
      </c>
      <c r="Q7" s="24">
        <f t="shared" ref="Q7:Q64" si="116">IF(O7=0," ",IF(N7/O7*100&gt;200,"св.200",N7/O7))</f>
        <v>1.3036631602811195</v>
      </c>
      <c r="R7" s="13">
        <v>1141100</v>
      </c>
      <c r="S7" s="20">
        <v>816005.11</v>
      </c>
      <c r="T7" s="29">
        <v>823369.21</v>
      </c>
      <c r="U7" s="24">
        <f t="shared" si="95"/>
        <v>0.71510394356322848</v>
      </c>
      <c r="V7" s="24">
        <f t="shared" ref="V7:V64" si="117">IF(T7=0," ",IF(S7/T7*100&gt;200,"св.200",S7/T7))</f>
        <v>0.99105613871570453</v>
      </c>
      <c r="W7" s="13">
        <v>25000</v>
      </c>
      <c r="X7" s="20">
        <v>66013.740000000005</v>
      </c>
      <c r="Y7" s="29">
        <v>7798.1</v>
      </c>
      <c r="Z7" s="24" t="str">
        <f t="shared" si="96"/>
        <v>СВ.200</v>
      </c>
      <c r="AA7" s="24" t="str">
        <f t="shared" ref="AA7:AA66" si="118">IF(Y7=0," ",IF(X7/Y7*100&gt;200,"св.200",X7/Y7))</f>
        <v>св.200</v>
      </c>
      <c r="AB7" s="13">
        <v>200000</v>
      </c>
      <c r="AC7" s="20">
        <v>152296.98000000001</v>
      </c>
      <c r="AD7" s="29">
        <v>103821.89</v>
      </c>
      <c r="AE7" s="24">
        <f t="shared" si="97"/>
        <v>0.76148490000000002</v>
      </c>
      <c r="AF7" s="24">
        <f t="shared" ref="AF7:AF62" si="119">IF(AD7=0," ",IF(AC7/AD7*100&gt;200,"св.200",AC7/AD7))</f>
        <v>1.4669062564744295</v>
      </c>
      <c r="AG7" s="13">
        <v>350000</v>
      </c>
      <c r="AH7" s="20">
        <v>165404.81</v>
      </c>
      <c r="AI7" s="29">
        <v>250417.47</v>
      </c>
      <c r="AJ7" s="24">
        <f t="shared" si="98"/>
        <v>0.47258517142857143</v>
      </c>
      <c r="AK7" s="24">
        <f t="shared" ref="AK7:AK64" si="120">IF(AI7=0," ",IF(AH7/AI7*100&gt;200,"св.200",AH7/AI7))</f>
        <v>0.66051625711257289</v>
      </c>
      <c r="AL7" s="13"/>
      <c r="AM7" s="20"/>
      <c r="AN7" s="29"/>
      <c r="AO7" s="24" t="str">
        <f>IF(AM7&lt;=0," ",IF(AL7&lt;=0," ",IF(AM7/AL7*100&gt;200,"СВ.200",AM7/AL7)))</f>
        <v xml:space="preserve"> </v>
      </c>
      <c r="AP7" s="24" t="str">
        <f t="shared" ref="AP7:AP64" si="121">IF(AN7=0," ",IF(AM7/AN7*100&gt;200,"св.200",AM7/AN7))</f>
        <v xml:space="preserve"> </v>
      </c>
      <c r="AQ7" s="13">
        <f>AV7+BA7+BF7+BK7+BP7+BU7+BZ7+CE7+CT7+CY7+DD7+DL7+DQ7</f>
        <v>499952.75</v>
      </c>
      <c r="AR7" s="20">
        <f>AW7+BB7+BG7+BL7+BQ7+BV7+CA7+CF7+CU7+CZ7+DE7+DI7+DM7+DR7</f>
        <v>569524.94000000006</v>
      </c>
      <c r="AS7" s="40">
        <v>620886.28</v>
      </c>
      <c r="AT7" s="24">
        <f t="shared" si="99"/>
        <v>1.1391575303866217</v>
      </c>
      <c r="AU7" s="24">
        <f t="shared" ref="AU7:AU70" si="122">IF(AS7=0," ",IF(AR7/AS7*100&gt;200,"св.200",AR7/AS7))</f>
        <v>0.91727737968376433</v>
      </c>
      <c r="AV7" s="13">
        <v>215000</v>
      </c>
      <c r="AW7" s="20">
        <v>183172.8</v>
      </c>
      <c r="AX7" s="29">
        <v>129832.58</v>
      </c>
      <c r="AY7" s="24">
        <f t="shared" si="100"/>
        <v>0.85196651162790693</v>
      </c>
      <c r="AZ7" s="24">
        <f t="shared" ref="AZ7:AZ64" si="123">IF(AX7=0," ",IF(AW7/AX7*100&gt;200,"св.200",AW7/AX7))</f>
        <v>1.4108384813734733</v>
      </c>
      <c r="BA7" s="13">
        <v>8700</v>
      </c>
      <c r="BB7" s="20">
        <v>1591.97</v>
      </c>
      <c r="BC7" s="29">
        <v>4543.05</v>
      </c>
      <c r="BD7" s="24">
        <f t="shared" ref="BD7:BD63" si="124">IF(BB7&lt;=0," ",IF(BA7&lt;=0," ",IF(BB7/BA7*100&gt;200,"СВ.200",BB7/BA7)))</f>
        <v>0.18298505747126437</v>
      </c>
      <c r="BE7" s="24">
        <f t="shared" ref="BE7:BE63" si="125">IF(BC7=0," ",IF(BB7/BC7*100&gt;200,"св.200",BB7/BC7))</f>
        <v>0.35041877153013945</v>
      </c>
      <c r="BF7" s="13"/>
      <c r="BG7" s="20"/>
      <c r="BH7" s="29"/>
      <c r="BI7" s="24" t="str">
        <f t="shared" ref="BI7:BI38" si="126">IF(BG7&lt;=0," ",IF(BF7&lt;=0," ",IF(BG7/BF7*100&gt;200,"СВ.200",BG7/BF7)))</f>
        <v xml:space="preserve"> </v>
      </c>
      <c r="BJ7" s="24" t="str">
        <f t="shared" ref="BJ7:BJ65" si="127">IF(BH7=0," ",IF(BG7/BH7*100&gt;200,"св.200",BG7/BH7))</f>
        <v xml:space="preserve"> </v>
      </c>
      <c r="BK7" s="13"/>
      <c r="BL7" s="20"/>
      <c r="BM7" s="29"/>
      <c r="BN7" s="24" t="str">
        <f t="shared" si="105"/>
        <v xml:space="preserve"> </v>
      </c>
      <c r="BO7" s="24" t="str">
        <f t="shared" ref="BO7:BO64" si="128">IF(BM7=0," ",IF(BL7/BM7*100&gt;200,"св.200",BL7/BM7))</f>
        <v xml:space="preserve"> </v>
      </c>
      <c r="BP7" s="13">
        <v>54220</v>
      </c>
      <c r="BQ7" s="20">
        <v>36074.230000000003</v>
      </c>
      <c r="BR7" s="29">
        <v>39395.370000000003</v>
      </c>
      <c r="BS7" s="24">
        <f t="shared" si="106"/>
        <v>0.6653306897823682</v>
      </c>
      <c r="BT7" s="24">
        <f t="shared" si="107"/>
        <v>0.91569719995014642</v>
      </c>
      <c r="BU7" s="13">
        <v>175000</v>
      </c>
      <c r="BV7" s="20">
        <v>168180.91</v>
      </c>
      <c r="BW7" s="29">
        <v>377562.04</v>
      </c>
      <c r="BX7" s="24">
        <f t="shared" si="108"/>
        <v>0.96103377142857149</v>
      </c>
      <c r="BY7" s="24">
        <f t="shared" ref="BY7:BY68" si="129">IF(BW7=0," ",IF(BV7/BW7*100&gt;200,"св.200",BV7/BW7))</f>
        <v>0.44543913895581244</v>
      </c>
      <c r="BZ7" s="13"/>
      <c r="CA7" s="20">
        <v>2000</v>
      </c>
      <c r="CB7" s="29"/>
      <c r="CC7" s="24" t="str">
        <f t="shared" ref="CC7:CC8" si="130">IF(CA7&lt;=0," ",IF(BZ7&lt;=0," ",IF(CA7/BZ7*100&gt;200,"СВ.200",CA7/BZ7)))</f>
        <v xml:space="preserve"> </v>
      </c>
      <c r="CD7" s="24" t="str">
        <f t="shared" ref="CD7:CD8" si="131">IF(CB7=0," ",IF(CA7/CB7*100&gt;200,"св.200",CA7/CB7))</f>
        <v xml:space="preserve"> </v>
      </c>
      <c r="CE7" s="13">
        <f>CJ7+CO7</f>
        <v>15000</v>
      </c>
      <c r="CF7" s="13">
        <f>CK7+CP7</f>
        <v>153532.97</v>
      </c>
      <c r="CG7" s="23">
        <v>12019.27</v>
      </c>
      <c r="CH7" s="24" t="str">
        <f t="shared" ref="CH7:CH64" si="132">IF(CF7&lt;=0," ",IF(CE7&lt;=0," ",IF(CF7/CE7*100&gt;200,"СВ.200",CF7/CE7)))</f>
        <v>СВ.200</v>
      </c>
      <c r="CI7" s="24" t="str">
        <f>IF(CG7=0," ",IF(CF7/CG7*100&gt;200,"св.200",CF7/CG7))</f>
        <v>св.200</v>
      </c>
      <c r="CJ7" s="13">
        <v>15000</v>
      </c>
      <c r="CK7" s="20">
        <v>153532.97</v>
      </c>
      <c r="CL7" s="29">
        <v>12019.27</v>
      </c>
      <c r="CM7" s="24" t="str">
        <f t="shared" ref="CM7:CM64" si="133">IF(CK7&lt;=0," ",IF(CJ7&lt;=0," ",IF(CK7/CJ7*100&gt;200,"СВ.200",CK7/CJ7)))</f>
        <v>СВ.200</v>
      </c>
      <c r="CN7" s="24" t="str">
        <f t="shared" ref="CN7:CN64" si="134">IF(CL7=0," ",IF(CK7/CL7*100&gt;200,"св.200",CK7/CL7))</f>
        <v>св.200</v>
      </c>
      <c r="CO7" s="13"/>
      <c r="CP7" s="20"/>
      <c r="CQ7" s="29"/>
      <c r="CR7" s="24" t="str">
        <f t="shared" ref="CR7:CR63" si="135">IF(CP7&lt;=0," ",IF(CO7&lt;=0," ",IF(CP7/CO7*100&gt;200,"СВ.200",CP7/CO7)))</f>
        <v xml:space="preserve"> </v>
      </c>
      <c r="CS7" s="24" t="str">
        <f t="shared" ref="CS7:CS63" si="136">IF(CQ7=0," ",IF(CP7/CQ7*100&gt;200,"св.200",CP7/CQ7))</f>
        <v xml:space="preserve"> </v>
      </c>
      <c r="CT7" s="13">
        <v>10000</v>
      </c>
      <c r="CU7" s="20">
        <v>2939.31</v>
      </c>
      <c r="CV7" s="29">
        <v>12309.01</v>
      </c>
      <c r="CW7" s="24">
        <f t="shared" ref="CW7:CW70" si="137">IF(CU7&lt;=0," ",IF(CT7&lt;=0," ",IF(CU7/CT7*100&gt;200,"СВ.200",CU7/CT7)))</f>
        <v>0.293931</v>
      </c>
      <c r="CX7" s="24">
        <f t="shared" ref="CX7:CX70" si="138">IF(CV7=0," ",IF(CU7/CV7*100&gt;200,"св.200",CU7/CV7))</f>
        <v>0.23879337168464401</v>
      </c>
      <c r="CY7" s="13"/>
      <c r="CZ7" s="20"/>
      <c r="DA7" s="29"/>
      <c r="DB7" s="24" t="str">
        <f t="shared" si="110"/>
        <v xml:space="preserve"> </v>
      </c>
      <c r="DC7" s="24" t="str">
        <f t="shared" ref="DC7:DC64" si="139">IF(DA7=0," ",IF(CZ7/DA7*100&gt;200,"св.200",CZ7/DA7))</f>
        <v xml:space="preserve"> </v>
      </c>
      <c r="DD7" s="13"/>
      <c r="DE7" s="20"/>
      <c r="DF7" s="29"/>
      <c r="DG7" s="24" t="str">
        <f t="shared" si="111"/>
        <v xml:space="preserve"> </v>
      </c>
      <c r="DH7" s="24" t="str">
        <f t="shared" ref="DH7:DH64" si="140">IF(DF7=0," ",IF(DE7/DF7*100&gt;200,"св.200",DE7/DF7))</f>
        <v xml:space="preserve"> </v>
      </c>
      <c r="DI7" s="13"/>
      <c r="DJ7" s="29"/>
      <c r="DK7" s="24" t="str">
        <f t="shared" si="112"/>
        <v xml:space="preserve"> </v>
      </c>
      <c r="DL7" s="13"/>
      <c r="DM7" s="20"/>
      <c r="DN7" s="29"/>
      <c r="DO7" s="24" t="str">
        <f t="shared" si="113"/>
        <v xml:space="preserve"> </v>
      </c>
      <c r="DP7" s="58" t="str">
        <f t="shared" ref="DP7:DP64" si="141">IF(DN7=0," ",IF(DM7/DN7*100&gt;200,"св.200",DM7/DN7))</f>
        <v xml:space="preserve"> </v>
      </c>
      <c r="DQ7" s="13">
        <v>22032.75</v>
      </c>
      <c r="DR7" s="20">
        <v>22032.75</v>
      </c>
      <c r="DS7" s="29">
        <v>45224.959999999999</v>
      </c>
      <c r="DT7" s="24">
        <f t="shared" si="114"/>
        <v>1</v>
      </c>
      <c r="DU7" s="24">
        <f t="shared" ref="DU7:DU29" si="142">IF(DS7=0," ",IF(DR7/DS7*100&gt;200,"св.200",DR7/DS7))</f>
        <v>0.48718119374787727</v>
      </c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</row>
    <row r="8" spans="1:144" s="15" customFormat="1" ht="15.75" customHeight="1" outlineLevel="1" x14ac:dyDescent="0.25">
      <c r="A8" s="14">
        <v>2</v>
      </c>
      <c r="B8" s="8" t="s">
        <v>23</v>
      </c>
      <c r="C8" s="13">
        <f t="shared" ref="C8:C71" si="143">H8+AQ8</f>
        <v>141500</v>
      </c>
      <c r="D8" s="49">
        <f t="shared" ref="D8:D71" si="144">I8+AR8</f>
        <v>120428.84</v>
      </c>
      <c r="E8" s="23">
        <v>83108.97</v>
      </c>
      <c r="F8" s="24">
        <f t="shared" si="91"/>
        <v>0.85108720848056529</v>
      </c>
      <c r="G8" s="24">
        <f t="shared" si="92"/>
        <v>1.4490474373584463</v>
      </c>
      <c r="H8" s="13">
        <f t="shared" ref="H8:H10" si="145">M8+R8+W8+AB8+AG8+AL8</f>
        <v>86000</v>
      </c>
      <c r="I8" s="13">
        <f>N8+S8+X8+AC8+AH8+AM8</f>
        <v>70450.320000000007</v>
      </c>
      <c r="J8" s="20">
        <v>38806.129999999997</v>
      </c>
      <c r="K8" s="24">
        <f t="shared" si="93"/>
        <v>0.81918976744186056</v>
      </c>
      <c r="L8" s="24">
        <f t="shared" si="115"/>
        <v>1.8154430756171773</v>
      </c>
      <c r="M8" s="29">
        <v>26000</v>
      </c>
      <c r="N8" s="29">
        <v>15206.2</v>
      </c>
      <c r="O8" s="29">
        <v>21892.65</v>
      </c>
      <c r="P8" s="24">
        <f t="shared" si="94"/>
        <v>0.58485384615384617</v>
      </c>
      <c r="Q8" s="24">
        <f t="shared" si="116"/>
        <v>0.69458014447771288</v>
      </c>
      <c r="R8" s="13"/>
      <c r="S8" s="20"/>
      <c r="T8" s="29"/>
      <c r="U8" s="24" t="str">
        <f t="shared" si="95"/>
        <v xml:space="preserve"> </v>
      </c>
      <c r="V8" s="24" t="str">
        <f>IF(S8=0," ",IF(S8/T8*100&gt;200,"св.200",S8/T8))</f>
        <v xml:space="preserve"> </v>
      </c>
      <c r="W8" s="13">
        <v>13000</v>
      </c>
      <c r="X8" s="20">
        <v>12394.2</v>
      </c>
      <c r="Y8" s="29">
        <v>12204.02</v>
      </c>
      <c r="Z8" s="24">
        <f t="shared" si="96"/>
        <v>0.95340000000000003</v>
      </c>
      <c r="AA8" s="24">
        <f t="shared" si="118"/>
        <v>1.0155833897355133</v>
      </c>
      <c r="AB8" s="13">
        <v>12000</v>
      </c>
      <c r="AC8" s="20">
        <v>8931.94</v>
      </c>
      <c r="AD8" s="29">
        <v>-1972.18</v>
      </c>
      <c r="AE8" s="24">
        <f t="shared" si="97"/>
        <v>0.74432833333333337</v>
      </c>
      <c r="AF8" s="24">
        <f t="shared" si="119"/>
        <v>-4.5289679441024653</v>
      </c>
      <c r="AG8" s="13">
        <v>35000</v>
      </c>
      <c r="AH8" s="20">
        <v>33917.980000000003</v>
      </c>
      <c r="AI8" s="29">
        <v>6681.64</v>
      </c>
      <c r="AJ8" s="24">
        <f t="shared" si="98"/>
        <v>0.96908514285714298</v>
      </c>
      <c r="AK8" s="24" t="str">
        <f t="shared" si="120"/>
        <v>св.200</v>
      </c>
      <c r="AL8" s="13"/>
      <c r="AM8" s="20"/>
      <c r="AN8" s="29"/>
      <c r="AO8" s="24" t="str">
        <f>IF(AM8&lt;=0," ",IF(AL8&lt;=0," ",IF(AM8/AL8*100&gt;200,"СВ.200",AM8/AL8)))</f>
        <v xml:space="preserve"> </v>
      </c>
      <c r="AP8" s="24" t="str">
        <f>IF(AM8=0," ",IF(AM8/AN8*100&gt;200,"св.200",AM8/AN8))</f>
        <v xml:space="preserve"> </v>
      </c>
      <c r="AQ8" s="13">
        <f t="shared" ref="AQ8:AQ10" si="146">AV8+BA8+BF8+BK8+BP8+BU8+BZ8+CE8+CT8+CY8+DD8+DL8+DQ8</f>
        <v>55500</v>
      </c>
      <c r="AR8" s="20">
        <f>AW8+BB8+BG8+BL8+BQ8+BV8+CA8+CF8+CU8+CZ8+DE8+DI8+DM8+DR8+73.01</f>
        <v>49978.52</v>
      </c>
      <c r="AS8" s="40">
        <v>44302.84</v>
      </c>
      <c r="AT8" s="24">
        <f t="shared" ref="AT8:AT10" si="147">IF(AR8&lt;=0," ",IF(AQ8&lt;=0," ",IF(AR8/AQ8*100&gt;200,"СВ.200",AR8/AQ8)))</f>
        <v>0.90051387387387383</v>
      </c>
      <c r="AU8" s="24">
        <f t="shared" ref="AU8:AU10" si="148">IF(AS8=0," ",IF(AR8/AS8*100&gt;200,"св.200",AR8/AS8))</f>
        <v>1.1281109743754576</v>
      </c>
      <c r="AV8" s="13"/>
      <c r="AW8" s="20"/>
      <c r="AX8" s="29"/>
      <c r="AY8" s="24" t="str">
        <f t="shared" si="100"/>
        <v xml:space="preserve"> </v>
      </c>
      <c r="AZ8" s="24" t="str">
        <f t="shared" si="123"/>
        <v xml:space="preserve"> </v>
      </c>
      <c r="BA8" s="13">
        <v>31000</v>
      </c>
      <c r="BB8" s="20">
        <v>27335.91</v>
      </c>
      <c r="BC8" s="29">
        <v>17250</v>
      </c>
      <c r="BD8" s="24">
        <f t="shared" si="124"/>
        <v>0.88180354838709674</v>
      </c>
      <c r="BE8" s="24">
        <f t="shared" si="125"/>
        <v>1.5846904347826087</v>
      </c>
      <c r="BF8" s="13">
        <v>19500</v>
      </c>
      <c r="BG8" s="20">
        <v>19569.599999999999</v>
      </c>
      <c r="BH8" s="29">
        <v>14677.2</v>
      </c>
      <c r="BI8" s="24">
        <f t="shared" si="126"/>
        <v>1.0035692307692308</v>
      </c>
      <c r="BJ8" s="24">
        <f t="shared" si="127"/>
        <v>1.3333333333333333</v>
      </c>
      <c r="BK8" s="13"/>
      <c r="BL8" s="20"/>
      <c r="BM8" s="29"/>
      <c r="BN8" s="24" t="str">
        <f t="shared" si="105"/>
        <v xml:space="preserve"> </v>
      </c>
      <c r="BO8" s="24" t="str">
        <f t="shared" si="128"/>
        <v xml:space="preserve"> </v>
      </c>
      <c r="BP8" s="13"/>
      <c r="BQ8" s="20"/>
      <c r="BR8" s="29"/>
      <c r="BS8" s="24" t="str">
        <f t="shared" si="106"/>
        <v xml:space="preserve"> </v>
      </c>
      <c r="BT8" s="24" t="str">
        <f t="shared" si="107"/>
        <v xml:space="preserve"> </v>
      </c>
      <c r="BU8" s="13">
        <v>5000</v>
      </c>
      <c r="BV8" s="20">
        <v>3000</v>
      </c>
      <c r="BW8" s="29">
        <v>3500</v>
      </c>
      <c r="BX8" s="24">
        <f t="shared" si="108"/>
        <v>0.6</v>
      </c>
      <c r="BY8" s="24">
        <f t="shared" si="129"/>
        <v>0.8571428571428571</v>
      </c>
      <c r="BZ8" s="13"/>
      <c r="CA8" s="20"/>
      <c r="CB8" s="29"/>
      <c r="CC8" s="24" t="str">
        <f t="shared" si="130"/>
        <v xml:space="preserve"> </v>
      </c>
      <c r="CD8" s="24" t="str">
        <f t="shared" si="131"/>
        <v xml:space="preserve"> </v>
      </c>
      <c r="CE8" s="13">
        <f t="shared" ref="CE8:CE10" si="149">CJ8+CO8</f>
        <v>0</v>
      </c>
      <c r="CF8" s="13">
        <f t="shared" ref="CF8:CF10" si="150">CK8+CP8</f>
        <v>0</v>
      </c>
      <c r="CG8" s="23">
        <v>0</v>
      </c>
      <c r="CH8" s="24" t="str">
        <f t="shared" ref="CH8:CH10" si="151">IF(CF8&lt;=0," ",IF(CE8&lt;=0," ",IF(CF8/CE8*100&gt;200,"СВ.200",CF8/CE8)))</f>
        <v xml:space="preserve"> </v>
      </c>
      <c r="CI8" s="24" t="str">
        <f t="shared" ref="CI8:CI10" si="152">IF(CG8=0," ",IF(CF8/CG8*100&gt;200,"св.200",CF8/CG8))</f>
        <v xml:space="preserve"> </v>
      </c>
      <c r="CJ8" s="13"/>
      <c r="CK8" s="20"/>
      <c r="CL8" s="29"/>
      <c r="CM8" s="24" t="str">
        <f t="shared" si="133"/>
        <v xml:space="preserve"> </v>
      </c>
      <c r="CN8" s="24" t="str">
        <f t="shared" si="134"/>
        <v xml:space="preserve"> </v>
      </c>
      <c r="CO8" s="13"/>
      <c r="CP8" s="20"/>
      <c r="CQ8" s="29"/>
      <c r="CR8" s="24" t="str">
        <f t="shared" si="135"/>
        <v xml:space="preserve"> </v>
      </c>
      <c r="CS8" s="24" t="str">
        <f t="shared" si="136"/>
        <v xml:space="preserve"> </v>
      </c>
      <c r="CT8" s="13"/>
      <c r="CU8" s="20"/>
      <c r="CV8" s="29"/>
      <c r="CW8" s="24" t="str">
        <f t="shared" si="137"/>
        <v xml:space="preserve"> </v>
      </c>
      <c r="CX8" s="24" t="str">
        <f t="shared" si="138"/>
        <v xml:space="preserve"> </v>
      </c>
      <c r="CY8" s="13"/>
      <c r="CZ8" s="20"/>
      <c r="DA8" s="29"/>
      <c r="DB8" s="24" t="str">
        <f t="shared" si="110"/>
        <v xml:space="preserve"> </v>
      </c>
      <c r="DC8" s="24" t="str">
        <f t="shared" si="139"/>
        <v xml:space="preserve"> </v>
      </c>
      <c r="DD8" s="13"/>
      <c r="DE8" s="20"/>
      <c r="DF8" s="29"/>
      <c r="DG8" s="24" t="str">
        <f t="shared" si="111"/>
        <v xml:space="preserve"> </v>
      </c>
      <c r="DH8" s="24" t="str">
        <f t="shared" si="140"/>
        <v xml:space="preserve"> </v>
      </c>
      <c r="DI8" s="13"/>
      <c r="DJ8" s="29"/>
      <c r="DK8" s="24" t="str">
        <f>IF(DI8=0," ",IF(DI8/DJ8*100&gt;200,"св.200",DI8/DJ8))</f>
        <v xml:space="preserve"> </v>
      </c>
      <c r="DL8" s="13"/>
      <c r="DM8" s="20"/>
      <c r="DN8" s="29"/>
      <c r="DO8" s="24" t="str">
        <f t="shared" si="113"/>
        <v xml:space="preserve"> </v>
      </c>
      <c r="DP8" s="58" t="str">
        <f t="shared" si="141"/>
        <v xml:space="preserve"> </v>
      </c>
      <c r="DQ8" s="13"/>
      <c r="DR8" s="20"/>
      <c r="DS8" s="29">
        <v>8875.64</v>
      </c>
      <c r="DT8" s="24" t="str">
        <f t="shared" si="114"/>
        <v xml:space="preserve"> </v>
      </c>
      <c r="DU8" s="24">
        <f t="shared" si="142"/>
        <v>0</v>
      </c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</row>
    <row r="9" spans="1:144" s="15" customFormat="1" ht="15.75" customHeight="1" outlineLevel="1" x14ac:dyDescent="0.25">
      <c r="A9" s="14">
        <v>3</v>
      </c>
      <c r="B9" s="8" t="s">
        <v>97</v>
      </c>
      <c r="C9" s="49">
        <f t="shared" si="143"/>
        <v>613280.16999999993</v>
      </c>
      <c r="D9" s="49">
        <f t="shared" si="144"/>
        <v>334730.94999999995</v>
      </c>
      <c r="E9" s="23">
        <v>463825.81</v>
      </c>
      <c r="F9" s="24">
        <f t="shared" si="91"/>
        <v>0.54580429365586691</v>
      </c>
      <c r="G9" s="24">
        <f t="shared" si="92"/>
        <v>0.72167383268300644</v>
      </c>
      <c r="H9" s="13">
        <f t="shared" si="145"/>
        <v>236500</v>
      </c>
      <c r="I9" s="13">
        <f t="shared" ref="I9:I10" si="153">N9+S9+X9+AC9+AH9+AM9</f>
        <v>143683.01999999999</v>
      </c>
      <c r="J9" s="20">
        <v>193949.61</v>
      </c>
      <c r="K9" s="24">
        <f t="shared" si="93"/>
        <v>0.60753919661733613</v>
      </c>
      <c r="L9" s="24">
        <f t="shared" si="115"/>
        <v>0.74082654767905953</v>
      </c>
      <c r="M9" s="29">
        <v>70000</v>
      </c>
      <c r="N9" s="29">
        <v>75983.429999999993</v>
      </c>
      <c r="O9" s="29">
        <v>64537.440000000002</v>
      </c>
      <c r="P9" s="24">
        <f t="shared" si="94"/>
        <v>1.0854775714285714</v>
      </c>
      <c r="Q9" s="24">
        <f t="shared" si="116"/>
        <v>1.1773542613403938</v>
      </c>
      <c r="R9" s="13"/>
      <c r="S9" s="20"/>
      <c r="T9" s="29"/>
      <c r="U9" s="24" t="str">
        <f t="shared" si="95"/>
        <v xml:space="preserve"> </v>
      </c>
      <c r="V9" s="24" t="str">
        <f t="shared" ref="V9:V10" si="154">IF(S9=0," ",IF(S9/T9*100&gt;200,"св.200",S9/T9))</f>
        <v xml:space="preserve"> </v>
      </c>
      <c r="W9" s="13">
        <v>500</v>
      </c>
      <c r="X9" s="20">
        <v>1414.5</v>
      </c>
      <c r="Y9" s="29">
        <v>715.2</v>
      </c>
      <c r="Z9" s="24" t="str">
        <f t="shared" si="96"/>
        <v>СВ.200</v>
      </c>
      <c r="AA9" s="24">
        <f t="shared" si="118"/>
        <v>1.9777684563758389</v>
      </c>
      <c r="AB9" s="13">
        <v>25000</v>
      </c>
      <c r="AC9" s="20">
        <v>19138.490000000002</v>
      </c>
      <c r="AD9" s="29">
        <v>50767.93</v>
      </c>
      <c r="AE9" s="24">
        <f t="shared" si="97"/>
        <v>0.7655396000000001</v>
      </c>
      <c r="AF9" s="24">
        <f t="shared" si="119"/>
        <v>0.37697991625815747</v>
      </c>
      <c r="AG9" s="13">
        <v>140000</v>
      </c>
      <c r="AH9" s="20">
        <v>45546.6</v>
      </c>
      <c r="AI9" s="29">
        <v>76729.039999999994</v>
      </c>
      <c r="AJ9" s="24">
        <f t="shared" si="98"/>
        <v>0.32533285714285715</v>
      </c>
      <c r="AK9" s="24">
        <f t="shared" si="120"/>
        <v>0.59360315207905645</v>
      </c>
      <c r="AL9" s="13">
        <v>1000</v>
      </c>
      <c r="AM9" s="20">
        <v>1600</v>
      </c>
      <c r="AN9" s="29">
        <v>1200</v>
      </c>
      <c r="AO9" s="24">
        <f>IF(AM9&lt;=0," ",IF(AL9&lt;=0," ",IF(AM9/AL9*100&gt;200,"СВ.200",AM9/AL9)))</f>
        <v>1.6</v>
      </c>
      <c r="AP9" s="24">
        <f t="shared" si="121"/>
        <v>1.3333333333333333</v>
      </c>
      <c r="AQ9" s="13">
        <f>AV9+BA9+BF9+BK9+BP9+BU9+BZ9+CE9+CT9+CY9+DD9+DL9+DQ9+-110000</f>
        <v>376780.17</v>
      </c>
      <c r="AR9" s="20">
        <f t="shared" ref="AR9:AR10" si="155">AW9+BB9+BG9+BL9+BQ9+BV9+CA9+CF9+CU9+CZ9+DE9+DI9+DM9+DR9</f>
        <v>191047.93</v>
      </c>
      <c r="AS9" s="40">
        <v>269876.19999999995</v>
      </c>
      <c r="AT9" s="24">
        <f t="shared" si="147"/>
        <v>0.50705410000743933</v>
      </c>
      <c r="AU9" s="24">
        <f t="shared" si="148"/>
        <v>0.70790951554824033</v>
      </c>
      <c r="AV9" s="13"/>
      <c r="AW9" s="20"/>
      <c r="AX9" s="29"/>
      <c r="AY9" s="24" t="str">
        <f t="shared" si="100"/>
        <v xml:space="preserve"> </v>
      </c>
      <c r="AZ9" s="24" t="str">
        <f t="shared" si="123"/>
        <v xml:space="preserve"> </v>
      </c>
      <c r="BA9" s="13">
        <v>80000</v>
      </c>
      <c r="BB9" s="20">
        <v>64693.87</v>
      </c>
      <c r="BC9" s="29">
        <v>29516.6</v>
      </c>
      <c r="BD9" s="24">
        <f t="shared" si="124"/>
        <v>0.80867337500000003</v>
      </c>
      <c r="BE9" s="24" t="str">
        <f t="shared" si="125"/>
        <v>св.200</v>
      </c>
      <c r="BF9" s="13"/>
      <c r="BG9" s="20">
        <v>123711.44</v>
      </c>
      <c r="BH9" s="29"/>
      <c r="BI9" s="24" t="str">
        <f t="shared" ref="BI9" si="156">IF(BG9&lt;=0," ",IF(BF9&lt;=0," ",IF(BG9/BF9*100&gt;200,"СВ.200",BG9/BF9)))</f>
        <v xml:space="preserve"> </v>
      </c>
      <c r="BJ9" s="24" t="str">
        <f t="shared" ref="BJ9" si="157">IF(BH9=0," ",IF(BG9/BH9*100&gt;200,"св.200",BG9/BH9))</f>
        <v xml:space="preserve"> </v>
      </c>
      <c r="BK9" s="13"/>
      <c r="BL9" s="20"/>
      <c r="BM9" s="29"/>
      <c r="BN9" s="24" t="str">
        <f t="shared" si="105"/>
        <v xml:space="preserve"> </v>
      </c>
      <c r="BO9" s="24" t="str">
        <f t="shared" si="128"/>
        <v xml:space="preserve"> </v>
      </c>
      <c r="BP9" s="13"/>
      <c r="BQ9" s="20"/>
      <c r="BR9" s="29"/>
      <c r="BS9" s="24" t="str">
        <f t="shared" si="106"/>
        <v xml:space="preserve"> </v>
      </c>
      <c r="BT9" s="24" t="str">
        <f t="shared" si="107"/>
        <v xml:space="preserve"> </v>
      </c>
      <c r="BU9" s="13">
        <v>80000</v>
      </c>
      <c r="BV9" s="20">
        <v>47613</v>
      </c>
      <c r="BW9" s="29">
        <v>102309.49</v>
      </c>
      <c r="BX9" s="24">
        <f t="shared" si="108"/>
        <v>0.59516250000000004</v>
      </c>
      <c r="BY9" s="24">
        <f t="shared" si="129"/>
        <v>0.46538204813649248</v>
      </c>
      <c r="BZ9" s="13">
        <v>12623</v>
      </c>
      <c r="CA9" s="20">
        <v>12623</v>
      </c>
      <c r="CB9" s="29"/>
      <c r="CC9" s="24">
        <f t="shared" si="109"/>
        <v>1</v>
      </c>
      <c r="CD9" s="24" t="str">
        <f t="shared" ref="CD9:CD63" si="158">IF(CB9=0," ",IF(CA9/CB9*100&gt;200,"св.200",CA9/CB9))</f>
        <v xml:space="preserve"> </v>
      </c>
      <c r="CE9" s="13">
        <f t="shared" si="149"/>
        <v>2800</v>
      </c>
      <c r="CF9" s="13">
        <f t="shared" si="150"/>
        <v>2846.62</v>
      </c>
      <c r="CG9" s="23">
        <v>113716.2</v>
      </c>
      <c r="CH9" s="24">
        <f t="shared" si="151"/>
        <v>1.0166500000000001</v>
      </c>
      <c r="CI9" s="24">
        <f t="shared" si="152"/>
        <v>2.5032669048033612E-2</v>
      </c>
      <c r="CJ9" s="13"/>
      <c r="CK9" s="20"/>
      <c r="CL9" s="29"/>
      <c r="CM9" s="24" t="str">
        <f t="shared" si="133"/>
        <v xml:space="preserve"> </v>
      </c>
      <c r="CN9" s="24" t="str">
        <f t="shared" si="134"/>
        <v xml:space="preserve"> </v>
      </c>
      <c r="CO9" s="13">
        <v>2800</v>
      </c>
      <c r="CP9" s="20">
        <v>2846.62</v>
      </c>
      <c r="CQ9" s="29">
        <v>113716.2</v>
      </c>
      <c r="CR9" s="24">
        <f t="shared" si="135"/>
        <v>1.0166500000000001</v>
      </c>
      <c r="CS9" s="24">
        <f t="shared" si="136"/>
        <v>2.5032669048033612E-2</v>
      </c>
      <c r="CT9" s="13"/>
      <c r="CU9" s="20"/>
      <c r="CV9" s="29"/>
      <c r="CW9" s="24" t="str">
        <f t="shared" si="137"/>
        <v xml:space="preserve"> </v>
      </c>
      <c r="CX9" s="24" t="str">
        <f t="shared" si="138"/>
        <v xml:space="preserve"> </v>
      </c>
      <c r="CY9" s="13"/>
      <c r="CZ9" s="20"/>
      <c r="DA9" s="29"/>
      <c r="DB9" s="24" t="str">
        <f t="shared" si="110"/>
        <v xml:space="preserve"> </v>
      </c>
      <c r="DC9" s="24" t="str">
        <f t="shared" si="139"/>
        <v xml:space="preserve"> </v>
      </c>
      <c r="DD9" s="13">
        <v>277837.17</v>
      </c>
      <c r="DE9" s="20">
        <v>21040</v>
      </c>
      <c r="DF9" s="29"/>
      <c r="DG9" s="24">
        <f t="shared" si="111"/>
        <v>7.5727808485812037E-2</v>
      </c>
      <c r="DH9" s="24" t="str">
        <f t="shared" si="140"/>
        <v xml:space="preserve"> </v>
      </c>
      <c r="DI9" s="13">
        <v>-110000</v>
      </c>
      <c r="DJ9" s="29"/>
      <c r="DK9" s="24" t="str">
        <f t="shared" si="112"/>
        <v xml:space="preserve"> </v>
      </c>
      <c r="DL9" s="13"/>
      <c r="DM9" s="20"/>
      <c r="DN9" s="29"/>
      <c r="DO9" s="24" t="str">
        <f t="shared" si="113"/>
        <v xml:space="preserve"> </v>
      </c>
      <c r="DP9" s="58" t="str">
        <f t="shared" si="141"/>
        <v xml:space="preserve"> </v>
      </c>
      <c r="DQ9" s="13">
        <v>33520</v>
      </c>
      <c r="DR9" s="20">
        <v>28520</v>
      </c>
      <c r="DS9" s="29">
        <v>24333.91</v>
      </c>
      <c r="DT9" s="24">
        <f t="shared" si="114"/>
        <v>0.85083532219570401</v>
      </c>
      <c r="DU9" s="24">
        <f t="shared" si="142"/>
        <v>1.1720270190857121</v>
      </c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</row>
    <row r="10" spans="1:144" s="15" customFormat="1" ht="15.75" customHeight="1" outlineLevel="1" x14ac:dyDescent="0.25">
      <c r="A10" s="14">
        <v>4</v>
      </c>
      <c r="B10" s="8" t="s">
        <v>83</v>
      </c>
      <c r="C10" s="13">
        <f t="shared" si="143"/>
        <v>166850.95000000001</v>
      </c>
      <c r="D10" s="49">
        <f t="shared" si="144"/>
        <v>158365.68</v>
      </c>
      <c r="E10" s="23">
        <v>57393.17</v>
      </c>
      <c r="F10" s="24">
        <f t="shared" si="91"/>
        <v>0.94914461080383405</v>
      </c>
      <c r="G10" s="24" t="str">
        <f t="shared" si="92"/>
        <v>св.200</v>
      </c>
      <c r="H10" s="13">
        <f t="shared" si="145"/>
        <v>80000</v>
      </c>
      <c r="I10" s="13">
        <f t="shared" si="153"/>
        <v>54175.040000000001</v>
      </c>
      <c r="J10" s="20">
        <v>22353.15</v>
      </c>
      <c r="K10" s="24">
        <f t="shared" si="93"/>
        <v>0.67718800000000001</v>
      </c>
      <c r="L10" s="24" t="str">
        <f t="shared" si="115"/>
        <v>св.200</v>
      </c>
      <c r="M10" s="29">
        <v>20000</v>
      </c>
      <c r="N10" s="29">
        <v>21051.15</v>
      </c>
      <c r="O10" s="29">
        <v>19081.11</v>
      </c>
      <c r="P10" s="24">
        <f t="shared" si="94"/>
        <v>1.0525575</v>
      </c>
      <c r="Q10" s="24">
        <f t="shared" si="116"/>
        <v>1.1032455659026126</v>
      </c>
      <c r="R10" s="13"/>
      <c r="S10" s="20"/>
      <c r="T10" s="29"/>
      <c r="U10" s="24" t="str">
        <f t="shared" si="95"/>
        <v xml:space="preserve"> </v>
      </c>
      <c r="V10" s="24" t="str">
        <f t="shared" si="154"/>
        <v xml:space="preserve"> </v>
      </c>
      <c r="W10" s="13"/>
      <c r="X10" s="20"/>
      <c r="Y10" s="29"/>
      <c r="Z10" s="24" t="str">
        <f t="shared" si="96"/>
        <v xml:space="preserve"> </v>
      </c>
      <c r="AA10" s="24" t="str">
        <f t="shared" si="118"/>
        <v xml:space="preserve"> </v>
      </c>
      <c r="AB10" s="13">
        <v>5000</v>
      </c>
      <c r="AC10" s="20">
        <v>2503.79</v>
      </c>
      <c r="AD10" s="29">
        <v>4330.4799999999996</v>
      </c>
      <c r="AE10" s="24">
        <f t="shared" si="97"/>
        <v>0.50075800000000004</v>
      </c>
      <c r="AF10" s="24">
        <f t="shared" si="119"/>
        <v>0.57817840054682168</v>
      </c>
      <c r="AG10" s="13">
        <v>55000</v>
      </c>
      <c r="AH10" s="20">
        <v>30620.1</v>
      </c>
      <c r="AI10" s="29">
        <v>-1058.44</v>
      </c>
      <c r="AJ10" s="24">
        <f t="shared" si="98"/>
        <v>0.55672909090909084</v>
      </c>
      <c r="AK10" s="24">
        <f t="shared" si="120"/>
        <v>-28.929462227429045</v>
      </c>
      <c r="AL10" s="13"/>
      <c r="AM10" s="20"/>
      <c r="AN10" s="29"/>
      <c r="AO10" s="24" t="str">
        <f>IF(AM10&lt;=0," ",IF(AL10&lt;=0," ",IF(AM10/AL10*100&gt;200,"СВ.200",AM10/AL10)))</f>
        <v xml:space="preserve"> </v>
      </c>
      <c r="AP10" s="24" t="str">
        <f t="shared" ref="AP10" si="159">IF(AN10=0," ",IF(AM10/AN10*100&gt;200,"св.200",AM10/AN10))</f>
        <v xml:space="preserve"> </v>
      </c>
      <c r="AQ10" s="13">
        <f t="shared" si="146"/>
        <v>86850.95</v>
      </c>
      <c r="AR10" s="20">
        <f t="shared" si="155"/>
        <v>104190.64</v>
      </c>
      <c r="AS10" s="40">
        <v>35040.019999999997</v>
      </c>
      <c r="AT10" s="24">
        <f t="shared" si="147"/>
        <v>1.1996488236455676</v>
      </c>
      <c r="AU10" s="24" t="str">
        <f t="shared" si="148"/>
        <v>св.200</v>
      </c>
      <c r="AV10" s="13"/>
      <c r="AW10" s="20"/>
      <c r="AX10" s="29"/>
      <c r="AY10" s="24" t="str">
        <f t="shared" si="100"/>
        <v xml:space="preserve"> </v>
      </c>
      <c r="AZ10" s="24" t="str">
        <f t="shared" si="123"/>
        <v xml:space="preserve"> </v>
      </c>
      <c r="BA10" s="13">
        <v>35000</v>
      </c>
      <c r="BB10" s="20">
        <v>44984.47</v>
      </c>
      <c r="BC10" s="29">
        <v>3482.39</v>
      </c>
      <c r="BD10" s="24">
        <f t="shared" si="124"/>
        <v>1.2852705714285715</v>
      </c>
      <c r="BE10" s="24" t="str">
        <f t="shared" si="125"/>
        <v>св.200</v>
      </c>
      <c r="BF10" s="13"/>
      <c r="BG10" s="20"/>
      <c r="BH10" s="29"/>
      <c r="BI10" s="24" t="str">
        <f t="shared" si="126"/>
        <v xml:space="preserve"> </v>
      </c>
      <c r="BJ10" s="24" t="str">
        <f t="shared" si="127"/>
        <v xml:space="preserve"> </v>
      </c>
      <c r="BK10" s="13"/>
      <c r="BL10" s="20"/>
      <c r="BM10" s="29"/>
      <c r="BN10" s="24" t="str">
        <f t="shared" si="105"/>
        <v xml:space="preserve"> </v>
      </c>
      <c r="BO10" s="24" t="str">
        <f t="shared" si="128"/>
        <v xml:space="preserve"> </v>
      </c>
      <c r="BP10" s="13"/>
      <c r="BQ10" s="20"/>
      <c r="BR10" s="29"/>
      <c r="BS10" s="24" t="str">
        <f t="shared" si="106"/>
        <v xml:space="preserve"> </v>
      </c>
      <c r="BT10" s="24" t="str">
        <f>IF(BQ10=0," ",IF(BQ10/BR10*100&gt;200,"св.200",BQ10/BR10))</f>
        <v xml:space="preserve"> </v>
      </c>
      <c r="BU10" s="13">
        <v>14000</v>
      </c>
      <c r="BV10" s="20">
        <v>13190</v>
      </c>
      <c r="BW10" s="29">
        <v>8570</v>
      </c>
      <c r="BX10" s="24">
        <f t="shared" si="108"/>
        <v>0.94214285714285717</v>
      </c>
      <c r="BY10" s="24">
        <f>IF(BV10=0," ",IF(BV10/BW10*100&gt;200,"св.200",BV10/BW10))</f>
        <v>1.5390898483080513</v>
      </c>
      <c r="BZ10" s="13"/>
      <c r="CA10" s="20"/>
      <c r="CB10" s="29"/>
      <c r="CC10" s="24" t="str">
        <f t="shared" si="109"/>
        <v xml:space="preserve"> </v>
      </c>
      <c r="CD10" s="24" t="str">
        <f t="shared" si="158"/>
        <v xml:space="preserve"> </v>
      </c>
      <c r="CE10" s="13">
        <f t="shared" si="149"/>
        <v>0</v>
      </c>
      <c r="CF10" s="13">
        <f t="shared" si="150"/>
        <v>8064.23</v>
      </c>
      <c r="CG10" s="23">
        <v>1357.71</v>
      </c>
      <c r="CH10" s="24" t="str">
        <f t="shared" si="151"/>
        <v xml:space="preserve"> </v>
      </c>
      <c r="CI10" s="24" t="str">
        <f t="shared" si="152"/>
        <v>св.200</v>
      </c>
      <c r="CJ10" s="13"/>
      <c r="CK10" s="20"/>
      <c r="CL10" s="29"/>
      <c r="CM10" s="24" t="str">
        <f t="shared" si="133"/>
        <v xml:space="preserve"> </v>
      </c>
      <c r="CN10" s="24" t="str">
        <f t="shared" si="134"/>
        <v xml:space="preserve"> </v>
      </c>
      <c r="CO10" s="13"/>
      <c r="CP10" s="20">
        <v>8064.23</v>
      </c>
      <c r="CQ10" s="29">
        <v>1357.71</v>
      </c>
      <c r="CR10" s="24" t="str">
        <f t="shared" si="135"/>
        <v xml:space="preserve"> </v>
      </c>
      <c r="CS10" s="24" t="str">
        <f t="shared" si="136"/>
        <v>св.200</v>
      </c>
      <c r="CT10" s="13"/>
      <c r="CU10" s="20"/>
      <c r="CV10" s="29"/>
      <c r="CW10" s="24" t="str">
        <f t="shared" si="137"/>
        <v xml:space="preserve"> </v>
      </c>
      <c r="CX10" s="24" t="str">
        <f t="shared" si="138"/>
        <v xml:space="preserve"> </v>
      </c>
      <c r="CY10" s="13"/>
      <c r="CZ10" s="20"/>
      <c r="DA10" s="29"/>
      <c r="DB10" s="24" t="str">
        <f t="shared" si="110"/>
        <v xml:space="preserve"> </v>
      </c>
      <c r="DC10" s="24" t="str">
        <f t="shared" si="139"/>
        <v xml:space="preserve"> </v>
      </c>
      <c r="DD10" s="13"/>
      <c r="DE10" s="20"/>
      <c r="DF10" s="29"/>
      <c r="DG10" s="24" t="str">
        <f t="shared" si="111"/>
        <v xml:space="preserve"> </v>
      </c>
      <c r="DH10" s="24" t="str">
        <f t="shared" si="140"/>
        <v xml:space="preserve"> </v>
      </c>
      <c r="DI10" s="13"/>
      <c r="DJ10" s="29"/>
      <c r="DK10" s="24" t="str">
        <f t="shared" si="112"/>
        <v xml:space="preserve"> </v>
      </c>
      <c r="DL10" s="13">
        <v>20000</v>
      </c>
      <c r="DM10" s="20">
        <v>20100.990000000002</v>
      </c>
      <c r="DN10" s="29">
        <v>9129.92</v>
      </c>
      <c r="DO10" s="24">
        <f t="shared" si="113"/>
        <v>1.0050495000000002</v>
      </c>
      <c r="DP10" s="58" t="str">
        <f t="shared" si="141"/>
        <v>св.200</v>
      </c>
      <c r="DQ10" s="13">
        <v>17850.95</v>
      </c>
      <c r="DR10" s="20">
        <v>17850.95</v>
      </c>
      <c r="DS10" s="29">
        <v>12500</v>
      </c>
      <c r="DT10" s="24">
        <f t="shared" si="114"/>
        <v>1</v>
      </c>
      <c r="DU10" s="24">
        <f t="shared" si="142"/>
        <v>1.4280760000000001</v>
      </c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</row>
    <row r="11" spans="1:144" s="17" customFormat="1" ht="15.75" x14ac:dyDescent="0.25">
      <c r="A11" s="16"/>
      <c r="B11" s="7" t="s">
        <v>123</v>
      </c>
      <c r="C11" s="43">
        <f>SUM(C12:C17)</f>
        <v>48980880.890000001</v>
      </c>
      <c r="D11" s="43">
        <f>SUM(D12:D17)</f>
        <v>39329348.469999991</v>
      </c>
      <c r="E11" s="26">
        <v>30587821.09</v>
      </c>
      <c r="F11" s="22">
        <f t="shared" si="91"/>
        <v>0.8029530656732129</v>
      </c>
      <c r="G11" s="22">
        <f t="shared" si="92"/>
        <v>1.2857845726990289</v>
      </c>
      <c r="H11" s="21">
        <f>SUM(H12:H17)</f>
        <v>41987614.310000002</v>
      </c>
      <c r="I11" s="43">
        <f>SUM(I12:I17)</f>
        <v>33925333.369999997</v>
      </c>
      <c r="J11" s="43">
        <v>26645633.090000004</v>
      </c>
      <c r="K11" s="22">
        <f t="shared" si="93"/>
        <v>0.80798430507446461</v>
      </c>
      <c r="L11" s="22">
        <f t="shared" si="115"/>
        <v>1.2732042528474219</v>
      </c>
      <c r="M11" s="43">
        <f>SUM(M12:M17)</f>
        <v>31470834.559999999</v>
      </c>
      <c r="N11" s="43">
        <f>SUM(N12:N17)</f>
        <v>29717486.91</v>
      </c>
      <c r="O11" s="43">
        <v>22694554.490000002</v>
      </c>
      <c r="P11" s="22">
        <f t="shared" si="94"/>
        <v>0.94428658551595779</v>
      </c>
      <c r="Q11" s="22">
        <f t="shared" si="116"/>
        <v>1.3094545179591228</v>
      </c>
      <c r="R11" s="43">
        <f>SUM(R12:R17)</f>
        <v>2482196.25</v>
      </c>
      <c r="S11" s="43">
        <f>SUM(S12:S17)</f>
        <v>1742535.4700000002</v>
      </c>
      <c r="T11" s="43">
        <v>1798599.15</v>
      </c>
      <c r="U11" s="22">
        <f t="shared" si="95"/>
        <v>0.70201357769354467</v>
      </c>
      <c r="V11" s="22">
        <f t="shared" si="117"/>
        <v>0.96882925247685137</v>
      </c>
      <c r="W11" s="43">
        <f>SUM(W12:W17)</f>
        <v>8049.5</v>
      </c>
      <c r="X11" s="43">
        <f>SUM(X12:X17)</f>
        <v>19128.400000000001</v>
      </c>
      <c r="Y11" s="43">
        <v>13953.14</v>
      </c>
      <c r="Z11" s="22" t="str">
        <f t="shared" si="96"/>
        <v>СВ.200</v>
      </c>
      <c r="AA11" s="22">
        <f>IF(Y11=0," ",IF(X11/Y11*100&gt;200,"св.200",X11/Y11))</f>
        <v>1.3709028935422423</v>
      </c>
      <c r="AB11" s="43">
        <f>SUM(AB12:AB17)</f>
        <v>1204000</v>
      </c>
      <c r="AC11" s="43">
        <f>SUM(AC12:AC17)</f>
        <v>579386.12</v>
      </c>
      <c r="AD11" s="43">
        <v>198485.19999999998</v>
      </c>
      <c r="AE11" s="22">
        <f t="shared" si="97"/>
        <v>0.48121770764119604</v>
      </c>
      <c r="AF11" s="22" t="str">
        <f t="shared" si="119"/>
        <v>св.200</v>
      </c>
      <c r="AG11" s="43">
        <f>SUM(AG12:AG17)</f>
        <v>6822534</v>
      </c>
      <c r="AH11" s="43">
        <f>SUM(AH12:AH17)</f>
        <v>1866796.47</v>
      </c>
      <c r="AI11" s="43">
        <v>1940041.1099999999</v>
      </c>
      <c r="AJ11" s="22">
        <f t="shared" si="98"/>
        <v>0.27362215710467691</v>
      </c>
      <c r="AK11" s="22">
        <f t="shared" si="120"/>
        <v>0.9622458309659222</v>
      </c>
      <c r="AL11" s="43">
        <f>SUM(AL12:AL17)</f>
        <v>0</v>
      </c>
      <c r="AM11" s="43">
        <f>SUM(AM12:AM17)</f>
        <v>0</v>
      </c>
      <c r="AN11" s="43">
        <v>0</v>
      </c>
      <c r="AO11" s="25"/>
      <c r="AP11" s="22" t="str">
        <f t="shared" si="121"/>
        <v xml:space="preserve"> </v>
      </c>
      <c r="AQ11" s="43">
        <f>SUM(AQ12:AQ17)</f>
        <v>6993266.5799999991</v>
      </c>
      <c r="AR11" s="43">
        <f>SUM(AR12:AR17)</f>
        <v>5404015.0999999996</v>
      </c>
      <c r="AS11" s="43">
        <v>3942188</v>
      </c>
      <c r="AT11" s="22">
        <f t="shared" si="99"/>
        <v>0.77274547426161466</v>
      </c>
      <c r="AU11" s="22">
        <f t="shared" si="122"/>
        <v>1.3708161812678643</v>
      </c>
      <c r="AV11" s="43">
        <f>SUM(AV12:AV17)</f>
        <v>449852</v>
      </c>
      <c r="AW11" s="43">
        <f>SUM(AW12:AW17)</f>
        <v>189237.88</v>
      </c>
      <c r="AX11" s="43">
        <v>220331.26</v>
      </c>
      <c r="AY11" s="22">
        <f t="shared" si="100"/>
        <v>0.42066697491619465</v>
      </c>
      <c r="AZ11" s="22">
        <f t="shared" si="123"/>
        <v>0.8588789443676762</v>
      </c>
      <c r="BA11" s="43">
        <f>SUM(BA12:BA17)</f>
        <v>3235197.4</v>
      </c>
      <c r="BB11" s="43">
        <f>SUM(BB12:BB17)</f>
        <v>2369219.98</v>
      </c>
      <c r="BC11" s="43">
        <v>1400044.79</v>
      </c>
      <c r="BD11" s="22">
        <f t="shared" si="124"/>
        <v>0.73232625001491414</v>
      </c>
      <c r="BE11" s="22">
        <f t="shared" si="125"/>
        <v>1.6922458459346861</v>
      </c>
      <c r="BF11" s="43">
        <f>SUM(BF12:BF17)</f>
        <v>158979</v>
      </c>
      <c r="BG11" s="43">
        <f>SUM(BG12:BG17)</f>
        <v>122158.90000000001</v>
      </c>
      <c r="BH11" s="43">
        <v>119036.95000000001</v>
      </c>
      <c r="BI11" s="22">
        <f t="shared" si="126"/>
        <v>0.76839645487768826</v>
      </c>
      <c r="BJ11" s="22">
        <f t="shared" si="127"/>
        <v>1.026226730439582</v>
      </c>
      <c r="BK11" s="43">
        <f>SUM(BK12:BK17)</f>
        <v>343130</v>
      </c>
      <c r="BL11" s="43">
        <f>SUM(BL12:BL17)</f>
        <v>336290.76</v>
      </c>
      <c r="BM11" s="43">
        <v>332045.96999999997</v>
      </c>
      <c r="BN11" s="22">
        <f t="shared" si="105"/>
        <v>0.98006807915367355</v>
      </c>
      <c r="BO11" s="22">
        <f t="shared" si="128"/>
        <v>1.0127837419619941</v>
      </c>
      <c r="BP11" s="43">
        <f>SUM(BP12:BP17)</f>
        <v>0</v>
      </c>
      <c r="BQ11" s="43">
        <f>SUM(BQ12:BQ17)</f>
        <v>0</v>
      </c>
      <c r="BR11" s="43">
        <v>0</v>
      </c>
      <c r="BS11" s="22" t="str">
        <f t="shared" si="106"/>
        <v xml:space="preserve"> </v>
      </c>
      <c r="BT11" s="22" t="str">
        <f t="shared" si="107"/>
        <v xml:space="preserve"> </v>
      </c>
      <c r="BU11" s="43">
        <f>SUM(BU12:BU17)</f>
        <v>806176.38</v>
      </c>
      <c r="BV11" s="43">
        <f>SUM(BV12:BV17)</f>
        <v>382745.63</v>
      </c>
      <c r="BW11" s="43">
        <v>1324541.29</v>
      </c>
      <c r="BX11" s="22">
        <f t="shared" si="108"/>
        <v>0.47476661372787926</v>
      </c>
      <c r="BY11" s="22">
        <f t="shared" si="129"/>
        <v>0.28896466489164713</v>
      </c>
      <c r="BZ11" s="43">
        <f>SUM(BZ12:BZ17)</f>
        <v>1268842</v>
      </c>
      <c r="CA11" s="43">
        <f>SUM(CA12:CA17)</f>
        <v>1268842</v>
      </c>
      <c r="CB11" s="43">
        <v>0</v>
      </c>
      <c r="CC11" s="22">
        <f t="shared" si="109"/>
        <v>1</v>
      </c>
      <c r="CD11" s="22" t="str">
        <f t="shared" si="158"/>
        <v xml:space="preserve"> </v>
      </c>
      <c r="CE11" s="43">
        <f>SUM(CE12:CE17)</f>
        <v>148631.65000000002</v>
      </c>
      <c r="CF11" s="43">
        <f>SUM(CF12:CF17)</f>
        <v>200311.88</v>
      </c>
      <c r="CG11" s="43">
        <v>75265.22</v>
      </c>
      <c r="CH11" s="22">
        <f t="shared" si="132"/>
        <v>1.3477067636670923</v>
      </c>
      <c r="CI11" s="22" t="str">
        <f t="shared" ref="CI11:CI64" si="160">IF(CG11=0," ",IF(CF11/CG11*100&gt;200,"св.200",CF11/CG11))</f>
        <v>св.200</v>
      </c>
      <c r="CJ11" s="43">
        <f>SUM(CJ12:CJ17)</f>
        <v>148631.65000000002</v>
      </c>
      <c r="CK11" s="43">
        <f>SUM(CK12:CK17)</f>
        <v>200311.88</v>
      </c>
      <c r="CL11" s="43">
        <v>75265.22</v>
      </c>
      <c r="CM11" s="22">
        <f t="shared" si="133"/>
        <v>1.3477067636670923</v>
      </c>
      <c r="CN11" s="22" t="str">
        <f t="shared" si="134"/>
        <v>св.200</v>
      </c>
      <c r="CO11" s="43">
        <f>SUM(CO12:CO17)</f>
        <v>0</v>
      </c>
      <c r="CP11" s="43">
        <f>SUM(CP12:CP17)</f>
        <v>0</v>
      </c>
      <c r="CQ11" s="43">
        <v>0</v>
      </c>
      <c r="CR11" s="22" t="str">
        <f t="shared" si="135"/>
        <v xml:space="preserve"> </v>
      </c>
      <c r="CS11" s="22" t="str">
        <f t="shared" si="136"/>
        <v xml:space="preserve"> </v>
      </c>
      <c r="CT11" s="43">
        <f>SUM(CT12:CT17)</f>
        <v>0</v>
      </c>
      <c r="CU11" s="43">
        <f>SUM(CU12:CU17)</f>
        <v>0</v>
      </c>
      <c r="CV11" s="43">
        <v>0</v>
      </c>
      <c r="CW11" s="34" t="str">
        <f t="shared" si="137"/>
        <v xml:space="preserve"> </v>
      </c>
      <c r="CX11" s="34" t="str">
        <f t="shared" si="138"/>
        <v xml:space="preserve"> </v>
      </c>
      <c r="CY11" s="43">
        <f>SUM(CY12:CY17)</f>
        <v>0</v>
      </c>
      <c r="CZ11" s="43">
        <f>SUM(CZ12:CZ17)</f>
        <v>0</v>
      </c>
      <c r="DA11" s="43">
        <v>0</v>
      </c>
      <c r="DB11" s="22" t="str">
        <f t="shared" si="110"/>
        <v xml:space="preserve"> </v>
      </c>
      <c r="DC11" s="22" t="str">
        <f t="shared" si="139"/>
        <v xml:space="preserve"> </v>
      </c>
      <c r="DD11" s="43">
        <f>SUM(DD12:DD17)</f>
        <v>40153.279999999999</v>
      </c>
      <c r="DE11" s="43">
        <f>SUM(DE12:DE17)</f>
        <v>59254.74</v>
      </c>
      <c r="DF11" s="43">
        <v>1000</v>
      </c>
      <c r="DG11" s="22">
        <f t="shared" ref="DG11" si="161">IF(DE11&lt;=0," ",IF(DD11&lt;=0," ",IF(DE11/DD11*100&gt;200,"СВ.200",DE11/DD11)))</f>
        <v>1.4757135656165574</v>
      </c>
      <c r="DH11" s="22" t="str">
        <f t="shared" ref="DH11" si="162">IF(DF11=0," ",IF(DE11/DF11*100&gt;200,"св.200",DE11/DF11))</f>
        <v>св.200</v>
      </c>
      <c r="DI11" s="43">
        <f>SUM(DI12:DI17)</f>
        <v>0</v>
      </c>
      <c r="DJ11" s="43">
        <v>224</v>
      </c>
      <c r="DK11" s="22">
        <f t="shared" si="112"/>
        <v>0</v>
      </c>
      <c r="DL11" s="43">
        <f>SUM(DL12:DL17)</f>
        <v>50000</v>
      </c>
      <c r="DM11" s="43">
        <f>SUM(DM12:DM17)</f>
        <v>42120.6</v>
      </c>
      <c r="DN11" s="43">
        <v>221087</v>
      </c>
      <c r="DO11" s="22">
        <f t="shared" si="113"/>
        <v>0.84241199999999994</v>
      </c>
      <c r="DP11" s="57">
        <f t="shared" si="141"/>
        <v>0.19051595073432631</v>
      </c>
      <c r="DQ11" s="43">
        <f>SUM(DQ12:DQ17)</f>
        <v>492304.87000000005</v>
      </c>
      <c r="DR11" s="43">
        <f>SUM(DR12:DR17)</f>
        <v>433832.73</v>
      </c>
      <c r="DS11" s="43">
        <v>248611.52000000002</v>
      </c>
      <c r="DT11" s="22">
        <f t="shared" si="114"/>
        <v>0.88122778472615948</v>
      </c>
      <c r="DU11" s="22">
        <f t="shared" si="142"/>
        <v>1.7450226361191949</v>
      </c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</row>
    <row r="12" spans="1:144" s="15" customFormat="1" ht="15.75" customHeight="1" outlineLevel="1" x14ac:dyDescent="0.25">
      <c r="A12" s="14">
        <v>5</v>
      </c>
      <c r="B12" s="8" t="s">
        <v>53</v>
      </c>
      <c r="C12" s="13">
        <f t="shared" si="143"/>
        <v>18002752.41</v>
      </c>
      <c r="D12" s="13">
        <f t="shared" si="144"/>
        <v>16739839.699999999</v>
      </c>
      <c r="E12" s="23">
        <v>12765560.539999999</v>
      </c>
      <c r="F12" s="24">
        <f t="shared" si="91"/>
        <v>0.92984890969791434</v>
      </c>
      <c r="G12" s="24">
        <f t="shared" si="92"/>
        <v>1.3113282137158704</v>
      </c>
      <c r="H12" s="13">
        <f t="shared" ref="H12" si="163">M12+R12+W12+AB12+AG12+AL12</f>
        <v>17197890</v>
      </c>
      <c r="I12" s="13">
        <f t="shared" ref="I12" si="164">N12+S12+X12+AC12+AH12+AM12</f>
        <v>16244330.709999999</v>
      </c>
      <c r="J12" s="20">
        <v>12203181.57</v>
      </c>
      <c r="K12" s="24">
        <f t="shared" si="93"/>
        <v>0.94455370455329113</v>
      </c>
      <c r="L12" s="24">
        <f t="shared" si="115"/>
        <v>1.3311553726230427</v>
      </c>
      <c r="M12" s="13">
        <v>14853149</v>
      </c>
      <c r="N12" s="20">
        <v>14789562.949999999</v>
      </c>
      <c r="O12" s="29">
        <v>10891456.15</v>
      </c>
      <c r="P12" s="24">
        <f t="shared" si="94"/>
        <v>0.99571901890972747</v>
      </c>
      <c r="Q12" s="24">
        <f t="shared" si="116"/>
        <v>1.35790501713584</v>
      </c>
      <c r="R12" s="13">
        <v>822100</v>
      </c>
      <c r="S12" s="20">
        <v>587899.99</v>
      </c>
      <c r="T12" s="29">
        <v>631170.69999999995</v>
      </c>
      <c r="U12" s="24">
        <f t="shared" si="95"/>
        <v>0.71511980294368083</v>
      </c>
      <c r="V12" s="24">
        <f t="shared" si="117"/>
        <v>0.93144372829727362</v>
      </c>
      <c r="W12" s="13">
        <v>641</v>
      </c>
      <c r="X12" s="20">
        <v>641</v>
      </c>
      <c r="Y12" s="29"/>
      <c r="Z12" s="24">
        <f t="shared" ref="Z12" si="165">IF(X12&lt;=0," ",IF(W12&lt;=0," ",IF(X12/W12*100&gt;200,"СВ.200",X12/W12)))</f>
        <v>1</v>
      </c>
      <c r="AA12" s="24" t="str">
        <f t="shared" ref="AA12" si="166">IF(Y12=0," ",IF(X12/Y12*100&gt;200,"св.200",X12/Y12))</f>
        <v xml:space="preserve"> </v>
      </c>
      <c r="AB12" s="13">
        <v>307000</v>
      </c>
      <c r="AC12" s="20">
        <v>145732.54</v>
      </c>
      <c r="AD12" s="29">
        <v>71166.350000000006</v>
      </c>
      <c r="AE12" s="24">
        <f t="shared" si="97"/>
        <v>0.47469882736156355</v>
      </c>
      <c r="AF12" s="24" t="str">
        <f t="shared" si="119"/>
        <v>св.200</v>
      </c>
      <c r="AG12" s="13">
        <v>1215000</v>
      </c>
      <c r="AH12" s="20">
        <v>720494.23</v>
      </c>
      <c r="AI12" s="29">
        <v>609388.37</v>
      </c>
      <c r="AJ12" s="24">
        <f t="shared" si="98"/>
        <v>0.59299936625514404</v>
      </c>
      <c r="AK12" s="24">
        <f t="shared" si="120"/>
        <v>1.1823235648556929</v>
      </c>
      <c r="AL12" s="13"/>
      <c r="AM12" s="20"/>
      <c r="AN12" s="29"/>
      <c r="AO12" s="24" t="str">
        <f>IF(AM12&lt;=0," ",IF(AL12&lt;=0," ",IF(AM12/AL12*100&gt;200,"СВ.200",AM12/AL12)))</f>
        <v xml:space="preserve"> </v>
      </c>
      <c r="AP12" s="24" t="str">
        <f t="shared" si="121"/>
        <v xml:space="preserve"> </v>
      </c>
      <c r="AQ12" s="13">
        <f t="shared" ref="AQ12" si="167">AV12+BA12+BF12+BK12+BP12+BU12+BZ12+CE12+CT12+CY12+DD12+DL12+DQ12</f>
        <v>804862.41</v>
      </c>
      <c r="AR12" s="20">
        <f t="shared" ref="AR12" si="168">AW12+BB12+BG12+BL12+BQ12+BV12+CA12+CF12+CU12+CZ12+DE12+DI12+DM12+DR12</f>
        <v>495508.99000000005</v>
      </c>
      <c r="AS12" s="40">
        <v>562378.97</v>
      </c>
      <c r="AT12" s="24">
        <f t="shared" si="99"/>
        <v>0.6156443434847455</v>
      </c>
      <c r="AU12" s="24">
        <f t="shared" si="122"/>
        <v>0.88109445130923025</v>
      </c>
      <c r="AV12" s="13">
        <v>106000</v>
      </c>
      <c r="AW12" s="20">
        <v>9787.7999999999993</v>
      </c>
      <c r="AX12" s="29">
        <v>8769.43</v>
      </c>
      <c r="AY12" s="24">
        <f t="shared" si="100"/>
        <v>9.2337735849056593E-2</v>
      </c>
      <c r="AZ12" s="24">
        <f t="shared" si="123"/>
        <v>1.1161272739505304</v>
      </c>
      <c r="BA12" s="13"/>
      <c r="BB12" s="20"/>
      <c r="BC12" s="29"/>
      <c r="BD12" s="24" t="str">
        <f>IF(BB12&lt;=0," ",IF(BA12&lt;=0," ",IF(BB12/BA12*100&gt;200,"СВ.200",BB12/BA12)))</f>
        <v xml:space="preserve"> </v>
      </c>
      <c r="BE12" s="24" t="str">
        <f>IF(BC12=0," ",IF(BB12/BC12*100&gt;200,"св.200",BB12/BC12))</f>
        <v xml:space="preserve"> </v>
      </c>
      <c r="BF12" s="13">
        <v>123333</v>
      </c>
      <c r="BG12" s="20">
        <v>97300.02</v>
      </c>
      <c r="BH12" s="29">
        <v>98500.02</v>
      </c>
      <c r="BI12" s="24">
        <f t="shared" si="126"/>
        <v>0.78892121330057652</v>
      </c>
      <c r="BJ12" s="24">
        <f t="shared" si="127"/>
        <v>0.98781726135690129</v>
      </c>
      <c r="BK12" s="13"/>
      <c r="BL12" s="20"/>
      <c r="BM12" s="29"/>
      <c r="BN12" s="24" t="str">
        <f t="shared" si="105"/>
        <v xml:space="preserve"> </v>
      </c>
      <c r="BO12" s="24" t="str">
        <f t="shared" si="128"/>
        <v xml:space="preserve"> </v>
      </c>
      <c r="BP12" s="13"/>
      <c r="BQ12" s="20"/>
      <c r="BR12" s="29"/>
      <c r="BS12" s="24" t="str">
        <f t="shared" si="106"/>
        <v xml:space="preserve"> </v>
      </c>
      <c r="BT12" s="24" t="str">
        <f t="shared" si="107"/>
        <v xml:space="preserve"> </v>
      </c>
      <c r="BU12" s="13">
        <v>515000</v>
      </c>
      <c r="BV12" s="20">
        <v>236787.09</v>
      </c>
      <c r="BW12" s="29">
        <v>383287.32</v>
      </c>
      <c r="BX12" s="24">
        <f t="shared" si="108"/>
        <v>0.45978075728155338</v>
      </c>
      <c r="BY12" s="24">
        <f t="shared" si="129"/>
        <v>0.6177796072147651</v>
      </c>
      <c r="BZ12" s="13"/>
      <c r="CA12" s="20"/>
      <c r="CB12" s="29"/>
      <c r="CC12" s="24" t="str">
        <f t="shared" si="109"/>
        <v xml:space="preserve"> </v>
      </c>
      <c r="CD12" s="24" t="str">
        <f t="shared" si="158"/>
        <v xml:space="preserve"> </v>
      </c>
      <c r="CE12" s="13">
        <f t="shared" ref="CE12" si="169">CJ12+CO12</f>
        <v>35000</v>
      </c>
      <c r="CF12" s="13">
        <f t="shared" ref="CF12" si="170">CK12+CP12</f>
        <v>130532.62</v>
      </c>
      <c r="CG12" s="23">
        <v>32764.85</v>
      </c>
      <c r="CH12" s="24" t="str">
        <f t="shared" si="132"/>
        <v>СВ.200</v>
      </c>
      <c r="CI12" s="24" t="str">
        <f t="shared" si="160"/>
        <v>св.200</v>
      </c>
      <c r="CJ12" s="13">
        <v>35000</v>
      </c>
      <c r="CK12" s="20">
        <v>130532.62</v>
      </c>
      <c r="CL12" s="29">
        <v>32764.85</v>
      </c>
      <c r="CM12" s="24" t="str">
        <f t="shared" si="133"/>
        <v>СВ.200</v>
      </c>
      <c r="CN12" s="24" t="str">
        <f t="shared" si="134"/>
        <v>св.200</v>
      </c>
      <c r="CO12" s="13"/>
      <c r="CP12" s="20"/>
      <c r="CQ12" s="29"/>
      <c r="CR12" s="24" t="str">
        <f t="shared" si="135"/>
        <v xml:space="preserve"> </v>
      </c>
      <c r="CS12" s="24" t="str">
        <f t="shared" si="136"/>
        <v xml:space="preserve"> </v>
      </c>
      <c r="CT12" s="13"/>
      <c r="CU12" s="20"/>
      <c r="CV12" s="29"/>
      <c r="CW12" s="24" t="str">
        <f t="shared" si="137"/>
        <v xml:space="preserve"> </v>
      </c>
      <c r="CX12" s="24" t="str">
        <f t="shared" si="138"/>
        <v xml:space="preserve"> </v>
      </c>
      <c r="CY12" s="13"/>
      <c r="CZ12" s="20"/>
      <c r="DA12" s="29"/>
      <c r="DB12" s="24" t="str">
        <f t="shared" si="110"/>
        <v xml:space="preserve"> </v>
      </c>
      <c r="DC12" s="24" t="str">
        <f t="shared" si="139"/>
        <v xml:space="preserve"> </v>
      </c>
      <c r="DD12" s="13">
        <v>2000</v>
      </c>
      <c r="DE12" s="20">
        <v>21101.46</v>
      </c>
      <c r="DF12" s="29">
        <v>1000</v>
      </c>
      <c r="DG12" s="24" t="str">
        <f t="shared" si="111"/>
        <v>СВ.200</v>
      </c>
      <c r="DH12" s="24" t="str">
        <f t="shared" si="140"/>
        <v>св.200</v>
      </c>
      <c r="DI12" s="13"/>
      <c r="DJ12" s="29">
        <v>224</v>
      </c>
      <c r="DK12" s="24">
        <f t="shared" si="112"/>
        <v>0</v>
      </c>
      <c r="DL12" s="13"/>
      <c r="DM12" s="20"/>
      <c r="DN12" s="29"/>
      <c r="DO12" s="24" t="str">
        <f t="shared" si="113"/>
        <v xml:space="preserve"> </v>
      </c>
      <c r="DP12" s="58" t="str">
        <f t="shared" si="141"/>
        <v xml:space="preserve"> </v>
      </c>
      <c r="DQ12" s="13">
        <v>23529.41</v>
      </c>
      <c r="DR12" s="20"/>
      <c r="DS12" s="29">
        <v>37833.35</v>
      </c>
      <c r="DT12" s="24" t="str">
        <f t="shared" si="114"/>
        <v xml:space="preserve"> </v>
      </c>
      <c r="DU12" s="24">
        <f t="shared" si="142"/>
        <v>0</v>
      </c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</row>
    <row r="13" spans="1:144" s="15" customFormat="1" ht="15.75" customHeight="1" outlineLevel="1" x14ac:dyDescent="0.25">
      <c r="A13" s="14">
        <v>6</v>
      </c>
      <c r="B13" s="8" t="s">
        <v>87</v>
      </c>
      <c r="C13" s="13">
        <f t="shared" si="143"/>
        <v>6434707.3899999997</v>
      </c>
      <c r="D13" s="13">
        <f t="shared" si="144"/>
        <v>3681694.3200000003</v>
      </c>
      <c r="E13" s="23">
        <v>3895596.92</v>
      </c>
      <c r="F13" s="24">
        <f t="shared" si="91"/>
        <v>0.57216188660289657</v>
      </c>
      <c r="G13" s="24">
        <f t="shared" si="92"/>
        <v>0.9450911877196988</v>
      </c>
      <c r="H13" s="13">
        <f t="shared" ref="H13:H17" si="171">M13+R13+W13+AB13+AG13+AL13</f>
        <v>6118081.25</v>
      </c>
      <c r="I13" s="13">
        <f t="shared" ref="I13:I17" si="172">N13+S13+X13+AC13+AH13+AM13</f>
        <v>3470171.5300000003</v>
      </c>
      <c r="J13" s="20">
        <v>3058448.0499999993</v>
      </c>
      <c r="K13" s="24">
        <f t="shared" si="93"/>
        <v>0.56719932086550828</v>
      </c>
      <c r="L13" s="24">
        <f t="shared" si="115"/>
        <v>1.1346184317238937</v>
      </c>
      <c r="M13" s="13">
        <v>4339976.5</v>
      </c>
      <c r="N13" s="20">
        <v>2624607.64</v>
      </c>
      <c r="O13" s="29">
        <v>2565301.5499999998</v>
      </c>
      <c r="P13" s="24">
        <f t="shared" si="94"/>
        <v>0.60475157872398622</v>
      </c>
      <c r="Q13" s="24">
        <f t="shared" si="116"/>
        <v>1.0231185647550871</v>
      </c>
      <c r="R13" s="13">
        <v>759696.25</v>
      </c>
      <c r="S13" s="20">
        <v>543219.55000000005</v>
      </c>
      <c r="T13" s="29">
        <v>550494.71999999997</v>
      </c>
      <c r="U13" s="24">
        <f t="shared" si="95"/>
        <v>0.71504834991616717</v>
      </c>
      <c r="V13" s="24">
        <f t="shared" si="117"/>
        <v>0.98678430557880747</v>
      </c>
      <c r="W13" s="13">
        <v>408.5</v>
      </c>
      <c r="X13" s="20">
        <v>408.5</v>
      </c>
      <c r="Y13" s="29">
        <v>1775.5</v>
      </c>
      <c r="Z13" s="24">
        <f t="shared" si="96"/>
        <v>1</v>
      </c>
      <c r="AA13" s="24">
        <f t="shared" si="118"/>
        <v>0.23007603491974091</v>
      </c>
      <c r="AB13" s="13">
        <v>205000</v>
      </c>
      <c r="AC13" s="20">
        <v>51899.42</v>
      </c>
      <c r="AD13" s="29">
        <v>-2542.44</v>
      </c>
      <c r="AE13" s="24">
        <f t="shared" si="97"/>
        <v>0.25316790243902437</v>
      </c>
      <c r="AF13" s="24">
        <f t="shared" si="119"/>
        <v>-20.413232957316591</v>
      </c>
      <c r="AG13" s="13">
        <v>813000</v>
      </c>
      <c r="AH13" s="20">
        <v>250036.42</v>
      </c>
      <c r="AI13" s="29">
        <v>-56581.279999999999</v>
      </c>
      <c r="AJ13" s="24">
        <f t="shared" si="98"/>
        <v>0.30754787207872081</v>
      </c>
      <c r="AK13" s="24">
        <f t="shared" si="120"/>
        <v>-4.419066164639613</v>
      </c>
      <c r="AL13" s="13"/>
      <c r="AM13" s="20"/>
      <c r="AN13" s="29"/>
      <c r="AO13" s="24" t="str">
        <f>IF(AM13&lt;=0," ",IF(AL13&lt;=0," ",IF(AM13/AL13*100&gt;200,"СВ.200",AM13/AL13)))</f>
        <v xml:space="preserve"> </v>
      </c>
      <c r="AP13" s="24" t="str">
        <f t="shared" si="121"/>
        <v xml:space="preserve"> </v>
      </c>
      <c r="AQ13" s="13">
        <f t="shared" ref="AQ13:AQ17" si="173">AV13+BA13+BF13+BK13+BP13+BU13+BZ13+CE13+CT13+CY13+DD13+DL13+DQ13</f>
        <v>316626.14</v>
      </c>
      <c r="AR13" s="20">
        <f t="shared" ref="AR13:AR17" si="174">AW13+BB13+BG13+BL13+BQ13+BV13+CA13+CF13+CU13+CZ13+DE13+DI13+DM13+DR13</f>
        <v>211522.79</v>
      </c>
      <c r="AS13" s="40">
        <v>837148.86999999988</v>
      </c>
      <c r="AT13" s="24">
        <f t="shared" si="99"/>
        <v>0.66805220188074177</v>
      </c>
      <c r="AU13" s="24">
        <f t="shared" si="122"/>
        <v>0.25267045991473419</v>
      </c>
      <c r="AV13" s="13">
        <v>24000</v>
      </c>
      <c r="AW13" s="20">
        <v>3391.05</v>
      </c>
      <c r="AX13" s="29">
        <v>5350.32</v>
      </c>
      <c r="AY13" s="24">
        <f t="shared" si="100"/>
        <v>0.14129375</v>
      </c>
      <c r="AZ13" s="24">
        <f t="shared" si="123"/>
        <v>0.63380321177051102</v>
      </c>
      <c r="BA13" s="13"/>
      <c r="BB13" s="20"/>
      <c r="BC13" s="29"/>
      <c r="BD13" s="24" t="str">
        <f t="shared" si="124"/>
        <v xml:space="preserve"> </v>
      </c>
      <c r="BE13" s="24" t="str">
        <f t="shared" si="125"/>
        <v xml:space="preserve"> </v>
      </c>
      <c r="BF13" s="13"/>
      <c r="BG13" s="20"/>
      <c r="BH13" s="29"/>
      <c r="BI13" s="24" t="str">
        <f t="shared" si="126"/>
        <v xml:space="preserve"> </v>
      </c>
      <c r="BJ13" s="24" t="str">
        <f>IF(BG13=0," ",IF(BG13/BH13*100&gt;200,"св.200",BG13/BH13))</f>
        <v xml:space="preserve"> </v>
      </c>
      <c r="BK13" s="13">
        <v>118180</v>
      </c>
      <c r="BL13" s="20">
        <v>119078.26</v>
      </c>
      <c r="BM13" s="29">
        <v>92544.59</v>
      </c>
      <c r="BN13" s="24">
        <f t="shared" si="105"/>
        <v>1.007600778473515</v>
      </c>
      <c r="BO13" s="24">
        <f t="shared" si="128"/>
        <v>1.2867122756716518</v>
      </c>
      <c r="BP13" s="13"/>
      <c r="BQ13" s="20"/>
      <c r="BR13" s="29"/>
      <c r="BS13" s="24" t="str">
        <f t="shared" si="106"/>
        <v xml:space="preserve"> </v>
      </c>
      <c r="BT13" s="24" t="str">
        <f t="shared" ref="BT13:BT64" si="175">IF(BR13=0," ",IF(BQ13/BR13*100&gt;200,"св.200",BQ13/BR13))</f>
        <v xml:space="preserve"> </v>
      </c>
      <c r="BU13" s="13">
        <v>23000</v>
      </c>
      <c r="BV13" s="20"/>
      <c r="BW13" s="29">
        <v>466220.95</v>
      </c>
      <c r="BX13" s="24" t="str">
        <f t="shared" ref="BX13" si="176">IF(BV13&lt;=0," ",IF(BU13&lt;=0," ",IF(BV13/BU13*100&gt;200,"СВ.200",BV13/BU13)))</f>
        <v xml:space="preserve"> </v>
      </c>
      <c r="BY13" s="24">
        <f t="shared" ref="BY13" si="177">IF(BW13=0," ",IF(BV13/BW13*100&gt;200,"св.200",BV13/BW13))</f>
        <v>0</v>
      </c>
      <c r="BZ13" s="13"/>
      <c r="CA13" s="20"/>
      <c r="CB13" s="29"/>
      <c r="CC13" s="24" t="str">
        <f t="shared" si="109"/>
        <v xml:space="preserve"> </v>
      </c>
      <c r="CD13" s="24" t="str">
        <f t="shared" si="158"/>
        <v xml:space="preserve"> </v>
      </c>
      <c r="CE13" s="13">
        <f t="shared" ref="CE13:CE17" si="178">CJ13+CO13</f>
        <v>101446.14</v>
      </c>
      <c r="CF13" s="13">
        <f t="shared" ref="CF13:CF17" si="179">CK13+CP13</f>
        <v>46932.88</v>
      </c>
      <c r="CG13" s="23">
        <v>16360.44</v>
      </c>
      <c r="CH13" s="24">
        <f t="shared" si="132"/>
        <v>0.46263840102738257</v>
      </c>
      <c r="CI13" s="24" t="str">
        <f t="shared" si="160"/>
        <v>св.200</v>
      </c>
      <c r="CJ13" s="13">
        <v>101446.14</v>
      </c>
      <c r="CK13" s="20">
        <v>46932.88</v>
      </c>
      <c r="CL13" s="29">
        <v>16360.44</v>
      </c>
      <c r="CM13" s="24">
        <f t="shared" si="133"/>
        <v>0.46263840102738257</v>
      </c>
      <c r="CN13" s="24" t="str">
        <f t="shared" si="134"/>
        <v>св.200</v>
      </c>
      <c r="CO13" s="13"/>
      <c r="CP13" s="20"/>
      <c r="CQ13" s="29"/>
      <c r="CR13" s="24" t="str">
        <f t="shared" si="135"/>
        <v xml:space="preserve"> </v>
      </c>
      <c r="CS13" s="24" t="str">
        <f t="shared" si="136"/>
        <v xml:space="preserve"> </v>
      </c>
      <c r="CT13" s="13"/>
      <c r="CU13" s="20"/>
      <c r="CV13" s="29"/>
      <c r="CW13" s="24" t="str">
        <f t="shared" si="137"/>
        <v xml:space="preserve"> </v>
      </c>
      <c r="CX13" s="24" t="str">
        <f t="shared" si="138"/>
        <v xml:space="preserve"> </v>
      </c>
      <c r="CY13" s="13"/>
      <c r="CZ13" s="20"/>
      <c r="DA13" s="29"/>
      <c r="DB13" s="24" t="str">
        <f t="shared" si="110"/>
        <v xml:space="preserve"> </v>
      </c>
      <c r="DC13" s="24" t="str">
        <f t="shared" si="139"/>
        <v xml:space="preserve"> </v>
      </c>
      <c r="DD13" s="13"/>
      <c r="DE13" s="20"/>
      <c r="DF13" s="29"/>
      <c r="DG13" s="24" t="str">
        <f t="shared" si="111"/>
        <v xml:space="preserve"> </v>
      </c>
      <c r="DH13" s="24" t="str">
        <f t="shared" si="140"/>
        <v xml:space="preserve"> </v>
      </c>
      <c r="DI13" s="13"/>
      <c r="DJ13" s="29"/>
      <c r="DK13" s="24" t="str">
        <f t="shared" si="112"/>
        <v xml:space="preserve"> </v>
      </c>
      <c r="DL13" s="13">
        <v>50000</v>
      </c>
      <c r="DM13" s="20">
        <v>42120.6</v>
      </c>
      <c r="DN13" s="29">
        <v>221087</v>
      </c>
      <c r="DO13" s="24">
        <f t="shared" si="113"/>
        <v>0.84241199999999994</v>
      </c>
      <c r="DP13" s="58">
        <f t="shared" si="141"/>
        <v>0.19051595073432631</v>
      </c>
      <c r="DQ13" s="13"/>
      <c r="DR13" s="20"/>
      <c r="DS13" s="29">
        <v>35585.57</v>
      </c>
      <c r="DT13" s="24" t="str">
        <f t="shared" si="114"/>
        <v xml:space="preserve"> </v>
      </c>
      <c r="DU13" s="24">
        <f t="shared" si="142"/>
        <v>0</v>
      </c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</row>
    <row r="14" spans="1:144" s="15" customFormat="1" ht="15.75" customHeight="1" outlineLevel="1" x14ac:dyDescent="0.25">
      <c r="A14" s="14">
        <v>7</v>
      </c>
      <c r="B14" s="8" t="s">
        <v>70</v>
      </c>
      <c r="C14" s="13">
        <f t="shared" si="143"/>
        <v>16607607.5</v>
      </c>
      <c r="D14" s="13">
        <f t="shared" si="144"/>
        <v>14593970.27</v>
      </c>
      <c r="E14" s="23">
        <v>10854174.15</v>
      </c>
      <c r="F14" s="24">
        <f t="shared" si="91"/>
        <v>0.87875211826869104</v>
      </c>
      <c r="G14" s="24">
        <f t="shared" si="92"/>
        <v>1.3445491170786126</v>
      </c>
      <c r="H14" s="13">
        <f t="shared" si="171"/>
        <v>14533400</v>
      </c>
      <c r="I14" s="13">
        <f t="shared" si="172"/>
        <v>12657599.85</v>
      </c>
      <c r="J14" s="20">
        <v>9837023.3100000005</v>
      </c>
      <c r="K14" s="24">
        <f t="shared" si="93"/>
        <v>0.87093177439553027</v>
      </c>
      <c r="L14" s="24">
        <f t="shared" si="115"/>
        <v>1.2867306959751423</v>
      </c>
      <c r="M14" s="13">
        <v>11550000</v>
      </c>
      <c r="N14" s="20">
        <v>11442157.720000001</v>
      </c>
      <c r="O14" s="29">
        <v>8726165.6199999992</v>
      </c>
      <c r="P14" s="24">
        <f t="shared" si="94"/>
        <v>0.99066300606060609</v>
      </c>
      <c r="Q14" s="24">
        <f t="shared" si="116"/>
        <v>1.3112469116761964</v>
      </c>
      <c r="R14" s="13">
        <v>900400</v>
      </c>
      <c r="S14" s="20">
        <v>611415.93000000005</v>
      </c>
      <c r="T14" s="29">
        <v>616933.73</v>
      </c>
      <c r="U14" s="24">
        <f t="shared" si="95"/>
        <v>0.67904923367392278</v>
      </c>
      <c r="V14" s="24">
        <f t="shared" si="117"/>
        <v>0.99105608960625324</v>
      </c>
      <c r="W14" s="13"/>
      <c r="X14" s="20"/>
      <c r="Y14" s="29"/>
      <c r="Z14" s="24" t="str">
        <f t="shared" si="96"/>
        <v xml:space="preserve"> </v>
      </c>
      <c r="AA14" s="24" t="str">
        <f t="shared" si="118"/>
        <v xml:space="preserve"> </v>
      </c>
      <c r="AB14" s="13">
        <v>269000</v>
      </c>
      <c r="AC14" s="20">
        <v>261933.25</v>
      </c>
      <c r="AD14" s="29">
        <v>78134.2</v>
      </c>
      <c r="AE14" s="24">
        <f t="shared" si="97"/>
        <v>0.9737295539033457</v>
      </c>
      <c r="AF14" s="24" t="str">
        <f t="shared" si="119"/>
        <v>св.200</v>
      </c>
      <c r="AG14" s="13">
        <v>1814000</v>
      </c>
      <c r="AH14" s="20">
        <v>342092.95</v>
      </c>
      <c r="AI14" s="29">
        <v>415789.76</v>
      </c>
      <c r="AJ14" s="24">
        <f t="shared" si="98"/>
        <v>0.18858486769570013</v>
      </c>
      <c r="AK14" s="24">
        <f t="shared" si="120"/>
        <v>0.82275462964744495</v>
      </c>
      <c r="AL14" s="13"/>
      <c r="AM14" s="20"/>
      <c r="AN14" s="29"/>
      <c r="AO14" s="24" t="str">
        <f t="shared" ref="AO14:AO17" si="180">IF(AM14&lt;=0," ",IF(AL14&lt;=0," ",IF(AM14/AL14*100&gt;200,"СВ.200",AM14/AL14)))</f>
        <v xml:space="preserve"> </v>
      </c>
      <c r="AP14" s="24" t="str">
        <f t="shared" si="121"/>
        <v xml:space="preserve"> </v>
      </c>
      <c r="AQ14" s="13">
        <f t="shared" si="173"/>
        <v>2074207.5</v>
      </c>
      <c r="AR14" s="20">
        <f t="shared" si="174"/>
        <v>1936370.42</v>
      </c>
      <c r="AS14" s="40">
        <v>1017150.8400000001</v>
      </c>
      <c r="AT14" s="24">
        <f t="shared" si="99"/>
        <v>0.93354711136663038</v>
      </c>
      <c r="AU14" s="24">
        <f t="shared" si="122"/>
        <v>1.9037200224894861</v>
      </c>
      <c r="AV14" s="13">
        <v>319852</v>
      </c>
      <c r="AW14" s="20">
        <v>176059.03</v>
      </c>
      <c r="AX14" s="29">
        <v>206211.51</v>
      </c>
      <c r="AY14" s="24">
        <f t="shared" si="100"/>
        <v>0.55043904680914923</v>
      </c>
      <c r="AZ14" s="24">
        <f t="shared" si="123"/>
        <v>0.85377887005434372</v>
      </c>
      <c r="BA14" s="13"/>
      <c r="BB14" s="20"/>
      <c r="BC14" s="29"/>
      <c r="BD14" s="24" t="str">
        <f>IF(BB14&lt;=0," ",IF(BA14&lt;=0," ",IF(BB14/BA14*100&gt;200,"СВ.200",BB14/BA14)))</f>
        <v xml:space="preserve"> </v>
      </c>
      <c r="BE14" s="24" t="str">
        <f>IF(BC14=0," ",IF(BB14/BC14*100&gt;200,"св.200",BB14/BC14))</f>
        <v xml:space="preserve"> </v>
      </c>
      <c r="BF14" s="13"/>
      <c r="BG14" s="20"/>
      <c r="BH14" s="29"/>
      <c r="BI14" s="24" t="str">
        <f t="shared" si="126"/>
        <v xml:space="preserve"> </v>
      </c>
      <c r="BJ14" s="24" t="str">
        <f>IF(BG14=0," ",IF(BG14/BH14*100&gt;200,"св.200",BG14/BH14))</f>
        <v xml:space="preserve"> </v>
      </c>
      <c r="BK14" s="13">
        <v>224950</v>
      </c>
      <c r="BL14" s="20">
        <v>217212.5</v>
      </c>
      <c r="BM14" s="29">
        <v>239501.38</v>
      </c>
      <c r="BN14" s="24">
        <f t="shared" si="105"/>
        <v>0.96560346743720826</v>
      </c>
      <c r="BO14" s="24">
        <f t="shared" si="128"/>
        <v>0.90693631911431993</v>
      </c>
      <c r="BP14" s="13"/>
      <c r="BQ14" s="20"/>
      <c r="BR14" s="29"/>
      <c r="BS14" s="24" t="str">
        <f t="shared" si="106"/>
        <v xml:space="preserve"> </v>
      </c>
      <c r="BT14" s="24" t="str">
        <f t="shared" si="175"/>
        <v xml:space="preserve"> </v>
      </c>
      <c r="BU14" s="13">
        <v>52941.71</v>
      </c>
      <c r="BV14" s="20">
        <v>55974.23</v>
      </c>
      <c r="BW14" s="29">
        <v>475033.02</v>
      </c>
      <c r="BX14" s="24">
        <f t="shared" si="108"/>
        <v>1.0572803560746338</v>
      </c>
      <c r="BY14" s="24">
        <f t="shared" si="129"/>
        <v>0.11783229300565254</v>
      </c>
      <c r="BZ14" s="13">
        <v>1255000</v>
      </c>
      <c r="CA14" s="20">
        <v>1255000</v>
      </c>
      <c r="CB14" s="29"/>
      <c r="CC14" s="24">
        <f t="shared" si="109"/>
        <v>1</v>
      </c>
      <c r="CD14" s="24" t="str">
        <f t="shared" si="158"/>
        <v xml:space="preserve"> </v>
      </c>
      <c r="CE14" s="13">
        <f t="shared" si="178"/>
        <v>12185.51</v>
      </c>
      <c r="CF14" s="13">
        <f t="shared" si="179"/>
        <v>22846.38</v>
      </c>
      <c r="CG14" s="23">
        <v>26139.93</v>
      </c>
      <c r="CH14" s="24">
        <f t="shared" si="132"/>
        <v>1.8748809036306235</v>
      </c>
      <c r="CI14" s="24">
        <f t="shared" si="160"/>
        <v>0.87400310559362637</v>
      </c>
      <c r="CJ14" s="13">
        <v>12185.51</v>
      </c>
      <c r="CK14" s="20">
        <v>22846.38</v>
      </c>
      <c r="CL14" s="29">
        <v>26139.93</v>
      </c>
      <c r="CM14" s="24">
        <f t="shared" si="133"/>
        <v>1.8748809036306235</v>
      </c>
      <c r="CN14" s="24">
        <f t="shared" si="134"/>
        <v>0.87400310559362637</v>
      </c>
      <c r="CO14" s="13"/>
      <c r="CP14" s="20"/>
      <c r="CQ14" s="29"/>
      <c r="CR14" s="24" t="str">
        <f t="shared" si="135"/>
        <v xml:space="preserve"> </v>
      </c>
      <c r="CS14" s="24" t="str">
        <f t="shared" si="136"/>
        <v xml:space="preserve"> </v>
      </c>
      <c r="CT14" s="13"/>
      <c r="CU14" s="20"/>
      <c r="CV14" s="29"/>
      <c r="CW14" s="24" t="str">
        <f t="shared" si="137"/>
        <v xml:space="preserve"> </v>
      </c>
      <c r="CX14" s="24" t="str">
        <f t="shared" si="138"/>
        <v xml:space="preserve"> </v>
      </c>
      <c r="CY14" s="13"/>
      <c r="CZ14" s="20"/>
      <c r="DA14" s="29"/>
      <c r="DB14" s="24" t="str">
        <f t="shared" si="110"/>
        <v xml:space="preserve"> </v>
      </c>
      <c r="DC14" s="24" t="str">
        <f t="shared" si="139"/>
        <v xml:space="preserve"> </v>
      </c>
      <c r="DD14" s="13">
        <v>38153.279999999999</v>
      </c>
      <c r="DE14" s="20">
        <v>38153.279999999999</v>
      </c>
      <c r="DF14" s="29"/>
      <c r="DG14" s="24">
        <f t="shared" si="111"/>
        <v>1</v>
      </c>
      <c r="DH14" s="24" t="str">
        <f t="shared" si="140"/>
        <v xml:space="preserve"> </v>
      </c>
      <c r="DI14" s="13"/>
      <c r="DJ14" s="29"/>
      <c r="DK14" s="24" t="str">
        <f t="shared" si="112"/>
        <v xml:space="preserve"> </v>
      </c>
      <c r="DL14" s="13"/>
      <c r="DM14" s="20"/>
      <c r="DN14" s="29"/>
      <c r="DO14" s="24" t="str">
        <f t="shared" si="113"/>
        <v xml:space="preserve"> </v>
      </c>
      <c r="DP14" s="58" t="str">
        <f t="shared" si="141"/>
        <v xml:space="preserve"> </v>
      </c>
      <c r="DQ14" s="13">
        <v>171125</v>
      </c>
      <c r="DR14" s="20">
        <v>171125</v>
      </c>
      <c r="DS14" s="29">
        <v>70265</v>
      </c>
      <c r="DT14" s="24">
        <f t="shared" si="114"/>
        <v>1</v>
      </c>
      <c r="DU14" s="24" t="str">
        <f t="shared" si="142"/>
        <v>св.200</v>
      </c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</row>
    <row r="15" spans="1:144" s="15" customFormat="1" ht="16.5" customHeight="1" outlineLevel="1" x14ac:dyDescent="0.25">
      <c r="A15" s="14">
        <v>8</v>
      </c>
      <c r="B15" s="8" t="s">
        <v>146</v>
      </c>
      <c r="C15" s="13">
        <f t="shared" si="143"/>
        <v>2056477</v>
      </c>
      <c r="D15" s="13">
        <f t="shared" si="144"/>
        <v>747514.44000000006</v>
      </c>
      <c r="E15" s="23">
        <v>942101.72</v>
      </c>
      <c r="F15" s="24">
        <f t="shared" si="91"/>
        <v>0.36349273052895803</v>
      </c>
      <c r="G15" s="24">
        <f t="shared" si="92"/>
        <v>0.79345406566076548</v>
      </c>
      <c r="H15" s="13">
        <f t="shared" si="171"/>
        <v>1645000</v>
      </c>
      <c r="I15" s="13">
        <f t="shared" si="172"/>
        <v>380189.67000000004</v>
      </c>
      <c r="J15" s="20">
        <v>721599.15</v>
      </c>
      <c r="K15" s="24">
        <f t="shared" si="93"/>
        <v>0.23111834042553195</v>
      </c>
      <c r="L15" s="24">
        <f t="shared" si="115"/>
        <v>0.52687100587632352</v>
      </c>
      <c r="M15" s="13">
        <v>230000</v>
      </c>
      <c r="N15" s="20">
        <v>176074.16</v>
      </c>
      <c r="O15" s="29">
        <v>162336.98000000001</v>
      </c>
      <c r="P15" s="24">
        <f t="shared" si="94"/>
        <v>0.76553982608695659</v>
      </c>
      <c r="Q15" s="24">
        <f t="shared" si="116"/>
        <v>1.0846213844806032</v>
      </c>
      <c r="R15" s="13"/>
      <c r="S15" s="20"/>
      <c r="T15" s="29"/>
      <c r="U15" s="24" t="str">
        <f t="shared" si="95"/>
        <v xml:space="preserve"> </v>
      </c>
      <c r="V15" s="24" t="str">
        <f t="shared" ref="V15:V17" si="181">IF(S15=0," ",IF(S15/T15*100&gt;200,"св.200",S15/T15))</f>
        <v xml:space="preserve"> </v>
      </c>
      <c r="W15" s="13">
        <v>5000</v>
      </c>
      <c r="X15" s="20">
        <v>8698.7999999999993</v>
      </c>
      <c r="Y15" s="29">
        <v>6330.9</v>
      </c>
      <c r="Z15" s="24">
        <f t="shared" ref="Z15" si="182">IF(X15&lt;=0," ",IF(W15&lt;=0," ",IF(X15/W15*100&gt;200,"СВ.200",X15/W15)))</f>
        <v>1.7397599999999998</v>
      </c>
      <c r="AA15" s="24">
        <f t="shared" ref="AA15" si="183">IF(Y15=0," ",IF(X15/Y15*100&gt;200,"св.200",X15/Y15))</f>
        <v>1.3740226508079421</v>
      </c>
      <c r="AB15" s="13">
        <v>280000</v>
      </c>
      <c r="AC15" s="20">
        <v>55193.05</v>
      </c>
      <c r="AD15" s="29">
        <v>19830.240000000002</v>
      </c>
      <c r="AE15" s="24">
        <f t="shared" si="97"/>
        <v>0.19711803571428571</v>
      </c>
      <c r="AF15" s="24" t="str">
        <f t="shared" si="119"/>
        <v>св.200</v>
      </c>
      <c r="AG15" s="13">
        <v>1130000</v>
      </c>
      <c r="AH15" s="20">
        <v>140223.66</v>
      </c>
      <c r="AI15" s="29">
        <v>533101.03</v>
      </c>
      <c r="AJ15" s="24">
        <f t="shared" si="98"/>
        <v>0.12409173451327433</v>
      </c>
      <c r="AK15" s="24">
        <f t="shared" si="120"/>
        <v>0.26303393186090823</v>
      </c>
      <c r="AL15" s="13"/>
      <c r="AM15" s="20"/>
      <c r="AN15" s="29"/>
      <c r="AO15" s="24" t="str">
        <f t="shared" si="180"/>
        <v xml:space="preserve"> </v>
      </c>
      <c r="AP15" s="24" t="str">
        <f t="shared" si="121"/>
        <v xml:space="preserve"> </v>
      </c>
      <c r="AQ15" s="13">
        <f t="shared" si="173"/>
        <v>411477</v>
      </c>
      <c r="AR15" s="20">
        <f t="shared" si="174"/>
        <v>367324.77</v>
      </c>
      <c r="AS15" s="40">
        <v>220502.57</v>
      </c>
      <c r="AT15" s="24">
        <f t="shared" si="99"/>
        <v>0.89269818240144649</v>
      </c>
      <c r="AU15" s="24">
        <f t="shared" si="122"/>
        <v>1.6658525567298377</v>
      </c>
      <c r="AV15" s="13"/>
      <c r="AW15" s="20"/>
      <c r="AX15" s="29"/>
      <c r="AY15" s="24" t="str">
        <f t="shared" si="100"/>
        <v xml:space="preserve"> </v>
      </c>
      <c r="AZ15" s="24" t="str">
        <f t="shared" si="123"/>
        <v xml:space="preserve"> </v>
      </c>
      <c r="BA15" s="13">
        <v>334477</v>
      </c>
      <c r="BB15" s="20">
        <v>325324.77</v>
      </c>
      <c r="BC15" s="29">
        <v>178572.57</v>
      </c>
      <c r="BD15" s="24">
        <f t="shared" si="124"/>
        <v>0.97263719179495156</v>
      </c>
      <c r="BE15" s="24">
        <f t="shared" si="125"/>
        <v>1.8218070670092277</v>
      </c>
      <c r="BF15" s="13"/>
      <c r="BG15" s="20"/>
      <c r="BH15" s="29"/>
      <c r="BI15" s="24" t="str">
        <f t="shared" si="126"/>
        <v xml:space="preserve"> </v>
      </c>
      <c r="BJ15" s="24" t="str">
        <f t="shared" si="127"/>
        <v xml:space="preserve"> </v>
      </c>
      <c r="BK15" s="13"/>
      <c r="BL15" s="20"/>
      <c r="BM15" s="29"/>
      <c r="BN15" s="24" t="str">
        <f t="shared" si="105"/>
        <v xml:space="preserve"> </v>
      </c>
      <c r="BO15" s="24" t="str">
        <f t="shared" si="128"/>
        <v xml:space="preserve"> </v>
      </c>
      <c r="BP15" s="13"/>
      <c r="BQ15" s="20"/>
      <c r="BR15" s="29"/>
      <c r="BS15" s="24" t="str">
        <f t="shared" si="106"/>
        <v xml:space="preserve"> </v>
      </c>
      <c r="BT15" s="24" t="str">
        <f t="shared" si="175"/>
        <v xml:space="preserve"> </v>
      </c>
      <c r="BU15" s="13"/>
      <c r="BV15" s="20"/>
      <c r="BW15" s="29"/>
      <c r="BX15" s="24" t="str">
        <f t="shared" ref="BX15:BX17" si="184">IF(BV15&lt;=0," ",IF(BU15&lt;=0," ",IF(BV15/BU15*100&gt;200,"СВ.200",BV15/BU15)))</f>
        <v xml:space="preserve"> </v>
      </c>
      <c r="BY15" s="24" t="str">
        <f t="shared" ref="BY15:BY17" si="185">IF(BW15=0," ",IF(BV15/BW15*100&gt;200,"св.200",BV15/BW15))</f>
        <v xml:space="preserve"> </v>
      </c>
      <c r="BZ15" s="13"/>
      <c r="CA15" s="20"/>
      <c r="CB15" s="29"/>
      <c r="CC15" s="24" t="str">
        <f t="shared" si="109"/>
        <v xml:space="preserve"> </v>
      </c>
      <c r="CD15" s="24" t="str">
        <f t="shared" si="158"/>
        <v xml:space="preserve"> </v>
      </c>
      <c r="CE15" s="13">
        <f t="shared" si="178"/>
        <v>0</v>
      </c>
      <c r="CF15" s="13">
        <f t="shared" si="179"/>
        <v>0</v>
      </c>
      <c r="CG15" s="23">
        <v>0</v>
      </c>
      <c r="CH15" s="24" t="str">
        <f t="shared" si="132"/>
        <v xml:space="preserve"> </v>
      </c>
      <c r="CI15" s="24" t="str">
        <f t="shared" si="160"/>
        <v xml:space="preserve"> </v>
      </c>
      <c r="CJ15" s="13"/>
      <c r="CK15" s="20"/>
      <c r="CL15" s="29"/>
      <c r="CM15" s="24" t="str">
        <f t="shared" si="133"/>
        <v xml:space="preserve"> </v>
      </c>
      <c r="CN15" s="24" t="str">
        <f t="shared" si="134"/>
        <v xml:space="preserve"> </v>
      </c>
      <c r="CO15" s="13"/>
      <c r="CP15" s="20"/>
      <c r="CQ15" s="29"/>
      <c r="CR15" s="24" t="str">
        <f t="shared" si="135"/>
        <v xml:space="preserve"> </v>
      </c>
      <c r="CS15" s="24" t="str">
        <f t="shared" si="136"/>
        <v xml:space="preserve"> </v>
      </c>
      <c r="CT15" s="13"/>
      <c r="CU15" s="20"/>
      <c r="CV15" s="29"/>
      <c r="CW15" s="24" t="str">
        <f t="shared" si="137"/>
        <v xml:space="preserve"> </v>
      </c>
      <c r="CX15" s="24" t="str">
        <f t="shared" si="138"/>
        <v xml:space="preserve"> </v>
      </c>
      <c r="CY15" s="13"/>
      <c r="CZ15" s="20"/>
      <c r="DA15" s="29"/>
      <c r="DB15" s="24" t="str">
        <f t="shared" si="110"/>
        <v xml:space="preserve"> </v>
      </c>
      <c r="DC15" s="24" t="str">
        <f t="shared" si="139"/>
        <v xml:space="preserve"> </v>
      </c>
      <c r="DD15" s="13"/>
      <c r="DE15" s="20"/>
      <c r="DF15" s="29"/>
      <c r="DG15" s="24" t="str">
        <f t="shared" si="111"/>
        <v xml:space="preserve"> </v>
      </c>
      <c r="DH15" s="24" t="str">
        <f t="shared" si="140"/>
        <v xml:space="preserve"> </v>
      </c>
      <c r="DI15" s="13"/>
      <c r="DJ15" s="29"/>
      <c r="DK15" s="24" t="str">
        <f t="shared" si="112"/>
        <v xml:space="preserve"> </v>
      </c>
      <c r="DL15" s="13"/>
      <c r="DM15" s="20"/>
      <c r="DN15" s="29"/>
      <c r="DO15" s="24" t="str">
        <f t="shared" si="113"/>
        <v xml:space="preserve"> </v>
      </c>
      <c r="DP15" s="58" t="str">
        <f t="shared" si="141"/>
        <v xml:space="preserve"> </v>
      </c>
      <c r="DQ15" s="13">
        <v>77000</v>
      </c>
      <c r="DR15" s="20">
        <v>42000</v>
      </c>
      <c r="DS15" s="29">
        <v>41930</v>
      </c>
      <c r="DT15" s="24">
        <f t="shared" si="114"/>
        <v>0.54545454545454541</v>
      </c>
      <c r="DU15" s="24">
        <f t="shared" si="142"/>
        <v>1.001669449081803</v>
      </c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</row>
    <row r="16" spans="1:144" s="15" customFormat="1" ht="15.75" customHeight="1" outlineLevel="1" x14ac:dyDescent="0.25">
      <c r="A16" s="14">
        <v>9</v>
      </c>
      <c r="B16" s="8" t="s">
        <v>34</v>
      </c>
      <c r="C16" s="13">
        <f t="shared" si="143"/>
        <v>3685983.95</v>
      </c>
      <c r="D16" s="13">
        <f t="shared" si="144"/>
        <v>2344347.7999999998</v>
      </c>
      <c r="E16" s="23">
        <v>1418734.2</v>
      </c>
      <c r="F16" s="24">
        <f t="shared" si="91"/>
        <v>0.6360168225908851</v>
      </c>
      <c r="G16" s="24">
        <f t="shared" si="92"/>
        <v>1.6524221379875101</v>
      </c>
      <c r="H16" s="13">
        <f t="shared" si="171"/>
        <v>822709.06</v>
      </c>
      <c r="I16" s="13">
        <f t="shared" si="172"/>
        <v>324902.93</v>
      </c>
      <c r="J16" s="20">
        <v>222354.61</v>
      </c>
      <c r="K16" s="24">
        <f t="shared" si="93"/>
        <v>0.39491838098877868</v>
      </c>
      <c r="L16" s="24">
        <f t="shared" si="115"/>
        <v>1.4611926867628244</v>
      </c>
      <c r="M16" s="13">
        <v>128709.06</v>
      </c>
      <c r="N16" s="20">
        <v>198783.83</v>
      </c>
      <c r="O16" s="29">
        <v>96695.9</v>
      </c>
      <c r="P16" s="24">
        <f t="shared" si="94"/>
        <v>1.5444431806121495</v>
      </c>
      <c r="Q16" s="24" t="str">
        <f t="shared" si="116"/>
        <v>св.200</v>
      </c>
      <c r="R16" s="13"/>
      <c r="S16" s="20"/>
      <c r="T16" s="29"/>
      <c r="U16" s="24" t="str">
        <f t="shared" si="95"/>
        <v xml:space="preserve"> </v>
      </c>
      <c r="V16" s="24" t="str">
        <f t="shared" si="181"/>
        <v xml:space="preserve"> </v>
      </c>
      <c r="W16" s="13"/>
      <c r="X16" s="20">
        <v>2360.1</v>
      </c>
      <c r="Y16" s="29">
        <v>4801.4799999999996</v>
      </c>
      <c r="Z16" s="24" t="str">
        <f t="shared" ref="Z16:Z17" si="186">IF(X16&lt;=0," ",IF(W16&lt;=0," ",IF(X16/W16*100&gt;200,"СВ.200",X16/W16)))</f>
        <v xml:space="preserve"> </v>
      </c>
      <c r="AA16" s="24">
        <f t="shared" ref="AA16:AA17" si="187">IF(Y16=0," ",IF(X16/Y16*100&gt;200,"св.200",X16/Y16))</f>
        <v>0.49153594308421572</v>
      </c>
      <c r="AB16" s="13">
        <v>36000</v>
      </c>
      <c r="AC16" s="20">
        <v>14927.98</v>
      </c>
      <c r="AD16" s="29">
        <v>2655.38</v>
      </c>
      <c r="AE16" s="24">
        <f t="shared" si="97"/>
        <v>0.41466611111111112</v>
      </c>
      <c r="AF16" s="24" t="str">
        <f t="shared" si="119"/>
        <v>св.200</v>
      </c>
      <c r="AG16" s="13">
        <v>658000</v>
      </c>
      <c r="AH16" s="20">
        <v>108831.02</v>
      </c>
      <c r="AI16" s="29">
        <v>118201.85</v>
      </c>
      <c r="AJ16" s="24">
        <f t="shared" si="98"/>
        <v>0.16539668693009119</v>
      </c>
      <c r="AK16" s="24">
        <f t="shared" si="120"/>
        <v>0.92072179919349828</v>
      </c>
      <c r="AL16" s="13"/>
      <c r="AM16" s="20"/>
      <c r="AN16" s="29"/>
      <c r="AO16" s="24" t="str">
        <f t="shared" si="180"/>
        <v xml:space="preserve"> </v>
      </c>
      <c r="AP16" s="24" t="str">
        <f t="shared" si="121"/>
        <v xml:space="preserve"> </v>
      </c>
      <c r="AQ16" s="13">
        <f t="shared" si="173"/>
        <v>2863274.89</v>
      </c>
      <c r="AR16" s="20">
        <f t="shared" si="174"/>
        <v>2019444.8699999999</v>
      </c>
      <c r="AS16" s="40">
        <v>1196379.5900000001</v>
      </c>
      <c r="AT16" s="24">
        <f t="shared" si="99"/>
        <v>0.7052919987015287</v>
      </c>
      <c r="AU16" s="24">
        <f t="shared" si="122"/>
        <v>1.6879633244161243</v>
      </c>
      <c r="AV16" s="13"/>
      <c r="AW16" s="20"/>
      <c r="AX16" s="29"/>
      <c r="AY16" s="24" t="str">
        <f t="shared" si="100"/>
        <v xml:space="preserve"> </v>
      </c>
      <c r="AZ16" s="24" t="str">
        <f t="shared" si="123"/>
        <v xml:space="preserve"> </v>
      </c>
      <c r="BA16" s="13">
        <v>2798765</v>
      </c>
      <c r="BB16" s="20">
        <v>1965722.1</v>
      </c>
      <c r="BC16" s="29">
        <v>1146497.06</v>
      </c>
      <c r="BD16" s="24">
        <f t="shared" si="124"/>
        <v>0.70235339515822159</v>
      </c>
      <c r="BE16" s="24">
        <f t="shared" si="125"/>
        <v>1.7145461323729867</v>
      </c>
      <c r="BF16" s="13">
        <v>35646</v>
      </c>
      <c r="BG16" s="20">
        <v>24858.880000000001</v>
      </c>
      <c r="BH16" s="29">
        <v>20536.93</v>
      </c>
      <c r="BI16" s="24">
        <f t="shared" si="126"/>
        <v>0.69738203444986813</v>
      </c>
      <c r="BJ16" s="24">
        <f t="shared" si="127"/>
        <v>1.2104477154082913</v>
      </c>
      <c r="BK16" s="13"/>
      <c r="BL16" s="20"/>
      <c r="BM16" s="29"/>
      <c r="BN16" s="24" t="str">
        <f t="shared" si="105"/>
        <v xml:space="preserve"> </v>
      </c>
      <c r="BO16" s="24" t="str">
        <f t="shared" si="128"/>
        <v xml:space="preserve"> </v>
      </c>
      <c r="BP16" s="13"/>
      <c r="BQ16" s="20"/>
      <c r="BR16" s="29"/>
      <c r="BS16" s="24" t="str">
        <f t="shared" si="106"/>
        <v xml:space="preserve"> </v>
      </c>
      <c r="BT16" s="24" t="str">
        <f t="shared" si="175"/>
        <v xml:space="preserve"> </v>
      </c>
      <c r="BU16" s="13"/>
      <c r="BV16" s="20"/>
      <c r="BW16" s="29"/>
      <c r="BX16" s="24" t="str">
        <f t="shared" si="184"/>
        <v xml:space="preserve"> </v>
      </c>
      <c r="BY16" s="24" t="str">
        <f t="shared" si="185"/>
        <v xml:space="preserve"> </v>
      </c>
      <c r="BZ16" s="13"/>
      <c r="CA16" s="20"/>
      <c r="CB16" s="29"/>
      <c r="CC16" s="24" t="str">
        <f t="shared" si="109"/>
        <v xml:space="preserve"> </v>
      </c>
      <c r="CD16" s="24" t="str">
        <f t="shared" si="158"/>
        <v xml:space="preserve"> </v>
      </c>
      <c r="CE16" s="13">
        <f t="shared" si="178"/>
        <v>0</v>
      </c>
      <c r="CF16" s="13">
        <f t="shared" si="179"/>
        <v>0</v>
      </c>
      <c r="CG16" s="23">
        <v>0</v>
      </c>
      <c r="CH16" s="24" t="str">
        <f t="shared" si="132"/>
        <v xml:space="preserve"> </v>
      </c>
      <c r="CI16" s="24" t="str">
        <f t="shared" si="160"/>
        <v xml:space="preserve"> </v>
      </c>
      <c r="CJ16" s="13"/>
      <c r="CK16" s="20"/>
      <c r="CL16" s="29"/>
      <c r="CM16" s="24" t="str">
        <f t="shared" si="133"/>
        <v xml:space="preserve"> </v>
      </c>
      <c r="CN16" s="24" t="str">
        <f t="shared" si="134"/>
        <v xml:space="preserve"> </v>
      </c>
      <c r="CO16" s="13"/>
      <c r="CP16" s="20"/>
      <c r="CQ16" s="29"/>
      <c r="CR16" s="24" t="str">
        <f t="shared" si="135"/>
        <v xml:space="preserve"> </v>
      </c>
      <c r="CS16" s="24" t="str">
        <f t="shared" si="136"/>
        <v xml:space="preserve"> </v>
      </c>
      <c r="CT16" s="13"/>
      <c r="CU16" s="20"/>
      <c r="CV16" s="29"/>
      <c r="CW16" s="24" t="str">
        <f t="shared" si="137"/>
        <v xml:space="preserve"> </v>
      </c>
      <c r="CX16" s="24" t="str">
        <f t="shared" si="138"/>
        <v xml:space="preserve"> </v>
      </c>
      <c r="CY16" s="13"/>
      <c r="CZ16" s="20"/>
      <c r="DA16" s="29"/>
      <c r="DB16" s="24" t="str">
        <f t="shared" si="110"/>
        <v xml:space="preserve"> </v>
      </c>
      <c r="DC16" s="24" t="str">
        <f t="shared" si="139"/>
        <v xml:space="preserve"> </v>
      </c>
      <c r="DD16" s="13"/>
      <c r="DE16" s="20"/>
      <c r="DF16" s="29"/>
      <c r="DG16" s="24" t="str">
        <f t="shared" si="111"/>
        <v xml:space="preserve"> </v>
      </c>
      <c r="DH16" s="24" t="str">
        <f t="shared" si="140"/>
        <v xml:space="preserve"> </v>
      </c>
      <c r="DI16" s="13"/>
      <c r="DJ16" s="29"/>
      <c r="DK16" s="24" t="str">
        <f t="shared" si="112"/>
        <v xml:space="preserve"> </v>
      </c>
      <c r="DL16" s="13"/>
      <c r="DM16" s="20"/>
      <c r="DN16" s="29"/>
      <c r="DO16" s="24" t="str">
        <f t="shared" si="113"/>
        <v xml:space="preserve"> </v>
      </c>
      <c r="DP16" s="58" t="str">
        <f t="shared" si="141"/>
        <v xml:space="preserve"> </v>
      </c>
      <c r="DQ16" s="13">
        <v>28863.89</v>
      </c>
      <c r="DR16" s="20">
        <v>28863.89</v>
      </c>
      <c r="DS16" s="29">
        <v>29345.599999999999</v>
      </c>
      <c r="DT16" s="24">
        <f t="shared" si="114"/>
        <v>1</v>
      </c>
      <c r="DU16" s="24">
        <f t="shared" si="142"/>
        <v>0.98358493266452218</v>
      </c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</row>
    <row r="17" spans="1:144" s="15" customFormat="1" ht="15.75" customHeight="1" outlineLevel="1" x14ac:dyDescent="0.25">
      <c r="A17" s="14">
        <v>10</v>
      </c>
      <c r="B17" s="8" t="s">
        <v>79</v>
      </c>
      <c r="C17" s="13">
        <f t="shared" si="143"/>
        <v>2193352.64</v>
      </c>
      <c r="D17" s="13">
        <f t="shared" si="144"/>
        <v>1221981.94</v>
      </c>
      <c r="E17" s="23">
        <v>711653.56</v>
      </c>
      <c r="F17" s="24">
        <f t="shared" si="91"/>
        <v>0.55712971900405395</v>
      </c>
      <c r="G17" s="24">
        <f t="shared" si="92"/>
        <v>1.7171022653213452</v>
      </c>
      <c r="H17" s="13">
        <f t="shared" si="171"/>
        <v>1670534</v>
      </c>
      <c r="I17" s="13">
        <f t="shared" si="172"/>
        <v>848138.67999999993</v>
      </c>
      <c r="J17" s="20">
        <v>603026.4</v>
      </c>
      <c r="K17" s="24">
        <f t="shared" si="93"/>
        <v>0.50770512901862519</v>
      </c>
      <c r="L17" s="24">
        <f t="shared" si="115"/>
        <v>1.4064702308223984</v>
      </c>
      <c r="M17" s="13">
        <v>369000</v>
      </c>
      <c r="N17" s="20">
        <v>486300.61</v>
      </c>
      <c r="O17" s="29">
        <v>252598.29</v>
      </c>
      <c r="P17" s="24">
        <f t="shared" si="94"/>
        <v>1.3178878319783198</v>
      </c>
      <c r="Q17" s="24">
        <f t="shared" si="116"/>
        <v>1.9251935949368459</v>
      </c>
      <c r="R17" s="13"/>
      <c r="S17" s="20"/>
      <c r="T17" s="29"/>
      <c r="U17" s="24" t="str">
        <f t="shared" si="95"/>
        <v xml:space="preserve"> </v>
      </c>
      <c r="V17" s="24" t="str">
        <f t="shared" si="181"/>
        <v xml:space="preserve"> </v>
      </c>
      <c r="W17" s="13">
        <v>2000</v>
      </c>
      <c r="X17" s="20">
        <v>7020</v>
      </c>
      <c r="Y17" s="29">
        <v>1045.26</v>
      </c>
      <c r="Z17" s="24" t="str">
        <f t="shared" si="186"/>
        <v>СВ.200</v>
      </c>
      <c r="AA17" s="24" t="str">
        <f t="shared" si="187"/>
        <v>св.200</v>
      </c>
      <c r="AB17" s="13">
        <v>107000</v>
      </c>
      <c r="AC17" s="20">
        <v>49699.88</v>
      </c>
      <c r="AD17" s="29">
        <v>29241.47</v>
      </c>
      <c r="AE17" s="24">
        <f t="shared" si="97"/>
        <v>0.46448485981308407</v>
      </c>
      <c r="AF17" s="24">
        <f>IF(AC17&lt;=0," ",IF(AC17/AD17*100&gt;200,"св.200",AC17/AD17))</f>
        <v>1.6996368513621236</v>
      </c>
      <c r="AG17" s="13">
        <v>1192534</v>
      </c>
      <c r="AH17" s="20">
        <v>305118.19</v>
      </c>
      <c r="AI17" s="29">
        <v>320141.38</v>
      </c>
      <c r="AJ17" s="24">
        <f t="shared" si="98"/>
        <v>0.25585701539746458</v>
      </c>
      <c r="AK17" s="24">
        <f t="shared" si="120"/>
        <v>0.95307326406851867</v>
      </c>
      <c r="AL17" s="13"/>
      <c r="AM17" s="20"/>
      <c r="AN17" s="29"/>
      <c r="AO17" s="24" t="str">
        <f t="shared" si="180"/>
        <v xml:space="preserve"> </v>
      </c>
      <c r="AP17" s="24" t="str">
        <f t="shared" si="121"/>
        <v xml:space="preserve"> </v>
      </c>
      <c r="AQ17" s="13">
        <f t="shared" si="173"/>
        <v>522818.64</v>
      </c>
      <c r="AR17" s="20">
        <f t="shared" si="174"/>
        <v>373843.26</v>
      </c>
      <c r="AS17" s="40">
        <v>108627.16</v>
      </c>
      <c r="AT17" s="24">
        <f t="shared" si="99"/>
        <v>0.71505342655724746</v>
      </c>
      <c r="AU17" s="24" t="str">
        <f>IF(AR17=0," ",IF(AR17/AS17*100&gt;200,"св.200",AR17/AS17))</f>
        <v>св.200</v>
      </c>
      <c r="AV17" s="13"/>
      <c r="AW17" s="20"/>
      <c r="AX17" s="29"/>
      <c r="AY17" s="24" t="str">
        <f t="shared" si="100"/>
        <v xml:space="preserve"> </v>
      </c>
      <c r="AZ17" s="24" t="str">
        <f t="shared" si="123"/>
        <v xml:space="preserve"> </v>
      </c>
      <c r="BA17" s="13">
        <v>101955.4</v>
      </c>
      <c r="BB17" s="20">
        <v>78173.11</v>
      </c>
      <c r="BC17" s="29">
        <v>74975.16</v>
      </c>
      <c r="BD17" s="24">
        <f t="shared" si="124"/>
        <v>0.76673829929557435</v>
      </c>
      <c r="BE17" s="24">
        <f t="shared" si="125"/>
        <v>1.042653460159338</v>
      </c>
      <c r="BF17" s="13"/>
      <c r="BG17" s="20"/>
      <c r="BH17" s="29"/>
      <c r="BI17" s="24" t="str">
        <f t="shared" si="126"/>
        <v xml:space="preserve"> </v>
      </c>
      <c r="BJ17" s="24" t="str">
        <f>IF(BG17=0," ",IF(BG17/BH17*100&gt;200,"св.200",BG17/BH17))</f>
        <v xml:space="preserve"> </v>
      </c>
      <c r="BK17" s="13"/>
      <c r="BL17" s="20"/>
      <c r="BM17" s="29"/>
      <c r="BN17" s="24" t="str">
        <f t="shared" si="105"/>
        <v xml:space="preserve"> </v>
      </c>
      <c r="BO17" s="24" t="str">
        <f t="shared" si="128"/>
        <v xml:space="preserve"> </v>
      </c>
      <c r="BP17" s="13"/>
      <c r="BQ17" s="20"/>
      <c r="BR17" s="29"/>
      <c r="BS17" s="24" t="str">
        <f t="shared" si="106"/>
        <v xml:space="preserve"> </v>
      </c>
      <c r="BT17" s="24" t="str">
        <f t="shared" si="175"/>
        <v xml:space="preserve"> </v>
      </c>
      <c r="BU17" s="13">
        <v>215234.67</v>
      </c>
      <c r="BV17" s="20">
        <v>89984.31</v>
      </c>
      <c r="BW17" s="29"/>
      <c r="BX17" s="24">
        <f t="shared" si="184"/>
        <v>0.41807535003538226</v>
      </c>
      <c r="BY17" s="24" t="str">
        <f t="shared" si="185"/>
        <v xml:space="preserve"> </v>
      </c>
      <c r="BZ17" s="13">
        <v>13842</v>
      </c>
      <c r="CA17" s="20">
        <v>13842</v>
      </c>
      <c r="CB17" s="29"/>
      <c r="CC17" s="24">
        <f t="shared" si="109"/>
        <v>1</v>
      </c>
      <c r="CD17" s="24" t="str">
        <f t="shared" si="158"/>
        <v xml:space="preserve"> </v>
      </c>
      <c r="CE17" s="13">
        <f t="shared" si="178"/>
        <v>0</v>
      </c>
      <c r="CF17" s="13">
        <f t="shared" si="179"/>
        <v>0</v>
      </c>
      <c r="CG17" s="23">
        <v>0</v>
      </c>
      <c r="CH17" s="24" t="str">
        <f t="shared" si="132"/>
        <v xml:space="preserve"> </v>
      </c>
      <c r="CI17" s="24" t="str">
        <f t="shared" si="160"/>
        <v xml:space="preserve"> </v>
      </c>
      <c r="CJ17" s="13"/>
      <c r="CK17" s="20"/>
      <c r="CL17" s="29"/>
      <c r="CM17" s="24" t="str">
        <f t="shared" si="133"/>
        <v xml:space="preserve"> </v>
      </c>
      <c r="CN17" s="24" t="str">
        <f t="shared" si="134"/>
        <v xml:space="preserve"> </v>
      </c>
      <c r="CO17" s="13"/>
      <c r="CP17" s="20"/>
      <c r="CQ17" s="29"/>
      <c r="CR17" s="24" t="str">
        <f t="shared" si="135"/>
        <v xml:space="preserve"> </v>
      </c>
      <c r="CS17" s="24" t="str">
        <f t="shared" si="136"/>
        <v xml:space="preserve"> </v>
      </c>
      <c r="CT17" s="13"/>
      <c r="CU17" s="20"/>
      <c r="CV17" s="29"/>
      <c r="CW17" s="24" t="str">
        <f t="shared" si="137"/>
        <v xml:space="preserve"> </v>
      </c>
      <c r="CX17" s="24" t="str">
        <f t="shared" si="138"/>
        <v xml:space="preserve"> </v>
      </c>
      <c r="CY17" s="13"/>
      <c r="CZ17" s="20"/>
      <c r="DA17" s="29"/>
      <c r="DB17" s="24" t="str">
        <f t="shared" si="110"/>
        <v xml:space="preserve"> </v>
      </c>
      <c r="DC17" s="24" t="str">
        <f t="shared" si="139"/>
        <v xml:space="preserve"> </v>
      </c>
      <c r="DD17" s="13"/>
      <c r="DE17" s="20"/>
      <c r="DF17" s="29"/>
      <c r="DG17" s="24" t="str">
        <f t="shared" si="111"/>
        <v xml:space="preserve"> </v>
      </c>
      <c r="DH17" s="24" t="str">
        <f t="shared" si="140"/>
        <v xml:space="preserve"> </v>
      </c>
      <c r="DI17" s="13"/>
      <c r="DJ17" s="29"/>
      <c r="DK17" s="24" t="str">
        <f t="shared" si="112"/>
        <v xml:space="preserve"> </v>
      </c>
      <c r="DL17" s="13"/>
      <c r="DM17" s="20"/>
      <c r="DN17" s="29"/>
      <c r="DO17" s="24" t="str">
        <f t="shared" si="113"/>
        <v xml:space="preserve"> </v>
      </c>
      <c r="DP17" s="58" t="str">
        <f t="shared" si="141"/>
        <v xml:space="preserve"> </v>
      </c>
      <c r="DQ17" s="13">
        <v>191786.57</v>
      </c>
      <c r="DR17" s="20">
        <v>191843.84</v>
      </c>
      <c r="DS17" s="29">
        <v>33652</v>
      </c>
      <c r="DT17" s="24">
        <f t="shared" si="114"/>
        <v>1.0002986131927798</v>
      </c>
      <c r="DU17" s="24" t="str">
        <f t="shared" si="142"/>
        <v>св.200</v>
      </c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</row>
    <row r="18" spans="1:144" s="17" customFormat="1" ht="32.1" customHeight="1" x14ac:dyDescent="0.25">
      <c r="A18" s="16"/>
      <c r="B18" s="7" t="s">
        <v>124</v>
      </c>
      <c r="C18" s="43">
        <f>SUM(C19:C23)</f>
        <v>69686875.299999997</v>
      </c>
      <c r="D18" s="43">
        <f>SUM(D19:D23)</f>
        <v>54062571.759999998</v>
      </c>
      <c r="E18" s="26">
        <v>41786541.82</v>
      </c>
      <c r="F18" s="22">
        <f t="shared" si="91"/>
        <v>0.77579273754580302</v>
      </c>
      <c r="G18" s="22">
        <f t="shared" si="92"/>
        <v>1.293779513817638</v>
      </c>
      <c r="H18" s="21">
        <f>SUM(H19:H23)</f>
        <v>65588365.660000004</v>
      </c>
      <c r="I18" s="43">
        <f>SUM(I19:I23)</f>
        <v>50356724.549999997</v>
      </c>
      <c r="J18" s="43">
        <v>38605702.649999999</v>
      </c>
      <c r="K18" s="22">
        <f t="shared" si="93"/>
        <v>0.7677691621566165</v>
      </c>
      <c r="L18" s="22">
        <f t="shared" si="115"/>
        <v>1.3043856501339965</v>
      </c>
      <c r="M18" s="43">
        <f>SUM(M19:M23)</f>
        <v>47932919.68</v>
      </c>
      <c r="N18" s="43">
        <f>SUM(N19:N23)</f>
        <v>39423710.440000005</v>
      </c>
      <c r="O18" s="43">
        <v>30891235.640000001</v>
      </c>
      <c r="P18" s="22">
        <f t="shared" si="94"/>
        <v>0.82247671752925866</v>
      </c>
      <c r="Q18" s="22">
        <f t="shared" si="116"/>
        <v>1.2762102137782925</v>
      </c>
      <c r="R18" s="43">
        <f>SUM(R19:R23)</f>
        <v>3772300</v>
      </c>
      <c r="S18" s="43">
        <f>SUM(S19:S23)</f>
        <v>2697284.88</v>
      </c>
      <c r="T18" s="43">
        <v>2659933.4500000002</v>
      </c>
      <c r="U18" s="22">
        <f t="shared" si="95"/>
        <v>0.71502395885799108</v>
      </c>
      <c r="V18" s="22">
        <f t="shared" si="117"/>
        <v>1.0140422422974529</v>
      </c>
      <c r="W18" s="43">
        <f>SUM(W19:W23)</f>
        <v>989100</v>
      </c>
      <c r="X18" s="43">
        <f>SUM(X19:X23)</f>
        <v>916194.90000000014</v>
      </c>
      <c r="Y18" s="43">
        <v>330448.53000000003</v>
      </c>
      <c r="Z18" s="22">
        <f t="shared" si="96"/>
        <v>0.92629147710039439</v>
      </c>
      <c r="AA18" s="22" t="str">
        <f t="shared" si="118"/>
        <v>св.200</v>
      </c>
      <c r="AB18" s="43">
        <f>SUM(AB19:AB23)</f>
        <v>3321155.98</v>
      </c>
      <c r="AC18" s="43">
        <f>SUM(AC19:AC23)</f>
        <v>1364954.68</v>
      </c>
      <c r="AD18" s="43">
        <v>563167.58000000007</v>
      </c>
      <c r="AE18" s="22">
        <f t="shared" si="97"/>
        <v>0.41098782719624027</v>
      </c>
      <c r="AF18" s="22" t="str">
        <f t="shared" si="119"/>
        <v>св.200</v>
      </c>
      <c r="AG18" s="43">
        <f>SUM(AG19:AG23)</f>
        <v>9572890</v>
      </c>
      <c r="AH18" s="43">
        <f>SUM(AH19:AH23)</f>
        <v>5954579.6499999994</v>
      </c>
      <c r="AI18" s="43">
        <v>4160917.45</v>
      </c>
      <c r="AJ18" s="22">
        <f t="shared" si="98"/>
        <v>0.62202528703453186</v>
      </c>
      <c r="AK18" s="22">
        <f t="shared" si="120"/>
        <v>1.43107372870375</v>
      </c>
      <c r="AL18" s="43">
        <f>SUM(AL19:AL23)</f>
        <v>0</v>
      </c>
      <c r="AM18" s="43">
        <f>SUM(AM19:AM23)</f>
        <v>0</v>
      </c>
      <c r="AN18" s="43">
        <v>0</v>
      </c>
      <c r="AO18" s="25"/>
      <c r="AP18" s="22" t="str">
        <f t="shared" si="121"/>
        <v xml:space="preserve"> </v>
      </c>
      <c r="AQ18" s="43">
        <f>SUM(AQ19:AQ23)</f>
        <v>4098509.64</v>
      </c>
      <c r="AR18" s="43">
        <f>SUM(AR19:AR23)</f>
        <v>3705847.2099999995</v>
      </c>
      <c r="AS18" s="43">
        <v>3180839.17</v>
      </c>
      <c r="AT18" s="22">
        <f t="shared" si="99"/>
        <v>0.90419384984049944</v>
      </c>
      <c r="AU18" s="22">
        <f t="shared" si="122"/>
        <v>1.1650533120164008</v>
      </c>
      <c r="AV18" s="43">
        <f>SUM(AV19:AV23)</f>
        <v>755000</v>
      </c>
      <c r="AW18" s="43">
        <f>SUM(AW19:AW23)</f>
        <v>572319.34000000008</v>
      </c>
      <c r="AX18" s="43">
        <v>448793.11</v>
      </c>
      <c r="AY18" s="22">
        <f t="shared" si="100"/>
        <v>0.75803886092715245</v>
      </c>
      <c r="AZ18" s="22">
        <f t="shared" si="123"/>
        <v>1.2752409233733559</v>
      </c>
      <c r="BA18" s="43">
        <f>SUM(BA19:BA23)</f>
        <v>11145.48</v>
      </c>
      <c r="BB18" s="43">
        <f>SUM(BB19:BB23)</f>
        <v>61471.05</v>
      </c>
      <c r="BC18" s="43">
        <v>0</v>
      </c>
      <c r="BD18" s="22" t="str">
        <f t="shared" si="124"/>
        <v>СВ.200</v>
      </c>
      <c r="BE18" s="22" t="str">
        <f t="shared" si="125"/>
        <v xml:space="preserve"> </v>
      </c>
      <c r="BF18" s="43">
        <f>SUM(BF19:BF23)</f>
        <v>0</v>
      </c>
      <c r="BG18" s="43">
        <f>SUM(BG19:BG23)</f>
        <v>0</v>
      </c>
      <c r="BH18" s="43">
        <v>0</v>
      </c>
      <c r="BI18" s="22" t="str">
        <f t="shared" si="126"/>
        <v xml:space="preserve"> </v>
      </c>
      <c r="BJ18" s="22" t="str">
        <f t="shared" si="127"/>
        <v xml:space="preserve"> </v>
      </c>
      <c r="BK18" s="43">
        <f>SUM(BK19:BK23)</f>
        <v>0</v>
      </c>
      <c r="BL18" s="43">
        <f>SUM(BL19:BL23)</f>
        <v>0</v>
      </c>
      <c r="BM18" s="43">
        <v>0</v>
      </c>
      <c r="BN18" s="22" t="str">
        <f t="shared" si="105"/>
        <v xml:space="preserve"> </v>
      </c>
      <c r="BO18" s="22" t="str">
        <f t="shared" si="128"/>
        <v xml:space="preserve"> </v>
      </c>
      <c r="BP18" s="43">
        <f>SUM(BP19:BP23)</f>
        <v>534000</v>
      </c>
      <c r="BQ18" s="43">
        <f>SUM(BQ19:BQ23)</f>
        <v>393378</v>
      </c>
      <c r="BR18" s="43">
        <v>461497.05</v>
      </c>
      <c r="BS18" s="22">
        <f t="shared" si="106"/>
        <v>0.73666292134831457</v>
      </c>
      <c r="BT18" s="22">
        <f t="shared" si="175"/>
        <v>0.85239548118454933</v>
      </c>
      <c r="BU18" s="43">
        <f>SUM(BU19:BU23)</f>
        <v>420000</v>
      </c>
      <c r="BV18" s="43">
        <f>SUM(BV19:BV23)</f>
        <v>421928.44000000006</v>
      </c>
      <c r="BW18" s="43">
        <v>320741</v>
      </c>
      <c r="BX18" s="22">
        <f t="shared" si="108"/>
        <v>1.004591523809524</v>
      </c>
      <c r="BY18" s="22">
        <f t="shared" si="129"/>
        <v>1.3154802161245369</v>
      </c>
      <c r="BZ18" s="43">
        <f>SUM(BZ19:BZ23)</f>
        <v>0</v>
      </c>
      <c r="CA18" s="43">
        <f>SUM(CA19:CA23)</f>
        <v>90000</v>
      </c>
      <c r="CB18" s="43">
        <v>0</v>
      </c>
      <c r="CC18" s="22" t="str">
        <f t="shared" ref="CC18:CC48" si="188">IF(CA18&lt;=0," ",IF(BZ18&lt;=0," ",IF(CA18/BZ18*100&gt;200,"СВ.200",CA18/BZ18)))</f>
        <v xml:space="preserve"> </v>
      </c>
      <c r="CD18" s="22" t="str">
        <f t="shared" si="158"/>
        <v xml:space="preserve"> </v>
      </c>
      <c r="CE18" s="43">
        <f>SUM(CE19:CE23)</f>
        <v>1004432.5700000001</v>
      </c>
      <c r="CF18" s="43">
        <f>SUM(CF19:CF23)</f>
        <v>927980.16</v>
      </c>
      <c r="CG18" s="43">
        <v>355035.97</v>
      </c>
      <c r="CH18" s="22">
        <f t="shared" si="132"/>
        <v>0.92388497517558588</v>
      </c>
      <c r="CI18" s="22" t="str">
        <f t="shared" si="160"/>
        <v>св.200</v>
      </c>
      <c r="CJ18" s="43">
        <f>SUM(CJ19:CJ23)</f>
        <v>1004432.5700000001</v>
      </c>
      <c r="CK18" s="43">
        <f>SUM(CK19:CK23)</f>
        <v>927980.16</v>
      </c>
      <c r="CL18" s="43">
        <v>355035.97</v>
      </c>
      <c r="CM18" s="22">
        <f t="shared" si="133"/>
        <v>0.92388497517558588</v>
      </c>
      <c r="CN18" s="22" t="str">
        <f t="shared" si="134"/>
        <v>св.200</v>
      </c>
      <c r="CO18" s="43">
        <f>SUM(CO19:CO23)</f>
        <v>0</v>
      </c>
      <c r="CP18" s="43">
        <f>SUM(CP19:CP23)</f>
        <v>0</v>
      </c>
      <c r="CQ18" s="43">
        <v>0</v>
      </c>
      <c r="CR18" s="22" t="str">
        <f t="shared" si="135"/>
        <v xml:space="preserve"> </v>
      </c>
      <c r="CS18" s="22" t="str">
        <f t="shared" si="136"/>
        <v xml:space="preserve"> </v>
      </c>
      <c r="CT18" s="43">
        <f>SUM(CT19:CT23)</f>
        <v>0</v>
      </c>
      <c r="CU18" s="43">
        <f>SUM(CU19:CU23)</f>
        <v>0</v>
      </c>
      <c r="CV18" s="43">
        <v>0</v>
      </c>
      <c r="CW18" s="34" t="str">
        <f t="shared" si="137"/>
        <v xml:space="preserve"> </v>
      </c>
      <c r="CX18" s="34" t="str">
        <f t="shared" si="138"/>
        <v xml:space="preserve"> </v>
      </c>
      <c r="CY18" s="43">
        <f>SUM(CY19:CY23)</f>
        <v>500000</v>
      </c>
      <c r="CZ18" s="43">
        <f>SUM(CZ19:CZ23)</f>
        <v>348226.67</v>
      </c>
      <c r="DA18" s="43">
        <v>521285.39</v>
      </c>
      <c r="DB18" s="22">
        <f t="shared" si="110"/>
        <v>0.69645333999999992</v>
      </c>
      <c r="DC18" s="22">
        <f t="shared" si="139"/>
        <v>0.66801540323238284</v>
      </c>
      <c r="DD18" s="43">
        <f>SUM(DD19:DD23)</f>
        <v>31100</v>
      </c>
      <c r="DE18" s="43">
        <f>SUM(DE19:DE23)</f>
        <v>31100</v>
      </c>
      <c r="DF18" s="43">
        <v>0</v>
      </c>
      <c r="DG18" s="22">
        <f t="shared" si="111"/>
        <v>1</v>
      </c>
      <c r="DH18" s="22" t="str">
        <f t="shared" si="140"/>
        <v xml:space="preserve"> </v>
      </c>
      <c r="DI18" s="43">
        <f>SUM(DI19:DI23)</f>
        <v>0</v>
      </c>
      <c r="DJ18" s="43">
        <v>78.709999999999994</v>
      </c>
      <c r="DK18" s="22" t="str">
        <f>IF(DI18=0," ",IF(DI18/DJ18*100&gt;200,"св.200",DI18/DJ18))</f>
        <v xml:space="preserve"> </v>
      </c>
      <c r="DL18" s="43">
        <f>SUM(DL19:DL23)</f>
        <v>484962.89</v>
      </c>
      <c r="DM18" s="43">
        <f>SUM(DM19:DM23)</f>
        <v>491575.5</v>
      </c>
      <c r="DN18" s="43">
        <v>982099.7</v>
      </c>
      <c r="DO18" s="22">
        <f t="shared" si="113"/>
        <v>1.0136352907332764</v>
      </c>
      <c r="DP18" s="57">
        <f t="shared" si="141"/>
        <v>0.50053523079174145</v>
      </c>
      <c r="DQ18" s="43">
        <f>SUM(DQ19:DQ23)</f>
        <v>357868.7</v>
      </c>
      <c r="DR18" s="43">
        <f>SUM(DR19:DR23)</f>
        <v>367868.05</v>
      </c>
      <c r="DS18" s="43">
        <v>91308.239999999991</v>
      </c>
      <c r="DT18" s="22">
        <f t="shared" si="114"/>
        <v>1.0279413930304606</v>
      </c>
      <c r="DU18" s="22" t="str">
        <f t="shared" si="142"/>
        <v>св.200</v>
      </c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</row>
    <row r="19" spans="1:144" s="15" customFormat="1" ht="17.25" customHeight="1" outlineLevel="1" x14ac:dyDescent="0.25">
      <c r="A19" s="14">
        <v>11</v>
      </c>
      <c r="B19" s="8" t="s">
        <v>104</v>
      </c>
      <c r="C19" s="13">
        <f t="shared" si="143"/>
        <v>41672162.530000001</v>
      </c>
      <c r="D19" s="13">
        <f t="shared" si="144"/>
        <v>34020958.780000001</v>
      </c>
      <c r="E19" s="23">
        <v>26167988.739999998</v>
      </c>
      <c r="F19" s="24">
        <f t="shared" si="91"/>
        <v>0.81639532758848643</v>
      </c>
      <c r="G19" s="24">
        <f t="shared" si="92"/>
        <v>1.3000983422159635</v>
      </c>
      <c r="H19" s="13">
        <f t="shared" ref="H19" si="189">M19+R19+W19+AB19+AG19+AL19</f>
        <v>40027397.960000001</v>
      </c>
      <c r="I19" s="13">
        <f t="shared" ref="I19" si="190">N19+S19+X19+AC19+AH19+AM19</f>
        <v>32459228.09</v>
      </c>
      <c r="J19" s="20">
        <v>24191478</v>
      </c>
      <c r="K19" s="24">
        <f t="shared" si="93"/>
        <v>0.81092525980422236</v>
      </c>
      <c r="L19" s="24">
        <f t="shared" si="115"/>
        <v>1.3417629170900596</v>
      </c>
      <c r="M19" s="13">
        <v>33118007.960000001</v>
      </c>
      <c r="N19" s="20">
        <v>27044966.77</v>
      </c>
      <c r="O19" s="29">
        <v>21510628.149999999</v>
      </c>
      <c r="P19" s="24">
        <f t="shared" si="94"/>
        <v>0.8166242004248857</v>
      </c>
      <c r="Q19" s="24">
        <f t="shared" si="116"/>
        <v>1.2572839147888855</v>
      </c>
      <c r="R19" s="13">
        <v>1917400</v>
      </c>
      <c r="S19" s="20">
        <v>1370982.61</v>
      </c>
      <c r="T19" s="29">
        <v>1385728.03</v>
      </c>
      <c r="U19" s="24">
        <f t="shared" si="95"/>
        <v>0.71502170126212583</v>
      </c>
      <c r="V19" s="24">
        <f t="shared" si="117"/>
        <v>0.98935908080029245</v>
      </c>
      <c r="W19" s="13">
        <v>550000</v>
      </c>
      <c r="X19" s="20">
        <v>550177</v>
      </c>
      <c r="Y19" s="29">
        <v>114502</v>
      </c>
      <c r="Z19" s="24">
        <f t="shared" si="96"/>
        <v>1.0003218181818181</v>
      </c>
      <c r="AA19" s="24" t="str">
        <f t="shared" si="118"/>
        <v>св.200</v>
      </c>
      <c r="AB19" s="13">
        <v>800000</v>
      </c>
      <c r="AC19" s="20">
        <v>276203.87</v>
      </c>
      <c r="AD19" s="29">
        <v>46669.45</v>
      </c>
      <c r="AE19" s="24">
        <f t="shared" si="97"/>
        <v>0.34525483749999997</v>
      </c>
      <c r="AF19" s="24" t="str">
        <f t="shared" si="119"/>
        <v>св.200</v>
      </c>
      <c r="AG19" s="13">
        <v>3641990</v>
      </c>
      <c r="AH19" s="20">
        <v>3216897.84</v>
      </c>
      <c r="AI19" s="29">
        <v>1133950.3700000001</v>
      </c>
      <c r="AJ19" s="24">
        <f t="shared" si="98"/>
        <v>0.88328025063220927</v>
      </c>
      <c r="AK19" s="24" t="str">
        <f t="shared" si="120"/>
        <v>св.200</v>
      </c>
      <c r="AL19" s="13"/>
      <c r="AM19" s="20"/>
      <c r="AN19" s="29"/>
      <c r="AO19" s="24" t="str">
        <f t="shared" ref="AO19:AO50" si="191">IF(AM19&lt;=0," ",IF(AL19&lt;=0," ",IF(AM19/AL19*100&gt;200,"СВ.200",AM19/AL19)))</f>
        <v xml:space="preserve"> </v>
      </c>
      <c r="AP19" s="24" t="str">
        <f t="shared" si="121"/>
        <v xml:space="preserve"> </v>
      </c>
      <c r="AQ19" s="13">
        <f t="shared" ref="AQ19" si="192">AV19+BA19+BF19+BK19+BP19+BU19+BZ19+CE19+CT19+CY19+DD19+DL19+DQ19</f>
        <v>1644764.57</v>
      </c>
      <c r="AR19" s="20">
        <f t="shared" ref="AR19" si="193">AW19+BB19+BG19+BL19+BQ19+BV19+CA19+CF19+CU19+CZ19+DE19+DI19+DM19+DR19</f>
        <v>1561730.69</v>
      </c>
      <c r="AS19" s="40">
        <v>1976510.7400000002</v>
      </c>
      <c r="AT19" s="24">
        <f t="shared" si="99"/>
        <v>0.94951625204329393</v>
      </c>
      <c r="AU19" s="24">
        <f t="shared" si="122"/>
        <v>0.79014530930401106</v>
      </c>
      <c r="AV19" s="13">
        <v>505000</v>
      </c>
      <c r="AW19" s="20">
        <v>430144.71</v>
      </c>
      <c r="AX19" s="29">
        <v>291024.34000000003</v>
      </c>
      <c r="AY19" s="24">
        <f t="shared" si="100"/>
        <v>0.85177170297029703</v>
      </c>
      <c r="AZ19" s="24">
        <f t="shared" si="123"/>
        <v>1.4780368885983901</v>
      </c>
      <c r="BA19" s="13"/>
      <c r="BB19" s="20"/>
      <c r="BC19" s="29"/>
      <c r="BD19" s="24" t="str">
        <f t="shared" si="124"/>
        <v xml:space="preserve"> </v>
      </c>
      <c r="BE19" s="24" t="str">
        <f t="shared" si="125"/>
        <v xml:space="preserve"> </v>
      </c>
      <c r="BF19" s="13"/>
      <c r="BG19" s="20"/>
      <c r="BH19" s="29"/>
      <c r="BI19" s="24" t="str">
        <f t="shared" si="126"/>
        <v xml:space="preserve"> </v>
      </c>
      <c r="BJ19" s="24" t="str">
        <f t="shared" si="127"/>
        <v xml:space="preserve"> </v>
      </c>
      <c r="BK19" s="13"/>
      <c r="BL19" s="20"/>
      <c r="BM19" s="29"/>
      <c r="BN19" s="24" t="str">
        <f t="shared" si="105"/>
        <v xml:space="preserve"> </v>
      </c>
      <c r="BO19" s="24" t="str">
        <f t="shared" si="128"/>
        <v xml:space="preserve"> </v>
      </c>
      <c r="BP19" s="13"/>
      <c r="BQ19" s="20"/>
      <c r="BR19" s="29"/>
      <c r="BS19" s="24" t="str">
        <f t="shared" si="106"/>
        <v xml:space="preserve"> </v>
      </c>
      <c r="BT19" s="24" t="str">
        <f>IF(BQ19=0," ",IF(BQ19/BR19*100&gt;200,"св.200",BQ19/BR19))</f>
        <v xml:space="preserve"> </v>
      </c>
      <c r="BU19" s="13">
        <v>100000</v>
      </c>
      <c r="BV19" s="20">
        <v>130356</v>
      </c>
      <c r="BW19" s="29">
        <v>98451</v>
      </c>
      <c r="BX19" s="24">
        <f t="shared" si="108"/>
        <v>1.3035600000000001</v>
      </c>
      <c r="BY19" s="24">
        <f t="shared" si="129"/>
        <v>1.3240698418502606</v>
      </c>
      <c r="BZ19" s="13"/>
      <c r="CA19" s="20">
        <v>90000</v>
      </c>
      <c r="CB19" s="29"/>
      <c r="CC19" s="24" t="str">
        <f t="shared" si="188"/>
        <v xml:space="preserve"> </v>
      </c>
      <c r="CD19" s="24" t="str">
        <f t="shared" si="158"/>
        <v xml:space="preserve"> </v>
      </c>
      <c r="CE19" s="13">
        <f t="shared" ref="CE19" si="194">CJ19+CO19</f>
        <v>404432.57</v>
      </c>
      <c r="CF19" s="13">
        <f t="shared" ref="CF19" si="195">CK19+CP19</f>
        <v>406338.51</v>
      </c>
      <c r="CG19" s="23">
        <v>286484.18</v>
      </c>
      <c r="CH19" s="24">
        <f t="shared" si="132"/>
        <v>1.0047126273732108</v>
      </c>
      <c r="CI19" s="24">
        <f t="shared" si="160"/>
        <v>1.4183628219889839</v>
      </c>
      <c r="CJ19" s="13">
        <v>404432.57</v>
      </c>
      <c r="CK19" s="20">
        <v>406338.51</v>
      </c>
      <c r="CL19" s="29">
        <v>286484.18</v>
      </c>
      <c r="CM19" s="24">
        <f t="shared" si="133"/>
        <v>1.0047126273732108</v>
      </c>
      <c r="CN19" s="24">
        <f t="shared" si="134"/>
        <v>1.4183628219889839</v>
      </c>
      <c r="CO19" s="13"/>
      <c r="CP19" s="20"/>
      <c r="CQ19" s="29"/>
      <c r="CR19" s="24" t="str">
        <f t="shared" si="135"/>
        <v xml:space="preserve"> </v>
      </c>
      <c r="CS19" s="24" t="str">
        <f t="shared" si="136"/>
        <v xml:space="preserve"> </v>
      </c>
      <c r="CT19" s="13"/>
      <c r="CU19" s="20"/>
      <c r="CV19" s="29"/>
      <c r="CW19" s="24" t="str">
        <f t="shared" si="137"/>
        <v xml:space="preserve"> </v>
      </c>
      <c r="CX19" s="24" t="str">
        <f t="shared" si="138"/>
        <v xml:space="preserve"> </v>
      </c>
      <c r="CY19" s="13">
        <v>500000</v>
      </c>
      <c r="CZ19" s="20">
        <v>348226.67</v>
      </c>
      <c r="DA19" s="29">
        <v>521285.39</v>
      </c>
      <c r="DB19" s="24">
        <f t="shared" si="110"/>
        <v>0.69645333999999992</v>
      </c>
      <c r="DC19" s="24">
        <f t="shared" si="139"/>
        <v>0.66801540323238284</v>
      </c>
      <c r="DD19" s="13"/>
      <c r="DE19" s="20"/>
      <c r="DF19" s="29"/>
      <c r="DG19" s="24" t="str">
        <f t="shared" si="111"/>
        <v xml:space="preserve"> </v>
      </c>
      <c r="DH19" s="24" t="str">
        <f t="shared" si="140"/>
        <v xml:space="preserve"> </v>
      </c>
      <c r="DI19" s="13"/>
      <c r="DJ19" s="29"/>
      <c r="DK19" s="24" t="str">
        <f t="shared" si="112"/>
        <v xml:space="preserve"> </v>
      </c>
      <c r="DL19" s="13"/>
      <c r="DM19" s="20"/>
      <c r="DN19" s="29">
        <v>755545.83</v>
      </c>
      <c r="DO19" s="24" t="str">
        <f t="shared" si="113"/>
        <v xml:space="preserve"> </v>
      </c>
      <c r="DP19" s="58">
        <f t="shared" si="141"/>
        <v>0</v>
      </c>
      <c r="DQ19" s="13">
        <v>135332</v>
      </c>
      <c r="DR19" s="20">
        <v>156664.79999999999</v>
      </c>
      <c r="DS19" s="29">
        <v>23720</v>
      </c>
      <c r="DT19" s="24">
        <f t="shared" si="114"/>
        <v>1.1576330801288681</v>
      </c>
      <c r="DU19" s="24" t="str">
        <f t="shared" si="142"/>
        <v>св.200</v>
      </c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</row>
    <row r="20" spans="1:144" s="15" customFormat="1" ht="17.25" customHeight="1" outlineLevel="1" x14ac:dyDescent="0.25">
      <c r="A20" s="14">
        <v>12</v>
      </c>
      <c r="B20" s="8" t="s">
        <v>40</v>
      </c>
      <c r="C20" s="13">
        <f t="shared" si="143"/>
        <v>20129304.400000002</v>
      </c>
      <c r="D20" s="13">
        <f t="shared" si="144"/>
        <v>15074574.079999998</v>
      </c>
      <c r="E20" s="23">
        <v>11633180.310000001</v>
      </c>
      <c r="F20" s="24">
        <f t="shared" si="91"/>
        <v>0.748886984887565</v>
      </c>
      <c r="G20" s="24">
        <f t="shared" si="92"/>
        <v>1.2958257052924504</v>
      </c>
      <c r="H20" s="13">
        <f t="shared" ref="H20" si="196">M20+R20+W20+AB20+AG20+AL20</f>
        <v>18464167.700000003</v>
      </c>
      <c r="I20" s="13">
        <f t="shared" ref="I20:I23" si="197">N20+S20+X20+AC20+AH20+AM20</f>
        <v>13741636.839999998</v>
      </c>
      <c r="J20" s="20">
        <v>10627938.01</v>
      </c>
      <c r="K20" s="24">
        <f t="shared" si="93"/>
        <v>0.74423267072038102</v>
      </c>
      <c r="L20" s="24">
        <f t="shared" si="115"/>
        <v>1.2929729950504292</v>
      </c>
      <c r="M20" s="13">
        <v>12089111.720000001</v>
      </c>
      <c r="N20" s="20">
        <v>10002944.439999999</v>
      </c>
      <c r="O20" s="29">
        <v>7587916.2800000003</v>
      </c>
      <c r="P20" s="24">
        <f t="shared" si="94"/>
        <v>0.82743419629841908</v>
      </c>
      <c r="Q20" s="24">
        <f t="shared" si="116"/>
        <v>1.3182729053515598</v>
      </c>
      <c r="R20" s="13">
        <v>1854900</v>
      </c>
      <c r="S20" s="20">
        <v>1326302.27</v>
      </c>
      <c r="T20" s="29">
        <v>1274205.42</v>
      </c>
      <c r="U20" s="24">
        <f t="shared" si="95"/>
        <v>0.71502629252250793</v>
      </c>
      <c r="V20" s="24">
        <f t="shared" si="117"/>
        <v>1.0408857545120158</v>
      </c>
      <c r="W20" s="13">
        <v>9000</v>
      </c>
      <c r="X20" s="20">
        <v>40308.5</v>
      </c>
      <c r="Y20" s="29">
        <v>11717.71</v>
      </c>
      <c r="Z20" s="24" t="str">
        <f t="shared" si="96"/>
        <v>СВ.200</v>
      </c>
      <c r="AA20" s="24" t="str">
        <f>IF(X20=0," ",IF(X20/Y20*100&gt;200,"св.200",X20/Y20))</f>
        <v>св.200</v>
      </c>
      <c r="AB20" s="13">
        <v>2098155.98</v>
      </c>
      <c r="AC20" s="20">
        <v>890344.36</v>
      </c>
      <c r="AD20" s="29">
        <v>454524.64</v>
      </c>
      <c r="AE20" s="24">
        <f t="shared" si="97"/>
        <v>0.42434612511506414</v>
      </c>
      <c r="AF20" s="24">
        <f t="shared" si="119"/>
        <v>1.9588472915351738</v>
      </c>
      <c r="AG20" s="13">
        <v>2413000</v>
      </c>
      <c r="AH20" s="20">
        <v>1481737.27</v>
      </c>
      <c r="AI20" s="29">
        <v>1299573.96</v>
      </c>
      <c r="AJ20" s="24">
        <f t="shared" si="98"/>
        <v>0.61406434728553672</v>
      </c>
      <c r="AK20" s="24">
        <f t="shared" si="120"/>
        <v>1.1401715605320377</v>
      </c>
      <c r="AL20" s="13"/>
      <c r="AM20" s="20"/>
      <c r="AN20" s="29"/>
      <c r="AO20" s="24" t="str">
        <f t="shared" si="191"/>
        <v xml:space="preserve"> </v>
      </c>
      <c r="AP20" s="24" t="str">
        <f t="shared" si="121"/>
        <v xml:space="preserve"> </v>
      </c>
      <c r="AQ20" s="13">
        <f t="shared" ref="AQ20:AQ23" si="198">AV20+BA20+BF20+BK20+BP20+BU20+BZ20+CE20+CT20+CY20+DD20+DL20+DQ20</f>
        <v>1665136.7</v>
      </c>
      <c r="AR20" s="20">
        <f t="shared" ref="AR20:AR23" si="199">AW20+BB20+BG20+BL20+BQ20+BV20+CA20+CF20+CU20+CZ20+DE20+DI20+DM20+DR20</f>
        <v>1332937.24</v>
      </c>
      <c r="AS20" s="40">
        <v>1005242.3</v>
      </c>
      <c r="AT20" s="24">
        <f t="shared" si="99"/>
        <v>0.80049718440534046</v>
      </c>
      <c r="AU20" s="24">
        <f t="shared" si="122"/>
        <v>1.3259860234691676</v>
      </c>
      <c r="AV20" s="13">
        <v>250000</v>
      </c>
      <c r="AW20" s="20">
        <v>142174.63</v>
      </c>
      <c r="AX20" s="29">
        <v>157768.76999999999</v>
      </c>
      <c r="AY20" s="24">
        <f t="shared" si="100"/>
        <v>0.56869851999999999</v>
      </c>
      <c r="AZ20" s="24">
        <f t="shared" si="123"/>
        <v>0.90115825838028663</v>
      </c>
      <c r="BA20" s="13"/>
      <c r="BB20" s="20"/>
      <c r="BC20" s="29"/>
      <c r="BD20" s="24" t="str">
        <f t="shared" si="124"/>
        <v xml:space="preserve"> </v>
      </c>
      <c r="BE20" s="24" t="str">
        <f t="shared" si="125"/>
        <v xml:space="preserve"> </v>
      </c>
      <c r="BF20" s="13"/>
      <c r="BG20" s="20"/>
      <c r="BH20" s="29"/>
      <c r="BI20" s="24" t="str">
        <f t="shared" si="126"/>
        <v xml:space="preserve"> </v>
      </c>
      <c r="BJ20" s="24" t="str">
        <f t="shared" si="127"/>
        <v xml:space="preserve"> </v>
      </c>
      <c r="BK20" s="13"/>
      <c r="BL20" s="20"/>
      <c r="BM20" s="29"/>
      <c r="BN20" s="24" t="str">
        <f t="shared" si="105"/>
        <v xml:space="preserve"> </v>
      </c>
      <c r="BO20" s="24" t="str">
        <f t="shared" si="128"/>
        <v xml:space="preserve"> </v>
      </c>
      <c r="BP20" s="13">
        <v>500000</v>
      </c>
      <c r="BQ20" s="20">
        <v>367825.1</v>
      </c>
      <c r="BR20" s="29">
        <v>440510.92</v>
      </c>
      <c r="BS20" s="24">
        <f t="shared" si="106"/>
        <v>0.73565019999999992</v>
      </c>
      <c r="BT20" s="24">
        <f t="shared" si="175"/>
        <v>0.83499655354741265</v>
      </c>
      <c r="BU20" s="13">
        <v>170000</v>
      </c>
      <c r="BV20" s="20">
        <v>160880</v>
      </c>
      <c r="BW20" s="29">
        <v>100190</v>
      </c>
      <c r="BX20" s="24">
        <f t="shared" si="108"/>
        <v>0.94635294117647062</v>
      </c>
      <c r="BY20" s="24">
        <f t="shared" si="129"/>
        <v>1.6057490767541671</v>
      </c>
      <c r="BZ20" s="13"/>
      <c r="CA20" s="20"/>
      <c r="CB20" s="29"/>
      <c r="CC20" s="24" t="str">
        <f t="shared" si="188"/>
        <v xml:space="preserve"> </v>
      </c>
      <c r="CD20" s="24" t="str">
        <f t="shared" si="158"/>
        <v xml:space="preserve"> </v>
      </c>
      <c r="CE20" s="13">
        <f t="shared" ref="CE20:CE23" si="200">CJ20+CO20</f>
        <v>600000</v>
      </c>
      <c r="CF20" s="13">
        <f t="shared" ref="CF20:CF23" si="201">CK20+CP20</f>
        <v>521641.65</v>
      </c>
      <c r="CG20" s="23">
        <v>68551.789999999994</v>
      </c>
      <c r="CH20" s="24">
        <f t="shared" si="132"/>
        <v>0.86940275</v>
      </c>
      <c r="CI20" s="24" t="str">
        <f t="shared" si="160"/>
        <v>св.200</v>
      </c>
      <c r="CJ20" s="13">
        <v>600000</v>
      </c>
      <c r="CK20" s="20">
        <v>521641.65</v>
      </c>
      <c r="CL20" s="29">
        <v>68551.789999999994</v>
      </c>
      <c r="CM20" s="24">
        <f t="shared" si="133"/>
        <v>0.86940275</v>
      </c>
      <c r="CN20" s="24" t="str">
        <f t="shared" si="134"/>
        <v>св.200</v>
      </c>
      <c r="CO20" s="13"/>
      <c r="CP20" s="20"/>
      <c r="CQ20" s="29"/>
      <c r="CR20" s="24" t="str">
        <f t="shared" si="135"/>
        <v xml:space="preserve"> </v>
      </c>
      <c r="CS20" s="24" t="str">
        <f t="shared" si="136"/>
        <v xml:space="preserve"> </v>
      </c>
      <c r="CT20" s="13"/>
      <c r="CU20" s="20"/>
      <c r="CV20" s="29"/>
      <c r="CW20" s="24" t="str">
        <f t="shared" si="137"/>
        <v xml:space="preserve"> </v>
      </c>
      <c r="CX20" s="24" t="str">
        <f t="shared" si="138"/>
        <v xml:space="preserve"> </v>
      </c>
      <c r="CY20" s="13"/>
      <c r="CZ20" s="20"/>
      <c r="DA20" s="29"/>
      <c r="DB20" s="24" t="str">
        <f t="shared" si="110"/>
        <v xml:space="preserve"> </v>
      </c>
      <c r="DC20" s="24" t="str">
        <f t="shared" si="139"/>
        <v xml:space="preserve"> </v>
      </c>
      <c r="DD20" s="13">
        <v>31100</v>
      </c>
      <c r="DE20" s="20">
        <v>31100</v>
      </c>
      <c r="DF20" s="29"/>
      <c r="DG20" s="24">
        <f t="shared" si="111"/>
        <v>1</v>
      </c>
      <c r="DH20" s="24" t="str">
        <f t="shared" si="140"/>
        <v xml:space="preserve"> </v>
      </c>
      <c r="DI20" s="13"/>
      <c r="DJ20" s="29">
        <v>78.709999999999994</v>
      </c>
      <c r="DK20" s="24">
        <f t="shared" si="112"/>
        <v>0</v>
      </c>
      <c r="DL20" s="13">
        <v>86000</v>
      </c>
      <c r="DM20" s="20">
        <v>92612.61</v>
      </c>
      <c r="DN20" s="29">
        <v>226553.87</v>
      </c>
      <c r="DO20" s="24">
        <f t="shared" si="113"/>
        <v>1.0768908139534883</v>
      </c>
      <c r="DP20" s="58">
        <f t="shared" si="141"/>
        <v>0.40878847048607025</v>
      </c>
      <c r="DQ20" s="13">
        <v>28036.7</v>
      </c>
      <c r="DR20" s="20">
        <v>16703.25</v>
      </c>
      <c r="DS20" s="29">
        <v>11588.24</v>
      </c>
      <c r="DT20" s="24">
        <f t="shared" si="114"/>
        <v>0.59576376677711707</v>
      </c>
      <c r="DU20" s="24">
        <f t="shared" si="142"/>
        <v>1.4413966227830974</v>
      </c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</row>
    <row r="21" spans="1:144" s="15" customFormat="1" ht="17.25" customHeight="1" outlineLevel="1" x14ac:dyDescent="0.25">
      <c r="A21" s="14">
        <v>13</v>
      </c>
      <c r="B21" s="8" t="s">
        <v>10</v>
      </c>
      <c r="C21" s="13">
        <f t="shared" si="143"/>
        <v>1843500</v>
      </c>
      <c r="D21" s="13">
        <f t="shared" si="144"/>
        <v>827461.19000000006</v>
      </c>
      <c r="E21" s="23">
        <v>597402.15</v>
      </c>
      <c r="F21" s="24">
        <f t="shared" si="91"/>
        <v>0.44885337130458369</v>
      </c>
      <c r="G21" s="24">
        <f t="shared" si="92"/>
        <v>1.3850991162318382</v>
      </c>
      <c r="H21" s="13">
        <f>M21+R21+W21+AB21+AG21+AL21</f>
        <v>1705000</v>
      </c>
      <c r="I21" s="13">
        <f t="shared" si="197"/>
        <v>644108.56000000006</v>
      </c>
      <c r="J21" s="20">
        <v>516066.01999999996</v>
      </c>
      <c r="K21" s="24">
        <f t="shared" si="93"/>
        <v>0.3777762815249267</v>
      </c>
      <c r="L21" s="24">
        <f t="shared" si="115"/>
        <v>1.2481127124006346</v>
      </c>
      <c r="M21" s="13">
        <v>215000</v>
      </c>
      <c r="N21" s="20">
        <v>166636.76</v>
      </c>
      <c r="O21" s="29">
        <v>160563.9</v>
      </c>
      <c r="P21" s="24">
        <f>IF(N21&lt;=0," ",IF(M21&lt;=0," ",IF(N21/M21*100&gt;200,"СВ.200",N21/M21)))</f>
        <v>0.7750546976744187</v>
      </c>
      <c r="Q21" s="24">
        <f t="shared" si="116"/>
        <v>1.0378220758215266</v>
      </c>
      <c r="R21" s="13"/>
      <c r="S21" s="20"/>
      <c r="T21" s="29"/>
      <c r="U21" s="24" t="str">
        <f t="shared" si="95"/>
        <v xml:space="preserve"> </v>
      </c>
      <c r="V21" s="24" t="str">
        <f t="shared" ref="V21:V23" si="202">IF(S21=0," ",IF(S21/T21*100&gt;200,"св.200",S21/T21))</f>
        <v xml:space="preserve"> </v>
      </c>
      <c r="W21" s="13">
        <v>190000</v>
      </c>
      <c r="X21" s="20">
        <v>100876.8</v>
      </c>
      <c r="Y21" s="29">
        <v>39517.449999999997</v>
      </c>
      <c r="Z21" s="24">
        <f t="shared" si="96"/>
        <v>0.53093052631578952</v>
      </c>
      <c r="AA21" s="24" t="str">
        <f t="shared" si="118"/>
        <v>св.200</v>
      </c>
      <c r="AB21" s="13">
        <v>90000</v>
      </c>
      <c r="AC21" s="20">
        <v>84660.44</v>
      </c>
      <c r="AD21" s="29">
        <v>16477.12</v>
      </c>
      <c r="AE21" s="24">
        <f t="shared" si="97"/>
        <v>0.94067155555555559</v>
      </c>
      <c r="AF21" s="24" t="str">
        <f t="shared" si="119"/>
        <v>св.200</v>
      </c>
      <c r="AG21" s="13">
        <v>1210000</v>
      </c>
      <c r="AH21" s="20">
        <v>291934.56</v>
      </c>
      <c r="AI21" s="29">
        <v>299507.55</v>
      </c>
      <c r="AJ21" s="24">
        <f t="shared" si="98"/>
        <v>0.24126823140495868</v>
      </c>
      <c r="AK21" s="24">
        <f t="shared" si="120"/>
        <v>0.9747151949925803</v>
      </c>
      <c r="AL21" s="13"/>
      <c r="AM21" s="20"/>
      <c r="AN21" s="29"/>
      <c r="AO21" s="24" t="str">
        <f t="shared" si="191"/>
        <v xml:space="preserve"> </v>
      </c>
      <c r="AP21" s="24" t="str">
        <f t="shared" si="121"/>
        <v xml:space="preserve"> </v>
      </c>
      <c r="AQ21" s="13">
        <f t="shared" si="198"/>
        <v>138500</v>
      </c>
      <c r="AR21" s="20">
        <f t="shared" si="199"/>
        <v>183352.63</v>
      </c>
      <c r="AS21" s="40">
        <v>81336.13</v>
      </c>
      <c r="AT21" s="24">
        <f t="shared" si="99"/>
        <v>1.3238457039711191</v>
      </c>
      <c r="AU21" s="24" t="str">
        <f t="shared" si="122"/>
        <v>св.200</v>
      </c>
      <c r="AV21" s="13"/>
      <c r="AW21" s="20"/>
      <c r="AX21" s="29"/>
      <c r="AY21" s="24" t="str">
        <f t="shared" si="100"/>
        <v xml:space="preserve"> </v>
      </c>
      <c r="AZ21" s="24" t="str">
        <f t="shared" si="123"/>
        <v xml:space="preserve"> </v>
      </c>
      <c r="BA21" s="13"/>
      <c r="BB21" s="20">
        <v>50325.57</v>
      </c>
      <c r="BC21" s="29"/>
      <c r="BD21" s="24" t="str">
        <f t="shared" si="124"/>
        <v xml:space="preserve"> </v>
      </c>
      <c r="BE21" s="24" t="str">
        <f t="shared" si="125"/>
        <v xml:space="preserve"> </v>
      </c>
      <c r="BF21" s="13"/>
      <c r="BG21" s="20"/>
      <c r="BH21" s="29"/>
      <c r="BI21" s="24" t="str">
        <f t="shared" si="126"/>
        <v xml:space="preserve"> </v>
      </c>
      <c r="BJ21" s="24" t="str">
        <f t="shared" si="127"/>
        <v xml:space="preserve"> </v>
      </c>
      <c r="BK21" s="13"/>
      <c r="BL21" s="20"/>
      <c r="BM21" s="29"/>
      <c r="BN21" s="24" t="str">
        <f t="shared" si="105"/>
        <v xml:space="preserve"> </v>
      </c>
      <c r="BO21" s="24" t="str">
        <f t="shared" si="128"/>
        <v xml:space="preserve"> </v>
      </c>
      <c r="BP21" s="13">
        <v>34000</v>
      </c>
      <c r="BQ21" s="20">
        <v>25552.9</v>
      </c>
      <c r="BR21" s="29">
        <v>20986.13</v>
      </c>
      <c r="BS21" s="24">
        <f t="shared" si="106"/>
        <v>0.75155588235294124</v>
      </c>
      <c r="BT21" s="24">
        <f t="shared" si="175"/>
        <v>1.2176089636345528</v>
      </c>
      <c r="BU21" s="13">
        <v>35000</v>
      </c>
      <c r="BV21" s="20">
        <v>37974.160000000003</v>
      </c>
      <c r="BW21" s="29">
        <v>30350</v>
      </c>
      <c r="BX21" s="24">
        <f t="shared" si="108"/>
        <v>1.0849760000000002</v>
      </c>
      <c r="BY21" s="24">
        <f t="shared" si="129"/>
        <v>1.2512079077429985</v>
      </c>
      <c r="BZ21" s="13"/>
      <c r="CA21" s="20"/>
      <c r="CB21" s="29"/>
      <c r="CC21" s="24" t="str">
        <f t="shared" si="188"/>
        <v xml:space="preserve"> </v>
      </c>
      <c r="CD21" s="24" t="str">
        <f t="shared" si="158"/>
        <v xml:space="preserve"> </v>
      </c>
      <c r="CE21" s="13">
        <f t="shared" si="200"/>
        <v>0</v>
      </c>
      <c r="CF21" s="13">
        <f t="shared" si="201"/>
        <v>0</v>
      </c>
      <c r="CG21" s="23">
        <v>0</v>
      </c>
      <c r="CH21" s="24" t="str">
        <f t="shared" si="132"/>
        <v xml:space="preserve"> </v>
      </c>
      <c r="CI21" s="24" t="str">
        <f t="shared" si="160"/>
        <v xml:space="preserve"> </v>
      </c>
      <c r="CJ21" s="13"/>
      <c r="CK21" s="20"/>
      <c r="CL21" s="29"/>
      <c r="CM21" s="24" t="str">
        <f t="shared" si="133"/>
        <v xml:space="preserve"> </v>
      </c>
      <c r="CN21" s="24" t="str">
        <f t="shared" si="134"/>
        <v xml:space="preserve"> </v>
      </c>
      <c r="CO21" s="13"/>
      <c r="CP21" s="20"/>
      <c r="CQ21" s="29"/>
      <c r="CR21" s="24" t="str">
        <f t="shared" si="135"/>
        <v xml:space="preserve"> </v>
      </c>
      <c r="CS21" s="24" t="str">
        <f t="shared" si="136"/>
        <v xml:space="preserve"> </v>
      </c>
      <c r="CT21" s="13"/>
      <c r="CU21" s="20"/>
      <c r="CV21" s="29"/>
      <c r="CW21" s="24" t="str">
        <f t="shared" si="137"/>
        <v xml:space="preserve"> </v>
      </c>
      <c r="CX21" s="24" t="str">
        <f t="shared" si="138"/>
        <v xml:space="preserve"> </v>
      </c>
      <c r="CY21" s="13"/>
      <c r="CZ21" s="20"/>
      <c r="DA21" s="29"/>
      <c r="DB21" s="24" t="str">
        <f t="shared" si="110"/>
        <v xml:space="preserve"> </v>
      </c>
      <c r="DC21" s="24" t="str">
        <f t="shared" si="139"/>
        <v xml:space="preserve"> </v>
      </c>
      <c r="DD21" s="13"/>
      <c r="DE21" s="20"/>
      <c r="DF21" s="29"/>
      <c r="DG21" s="24" t="str">
        <f t="shared" si="111"/>
        <v xml:space="preserve"> </v>
      </c>
      <c r="DH21" s="24" t="str">
        <f t="shared" si="140"/>
        <v xml:space="preserve"> </v>
      </c>
      <c r="DI21" s="13"/>
      <c r="DJ21" s="29"/>
      <c r="DK21" s="24" t="str">
        <f t="shared" si="112"/>
        <v xml:space="preserve"> </v>
      </c>
      <c r="DL21" s="13"/>
      <c r="DM21" s="20"/>
      <c r="DN21" s="29"/>
      <c r="DO21" s="24" t="str">
        <f t="shared" ref="DO21:DO23" si="203">IF(DM21&lt;=0," ",IF(DL21&lt;=0," ",IF(DM21/DL21*100&gt;200,"СВ.200",DM21/DL21)))</f>
        <v xml:space="preserve"> </v>
      </c>
      <c r="DP21" s="58" t="str">
        <f t="shared" ref="DP21:DP23" si="204">IF(DN21=0," ",IF(DM21/DN21*100&gt;200,"св.200",DM21/DN21))</f>
        <v xml:space="preserve"> </v>
      </c>
      <c r="DQ21" s="13">
        <v>69500</v>
      </c>
      <c r="DR21" s="20">
        <v>69500</v>
      </c>
      <c r="DS21" s="29">
        <v>30000</v>
      </c>
      <c r="DT21" s="24">
        <f t="shared" si="114"/>
        <v>1</v>
      </c>
      <c r="DU21" s="24" t="str">
        <f t="shared" si="142"/>
        <v>св.200</v>
      </c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</row>
    <row r="22" spans="1:144" s="15" customFormat="1" ht="17.25" customHeight="1" outlineLevel="1" x14ac:dyDescent="0.25">
      <c r="A22" s="14">
        <v>14</v>
      </c>
      <c r="B22" s="8" t="s">
        <v>22</v>
      </c>
      <c r="C22" s="13">
        <f t="shared" si="143"/>
        <v>2591145.48</v>
      </c>
      <c r="D22" s="13">
        <f t="shared" si="144"/>
        <v>1855649.06</v>
      </c>
      <c r="E22" s="23">
        <v>1494986.68</v>
      </c>
      <c r="F22" s="24">
        <f t="shared" si="91"/>
        <v>0.71615008664044599</v>
      </c>
      <c r="G22" s="24">
        <f t="shared" si="92"/>
        <v>1.2412478885765057</v>
      </c>
      <c r="H22" s="13">
        <f>M22+R22+W22+AB22+AG22+AL22</f>
        <v>2240000</v>
      </c>
      <c r="I22" s="13">
        <f t="shared" si="197"/>
        <v>1496735.3</v>
      </c>
      <c r="J22" s="20">
        <v>1468986.6800000002</v>
      </c>
      <c r="K22" s="24">
        <f t="shared" si="93"/>
        <v>0.66818540178571428</v>
      </c>
      <c r="L22" s="24">
        <f t="shared" si="115"/>
        <v>1.018889633498923</v>
      </c>
      <c r="M22" s="13">
        <v>1010000</v>
      </c>
      <c r="N22" s="20">
        <v>930048.45</v>
      </c>
      <c r="O22" s="29">
        <v>702515.23</v>
      </c>
      <c r="P22" s="24">
        <f>IF(N22&lt;=0," ",IF(M22&lt;=0," ",IF(N22/M22*100&gt;200,"СВ.200",N22/M22)))</f>
        <v>0.92084004950495046</v>
      </c>
      <c r="Q22" s="24">
        <f t="shared" si="116"/>
        <v>1.3238836829202976</v>
      </c>
      <c r="R22" s="13"/>
      <c r="S22" s="20"/>
      <c r="T22" s="29"/>
      <c r="U22" s="24" t="str">
        <f t="shared" si="95"/>
        <v xml:space="preserve"> </v>
      </c>
      <c r="V22" s="24" t="str">
        <f t="shared" si="202"/>
        <v xml:space="preserve"> </v>
      </c>
      <c r="W22" s="13">
        <v>40100</v>
      </c>
      <c r="X22" s="20">
        <v>42681.3</v>
      </c>
      <c r="Y22" s="29">
        <v>19382.55</v>
      </c>
      <c r="Z22" s="24">
        <f t="shared" si="96"/>
        <v>1.0643715710723192</v>
      </c>
      <c r="AA22" s="24" t="str">
        <f t="shared" si="118"/>
        <v>св.200</v>
      </c>
      <c r="AB22" s="13">
        <v>50000</v>
      </c>
      <c r="AC22" s="20">
        <v>27620.03</v>
      </c>
      <c r="AD22" s="29">
        <v>5134.07</v>
      </c>
      <c r="AE22" s="24">
        <f t="shared" si="97"/>
        <v>0.55240060000000002</v>
      </c>
      <c r="AF22" s="24" t="str">
        <f t="shared" si="119"/>
        <v>св.200</v>
      </c>
      <c r="AG22" s="13">
        <v>1139900</v>
      </c>
      <c r="AH22" s="20">
        <v>496385.52</v>
      </c>
      <c r="AI22" s="29">
        <v>741954.83</v>
      </c>
      <c r="AJ22" s="24">
        <f t="shared" si="98"/>
        <v>0.4354640933415212</v>
      </c>
      <c r="AK22" s="24">
        <f t="shared" si="120"/>
        <v>0.66902390809963463</v>
      </c>
      <c r="AL22" s="13"/>
      <c r="AM22" s="20"/>
      <c r="AN22" s="29"/>
      <c r="AO22" s="24" t="str">
        <f t="shared" si="191"/>
        <v xml:space="preserve"> </v>
      </c>
      <c r="AP22" s="24" t="str">
        <f t="shared" si="121"/>
        <v xml:space="preserve"> </v>
      </c>
      <c r="AQ22" s="13">
        <f t="shared" si="198"/>
        <v>351145.48</v>
      </c>
      <c r="AR22" s="20">
        <f t="shared" si="199"/>
        <v>358913.76</v>
      </c>
      <c r="AS22" s="40">
        <v>26000</v>
      </c>
      <c r="AT22" s="24">
        <f t="shared" ref="AT22:AT23" si="205">IF(AR22&lt;=0," ",IF(AQ22&lt;=0," ",IF(AR22/AQ22*100&gt;200,"СВ.200",AR22/AQ22)))</f>
        <v>1.0221226825986769</v>
      </c>
      <c r="AU22" s="24" t="str">
        <f t="shared" ref="AU22:AU23" si="206">IF(AS22=0," ",IF(AR22/AS22*100&gt;200,"св.200",AR22/AS22))</f>
        <v>св.200</v>
      </c>
      <c r="AV22" s="13"/>
      <c r="AW22" s="20"/>
      <c r="AX22" s="29"/>
      <c r="AY22" s="24" t="str">
        <f t="shared" si="100"/>
        <v xml:space="preserve"> </v>
      </c>
      <c r="AZ22" s="24" t="str">
        <f t="shared" si="123"/>
        <v xml:space="preserve"> </v>
      </c>
      <c r="BA22" s="13">
        <v>11145.48</v>
      </c>
      <c r="BB22" s="20">
        <v>11145.48</v>
      </c>
      <c r="BC22" s="29"/>
      <c r="BD22" s="24">
        <f t="shared" si="124"/>
        <v>1</v>
      </c>
      <c r="BE22" s="24" t="str">
        <f t="shared" si="125"/>
        <v xml:space="preserve"> </v>
      </c>
      <c r="BF22" s="13"/>
      <c r="BG22" s="20"/>
      <c r="BH22" s="29"/>
      <c r="BI22" s="24" t="str">
        <f t="shared" si="126"/>
        <v xml:space="preserve"> </v>
      </c>
      <c r="BJ22" s="24" t="str">
        <f t="shared" si="127"/>
        <v xml:space="preserve"> </v>
      </c>
      <c r="BK22" s="13"/>
      <c r="BL22" s="20"/>
      <c r="BM22" s="29"/>
      <c r="BN22" s="24" t="str">
        <f t="shared" si="105"/>
        <v xml:space="preserve"> </v>
      </c>
      <c r="BO22" s="24" t="str">
        <f t="shared" si="128"/>
        <v xml:space="preserve"> </v>
      </c>
      <c r="BP22" s="13"/>
      <c r="BQ22" s="20"/>
      <c r="BR22" s="29"/>
      <c r="BS22" s="24" t="str">
        <f t="shared" si="106"/>
        <v xml:space="preserve"> </v>
      </c>
      <c r="BT22" s="24" t="str">
        <f t="shared" si="175"/>
        <v xml:space="preserve"> </v>
      </c>
      <c r="BU22" s="13">
        <v>15000</v>
      </c>
      <c r="BV22" s="20">
        <v>22768.28</v>
      </c>
      <c r="BW22" s="29"/>
      <c r="BX22" s="24">
        <f t="shared" si="108"/>
        <v>1.5178853333333333</v>
      </c>
      <c r="BY22" s="24" t="str">
        <f t="shared" si="129"/>
        <v xml:space="preserve"> </v>
      </c>
      <c r="BZ22" s="13"/>
      <c r="CA22" s="20"/>
      <c r="CB22" s="29"/>
      <c r="CC22" s="24" t="str">
        <f t="shared" si="188"/>
        <v xml:space="preserve"> </v>
      </c>
      <c r="CD22" s="24" t="str">
        <f t="shared" si="158"/>
        <v xml:space="preserve"> </v>
      </c>
      <c r="CE22" s="13">
        <f t="shared" si="200"/>
        <v>0</v>
      </c>
      <c r="CF22" s="13">
        <f t="shared" si="201"/>
        <v>0</v>
      </c>
      <c r="CG22" s="23">
        <v>0</v>
      </c>
      <c r="CH22" s="24" t="str">
        <f t="shared" si="132"/>
        <v xml:space="preserve"> </v>
      </c>
      <c r="CI22" s="24" t="str">
        <f t="shared" si="160"/>
        <v xml:space="preserve"> </v>
      </c>
      <c r="CJ22" s="13"/>
      <c r="CK22" s="20"/>
      <c r="CL22" s="29"/>
      <c r="CM22" s="24" t="str">
        <f t="shared" si="133"/>
        <v xml:space="preserve"> </v>
      </c>
      <c r="CN22" s="24" t="str">
        <f t="shared" si="134"/>
        <v xml:space="preserve"> </v>
      </c>
      <c r="CO22" s="13"/>
      <c r="CP22" s="20"/>
      <c r="CQ22" s="29"/>
      <c r="CR22" s="24" t="str">
        <f t="shared" si="135"/>
        <v xml:space="preserve"> </v>
      </c>
      <c r="CS22" s="24" t="str">
        <f t="shared" si="136"/>
        <v xml:space="preserve"> </v>
      </c>
      <c r="CT22" s="13"/>
      <c r="CU22" s="20"/>
      <c r="CV22" s="29"/>
      <c r="CW22" s="24" t="str">
        <f t="shared" si="137"/>
        <v xml:space="preserve"> </v>
      </c>
      <c r="CX22" s="24" t="str">
        <f t="shared" si="138"/>
        <v xml:space="preserve"> </v>
      </c>
      <c r="CY22" s="13"/>
      <c r="CZ22" s="20"/>
      <c r="DA22" s="29"/>
      <c r="DB22" s="24" t="str">
        <f t="shared" si="110"/>
        <v xml:space="preserve"> </v>
      </c>
      <c r="DC22" s="24" t="str">
        <f t="shared" si="139"/>
        <v xml:space="preserve"> </v>
      </c>
      <c r="DD22" s="13"/>
      <c r="DE22" s="20"/>
      <c r="DF22" s="29"/>
      <c r="DG22" s="24" t="str">
        <f t="shared" si="111"/>
        <v xml:space="preserve"> </v>
      </c>
      <c r="DH22" s="24" t="str">
        <f t="shared" si="140"/>
        <v xml:space="preserve"> </v>
      </c>
      <c r="DI22" s="13"/>
      <c r="DJ22" s="29"/>
      <c r="DK22" s="24" t="str">
        <f>IF(DI22=0," ",IF(DI22/DJ22*100&gt;200,"св.200",DI22/DJ22))</f>
        <v xml:space="preserve"> </v>
      </c>
      <c r="DL22" s="13">
        <v>200000</v>
      </c>
      <c r="DM22" s="20">
        <v>200000</v>
      </c>
      <c r="DN22" s="29"/>
      <c r="DO22" s="24">
        <f t="shared" si="203"/>
        <v>1</v>
      </c>
      <c r="DP22" s="58" t="str">
        <f t="shared" si="204"/>
        <v xml:space="preserve"> </v>
      </c>
      <c r="DQ22" s="13">
        <v>125000</v>
      </c>
      <c r="DR22" s="20">
        <v>125000</v>
      </c>
      <c r="DS22" s="29">
        <v>26000</v>
      </c>
      <c r="DT22" s="24">
        <f t="shared" si="114"/>
        <v>1</v>
      </c>
      <c r="DU22" s="24" t="str">
        <f t="shared" si="142"/>
        <v>св.200</v>
      </c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</row>
    <row r="23" spans="1:144" s="15" customFormat="1" ht="17.25" customHeight="1" outlineLevel="1" x14ac:dyDescent="0.25">
      <c r="A23" s="14">
        <v>15</v>
      </c>
      <c r="B23" s="8" t="s">
        <v>39</v>
      </c>
      <c r="C23" s="13">
        <f t="shared" si="143"/>
        <v>3450762.89</v>
      </c>
      <c r="D23" s="13">
        <f t="shared" si="144"/>
        <v>2283928.65</v>
      </c>
      <c r="E23" s="23">
        <v>1892983.94</v>
      </c>
      <c r="F23" s="24">
        <f t="shared" si="91"/>
        <v>0.66186194844584056</v>
      </c>
      <c r="G23" s="24">
        <f t="shared" si="92"/>
        <v>1.2065229935336905</v>
      </c>
      <c r="H23" s="13">
        <f>M23+R23+W23+AB23+AG23+AL23</f>
        <v>3151800</v>
      </c>
      <c r="I23" s="13">
        <f t="shared" si="197"/>
        <v>2015015.76</v>
      </c>
      <c r="J23" s="20">
        <v>1801233.94</v>
      </c>
      <c r="K23" s="24">
        <f t="shared" si="93"/>
        <v>0.63932221587664195</v>
      </c>
      <c r="L23" s="24">
        <f t="shared" si="115"/>
        <v>1.1186863156709117</v>
      </c>
      <c r="M23" s="13">
        <v>1500800</v>
      </c>
      <c r="N23" s="20">
        <v>1279114.02</v>
      </c>
      <c r="O23" s="29">
        <v>929612.08</v>
      </c>
      <c r="P23" s="24">
        <f>IF(N23&lt;=0," ",IF(M23&lt;=0," ",IF(N23/M23*100&gt;200,"СВ.200",N23/M23)))</f>
        <v>0.85228812633262263</v>
      </c>
      <c r="Q23" s="24">
        <f t="shared" si="116"/>
        <v>1.3759653596584074</v>
      </c>
      <c r="R23" s="13"/>
      <c r="S23" s="20"/>
      <c r="T23" s="29"/>
      <c r="U23" s="24" t="str">
        <f t="shared" si="95"/>
        <v xml:space="preserve"> </v>
      </c>
      <c r="V23" s="24" t="str">
        <f t="shared" si="202"/>
        <v xml:space="preserve"> </v>
      </c>
      <c r="W23" s="13">
        <v>200000</v>
      </c>
      <c r="X23" s="20">
        <v>182151.3</v>
      </c>
      <c r="Y23" s="29">
        <v>145328.82</v>
      </c>
      <c r="Z23" s="24">
        <f t="shared" si="96"/>
        <v>0.91075649999999997</v>
      </c>
      <c r="AA23" s="24">
        <f t="shared" si="118"/>
        <v>1.2533735566008173</v>
      </c>
      <c r="AB23" s="13">
        <v>283000</v>
      </c>
      <c r="AC23" s="20">
        <v>86125.98</v>
      </c>
      <c r="AD23" s="29">
        <v>40362.300000000003</v>
      </c>
      <c r="AE23" s="24">
        <f t="shared" si="97"/>
        <v>0.30433208480565371</v>
      </c>
      <c r="AF23" s="24" t="str">
        <f t="shared" si="119"/>
        <v>св.200</v>
      </c>
      <c r="AG23" s="13">
        <v>1168000</v>
      </c>
      <c r="AH23" s="20">
        <v>467624.46</v>
      </c>
      <c r="AI23" s="29">
        <v>685930.74</v>
      </c>
      <c r="AJ23" s="24">
        <f t="shared" si="98"/>
        <v>0.4003634075342466</v>
      </c>
      <c r="AK23" s="24">
        <f t="shared" si="120"/>
        <v>0.68173713865047081</v>
      </c>
      <c r="AL23" s="13"/>
      <c r="AM23" s="20"/>
      <c r="AN23" s="29"/>
      <c r="AO23" s="24" t="str">
        <f t="shared" si="191"/>
        <v xml:space="preserve"> </v>
      </c>
      <c r="AP23" s="24" t="str">
        <f t="shared" si="121"/>
        <v xml:space="preserve"> </v>
      </c>
      <c r="AQ23" s="13">
        <f t="shared" si="198"/>
        <v>298962.89</v>
      </c>
      <c r="AR23" s="20">
        <f t="shared" si="199"/>
        <v>268912.89</v>
      </c>
      <c r="AS23" s="40">
        <v>91750</v>
      </c>
      <c r="AT23" s="24">
        <f t="shared" si="205"/>
        <v>0.8994858525752143</v>
      </c>
      <c r="AU23" s="24" t="str">
        <f t="shared" si="206"/>
        <v>св.200</v>
      </c>
      <c r="AV23" s="13"/>
      <c r="AW23" s="20"/>
      <c r="AX23" s="29"/>
      <c r="AY23" s="24" t="str">
        <f t="shared" si="100"/>
        <v xml:space="preserve"> </v>
      </c>
      <c r="AZ23" s="24" t="str">
        <f t="shared" si="123"/>
        <v xml:space="preserve"> </v>
      </c>
      <c r="BA23" s="13"/>
      <c r="BB23" s="20"/>
      <c r="BC23" s="29"/>
      <c r="BD23" s="24" t="str">
        <f t="shared" si="124"/>
        <v xml:space="preserve"> </v>
      </c>
      <c r="BE23" s="24" t="str">
        <f t="shared" si="125"/>
        <v xml:space="preserve"> </v>
      </c>
      <c r="BF23" s="13"/>
      <c r="BG23" s="20"/>
      <c r="BH23" s="29"/>
      <c r="BI23" s="24" t="str">
        <f t="shared" si="126"/>
        <v xml:space="preserve"> </v>
      </c>
      <c r="BJ23" s="24" t="str">
        <f t="shared" si="127"/>
        <v xml:space="preserve"> </v>
      </c>
      <c r="BK23" s="13"/>
      <c r="BL23" s="20"/>
      <c r="BM23" s="29"/>
      <c r="BN23" s="24" t="str">
        <f t="shared" si="105"/>
        <v xml:space="preserve"> </v>
      </c>
      <c r="BO23" s="24" t="str">
        <f t="shared" si="128"/>
        <v xml:space="preserve"> </v>
      </c>
      <c r="BP23" s="13"/>
      <c r="BQ23" s="20"/>
      <c r="BR23" s="29"/>
      <c r="BS23" s="24" t="str">
        <f t="shared" si="106"/>
        <v xml:space="preserve"> </v>
      </c>
      <c r="BT23" s="24" t="str">
        <f t="shared" si="175"/>
        <v xml:space="preserve"> </v>
      </c>
      <c r="BU23" s="13">
        <v>100000</v>
      </c>
      <c r="BV23" s="20">
        <v>69950</v>
      </c>
      <c r="BW23" s="29">
        <v>91750</v>
      </c>
      <c r="BX23" s="24">
        <f t="shared" si="108"/>
        <v>0.69950000000000001</v>
      </c>
      <c r="BY23" s="24">
        <f t="shared" si="129"/>
        <v>0.76239782016348778</v>
      </c>
      <c r="BZ23" s="13"/>
      <c r="CA23" s="20"/>
      <c r="CB23" s="29"/>
      <c r="CC23" s="24" t="str">
        <f t="shared" si="188"/>
        <v xml:space="preserve"> </v>
      </c>
      <c r="CD23" s="24" t="str">
        <f t="shared" si="158"/>
        <v xml:space="preserve"> </v>
      </c>
      <c r="CE23" s="13">
        <f t="shared" si="200"/>
        <v>0</v>
      </c>
      <c r="CF23" s="13">
        <f t="shared" si="201"/>
        <v>0</v>
      </c>
      <c r="CG23" s="23">
        <v>0</v>
      </c>
      <c r="CH23" s="24" t="str">
        <f t="shared" si="132"/>
        <v xml:space="preserve"> </v>
      </c>
      <c r="CI23" s="24" t="str">
        <f t="shared" si="160"/>
        <v xml:space="preserve"> </v>
      </c>
      <c r="CJ23" s="13"/>
      <c r="CK23" s="20"/>
      <c r="CL23" s="29"/>
      <c r="CM23" s="24" t="str">
        <f t="shared" si="133"/>
        <v xml:space="preserve"> </v>
      </c>
      <c r="CN23" s="24" t="str">
        <f t="shared" si="134"/>
        <v xml:space="preserve"> </v>
      </c>
      <c r="CO23" s="13"/>
      <c r="CP23" s="20"/>
      <c r="CQ23" s="29"/>
      <c r="CR23" s="24" t="str">
        <f t="shared" si="135"/>
        <v xml:space="preserve"> </v>
      </c>
      <c r="CS23" s="24" t="str">
        <f t="shared" si="136"/>
        <v xml:space="preserve"> </v>
      </c>
      <c r="CT23" s="13"/>
      <c r="CU23" s="20"/>
      <c r="CV23" s="29"/>
      <c r="CW23" s="24" t="str">
        <f t="shared" si="137"/>
        <v xml:space="preserve"> </v>
      </c>
      <c r="CX23" s="24" t="str">
        <f t="shared" si="138"/>
        <v xml:space="preserve"> </v>
      </c>
      <c r="CY23" s="13"/>
      <c r="CZ23" s="20"/>
      <c r="DA23" s="29"/>
      <c r="DB23" s="24" t="str">
        <f t="shared" si="110"/>
        <v xml:space="preserve"> </v>
      </c>
      <c r="DC23" s="24" t="str">
        <f t="shared" si="139"/>
        <v xml:space="preserve"> </v>
      </c>
      <c r="DD23" s="13"/>
      <c r="DE23" s="20"/>
      <c r="DF23" s="29"/>
      <c r="DG23" s="24" t="str">
        <f t="shared" si="111"/>
        <v xml:space="preserve"> </v>
      </c>
      <c r="DH23" s="24" t="str">
        <f t="shared" si="140"/>
        <v xml:space="preserve"> </v>
      </c>
      <c r="DI23" s="13"/>
      <c r="DJ23" s="29"/>
      <c r="DK23" s="24" t="str">
        <f t="shared" si="112"/>
        <v xml:space="preserve"> </v>
      </c>
      <c r="DL23" s="13">
        <v>198962.89</v>
      </c>
      <c r="DM23" s="20">
        <v>198962.89</v>
      </c>
      <c r="DN23" s="29"/>
      <c r="DO23" s="24">
        <f t="shared" si="203"/>
        <v>1</v>
      </c>
      <c r="DP23" s="58" t="str">
        <f t="shared" si="204"/>
        <v xml:space="preserve"> </v>
      </c>
      <c r="DQ23" s="13"/>
      <c r="DR23" s="20"/>
      <c r="DS23" s="29"/>
      <c r="DT23" s="24" t="str">
        <f t="shared" si="114"/>
        <v xml:space="preserve"> </v>
      </c>
      <c r="DU23" s="24" t="str">
        <f t="shared" si="142"/>
        <v xml:space="preserve"> </v>
      </c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</row>
    <row r="24" spans="1:144" s="17" customFormat="1" ht="15.75" x14ac:dyDescent="0.25">
      <c r="A24" s="16"/>
      <c r="B24" s="7" t="s">
        <v>125</v>
      </c>
      <c r="C24" s="43">
        <f>SUM(C25:C29)</f>
        <v>77513555.399999991</v>
      </c>
      <c r="D24" s="43">
        <f>SUM(D25:D29)</f>
        <v>74937640.879999995</v>
      </c>
      <c r="E24" s="26">
        <v>51094938.210000001</v>
      </c>
      <c r="F24" s="22">
        <f t="shared" si="91"/>
        <v>0.96676820580984479</v>
      </c>
      <c r="G24" s="22">
        <f t="shared" si="92"/>
        <v>1.4666353166336472</v>
      </c>
      <c r="H24" s="21">
        <f>SUM(H25:H29)</f>
        <v>68306880</v>
      </c>
      <c r="I24" s="43">
        <f>SUM(I25:I29)</f>
        <v>66701317.989999995</v>
      </c>
      <c r="J24" s="43">
        <v>45939335.43999999</v>
      </c>
      <c r="K24" s="22">
        <f t="shared" si="93"/>
        <v>0.97649487123405421</v>
      </c>
      <c r="L24" s="22">
        <f t="shared" si="115"/>
        <v>1.4519434674260061</v>
      </c>
      <c r="M24" s="43">
        <f>SUM(M25:M29)</f>
        <v>53479960</v>
      </c>
      <c r="N24" s="43">
        <f>SUM(N25:N29)</f>
        <v>58927366.769999996</v>
      </c>
      <c r="O24" s="43">
        <v>39601927.390000001</v>
      </c>
      <c r="P24" s="22">
        <f t="shared" si="94"/>
        <v>1.1018588415174579</v>
      </c>
      <c r="Q24" s="22">
        <f t="shared" si="116"/>
        <v>1.4879923946550115</v>
      </c>
      <c r="R24" s="43">
        <f>SUM(R25:R29)</f>
        <v>2703300</v>
      </c>
      <c r="S24" s="43">
        <f>SUM(S25:S29)</f>
        <v>1933014.87</v>
      </c>
      <c r="T24" s="43">
        <v>1952832.41</v>
      </c>
      <c r="U24" s="22">
        <f t="shared" si="95"/>
        <v>0.7150574741982022</v>
      </c>
      <c r="V24" s="22">
        <f t="shared" si="117"/>
        <v>0.9898518992728107</v>
      </c>
      <c r="W24" s="43">
        <f>SUM(W25:W29)</f>
        <v>28500</v>
      </c>
      <c r="X24" s="43">
        <f>SUM(X25:X29)</f>
        <v>53423.7</v>
      </c>
      <c r="Y24" s="43">
        <v>26031.9</v>
      </c>
      <c r="Z24" s="22">
        <f t="shared" si="96"/>
        <v>1.8745157894736841</v>
      </c>
      <c r="AA24" s="22" t="str">
        <f t="shared" si="118"/>
        <v>св.200</v>
      </c>
      <c r="AB24" s="43">
        <f>SUM(AB25:AB29)</f>
        <v>2831000</v>
      </c>
      <c r="AC24" s="43">
        <f>SUM(AC25:AC29)</f>
        <v>1107825.22</v>
      </c>
      <c r="AD24" s="43">
        <v>1012870.5</v>
      </c>
      <c r="AE24" s="22">
        <f t="shared" si="97"/>
        <v>0.39131939950547506</v>
      </c>
      <c r="AF24" s="22">
        <f t="shared" si="119"/>
        <v>1.0937481346332034</v>
      </c>
      <c r="AG24" s="43">
        <f>SUM(AG25:AG29)</f>
        <v>9259000</v>
      </c>
      <c r="AH24" s="43">
        <f>SUM(AH25:AH29)</f>
        <v>4677787.43</v>
      </c>
      <c r="AI24" s="43">
        <v>3342476.24</v>
      </c>
      <c r="AJ24" s="22">
        <f t="shared" si="98"/>
        <v>0.50521518846527702</v>
      </c>
      <c r="AK24" s="22">
        <f t="shared" si="120"/>
        <v>1.399497586256589</v>
      </c>
      <c r="AL24" s="43">
        <f>SUM(AL25:AL29)</f>
        <v>5120</v>
      </c>
      <c r="AM24" s="43">
        <f>SUM(AM25:AM29)</f>
        <v>1900</v>
      </c>
      <c r="AN24" s="43">
        <v>3197</v>
      </c>
      <c r="AO24" s="22">
        <f t="shared" si="191"/>
        <v>0.37109375</v>
      </c>
      <c r="AP24" s="22">
        <f t="shared" si="121"/>
        <v>0.59430716296527997</v>
      </c>
      <c r="AQ24" s="43">
        <f>SUM(AQ25:AQ29)</f>
        <v>9206675.3999999985</v>
      </c>
      <c r="AR24" s="43">
        <f>SUM(AR25:AR29)</f>
        <v>8236322.8900000006</v>
      </c>
      <c r="AS24" s="43">
        <v>5155602.7699999996</v>
      </c>
      <c r="AT24" s="22">
        <f t="shared" si="99"/>
        <v>0.89460337550295321</v>
      </c>
      <c r="AU24" s="22">
        <f t="shared" si="122"/>
        <v>1.5975479992226014</v>
      </c>
      <c r="AV24" s="43">
        <f>SUM(AV25:AV29)</f>
        <v>470000</v>
      </c>
      <c r="AW24" s="43">
        <f>SUM(AW25:AW29)</f>
        <v>502410.73</v>
      </c>
      <c r="AX24" s="43">
        <v>405647.7</v>
      </c>
      <c r="AY24" s="22">
        <f t="shared" si="100"/>
        <v>1.068959</v>
      </c>
      <c r="AZ24" s="22">
        <f t="shared" si="123"/>
        <v>1.2385395751042099</v>
      </c>
      <c r="BA24" s="43">
        <f>SUM(BA25:BA29)</f>
        <v>1349879.27</v>
      </c>
      <c r="BB24" s="43">
        <f>SUM(BB25:BB29)</f>
        <v>1201863.5</v>
      </c>
      <c r="BC24" s="43">
        <v>367115.43</v>
      </c>
      <c r="BD24" s="22">
        <f t="shared" si="124"/>
        <v>0.89034888283009195</v>
      </c>
      <c r="BE24" s="22" t="str">
        <f t="shared" si="125"/>
        <v>св.200</v>
      </c>
      <c r="BF24" s="43">
        <f>SUM(BF25:BF29)</f>
        <v>526840</v>
      </c>
      <c r="BG24" s="43">
        <f>SUM(BG25:BG29)</f>
        <v>323767.12</v>
      </c>
      <c r="BH24" s="43">
        <v>216323.82</v>
      </c>
      <c r="BI24" s="22">
        <f t="shared" si="126"/>
        <v>0.61454544074102191</v>
      </c>
      <c r="BJ24" s="22">
        <f t="shared" si="127"/>
        <v>1.4966780819606458</v>
      </c>
      <c r="BK24" s="43">
        <f>SUM(BK25:BK29)</f>
        <v>0</v>
      </c>
      <c r="BL24" s="43">
        <f>SUM(BL25:BL29)</f>
        <v>0</v>
      </c>
      <c r="BM24" s="43">
        <v>0</v>
      </c>
      <c r="BN24" s="22" t="str">
        <f t="shared" si="105"/>
        <v xml:space="preserve"> </v>
      </c>
      <c r="BO24" s="22" t="str">
        <f t="shared" si="128"/>
        <v xml:space="preserve"> </v>
      </c>
      <c r="BP24" s="43">
        <f>SUM(BP25:BP29)</f>
        <v>800000</v>
      </c>
      <c r="BQ24" s="43">
        <f>SUM(BQ25:BQ29)</f>
        <v>579347.56000000006</v>
      </c>
      <c r="BR24" s="43">
        <v>594311.93999999994</v>
      </c>
      <c r="BS24" s="22">
        <f t="shared" si="106"/>
        <v>0.72418445000000009</v>
      </c>
      <c r="BT24" s="22">
        <f t="shared" si="175"/>
        <v>0.97482066404386913</v>
      </c>
      <c r="BU24" s="43">
        <f>SUM(BU25:BU29)</f>
        <v>2653158.69</v>
      </c>
      <c r="BV24" s="43">
        <f>SUM(BV25:BV29)</f>
        <v>2950592.85</v>
      </c>
      <c r="BW24" s="43">
        <v>1799323.66</v>
      </c>
      <c r="BX24" s="22">
        <f t="shared" si="108"/>
        <v>1.1121056803428522</v>
      </c>
      <c r="BY24" s="22">
        <f t="shared" si="129"/>
        <v>1.6398344086688663</v>
      </c>
      <c r="BZ24" s="43">
        <f>SUM(BZ25:BZ29)</f>
        <v>497000</v>
      </c>
      <c r="CA24" s="43">
        <f>SUM(CA25:CA29)</f>
        <v>297000</v>
      </c>
      <c r="CB24" s="43">
        <v>155568</v>
      </c>
      <c r="CC24" s="22">
        <f t="shared" si="188"/>
        <v>0.59758551307847085</v>
      </c>
      <c r="CD24" s="22">
        <f t="shared" si="158"/>
        <v>1.9091329836470226</v>
      </c>
      <c r="CE24" s="43">
        <f>SUM(CE25:CE29)</f>
        <v>1878900</v>
      </c>
      <c r="CF24" s="43">
        <f>SUM(CF25:CF29)</f>
        <v>1816481.4</v>
      </c>
      <c r="CG24" s="43">
        <v>894298</v>
      </c>
      <c r="CH24" s="22">
        <f t="shared" si="132"/>
        <v>0.96677917930704127</v>
      </c>
      <c r="CI24" s="22" t="str">
        <f t="shared" si="160"/>
        <v>св.200</v>
      </c>
      <c r="CJ24" s="43">
        <f>SUM(CJ25:CJ29)</f>
        <v>1766900</v>
      </c>
      <c r="CK24" s="43">
        <f>SUM(CK25:CK29)</f>
        <v>1816481.4</v>
      </c>
      <c r="CL24" s="43">
        <v>647213.44999999995</v>
      </c>
      <c r="CM24" s="22">
        <f t="shared" si="133"/>
        <v>1.0280612371950875</v>
      </c>
      <c r="CN24" s="22" t="str">
        <f t="shared" si="134"/>
        <v>св.200</v>
      </c>
      <c r="CO24" s="43">
        <f>SUM(CO25:CO29)</f>
        <v>112000</v>
      </c>
      <c r="CP24" s="43">
        <f>SUM(CP25:CP29)</f>
        <v>0</v>
      </c>
      <c r="CQ24" s="43">
        <v>247084.55</v>
      </c>
      <c r="CR24" s="22" t="str">
        <f t="shared" si="135"/>
        <v xml:space="preserve"> </v>
      </c>
      <c r="CS24" s="22">
        <f t="shared" si="136"/>
        <v>0</v>
      </c>
      <c r="CT24" s="43">
        <f>SUM(CT25:CT29)</f>
        <v>0</v>
      </c>
      <c r="CU24" s="43">
        <f>SUM(CU25:CU29)</f>
        <v>0</v>
      </c>
      <c r="CV24" s="43">
        <v>0</v>
      </c>
      <c r="CW24" s="34" t="str">
        <f t="shared" si="137"/>
        <v xml:space="preserve"> </v>
      </c>
      <c r="CX24" s="34" t="str">
        <f t="shared" si="138"/>
        <v xml:space="preserve"> </v>
      </c>
      <c r="CY24" s="43">
        <f>SUM(CY25:CY29)</f>
        <v>0</v>
      </c>
      <c r="CZ24" s="43">
        <f>SUM(CZ25:CZ29)</f>
        <v>0</v>
      </c>
      <c r="DA24" s="43">
        <v>0</v>
      </c>
      <c r="DB24" s="22" t="str">
        <f t="shared" si="110"/>
        <v xml:space="preserve"> </v>
      </c>
      <c r="DC24" s="22" t="str">
        <f t="shared" si="139"/>
        <v xml:space="preserve"> </v>
      </c>
      <c r="DD24" s="43">
        <f>SUM(DD25:DD29)</f>
        <v>121401.09</v>
      </c>
      <c r="DE24" s="43">
        <f>SUM(DE25:DE29)</f>
        <v>32473.19</v>
      </c>
      <c r="DF24" s="43">
        <v>143903.5</v>
      </c>
      <c r="DG24" s="22">
        <f t="shared" si="111"/>
        <v>0.26748680757314452</v>
      </c>
      <c r="DH24" s="22">
        <f t="shared" si="140"/>
        <v>0.22565948708683248</v>
      </c>
      <c r="DI24" s="43">
        <f>SUM(DI25:DI29)</f>
        <v>0</v>
      </c>
      <c r="DJ24" s="43">
        <v>-19644</v>
      </c>
      <c r="DK24" s="22">
        <f t="shared" si="112"/>
        <v>0</v>
      </c>
      <c r="DL24" s="43">
        <f>SUM(DL25:DL29)</f>
        <v>0</v>
      </c>
      <c r="DM24" s="43">
        <f>SUM(DM25:DM29)</f>
        <v>0</v>
      </c>
      <c r="DN24" s="43">
        <v>410000</v>
      </c>
      <c r="DO24" s="22" t="str">
        <f t="shared" si="113"/>
        <v xml:space="preserve"> </v>
      </c>
      <c r="DP24" s="57">
        <f t="shared" si="141"/>
        <v>0</v>
      </c>
      <c r="DQ24" s="43">
        <f>SUM(DQ25:DQ29)</f>
        <v>909496.35</v>
      </c>
      <c r="DR24" s="43">
        <f>SUM(DR25:DR29)</f>
        <v>532386.54</v>
      </c>
      <c r="DS24" s="43">
        <v>188754.72</v>
      </c>
      <c r="DT24" s="22">
        <f t="shared" si="114"/>
        <v>0.58536413037831325</v>
      </c>
      <c r="DU24" s="22" t="str">
        <f t="shared" si="142"/>
        <v>св.200</v>
      </c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</row>
    <row r="25" spans="1:144" s="15" customFormat="1" ht="16.5" customHeight="1" outlineLevel="1" x14ac:dyDescent="0.25">
      <c r="A25" s="14">
        <v>16</v>
      </c>
      <c r="B25" s="8" t="s">
        <v>61</v>
      </c>
      <c r="C25" s="13">
        <f t="shared" si="143"/>
        <v>68245740.829999998</v>
      </c>
      <c r="D25" s="13">
        <f t="shared" si="144"/>
        <v>69525020.109999999</v>
      </c>
      <c r="E25" s="23">
        <v>47901871.380000003</v>
      </c>
      <c r="F25" s="24">
        <f t="shared" si="91"/>
        <v>1.0187451885559669</v>
      </c>
      <c r="G25" s="24">
        <f t="shared" si="92"/>
        <v>1.4514050935184988</v>
      </c>
      <c r="H25" s="13">
        <f t="shared" ref="H25" si="207">M25+R25+W25+AB25+AG25+AL25</f>
        <v>61368510</v>
      </c>
      <c r="I25" s="13">
        <f t="shared" ref="I25" si="208">N25+S25+X25+AC25+AH25+AM25</f>
        <v>63109259.959999993</v>
      </c>
      <c r="J25" s="20">
        <v>43843145.049999997</v>
      </c>
      <c r="K25" s="24">
        <f t="shared" si="93"/>
        <v>1.0283655242729535</v>
      </c>
      <c r="L25" s="24">
        <f t="shared" si="115"/>
        <v>1.4394327753638194</v>
      </c>
      <c r="M25" s="13">
        <v>52753210</v>
      </c>
      <c r="N25" s="20">
        <v>58332190.009999998</v>
      </c>
      <c r="O25" s="29">
        <v>39178769.130000003</v>
      </c>
      <c r="P25" s="24">
        <f t="shared" si="94"/>
        <v>1.1057562186263168</v>
      </c>
      <c r="Q25" s="24">
        <f t="shared" si="116"/>
        <v>1.4888724507001885</v>
      </c>
      <c r="R25" s="13">
        <v>2703300</v>
      </c>
      <c r="S25" s="20">
        <v>1933014.87</v>
      </c>
      <c r="T25" s="29">
        <v>1952832.41</v>
      </c>
      <c r="U25" s="24">
        <f t="shared" si="95"/>
        <v>0.7150574741982022</v>
      </c>
      <c r="V25" s="24">
        <f t="shared" ref="V25:V29" si="209">IF(S25=0," ",IF(S25/T25*100&gt;200,"св.200",S25/T25))</f>
        <v>0.9898518992728107</v>
      </c>
      <c r="W25" s="13"/>
      <c r="X25" s="20"/>
      <c r="Y25" s="29"/>
      <c r="Z25" s="24" t="str">
        <f t="shared" si="96"/>
        <v xml:space="preserve"> </v>
      </c>
      <c r="AA25" s="24" t="str">
        <f t="shared" si="118"/>
        <v xml:space="preserve"> </v>
      </c>
      <c r="AB25" s="13">
        <v>2321000</v>
      </c>
      <c r="AC25" s="20">
        <v>793463.92</v>
      </c>
      <c r="AD25" s="29">
        <v>949272.11</v>
      </c>
      <c r="AE25" s="24">
        <f t="shared" si="97"/>
        <v>0.34186295562257651</v>
      </c>
      <c r="AF25" s="24">
        <f t="shared" si="119"/>
        <v>0.83586561918478786</v>
      </c>
      <c r="AG25" s="13">
        <v>3591000</v>
      </c>
      <c r="AH25" s="20">
        <v>2050591.16</v>
      </c>
      <c r="AI25" s="29">
        <v>1762271.4</v>
      </c>
      <c r="AJ25" s="24">
        <f t="shared" si="98"/>
        <v>0.57103624617098303</v>
      </c>
      <c r="AK25" s="24">
        <f t="shared" si="120"/>
        <v>1.1636068995956015</v>
      </c>
      <c r="AL25" s="13"/>
      <c r="AM25" s="20"/>
      <c r="AN25" s="29"/>
      <c r="AO25" s="24" t="str">
        <f t="shared" ref="AO25:AO26" si="210">IF(AM25&lt;=0," ",IF(AL25&lt;=0," ",IF(AM25/AL25*100&gt;200,"СВ.200",AM25/AL25)))</f>
        <v xml:space="preserve"> </v>
      </c>
      <c r="AP25" s="24" t="str">
        <f t="shared" ref="AP25:AP26" si="211">IF(AN25=0," ",IF(AM25/AN25*100&gt;200,"св.200",AM25/AN25))</f>
        <v xml:space="preserve"> </v>
      </c>
      <c r="AQ25" s="13">
        <f t="shared" ref="AQ25" si="212">AV25+BA25+BF25+BK25+BP25+BU25+BZ25+CE25+CT25+CY25+DD25+DL25+DQ25</f>
        <v>6877230.8299999991</v>
      </c>
      <c r="AR25" s="20">
        <f t="shared" ref="AR25" si="213">AW25+BB25+BG25+BL25+BQ25+BV25+CA25+CF25+CU25+CZ25+DE25+DI25+DM25+DR25</f>
        <v>6415760.1500000004</v>
      </c>
      <c r="AS25" s="40">
        <v>4058726.33</v>
      </c>
      <c r="AT25" s="24">
        <f t="shared" si="99"/>
        <v>0.93289876530144056</v>
      </c>
      <c r="AU25" s="24">
        <f t="shared" si="122"/>
        <v>1.5807323845852894</v>
      </c>
      <c r="AV25" s="13">
        <v>470000</v>
      </c>
      <c r="AW25" s="20">
        <v>502410.73</v>
      </c>
      <c r="AX25" s="29">
        <v>405647.7</v>
      </c>
      <c r="AY25" s="24">
        <f t="shared" si="100"/>
        <v>1.068959</v>
      </c>
      <c r="AZ25" s="24">
        <f t="shared" si="123"/>
        <v>1.2385395751042099</v>
      </c>
      <c r="BA25" s="13">
        <v>1474.7</v>
      </c>
      <c r="BB25" s="20">
        <v>6534.75</v>
      </c>
      <c r="BC25" s="29">
        <v>635</v>
      </c>
      <c r="BD25" s="24" t="str">
        <f t="shared" si="124"/>
        <v>СВ.200</v>
      </c>
      <c r="BE25" s="24" t="str">
        <f t="shared" ref="BE25:BE31" si="214">IF(BC25=0," ",IF(BB25/BC25*100&gt;200,"св.200",BB25/BC25))</f>
        <v>св.200</v>
      </c>
      <c r="BF25" s="13">
        <v>295000</v>
      </c>
      <c r="BG25" s="20">
        <v>157367.12</v>
      </c>
      <c r="BH25" s="29">
        <v>154817.82</v>
      </c>
      <c r="BI25" s="24">
        <f t="shared" si="126"/>
        <v>0.5334478644067796</v>
      </c>
      <c r="BJ25" s="24">
        <f t="shared" si="127"/>
        <v>1.0164664506966963</v>
      </c>
      <c r="BK25" s="13"/>
      <c r="BL25" s="20"/>
      <c r="BM25" s="29"/>
      <c r="BN25" s="24" t="str">
        <f t="shared" si="105"/>
        <v xml:space="preserve"> </v>
      </c>
      <c r="BO25" s="24" t="str">
        <f t="shared" si="128"/>
        <v xml:space="preserve"> </v>
      </c>
      <c r="BP25" s="13">
        <v>800000</v>
      </c>
      <c r="BQ25" s="20">
        <v>579347.56000000006</v>
      </c>
      <c r="BR25" s="29">
        <v>594311.93999999994</v>
      </c>
      <c r="BS25" s="24">
        <f t="shared" si="106"/>
        <v>0.72418445000000009</v>
      </c>
      <c r="BT25" s="24">
        <f t="shared" si="175"/>
        <v>0.97482066404386913</v>
      </c>
      <c r="BU25" s="13">
        <v>2518458.69</v>
      </c>
      <c r="BV25" s="20">
        <v>2800392.85</v>
      </c>
      <c r="BW25" s="29">
        <v>1689473.66</v>
      </c>
      <c r="BX25" s="24">
        <f t="shared" si="108"/>
        <v>1.1119471052352263</v>
      </c>
      <c r="BY25" s="24">
        <f t="shared" si="129"/>
        <v>1.6575534240646286</v>
      </c>
      <c r="BZ25" s="13"/>
      <c r="CA25" s="20"/>
      <c r="CB25" s="29">
        <v>103428</v>
      </c>
      <c r="CC25" s="24" t="str">
        <f t="shared" si="188"/>
        <v xml:space="preserve"> </v>
      </c>
      <c r="CD25" s="24">
        <f t="shared" si="158"/>
        <v>0</v>
      </c>
      <c r="CE25" s="13">
        <f t="shared" ref="CE25" si="215">CJ25+CO25</f>
        <v>1766900</v>
      </c>
      <c r="CF25" s="13">
        <f t="shared" ref="CF25" si="216">CK25+CP25</f>
        <v>1816481.4</v>
      </c>
      <c r="CG25" s="23">
        <v>894298</v>
      </c>
      <c r="CH25" s="24">
        <f t="shared" si="132"/>
        <v>1.0280612371950875</v>
      </c>
      <c r="CI25" s="24" t="str">
        <f t="shared" si="160"/>
        <v>св.200</v>
      </c>
      <c r="CJ25" s="13">
        <v>1766900</v>
      </c>
      <c r="CK25" s="20">
        <v>1816481.4</v>
      </c>
      <c r="CL25" s="29">
        <v>647213.44999999995</v>
      </c>
      <c r="CM25" s="24">
        <f t="shared" si="133"/>
        <v>1.0280612371950875</v>
      </c>
      <c r="CN25" s="24" t="str">
        <f t="shared" si="134"/>
        <v>св.200</v>
      </c>
      <c r="CO25" s="13"/>
      <c r="CP25" s="20"/>
      <c r="CQ25" s="29">
        <v>247084.55</v>
      </c>
      <c r="CR25" s="24" t="str">
        <f t="shared" si="135"/>
        <v xml:space="preserve"> </v>
      </c>
      <c r="CS25" s="24">
        <f t="shared" si="136"/>
        <v>0</v>
      </c>
      <c r="CT25" s="13"/>
      <c r="CU25" s="20"/>
      <c r="CV25" s="29"/>
      <c r="CW25" s="24" t="str">
        <f t="shared" si="137"/>
        <v xml:space="preserve"> </v>
      </c>
      <c r="CX25" s="24" t="str">
        <f t="shared" si="138"/>
        <v xml:space="preserve"> </v>
      </c>
      <c r="CY25" s="13"/>
      <c r="CZ25" s="20"/>
      <c r="DA25" s="29"/>
      <c r="DB25" s="24" t="str">
        <f t="shared" si="110"/>
        <v xml:space="preserve"> </v>
      </c>
      <c r="DC25" s="24" t="str">
        <f t="shared" si="139"/>
        <v xml:space="preserve"> </v>
      </c>
      <c r="DD25" s="13">
        <v>115901.09</v>
      </c>
      <c r="DE25" s="20">
        <v>26473.19</v>
      </c>
      <c r="DF25" s="29">
        <v>139403.5</v>
      </c>
      <c r="DG25" s="24">
        <f t="shared" si="111"/>
        <v>0.22841191571192299</v>
      </c>
      <c r="DH25" s="24">
        <f t="shared" si="140"/>
        <v>0.18990333815148111</v>
      </c>
      <c r="DI25" s="13"/>
      <c r="DJ25" s="29">
        <v>-19547</v>
      </c>
      <c r="DK25" s="24">
        <f t="shared" si="112"/>
        <v>0</v>
      </c>
      <c r="DL25" s="13"/>
      <c r="DM25" s="20"/>
      <c r="DN25" s="29"/>
      <c r="DO25" s="24" t="str">
        <f t="shared" si="113"/>
        <v xml:space="preserve"> </v>
      </c>
      <c r="DP25" s="58" t="str">
        <f t="shared" si="141"/>
        <v xml:space="preserve"> </v>
      </c>
      <c r="DQ25" s="13">
        <v>909496.35</v>
      </c>
      <c r="DR25" s="20">
        <v>526752.55000000005</v>
      </c>
      <c r="DS25" s="29">
        <v>96257.71</v>
      </c>
      <c r="DT25" s="24">
        <f t="shared" si="114"/>
        <v>0.57916950408871903</v>
      </c>
      <c r="DU25" s="24" t="str">
        <f t="shared" si="142"/>
        <v>св.200</v>
      </c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</row>
    <row r="26" spans="1:144" s="15" customFormat="1" ht="15.75" customHeight="1" outlineLevel="1" x14ac:dyDescent="0.25">
      <c r="A26" s="14">
        <v>17</v>
      </c>
      <c r="B26" s="8" t="s">
        <v>67</v>
      </c>
      <c r="C26" s="13">
        <f t="shared" si="143"/>
        <v>3618352.5</v>
      </c>
      <c r="D26" s="13">
        <f t="shared" si="144"/>
        <v>2776698.87</v>
      </c>
      <c r="E26" s="23">
        <v>641560.27</v>
      </c>
      <c r="F26" s="24">
        <f t="shared" si="91"/>
        <v>0.76739313541176546</v>
      </c>
      <c r="G26" s="24" t="str">
        <f t="shared" si="92"/>
        <v>св.200</v>
      </c>
      <c r="H26" s="13">
        <f t="shared" ref="H26:H29" si="217">M26+R26+W26+AB26+AG26+AL26</f>
        <v>2338550</v>
      </c>
      <c r="I26" s="13">
        <f t="shared" ref="I26:I29" si="218">N26+S26+X26+AC26+AH26+AM26</f>
        <v>1385375.4100000001</v>
      </c>
      <c r="J26" s="20">
        <v>325976.45999999996</v>
      </c>
      <c r="K26" s="24">
        <f t="shared" si="93"/>
        <v>0.59240786384725586</v>
      </c>
      <c r="L26" s="24" t="str">
        <f t="shared" si="115"/>
        <v>св.200</v>
      </c>
      <c r="M26" s="13">
        <v>218550</v>
      </c>
      <c r="N26" s="20">
        <v>178445.78</v>
      </c>
      <c r="O26" s="29">
        <v>120516.09</v>
      </c>
      <c r="P26" s="24">
        <f t="shared" si="94"/>
        <v>0.81649865019446355</v>
      </c>
      <c r="Q26" s="24">
        <f t="shared" si="116"/>
        <v>1.4806801315907279</v>
      </c>
      <c r="R26" s="13"/>
      <c r="S26" s="20"/>
      <c r="T26" s="29"/>
      <c r="U26" s="24" t="str">
        <f t="shared" si="95"/>
        <v xml:space="preserve"> </v>
      </c>
      <c r="V26" s="24" t="str">
        <f t="shared" si="209"/>
        <v xml:space="preserve"> </v>
      </c>
      <c r="W26" s="13"/>
      <c r="X26" s="20"/>
      <c r="Y26" s="29"/>
      <c r="Z26" s="24" t="str">
        <f t="shared" si="96"/>
        <v xml:space="preserve"> </v>
      </c>
      <c r="AA26" s="24" t="str">
        <f t="shared" si="118"/>
        <v xml:space="preserve"> </v>
      </c>
      <c r="AB26" s="13">
        <v>174000</v>
      </c>
      <c r="AC26" s="20">
        <v>193718.2</v>
      </c>
      <c r="AD26" s="29">
        <v>16486.79</v>
      </c>
      <c r="AE26" s="24">
        <f t="shared" si="97"/>
        <v>1.1133229885057472</v>
      </c>
      <c r="AF26" s="24" t="str">
        <f t="shared" si="119"/>
        <v>св.200</v>
      </c>
      <c r="AG26" s="13">
        <v>1946000</v>
      </c>
      <c r="AH26" s="20">
        <v>1013211.43</v>
      </c>
      <c r="AI26" s="29">
        <v>188973.58</v>
      </c>
      <c r="AJ26" s="24">
        <f t="shared" si="98"/>
        <v>0.52066363309352526</v>
      </c>
      <c r="AK26" s="24" t="str">
        <f t="shared" si="120"/>
        <v>св.200</v>
      </c>
      <c r="AL26" s="13"/>
      <c r="AM26" s="20"/>
      <c r="AN26" s="29"/>
      <c r="AO26" s="24" t="str">
        <f t="shared" si="210"/>
        <v xml:space="preserve"> </v>
      </c>
      <c r="AP26" s="24" t="str">
        <f t="shared" si="211"/>
        <v xml:space="preserve"> </v>
      </c>
      <c r="AQ26" s="13">
        <f t="shared" ref="AQ26:AQ29" si="219">AV26+BA26+BF26+BK26+BP26+BU26+BZ26+CE26+CT26+CY26+DD26+DL26+DQ26</f>
        <v>1279802.5</v>
      </c>
      <c r="AR26" s="20">
        <f t="shared" ref="AR26:AR29" si="220">AW26+BB26+BG26+BL26+BQ26+BV26+CA26+CF26+CU26+CZ26+DE26+DI26+DM26+DR26</f>
        <v>1391323.46</v>
      </c>
      <c r="AS26" s="40">
        <v>315583.81000000006</v>
      </c>
      <c r="AT26" s="24">
        <f t="shared" si="99"/>
        <v>1.0871391953055256</v>
      </c>
      <c r="AU26" s="24" t="str">
        <f t="shared" si="122"/>
        <v>св.200</v>
      </c>
      <c r="AV26" s="13"/>
      <c r="AW26" s="20"/>
      <c r="AX26" s="29"/>
      <c r="AY26" s="24" t="str">
        <f t="shared" si="100"/>
        <v xml:space="preserve"> </v>
      </c>
      <c r="AZ26" s="24" t="str">
        <f t="shared" si="123"/>
        <v xml:space="preserve"> </v>
      </c>
      <c r="BA26" s="13">
        <v>841862.5</v>
      </c>
      <c r="BB26" s="20">
        <v>938939.47</v>
      </c>
      <c r="BC26" s="29">
        <v>174846.67</v>
      </c>
      <c r="BD26" s="24">
        <f t="shared" si="124"/>
        <v>1.1153121442040712</v>
      </c>
      <c r="BE26" s="24" t="str">
        <f t="shared" si="214"/>
        <v>св.200</v>
      </c>
      <c r="BF26" s="13">
        <v>90240</v>
      </c>
      <c r="BG26" s="20">
        <v>75200</v>
      </c>
      <c r="BH26" s="29">
        <v>61506</v>
      </c>
      <c r="BI26" s="24">
        <f t="shared" si="126"/>
        <v>0.83333333333333337</v>
      </c>
      <c r="BJ26" s="24">
        <f t="shared" si="127"/>
        <v>1.2226449452085975</v>
      </c>
      <c r="BK26" s="13"/>
      <c r="BL26" s="20"/>
      <c r="BM26" s="29"/>
      <c r="BN26" s="24" t="str">
        <f t="shared" si="105"/>
        <v xml:space="preserve"> </v>
      </c>
      <c r="BO26" s="24" t="str">
        <f t="shared" si="128"/>
        <v xml:space="preserve"> </v>
      </c>
      <c r="BP26" s="13"/>
      <c r="BQ26" s="20"/>
      <c r="BR26" s="29"/>
      <c r="BS26" s="24" t="str">
        <f t="shared" si="106"/>
        <v xml:space="preserve"> </v>
      </c>
      <c r="BT26" s="24" t="str">
        <f t="shared" si="175"/>
        <v xml:space="preserve"> </v>
      </c>
      <c r="BU26" s="13">
        <v>50700</v>
      </c>
      <c r="BV26" s="20">
        <v>74550</v>
      </c>
      <c r="BW26" s="29">
        <v>63650</v>
      </c>
      <c r="BX26" s="24">
        <f>IF(BV26&lt;=0," ",IF(BU26&lt;=0," ",IF(BV26/BU26*100&gt;200,"СВ.200",BV26/BU26)))</f>
        <v>1.470414201183432</v>
      </c>
      <c r="BY26" s="24">
        <f t="shared" si="129"/>
        <v>1.171249018067557</v>
      </c>
      <c r="BZ26" s="13">
        <v>297000</v>
      </c>
      <c r="CA26" s="20">
        <v>297000</v>
      </c>
      <c r="CB26" s="29"/>
      <c r="CC26" s="24">
        <f t="shared" si="188"/>
        <v>1</v>
      </c>
      <c r="CD26" s="24" t="str">
        <f t="shared" si="158"/>
        <v xml:space="preserve"> </v>
      </c>
      <c r="CE26" s="13">
        <f t="shared" ref="CE26:CE29" si="221">CJ26+CO26</f>
        <v>0</v>
      </c>
      <c r="CF26" s="13">
        <f t="shared" ref="CF26:CF29" si="222">CK26+CP26</f>
        <v>0</v>
      </c>
      <c r="CG26" s="23">
        <v>0</v>
      </c>
      <c r="CH26" s="24" t="str">
        <f t="shared" ref="CH26:CH29" si="223">IF(CF26&lt;=0," ",IF(CE26&lt;=0," ",IF(CF26/CE26*100&gt;200,"СВ.200",CF26/CE26)))</f>
        <v xml:space="preserve"> </v>
      </c>
      <c r="CI26" s="24" t="str">
        <f t="shared" ref="CI26:CI29" si="224">IF(CG26=0," ",IF(CF26/CG26*100&gt;200,"св.200",CF26/CG26))</f>
        <v xml:space="preserve"> </v>
      </c>
      <c r="CJ26" s="13"/>
      <c r="CK26" s="20"/>
      <c r="CL26" s="29"/>
      <c r="CM26" s="24" t="str">
        <f t="shared" si="133"/>
        <v xml:space="preserve"> </v>
      </c>
      <c r="CN26" s="24" t="str">
        <f t="shared" si="134"/>
        <v xml:space="preserve"> </v>
      </c>
      <c r="CO26" s="13"/>
      <c r="CP26" s="20"/>
      <c r="CQ26" s="29"/>
      <c r="CR26" s="24" t="str">
        <f t="shared" si="135"/>
        <v xml:space="preserve"> </v>
      </c>
      <c r="CS26" s="24" t="str">
        <f t="shared" si="136"/>
        <v xml:space="preserve"> </v>
      </c>
      <c r="CT26" s="13"/>
      <c r="CU26" s="20"/>
      <c r="CV26" s="29"/>
      <c r="CW26" s="24" t="str">
        <f t="shared" si="137"/>
        <v xml:space="preserve"> </v>
      </c>
      <c r="CX26" s="24" t="str">
        <f t="shared" si="138"/>
        <v xml:space="preserve"> </v>
      </c>
      <c r="CY26" s="13"/>
      <c r="CZ26" s="20"/>
      <c r="DA26" s="29"/>
      <c r="DB26" s="24" t="str">
        <f t="shared" si="110"/>
        <v xml:space="preserve"> </v>
      </c>
      <c r="DC26" s="24" t="str">
        <f t="shared" si="139"/>
        <v xml:space="preserve"> </v>
      </c>
      <c r="DD26" s="13"/>
      <c r="DE26" s="20"/>
      <c r="DF26" s="29"/>
      <c r="DG26" s="24" t="str">
        <f t="shared" si="111"/>
        <v xml:space="preserve"> </v>
      </c>
      <c r="DH26" s="24" t="str">
        <f t="shared" si="140"/>
        <v xml:space="preserve"> </v>
      </c>
      <c r="DI26" s="13"/>
      <c r="DJ26" s="29"/>
      <c r="DK26" s="24" t="str">
        <f t="shared" si="112"/>
        <v xml:space="preserve"> </v>
      </c>
      <c r="DL26" s="13"/>
      <c r="DM26" s="20"/>
      <c r="DN26" s="29"/>
      <c r="DO26" s="24" t="str">
        <f t="shared" si="113"/>
        <v xml:space="preserve"> </v>
      </c>
      <c r="DP26" s="58" t="str">
        <f t="shared" si="141"/>
        <v xml:space="preserve"> </v>
      </c>
      <c r="DQ26" s="13"/>
      <c r="DR26" s="20">
        <v>5633.99</v>
      </c>
      <c r="DS26" s="29">
        <v>15581.14</v>
      </c>
      <c r="DT26" s="24" t="str">
        <f t="shared" si="114"/>
        <v xml:space="preserve"> </v>
      </c>
      <c r="DU26" s="24">
        <f t="shared" si="142"/>
        <v>0.36159035860020511</v>
      </c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</row>
    <row r="27" spans="1:144" s="15" customFormat="1" ht="15.75" customHeight="1" outlineLevel="1" x14ac:dyDescent="0.25">
      <c r="A27" s="14">
        <v>18</v>
      </c>
      <c r="B27" s="8" t="s">
        <v>38</v>
      </c>
      <c r="C27" s="13">
        <f t="shared" si="143"/>
        <v>598050.07000000007</v>
      </c>
      <c r="D27" s="13">
        <f t="shared" si="144"/>
        <v>432184.6</v>
      </c>
      <c r="E27" s="23">
        <v>168965.91</v>
      </c>
      <c r="F27" s="24">
        <f t="shared" si="91"/>
        <v>0.72265621505570588</v>
      </c>
      <c r="G27" s="24" t="str">
        <f t="shared" si="92"/>
        <v>св.200</v>
      </c>
      <c r="H27" s="13">
        <f t="shared" si="217"/>
        <v>337170</v>
      </c>
      <c r="I27" s="13">
        <f t="shared" si="218"/>
        <v>190795.32</v>
      </c>
      <c r="J27" s="20">
        <v>168965.91</v>
      </c>
      <c r="K27" s="24">
        <f t="shared" si="93"/>
        <v>0.56587276448082569</v>
      </c>
      <c r="L27" s="24">
        <f t="shared" si="115"/>
        <v>1.1291941670364158</v>
      </c>
      <c r="M27" s="13">
        <v>76350</v>
      </c>
      <c r="N27" s="20">
        <v>67495.73</v>
      </c>
      <c r="O27" s="29">
        <v>43137.75</v>
      </c>
      <c r="P27" s="24">
        <f t="shared" si="94"/>
        <v>0.88403051735428939</v>
      </c>
      <c r="Q27" s="24">
        <f t="shared" si="116"/>
        <v>1.5646557829279459</v>
      </c>
      <c r="R27" s="13"/>
      <c r="S27" s="20"/>
      <c r="T27" s="29"/>
      <c r="U27" s="24" t="str">
        <f t="shared" si="95"/>
        <v xml:space="preserve"> </v>
      </c>
      <c r="V27" s="24" t="str">
        <f t="shared" si="209"/>
        <v xml:space="preserve"> </v>
      </c>
      <c r="W27" s="13"/>
      <c r="X27" s="20"/>
      <c r="Y27" s="29"/>
      <c r="Z27" s="24" t="str">
        <f t="shared" si="96"/>
        <v xml:space="preserve"> </v>
      </c>
      <c r="AA27" s="24" t="str">
        <f t="shared" si="118"/>
        <v xml:space="preserve"> </v>
      </c>
      <c r="AB27" s="13">
        <v>14000</v>
      </c>
      <c r="AC27" s="20">
        <v>2617.0300000000002</v>
      </c>
      <c r="AD27" s="29">
        <v>17.8</v>
      </c>
      <c r="AE27" s="24">
        <f t="shared" si="97"/>
        <v>0.18693071428571431</v>
      </c>
      <c r="AF27" s="24" t="str">
        <f>IF(AC27&lt;=0," ",IF(AC27/AD27*100&gt;200,"св.200",AC27/AD27))</f>
        <v>св.200</v>
      </c>
      <c r="AG27" s="13">
        <v>244000</v>
      </c>
      <c r="AH27" s="20">
        <v>119782.56</v>
      </c>
      <c r="AI27" s="29">
        <v>123610.36</v>
      </c>
      <c r="AJ27" s="24">
        <f t="shared" si="98"/>
        <v>0.49091213114754095</v>
      </c>
      <c r="AK27" s="24">
        <f t="shared" si="120"/>
        <v>0.96903333992393514</v>
      </c>
      <c r="AL27" s="13">
        <v>2820</v>
      </c>
      <c r="AM27" s="20">
        <v>900</v>
      </c>
      <c r="AN27" s="29">
        <v>2200</v>
      </c>
      <c r="AO27" s="24">
        <f t="shared" si="191"/>
        <v>0.31914893617021278</v>
      </c>
      <c r="AP27" s="24">
        <f t="shared" si="121"/>
        <v>0.40909090909090912</v>
      </c>
      <c r="AQ27" s="13">
        <f t="shared" si="219"/>
        <v>260880.07</v>
      </c>
      <c r="AR27" s="20">
        <f t="shared" si="220"/>
        <v>241389.28</v>
      </c>
      <c r="AS27" s="40">
        <v>0</v>
      </c>
      <c r="AT27" s="24">
        <f t="shared" si="99"/>
        <v>0.92528831351509522</v>
      </c>
      <c r="AU27" s="24" t="str">
        <f t="shared" si="122"/>
        <v xml:space="preserve"> </v>
      </c>
      <c r="AV27" s="13"/>
      <c r="AW27" s="20"/>
      <c r="AX27" s="29"/>
      <c r="AY27" s="24" t="str">
        <f t="shared" si="100"/>
        <v xml:space="preserve"> </v>
      </c>
      <c r="AZ27" s="24" t="str">
        <f t="shared" si="123"/>
        <v xml:space="preserve"> </v>
      </c>
      <c r="BA27" s="13">
        <v>260880.07</v>
      </c>
      <c r="BB27" s="20">
        <v>241389.28</v>
      </c>
      <c r="BC27" s="29"/>
      <c r="BD27" s="24">
        <f t="shared" ref="BD27:BD29" si="225">IF(BB27&lt;=0," ",IF(BA27&lt;=0," ",IF(BB27/BA27*100&gt;200,"СВ.200",BB27/BA27)))</f>
        <v>0.92528831351509522</v>
      </c>
      <c r="BE27" s="24" t="str">
        <f t="shared" ref="BE27:BE29" si="226">IF(BC27=0," ",IF(BB27/BC27*100&gt;200,"св.200",BB27/BC27))</f>
        <v xml:space="preserve"> </v>
      </c>
      <c r="BF27" s="13"/>
      <c r="BG27" s="20"/>
      <c r="BH27" s="29"/>
      <c r="BI27" s="24" t="str">
        <f t="shared" ref="BI27:BI29" si="227">IF(BG27&lt;=0," ",IF(BF27&lt;=0," ",IF(BG27/BF27*100&gt;200,"СВ.200",BG27/BF27)))</f>
        <v xml:space="preserve"> </v>
      </c>
      <c r="BJ27" s="24" t="str">
        <f t="shared" ref="BJ27:BJ29" si="228">IF(BH27=0," ",IF(BG27/BH27*100&gt;200,"св.200",BG27/BH27))</f>
        <v xml:space="preserve"> </v>
      </c>
      <c r="BK27" s="13"/>
      <c r="BL27" s="20"/>
      <c r="BM27" s="29"/>
      <c r="BN27" s="24" t="str">
        <f t="shared" si="105"/>
        <v xml:space="preserve"> </v>
      </c>
      <c r="BO27" s="24" t="str">
        <f t="shared" si="128"/>
        <v xml:space="preserve"> </v>
      </c>
      <c r="BP27" s="13"/>
      <c r="BQ27" s="20"/>
      <c r="BR27" s="29"/>
      <c r="BS27" s="24" t="str">
        <f t="shared" si="106"/>
        <v xml:space="preserve"> </v>
      </c>
      <c r="BT27" s="24" t="str">
        <f t="shared" si="175"/>
        <v xml:space="preserve"> </v>
      </c>
      <c r="BU27" s="13"/>
      <c r="BV27" s="20"/>
      <c r="BW27" s="29"/>
      <c r="BX27" s="24" t="str">
        <f>IF(BV27&lt;=0," ",IF(BU27&lt;=0," ",IF(BV27/BU27*100&gt;200,"СВ.200",BV27/BU27)))</f>
        <v xml:space="preserve"> </v>
      </c>
      <c r="BY27" s="24" t="str">
        <f t="shared" si="129"/>
        <v xml:space="preserve"> </v>
      </c>
      <c r="BZ27" s="13"/>
      <c r="CA27" s="20"/>
      <c r="CB27" s="29"/>
      <c r="CC27" s="24" t="str">
        <f t="shared" si="188"/>
        <v xml:space="preserve"> </v>
      </c>
      <c r="CD27" s="24" t="str">
        <f t="shared" si="158"/>
        <v xml:space="preserve"> </v>
      </c>
      <c r="CE27" s="13">
        <f t="shared" si="221"/>
        <v>0</v>
      </c>
      <c r="CF27" s="13">
        <f t="shared" si="222"/>
        <v>0</v>
      </c>
      <c r="CG27" s="23">
        <v>0</v>
      </c>
      <c r="CH27" s="24" t="str">
        <f t="shared" si="223"/>
        <v xml:space="preserve"> </v>
      </c>
      <c r="CI27" s="24" t="str">
        <f t="shared" si="224"/>
        <v xml:space="preserve"> </v>
      </c>
      <c r="CJ27" s="13"/>
      <c r="CK27" s="20"/>
      <c r="CL27" s="29"/>
      <c r="CM27" s="24" t="str">
        <f t="shared" si="133"/>
        <v xml:space="preserve"> </v>
      </c>
      <c r="CN27" s="24" t="str">
        <f t="shared" si="134"/>
        <v xml:space="preserve"> </v>
      </c>
      <c r="CO27" s="13"/>
      <c r="CP27" s="20"/>
      <c r="CQ27" s="29"/>
      <c r="CR27" s="24" t="str">
        <f t="shared" si="135"/>
        <v xml:space="preserve"> </v>
      </c>
      <c r="CS27" s="24" t="str">
        <f t="shared" si="136"/>
        <v xml:space="preserve"> </v>
      </c>
      <c r="CT27" s="13"/>
      <c r="CU27" s="20"/>
      <c r="CV27" s="29"/>
      <c r="CW27" s="24" t="str">
        <f t="shared" si="137"/>
        <v xml:space="preserve"> </v>
      </c>
      <c r="CX27" s="24" t="str">
        <f t="shared" si="138"/>
        <v xml:space="preserve"> </v>
      </c>
      <c r="CY27" s="13"/>
      <c r="CZ27" s="20"/>
      <c r="DA27" s="29"/>
      <c r="DB27" s="24" t="str">
        <f t="shared" si="110"/>
        <v xml:space="preserve"> </v>
      </c>
      <c r="DC27" s="24" t="str">
        <f t="shared" si="139"/>
        <v xml:space="preserve"> </v>
      </c>
      <c r="DD27" s="13"/>
      <c r="DE27" s="20"/>
      <c r="DF27" s="29"/>
      <c r="DG27" s="24" t="str">
        <f t="shared" si="111"/>
        <v xml:space="preserve"> </v>
      </c>
      <c r="DH27" s="24" t="str">
        <f t="shared" si="140"/>
        <v xml:space="preserve"> </v>
      </c>
      <c r="DI27" s="13"/>
      <c r="DJ27" s="29"/>
      <c r="DK27" s="24" t="str">
        <f t="shared" si="112"/>
        <v xml:space="preserve"> </v>
      </c>
      <c r="DL27" s="13"/>
      <c r="DM27" s="20"/>
      <c r="DN27" s="29"/>
      <c r="DO27" s="24" t="str">
        <f t="shared" si="113"/>
        <v xml:space="preserve"> </v>
      </c>
      <c r="DP27" s="58" t="str">
        <f>IF(DM27=0," ",IF(DM27/DN27*100&gt;200,"св.200",DM27/DN27))</f>
        <v xml:space="preserve"> </v>
      </c>
      <c r="DQ27" s="13"/>
      <c r="DR27" s="20"/>
      <c r="DS27" s="29"/>
      <c r="DT27" s="24" t="str">
        <f t="shared" si="114"/>
        <v xml:space="preserve"> </v>
      </c>
      <c r="DU27" s="24" t="str">
        <f t="shared" si="142"/>
        <v xml:space="preserve"> </v>
      </c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</row>
    <row r="28" spans="1:144" s="15" customFormat="1" ht="16.5" customHeight="1" outlineLevel="1" x14ac:dyDescent="0.25">
      <c r="A28" s="14">
        <v>19</v>
      </c>
      <c r="B28" s="8" t="s">
        <v>109</v>
      </c>
      <c r="C28" s="13">
        <f t="shared" si="143"/>
        <v>2685678</v>
      </c>
      <c r="D28" s="13">
        <f t="shared" si="144"/>
        <v>1031638.59</v>
      </c>
      <c r="E28" s="23">
        <v>1533928.3</v>
      </c>
      <c r="F28" s="24">
        <f t="shared" si="91"/>
        <v>0.38412594138239953</v>
      </c>
      <c r="G28" s="24">
        <f t="shared" si="92"/>
        <v>0.67254681330281207</v>
      </c>
      <c r="H28" s="13">
        <f t="shared" si="217"/>
        <v>1944900</v>
      </c>
      <c r="I28" s="13">
        <f t="shared" si="218"/>
        <v>888788.59</v>
      </c>
      <c r="J28" s="20">
        <v>871733.14</v>
      </c>
      <c r="K28" s="24">
        <f t="shared" si="93"/>
        <v>0.45698420998508921</v>
      </c>
      <c r="L28" s="24">
        <f t="shared" si="115"/>
        <v>1.0195649898086929</v>
      </c>
      <c r="M28" s="13">
        <v>326400</v>
      </c>
      <c r="N28" s="20">
        <v>250861.22</v>
      </c>
      <c r="O28" s="29">
        <v>197545</v>
      </c>
      <c r="P28" s="24">
        <f t="shared" si="94"/>
        <v>0.76856991421568632</v>
      </c>
      <c r="Q28" s="24">
        <f t="shared" si="116"/>
        <v>1.2698940494570858</v>
      </c>
      <c r="R28" s="13"/>
      <c r="S28" s="20"/>
      <c r="T28" s="29"/>
      <c r="U28" s="24" t="str">
        <f>IF(S28&lt;=0," ",IF(R28&lt;=0," ",IF(S28/R28*100&gt;200,"СВ.200",S28/R28)))</f>
        <v xml:space="preserve"> </v>
      </c>
      <c r="V28" s="24" t="str">
        <f t="shared" si="209"/>
        <v xml:space="preserve"> </v>
      </c>
      <c r="W28" s="13">
        <v>28500</v>
      </c>
      <c r="X28" s="20">
        <v>53423.7</v>
      </c>
      <c r="Y28" s="29">
        <v>26031.9</v>
      </c>
      <c r="Z28" s="24">
        <f t="shared" si="96"/>
        <v>1.8745157894736841</v>
      </c>
      <c r="AA28" s="24" t="str">
        <f t="shared" si="118"/>
        <v>св.200</v>
      </c>
      <c r="AB28" s="13">
        <v>164000</v>
      </c>
      <c r="AC28" s="20">
        <v>62515.41</v>
      </c>
      <c r="AD28" s="29">
        <v>36491.589999999997</v>
      </c>
      <c r="AE28" s="24">
        <f t="shared" si="97"/>
        <v>0.3811915243902439</v>
      </c>
      <c r="AF28" s="24">
        <f t="shared" si="119"/>
        <v>1.7131456864444659</v>
      </c>
      <c r="AG28" s="13">
        <v>1424000</v>
      </c>
      <c r="AH28" s="20">
        <v>521588.26</v>
      </c>
      <c r="AI28" s="29">
        <v>611467.65</v>
      </c>
      <c r="AJ28" s="24">
        <f t="shared" si="98"/>
        <v>0.36628389044943821</v>
      </c>
      <c r="AK28" s="24">
        <f t="shared" si="120"/>
        <v>0.85301039229139919</v>
      </c>
      <c r="AL28" s="13">
        <v>2000</v>
      </c>
      <c r="AM28" s="20">
        <v>400</v>
      </c>
      <c r="AN28" s="29">
        <v>197</v>
      </c>
      <c r="AO28" s="24">
        <f t="shared" ref="AO28:AO29" si="229">IF(AM28&lt;=0," ",IF(AL28&lt;=0," ",IF(AM28/AL28*100&gt;200,"СВ.200",AM28/AL28)))</f>
        <v>0.2</v>
      </c>
      <c r="AP28" s="24" t="str">
        <f t="shared" ref="AP28:AP29" si="230">IF(AN28=0," ",IF(AM28/AN28*100&gt;200,"св.200",AM28/AN28))</f>
        <v>св.200</v>
      </c>
      <c r="AQ28" s="13">
        <f t="shared" si="219"/>
        <v>740778</v>
      </c>
      <c r="AR28" s="20">
        <f t="shared" si="220"/>
        <v>142850</v>
      </c>
      <c r="AS28" s="40">
        <v>662195.16</v>
      </c>
      <c r="AT28" s="24">
        <f t="shared" si="99"/>
        <v>0.192837800258647</v>
      </c>
      <c r="AU28" s="24">
        <f t="shared" si="122"/>
        <v>0.21572190289038051</v>
      </c>
      <c r="AV28" s="13"/>
      <c r="AW28" s="20"/>
      <c r="AX28" s="29"/>
      <c r="AY28" s="24" t="str">
        <f t="shared" si="100"/>
        <v xml:space="preserve"> </v>
      </c>
      <c r="AZ28" s="24" t="str">
        <f t="shared" si="123"/>
        <v xml:space="preserve"> </v>
      </c>
      <c r="BA28" s="13">
        <v>227178</v>
      </c>
      <c r="BB28" s="20"/>
      <c r="BC28" s="29">
        <v>191633.76</v>
      </c>
      <c r="BD28" s="24" t="str">
        <f t="shared" si="225"/>
        <v xml:space="preserve"> </v>
      </c>
      <c r="BE28" s="24">
        <f t="shared" si="226"/>
        <v>0</v>
      </c>
      <c r="BF28" s="13">
        <v>141600</v>
      </c>
      <c r="BG28" s="20">
        <v>91200</v>
      </c>
      <c r="BH28" s="29"/>
      <c r="BI28" s="24">
        <f t="shared" si="227"/>
        <v>0.64406779661016944</v>
      </c>
      <c r="BJ28" s="24" t="str">
        <f t="shared" si="228"/>
        <v xml:space="preserve"> </v>
      </c>
      <c r="BK28" s="13"/>
      <c r="BL28" s="20"/>
      <c r="BM28" s="29"/>
      <c r="BN28" s="24" t="str">
        <f t="shared" si="105"/>
        <v xml:space="preserve"> </v>
      </c>
      <c r="BO28" s="24" t="str">
        <f t="shared" si="128"/>
        <v xml:space="preserve"> </v>
      </c>
      <c r="BP28" s="13"/>
      <c r="BQ28" s="20"/>
      <c r="BR28" s="29"/>
      <c r="BS28" s="24" t="str">
        <f t="shared" si="106"/>
        <v xml:space="preserve"> </v>
      </c>
      <c r="BT28" s="24" t="str">
        <f t="shared" si="175"/>
        <v xml:space="preserve"> </v>
      </c>
      <c r="BU28" s="13">
        <v>60000</v>
      </c>
      <c r="BV28" s="20">
        <v>51650</v>
      </c>
      <c r="BW28" s="29">
        <v>25000</v>
      </c>
      <c r="BX28" s="24">
        <f>IF(BV28&lt;=0," ",IF(BU28&lt;=0," ",IF(BV28/BU28*100&gt;200,"СВ.200",BV28/BU28)))</f>
        <v>0.86083333333333334</v>
      </c>
      <c r="BY28" s="24" t="str">
        <f t="shared" si="129"/>
        <v>св.200</v>
      </c>
      <c r="BZ28" s="13">
        <v>200000</v>
      </c>
      <c r="CA28" s="20"/>
      <c r="CB28" s="29"/>
      <c r="CC28" s="24" t="str">
        <f t="shared" si="188"/>
        <v xml:space="preserve"> </v>
      </c>
      <c r="CD28" s="24" t="str">
        <f t="shared" si="158"/>
        <v xml:space="preserve"> </v>
      </c>
      <c r="CE28" s="13">
        <f t="shared" si="221"/>
        <v>112000</v>
      </c>
      <c r="CF28" s="13">
        <f t="shared" si="222"/>
        <v>0</v>
      </c>
      <c r="CG28" s="23">
        <v>0</v>
      </c>
      <c r="CH28" s="24" t="str">
        <f t="shared" si="223"/>
        <v xml:space="preserve"> </v>
      </c>
      <c r="CI28" s="24" t="str">
        <f t="shared" si="224"/>
        <v xml:space="preserve"> </v>
      </c>
      <c r="CJ28" s="13"/>
      <c r="CK28" s="20"/>
      <c r="CL28" s="29"/>
      <c r="CM28" s="24" t="str">
        <f t="shared" si="133"/>
        <v xml:space="preserve"> </v>
      </c>
      <c r="CN28" s="24" t="str">
        <f t="shared" si="134"/>
        <v xml:space="preserve"> </v>
      </c>
      <c r="CO28" s="13">
        <v>112000</v>
      </c>
      <c r="CP28" s="20"/>
      <c r="CQ28" s="29"/>
      <c r="CR28" s="24" t="str">
        <f t="shared" si="135"/>
        <v xml:space="preserve"> </v>
      </c>
      <c r="CS28" s="24" t="str">
        <f t="shared" si="136"/>
        <v xml:space="preserve"> </v>
      </c>
      <c r="CT28" s="13"/>
      <c r="CU28" s="20"/>
      <c r="CV28" s="29"/>
      <c r="CW28" s="24" t="str">
        <f t="shared" si="137"/>
        <v xml:space="preserve"> </v>
      </c>
      <c r="CX28" s="24" t="str">
        <f t="shared" si="138"/>
        <v xml:space="preserve"> </v>
      </c>
      <c r="CY28" s="13"/>
      <c r="CZ28" s="20"/>
      <c r="DA28" s="29"/>
      <c r="DB28" s="24" t="str">
        <f t="shared" si="110"/>
        <v xml:space="preserve"> </v>
      </c>
      <c r="DC28" s="24" t="str">
        <f t="shared" si="139"/>
        <v xml:space="preserve"> </v>
      </c>
      <c r="DD28" s="13"/>
      <c r="DE28" s="20"/>
      <c r="DF28" s="29"/>
      <c r="DG28" s="24" t="str">
        <f t="shared" si="111"/>
        <v xml:space="preserve"> </v>
      </c>
      <c r="DH28" s="24" t="str">
        <f t="shared" si="140"/>
        <v xml:space="preserve"> </v>
      </c>
      <c r="DI28" s="13"/>
      <c r="DJ28" s="29">
        <v>-97</v>
      </c>
      <c r="DK28" s="24">
        <f t="shared" si="112"/>
        <v>0</v>
      </c>
      <c r="DL28" s="13"/>
      <c r="DM28" s="20"/>
      <c r="DN28" s="29">
        <v>410000</v>
      </c>
      <c r="DO28" s="24" t="str">
        <f t="shared" si="113"/>
        <v xml:space="preserve"> </v>
      </c>
      <c r="DP28" s="58">
        <f t="shared" si="141"/>
        <v>0</v>
      </c>
      <c r="DQ28" s="13"/>
      <c r="DR28" s="20"/>
      <c r="DS28" s="29">
        <v>35658.400000000001</v>
      </c>
      <c r="DT28" s="24" t="str">
        <f t="shared" si="114"/>
        <v xml:space="preserve"> </v>
      </c>
      <c r="DU28" s="24">
        <f t="shared" si="142"/>
        <v>0</v>
      </c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</row>
    <row r="29" spans="1:144" s="15" customFormat="1" ht="15.75" customHeight="1" outlineLevel="1" x14ac:dyDescent="0.25">
      <c r="A29" s="14">
        <v>20</v>
      </c>
      <c r="B29" s="8" t="s">
        <v>86</v>
      </c>
      <c r="C29" s="13">
        <f t="shared" si="143"/>
        <v>2365734</v>
      </c>
      <c r="D29" s="13">
        <f t="shared" si="144"/>
        <v>1172098.71</v>
      </c>
      <c r="E29" s="23">
        <v>848612.35</v>
      </c>
      <c r="F29" s="24">
        <f t="shared" si="91"/>
        <v>0.49544822452566517</v>
      </c>
      <c r="G29" s="24">
        <f t="shared" si="92"/>
        <v>1.3811944994672773</v>
      </c>
      <c r="H29" s="13">
        <f t="shared" si="217"/>
        <v>2317750</v>
      </c>
      <c r="I29" s="13">
        <f t="shared" si="218"/>
        <v>1127098.71</v>
      </c>
      <c r="J29" s="20">
        <v>729514.88</v>
      </c>
      <c r="K29" s="24">
        <f t="shared" si="93"/>
        <v>0.48629002696580736</v>
      </c>
      <c r="L29" s="24">
        <f t="shared" si="115"/>
        <v>1.544997560570663</v>
      </c>
      <c r="M29" s="13">
        <v>105450</v>
      </c>
      <c r="N29" s="20">
        <v>98374.03</v>
      </c>
      <c r="O29" s="29">
        <v>61959.42</v>
      </c>
      <c r="P29" s="24">
        <f t="shared" si="94"/>
        <v>0.93289739212897105</v>
      </c>
      <c r="Q29" s="24">
        <f t="shared" si="116"/>
        <v>1.5877170896693351</v>
      </c>
      <c r="R29" s="13"/>
      <c r="S29" s="20"/>
      <c r="T29" s="29"/>
      <c r="U29" s="24" t="str">
        <f t="shared" si="95"/>
        <v xml:space="preserve"> </v>
      </c>
      <c r="V29" s="24" t="str">
        <f t="shared" si="209"/>
        <v xml:space="preserve"> </v>
      </c>
      <c r="W29" s="13"/>
      <c r="X29" s="20"/>
      <c r="Y29" s="29"/>
      <c r="Z29" s="24" t="str">
        <f t="shared" si="96"/>
        <v xml:space="preserve"> </v>
      </c>
      <c r="AA29" s="24" t="str">
        <f t="shared" si="118"/>
        <v xml:space="preserve"> </v>
      </c>
      <c r="AB29" s="13">
        <v>158000</v>
      </c>
      <c r="AC29" s="20">
        <v>55510.66</v>
      </c>
      <c r="AD29" s="29">
        <v>10602.21</v>
      </c>
      <c r="AE29" s="24">
        <f t="shared" si="97"/>
        <v>0.35133329113924056</v>
      </c>
      <c r="AF29" s="24" t="str">
        <f t="shared" si="119"/>
        <v>св.200</v>
      </c>
      <c r="AG29" s="13">
        <v>2054000</v>
      </c>
      <c r="AH29" s="20">
        <v>972614.02</v>
      </c>
      <c r="AI29" s="29">
        <v>656153.25</v>
      </c>
      <c r="AJ29" s="24">
        <f t="shared" si="98"/>
        <v>0.47352191820837392</v>
      </c>
      <c r="AK29" s="24">
        <f t="shared" si="120"/>
        <v>1.4822970396016479</v>
      </c>
      <c r="AL29" s="13">
        <v>300</v>
      </c>
      <c r="AM29" s="20">
        <v>600</v>
      </c>
      <c r="AN29" s="29">
        <v>800</v>
      </c>
      <c r="AO29" s="24">
        <f t="shared" si="229"/>
        <v>2</v>
      </c>
      <c r="AP29" s="24">
        <f t="shared" si="230"/>
        <v>0.75</v>
      </c>
      <c r="AQ29" s="13">
        <f t="shared" si="219"/>
        <v>47984</v>
      </c>
      <c r="AR29" s="20">
        <f t="shared" si="220"/>
        <v>45000</v>
      </c>
      <c r="AS29" s="40">
        <v>119097.47</v>
      </c>
      <c r="AT29" s="24">
        <f t="shared" si="99"/>
        <v>0.93781260420140045</v>
      </c>
      <c r="AU29" s="24">
        <f t="shared" si="122"/>
        <v>0.37784177951051351</v>
      </c>
      <c r="AV29" s="13"/>
      <c r="AW29" s="20"/>
      <c r="AX29" s="29"/>
      <c r="AY29" s="24" t="str">
        <f t="shared" si="100"/>
        <v xml:space="preserve"> </v>
      </c>
      <c r="AZ29" s="24" t="str">
        <f t="shared" si="123"/>
        <v xml:space="preserve"> </v>
      </c>
      <c r="BA29" s="13">
        <v>18484</v>
      </c>
      <c r="BB29" s="20">
        <v>15000</v>
      </c>
      <c r="BC29" s="29"/>
      <c r="BD29" s="24">
        <f t="shared" si="225"/>
        <v>0.81151265959748975</v>
      </c>
      <c r="BE29" s="24" t="str">
        <f t="shared" si="226"/>
        <v xml:space="preserve"> </v>
      </c>
      <c r="BF29" s="13"/>
      <c r="BG29" s="20"/>
      <c r="BH29" s="29"/>
      <c r="BI29" s="24" t="str">
        <f t="shared" si="227"/>
        <v xml:space="preserve"> </v>
      </c>
      <c r="BJ29" s="24" t="str">
        <f t="shared" si="228"/>
        <v xml:space="preserve"> </v>
      </c>
      <c r="BK29" s="13"/>
      <c r="BL29" s="20"/>
      <c r="BM29" s="29"/>
      <c r="BN29" s="24" t="str">
        <f t="shared" si="105"/>
        <v xml:space="preserve"> </v>
      </c>
      <c r="BO29" s="24" t="str">
        <f t="shared" si="128"/>
        <v xml:space="preserve"> </v>
      </c>
      <c r="BP29" s="13"/>
      <c r="BQ29" s="20"/>
      <c r="BR29" s="29"/>
      <c r="BS29" s="24" t="str">
        <f t="shared" si="106"/>
        <v xml:space="preserve"> </v>
      </c>
      <c r="BT29" s="24" t="str">
        <f t="shared" si="175"/>
        <v xml:space="preserve"> </v>
      </c>
      <c r="BU29" s="13">
        <v>24000</v>
      </c>
      <c r="BV29" s="20">
        <v>24000</v>
      </c>
      <c r="BW29" s="29">
        <v>21200</v>
      </c>
      <c r="BX29" s="24">
        <f>IF(BV29&lt;=0," ",IF(BU29&lt;=0," ",IF(BV29/BU29*100&gt;200,"СВ.200",BV29/BU29)))</f>
        <v>1</v>
      </c>
      <c r="BY29" s="24">
        <f t="shared" si="129"/>
        <v>1.1320754716981132</v>
      </c>
      <c r="BZ29" s="13"/>
      <c r="CA29" s="20"/>
      <c r="CB29" s="29">
        <v>52140</v>
      </c>
      <c r="CC29" s="24" t="str">
        <f t="shared" si="188"/>
        <v xml:space="preserve"> </v>
      </c>
      <c r="CD29" s="24">
        <f t="shared" si="158"/>
        <v>0</v>
      </c>
      <c r="CE29" s="13">
        <f t="shared" si="221"/>
        <v>0</v>
      </c>
      <c r="CF29" s="13">
        <f t="shared" si="222"/>
        <v>0</v>
      </c>
      <c r="CG29" s="23">
        <v>0</v>
      </c>
      <c r="CH29" s="24" t="str">
        <f t="shared" si="223"/>
        <v xml:space="preserve"> </v>
      </c>
      <c r="CI29" s="24" t="str">
        <f t="shared" si="224"/>
        <v xml:space="preserve"> </v>
      </c>
      <c r="CJ29" s="13"/>
      <c r="CK29" s="20"/>
      <c r="CL29" s="29"/>
      <c r="CM29" s="24" t="str">
        <f t="shared" si="133"/>
        <v xml:space="preserve"> </v>
      </c>
      <c r="CN29" s="24" t="str">
        <f t="shared" si="134"/>
        <v xml:space="preserve"> </v>
      </c>
      <c r="CO29" s="13"/>
      <c r="CP29" s="20"/>
      <c r="CQ29" s="29"/>
      <c r="CR29" s="24" t="str">
        <f t="shared" si="135"/>
        <v xml:space="preserve"> </v>
      </c>
      <c r="CS29" s="24" t="str">
        <f t="shared" si="136"/>
        <v xml:space="preserve"> </v>
      </c>
      <c r="CT29" s="13"/>
      <c r="CU29" s="20"/>
      <c r="CV29" s="29"/>
      <c r="CW29" s="24" t="str">
        <f t="shared" si="137"/>
        <v xml:space="preserve"> </v>
      </c>
      <c r="CX29" s="24" t="str">
        <f t="shared" si="138"/>
        <v xml:space="preserve"> </v>
      </c>
      <c r="CY29" s="13"/>
      <c r="CZ29" s="20"/>
      <c r="DA29" s="29"/>
      <c r="DB29" s="24" t="str">
        <f t="shared" si="110"/>
        <v xml:space="preserve"> </v>
      </c>
      <c r="DC29" s="24" t="str">
        <f t="shared" si="139"/>
        <v xml:space="preserve"> </v>
      </c>
      <c r="DD29" s="13">
        <v>5500</v>
      </c>
      <c r="DE29" s="20">
        <v>6000</v>
      </c>
      <c r="DF29" s="29">
        <v>4500</v>
      </c>
      <c r="DG29" s="24">
        <f t="shared" si="111"/>
        <v>1.0909090909090908</v>
      </c>
      <c r="DH29" s="24">
        <f t="shared" si="140"/>
        <v>1.3333333333333333</v>
      </c>
      <c r="DI29" s="13"/>
      <c r="DJ29" s="29"/>
      <c r="DK29" s="24" t="str">
        <f t="shared" si="112"/>
        <v xml:space="preserve"> </v>
      </c>
      <c r="DL29" s="13"/>
      <c r="DM29" s="20"/>
      <c r="DN29" s="29"/>
      <c r="DO29" s="24" t="str">
        <f t="shared" si="113"/>
        <v xml:space="preserve"> </v>
      </c>
      <c r="DP29" s="58" t="str">
        <f t="shared" si="141"/>
        <v xml:space="preserve"> </v>
      </c>
      <c r="DQ29" s="13"/>
      <c r="DR29" s="20"/>
      <c r="DS29" s="29">
        <v>41257.47</v>
      </c>
      <c r="DT29" s="24" t="str">
        <f t="shared" si="114"/>
        <v xml:space="preserve"> </v>
      </c>
      <c r="DU29" s="24">
        <f t="shared" si="142"/>
        <v>0</v>
      </c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</row>
    <row r="30" spans="1:144" s="17" customFormat="1" ht="15.75" x14ac:dyDescent="0.25">
      <c r="A30" s="16"/>
      <c r="B30" s="7" t="s">
        <v>126</v>
      </c>
      <c r="C30" s="43">
        <f>SUM(C31:C41)</f>
        <v>110536843.8</v>
      </c>
      <c r="D30" s="43">
        <f>SUM(D31:D41)</f>
        <v>90910707.399999991</v>
      </c>
      <c r="E30" s="26">
        <v>66625975.450000003</v>
      </c>
      <c r="F30" s="22">
        <f t="shared" si="91"/>
        <v>0.82244710699800161</v>
      </c>
      <c r="G30" s="22">
        <f t="shared" si="92"/>
        <v>1.3644934544819485</v>
      </c>
      <c r="H30" s="21">
        <f>SUM(H31:H41)</f>
        <v>101961000</v>
      </c>
      <c r="I30" s="43">
        <f>SUM(I31:I41)</f>
        <v>81317260.170000002</v>
      </c>
      <c r="J30" s="43">
        <v>59030212.140000001</v>
      </c>
      <c r="K30" s="22">
        <f t="shared" si="93"/>
        <v>0.79753297996292705</v>
      </c>
      <c r="L30" s="22">
        <f t="shared" si="115"/>
        <v>1.3775532430265123</v>
      </c>
      <c r="M30" s="43">
        <f>SUM(M31:M41)</f>
        <v>33122700</v>
      </c>
      <c r="N30" s="43">
        <f>SUM(N31:N41)</f>
        <v>36453902.230000004</v>
      </c>
      <c r="O30" s="43">
        <v>27501821.760000002</v>
      </c>
      <c r="P30" s="22">
        <f t="shared" si="94"/>
        <v>1.1005715787058423</v>
      </c>
      <c r="Q30" s="22">
        <f t="shared" si="116"/>
        <v>1.3255086353232188</v>
      </c>
      <c r="R30" s="43">
        <f>SUM(R31:R41)</f>
        <v>0</v>
      </c>
      <c r="S30" s="43">
        <f>SUM(S31:S41)</f>
        <v>0</v>
      </c>
      <c r="T30" s="43">
        <v>0</v>
      </c>
      <c r="U30" s="22" t="str">
        <f t="shared" si="95"/>
        <v xml:space="preserve"> </v>
      </c>
      <c r="V30" s="22" t="str">
        <f t="shared" si="117"/>
        <v xml:space="preserve"> </v>
      </c>
      <c r="W30" s="43">
        <f>SUM(W31:W41)</f>
        <v>65000</v>
      </c>
      <c r="X30" s="43">
        <f>SUM(X31:X41)</f>
        <v>37758.600000000006</v>
      </c>
      <c r="Y30" s="43">
        <v>-7926.15</v>
      </c>
      <c r="Z30" s="22">
        <f t="shared" si="96"/>
        <v>0.58090153846153858</v>
      </c>
      <c r="AA30" s="22">
        <f t="shared" si="118"/>
        <v>-4.7638008364716802</v>
      </c>
      <c r="AB30" s="43">
        <f>SUM(AB31:AB41)</f>
        <v>7705000</v>
      </c>
      <c r="AC30" s="43">
        <f>SUM(AC31:AC41)</f>
        <v>2951890.4600000004</v>
      </c>
      <c r="AD30" s="43">
        <v>1216087.96</v>
      </c>
      <c r="AE30" s="22">
        <f t="shared" si="97"/>
        <v>0.38311362232316681</v>
      </c>
      <c r="AF30" s="22" t="str">
        <f t="shared" si="119"/>
        <v>св.200</v>
      </c>
      <c r="AG30" s="43">
        <f>SUM(AG31:AG41)</f>
        <v>61052000</v>
      </c>
      <c r="AH30" s="43">
        <f>SUM(AH31:AH41)</f>
        <v>41866568.880000003</v>
      </c>
      <c r="AI30" s="43">
        <v>30307918.57</v>
      </c>
      <c r="AJ30" s="22">
        <f t="shared" si="98"/>
        <v>0.6857526187512285</v>
      </c>
      <c r="AK30" s="22">
        <f t="shared" si="120"/>
        <v>1.3813739397281217</v>
      </c>
      <c r="AL30" s="43">
        <f>SUM(AL31:AL41)</f>
        <v>16300</v>
      </c>
      <c r="AM30" s="43">
        <f>SUM(AM31:AM41)</f>
        <v>7140</v>
      </c>
      <c r="AN30" s="43">
        <v>12310</v>
      </c>
      <c r="AO30" s="22">
        <f t="shared" si="191"/>
        <v>0.43803680981595094</v>
      </c>
      <c r="AP30" s="22">
        <f t="shared" si="121"/>
        <v>0.58001624695369614</v>
      </c>
      <c r="AQ30" s="43">
        <f>SUM(AQ31:AQ41)</f>
        <v>8575843.7999999989</v>
      </c>
      <c r="AR30" s="43">
        <f>SUM(AR31:AR41)</f>
        <v>9593447.2300000004</v>
      </c>
      <c r="AS30" s="43">
        <v>7595763.3099999996</v>
      </c>
      <c r="AT30" s="22">
        <f t="shared" si="99"/>
        <v>1.1186592775861894</v>
      </c>
      <c r="AU30" s="22">
        <f t="shared" si="122"/>
        <v>1.2629997590064455</v>
      </c>
      <c r="AV30" s="43">
        <f>SUM(AV31:AV41)</f>
        <v>0</v>
      </c>
      <c r="AW30" s="43">
        <f>SUM(AW31:AW41)</f>
        <v>0</v>
      </c>
      <c r="AX30" s="43">
        <v>0</v>
      </c>
      <c r="AY30" s="22" t="str">
        <f t="shared" si="100"/>
        <v xml:space="preserve"> </v>
      </c>
      <c r="AZ30" s="22" t="str">
        <f t="shared" si="123"/>
        <v xml:space="preserve"> </v>
      </c>
      <c r="BA30" s="43">
        <f>SUM(BA31:BA41)</f>
        <v>237160</v>
      </c>
      <c r="BB30" s="43">
        <f>SUM(BB31:BB41)</f>
        <v>229020.27</v>
      </c>
      <c r="BC30" s="43">
        <v>89107.83</v>
      </c>
      <c r="BD30" s="22">
        <f t="shared" si="124"/>
        <v>0.96567831843481189</v>
      </c>
      <c r="BE30" s="22" t="str">
        <f t="shared" si="214"/>
        <v>св.200</v>
      </c>
      <c r="BF30" s="43">
        <f>SUM(BF31:BF41)</f>
        <v>195000</v>
      </c>
      <c r="BG30" s="43">
        <f>SUM(BG31:BG41)</f>
        <v>168203.8</v>
      </c>
      <c r="BH30" s="43">
        <v>144372.32999999999</v>
      </c>
      <c r="BI30" s="22">
        <f t="shared" si="126"/>
        <v>0.86258358974358973</v>
      </c>
      <c r="BJ30" s="22">
        <f t="shared" si="127"/>
        <v>1.1650695115885434</v>
      </c>
      <c r="BK30" s="43">
        <f>SUM(BK31:BK41)</f>
        <v>132900</v>
      </c>
      <c r="BL30" s="43">
        <f>SUM(BL31:BL41)</f>
        <v>120742.53</v>
      </c>
      <c r="BM30" s="43">
        <v>128736.8</v>
      </c>
      <c r="BN30" s="22">
        <f t="shared" si="105"/>
        <v>0.90852167042889387</v>
      </c>
      <c r="BO30" s="22">
        <f t="shared" si="128"/>
        <v>0.93790221599418344</v>
      </c>
      <c r="BP30" s="43">
        <f>SUM(BP31:BP41)</f>
        <v>3916000</v>
      </c>
      <c r="BQ30" s="43">
        <f>SUM(BQ31:BQ41)</f>
        <v>3575790.24</v>
      </c>
      <c r="BR30" s="43">
        <v>3611110.97</v>
      </c>
      <c r="BS30" s="22">
        <f t="shared" si="106"/>
        <v>0.91312314606741574</v>
      </c>
      <c r="BT30" s="22">
        <f t="shared" si="175"/>
        <v>0.9902188743870145</v>
      </c>
      <c r="BU30" s="43">
        <f>SUM(BU31:BU41)</f>
        <v>1010600</v>
      </c>
      <c r="BV30" s="43">
        <f>SUM(BV31:BV41)</f>
        <v>1026955.2500000001</v>
      </c>
      <c r="BW30" s="43">
        <v>670994.76</v>
      </c>
      <c r="BX30" s="22">
        <f t="shared" si="108"/>
        <v>1.0161837027508411</v>
      </c>
      <c r="BY30" s="22">
        <f t="shared" si="129"/>
        <v>1.5304966763078747</v>
      </c>
      <c r="BZ30" s="43">
        <f>SUM(BZ31:BZ41)</f>
        <v>221120</v>
      </c>
      <c r="CA30" s="43">
        <f>SUM(CA31:CA41)</f>
        <v>1481120</v>
      </c>
      <c r="CB30" s="43">
        <v>842125</v>
      </c>
      <c r="CC30" s="22" t="str">
        <f t="shared" si="188"/>
        <v>СВ.200</v>
      </c>
      <c r="CD30" s="22">
        <f t="shared" si="158"/>
        <v>1.7587887783880065</v>
      </c>
      <c r="CE30" s="43">
        <f>SUM(CE31:CE41)</f>
        <v>1119000</v>
      </c>
      <c r="CF30" s="43">
        <f>SUM(CF31:CF41)</f>
        <v>1534120</v>
      </c>
      <c r="CG30" s="43">
        <v>543780</v>
      </c>
      <c r="CH30" s="22">
        <f t="shared" si="132"/>
        <v>1.3709740840035747</v>
      </c>
      <c r="CI30" s="22" t="str">
        <f t="shared" si="160"/>
        <v>св.200</v>
      </c>
      <c r="CJ30" s="43">
        <f>SUM(CJ31:CJ41)</f>
        <v>0</v>
      </c>
      <c r="CK30" s="43">
        <f>SUM(CK31:CK41)</f>
        <v>0</v>
      </c>
      <c r="CL30" s="43">
        <v>0</v>
      </c>
      <c r="CM30" s="22" t="str">
        <f t="shared" si="133"/>
        <v xml:space="preserve"> </v>
      </c>
      <c r="CN30" s="22" t="str">
        <f t="shared" si="134"/>
        <v xml:space="preserve"> </v>
      </c>
      <c r="CO30" s="43">
        <f>SUM(CO31:CO41)</f>
        <v>1119000</v>
      </c>
      <c r="CP30" s="43">
        <f>SUM(CP31:CP41)</f>
        <v>1534120</v>
      </c>
      <c r="CQ30" s="43">
        <v>543780</v>
      </c>
      <c r="CR30" s="22">
        <f t="shared" si="135"/>
        <v>1.3709740840035747</v>
      </c>
      <c r="CS30" s="22" t="str">
        <f t="shared" si="136"/>
        <v>св.200</v>
      </c>
      <c r="CT30" s="43">
        <f>SUM(CT31:CT41)</f>
        <v>0</v>
      </c>
      <c r="CU30" s="43">
        <f>SUM(CU31:CU41)</f>
        <v>0</v>
      </c>
      <c r="CV30" s="43">
        <v>0</v>
      </c>
      <c r="CW30" s="34" t="str">
        <f t="shared" si="137"/>
        <v xml:space="preserve"> </v>
      </c>
      <c r="CX30" s="34" t="str">
        <f t="shared" si="138"/>
        <v xml:space="preserve"> </v>
      </c>
      <c r="CY30" s="43">
        <f>SUM(CY31:CY41)</f>
        <v>0</v>
      </c>
      <c r="CZ30" s="43">
        <f>SUM(CZ31:CZ41)</f>
        <v>0</v>
      </c>
      <c r="DA30" s="43">
        <v>0</v>
      </c>
      <c r="DB30" s="22" t="str">
        <f t="shared" si="110"/>
        <v xml:space="preserve"> </v>
      </c>
      <c r="DC30" s="22" t="str">
        <f t="shared" si="139"/>
        <v xml:space="preserve"> </v>
      </c>
      <c r="DD30" s="43">
        <f>SUM(DD31:DD41)</f>
        <v>0</v>
      </c>
      <c r="DE30" s="43">
        <f>SUM(DE31:DE41)</f>
        <v>43800</v>
      </c>
      <c r="DF30" s="43">
        <v>80792.929999999993</v>
      </c>
      <c r="DG30" s="22" t="str">
        <f t="shared" si="111"/>
        <v xml:space="preserve"> </v>
      </c>
      <c r="DH30" s="22">
        <f t="shared" ref="DH30:DH31" si="231">IF(DF30=0," ",IF(DE30/DF30*100&gt;200,"св.200",DE30/DF30))</f>
        <v>0.54212664400214228</v>
      </c>
      <c r="DI30" s="43">
        <f>SUM(DI31:DI41)</f>
        <v>16377.24</v>
      </c>
      <c r="DJ30" s="43">
        <v>-2240.2199999999998</v>
      </c>
      <c r="DK30" s="22">
        <f t="shared" si="112"/>
        <v>-7.3105498567105025</v>
      </c>
      <c r="DL30" s="43">
        <f>SUM(DL31:DL41)</f>
        <v>0</v>
      </c>
      <c r="DM30" s="43">
        <f>SUM(DM31:DM41)</f>
        <v>0</v>
      </c>
      <c r="DN30" s="43">
        <v>0</v>
      </c>
      <c r="DO30" s="22" t="str">
        <f t="shared" si="113"/>
        <v xml:space="preserve"> </v>
      </c>
      <c r="DP30" s="57" t="str">
        <f t="shared" si="141"/>
        <v xml:space="preserve"> </v>
      </c>
      <c r="DQ30" s="43">
        <f>SUM(DQ31:DQ41)</f>
        <v>1744063.8</v>
      </c>
      <c r="DR30" s="43">
        <f>SUM(DR31:DR41)</f>
        <v>1397317.9</v>
      </c>
      <c r="DS30" s="43">
        <v>1486969.69</v>
      </c>
      <c r="DT30" s="22">
        <f t="shared" si="114"/>
        <v>0.80118508279341605</v>
      </c>
      <c r="DU30" s="22">
        <f t="shared" ref="DU30:DU54" si="232">IF(DS30=0," ",IF(DR30/DS30*100&gt;200,"св.200",DR30/DS30))</f>
        <v>0.9397083944596073</v>
      </c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</row>
    <row r="31" spans="1:144" s="27" customFormat="1" ht="16.5" customHeight="1" outlineLevel="1" x14ac:dyDescent="0.25">
      <c r="A31" s="14">
        <f>A29+1</f>
        <v>21</v>
      </c>
      <c r="B31" s="8" t="s">
        <v>73</v>
      </c>
      <c r="C31" s="13">
        <f t="shared" si="143"/>
        <v>4078659.59</v>
      </c>
      <c r="D31" s="13">
        <f t="shared" si="144"/>
        <v>3658360.0600000005</v>
      </c>
      <c r="E31" s="23">
        <v>2183759.84</v>
      </c>
      <c r="F31" s="24">
        <f t="shared" si="91"/>
        <v>0.89695155461601062</v>
      </c>
      <c r="G31" s="24">
        <f t="shared" si="92"/>
        <v>1.6752575045065399</v>
      </c>
      <c r="H31" s="13">
        <f t="shared" ref="H31" si="233">M31+R31+W31+AB31+AG31+AL31</f>
        <v>2431500</v>
      </c>
      <c r="I31" s="13">
        <f t="shared" ref="I31" si="234">N31+S31+X31+AC31+AH31+AM31</f>
        <v>1913187.4400000002</v>
      </c>
      <c r="J31" s="20">
        <v>1117857.0900000001</v>
      </c>
      <c r="K31" s="24">
        <f t="shared" si="93"/>
        <v>0.78683423401192687</v>
      </c>
      <c r="L31" s="24">
        <f t="shared" si="115"/>
        <v>1.7114776630347266</v>
      </c>
      <c r="M31" s="13">
        <v>321000</v>
      </c>
      <c r="N31" s="20">
        <v>328724.18</v>
      </c>
      <c r="O31" s="29">
        <v>416105.2</v>
      </c>
      <c r="P31" s="24">
        <f t="shared" si="94"/>
        <v>1.0240628660436137</v>
      </c>
      <c r="Q31" s="24">
        <f t="shared" si="116"/>
        <v>0.79000257627157744</v>
      </c>
      <c r="R31" s="13"/>
      <c r="S31" s="20"/>
      <c r="T31" s="29"/>
      <c r="U31" s="24" t="str">
        <f t="shared" si="95"/>
        <v xml:space="preserve"> </v>
      </c>
      <c r="V31" s="24" t="str">
        <f t="shared" ref="V31:V41" si="235">IF(S31=0," ",IF(S31/T31*100&gt;200,"св.200",S31/T31))</f>
        <v xml:space="preserve"> </v>
      </c>
      <c r="W31" s="13">
        <v>50000</v>
      </c>
      <c r="X31" s="20">
        <v>27726.9</v>
      </c>
      <c r="Y31" s="29">
        <v>48715.99</v>
      </c>
      <c r="Z31" s="24">
        <f t="shared" si="96"/>
        <v>0.55453799999999998</v>
      </c>
      <c r="AA31" s="24">
        <f t="shared" ref="AA31" si="236">IF(X31=0," ",IF(X31/Y31*100&gt;200,"св.200",X31/Y31))</f>
        <v>0.56915398824903285</v>
      </c>
      <c r="AB31" s="13">
        <v>210000</v>
      </c>
      <c r="AC31" s="20">
        <v>123318.25</v>
      </c>
      <c r="AD31" s="29">
        <v>116339.16</v>
      </c>
      <c r="AE31" s="24">
        <f t="shared" si="97"/>
        <v>0.58722976190476195</v>
      </c>
      <c r="AF31" s="24">
        <f t="shared" si="119"/>
        <v>1.0599891730351156</v>
      </c>
      <c r="AG31" s="13">
        <v>1850000</v>
      </c>
      <c r="AH31" s="20">
        <v>1432618.11</v>
      </c>
      <c r="AI31" s="29">
        <v>535696.74</v>
      </c>
      <c r="AJ31" s="24">
        <f t="shared" si="98"/>
        <v>0.77438816756756768</v>
      </c>
      <c r="AK31" s="24" t="str">
        <f t="shared" si="120"/>
        <v>св.200</v>
      </c>
      <c r="AL31" s="13">
        <v>500</v>
      </c>
      <c r="AM31" s="20">
        <v>800</v>
      </c>
      <c r="AN31" s="29">
        <v>1000</v>
      </c>
      <c r="AO31" s="24">
        <f t="shared" ref="AO31:AO36" si="237">IF(AM31&lt;=0," ",IF(AL31&lt;=0," ",IF(AM31/AL31*100&gt;200,"СВ.200",AM31/AL31)))</f>
        <v>1.6</v>
      </c>
      <c r="AP31" s="24">
        <f t="shared" ref="AP31:AP36" si="238">IF(AN31=0," ",IF(AM31/AN31*100&gt;200,"св.200",AM31/AN31))</f>
        <v>0.8</v>
      </c>
      <c r="AQ31" s="13">
        <f t="shared" ref="AQ31" si="239">AV31+BA31+BF31+BK31+BP31+BU31+BZ31+CE31+CT31+CY31+DD31+DL31+DQ31</f>
        <v>1647159.59</v>
      </c>
      <c r="AR31" s="20">
        <f t="shared" ref="AR31" si="240">AW31+BB31+BG31+BL31+BQ31+BV31+CA31+CF31+CU31+CZ31+DE31+DI31+DM31+DR31</f>
        <v>1745172.62</v>
      </c>
      <c r="AS31" s="40">
        <v>1065902.75</v>
      </c>
      <c r="AT31" s="24">
        <f t="shared" si="99"/>
        <v>1.0595042706214035</v>
      </c>
      <c r="AU31" s="24">
        <f t="shared" si="122"/>
        <v>1.6372718993360325</v>
      </c>
      <c r="AV31" s="13"/>
      <c r="AW31" s="20"/>
      <c r="AX31" s="29"/>
      <c r="AY31" s="24" t="str">
        <f t="shared" si="100"/>
        <v xml:space="preserve"> </v>
      </c>
      <c r="AZ31" s="24" t="str">
        <f t="shared" si="123"/>
        <v xml:space="preserve"> </v>
      </c>
      <c r="BA31" s="13"/>
      <c r="BB31" s="20"/>
      <c r="BC31" s="29"/>
      <c r="BD31" s="24" t="str">
        <f t="shared" si="124"/>
        <v xml:space="preserve"> </v>
      </c>
      <c r="BE31" s="24" t="str">
        <f t="shared" si="214"/>
        <v xml:space="preserve"> </v>
      </c>
      <c r="BF31" s="13"/>
      <c r="BG31" s="20"/>
      <c r="BH31" s="29"/>
      <c r="BI31" s="24" t="str">
        <f t="shared" si="126"/>
        <v xml:space="preserve"> </v>
      </c>
      <c r="BJ31" s="24" t="str">
        <f t="shared" si="127"/>
        <v xml:space="preserve"> </v>
      </c>
      <c r="BK31" s="13"/>
      <c r="BL31" s="20"/>
      <c r="BM31" s="29"/>
      <c r="BN31" s="24" t="str">
        <f t="shared" si="105"/>
        <v xml:space="preserve"> </v>
      </c>
      <c r="BO31" s="24" t="str">
        <f t="shared" si="128"/>
        <v xml:space="preserve"> </v>
      </c>
      <c r="BP31" s="13">
        <v>85000</v>
      </c>
      <c r="BQ31" s="20">
        <v>171766.9</v>
      </c>
      <c r="BR31" s="29">
        <v>158863.51999999999</v>
      </c>
      <c r="BS31" s="24" t="str">
        <f t="shared" si="106"/>
        <v>СВ.200</v>
      </c>
      <c r="BT31" s="24">
        <f t="shared" si="175"/>
        <v>1.0812230523407766</v>
      </c>
      <c r="BU31" s="13"/>
      <c r="BV31" s="20">
        <v>30.22</v>
      </c>
      <c r="BW31" s="29">
        <v>59.25</v>
      </c>
      <c r="BX31" s="24" t="str">
        <f t="shared" si="108"/>
        <v xml:space="preserve"> </v>
      </c>
      <c r="BY31" s="24">
        <f t="shared" ref="BY31" si="241">IF(BV31=0," ",IF(BV31/BW31*100&gt;200,"св.200",BV31/BW31))</f>
        <v>0.51004219409282703</v>
      </c>
      <c r="BZ31" s="13">
        <v>221120</v>
      </c>
      <c r="CA31" s="20">
        <v>221120</v>
      </c>
      <c r="CB31" s="29">
        <v>222200</v>
      </c>
      <c r="CC31" s="24">
        <f t="shared" si="188"/>
        <v>1</v>
      </c>
      <c r="CD31" s="24">
        <f t="shared" si="158"/>
        <v>0.9951395139513951</v>
      </c>
      <c r="CE31" s="13">
        <f t="shared" ref="CE31" si="242">CJ31+CO31</f>
        <v>1119000</v>
      </c>
      <c r="CF31" s="13">
        <f t="shared" ref="CF31" si="243">CK31+CP31</f>
        <v>1130220</v>
      </c>
      <c r="CG31" s="23">
        <v>543780</v>
      </c>
      <c r="CH31" s="24">
        <f t="shared" si="132"/>
        <v>1.0100268096514746</v>
      </c>
      <c r="CI31" s="24" t="str">
        <f t="shared" si="160"/>
        <v>св.200</v>
      </c>
      <c r="CJ31" s="13"/>
      <c r="CK31" s="20"/>
      <c r="CL31" s="29"/>
      <c r="CM31" s="24" t="str">
        <f t="shared" si="133"/>
        <v xml:space="preserve"> </v>
      </c>
      <c r="CN31" s="24" t="str">
        <f t="shared" si="134"/>
        <v xml:space="preserve"> </v>
      </c>
      <c r="CO31" s="13">
        <v>1119000</v>
      </c>
      <c r="CP31" s="20">
        <v>1130220</v>
      </c>
      <c r="CQ31" s="29">
        <v>543780</v>
      </c>
      <c r="CR31" s="24">
        <f t="shared" si="135"/>
        <v>1.0100268096514746</v>
      </c>
      <c r="CS31" s="24" t="str">
        <f t="shared" si="136"/>
        <v>св.200</v>
      </c>
      <c r="CT31" s="13"/>
      <c r="CU31" s="20"/>
      <c r="CV31" s="29"/>
      <c r="CW31" s="24" t="str">
        <f t="shared" si="137"/>
        <v xml:space="preserve"> </v>
      </c>
      <c r="CX31" s="24" t="str">
        <f t="shared" si="138"/>
        <v xml:space="preserve"> </v>
      </c>
      <c r="CY31" s="13"/>
      <c r="CZ31" s="20"/>
      <c r="DA31" s="29"/>
      <c r="DB31" s="24" t="str">
        <f t="shared" si="110"/>
        <v xml:space="preserve"> </v>
      </c>
      <c r="DC31" s="24" t="str">
        <f t="shared" si="139"/>
        <v xml:space="preserve"> </v>
      </c>
      <c r="DD31" s="13"/>
      <c r="DE31" s="20"/>
      <c r="DF31" s="29"/>
      <c r="DG31" s="24" t="str">
        <f t="shared" ref="DG31" si="244">IF(DE31&lt;=0," ",IF(DD31&lt;=0," ",IF(DE31/DD31*100&gt;200,"СВ.200",DE31/DD31)))</f>
        <v xml:space="preserve"> </v>
      </c>
      <c r="DH31" s="24" t="str">
        <f t="shared" si="231"/>
        <v xml:space="preserve"> </v>
      </c>
      <c r="DI31" s="13"/>
      <c r="DJ31" s="29"/>
      <c r="DK31" s="24" t="str">
        <f t="shared" si="112"/>
        <v xml:space="preserve"> </v>
      </c>
      <c r="DL31" s="13"/>
      <c r="DM31" s="20"/>
      <c r="DN31" s="29"/>
      <c r="DO31" s="24" t="str">
        <f t="shared" si="113"/>
        <v xml:space="preserve"> </v>
      </c>
      <c r="DP31" s="58" t="str">
        <f t="shared" si="141"/>
        <v xml:space="preserve"> </v>
      </c>
      <c r="DQ31" s="13">
        <v>222039.59</v>
      </c>
      <c r="DR31" s="20">
        <v>222035.5</v>
      </c>
      <c r="DS31" s="29">
        <v>140999.98000000001</v>
      </c>
      <c r="DT31" s="24">
        <f t="shared" si="114"/>
        <v>0.99998157986150127</v>
      </c>
      <c r="DU31" s="24">
        <f t="shared" si="232"/>
        <v>1.5747200815205789</v>
      </c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1:144" s="27" customFormat="1" ht="15.75" customHeight="1" outlineLevel="1" x14ac:dyDescent="0.25">
      <c r="A32" s="14">
        <v>22</v>
      </c>
      <c r="B32" s="8" t="s">
        <v>35</v>
      </c>
      <c r="C32" s="13">
        <f t="shared" si="143"/>
        <v>11347975.800000001</v>
      </c>
      <c r="D32" s="13">
        <f t="shared" si="144"/>
        <v>12136632.68</v>
      </c>
      <c r="E32" s="23">
        <v>4606818.9800000004</v>
      </c>
      <c r="F32" s="24">
        <f t="shared" si="91"/>
        <v>1.069497582115041</v>
      </c>
      <c r="G32" s="24" t="str">
        <f t="shared" si="92"/>
        <v>св.200</v>
      </c>
      <c r="H32" s="13">
        <f t="shared" ref="H32:H41" si="245">M32+R32+W32+AB32+AG32+AL32</f>
        <v>11031500</v>
      </c>
      <c r="I32" s="13">
        <f t="shared" ref="I32:I41" si="246">N32+S32+X32+AC32+AH32+AM32</f>
        <v>11663812.789999999</v>
      </c>
      <c r="J32" s="20">
        <v>4260844.3499999996</v>
      </c>
      <c r="K32" s="24">
        <f t="shared" si="93"/>
        <v>1.0573188405928478</v>
      </c>
      <c r="L32" s="24" t="str">
        <f t="shared" si="115"/>
        <v>св.200</v>
      </c>
      <c r="M32" s="13">
        <v>1830000</v>
      </c>
      <c r="N32" s="20">
        <v>3604762.57</v>
      </c>
      <c r="O32" s="29">
        <v>1667726.31</v>
      </c>
      <c r="P32" s="24">
        <f t="shared" si="94"/>
        <v>1.9698156120218577</v>
      </c>
      <c r="Q32" s="24" t="str">
        <f t="shared" si="116"/>
        <v>св.200</v>
      </c>
      <c r="R32" s="13"/>
      <c r="S32" s="20"/>
      <c r="T32" s="29"/>
      <c r="U32" s="24" t="str">
        <f t="shared" si="95"/>
        <v xml:space="preserve"> </v>
      </c>
      <c r="V32" s="24" t="str">
        <f t="shared" si="235"/>
        <v xml:space="preserve"> </v>
      </c>
      <c r="W32" s="13"/>
      <c r="X32" s="20">
        <v>1377.9</v>
      </c>
      <c r="Y32" s="29">
        <v>-65511.73</v>
      </c>
      <c r="Z32" s="24" t="str">
        <f t="shared" ref="Z32:Z41" si="247">IF(X32&lt;=0," ",IF(W32&lt;=0," ",IF(X32/W32*100&gt;200,"СВ.200",X32/W32)))</f>
        <v xml:space="preserve"> </v>
      </c>
      <c r="AA32" s="24">
        <f t="shared" ref="AA32:AA41" si="248">IF(X32=0," ",IF(X32/Y32*100&gt;200,"св.200",X32/Y32))</f>
        <v>-2.1032874570706652E-2</v>
      </c>
      <c r="AB32" s="13">
        <v>700000</v>
      </c>
      <c r="AC32" s="20">
        <v>402087.22</v>
      </c>
      <c r="AD32" s="29">
        <v>108359.8</v>
      </c>
      <c r="AE32" s="24">
        <f t="shared" si="97"/>
        <v>0.57441031428571421</v>
      </c>
      <c r="AF32" s="24" t="str">
        <f t="shared" si="119"/>
        <v>св.200</v>
      </c>
      <c r="AG32" s="13">
        <v>8500000</v>
      </c>
      <c r="AH32" s="20">
        <v>7655385.0999999996</v>
      </c>
      <c r="AI32" s="29">
        <v>2549669.9700000002</v>
      </c>
      <c r="AJ32" s="24">
        <f t="shared" si="98"/>
        <v>0.90063354117647054</v>
      </c>
      <c r="AK32" s="24" t="str">
        <f t="shared" si="120"/>
        <v>св.200</v>
      </c>
      <c r="AL32" s="13">
        <v>1500</v>
      </c>
      <c r="AM32" s="20">
        <v>200</v>
      </c>
      <c r="AN32" s="29">
        <v>600</v>
      </c>
      <c r="AO32" s="24">
        <f t="shared" si="237"/>
        <v>0.13333333333333333</v>
      </c>
      <c r="AP32" s="24">
        <f t="shared" si="238"/>
        <v>0.33333333333333331</v>
      </c>
      <c r="AQ32" s="13">
        <f t="shared" ref="AQ32:AQ41" si="249">AV32+BA32+BF32+BK32+BP32+BU32+BZ32+CE32+CT32+CY32+DD32+DL32+DQ32</f>
        <v>316475.8</v>
      </c>
      <c r="AR32" s="20">
        <f t="shared" ref="AR32:AR41" si="250">AW32+BB32+BG32+BL32+BQ32+BV32+CA32+CF32+CU32+CZ32+DE32+DI32+DM32+DR32</f>
        <v>472819.89</v>
      </c>
      <c r="AS32" s="40">
        <v>345974.63</v>
      </c>
      <c r="AT32" s="24">
        <f t="shared" si="99"/>
        <v>1.4940159405553286</v>
      </c>
      <c r="AU32" s="24">
        <f t="shared" si="122"/>
        <v>1.3666316804789993</v>
      </c>
      <c r="AV32" s="13"/>
      <c r="AW32" s="20"/>
      <c r="AX32" s="29"/>
      <c r="AY32" s="24" t="str">
        <f t="shared" si="100"/>
        <v xml:space="preserve"> </v>
      </c>
      <c r="AZ32" s="24" t="str">
        <f t="shared" si="123"/>
        <v xml:space="preserve"> </v>
      </c>
      <c r="BA32" s="13"/>
      <c r="BB32" s="20"/>
      <c r="BC32" s="29"/>
      <c r="BD32" s="24" t="str">
        <f t="shared" si="124"/>
        <v xml:space="preserve"> </v>
      </c>
      <c r="BE32" s="24" t="str">
        <f t="shared" si="125"/>
        <v xml:space="preserve"> </v>
      </c>
      <c r="BF32" s="13"/>
      <c r="BG32" s="20"/>
      <c r="BH32" s="29"/>
      <c r="BI32" s="24" t="str">
        <f t="shared" si="126"/>
        <v xml:space="preserve"> </v>
      </c>
      <c r="BJ32" s="24" t="str">
        <f t="shared" si="127"/>
        <v xml:space="preserve"> </v>
      </c>
      <c r="BK32" s="13"/>
      <c r="BL32" s="20"/>
      <c r="BM32" s="29"/>
      <c r="BN32" s="24" t="str">
        <f t="shared" si="105"/>
        <v xml:space="preserve"> </v>
      </c>
      <c r="BO32" s="24" t="str">
        <f t="shared" si="128"/>
        <v xml:space="preserve"> </v>
      </c>
      <c r="BP32" s="13">
        <v>25000</v>
      </c>
      <c r="BQ32" s="20">
        <v>52434.17</v>
      </c>
      <c r="BR32" s="29">
        <v>36152.269999999997</v>
      </c>
      <c r="BS32" s="24" t="str">
        <f t="shared" si="106"/>
        <v>СВ.200</v>
      </c>
      <c r="BT32" s="24">
        <f t="shared" si="175"/>
        <v>1.4503700597500517</v>
      </c>
      <c r="BU32" s="13"/>
      <c r="BV32" s="20">
        <v>121381.63</v>
      </c>
      <c r="BW32" s="29"/>
      <c r="BX32" s="24" t="str">
        <f t="shared" si="108"/>
        <v xml:space="preserve"> </v>
      </c>
      <c r="BY32" s="24"/>
      <c r="BZ32" s="13"/>
      <c r="CA32" s="20"/>
      <c r="CB32" s="29">
        <v>79925</v>
      </c>
      <c r="CC32" s="24" t="str">
        <f t="shared" ref="CC32:CC41" si="251">IF(CA32&lt;=0," ",IF(BZ32&lt;=0," ",IF(CA32/BZ32*100&gt;200,"СВ.200",CA32/BZ32)))</f>
        <v xml:space="preserve"> </v>
      </c>
      <c r="CD32" s="24">
        <f t="shared" ref="CD32:CD41" si="252">IF(CB32=0," ",IF(CA32/CB32*100&gt;200,"св.200",CA32/CB32))</f>
        <v>0</v>
      </c>
      <c r="CE32" s="13">
        <f t="shared" ref="CE32:CE41" si="253">CJ32+CO32</f>
        <v>0</v>
      </c>
      <c r="CF32" s="13">
        <f t="shared" ref="CF32:CF41" si="254">CK32+CP32</f>
        <v>0</v>
      </c>
      <c r="CG32" s="23">
        <v>0</v>
      </c>
      <c r="CH32" s="24" t="str">
        <f t="shared" ref="CH32:CH41" si="255">IF(CF32&lt;=0," ",IF(CE32&lt;=0," ",IF(CF32/CE32*100&gt;200,"СВ.200",CF32/CE32)))</f>
        <v xml:space="preserve"> </v>
      </c>
      <c r="CI32" s="24" t="str">
        <f t="shared" ref="CI32:CI41" si="256">IF(CG32=0," ",IF(CF32/CG32*100&gt;200,"св.200",CF32/CG32))</f>
        <v xml:space="preserve"> </v>
      </c>
      <c r="CJ32" s="13"/>
      <c r="CK32" s="20"/>
      <c r="CL32" s="29"/>
      <c r="CM32" s="24" t="str">
        <f t="shared" si="133"/>
        <v xml:space="preserve"> </v>
      </c>
      <c r="CN32" s="24" t="str">
        <f t="shared" si="134"/>
        <v xml:space="preserve"> </v>
      </c>
      <c r="CO32" s="13"/>
      <c r="CP32" s="20"/>
      <c r="CQ32" s="29"/>
      <c r="CR32" s="24" t="str">
        <f t="shared" ref="CR32:CR41" si="257">IF(CP32&lt;=0," ",IF(CO32&lt;=0," ",IF(CP32/CO32*100&gt;200,"СВ.200",CP32/CO32)))</f>
        <v xml:space="preserve"> </v>
      </c>
      <c r="CS32" s="24" t="str">
        <f t="shared" ref="CS32:CS41" si="258">IF(CQ32=0," ",IF(CP32/CQ32*100&gt;200,"св.200",CP32/CQ32))</f>
        <v xml:space="preserve"> </v>
      </c>
      <c r="CT32" s="13"/>
      <c r="CU32" s="20"/>
      <c r="CV32" s="29"/>
      <c r="CW32" s="24" t="str">
        <f t="shared" si="137"/>
        <v xml:space="preserve"> </v>
      </c>
      <c r="CX32" s="24" t="str">
        <f t="shared" si="138"/>
        <v xml:space="preserve"> </v>
      </c>
      <c r="CY32" s="13"/>
      <c r="CZ32" s="20"/>
      <c r="DA32" s="29"/>
      <c r="DB32" s="24" t="str">
        <f t="shared" si="110"/>
        <v xml:space="preserve"> </v>
      </c>
      <c r="DC32" s="24" t="str">
        <f t="shared" si="139"/>
        <v xml:space="preserve"> </v>
      </c>
      <c r="DD32" s="13"/>
      <c r="DE32" s="20"/>
      <c r="DF32" s="29"/>
      <c r="DG32" s="24" t="str">
        <f t="shared" ref="DG32:DG41" si="259">IF(DE32&lt;=0," ",IF(DD32&lt;=0," ",IF(DE32/DD32*100&gt;200,"СВ.200",DE32/DD32)))</f>
        <v xml:space="preserve"> </v>
      </c>
      <c r="DH32" s="24" t="str">
        <f t="shared" ref="DH32:DH41" si="260">IF(DF32=0," ",IF(DE32/DF32*100&gt;200,"св.200",DE32/DF32))</f>
        <v xml:space="preserve"> </v>
      </c>
      <c r="DI32" s="13">
        <v>7528.29</v>
      </c>
      <c r="DJ32" s="29">
        <v>-1500</v>
      </c>
      <c r="DK32" s="24">
        <f t="shared" si="112"/>
        <v>-5.0188600000000001</v>
      </c>
      <c r="DL32" s="13"/>
      <c r="DM32" s="20"/>
      <c r="DN32" s="29"/>
      <c r="DO32" s="24" t="str">
        <f t="shared" si="113"/>
        <v xml:space="preserve"> </v>
      </c>
      <c r="DP32" s="58" t="str">
        <f t="shared" si="141"/>
        <v xml:space="preserve"> </v>
      </c>
      <c r="DQ32" s="13">
        <v>291475.8</v>
      </c>
      <c r="DR32" s="20">
        <v>291475.8</v>
      </c>
      <c r="DS32" s="29">
        <v>231397.36</v>
      </c>
      <c r="DT32" s="24">
        <f t="shared" si="114"/>
        <v>1</v>
      </c>
      <c r="DU32" s="24">
        <f t="shared" si="232"/>
        <v>1.2596332127557548</v>
      </c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</row>
    <row r="33" spans="1:144" s="27" customFormat="1" ht="15.75" customHeight="1" outlineLevel="1" x14ac:dyDescent="0.25">
      <c r="A33" s="14">
        <v>23</v>
      </c>
      <c r="B33" s="8" t="s">
        <v>27</v>
      </c>
      <c r="C33" s="13">
        <f t="shared" si="143"/>
        <v>8283600</v>
      </c>
      <c r="D33" s="13">
        <f t="shared" si="144"/>
        <v>6439479.9199999999</v>
      </c>
      <c r="E33" s="23">
        <v>5822484.1100000003</v>
      </c>
      <c r="F33" s="24">
        <f t="shared" si="91"/>
        <v>0.77737697619392532</v>
      </c>
      <c r="G33" s="24">
        <f t="shared" si="92"/>
        <v>1.105967796277936</v>
      </c>
      <c r="H33" s="13">
        <f t="shared" si="245"/>
        <v>7611000</v>
      </c>
      <c r="I33" s="13">
        <f t="shared" si="246"/>
        <v>5916756.9000000004</v>
      </c>
      <c r="J33" s="20">
        <v>5462619.6500000004</v>
      </c>
      <c r="K33" s="24">
        <f t="shared" si="93"/>
        <v>0.77739546708711083</v>
      </c>
      <c r="L33" s="24">
        <f t="shared" si="115"/>
        <v>1.0831354330151834</v>
      </c>
      <c r="M33" s="13">
        <v>3211000</v>
      </c>
      <c r="N33" s="20">
        <v>2594154.19</v>
      </c>
      <c r="O33" s="29">
        <v>3926490.15</v>
      </c>
      <c r="P33" s="24">
        <f t="shared" si="94"/>
        <v>0.80789604173154783</v>
      </c>
      <c r="Q33" s="24">
        <f t="shared" si="116"/>
        <v>0.66068017259638356</v>
      </c>
      <c r="R33" s="13"/>
      <c r="S33" s="20"/>
      <c r="T33" s="29"/>
      <c r="U33" s="24" t="str">
        <f t="shared" si="95"/>
        <v xml:space="preserve"> </v>
      </c>
      <c r="V33" s="24" t="str">
        <f t="shared" si="235"/>
        <v xml:space="preserve"> </v>
      </c>
      <c r="W33" s="13"/>
      <c r="X33" s="20">
        <v>716.7</v>
      </c>
      <c r="Y33" s="29">
        <v>-2571.9</v>
      </c>
      <c r="Z33" s="24" t="str">
        <f t="shared" si="247"/>
        <v xml:space="preserve"> </v>
      </c>
      <c r="AA33" s="24">
        <f t="shared" si="248"/>
        <v>-0.27866557797737085</v>
      </c>
      <c r="AB33" s="13">
        <v>800000</v>
      </c>
      <c r="AC33" s="20">
        <v>261465.56</v>
      </c>
      <c r="AD33" s="29">
        <v>99606.88</v>
      </c>
      <c r="AE33" s="24">
        <f t="shared" si="97"/>
        <v>0.32683194999999998</v>
      </c>
      <c r="AF33" s="24" t="str">
        <f t="shared" si="119"/>
        <v>св.200</v>
      </c>
      <c r="AG33" s="13">
        <v>3600000</v>
      </c>
      <c r="AH33" s="20">
        <v>3060420.45</v>
      </c>
      <c r="AI33" s="29">
        <v>1439094.52</v>
      </c>
      <c r="AJ33" s="24">
        <f t="shared" si="98"/>
        <v>0.85011679166666676</v>
      </c>
      <c r="AK33" s="24" t="str">
        <f t="shared" si="120"/>
        <v>св.200</v>
      </c>
      <c r="AL33" s="13"/>
      <c r="AM33" s="20"/>
      <c r="AN33" s="29"/>
      <c r="AO33" s="24" t="str">
        <f t="shared" si="237"/>
        <v xml:space="preserve"> </v>
      </c>
      <c r="AP33" s="24" t="str">
        <f t="shared" si="238"/>
        <v xml:space="preserve"> </v>
      </c>
      <c r="AQ33" s="13">
        <f t="shared" si="249"/>
        <v>672600</v>
      </c>
      <c r="AR33" s="20">
        <f t="shared" si="250"/>
        <v>522723.02</v>
      </c>
      <c r="AS33" s="40">
        <v>359864.45999999996</v>
      </c>
      <c r="AT33" s="24">
        <f t="shared" si="99"/>
        <v>0.77716773713945886</v>
      </c>
      <c r="AU33" s="24">
        <f t="shared" si="122"/>
        <v>1.4525552759502844</v>
      </c>
      <c r="AV33" s="13"/>
      <c r="AW33" s="20"/>
      <c r="AX33" s="29"/>
      <c r="AY33" s="24" t="str">
        <f t="shared" si="100"/>
        <v xml:space="preserve"> </v>
      </c>
      <c r="AZ33" s="24" t="str">
        <f t="shared" si="123"/>
        <v xml:space="preserve"> </v>
      </c>
      <c r="BA33" s="13"/>
      <c r="BB33" s="20"/>
      <c r="BC33" s="29"/>
      <c r="BD33" s="24" t="str">
        <f t="shared" si="124"/>
        <v xml:space="preserve"> </v>
      </c>
      <c r="BE33" s="24" t="str">
        <f t="shared" si="125"/>
        <v xml:space="preserve"> </v>
      </c>
      <c r="BF33" s="13"/>
      <c r="BG33" s="20"/>
      <c r="BH33" s="29"/>
      <c r="BI33" s="24" t="str">
        <f t="shared" si="126"/>
        <v xml:space="preserve"> </v>
      </c>
      <c r="BJ33" s="24" t="str">
        <f t="shared" si="127"/>
        <v xml:space="preserve"> </v>
      </c>
      <c r="BK33" s="13"/>
      <c r="BL33" s="20"/>
      <c r="BM33" s="29"/>
      <c r="BN33" s="24" t="str">
        <f t="shared" si="105"/>
        <v xml:space="preserve"> </v>
      </c>
      <c r="BO33" s="24" t="str">
        <f t="shared" si="128"/>
        <v xml:space="preserve"> </v>
      </c>
      <c r="BP33" s="13">
        <v>170000</v>
      </c>
      <c r="BQ33" s="20">
        <v>220420.52</v>
      </c>
      <c r="BR33" s="29">
        <v>133014.46</v>
      </c>
      <c r="BS33" s="24">
        <f t="shared" si="106"/>
        <v>1.296591294117647</v>
      </c>
      <c r="BT33" s="24">
        <f t="shared" si="175"/>
        <v>1.6571169781089965</v>
      </c>
      <c r="BU33" s="13">
        <v>400600</v>
      </c>
      <c r="BV33" s="20">
        <v>200302.5</v>
      </c>
      <c r="BW33" s="29">
        <v>166850</v>
      </c>
      <c r="BX33" s="24">
        <f t="shared" ref="BX33" si="261">IF(BV33&lt;=0," ",IF(BU33&lt;=0," ",IF(BV33/BU33*100&gt;200,"СВ.200",BV33/BU33)))</f>
        <v>0.50000624063904142</v>
      </c>
      <c r="BY33" s="24">
        <f t="shared" ref="BY33" si="262">IF(BV33=0," ",IF(BV33/BW33*100&gt;200,"св.200",BV33/BW33))</f>
        <v>1.200494456098292</v>
      </c>
      <c r="BZ33" s="13"/>
      <c r="CA33" s="20"/>
      <c r="CB33" s="29"/>
      <c r="CC33" s="24" t="str">
        <f t="shared" si="251"/>
        <v xml:space="preserve"> </v>
      </c>
      <c r="CD33" s="24" t="str">
        <f t="shared" si="252"/>
        <v xml:space="preserve"> </v>
      </c>
      <c r="CE33" s="13">
        <f t="shared" si="253"/>
        <v>0</v>
      </c>
      <c r="CF33" s="13">
        <f t="shared" si="254"/>
        <v>0</v>
      </c>
      <c r="CG33" s="23">
        <v>0</v>
      </c>
      <c r="CH33" s="24" t="str">
        <f t="shared" si="255"/>
        <v xml:space="preserve"> </v>
      </c>
      <c r="CI33" s="24" t="str">
        <f t="shared" si="256"/>
        <v xml:space="preserve"> </v>
      </c>
      <c r="CJ33" s="13"/>
      <c r="CK33" s="20"/>
      <c r="CL33" s="29"/>
      <c r="CM33" s="24" t="str">
        <f t="shared" si="133"/>
        <v xml:space="preserve"> </v>
      </c>
      <c r="CN33" s="24" t="str">
        <f t="shared" si="134"/>
        <v xml:space="preserve"> </v>
      </c>
      <c r="CO33" s="13"/>
      <c r="CP33" s="20"/>
      <c r="CQ33" s="29"/>
      <c r="CR33" s="24" t="str">
        <f t="shared" si="257"/>
        <v xml:space="preserve"> </v>
      </c>
      <c r="CS33" s="24" t="str">
        <f t="shared" si="258"/>
        <v xml:space="preserve"> </v>
      </c>
      <c r="CT33" s="13"/>
      <c r="CU33" s="20"/>
      <c r="CV33" s="29"/>
      <c r="CW33" s="24" t="str">
        <f t="shared" si="137"/>
        <v xml:space="preserve"> </v>
      </c>
      <c r="CX33" s="24" t="str">
        <f t="shared" si="138"/>
        <v xml:space="preserve"> </v>
      </c>
      <c r="CY33" s="13"/>
      <c r="CZ33" s="20"/>
      <c r="DA33" s="29"/>
      <c r="DB33" s="24" t="str">
        <f t="shared" si="110"/>
        <v xml:space="preserve"> </v>
      </c>
      <c r="DC33" s="24" t="str">
        <f t="shared" si="139"/>
        <v xml:space="preserve"> </v>
      </c>
      <c r="DD33" s="13"/>
      <c r="DE33" s="20"/>
      <c r="DF33" s="29"/>
      <c r="DG33" s="24" t="str">
        <f t="shared" si="259"/>
        <v xml:space="preserve"> </v>
      </c>
      <c r="DH33" s="24" t="str">
        <f t="shared" si="260"/>
        <v xml:space="preserve"> </v>
      </c>
      <c r="DI33" s="13"/>
      <c r="DJ33" s="29"/>
      <c r="DK33" s="24" t="str">
        <f t="shared" si="112"/>
        <v xml:space="preserve"> </v>
      </c>
      <c r="DL33" s="13"/>
      <c r="DM33" s="20"/>
      <c r="DN33" s="29"/>
      <c r="DO33" s="24" t="str">
        <f t="shared" si="113"/>
        <v xml:space="preserve"> </v>
      </c>
      <c r="DP33" s="58" t="str">
        <f t="shared" si="141"/>
        <v xml:space="preserve"> </v>
      </c>
      <c r="DQ33" s="13">
        <v>102000</v>
      </c>
      <c r="DR33" s="20">
        <v>102000</v>
      </c>
      <c r="DS33" s="29">
        <v>60000</v>
      </c>
      <c r="DT33" s="24">
        <f t="shared" si="114"/>
        <v>1</v>
      </c>
      <c r="DU33" s="24">
        <f t="shared" si="232"/>
        <v>1.7</v>
      </c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</row>
    <row r="34" spans="1:144" s="27" customFormat="1" ht="15.75" customHeight="1" outlineLevel="1" x14ac:dyDescent="0.25">
      <c r="A34" s="14">
        <v>24</v>
      </c>
      <c r="B34" s="8" t="s">
        <v>65</v>
      </c>
      <c r="C34" s="13">
        <f t="shared" si="143"/>
        <v>10539685.449999999</v>
      </c>
      <c r="D34" s="13">
        <f t="shared" si="144"/>
        <v>7148675.7800000003</v>
      </c>
      <c r="E34" s="23">
        <v>5699155.2800000003</v>
      </c>
      <c r="F34" s="24">
        <f t="shared" si="91"/>
        <v>0.67826272557308631</v>
      </c>
      <c r="G34" s="24">
        <f t="shared" si="92"/>
        <v>1.2543395343318318</v>
      </c>
      <c r="H34" s="13">
        <f t="shared" si="245"/>
        <v>9847000</v>
      </c>
      <c r="I34" s="13">
        <f t="shared" si="246"/>
        <v>6651489.8100000005</v>
      </c>
      <c r="J34" s="20">
        <v>5315706.82</v>
      </c>
      <c r="K34" s="24">
        <f t="shared" si="93"/>
        <v>0.67548388443180674</v>
      </c>
      <c r="L34" s="24">
        <f t="shared" si="115"/>
        <v>1.2512898162431012</v>
      </c>
      <c r="M34" s="13">
        <v>2247000</v>
      </c>
      <c r="N34" s="20">
        <v>1894675.29</v>
      </c>
      <c r="O34" s="29">
        <v>1638077.59</v>
      </c>
      <c r="P34" s="24">
        <f t="shared" si="94"/>
        <v>0.84320217623497995</v>
      </c>
      <c r="Q34" s="24">
        <f t="shared" si="116"/>
        <v>1.1566456323964482</v>
      </c>
      <c r="R34" s="13"/>
      <c r="S34" s="20"/>
      <c r="T34" s="29"/>
      <c r="U34" s="24" t="str">
        <f t="shared" si="95"/>
        <v xml:space="preserve"> </v>
      </c>
      <c r="V34" s="24" t="str">
        <f t="shared" si="235"/>
        <v xml:space="preserve"> </v>
      </c>
      <c r="W34" s="13"/>
      <c r="X34" s="20"/>
      <c r="Y34" s="29"/>
      <c r="Z34" s="24" t="str">
        <f t="shared" si="247"/>
        <v xml:space="preserve"> </v>
      </c>
      <c r="AA34" s="24" t="str">
        <f t="shared" si="248"/>
        <v xml:space="preserve"> </v>
      </c>
      <c r="AB34" s="13">
        <v>500000</v>
      </c>
      <c r="AC34" s="20">
        <v>198796.33</v>
      </c>
      <c r="AD34" s="29">
        <v>95065.17</v>
      </c>
      <c r="AE34" s="24">
        <f t="shared" si="97"/>
        <v>0.39759265999999999</v>
      </c>
      <c r="AF34" s="24" t="str">
        <f t="shared" si="119"/>
        <v>св.200</v>
      </c>
      <c r="AG34" s="13">
        <v>7100000</v>
      </c>
      <c r="AH34" s="20">
        <v>4558018.1900000004</v>
      </c>
      <c r="AI34" s="29">
        <v>3582564.06</v>
      </c>
      <c r="AJ34" s="24">
        <f t="shared" si="98"/>
        <v>0.6419743929577465</v>
      </c>
      <c r="AK34" s="24">
        <f t="shared" si="120"/>
        <v>1.2722782101487391</v>
      </c>
      <c r="AL34" s="13"/>
      <c r="AM34" s="20"/>
      <c r="AN34" s="29"/>
      <c r="AO34" s="24" t="str">
        <f t="shared" si="237"/>
        <v xml:space="preserve"> </v>
      </c>
      <c r="AP34" s="24" t="str">
        <f t="shared" si="238"/>
        <v xml:space="preserve"> </v>
      </c>
      <c r="AQ34" s="13">
        <f t="shared" si="249"/>
        <v>692685.45</v>
      </c>
      <c r="AR34" s="20">
        <f t="shared" si="250"/>
        <v>497185.97</v>
      </c>
      <c r="AS34" s="40">
        <v>383448.45999999996</v>
      </c>
      <c r="AT34" s="24">
        <f t="shared" si="99"/>
        <v>0.71776586327892411</v>
      </c>
      <c r="AU34" s="24">
        <f t="shared" si="122"/>
        <v>1.2966174645739874</v>
      </c>
      <c r="AV34" s="13"/>
      <c r="AW34" s="20"/>
      <c r="AX34" s="29"/>
      <c r="AY34" s="24" t="str">
        <f t="shared" si="100"/>
        <v xml:space="preserve"> </v>
      </c>
      <c r="AZ34" s="24" t="str">
        <f t="shared" si="123"/>
        <v xml:space="preserve"> </v>
      </c>
      <c r="BA34" s="13"/>
      <c r="BB34" s="20"/>
      <c r="BC34" s="29"/>
      <c r="BD34" s="24" t="str">
        <f t="shared" si="124"/>
        <v xml:space="preserve"> </v>
      </c>
      <c r="BE34" s="24" t="str">
        <f t="shared" si="125"/>
        <v xml:space="preserve"> </v>
      </c>
      <c r="BF34" s="13"/>
      <c r="BG34" s="20"/>
      <c r="BH34" s="29"/>
      <c r="BI34" s="24" t="str">
        <f t="shared" si="126"/>
        <v xml:space="preserve"> </v>
      </c>
      <c r="BJ34" s="24" t="str">
        <f t="shared" si="127"/>
        <v xml:space="preserve"> </v>
      </c>
      <c r="BK34" s="13"/>
      <c r="BL34" s="20"/>
      <c r="BM34" s="29"/>
      <c r="BN34" s="24" t="str">
        <f t="shared" si="105"/>
        <v xml:space="preserve"> </v>
      </c>
      <c r="BO34" s="24" t="str">
        <f t="shared" si="128"/>
        <v xml:space="preserve"> </v>
      </c>
      <c r="BP34" s="13">
        <v>300000</v>
      </c>
      <c r="BQ34" s="20">
        <v>280632.21999999997</v>
      </c>
      <c r="BR34" s="29">
        <v>321301.23</v>
      </c>
      <c r="BS34" s="24">
        <f t="shared" si="106"/>
        <v>0.93544073333333322</v>
      </c>
      <c r="BT34" s="24">
        <f t="shared" si="175"/>
        <v>0.87342404509313576</v>
      </c>
      <c r="BU34" s="13"/>
      <c r="BV34" s="20">
        <v>7096.3</v>
      </c>
      <c r="BW34" s="29">
        <v>1638.73</v>
      </c>
      <c r="BX34" s="24" t="str">
        <f t="shared" ref="BX34:BX41" si="263">IF(BV34&lt;=0," ",IF(BU34&lt;=0," ",IF(BV34/BU34*100&gt;200,"СВ.200",BV34/BU34)))</f>
        <v xml:space="preserve"> </v>
      </c>
      <c r="BY34" s="24" t="str">
        <f t="shared" ref="BY34:BY41" si="264">IF(BV34=0," ",IF(BV34/BW34*100&gt;200,"св.200",BV34/BW34))</f>
        <v>св.200</v>
      </c>
      <c r="BZ34" s="13"/>
      <c r="CA34" s="20"/>
      <c r="CB34" s="29"/>
      <c r="CC34" s="24" t="str">
        <f t="shared" si="251"/>
        <v xml:space="preserve"> </v>
      </c>
      <c r="CD34" s="24" t="str">
        <f t="shared" si="252"/>
        <v xml:space="preserve"> </v>
      </c>
      <c r="CE34" s="13">
        <f t="shared" si="253"/>
        <v>0</v>
      </c>
      <c r="CF34" s="13">
        <f t="shared" si="254"/>
        <v>0</v>
      </c>
      <c r="CG34" s="23">
        <v>0</v>
      </c>
      <c r="CH34" s="24" t="str">
        <f t="shared" si="255"/>
        <v xml:space="preserve"> </v>
      </c>
      <c r="CI34" s="24" t="str">
        <f t="shared" si="256"/>
        <v xml:space="preserve"> </v>
      </c>
      <c r="CJ34" s="13"/>
      <c r="CK34" s="20"/>
      <c r="CL34" s="29"/>
      <c r="CM34" s="24" t="str">
        <f t="shared" si="133"/>
        <v xml:space="preserve"> </v>
      </c>
      <c r="CN34" s="24" t="str">
        <f t="shared" si="134"/>
        <v xml:space="preserve"> </v>
      </c>
      <c r="CO34" s="13"/>
      <c r="CP34" s="20"/>
      <c r="CQ34" s="29"/>
      <c r="CR34" s="24" t="str">
        <f t="shared" si="257"/>
        <v xml:space="preserve"> </v>
      </c>
      <c r="CS34" s="24" t="str">
        <f t="shared" si="258"/>
        <v xml:space="preserve"> </v>
      </c>
      <c r="CT34" s="13"/>
      <c r="CU34" s="20"/>
      <c r="CV34" s="29"/>
      <c r="CW34" s="24" t="str">
        <f t="shared" si="137"/>
        <v xml:space="preserve"> </v>
      </c>
      <c r="CX34" s="24" t="str">
        <f t="shared" si="138"/>
        <v xml:space="preserve"> </v>
      </c>
      <c r="CY34" s="13"/>
      <c r="CZ34" s="20"/>
      <c r="DA34" s="29"/>
      <c r="DB34" s="24" t="str">
        <f t="shared" si="110"/>
        <v xml:space="preserve"> </v>
      </c>
      <c r="DC34" s="24" t="str">
        <f t="shared" si="139"/>
        <v xml:space="preserve"> </v>
      </c>
      <c r="DD34" s="13"/>
      <c r="DE34" s="20"/>
      <c r="DF34" s="29"/>
      <c r="DG34" s="24" t="str">
        <f t="shared" si="259"/>
        <v xml:space="preserve"> </v>
      </c>
      <c r="DH34" s="24" t="str">
        <f t="shared" si="260"/>
        <v xml:space="preserve"> </v>
      </c>
      <c r="DI34" s="13"/>
      <c r="DJ34" s="29"/>
      <c r="DK34" s="24" t="str">
        <f t="shared" si="112"/>
        <v xml:space="preserve"> </v>
      </c>
      <c r="DL34" s="13"/>
      <c r="DM34" s="20"/>
      <c r="DN34" s="29"/>
      <c r="DO34" s="24" t="str">
        <f t="shared" si="113"/>
        <v xml:space="preserve"> </v>
      </c>
      <c r="DP34" s="58" t="str">
        <f t="shared" si="141"/>
        <v xml:space="preserve"> </v>
      </c>
      <c r="DQ34" s="13">
        <v>392685.45</v>
      </c>
      <c r="DR34" s="20">
        <v>209457.45</v>
      </c>
      <c r="DS34" s="29">
        <v>60508.5</v>
      </c>
      <c r="DT34" s="24">
        <f t="shared" si="114"/>
        <v>0.5333975322997071</v>
      </c>
      <c r="DU34" s="24" t="str">
        <f t="shared" si="232"/>
        <v>св.200</v>
      </c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</row>
    <row r="35" spans="1:144" s="27" customFormat="1" ht="15.75" customHeight="1" outlineLevel="1" x14ac:dyDescent="0.25">
      <c r="A35" s="14">
        <v>25</v>
      </c>
      <c r="B35" s="8" t="s">
        <v>8</v>
      </c>
      <c r="C35" s="13">
        <f t="shared" si="143"/>
        <v>24721240</v>
      </c>
      <c r="D35" s="13">
        <f t="shared" si="144"/>
        <v>25065898.41</v>
      </c>
      <c r="E35" s="23">
        <v>17325388.829999998</v>
      </c>
      <c r="F35" s="24">
        <f t="shared" si="91"/>
        <v>1.0139417929683139</v>
      </c>
      <c r="G35" s="24">
        <f t="shared" si="92"/>
        <v>1.446772632692481</v>
      </c>
      <c r="H35" s="13">
        <f t="shared" si="245"/>
        <v>23486000</v>
      </c>
      <c r="I35" s="13">
        <f t="shared" si="246"/>
        <v>22330170.920000002</v>
      </c>
      <c r="J35" s="20">
        <v>16050964.82</v>
      </c>
      <c r="K35" s="24">
        <f t="shared" si="93"/>
        <v>0.95078646512816156</v>
      </c>
      <c r="L35" s="24">
        <f t="shared" si="115"/>
        <v>1.391204277774998</v>
      </c>
      <c r="M35" s="13">
        <v>9886000</v>
      </c>
      <c r="N35" s="20">
        <v>11770354.07</v>
      </c>
      <c r="O35" s="29">
        <v>7470311</v>
      </c>
      <c r="P35" s="24">
        <f t="shared" si="94"/>
        <v>1.1906083420999394</v>
      </c>
      <c r="Q35" s="24">
        <f t="shared" si="116"/>
        <v>1.5756176777646875</v>
      </c>
      <c r="R35" s="13"/>
      <c r="S35" s="20"/>
      <c r="T35" s="29"/>
      <c r="U35" s="24" t="str">
        <f t="shared" si="95"/>
        <v xml:space="preserve"> </v>
      </c>
      <c r="V35" s="24" t="str">
        <f t="shared" si="235"/>
        <v xml:space="preserve"> </v>
      </c>
      <c r="W35" s="13"/>
      <c r="X35" s="20">
        <v>3366.6</v>
      </c>
      <c r="Y35" s="29">
        <v>-1110.6400000000001</v>
      </c>
      <c r="Z35" s="24" t="str">
        <f t="shared" si="247"/>
        <v xml:space="preserve"> </v>
      </c>
      <c r="AA35" s="24">
        <f t="shared" si="248"/>
        <v>-3.0312252395015484</v>
      </c>
      <c r="AB35" s="13">
        <v>2300000</v>
      </c>
      <c r="AC35" s="20">
        <v>1011501.18</v>
      </c>
      <c r="AD35" s="29">
        <v>234821.9</v>
      </c>
      <c r="AE35" s="24">
        <f t="shared" si="97"/>
        <v>0.43978312173913048</v>
      </c>
      <c r="AF35" s="24" t="str">
        <f t="shared" si="119"/>
        <v>св.200</v>
      </c>
      <c r="AG35" s="13">
        <v>11300000</v>
      </c>
      <c r="AH35" s="20">
        <v>9544949.0700000003</v>
      </c>
      <c r="AI35" s="29">
        <v>8346942.5599999996</v>
      </c>
      <c r="AJ35" s="24">
        <f t="shared" si="98"/>
        <v>0.84468575840707971</v>
      </c>
      <c r="AK35" s="24">
        <f t="shared" si="120"/>
        <v>1.1435263872236352</v>
      </c>
      <c r="AL35" s="13"/>
      <c r="AM35" s="20"/>
      <c r="AN35" s="29"/>
      <c r="AO35" s="24" t="str">
        <f t="shared" si="237"/>
        <v xml:space="preserve"> </v>
      </c>
      <c r="AP35" s="24" t="str">
        <f t="shared" si="238"/>
        <v xml:space="preserve"> </v>
      </c>
      <c r="AQ35" s="13">
        <f t="shared" si="249"/>
        <v>1235240</v>
      </c>
      <c r="AR35" s="20">
        <f t="shared" si="250"/>
        <v>2735727.4899999998</v>
      </c>
      <c r="AS35" s="40">
        <v>1274424.01</v>
      </c>
      <c r="AT35" s="24" t="str">
        <f t="shared" si="99"/>
        <v>СВ.200</v>
      </c>
      <c r="AU35" s="24" t="str">
        <f t="shared" si="122"/>
        <v>св.200</v>
      </c>
      <c r="AV35" s="13"/>
      <c r="AW35" s="20"/>
      <c r="AX35" s="29"/>
      <c r="AY35" s="24" t="str">
        <f t="shared" si="100"/>
        <v xml:space="preserve"> </v>
      </c>
      <c r="AZ35" s="24" t="str">
        <f t="shared" si="123"/>
        <v xml:space="preserve"> </v>
      </c>
      <c r="BA35" s="13">
        <v>2600</v>
      </c>
      <c r="BB35" s="20">
        <v>1606.94</v>
      </c>
      <c r="BC35" s="29">
        <v>2674.38</v>
      </c>
      <c r="BD35" s="24">
        <f t="shared" si="124"/>
        <v>0.61805384615384618</v>
      </c>
      <c r="BE35" s="24">
        <f t="shared" si="125"/>
        <v>0.60086449943538311</v>
      </c>
      <c r="BF35" s="13"/>
      <c r="BG35" s="20"/>
      <c r="BH35" s="29"/>
      <c r="BI35" s="24" t="str">
        <f t="shared" si="126"/>
        <v xml:space="preserve"> </v>
      </c>
      <c r="BJ35" s="24" t="str">
        <f t="shared" si="127"/>
        <v xml:space="preserve"> </v>
      </c>
      <c r="BK35" s="13"/>
      <c r="BL35" s="20">
        <v>4352.3999999999996</v>
      </c>
      <c r="BM35" s="29">
        <v>4352.3999999999996</v>
      </c>
      <c r="BN35" s="24" t="str">
        <f t="shared" ref="BN35:BN36" si="265">IF(BL35&lt;=0," ",IF(BK35&lt;=0," ",IF(BL35/BK35*100&gt;200,"СВ.200",BL35/BK35)))</f>
        <v xml:space="preserve"> </v>
      </c>
      <c r="BO35" s="24">
        <f t="shared" ref="BO35:BO36" si="266">IF(BM35=0," ",IF(BL35/BM35*100&gt;200,"св.200",BL35/BM35))</f>
        <v>1</v>
      </c>
      <c r="BP35" s="13">
        <v>915000</v>
      </c>
      <c r="BQ35" s="20">
        <v>881255.56</v>
      </c>
      <c r="BR35" s="29">
        <v>986890.48</v>
      </c>
      <c r="BS35" s="24">
        <f t="shared" si="106"/>
        <v>0.96312083060109299</v>
      </c>
      <c r="BT35" s="24">
        <f t="shared" si="175"/>
        <v>0.89296186138101163</v>
      </c>
      <c r="BU35" s="13">
        <v>200000</v>
      </c>
      <c r="BV35" s="20">
        <v>216557.07</v>
      </c>
      <c r="BW35" s="29">
        <v>136520.54</v>
      </c>
      <c r="BX35" s="24">
        <f t="shared" si="263"/>
        <v>1.08278535</v>
      </c>
      <c r="BY35" s="24">
        <f t="shared" si="264"/>
        <v>1.5862599869587388</v>
      </c>
      <c r="BZ35" s="13"/>
      <c r="CA35" s="20">
        <v>1173000</v>
      </c>
      <c r="CB35" s="29"/>
      <c r="CC35" s="24" t="str">
        <f t="shared" si="251"/>
        <v xml:space="preserve"> </v>
      </c>
      <c r="CD35" s="24" t="str">
        <f t="shared" si="252"/>
        <v xml:space="preserve"> </v>
      </c>
      <c r="CE35" s="13">
        <f t="shared" si="253"/>
        <v>0</v>
      </c>
      <c r="CF35" s="13">
        <f t="shared" si="254"/>
        <v>403900</v>
      </c>
      <c r="CG35" s="23">
        <v>0</v>
      </c>
      <c r="CH35" s="24" t="str">
        <f t="shared" si="255"/>
        <v xml:space="preserve"> </v>
      </c>
      <c r="CI35" s="24" t="str">
        <f t="shared" si="256"/>
        <v xml:space="preserve"> </v>
      </c>
      <c r="CJ35" s="13"/>
      <c r="CK35" s="20"/>
      <c r="CL35" s="29"/>
      <c r="CM35" s="24" t="str">
        <f t="shared" si="133"/>
        <v xml:space="preserve"> </v>
      </c>
      <c r="CN35" s="24" t="str">
        <f t="shared" si="134"/>
        <v xml:space="preserve"> </v>
      </c>
      <c r="CO35" s="13"/>
      <c r="CP35" s="20">
        <v>403900</v>
      </c>
      <c r="CQ35" s="29"/>
      <c r="CR35" s="24" t="str">
        <f t="shared" si="257"/>
        <v xml:space="preserve"> </v>
      </c>
      <c r="CS35" s="24" t="str">
        <f t="shared" si="258"/>
        <v xml:space="preserve"> </v>
      </c>
      <c r="CT35" s="13"/>
      <c r="CU35" s="20"/>
      <c r="CV35" s="29"/>
      <c r="CW35" s="24" t="str">
        <f t="shared" si="137"/>
        <v xml:space="preserve"> </v>
      </c>
      <c r="CX35" s="24" t="str">
        <f t="shared" si="138"/>
        <v xml:space="preserve"> </v>
      </c>
      <c r="CY35" s="13"/>
      <c r="CZ35" s="20"/>
      <c r="DA35" s="29"/>
      <c r="DB35" s="24" t="str">
        <f t="shared" si="110"/>
        <v xml:space="preserve"> </v>
      </c>
      <c r="DC35" s="24" t="str">
        <f t="shared" si="139"/>
        <v xml:space="preserve"> </v>
      </c>
      <c r="DD35" s="13"/>
      <c r="DE35" s="20"/>
      <c r="DF35" s="29">
        <v>66986.210000000006</v>
      </c>
      <c r="DG35" s="24" t="str">
        <f t="shared" si="259"/>
        <v xml:space="preserve"> </v>
      </c>
      <c r="DH35" s="24">
        <f t="shared" si="260"/>
        <v>0</v>
      </c>
      <c r="DI35" s="13"/>
      <c r="DJ35" s="29"/>
      <c r="DK35" s="24" t="str">
        <f t="shared" si="112"/>
        <v xml:space="preserve"> </v>
      </c>
      <c r="DL35" s="13"/>
      <c r="DM35" s="20"/>
      <c r="DN35" s="29"/>
      <c r="DO35" s="24" t="str">
        <f t="shared" si="113"/>
        <v xml:space="preserve"> </v>
      </c>
      <c r="DP35" s="58" t="str">
        <f t="shared" si="141"/>
        <v xml:space="preserve"> </v>
      </c>
      <c r="DQ35" s="13">
        <v>117640</v>
      </c>
      <c r="DR35" s="20">
        <v>55055.519999999997</v>
      </c>
      <c r="DS35" s="29">
        <v>77000</v>
      </c>
      <c r="DT35" s="24">
        <f t="shared" si="114"/>
        <v>0.46799999999999997</v>
      </c>
      <c r="DU35" s="24">
        <f t="shared" si="232"/>
        <v>0.71500675324675322</v>
      </c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</row>
    <row r="36" spans="1:144" s="27" customFormat="1" ht="15.75" customHeight="1" outlineLevel="1" x14ac:dyDescent="0.25">
      <c r="A36" s="14">
        <v>26</v>
      </c>
      <c r="B36" s="8" t="s">
        <v>88</v>
      </c>
      <c r="C36" s="13">
        <f t="shared" si="143"/>
        <v>3348899.7</v>
      </c>
      <c r="D36" s="13">
        <f t="shared" si="144"/>
        <v>1653157.19</v>
      </c>
      <c r="E36" s="23">
        <v>1561650.61</v>
      </c>
      <c r="F36" s="24">
        <f t="shared" si="91"/>
        <v>0.49364189378380002</v>
      </c>
      <c r="G36" s="24">
        <f t="shared" si="92"/>
        <v>1.0585960645832295</v>
      </c>
      <c r="H36" s="13">
        <f t="shared" si="245"/>
        <v>3126900</v>
      </c>
      <c r="I36" s="13">
        <f t="shared" si="246"/>
        <v>1334697.57</v>
      </c>
      <c r="J36" s="20">
        <v>1230784.57</v>
      </c>
      <c r="K36" s="24">
        <f t="shared" si="93"/>
        <v>0.42684370142953088</v>
      </c>
      <c r="L36" s="24">
        <f t="shared" si="115"/>
        <v>1.0844282602600388</v>
      </c>
      <c r="M36" s="13">
        <v>211900</v>
      </c>
      <c r="N36" s="20">
        <v>213647.01</v>
      </c>
      <c r="O36" s="29">
        <v>168812.46</v>
      </c>
      <c r="P36" s="24">
        <f t="shared" si="94"/>
        <v>1.0082445021236432</v>
      </c>
      <c r="Q36" s="24">
        <f t="shared" si="116"/>
        <v>1.2655879192803661</v>
      </c>
      <c r="R36" s="13"/>
      <c r="S36" s="20"/>
      <c r="T36" s="29"/>
      <c r="U36" s="24" t="str">
        <f t="shared" si="95"/>
        <v xml:space="preserve"> </v>
      </c>
      <c r="V36" s="24" t="str">
        <f t="shared" si="235"/>
        <v xml:space="preserve"> </v>
      </c>
      <c r="W36" s="13">
        <v>15000</v>
      </c>
      <c r="X36" s="20">
        <v>4570.5</v>
      </c>
      <c r="Y36" s="29">
        <v>12552.13</v>
      </c>
      <c r="Z36" s="24">
        <f t="shared" si="247"/>
        <v>0.30470000000000003</v>
      </c>
      <c r="AA36" s="24">
        <f t="shared" si="248"/>
        <v>0.36412146783055943</v>
      </c>
      <c r="AB36" s="13">
        <v>300000</v>
      </c>
      <c r="AC36" s="20">
        <v>143160.16</v>
      </c>
      <c r="AD36" s="29">
        <v>33759.08</v>
      </c>
      <c r="AE36" s="24">
        <f t="shared" si="97"/>
        <v>0.47720053333333334</v>
      </c>
      <c r="AF36" s="24" t="str">
        <f t="shared" si="119"/>
        <v>св.200</v>
      </c>
      <c r="AG36" s="13">
        <v>2600000</v>
      </c>
      <c r="AH36" s="20">
        <v>973319.9</v>
      </c>
      <c r="AI36" s="29">
        <v>1015660.9</v>
      </c>
      <c r="AJ36" s="24">
        <f t="shared" si="98"/>
        <v>0.37435380769230769</v>
      </c>
      <c r="AK36" s="24">
        <f t="shared" si="120"/>
        <v>0.95831187357906567</v>
      </c>
      <c r="AL36" s="13"/>
      <c r="AM36" s="20"/>
      <c r="AN36" s="29"/>
      <c r="AO36" s="24" t="str">
        <f t="shared" si="237"/>
        <v xml:space="preserve"> </v>
      </c>
      <c r="AP36" s="24" t="str">
        <f t="shared" si="238"/>
        <v xml:space="preserve"> </v>
      </c>
      <c r="AQ36" s="13">
        <f t="shared" si="249"/>
        <v>221999.7</v>
      </c>
      <c r="AR36" s="20">
        <f t="shared" si="250"/>
        <v>318459.62</v>
      </c>
      <c r="AS36" s="40">
        <v>330866.04000000004</v>
      </c>
      <c r="AT36" s="24">
        <f t="shared" si="99"/>
        <v>1.4345047313127</v>
      </c>
      <c r="AU36" s="24">
        <f t="shared" si="122"/>
        <v>0.96250319313520349</v>
      </c>
      <c r="AV36" s="13"/>
      <c r="AW36" s="20"/>
      <c r="AX36" s="29"/>
      <c r="AY36" s="24" t="str">
        <f t="shared" si="100"/>
        <v xml:space="preserve"> </v>
      </c>
      <c r="AZ36" s="24" t="str">
        <f t="shared" si="123"/>
        <v xml:space="preserve"> </v>
      </c>
      <c r="BA36" s="13"/>
      <c r="BB36" s="20"/>
      <c r="BC36" s="29"/>
      <c r="BD36" s="24" t="str">
        <f t="shared" si="124"/>
        <v xml:space="preserve"> </v>
      </c>
      <c r="BE36" s="24" t="str">
        <f t="shared" si="125"/>
        <v xml:space="preserve"> </v>
      </c>
      <c r="BF36" s="13"/>
      <c r="BG36" s="20"/>
      <c r="BH36" s="29"/>
      <c r="BI36" s="24" t="str">
        <f t="shared" si="126"/>
        <v xml:space="preserve"> </v>
      </c>
      <c r="BJ36" s="24" t="str">
        <f t="shared" si="127"/>
        <v xml:space="preserve"> </v>
      </c>
      <c r="BK36" s="13"/>
      <c r="BL36" s="20"/>
      <c r="BM36" s="29"/>
      <c r="BN36" s="24" t="str">
        <f t="shared" si="265"/>
        <v xml:space="preserve"> </v>
      </c>
      <c r="BO36" s="24" t="str">
        <f t="shared" si="266"/>
        <v xml:space="preserve"> </v>
      </c>
      <c r="BP36" s="13">
        <v>90000</v>
      </c>
      <c r="BQ36" s="20">
        <v>135106.37</v>
      </c>
      <c r="BR36" s="29">
        <v>135025.14000000001</v>
      </c>
      <c r="BS36" s="24">
        <f t="shared" si="106"/>
        <v>1.5011818888888888</v>
      </c>
      <c r="BT36" s="24">
        <f t="shared" si="175"/>
        <v>1.0006015916739652</v>
      </c>
      <c r="BU36" s="13">
        <v>90000</v>
      </c>
      <c r="BV36" s="20">
        <v>54353.55</v>
      </c>
      <c r="BW36" s="29">
        <v>63841.120000000003</v>
      </c>
      <c r="BX36" s="24">
        <f t="shared" si="263"/>
        <v>0.6039283333333334</v>
      </c>
      <c r="BY36" s="24">
        <f t="shared" si="264"/>
        <v>0.85138778893603373</v>
      </c>
      <c r="BZ36" s="13"/>
      <c r="CA36" s="20">
        <v>87000</v>
      </c>
      <c r="CB36" s="29"/>
      <c r="CC36" s="24" t="str">
        <f t="shared" si="251"/>
        <v xml:space="preserve"> </v>
      </c>
      <c r="CD36" s="24" t="str">
        <f t="shared" si="252"/>
        <v xml:space="preserve"> </v>
      </c>
      <c r="CE36" s="13">
        <f t="shared" si="253"/>
        <v>0</v>
      </c>
      <c r="CF36" s="13">
        <f t="shared" si="254"/>
        <v>0</v>
      </c>
      <c r="CG36" s="23">
        <v>0</v>
      </c>
      <c r="CH36" s="24" t="str">
        <f t="shared" si="255"/>
        <v xml:space="preserve"> </v>
      </c>
      <c r="CI36" s="24" t="str">
        <f t="shared" si="256"/>
        <v xml:space="preserve"> </v>
      </c>
      <c r="CJ36" s="13"/>
      <c r="CK36" s="20"/>
      <c r="CL36" s="29"/>
      <c r="CM36" s="24" t="str">
        <f t="shared" si="133"/>
        <v xml:space="preserve"> </v>
      </c>
      <c r="CN36" s="24" t="str">
        <f t="shared" si="134"/>
        <v xml:space="preserve"> </v>
      </c>
      <c r="CO36" s="13"/>
      <c r="CP36" s="20"/>
      <c r="CQ36" s="29"/>
      <c r="CR36" s="24" t="str">
        <f t="shared" si="257"/>
        <v xml:space="preserve"> </v>
      </c>
      <c r="CS36" s="24" t="str">
        <f t="shared" si="258"/>
        <v xml:space="preserve"> </v>
      </c>
      <c r="CT36" s="13"/>
      <c r="CU36" s="20"/>
      <c r="CV36" s="29"/>
      <c r="CW36" s="24" t="str">
        <f t="shared" si="137"/>
        <v xml:space="preserve"> </v>
      </c>
      <c r="CX36" s="24" t="str">
        <f t="shared" si="138"/>
        <v xml:space="preserve"> </v>
      </c>
      <c r="CY36" s="13"/>
      <c r="CZ36" s="20"/>
      <c r="DA36" s="29"/>
      <c r="DB36" s="24" t="str">
        <f t="shared" si="110"/>
        <v xml:space="preserve"> </v>
      </c>
      <c r="DC36" s="24" t="str">
        <f t="shared" si="139"/>
        <v xml:space="preserve"> </v>
      </c>
      <c r="DD36" s="13"/>
      <c r="DE36" s="20"/>
      <c r="DF36" s="29"/>
      <c r="DG36" s="24" t="str">
        <f t="shared" si="259"/>
        <v xml:space="preserve"> </v>
      </c>
      <c r="DH36" s="24" t="str">
        <f t="shared" si="260"/>
        <v xml:space="preserve"> </v>
      </c>
      <c r="DI36" s="13"/>
      <c r="DJ36" s="29"/>
      <c r="DK36" s="24" t="str">
        <f t="shared" si="112"/>
        <v xml:space="preserve"> </v>
      </c>
      <c r="DL36" s="13"/>
      <c r="DM36" s="20"/>
      <c r="DN36" s="29"/>
      <c r="DO36" s="24" t="str">
        <f t="shared" si="113"/>
        <v xml:space="preserve"> </v>
      </c>
      <c r="DP36" s="58" t="str">
        <f t="shared" si="141"/>
        <v xml:space="preserve"> </v>
      </c>
      <c r="DQ36" s="13">
        <v>41999.7</v>
      </c>
      <c r="DR36" s="20">
        <v>41999.7</v>
      </c>
      <c r="DS36" s="29">
        <v>131999.78</v>
      </c>
      <c r="DT36" s="24">
        <f t="shared" si="114"/>
        <v>1</v>
      </c>
      <c r="DU36" s="24">
        <f t="shared" si="232"/>
        <v>0.31818007575467172</v>
      </c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</row>
    <row r="37" spans="1:144" s="27" customFormat="1" ht="15.75" customHeight="1" outlineLevel="1" x14ac:dyDescent="0.25">
      <c r="A37" s="14">
        <v>27</v>
      </c>
      <c r="B37" s="8" t="s">
        <v>3</v>
      </c>
      <c r="C37" s="13">
        <f t="shared" si="143"/>
        <v>36684898.68</v>
      </c>
      <c r="D37" s="13">
        <f t="shared" si="144"/>
        <v>24981618.820000004</v>
      </c>
      <c r="E37" s="23">
        <v>21817500.920000002</v>
      </c>
      <c r="F37" s="24">
        <f t="shared" si="91"/>
        <v>0.68097826950301954</v>
      </c>
      <c r="G37" s="24">
        <f t="shared" si="92"/>
        <v>1.1450265963825155</v>
      </c>
      <c r="H37" s="13">
        <f t="shared" si="245"/>
        <v>34889000</v>
      </c>
      <c r="I37" s="13">
        <f t="shared" si="246"/>
        <v>23541378.880000003</v>
      </c>
      <c r="J37" s="20">
        <v>20256717.420000002</v>
      </c>
      <c r="K37" s="24">
        <f t="shared" si="93"/>
        <v>0.67475074894665943</v>
      </c>
      <c r="L37" s="24">
        <f t="shared" si="115"/>
        <v>1.1621517145101192</v>
      </c>
      <c r="M37" s="13">
        <v>11179000</v>
      </c>
      <c r="N37" s="20">
        <v>11036911.300000001</v>
      </c>
      <c r="O37" s="29">
        <v>9067092.1699999999</v>
      </c>
      <c r="P37" s="24">
        <f t="shared" si="94"/>
        <v>0.98728967707308357</v>
      </c>
      <c r="Q37" s="24">
        <f t="shared" si="116"/>
        <v>1.2172492672477158</v>
      </c>
      <c r="R37" s="13"/>
      <c r="S37" s="20"/>
      <c r="T37" s="29"/>
      <c r="U37" s="24" t="str">
        <f t="shared" si="95"/>
        <v xml:space="preserve"> </v>
      </c>
      <c r="V37" s="24" t="str">
        <f t="shared" si="235"/>
        <v xml:space="preserve"> </v>
      </c>
      <c r="W37" s="13"/>
      <c r="X37" s="20"/>
      <c r="Y37" s="29"/>
      <c r="Z37" s="24" t="str">
        <f t="shared" si="247"/>
        <v xml:space="preserve"> </v>
      </c>
      <c r="AA37" s="24" t="str">
        <f t="shared" si="248"/>
        <v xml:space="preserve"> </v>
      </c>
      <c r="AB37" s="13">
        <v>2200000</v>
      </c>
      <c r="AC37" s="20">
        <v>478082.37</v>
      </c>
      <c r="AD37" s="29">
        <v>376884.69</v>
      </c>
      <c r="AE37" s="24">
        <f t="shared" si="97"/>
        <v>0.21731016818181817</v>
      </c>
      <c r="AF37" s="24">
        <f t="shared" si="119"/>
        <v>1.2685109867423907</v>
      </c>
      <c r="AG37" s="13">
        <v>21500000</v>
      </c>
      <c r="AH37" s="20">
        <v>12022965.210000001</v>
      </c>
      <c r="AI37" s="29">
        <v>10808740.560000001</v>
      </c>
      <c r="AJ37" s="24">
        <f t="shared" si="98"/>
        <v>0.55920768418604661</v>
      </c>
      <c r="AK37" s="24">
        <f t="shared" si="120"/>
        <v>1.1123372925143094</v>
      </c>
      <c r="AL37" s="13">
        <v>10000</v>
      </c>
      <c r="AM37" s="20">
        <v>3420</v>
      </c>
      <c r="AN37" s="29">
        <v>4000</v>
      </c>
      <c r="AO37" s="24">
        <f t="shared" si="191"/>
        <v>0.34200000000000003</v>
      </c>
      <c r="AP37" s="24">
        <f t="shared" si="121"/>
        <v>0.85499999999999998</v>
      </c>
      <c r="AQ37" s="13">
        <f t="shared" si="249"/>
        <v>1795898.68</v>
      </c>
      <c r="AR37" s="20">
        <f t="shared" si="250"/>
        <v>1440239.94</v>
      </c>
      <c r="AS37" s="40">
        <v>1560783.5</v>
      </c>
      <c r="AT37" s="24">
        <f t="shared" si="99"/>
        <v>0.80196057608327886</v>
      </c>
      <c r="AU37" s="24">
        <f t="shared" si="122"/>
        <v>0.92276727681962289</v>
      </c>
      <c r="AV37" s="13"/>
      <c r="AW37" s="20"/>
      <c r="AX37" s="29"/>
      <c r="AY37" s="24" t="str">
        <f t="shared" si="100"/>
        <v xml:space="preserve"> </v>
      </c>
      <c r="AZ37" s="24" t="str">
        <f t="shared" si="123"/>
        <v xml:space="preserve"> </v>
      </c>
      <c r="BA37" s="13">
        <v>217160</v>
      </c>
      <c r="BB37" s="20">
        <v>225763.33</v>
      </c>
      <c r="BC37" s="29">
        <v>84550</v>
      </c>
      <c r="BD37" s="24">
        <f t="shared" si="124"/>
        <v>1.0396174709891324</v>
      </c>
      <c r="BE37" s="24" t="str">
        <f t="shared" si="125"/>
        <v>св.200</v>
      </c>
      <c r="BF37" s="13"/>
      <c r="BG37" s="20">
        <v>17434.8</v>
      </c>
      <c r="BH37" s="29"/>
      <c r="BI37" s="24" t="str">
        <f t="shared" si="126"/>
        <v xml:space="preserve"> </v>
      </c>
      <c r="BJ37" s="24" t="str">
        <f t="shared" ref="BJ37:BJ38" si="267">IF(BH37=0," ",IF(BG37/BH37*100&gt;200,"св.200",BG37/BH37))</f>
        <v xml:space="preserve"> </v>
      </c>
      <c r="BK37" s="13">
        <v>132900</v>
      </c>
      <c r="BL37" s="20">
        <v>109838.8</v>
      </c>
      <c r="BM37" s="29">
        <v>124384.4</v>
      </c>
      <c r="BN37" s="24">
        <f t="shared" si="105"/>
        <v>0.826477050413845</v>
      </c>
      <c r="BO37" s="24">
        <f t="shared" si="128"/>
        <v>0.88305929039332909</v>
      </c>
      <c r="BP37" s="13">
        <v>1200000</v>
      </c>
      <c r="BQ37" s="20">
        <v>894419.82</v>
      </c>
      <c r="BR37" s="29">
        <v>945516.53</v>
      </c>
      <c r="BS37" s="24">
        <f t="shared" si="106"/>
        <v>0.74534984999999998</v>
      </c>
      <c r="BT37" s="24">
        <f t="shared" si="175"/>
        <v>0.94595894584730311</v>
      </c>
      <c r="BU37" s="13"/>
      <c r="BV37" s="20"/>
      <c r="BW37" s="29"/>
      <c r="BX37" s="24" t="str">
        <f t="shared" si="263"/>
        <v xml:space="preserve"> </v>
      </c>
      <c r="BY37" s="24" t="str">
        <f t="shared" si="264"/>
        <v xml:space="preserve"> </v>
      </c>
      <c r="BZ37" s="13"/>
      <c r="CA37" s="20"/>
      <c r="CB37" s="29"/>
      <c r="CC37" s="24" t="str">
        <f t="shared" si="251"/>
        <v xml:space="preserve"> </v>
      </c>
      <c r="CD37" s="24" t="str">
        <f t="shared" si="252"/>
        <v xml:space="preserve"> </v>
      </c>
      <c r="CE37" s="13">
        <f t="shared" si="253"/>
        <v>0</v>
      </c>
      <c r="CF37" s="13">
        <f t="shared" si="254"/>
        <v>0</v>
      </c>
      <c r="CG37" s="23">
        <v>0</v>
      </c>
      <c r="CH37" s="24" t="str">
        <f t="shared" si="255"/>
        <v xml:space="preserve"> </v>
      </c>
      <c r="CI37" s="24" t="str">
        <f t="shared" si="256"/>
        <v xml:space="preserve"> </v>
      </c>
      <c r="CJ37" s="13"/>
      <c r="CK37" s="20"/>
      <c r="CL37" s="29"/>
      <c r="CM37" s="24" t="str">
        <f t="shared" si="133"/>
        <v xml:space="preserve"> </v>
      </c>
      <c r="CN37" s="24" t="str">
        <f t="shared" si="134"/>
        <v xml:space="preserve"> </v>
      </c>
      <c r="CO37" s="13"/>
      <c r="CP37" s="20"/>
      <c r="CQ37" s="29"/>
      <c r="CR37" s="24" t="str">
        <f t="shared" si="257"/>
        <v xml:space="preserve"> </v>
      </c>
      <c r="CS37" s="24" t="str">
        <f t="shared" si="258"/>
        <v xml:space="preserve"> </v>
      </c>
      <c r="CT37" s="13"/>
      <c r="CU37" s="20"/>
      <c r="CV37" s="29"/>
      <c r="CW37" s="24" t="str">
        <f t="shared" si="137"/>
        <v xml:space="preserve"> </v>
      </c>
      <c r="CX37" s="24" t="str">
        <f t="shared" si="138"/>
        <v xml:space="preserve"> </v>
      </c>
      <c r="CY37" s="13"/>
      <c r="CZ37" s="20"/>
      <c r="DA37" s="29"/>
      <c r="DB37" s="24" t="str">
        <f t="shared" si="110"/>
        <v xml:space="preserve"> </v>
      </c>
      <c r="DC37" s="24" t="str">
        <f t="shared" si="139"/>
        <v xml:space="preserve"> </v>
      </c>
      <c r="DD37" s="13"/>
      <c r="DE37" s="20"/>
      <c r="DF37" s="29">
        <v>13806.72</v>
      </c>
      <c r="DG37" s="24" t="str">
        <f t="shared" si="259"/>
        <v xml:space="preserve"> </v>
      </c>
      <c r="DH37" s="24">
        <f t="shared" si="260"/>
        <v>0</v>
      </c>
      <c r="DI37" s="13"/>
      <c r="DJ37" s="29"/>
      <c r="DK37" s="24" t="str">
        <f t="shared" si="112"/>
        <v xml:space="preserve"> </v>
      </c>
      <c r="DL37" s="13"/>
      <c r="DM37" s="20"/>
      <c r="DN37" s="29"/>
      <c r="DO37" s="24" t="str">
        <f t="shared" si="113"/>
        <v xml:space="preserve"> </v>
      </c>
      <c r="DP37" s="58" t="str">
        <f t="shared" si="141"/>
        <v xml:space="preserve"> </v>
      </c>
      <c r="DQ37" s="13">
        <v>245838.68</v>
      </c>
      <c r="DR37" s="20">
        <v>192783.19</v>
      </c>
      <c r="DS37" s="29">
        <v>392512.63</v>
      </c>
      <c r="DT37" s="24">
        <f t="shared" si="114"/>
        <v>0.78418575140413216</v>
      </c>
      <c r="DU37" s="24">
        <f t="shared" si="232"/>
        <v>0.49115155861354065</v>
      </c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</row>
    <row r="38" spans="1:144" s="27" customFormat="1" ht="15.75" customHeight="1" outlineLevel="1" x14ac:dyDescent="0.25">
      <c r="A38" s="14">
        <v>28</v>
      </c>
      <c r="B38" s="8" t="s">
        <v>46</v>
      </c>
      <c r="C38" s="13">
        <f t="shared" si="143"/>
        <v>2230210.06</v>
      </c>
      <c r="D38" s="13">
        <f t="shared" si="144"/>
        <v>1743952.53</v>
      </c>
      <c r="E38" s="23">
        <v>790630.07</v>
      </c>
      <c r="F38" s="24">
        <f t="shared" ref="F38:F69" si="268">IF(D38&lt;=0," ",IF(D38/C38*100&gt;200,"СВ.200",D38/C38))</f>
        <v>0.78196783400752845</v>
      </c>
      <c r="G38" s="24" t="str">
        <f t="shared" ref="G38:G69" si="269">IF(E38=0," ",IF(D38/E38*100&gt;200,"св.200",D38/E38))</f>
        <v>св.200</v>
      </c>
      <c r="H38" s="13">
        <f t="shared" si="245"/>
        <v>1966200</v>
      </c>
      <c r="I38" s="13">
        <f t="shared" si="246"/>
        <v>1508241.81</v>
      </c>
      <c r="J38" s="20">
        <v>561348.34</v>
      </c>
      <c r="K38" s="24">
        <f t="shared" ref="K38:K64" si="270">IF(I38&lt;=0," ",IF(I38/H38*100&gt;200,"СВ.200",I38/H38))</f>
        <v>0.76708463533719873</v>
      </c>
      <c r="L38" s="24" t="str">
        <f t="shared" si="115"/>
        <v>св.200</v>
      </c>
      <c r="M38" s="13">
        <v>650200</v>
      </c>
      <c r="N38" s="20">
        <v>561429.04</v>
      </c>
      <c r="O38" s="29">
        <v>432375.63</v>
      </c>
      <c r="P38" s="24">
        <f t="shared" ref="P38:P64" si="271">IF(N38&lt;=0," ",IF(M38&lt;=0," ",IF(N38/M38*100&gt;200,"СВ.200",N38/M38)))</f>
        <v>0.86347130113811144</v>
      </c>
      <c r="Q38" s="24">
        <f t="shared" si="116"/>
        <v>1.2984752170236793</v>
      </c>
      <c r="R38" s="13"/>
      <c r="S38" s="20"/>
      <c r="T38" s="29"/>
      <c r="U38" s="24" t="str">
        <f t="shared" ref="U38:U64" si="272">IF(S38&lt;=0," ",IF(R38&lt;=0," ",IF(S38/R38*100&gt;200,"СВ.200",S38/R38)))</f>
        <v xml:space="preserve"> </v>
      </c>
      <c r="V38" s="24" t="str">
        <f t="shared" si="235"/>
        <v xml:space="preserve"> </v>
      </c>
      <c r="W38" s="13"/>
      <c r="X38" s="20"/>
      <c r="Y38" s="29"/>
      <c r="Z38" s="24" t="str">
        <f t="shared" si="247"/>
        <v xml:space="preserve"> </v>
      </c>
      <c r="AA38" s="24" t="str">
        <f t="shared" si="248"/>
        <v xml:space="preserve"> </v>
      </c>
      <c r="AB38" s="13">
        <v>110000</v>
      </c>
      <c r="AC38" s="20">
        <v>36551.71</v>
      </c>
      <c r="AD38" s="29">
        <v>12158.15</v>
      </c>
      <c r="AE38" s="24">
        <f t="shared" ref="AE38:AE64" si="273">IF(AC38&lt;=0," ",IF(AB38&lt;=0," ",IF(AC38/AB38*100&gt;200,"СВ.200",AC38/AB38)))</f>
        <v>0.33228827272727274</v>
      </c>
      <c r="AF38" s="24" t="str">
        <f t="shared" si="119"/>
        <v>св.200</v>
      </c>
      <c r="AG38" s="13">
        <v>1202000</v>
      </c>
      <c r="AH38" s="20">
        <v>909241.06</v>
      </c>
      <c r="AI38" s="29">
        <v>110504.56</v>
      </c>
      <c r="AJ38" s="24">
        <f t="shared" ref="AJ38:AJ64" si="274">IF(AH38&lt;=0," ",IF(AG38&lt;=0," ",IF(AH38/AG38*100&gt;200,"СВ.200",AH38/AG38)))</f>
        <v>0.75644014975041607</v>
      </c>
      <c r="AK38" s="24" t="str">
        <f t="shared" si="120"/>
        <v>св.200</v>
      </c>
      <c r="AL38" s="13">
        <v>4000</v>
      </c>
      <c r="AM38" s="20">
        <v>1020</v>
      </c>
      <c r="AN38" s="29">
        <v>6310</v>
      </c>
      <c r="AO38" s="24">
        <f t="shared" ref="AO38:AO41" si="275">IF(AM38&lt;=0," ",IF(AL38&lt;=0," ",IF(AM38/AL38*100&gt;200,"СВ.200",AM38/AL38)))</f>
        <v>0.255</v>
      </c>
      <c r="AP38" s="24">
        <f t="shared" ref="AP38:AP41" si="276">IF(AN38=0," ",IF(AM38/AN38*100&gt;200,"св.200",AM38/AN38))</f>
        <v>0.16164817749603805</v>
      </c>
      <c r="AQ38" s="13">
        <f t="shared" si="249"/>
        <v>264010.06</v>
      </c>
      <c r="AR38" s="20">
        <f t="shared" si="250"/>
        <v>235710.72</v>
      </c>
      <c r="AS38" s="40">
        <v>229281.72999999998</v>
      </c>
      <c r="AT38" s="24">
        <f t="shared" si="99"/>
        <v>0.89280961490634103</v>
      </c>
      <c r="AU38" s="24">
        <f t="shared" si="122"/>
        <v>1.0280396959670535</v>
      </c>
      <c r="AV38" s="13"/>
      <c r="AW38" s="20"/>
      <c r="AX38" s="29"/>
      <c r="AY38" s="24" t="str">
        <f t="shared" ref="AY38:AY64" si="277">IF(AW38&lt;=0," ",IF(AV38&lt;=0," ",IF(AW38/AV38*100&gt;200,"СВ.200",AW38/AV38)))</f>
        <v xml:space="preserve"> </v>
      </c>
      <c r="AZ38" s="24" t="str">
        <f t="shared" si="123"/>
        <v xml:space="preserve"> </v>
      </c>
      <c r="BA38" s="13"/>
      <c r="BB38" s="20"/>
      <c r="BC38" s="29"/>
      <c r="BD38" s="24" t="str">
        <f t="shared" si="124"/>
        <v xml:space="preserve"> </v>
      </c>
      <c r="BE38" s="24" t="str">
        <f t="shared" si="125"/>
        <v xml:space="preserve"> </v>
      </c>
      <c r="BF38" s="13"/>
      <c r="BG38" s="20"/>
      <c r="BH38" s="29"/>
      <c r="BI38" s="24" t="str">
        <f t="shared" si="126"/>
        <v xml:space="preserve"> </v>
      </c>
      <c r="BJ38" s="24" t="str">
        <f t="shared" si="267"/>
        <v xml:space="preserve"> </v>
      </c>
      <c r="BK38" s="13"/>
      <c r="BL38" s="20"/>
      <c r="BM38" s="29"/>
      <c r="BN38" s="24" t="str">
        <f t="shared" ref="BN38:BN40" si="278">IF(BL38&lt;=0," ",IF(BK38&lt;=0," ",IF(BL38/BK38*100&gt;200,"СВ.200",BL38/BK38)))</f>
        <v xml:space="preserve"> </v>
      </c>
      <c r="BO38" s="24" t="str">
        <f t="shared" ref="BO38:BO40" si="279">IF(BM38=0," ",IF(BL38/BM38*100&gt;200,"св.200",BL38/BM38))</f>
        <v xml:space="preserve"> </v>
      </c>
      <c r="BP38" s="13">
        <v>170000</v>
      </c>
      <c r="BQ38" s="20">
        <v>107865.12</v>
      </c>
      <c r="BR38" s="29">
        <v>119893.59</v>
      </c>
      <c r="BS38" s="24">
        <f t="shared" ref="BS38:BS69" si="280">IF(BQ38&lt;=0," ",IF(BP38&lt;=0," ",IF(BQ38/BP38*100&gt;200,"СВ.200",BQ38/BP38)))</f>
        <v>0.63450070588235297</v>
      </c>
      <c r="BT38" s="24">
        <f t="shared" si="175"/>
        <v>0.89967378572949563</v>
      </c>
      <c r="BU38" s="13"/>
      <c r="BV38" s="20">
        <v>26001.38</v>
      </c>
      <c r="BW38" s="29"/>
      <c r="BX38" s="24" t="str">
        <f t="shared" si="263"/>
        <v xml:space="preserve"> </v>
      </c>
      <c r="BY38" s="24"/>
      <c r="BZ38" s="13"/>
      <c r="CA38" s="20"/>
      <c r="CB38" s="29"/>
      <c r="CC38" s="24" t="str">
        <f t="shared" si="251"/>
        <v xml:space="preserve"> </v>
      </c>
      <c r="CD38" s="24" t="str">
        <f t="shared" si="252"/>
        <v xml:space="preserve"> </v>
      </c>
      <c r="CE38" s="13">
        <f t="shared" si="253"/>
        <v>0</v>
      </c>
      <c r="CF38" s="13">
        <f t="shared" si="254"/>
        <v>0</v>
      </c>
      <c r="CG38" s="23">
        <v>0</v>
      </c>
      <c r="CH38" s="24" t="str">
        <f t="shared" si="255"/>
        <v xml:space="preserve"> </v>
      </c>
      <c r="CI38" s="24" t="str">
        <f t="shared" si="256"/>
        <v xml:space="preserve"> </v>
      </c>
      <c r="CJ38" s="13"/>
      <c r="CK38" s="20"/>
      <c r="CL38" s="29"/>
      <c r="CM38" s="24" t="str">
        <f t="shared" si="133"/>
        <v xml:space="preserve"> </v>
      </c>
      <c r="CN38" s="24" t="str">
        <f t="shared" si="134"/>
        <v xml:space="preserve"> </v>
      </c>
      <c r="CO38" s="13"/>
      <c r="CP38" s="20"/>
      <c r="CQ38" s="29"/>
      <c r="CR38" s="24" t="str">
        <f t="shared" si="257"/>
        <v xml:space="preserve"> </v>
      </c>
      <c r="CS38" s="24" t="str">
        <f t="shared" si="258"/>
        <v xml:space="preserve"> </v>
      </c>
      <c r="CT38" s="13"/>
      <c r="CU38" s="20"/>
      <c r="CV38" s="29"/>
      <c r="CW38" s="24" t="str">
        <f t="shared" si="137"/>
        <v xml:space="preserve"> </v>
      </c>
      <c r="CX38" s="24" t="str">
        <f t="shared" si="138"/>
        <v xml:space="preserve"> </v>
      </c>
      <c r="CY38" s="13"/>
      <c r="CZ38" s="20"/>
      <c r="DA38" s="29"/>
      <c r="DB38" s="24" t="str">
        <f t="shared" ref="DB38:DB64" si="281">IF(CZ38&lt;=0," ",IF(CY38&lt;=0," ",IF(CZ38/CY38*100&gt;200,"СВ.200",CZ38/CY38)))</f>
        <v xml:space="preserve"> </v>
      </c>
      <c r="DC38" s="24" t="str">
        <f t="shared" si="139"/>
        <v xml:space="preserve"> </v>
      </c>
      <c r="DD38" s="13"/>
      <c r="DE38" s="20">
        <v>43800</v>
      </c>
      <c r="DF38" s="29"/>
      <c r="DG38" s="24" t="str">
        <f t="shared" si="259"/>
        <v xml:space="preserve"> </v>
      </c>
      <c r="DH38" s="24" t="str">
        <f t="shared" si="260"/>
        <v xml:space="preserve"> </v>
      </c>
      <c r="DI38" s="13"/>
      <c r="DJ38" s="29"/>
      <c r="DK38" s="24" t="str">
        <f t="shared" si="112"/>
        <v xml:space="preserve"> </v>
      </c>
      <c r="DL38" s="13"/>
      <c r="DM38" s="20"/>
      <c r="DN38" s="29"/>
      <c r="DO38" s="24" t="str">
        <f t="shared" ref="DO38:DO64" si="282">IF(DM38&lt;=0," ",IF(DL38&lt;=0," ",IF(DM38/DL38*100&gt;200,"СВ.200",DM38/DL38)))</f>
        <v xml:space="preserve"> </v>
      </c>
      <c r="DP38" s="58" t="str">
        <f t="shared" si="141"/>
        <v xml:space="preserve"> </v>
      </c>
      <c r="DQ38" s="13">
        <v>94010.06</v>
      </c>
      <c r="DR38" s="20">
        <v>58044.22</v>
      </c>
      <c r="DS38" s="29">
        <v>109388.14</v>
      </c>
      <c r="DT38" s="24">
        <f t="shared" si="114"/>
        <v>0.61742562444912819</v>
      </c>
      <c r="DU38" s="24">
        <f t="shared" si="232"/>
        <v>0.53062626350534892</v>
      </c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</row>
    <row r="39" spans="1:144" s="27" customFormat="1" ht="15.75" customHeight="1" outlineLevel="1" x14ac:dyDescent="0.25">
      <c r="A39" s="14">
        <v>29</v>
      </c>
      <c r="B39" s="8" t="s">
        <v>100</v>
      </c>
      <c r="C39" s="13">
        <f t="shared" si="143"/>
        <v>6198900</v>
      </c>
      <c r="D39" s="13">
        <f t="shared" si="144"/>
        <v>5704931.5699999994</v>
      </c>
      <c r="E39" s="23">
        <v>3995593.72</v>
      </c>
      <c r="F39" s="24">
        <f t="shared" si="268"/>
        <v>0.92031353465937493</v>
      </c>
      <c r="G39" s="24">
        <f t="shared" si="269"/>
        <v>1.427805720447473</v>
      </c>
      <c r="H39" s="13">
        <f t="shared" si="245"/>
        <v>5329600</v>
      </c>
      <c r="I39" s="13">
        <f t="shared" si="246"/>
        <v>4779844.3499999996</v>
      </c>
      <c r="J39" s="20">
        <v>3264055.92</v>
      </c>
      <c r="K39" s="24">
        <f t="shared" si="270"/>
        <v>0.89684860965175617</v>
      </c>
      <c r="L39" s="24">
        <f t="shared" si="115"/>
        <v>1.4643880090142571</v>
      </c>
      <c r="M39" s="13">
        <v>3054600</v>
      </c>
      <c r="N39" s="20">
        <v>3530976.04</v>
      </c>
      <c r="O39" s="29">
        <v>2250477.33</v>
      </c>
      <c r="P39" s="24">
        <f t="shared" si="271"/>
        <v>1.1559536567799384</v>
      </c>
      <c r="Q39" s="24">
        <f t="shared" si="116"/>
        <v>1.5689898284822981</v>
      </c>
      <c r="R39" s="13"/>
      <c r="S39" s="20"/>
      <c r="T39" s="29"/>
      <c r="U39" s="24" t="str">
        <f t="shared" si="272"/>
        <v xml:space="preserve"> </v>
      </c>
      <c r="V39" s="24" t="str">
        <f t="shared" si="235"/>
        <v xml:space="preserve"> </v>
      </c>
      <c r="W39" s="13"/>
      <c r="X39" s="20"/>
      <c r="Y39" s="29"/>
      <c r="Z39" s="24" t="str">
        <f t="shared" si="247"/>
        <v xml:space="preserve"> </v>
      </c>
      <c r="AA39" s="24" t="str">
        <f t="shared" si="248"/>
        <v xml:space="preserve"> </v>
      </c>
      <c r="AB39" s="13">
        <v>295000</v>
      </c>
      <c r="AC39" s="20">
        <v>126707.16</v>
      </c>
      <c r="AD39" s="29">
        <v>66252.53</v>
      </c>
      <c r="AE39" s="24">
        <f t="shared" si="273"/>
        <v>0.42951579661016948</v>
      </c>
      <c r="AF39" s="24">
        <f t="shared" si="119"/>
        <v>1.9124878702745389</v>
      </c>
      <c r="AG39" s="13">
        <v>1980000</v>
      </c>
      <c r="AH39" s="20">
        <v>1122161.1499999999</v>
      </c>
      <c r="AI39" s="29">
        <v>947326.06</v>
      </c>
      <c r="AJ39" s="24">
        <f t="shared" si="274"/>
        <v>0.56674805555555552</v>
      </c>
      <c r="AK39" s="24">
        <f t="shared" si="120"/>
        <v>1.1845564028925795</v>
      </c>
      <c r="AL39" s="13"/>
      <c r="AM39" s="20"/>
      <c r="AN39" s="29"/>
      <c r="AO39" s="24" t="str">
        <f t="shared" si="275"/>
        <v xml:space="preserve"> </v>
      </c>
      <c r="AP39" s="24" t="str">
        <f t="shared" si="276"/>
        <v xml:space="preserve"> </v>
      </c>
      <c r="AQ39" s="13">
        <f t="shared" si="249"/>
        <v>869300</v>
      </c>
      <c r="AR39" s="20">
        <f t="shared" si="250"/>
        <v>925087.22000000009</v>
      </c>
      <c r="AS39" s="40">
        <v>731537.79999999993</v>
      </c>
      <c r="AT39" s="24">
        <f t="shared" si="99"/>
        <v>1.0641748763372829</v>
      </c>
      <c r="AU39" s="24">
        <f t="shared" si="122"/>
        <v>1.2645788365276547</v>
      </c>
      <c r="AV39" s="13"/>
      <c r="AW39" s="20"/>
      <c r="AX39" s="29"/>
      <c r="AY39" s="24" t="str">
        <f t="shared" si="277"/>
        <v xml:space="preserve"> </v>
      </c>
      <c r="AZ39" s="24" t="str">
        <f t="shared" si="123"/>
        <v xml:space="preserve"> </v>
      </c>
      <c r="BA39" s="13"/>
      <c r="BB39" s="20"/>
      <c r="BC39" s="29"/>
      <c r="BD39" s="24" t="str">
        <f t="shared" si="124"/>
        <v xml:space="preserve"> </v>
      </c>
      <c r="BE39" s="24" t="str">
        <f t="shared" si="125"/>
        <v xml:space="preserve"> </v>
      </c>
      <c r="BF39" s="13">
        <v>186700</v>
      </c>
      <c r="BG39" s="20">
        <v>141708</v>
      </c>
      <c r="BH39" s="29">
        <v>142281.32999999999</v>
      </c>
      <c r="BI39" s="24">
        <f t="shared" ref="BI39:BI65" si="283">IF(BG39&lt;=0," ",IF(BF39&lt;=0," ",IF(BG39/BF39*100&gt;200,"СВ.200",BG39/BF39)))</f>
        <v>0.75901446170326725</v>
      </c>
      <c r="BJ39" s="24">
        <f t="shared" si="127"/>
        <v>0.99597044812555524</v>
      </c>
      <c r="BK39" s="13"/>
      <c r="BL39" s="20"/>
      <c r="BM39" s="29"/>
      <c r="BN39" s="24" t="str">
        <f t="shared" si="278"/>
        <v xml:space="preserve"> </v>
      </c>
      <c r="BO39" s="24" t="str">
        <f t="shared" si="279"/>
        <v xml:space="preserve"> </v>
      </c>
      <c r="BP39" s="13">
        <v>485000</v>
      </c>
      <c r="BQ39" s="20">
        <v>431801</v>
      </c>
      <c r="BR39" s="29">
        <v>330641.03000000003</v>
      </c>
      <c r="BS39" s="24">
        <f t="shared" si="280"/>
        <v>0.89031134020618552</v>
      </c>
      <c r="BT39" s="24">
        <f t="shared" si="175"/>
        <v>1.3059510490878883</v>
      </c>
      <c r="BU39" s="13">
        <v>110000</v>
      </c>
      <c r="BV39" s="20">
        <v>261739.42</v>
      </c>
      <c r="BW39" s="29">
        <v>178695.74</v>
      </c>
      <c r="BX39" s="24" t="str">
        <f t="shared" si="263"/>
        <v>СВ.200</v>
      </c>
      <c r="BY39" s="24">
        <f t="shared" si="264"/>
        <v>1.4647210951979046</v>
      </c>
      <c r="BZ39" s="13"/>
      <c r="CA39" s="20"/>
      <c r="CB39" s="29"/>
      <c r="CC39" s="24" t="str">
        <f t="shared" si="251"/>
        <v xml:space="preserve"> </v>
      </c>
      <c r="CD39" s="24" t="str">
        <f t="shared" si="252"/>
        <v xml:space="preserve"> </v>
      </c>
      <c r="CE39" s="13">
        <f t="shared" si="253"/>
        <v>0</v>
      </c>
      <c r="CF39" s="13">
        <f t="shared" si="254"/>
        <v>0</v>
      </c>
      <c r="CG39" s="23">
        <v>0</v>
      </c>
      <c r="CH39" s="24" t="str">
        <f t="shared" si="255"/>
        <v xml:space="preserve"> </v>
      </c>
      <c r="CI39" s="24" t="str">
        <f t="shared" si="256"/>
        <v xml:space="preserve"> </v>
      </c>
      <c r="CJ39" s="13"/>
      <c r="CK39" s="20"/>
      <c r="CL39" s="29"/>
      <c r="CM39" s="24" t="str">
        <f t="shared" si="133"/>
        <v xml:space="preserve"> </v>
      </c>
      <c r="CN39" s="24" t="str">
        <f t="shared" si="134"/>
        <v xml:space="preserve"> </v>
      </c>
      <c r="CO39" s="13"/>
      <c r="CP39" s="20"/>
      <c r="CQ39" s="29"/>
      <c r="CR39" s="24" t="str">
        <f t="shared" si="257"/>
        <v xml:space="preserve"> </v>
      </c>
      <c r="CS39" s="24" t="str">
        <f t="shared" si="258"/>
        <v xml:space="preserve"> </v>
      </c>
      <c r="CT39" s="13"/>
      <c r="CU39" s="20"/>
      <c r="CV39" s="29"/>
      <c r="CW39" s="24" t="str">
        <f t="shared" si="137"/>
        <v xml:space="preserve"> </v>
      </c>
      <c r="CX39" s="24" t="str">
        <f t="shared" si="138"/>
        <v xml:space="preserve"> </v>
      </c>
      <c r="CY39" s="13"/>
      <c r="CZ39" s="20"/>
      <c r="DA39" s="29"/>
      <c r="DB39" s="24" t="str">
        <f t="shared" si="281"/>
        <v xml:space="preserve"> </v>
      </c>
      <c r="DC39" s="24" t="str">
        <f t="shared" si="139"/>
        <v xml:space="preserve"> </v>
      </c>
      <c r="DD39" s="13"/>
      <c r="DE39" s="20"/>
      <c r="DF39" s="29"/>
      <c r="DG39" s="24" t="str">
        <f t="shared" si="259"/>
        <v xml:space="preserve"> </v>
      </c>
      <c r="DH39" s="24" t="str">
        <f t="shared" si="260"/>
        <v xml:space="preserve"> </v>
      </c>
      <c r="DI39" s="13">
        <v>8713.7999999999993</v>
      </c>
      <c r="DJ39" s="29">
        <v>-379</v>
      </c>
      <c r="DK39" s="24">
        <f t="shared" si="112"/>
        <v>-22.991556728232187</v>
      </c>
      <c r="DL39" s="13"/>
      <c r="DM39" s="20"/>
      <c r="DN39" s="29"/>
      <c r="DO39" s="24" t="str">
        <f t="shared" si="282"/>
        <v xml:space="preserve"> </v>
      </c>
      <c r="DP39" s="58" t="str">
        <f t="shared" si="141"/>
        <v xml:space="preserve"> </v>
      </c>
      <c r="DQ39" s="13">
        <v>87600</v>
      </c>
      <c r="DR39" s="20">
        <v>81125</v>
      </c>
      <c r="DS39" s="29">
        <v>80298.7</v>
      </c>
      <c r="DT39" s="24">
        <f t="shared" si="114"/>
        <v>0.92608447488584478</v>
      </c>
      <c r="DU39" s="24">
        <f t="shared" si="232"/>
        <v>1.0102903284860154</v>
      </c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</row>
    <row r="40" spans="1:144" s="27" customFormat="1" ht="15.75" customHeight="1" outlineLevel="1" x14ac:dyDescent="0.25">
      <c r="A40" s="14">
        <v>30</v>
      </c>
      <c r="B40" s="8" t="s">
        <v>4</v>
      </c>
      <c r="C40" s="13">
        <f t="shared" si="143"/>
        <v>1309000</v>
      </c>
      <c r="D40" s="13">
        <f t="shared" si="144"/>
        <v>955459.06</v>
      </c>
      <c r="E40" s="23">
        <v>842628.29</v>
      </c>
      <c r="F40" s="24">
        <f t="shared" si="268"/>
        <v>0.72991524828113064</v>
      </c>
      <c r="G40" s="24">
        <f t="shared" si="269"/>
        <v>1.1339033727433956</v>
      </c>
      <c r="H40" s="13">
        <f t="shared" si="245"/>
        <v>720300</v>
      </c>
      <c r="I40" s="13">
        <f t="shared" si="246"/>
        <v>475812.8</v>
      </c>
      <c r="J40" s="20">
        <v>376979.49</v>
      </c>
      <c r="K40" s="24">
        <f t="shared" si="270"/>
        <v>0.66057587116479244</v>
      </c>
      <c r="L40" s="24">
        <f t="shared" si="115"/>
        <v>1.262171583923571</v>
      </c>
      <c r="M40" s="13">
        <v>175000</v>
      </c>
      <c r="N40" s="20">
        <v>138218.04999999999</v>
      </c>
      <c r="O40" s="29">
        <v>133874.13</v>
      </c>
      <c r="P40" s="24">
        <f t="shared" si="271"/>
        <v>0.78981742857142856</v>
      </c>
      <c r="Q40" s="24">
        <f t="shared" si="116"/>
        <v>1.0324477925645528</v>
      </c>
      <c r="R40" s="13"/>
      <c r="S40" s="20"/>
      <c r="T40" s="29"/>
      <c r="U40" s="24" t="str">
        <f t="shared" si="272"/>
        <v xml:space="preserve"> </v>
      </c>
      <c r="V40" s="24" t="str">
        <f t="shared" si="235"/>
        <v xml:space="preserve"> </v>
      </c>
      <c r="W40" s="13"/>
      <c r="X40" s="20"/>
      <c r="Y40" s="29"/>
      <c r="Z40" s="24" t="str">
        <f t="shared" si="247"/>
        <v xml:space="preserve"> </v>
      </c>
      <c r="AA40" s="24" t="str">
        <f t="shared" si="248"/>
        <v xml:space="preserve"> </v>
      </c>
      <c r="AB40" s="13">
        <v>75000</v>
      </c>
      <c r="AC40" s="20">
        <v>50871.55</v>
      </c>
      <c r="AD40" s="29">
        <v>43923.839999999997</v>
      </c>
      <c r="AE40" s="24">
        <f t="shared" si="273"/>
        <v>0.67828733333333335</v>
      </c>
      <c r="AF40" s="24">
        <f t="shared" si="119"/>
        <v>1.1581762887762093</v>
      </c>
      <c r="AG40" s="13">
        <v>470000</v>
      </c>
      <c r="AH40" s="20">
        <v>285023.2</v>
      </c>
      <c r="AI40" s="29">
        <v>198781.52</v>
      </c>
      <c r="AJ40" s="24">
        <f t="shared" si="274"/>
        <v>0.60643234042553196</v>
      </c>
      <c r="AK40" s="24">
        <f t="shared" si="120"/>
        <v>1.4338515974724413</v>
      </c>
      <c r="AL40" s="13">
        <v>300</v>
      </c>
      <c r="AM40" s="20">
        <v>1700</v>
      </c>
      <c r="AN40" s="29">
        <v>400</v>
      </c>
      <c r="AO40" s="24" t="str">
        <f t="shared" si="275"/>
        <v>СВ.200</v>
      </c>
      <c r="AP40" s="24" t="str">
        <f t="shared" si="276"/>
        <v>св.200</v>
      </c>
      <c r="AQ40" s="13">
        <f t="shared" si="249"/>
        <v>588700</v>
      </c>
      <c r="AR40" s="20">
        <f t="shared" si="250"/>
        <v>479646.26</v>
      </c>
      <c r="AS40" s="40">
        <v>465648.80000000005</v>
      </c>
      <c r="AT40" s="24">
        <f t="shared" si="99"/>
        <v>0.81475498556140646</v>
      </c>
      <c r="AU40" s="24">
        <f t="shared" si="122"/>
        <v>1.0300601225644734</v>
      </c>
      <c r="AV40" s="13"/>
      <c r="AW40" s="20"/>
      <c r="AX40" s="29"/>
      <c r="AY40" s="24" t="str">
        <f t="shared" si="277"/>
        <v xml:space="preserve"> </v>
      </c>
      <c r="AZ40" s="24" t="str">
        <f t="shared" si="123"/>
        <v xml:space="preserve"> </v>
      </c>
      <c r="BA40" s="13">
        <v>17400</v>
      </c>
      <c r="BB40" s="20">
        <v>1650</v>
      </c>
      <c r="BC40" s="29">
        <v>1883.45</v>
      </c>
      <c r="BD40" s="24">
        <f t="shared" si="124"/>
        <v>9.4827586206896547E-2</v>
      </c>
      <c r="BE40" s="24">
        <f t="shared" si="125"/>
        <v>0.87605192598688575</v>
      </c>
      <c r="BF40" s="13">
        <v>8300</v>
      </c>
      <c r="BG40" s="20">
        <v>9061</v>
      </c>
      <c r="BH40" s="29">
        <v>2091</v>
      </c>
      <c r="BI40" s="24">
        <f t="shared" si="283"/>
        <v>1.0916867469879519</v>
      </c>
      <c r="BJ40" s="24" t="str">
        <f t="shared" si="127"/>
        <v>св.200</v>
      </c>
      <c r="BK40" s="13"/>
      <c r="BL40" s="20">
        <v>6551.33</v>
      </c>
      <c r="BM40" s="29"/>
      <c r="BN40" s="24" t="str">
        <f t="shared" si="278"/>
        <v xml:space="preserve"> </v>
      </c>
      <c r="BO40" s="24" t="str">
        <f t="shared" si="279"/>
        <v xml:space="preserve"> </v>
      </c>
      <c r="BP40" s="13">
        <v>276000</v>
      </c>
      <c r="BQ40" s="20">
        <v>251902.76</v>
      </c>
      <c r="BR40" s="29">
        <v>236924.64</v>
      </c>
      <c r="BS40" s="24">
        <f t="shared" si="280"/>
        <v>0.91269115942028989</v>
      </c>
      <c r="BT40" s="24">
        <f t="shared" si="175"/>
        <v>1.0632189205816669</v>
      </c>
      <c r="BU40" s="13">
        <v>210000</v>
      </c>
      <c r="BV40" s="20">
        <v>138914.17000000001</v>
      </c>
      <c r="BW40" s="29">
        <v>119803.11</v>
      </c>
      <c r="BX40" s="24">
        <f t="shared" si="263"/>
        <v>0.66149604761904768</v>
      </c>
      <c r="BY40" s="24">
        <f t="shared" si="264"/>
        <v>1.1595205667031516</v>
      </c>
      <c r="BZ40" s="13"/>
      <c r="CA40" s="20"/>
      <c r="CB40" s="29"/>
      <c r="CC40" s="24" t="str">
        <f t="shared" si="251"/>
        <v xml:space="preserve"> </v>
      </c>
      <c r="CD40" s="24" t="str">
        <f t="shared" si="252"/>
        <v xml:space="preserve"> </v>
      </c>
      <c r="CE40" s="13">
        <f t="shared" si="253"/>
        <v>0</v>
      </c>
      <c r="CF40" s="13">
        <f t="shared" si="254"/>
        <v>0</v>
      </c>
      <c r="CG40" s="23">
        <v>0</v>
      </c>
      <c r="CH40" s="24" t="str">
        <f t="shared" si="255"/>
        <v xml:space="preserve"> </v>
      </c>
      <c r="CI40" s="24" t="str">
        <f t="shared" si="256"/>
        <v xml:space="preserve"> </v>
      </c>
      <c r="CJ40" s="13"/>
      <c r="CK40" s="20"/>
      <c r="CL40" s="29"/>
      <c r="CM40" s="24" t="str">
        <f t="shared" si="133"/>
        <v xml:space="preserve"> </v>
      </c>
      <c r="CN40" s="24" t="str">
        <f t="shared" si="134"/>
        <v xml:space="preserve"> </v>
      </c>
      <c r="CO40" s="13"/>
      <c r="CP40" s="20"/>
      <c r="CQ40" s="29"/>
      <c r="CR40" s="24" t="str">
        <f t="shared" si="257"/>
        <v xml:space="preserve"> </v>
      </c>
      <c r="CS40" s="24" t="str">
        <f t="shared" si="258"/>
        <v xml:space="preserve"> </v>
      </c>
      <c r="CT40" s="13"/>
      <c r="CU40" s="20"/>
      <c r="CV40" s="29"/>
      <c r="CW40" s="24" t="str">
        <f t="shared" si="137"/>
        <v xml:space="preserve"> </v>
      </c>
      <c r="CX40" s="24" t="str">
        <f t="shared" si="138"/>
        <v xml:space="preserve"> </v>
      </c>
      <c r="CY40" s="13"/>
      <c r="CZ40" s="20"/>
      <c r="DA40" s="29"/>
      <c r="DB40" s="24" t="str">
        <f t="shared" si="281"/>
        <v xml:space="preserve"> </v>
      </c>
      <c r="DC40" s="24" t="str">
        <f t="shared" si="139"/>
        <v xml:space="preserve"> </v>
      </c>
      <c r="DD40" s="13"/>
      <c r="DE40" s="20"/>
      <c r="DF40" s="29"/>
      <c r="DG40" s="24" t="str">
        <f t="shared" si="259"/>
        <v xml:space="preserve"> </v>
      </c>
      <c r="DH40" s="24" t="str">
        <f t="shared" si="260"/>
        <v xml:space="preserve"> </v>
      </c>
      <c r="DI40" s="13"/>
      <c r="DJ40" s="29"/>
      <c r="DK40" s="24" t="str">
        <f t="shared" si="112"/>
        <v xml:space="preserve"> </v>
      </c>
      <c r="DL40" s="13"/>
      <c r="DM40" s="20"/>
      <c r="DN40" s="29"/>
      <c r="DO40" s="24" t="str">
        <f t="shared" si="282"/>
        <v xml:space="preserve"> </v>
      </c>
      <c r="DP40" s="58" t="str">
        <f t="shared" si="141"/>
        <v xml:space="preserve"> </v>
      </c>
      <c r="DQ40" s="13">
        <v>77000</v>
      </c>
      <c r="DR40" s="20">
        <v>71567</v>
      </c>
      <c r="DS40" s="29">
        <v>104946.6</v>
      </c>
      <c r="DT40" s="24">
        <f t="shared" si="114"/>
        <v>0.9294415584415584</v>
      </c>
      <c r="DU40" s="24">
        <f t="shared" si="232"/>
        <v>0.68193729001225378</v>
      </c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</row>
    <row r="41" spans="1:144" s="27" customFormat="1" ht="16.5" customHeight="1" outlineLevel="1" x14ac:dyDescent="0.25">
      <c r="A41" s="14">
        <v>31</v>
      </c>
      <c r="B41" s="8" t="s">
        <v>99</v>
      </c>
      <c r="C41" s="13">
        <f t="shared" si="143"/>
        <v>1793774.52</v>
      </c>
      <c r="D41" s="13">
        <f t="shared" si="144"/>
        <v>1422541.38</v>
      </c>
      <c r="E41" s="23">
        <v>1980364.8</v>
      </c>
      <c r="F41" s="24">
        <f t="shared" si="268"/>
        <v>0.79304358721741675</v>
      </c>
      <c r="G41" s="24">
        <f t="shared" si="269"/>
        <v>0.71832289687233375</v>
      </c>
      <c r="H41" s="13">
        <f t="shared" si="245"/>
        <v>1522000</v>
      </c>
      <c r="I41" s="13">
        <f t="shared" si="246"/>
        <v>1201866.8999999999</v>
      </c>
      <c r="J41" s="20">
        <v>1132333.67</v>
      </c>
      <c r="K41" s="24">
        <f t="shared" si="270"/>
        <v>0.78966287779237843</v>
      </c>
      <c r="L41" s="24">
        <f t="shared" si="115"/>
        <v>1.0614070144182854</v>
      </c>
      <c r="M41" s="13">
        <v>357000</v>
      </c>
      <c r="N41" s="20">
        <v>780050.49</v>
      </c>
      <c r="O41" s="29">
        <v>330479.78999999998</v>
      </c>
      <c r="P41" s="24" t="str">
        <f t="shared" si="271"/>
        <v>СВ.200</v>
      </c>
      <c r="Q41" s="24" t="str">
        <f t="shared" si="116"/>
        <v>св.200</v>
      </c>
      <c r="R41" s="13"/>
      <c r="S41" s="20"/>
      <c r="T41" s="29"/>
      <c r="U41" s="24" t="str">
        <f t="shared" si="272"/>
        <v xml:space="preserve"> </v>
      </c>
      <c r="V41" s="24" t="str">
        <f t="shared" si="235"/>
        <v xml:space="preserve"> </v>
      </c>
      <c r="W41" s="13"/>
      <c r="X41" s="20"/>
      <c r="Y41" s="29"/>
      <c r="Z41" s="24" t="str">
        <f t="shared" si="247"/>
        <v xml:space="preserve"> </v>
      </c>
      <c r="AA41" s="24" t="str">
        <f t="shared" si="248"/>
        <v xml:space="preserve"> </v>
      </c>
      <c r="AB41" s="13">
        <v>215000</v>
      </c>
      <c r="AC41" s="20">
        <v>119348.97</v>
      </c>
      <c r="AD41" s="29">
        <v>28916.76</v>
      </c>
      <c r="AE41" s="24">
        <f t="shared" si="273"/>
        <v>0.55511148837209301</v>
      </c>
      <c r="AF41" s="24" t="str">
        <f t="shared" si="119"/>
        <v>св.200</v>
      </c>
      <c r="AG41" s="13">
        <v>950000</v>
      </c>
      <c r="AH41" s="20">
        <v>302467.44</v>
      </c>
      <c r="AI41" s="29">
        <v>772937.12</v>
      </c>
      <c r="AJ41" s="24">
        <f t="shared" si="274"/>
        <v>0.31838677894736844</v>
      </c>
      <c r="AK41" s="24">
        <f>IF(AI41&lt;=0," ",IF(AH41/AI41*100&gt;200,"св.200",AH41/AI41))</f>
        <v>0.39132218155080972</v>
      </c>
      <c r="AL41" s="13"/>
      <c r="AM41" s="20"/>
      <c r="AN41" s="29"/>
      <c r="AO41" s="24" t="str">
        <f t="shared" si="275"/>
        <v xml:space="preserve"> </v>
      </c>
      <c r="AP41" s="24" t="str">
        <f t="shared" si="276"/>
        <v xml:space="preserve"> </v>
      </c>
      <c r="AQ41" s="13">
        <f t="shared" si="249"/>
        <v>271774.52</v>
      </c>
      <c r="AR41" s="20">
        <f t="shared" si="250"/>
        <v>220674.47999999998</v>
      </c>
      <c r="AS41" s="40">
        <v>848031.13</v>
      </c>
      <c r="AT41" s="24">
        <f t="shared" si="99"/>
        <v>0.81197633979815309</v>
      </c>
      <c r="AU41" s="24">
        <f t="shared" si="122"/>
        <v>0.26021978697881054</v>
      </c>
      <c r="AV41" s="13"/>
      <c r="AW41" s="20"/>
      <c r="AX41" s="29"/>
      <c r="AY41" s="24" t="str">
        <f t="shared" si="277"/>
        <v xml:space="preserve"> </v>
      </c>
      <c r="AZ41" s="24" t="str">
        <f t="shared" si="123"/>
        <v xml:space="preserve"> </v>
      </c>
      <c r="BA41" s="13"/>
      <c r="BB41" s="20"/>
      <c r="BC41" s="29"/>
      <c r="BD41" s="24" t="str">
        <f t="shared" si="124"/>
        <v xml:space="preserve"> </v>
      </c>
      <c r="BE41" s="24" t="str">
        <f t="shared" si="125"/>
        <v xml:space="preserve"> </v>
      </c>
      <c r="BF41" s="13"/>
      <c r="BG41" s="20"/>
      <c r="BH41" s="29"/>
      <c r="BI41" s="24" t="str">
        <f t="shared" si="283"/>
        <v xml:space="preserve"> </v>
      </c>
      <c r="BJ41" s="24" t="str">
        <f t="shared" si="127"/>
        <v xml:space="preserve"> </v>
      </c>
      <c r="BK41" s="13"/>
      <c r="BL41" s="20"/>
      <c r="BM41" s="29"/>
      <c r="BN41" s="24" t="str">
        <f t="shared" si="105"/>
        <v xml:space="preserve"> </v>
      </c>
      <c r="BO41" s="24" t="str">
        <f t="shared" si="128"/>
        <v xml:space="preserve"> </v>
      </c>
      <c r="BP41" s="13">
        <v>200000</v>
      </c>
      <c r="BQ41" s="20">
        <v>148185.79999999999</v>
      </c>
      <c r="BR41" s="29">
        <v>206888.08</v>
      </c>
      <c r="BS41" s="24">
        <f t="shared" si="280"/>
        <v>0.74092899999999995</v>
      </c>
      <c r="BT41" s="24">
        <f t="shared" si="175"/>
        <v>0.71626069515459756</v>
      </c>
      <c r="BU41" s="13"/>
      <c r="BV41" s="20">
        <v>579.01</v>
      </c>
      <c r="BW41" s="29">
        <v>3586.27</v>
      </c>
      <c r="BX41" s="24" t="str">
        <f t="shared" si="263"/>
        <v xml:space="preserve"> </v>
      </c>
      <c r="BY41" s="24">
        <f t="shared" si="264"/>
        <v>0.16145187060650759</v>
      </c>
      <c r="BZ41" s="13"/>
      <c r="CA41" s="20"/>
      <c r="CB41" s="29">
        <v>540000</v>
      </c>
      <c r="CC41" s="24" t="str">
        <f t="shared" si="251"/>
        <v xml:space="preserve"> </v>
      </c>
      <c r="CD41" s="24">
        <f t="shared" si="252"/>
        <v>0</v>
      </c>
      <c r="CE41" s="13">
        <f t="shared" si="253"/>
        <v>0</v>
      </c>
      <c r="CF41" s="13">
        <f t="shared" si="254"/>
        <v>0</v>
      </c>
      <c r="CG41" s="23">
        <v>0</v>
      </c>
      <c r="CH41" s="24" t="str">
        <f t="shared" si="255"/>
        <v xml:space="preserve"> </v>
      </c>
      <c r="CI41" s="24" t="str">
        <f t="shared" si="256"/>
        <v xml:space="preserve"> </v>
      </c>
      <c r="CJ41" s="13"/>
      <c r="CK41" s="20"/>
      <c r="CL41" s="29"/>
      <c r="CM41" s="24" t="str">
        <f t="shared" si="133"/>
        <v xml:space="preserve"> </v>
      </c>
      <c r="CN41" s="24" t="str">
        <f t="shared" si="134"/>
        <v xml:space="preserve"> </v>
      </c>
      <c r="CO41" s="13"/>
      <c r="CP41" s="20"/>
      <c r="CQ41" s="29"/>
      <c r="CR41" s="24" t="str">
        <f t="shared" si="257"/>
        <v xml:space="preserve"> </v>
      </c>
      <c r="CS41" s="24" t="str">
        <f t="shared" si="258"/>
        <v xml:space="preserve"> </v>
      </c>
      <c r="CT41" s="13"/>
      <c r="CU41" s="20"/>
      <c r="CV41" s="29"/>
      <c r="CW41" s="24" t="str">
        <f t="shared" si="137"/>
        <v xml:space="preserve"> </v>
      </c>
      <c r="CX41" s="24" t="str">
        <f t="shared" si="138"/>
        <v xml:space="preserve"> </v>
      </c>
      <c r="CY41" s="13"/>
      <c r="CZ41" s="20"/>
      <c r="DA41" s="29"/>
      <c r="DB41" s="24" t="str">
        <f t="shared" si="281"/>
        <v xml:space="preserve"> </v>
      </c>
      <c r="DC41" s="24" t="str">
        <f t="shared" si="139"/>
        <v xml:space="preserve"> </v>
      </c>
      <c r="DD41" s="13"/>
      <c r="DE41" s="20"/>
      <c r="DF41" s="29"/>
      <c r="DG41" s="24" t="str">
        <f t="shared" si="259"/>
        <v xml:space="preserve"> </v>
      </c>
      <c r="DH41" s="24" t="str">
        <f t="shared" si="260"/>
        <v xml:space="preserve"> </v>
      </c>
      <c r="DI41" s="13">
        <v>135.15</v>
      </c>
      <c r="DJ41" s="29">
        <v>-361.22</v>
      </c>
      <c r="DK41" s="24">
        <f t="shared" si="112"/>
        <v>-0.374148718232656</v>
      </c>
      <c r="DL41" s="13"/>
      <c r="DM41" s="20"/>
      <c r="DN41" s="29"/>
      <c r="DO41" s="24" t="str">
        <f t="shared" si="282"/>
        <v xml:space="preserve"> </v>
      </c>
      <c r="DP41" s="58" t="str">
        <f t="shared" si="141"/>
        <v xml:space="preserve"> </v>
      </c>
      <c r="DQ41" s="13">
        <v>71774.52</v>
      </c>
      <c r="DR41" s="20">
        <v>71774.52</v>
      </c>
      <c r="DS41" s="29">
        <v>97918</v>
      </c>
      <c r="DT41" s="24">
        <f t="shared" si="114"/>
        <v>1</v>
      </c>
      <c r="DU41" s="24">
        <f t="shared" si="232"/>
        <v>0.73300639310443438</v>
      </c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</row>
    <row r="42" spans="1:144" s="17" customFormat="1" ht="15.75" x14ac:dyDescent="0.25">
      <c r="A42" s="16"/>
      <c r="B42" s="7" t="s">
        <v>127</v>
      </c>
      <c r="C42" s="43">
        <f>SUM(C43:C47)</f>
        <v>30607348.949999999</v>
      </c>
      <c r="D42" s="43">
        <f>SUM(D43:D47)</f>
        <v>23633501.859999996</v>
      </c>
      <c r="E42" s="26">
        <v>20880493.149999999</v>
      </c>
      <c r="F42" s="22">
        <f t="shared" si="268"/>
        <v>0.77215122089167398</v>
      </c>
      <c r="G42" s="22">
        <f t="shared" si="269"/>
        <v>1.1318459621725936</v>
      </c>
      <c r="H42" s="21">
        <f>SUM(H43:H47)</f>
        <v>28887540</v>
      </c>
      <c r="I42" s="43">
        <f>SUM(I43:I47)</f>
        <v>22390509.889999997</v>
      </c>
      <c r="J42" s="43">
        <v>17391740.649999999</v>
      </c>
      <c r="K42" s="22">
        <f t="shared" si="270"/>
        <v>0.77509230242519778</v>
      </c>
      <c r="L42" s="22">
        <f t="shared" si="115"/>
        <v>1.287422020635985</v>
      </c>
      <c r="M42" s="43">
        <f>SUM(M43:M47)</f>
        <v>21736640</v>
      </c>
      <c r="N42" s="43">
        <f>SUM(N43:N47)</f>
        <v>18635864.170000006</v>
      </c>
      <c r="O42" s="43">
        <v>13882172.73</v>
      </c>
      <c r="P42" s="22">
        <f t="shared" si="271"/>
        <v>0.85734796960339799</v>
      </c>
      <c r="Q42" s="22">
        <f t="shared" si="116"/>
        <v>1.3424313709717113</v>
      </c>
      <c r="R42" s="43">
        <f>SUM(R43:R47)</f>
        <v>1838900</v>
      </c>
      <c r="S42" s="43">
        <f>SUM(S43:S47)</f>
        <v>1248699.4099999999</v>
      </c>
      <c r="T42" s="43">
        <v>1262341.29</v>
      </c>
      <c r="U42" s="22">
        <f t="shared" si="272"/>
        <v>0.6790469356680624</v>
      </c>
      <c r="V42" s="22">
        <f t="shared" si="117"/>
        <v>0.98919319196158106</v>
      </c>
      <c r="W42" s="43">
        <f>SUM(W43:W47)</f>
        <v>340000</v>
      </c>
      <c r="X42" s="43">
        <f>SUM(X43:X47)</f>
        <v>434033.41</v>
      </c>
      <c r="Y42" s="43">
        <v>300131.5</v>
      </c>
      <c r="Z42" s="22">
        <f t="shared" ref="Z42:Z66" si="284">IF(X42&lt;=0," ",IF(W42&lt;=0," ",IF(X42/W42*100&gt;200,"СВ.200",X42/W42)))</f>
        <v>1.2765688529411765</v>
      </c>
      <c r="AA42" s="22">
        <f t="shared" si="118"/>
        <v>1.4461441401519</v>
      </c>
      <c r="AB42" s="43">
        <f>SUM(AB43:AB47)</f>
        <v>781000</v>
      </c>
      <c r="AC42" s="43">
        <f>SUM(AC43:AC47)</f>
        <v>314148.61999999994</v>
      </c>
      <c r="AD42" s="43">
        <v>159669.08000000002</v>
      </c>
      <c r="AE42" s="22">
        <f t="shared" si="273"/>
        <v>0.40223895006402038</v>
      </c>
      <c r="AF42" s="22">
        <f t="shared" si="119"/>
        <v>1.9674981530550555</v>
      </c>
      <c r="AG42" s="43">
        <f>SUM(AG43:AG47)</f>
        <v>4184000</v>
      </c>
      <c r="AH42" s="43">
        <f>SUM(AH43:AH47)</f>
        <v>1754914.2799999998</v>
      </c>
      <c r="AI42" s="43">
        <v>1987239.19</v>
      </c>
      <c r="AJ42" s="22">
        <f t="shared" si="274"/>
        <v>0.41943457934990436</v>
      </c>
      <c r="AK42" s="22">
        <f t="shared" si="120"/>
        <v>0.88309162220175408</v>
      </c>
      <c r="AL42" s="43">
        <f>SUM(AL43:AL47)</f>
        <v>7000</v>
      </c>
      <c r="AM42" s="43">
        <f>SUM(AM43:AM47)</f>
        <v>2850</v>
      </c>
      <c r="AN42" s="43">
        <v>3550</v>
      </c>
      <c r="AO42" s="22">
        <f t="shared" si="191"/>
        <v>0.40714285714285714</v>
      </c>
      <c r="AP42" s="22">
        <f t="shared" si="121"/>
        <v>0.80281690140845074</v>
      </c>
      <c r="AQ42" s="43">
        <f>SUM(AQ43:AQ47)</f>
        <v>1719808.95</v>
      </c>
      <c r="AR42" s="43">
        <f>SUM(AR43:AR47)</f>
        <v>1242991.97</v>
      </c>
      <c r="AS42" s="43">
        <v>3488752.5</v>
      </c>
      <c r="AT42" s="22">
        <f t="shared" si="99"/>
        <v>0.72275002987977244</v>
      </c>
      <c r="AU42" s="22">
        <f t="shared" si="122"/>
        <v>0.35628551179827173</v>
      </c>
      <c r="AV42" s="43">
        <f>SUM(AV43:AV47)</f>
        <v>242500</v>
      </c>
      <c r="AW42" s="43">
        <f>SUM(AW43:AW47)</f>
        <v>138351.79999999999</v>
      </c>
      <c r="AX42" s="43">
        <v>181903.06</v>
      </c>
      <c r="AY42" s="22">
        <f t="shared" si="277"/>
        <v>0.57052288659793815</v>
      </c>
      <c r="AZ42" s="22">
        <f t="shared" si="123"/>
        <v>0.76057983851398647</v>
      </c>
      <c r="BA42" s="43">
        <f>SUM(BA43:BA47)</f>
        <v>136000</v>
      </c>
      <c r="BB42" s="43">
        <f>SUM(BB43:BB47)</f>
        <v>135741.63</v>
      </c>
      <c r="BC42" s="43">
        <v>42593.79</v>
      </c>
      <c r="BD42" s="22">
        <f t="shared" si="124"/>
        <v>0.99810022058823533</v>
      </c>
      <c r="BE42" s="22" t="str">
        <f t="shared" si="125"/>
        <v>св.200</v>
      </c>
      <c r="BF42" s="43">
        <f>SUM(BF43:BF47)</f>
        <v>380900</v>
      </c>
      <c r="BG42" s="43">
        <f>SUM(BG43:BG47)</f>
        <v>231640.86</v>
      </c>
      <c r="BH42" s="43">
        <v>272507</v>
      </c>
      <c r="BI42" s="22">
        <f t="shared" si="283"/>
        <v>0.60814087687056961</v>
      </c>
      <c r="BJ42" s="22">
        <f t="shared" si="127"/>
        <v>0.85003636603830357</v>
      </c>
      <c r="BK42" s="43">
        <f>SUM(BK43:BK47)</f>
        <v>0</v>
      </c>
      <c r="BL42" s="43">
        <f>SUM(BL43:BL47)</f>
        <v>0</v>
      </c>
      <c r="BM42" s="43">
        <v>0</v>
      </c>
      <c r="BN42" s="22" t="str">
        <f t="shared" si="105"/>
        <v xml:space="preserve"> </v>
      </c>
      <c r="BO42" s="22" t="str">
        <f t="shared" si="128"/>
        <v xml:space="preserve"> </v>
      </c>
      <c r="BP42" s="43">
        <f>SUM(BP43:BP47)</f>
        <v>0</v>
      </c>
      <c r="BQ42" s="43">
        <f>SUM(BQ43:BQ47)</f>
        <v>0</v>
      </c>
      <c r="BR42" s="43">
        <v>0</v>
      </c>
      <c r="BS42" s="22" t="str">
        <f t="shared" si="280"/>
        <v xml:space="preserve"> </v>
      </c>
      <c r="BT42" s="22" t="str">
        <f t="shared" si="175"/>
        <v xml:space="preserve"> </v>
      </c>
      <c r="BU42" s="43">
        <f>SUM(BU43:BU47)</f>
        <v>409470</v>
      </c>
      <c r="BV42" s="43">
        <f>SUM(BV43:BV47)</f>
        <v>379088.39999999997</v>
      </c>
      <c r="BW42" s="43">
        <v>387360.17000000004</v>
      </c>
      <c r="BX42" s="22">
        <f t="shared" ref="BX42:BX68" si="285">IF(BV42&lt;=0," ",IF(BU42&lt;=0," ",IF(BV42/BU42*100&gt;200,"СВ.200",BV42/BU42)))</f>
        <v>0.92580262290277671</v>
      </c>
      <c r="BY42" s="22">
        <f t="shared" si="129"/>
        <v>0.97864579107345995</v>
      </c>
      <c r="BZ42" s="43">
        <f>SUM(BZ43:BZ47)</f>
        <v>0</v>
      </c>
      <c r="CA42" s="43">
        <f>SUM(CA43:CA47)</f>
        <v>0</v>
      </c>
      <c r="CB42" s="43">
        <v>0</v>
      </c>
      <c r="CC42" s="22" t="str">
        <f t="shared" si="188"/>
        <v xml:space="preserve"> </v>
      </c>
      <c r="CD42" s="22" t="str">
        <f t="shared" si="158"/>
        <v xml:space="preserve"> </v>
      </c>
      <c r="CE42" s="43">
        <f>SUM(CE43:CE47)</f>
        <v>200000</v>
      </c>
      <c r="CF42" s="43">
        <f>SUM(CF43:CF47)</f>
        <v>104762.99</v>
      </c>
      <c r="CG42" s="43">
        <v>2410896.9</v>
      </c>
      <c r="CH42" s="22">
        <f t="shared" si="132"/>
        <v>0.52381495</v>
      </c>
      <c r="CI42" s="22">
        <f t="shared" si="160"/>
        <v>4.345394861140682E-2</v>
      </c>
      <c r="CJ42" s="43">
        <f>SUM(CJ43:CJ47)</f>
        <v>200000</v>
      </c>
      <c r="CK42" s="43">
        <f>SUM(CK43:CK47)</f>
        <v>104762.99</v>
      </c>
      <c r="CL42" s="43">
        <v>156996.57999999999</v>
      </c>
      <c r="CM42" s="22">
        <f t="shared" si="133"/>
        <v>0.52381495</v>
      </c>
      <c r="CN42" s="22">
        <f t="shared" si="134"/>
        <v>0.66729472705711179</v>
      </c>
      <c r="CO42" s="43">
        <f>SUM(CO43:CO47)</f>
        <v>0</v>
      </c>
      <c r="CP42" s="43">
        <f>SUM(CP43:CP47)</f>
        <v>0</v>
      </c>
      <c r="CQ42" s="43">
        <v>2253900.3199999998</v>
      </c>
      <c r="CR42" s="22" t="str">
        <f t="shared" si="135"/>
        <v xml:space="preserve"> </v>
      </c>
      <c r="CS42" s="22">
        <f t="shared" si="136"/>
        <v>0</v>
      </c>
      <c r="CT42" s="43">
        <f>SUM(CT43:CT47)</f>
        <v>0</v>
      </c>
      <c r="CU42" s="43">
        <f>SUM(CU43:CU47)</f>
        <v>0</v>
      </c>
      <c r="CV42" s="43">
        <v>0</v>
      </c>
      <c r="CW42" s="34" t="str">
        <f t="shared" si="137"/>
        <v xml:space="preserve"> </v>
      </c>
      <c r="CX42" s="34" t="str">
        <f t="shared" si="138"/>
        <v xml:space="preserve"> </v>
      </c>
      <c r="CY42" s="43">
        <f>SUM(CY43:CY47)</f>
        <v>67739</v>
      </c>
      <c r="CZ42" s="43">
        <f>SUM(CZ43:CZ47)</f>
        <v>45406.34</v>
      </c>
      <c r="DA42" s="43">
        <v>47804.71</v>
      </c>
      <c r="DB42" s="22">
        <f t="shared" si="281"/>
        <v>0.67031311356825463</v>
      </c>
      <c r="DC42" s="22">
        <f t="shared" si="139"/>
        <v>0.94982983894264805</v>
      </c>
      <c r="DD42" s="43">
        <f>SUM(DD43:DD47)</f>
        <v>0</v>
      </c>
      <c r="DE42" s="43">
        <f>SUM(DE43:DE47)</f>
        <v>0</v>
      </c>
      <c r="DF42" s="43">
        <v>0</v>
      </c>
      <c r="DG42" s="22" t="str">
        <f t="shared" ref="DG42:DG64" si="286">IF(DE42&lt;=0," ",IF(DD42&lt;=0," ",IF(DE42/DD42*100&gt;200,"СВ.200",DE42/DD42)))</f>
        <v xml:space="preserve"> </v>
      </c>
      <c r="DH42" s="22" t="str">
        <f t="shared" si="140"/>
        <v xml:space="preserve"> </v>
      </c>
      <c r="DI42" s="43">
        <f>SUM(DI43:DI47)</f>
        <v>0</v>
      </c>
      <c r="DJ42" s="43">
        <v>0</v>
      </c>
      <c r="DK42" s="22" t="str">
        <f t="shared" si="112"/>
        <v xml:space="preserve"> </v>
      </c>
      <c r="DL42" s="43">
        <f>SUM(DL43:DL47)</f>
        <v>0</v>
      </c>
      <c r="DM42" s="43">
        <f>SUM(DM43:DM47)</f>
        <v>0</v>
      </c>
      <c r="DN42" s="43">
        <v>0</v>
      </c>
      <c r="DO42" s="22" t="str">
        <f t="shared" si="282"/>
        <v xml:space="preserve"> </v>
      </c>
      <c r="DP42" s="57" t="str">
        <f t="shared" si="141"/>
        <v xml:space="preserve"> </v>
      </c>
      <c r="DQ42" s="43">
        <f>SUM(DQ43:DQ47)</f>
        <v>283199.95</v>
      </c>
      <c r="DR42" s="43">
        <f>SUM(DR43:DR47)</f>
        <v>207999.95</v>
      </c>
      <c r="DS42" s="43">
        <v>145686.87</v>
      </c>
      <c r="DT42" s="22">
        <f t="shared" si="114"/>
        <v>0.73446322995466629</v>
      </c>
      <c r="DU42" s="22">
        <f t="shared" si="232"/>
        <v>1.4277192584342022</v>
      </c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</row>
    <row r="43" spans="1:144" s="15" customFormat="1" ht="15.75" customHeight="1" outlineLevel="1" x14ac:dyDescent="0.25">
      <c r="A43" s="14">
        <f>31+1</f>
        <v>32</v>
      </c>
      <c r="B43" s="8" t="s">
        <v>113</v>
      </c>
      <c r="C43" s="13">
        <f t="shared" si="143"/>
        <v>23848639</v>
      </c>
      <c r="D43" s="13">
        <f t="shared" si="144"/>
        <v>18415458.599999998</v>
      </c>
      <c r="E43" s="23">
        <v>16086470.73</v>
      </c>
      <c r="F43" s="24">
        <f t="shared" si="268"/>
        <v>0.77218069341399309</v>
      </c>
      <c r="G43" s="24">
        <f t="shared" si="269"/>
        <v>1.1447792936741941</v>
      </c>
      <c r="H43" s="13">
        <f t="shared" ref="H43" si="287">M43+R43+W43+AB43+AG43+AL43</f>
        <v>22945900</v>
      </c>
      <c r="I43" s="13">
        <f t="shared" ref="I43" si="288">N43+S43+X43+AC43+AH43+AM43</f>
        <v>17792591.539999999</v>
      </c>
      <c r="J43" s="20">
        <v>15328404.07</v>
      </c>
      <c r="K43" s="24">
        <f t="shared" si="270"/>
        <v>0.77541484709686692</v>
      </c>
      <c r="L43" s="24">
        <f t="shared" si="115"/>
        <v>1.1607595584476265</v>
      </c>
      <c r="M43" s="13">
        <v>19172000</v>
      </c>
      <c r="N43" s="20">
        <v>15463153.17</v>
      </c>
      <c r="O43" s="29">
        <v>12840696.15</v>
      </c>
      <c r="P43" s="24">
        <f t="shared" si="271"/>
        <v>0.80654877790527857</v>
      </c>
      <c r="Q43" s="24">
        <f t="shared" si="116"/>
        <v>1.204230128130553</v>
      </c>
      <c r="R43" s="13">
        <v>1838900</v>
      </c>
      <c r="S43" s="20">
        <v>1248699.4099999999</v>
      </c>
      <c r="T43" s="29">
        <v>1262341.29</v>
      </c>
      <c r="U43" s="24">
        <f t="shared" si="272"/>
        <v>0.6790469356680624</v>
      </c>
      <c r="V43" s="24">
        <f t="shared" si="117"/>
        <v>0.98919319196158106</v>
      </c>
      <c r="W43" s="13">
        <v>235000</v>
      </c>
      <c r="X43" s="20">
        <v>311880.34999999998</v>
      </c>
      <c r="Y43" s="29">
        <v>234938.5</v>
      </c>
      <c r="Z43" s="24">
        <f t="shared" si="284"/>
        <v>1.3271504255319149</v>
      </c>
      <c r="AA43" s="24">
        <f t="shared" si="118"/>
        <v>1.3274978345396773</v>
      </c>
      <c r="AB43" s="13">
        <v>500000</v>
      </c>
      <c r="AC43" s="20">
        <v>199971.88</v>
      </c>
      <c r="AD43" s="29">
        <v>132778.85</v>
      </c>
      <c r="AE43" s="24">
        <f t="shared" si="273"/>
        <v>0.39994376000000004</v>
      </c>
      <c r="AF43" s="24">
        <f t="shared" si="119"/>
        <v>1.5060522063566599</v>
      </c>
      <c r="AG43" s="13">
        <v>1200000</v>
      </c>
      <c r="AH43" s="20">
        <v>568886.73</v>
      </c>
      <c r="AI43" s="29">
        <v>1061703.33</v>
      </c>
      <c r="AJ43" s="24">
        <f>IF(AH43&lt;=0," ",IF(AG43&lt;=0," ",IF(AH43/AG43*100&gt;200,"СВ.200",AH43/AG43)))</f>
        <v>0.47407227499999999</v>
      </c>
      <c r="AK43" s="24">
        <f t="shared" si="120"/>
        <v>0.53582456975057235</v>
      </c>
      <c r="AL43" s="13"/>
      <c r="AM43" s="20"/>
      <c r="AN43" s="29"/>
      <c r="AO43" s="24" t="str">
        <f t="shared" si="191"/>
        <v xml:space="preserve"> </v>
      </c>
      <c r="AP43" s="24" t="str">
        <f t="shared" si="121"/>
        <v xml:space="preserve"> </v>
      </c>
      <c r="AQ43" s="13">
        <f t="shared" ref="AQ43" si="289">AV43+BA43+BF43+BK43+BP43+BU43+BZ43+CE43+CT43+CY43+DD43+DL43+DQ43</f>
        <v>902739</v>
      </c>
      <c r="AR43" s="20">
        <f t="shared" ref="AR43" si="290">AW43+BB43+BG43+BL43+BQ43+BV43+CA43+CF43+CU43+CZ43+DE43+DI43+DM43+DR43</f>
        <v>622867.05999999994</v>
      </c>
      <c r="AS43" s="40">
        <v>758066.65999999992</v>
      </c>
      <c r="AT43" s="24">
        <f t="shared" si="99"/>
        <v>0.68997468814352758</v>
      </c>
      <c r="AU43" s="24">
        <f t="shared" si="122"/>
        <v>0.82165209587241317</v>
      </c>
      <c r="AV43" s="13">
        <v>242500</v>
      </c>
      <c r="AW43" s="20">
        <v>138351.79999999999</v>
      </c>
      <c r="AX43" s="29">
        <v>181903.06</v>
      </c>
      <c r="AY43" s="24">
        <f t="shared" si="277"/>
        <v>0.57052288659793815</v>
      </c>
      <c r="AZ43" s="24">
        <f t="shared" si="123"/>
        <v>0.76057983851398647</v>
      </c>
      <c r="BA43" s="13"/>
      <c r="BB43" s="20"/>
      <c r="BC43" s="29"/>
      <c r="BD43" s="24" t="str">
        <f t="shared" si="124"/>
        <v xml:space="preserve"> </v>
      </c>
      <c r="BE43" s="24" t="str">
        <f t="shared" si="125"/>
        <v xml:space="preserve"> </v>
      </c>
      <c r="BF43" s="13">
        <v>44500</v>
      </c>
      <c r="BG43" s="20">
        <v>26576.639999999999</v>
      </c>
      <c r="BH43" s="29">
        <v>22258.78</v>
      </c>
      <c r="BI43" s="24">
        <f t="shared" si="283"/>
        <v>0.59722786516853932</v>
      </c>
      <c r="BJ43" s="24">
        <f>IF(BG43=0," ",IF(BG43/BH43*100&gt;200,"св.200",BG43/BH43))</f>
        <v>1.193984575974065</v>
      </c>
      <c r="BK43" s="13"/>
      <c r="BL43" s="20"/>
      <c r="BM43" s="29"/>
      <c r="BN43" s="24"/>
      <c r="BO43" s="24" t="str">
        <f t="shared" si="128"/>
        <v xml:space="preserve"> </v>
      </c>
      <c r="BP43" s="13"/>
      <c r="BQ43" s="20"/>
      <c r="BR43" s="29"/>
      <c r="BS43" s="24" t="str">
        <f t="shared" si="280"/>
        <v xml:space="preserve"> </v>
      </c>
      <c r="BT43" s="24" t="str">
        <f t="shared" si="175"/>
        <v xml:space="preserve"> </v>
      </c>
      <c r="BU43" s="13">
        <v>310000</v>
      </c>
      <c r="BV43" s="20">
        <v>269769.28999999998</v>
      </c>
      <c r="BW43" s="29">
        <v>298103.53000000003</v>
      </c>
      <c r="BX43" s="24">
        <f t="shared" si="285"/>
        <v>0.87022351612903215</v>
      </c>
      <c r="BY43" s="24">
        <f t="shared" si="129"/>
        <v>0.90495167903580331</v>
      </c>
      <c r="BZ43" s="13"/>
      <c r="CA43" s="20"/>
      <c r="CB43" s="29"/>
      <c r="CC43" s="24" t="str">
        <f t="shared" si="188"/>
        <v xml:space="preserve"> </v>
      </c>
      <c r="CD43" s="24" t="str">
        <f t="shared" si="158"/>
        <v xml:space="preserve"> </v>
      </c>
      <c r="CE43" s="13">
        <f t="shared" ref="CE43" si="291">CJ43+CO43</f>
        <v>200000</v>
      </c>
      <c r="CF43" s="13">
        <f t="shared" ref="CF43" si="292">CK43+CP43</f>
        <v>104762.99</v>
      </c>
      <c r="CG43" s="23">
        <v>156996.57999999999</v>
      </c>
      <c r="CH43" s="24">
        <f t="shared" si="132"/>
        <v>0.52381495</v>
      </c>
      <c r="CI43" s="24">
        <f t="shared" si="160"/>
        <v>0.66729472705711179</v>
      </c>
      <c r="CJ43" s="13">
        <v>200000</v>
      </c>
      <c r="CK43" s="20">
        <v>104762.99</v>
      </c>
      <c r="CL43" s="29">
        <v>156996.57999999999</v>
      </c>
      <c r="CM43" s="24">
        <f t="shared" si="133"/>
        <v>0.52381495</v>
      </c>
      <c r="CN43" s="24">
        <f t="shared" si="134"/>
        <v>0.66729472705711179</v>
      </c>
      <c r="CO43" s="13"/>
      <c r="CP43" s="20"/>
      <c r="CQ43" s="29"/>
      <c r="CR43" s="24" t="str">
        <f t="shared" si="135"/>
        <v xml:space="preserve"> </v>
      </c>
      <c r="CS43" s="24" t="str">
        <f t="shared" si="136"/>
        <v xml:space="preserve"> </v>
      </c>
      <c r="CT43" s="13"/>
      <c r="CU43" s="20"/>
      <c r="CV43" s="29"/>
      <c r="CW43" s="24" t="str">
        <f t="shared" si="137"/>
        <v xml:space="preserve"> </v>
      </c>
      <c r="CX43" s="24" t="str">
        <f t="shared" si="138"/>
        <v xml:space="preserve"> </v>
      </c>
      <c r="CY43" s="13">
        <v>67739</v>
      </c>
      <c r="CZ43" s="20">
        <v>45406.34</v>
      </c>
      <c r="DA43" s="29">
        <v>47804.71</v>
      </c>
      <c r="DB43" s="24">
        <f t="shared" si="281"/>
        <v>0.67031311356825463</v>
      </c>
      <c r="DC43" s="24">
        <f t="shared" si="139"/>
        <v>0.94982983894264805</v>
      </c>
      <c r="DD43" s="13"/>
      <c r="DE43" s="20"/>
      <c r="DF43" s="29"/>
      <c r="DG43" s="24" t="str">
        <f t="shared" si="286"/>
        <v xml:space="preserve"> </v>
      </c>
      <c r="DH43" s="24" t="str">
        <f t="shared" si="140"/>
        <v xml:space="preserve"> </v>
      </c>
      <c r="DI43" s="13"/>
      <c r="DJ43" s="29"/>
      <c r="DK43" s="24" t="str">
        <f t="shared" si="112"/>
        <v xml:space="preserve"> </v>
      </c>
      <c r="DL43" s="13"/>
      <c r="DM43" s="20"/>
      <c r="DN43" s="29"/>
      <c r="DO43" s="24" t="str">
        <f t="shared" si="282"/>
        <v xml:space="preserve"> </v>
      </c>
      <c r="DP43" s="58" t="str">
        <f t="shared" si="141"/>
        <v xml:space="preserve"> </v>
      </c>
      <c r="DQ43" s="13">
        <v>38000</v>
      </c>
      <c r="DR43" s="20">
        <v>38000</v>
      </c>
      <c r="DS43" s="29">
        <v>51000</v>
      </c>
      <c r="DT43" s="24">
        <f t="shared" si="114"/>
        <v>1</v>
      </c>
      <c r="DU43" s="24">
        <f t="shared" si="232"/>
        <v>0.74509803921568629</v>
      </c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</row>
    <row r="44" spans="1:144" s="15" customFormat="1" ht="15.75" customHeight="1" outlineLevel="1" x14ac:dyDescent="0.25">
      <c r="A44" s="14">
        <f>A43+1</f>
        <v>33</v>
      </c>
      <c r="B44" s="8" t="s">
        <v>112</v>
      </c>
      <c r="C44" s="13">
        <f t="shared" si="143"/>
        <v>4370400</v>
      </c>
      <c r="D44" s="13">
        <f t="shared" si="144"/>
        <v>4068800.29</v>
      </c>
      <c r="E44" s="23">
        <v>3270025.01</v>
      </c>
      <c r="F44" s="24">
        <f t="shared" si="268"/>
        <v>0.93099036472634089</v>
      </c>
      <c r="G44" s="24">
        <f t="shared" si="269"/>
        <v>1.2442719176634065</v>
      </c>
      <c r="H44" s="13">
        <f t="shared" ref="H44:H47" si="293">M44+R44+W44+AB44+AG44+AL44</f>
        <v>4019400</v>
      </c>
      <c r="I44" s="13">
        <f t="shared" ref="I44:I47" si="294">N44+S44+X44+AC44+AH44+AM44</f>
        <v>3828330.55</v>
      </c>
      <c r="J44" s="20">
        <v>1429981.5999999999</v>
      </c>
      <c r="K44" s="24">
        <f t="shared" si="270"/>
        <v>0.95246319102353583</v>
      </c>
      <c r="L44" s="24" t="str">
        <f t="shared" si="115"/>
        <v>св.200</v>
      </c>
      <c r="M44" s="13">
        <v>2410400</v>
      </c>
      <c r="N44" s="20">
        <v>3042017.7</v>
      </c>
      <c r="O44" s="29">
        <v>927418.87</v>
      </c>
      <c r="P44" s="24">
        <f t="shared" si="271"/>
        <v>1.2620385413209427</v>
      </c>
      <c r="Q44" s="24" t="str">
        <f t="shared" si="116"/>
        <v>св.200</v>
      </c>
      <c r="R44" s="13"/>
      <c r="S44" s="20"/>
      <c r="T44" s="29"/>
      <c r="U44" s="24" t="str">
        <f t="shared" si="272"/>
        <v xml:space="preserve"> </v>
      </c>
      <c r="V44" s="24" t="str">
        <f t="shared" ref="V44:V47" si="295">IF(S44=0," ",IF(S44/T44*100&gt;200,"св.200",S44/T44))</f>
        <v xml:space="preserve"> </v>
      </c>
      <c r="W44" s="13">
        <v>105000</v>
      </c>
      <c r="X44" s="20">
        <v>122153.06</v>
      </c>
      <c r="Y44" s="29">
        <v>65193</v>
      </c>
      <c r="Z44" s="24">
        <f t="shared" ref="Z44:Z45" si="296">IF(X44&lt;=0," ",IF(W44&lt;=0," ",IF(X44/W44*100&gt;200,"СВ.200",X44/W44)))</f>
        <v>1.1633624761904762</v>
      </c>
      <c r="AA44" s="24">
        <f t="shared" ref="AA44:AA45" si="297">IF(Y44=0," ",IF(X44/Y44*100&gt;200,"св.200",X44/Y44))</f>
        <v>1.8737143558357492</v>
      </c>
      <c r="AB44" s="13">
        <v>100000</v>
      </c>
      <c r="AC44" s="20">
        <v>59376.03</v>
      </c>
      <c r="AD44" s="29">
        <v>11047.99</v>
      </c>
      <c r="AE44" s="24">
        <f t="shared" si="273"/>
        <v>0.59376030000000002</v>
      </c>
      <c r="AF44" s="24" t="str">
        <f t="shared" si="119"/>
        <v>св.200</v>
      </c>
      <c r="AG44" s="13">
        <v>1400000</v>
      </c>
      <c r="AH44" s="20">
        <v>602233.76</v>
      </c>
      <c r="AI44" s="29">
        <v>423080.83</v>
      </c>
      <c r="AJ44" s="24">
        <f>IF(AH44&lt;=0," ",IF(AG44&lt;=0," ",IF(AH44/AG44*100&gt;200,"СВ.200",AH44/AG44)))</f>
        <v>0.43016697142857141</v>
      </c>
      <c r="AK44" s="24">
        <f t="shared" si="120"/>
        <v>1.4234484696458594</v>
      </c>
      <c r="AL44" s="13">
        <v>4000</v>
      </c>
      <c r="AM44" s="20">
        <v>2550</v>
      </c>
      <c r="AN44" s="29">
        <v>2550</v>
      </c>
      <c r="AO44" s="24">
        <f t="shared" si="191"/>
        <v>0.63749999999999996</v>
      </c>
      <c r="AP44" s="24">
        <f t="shared" si="121"/>
        <v>1</v>
      </c>
      <c r="AQ44" s="13">
        <f t="shared" ref="AQ44:AQ47" si="298">AV44+BA44+BF44+BK44+BP44+BU44+BZ44+CE44+CT44+CY44+DD44+DL44+DQ44</f>
        <v>351000</v>
      </c>
      <c r="AR44" s="20">
        <f t="shared" ref="AR44:AR47" si="299">AW44+BB44+BG44+BL44+BQ44+BV44+CA44+CF44+CU44+CZ44+DE44+DI44+DM44+DR44</f>
        <v>240469.74</v>
      </c>
      <c r="AS44" s="40">
        <v>1840043.4100000001</v>
      </c>
      <c r="AT44" s="24">
        <f t="shared" si="99"/>
        <v>0.68509897435897438</v>
      </c>
      <c r="AU44" s="24">
        <f t="shared" si="122"/>
        <v>0.13068699286828236</v>
      </c>
      <c r="AV44" s="13"/>
      <c r="AW44" s="20"/>
      <c r="AX44" s="29"/>
      <c r="AY44" s="24" t="str">
        <f t="shared" si="277"/>
        <v xml:space="preserve"> </v>
      </c>
      <c r="AZ44" s="24" t="str">
        <f t="shared" si="123"/>
        <v xml:space="preserve"> </v>
      </c>
      <c r="BA44" s="13">
        <v>96000</v>
      </c>
      <c r="BB44" s="20">
        <v>95205.52</v>
      </c>
      <c r="BC44" s="29"/>
      <c r="BD44" s="24">
        <f t="shared" ref="BD44" si="300">IF(BB44&lt;=0," ",IF(BA44&lt;=0," ",IF(BB44/BA44*100&gt;200,"СВ.200",BB44/BA44)))</f>
        <v>0.99172416666666674</v>
      </c>
      <c r="BE44" s="24" t="str">
        <f t="shared" ref="BE44" si="301">IF(BC44=0," ",IF(BB44/BC44*100&gt;200,"св.200",BB44/BC44))</f>
        <v xml:space="preserve"> </v>
      </c>
      <c r="BF44" s="13">
        <v>250000</v>
      </c>
      <c r="BG44" s="20">
        <v>140264.22</v>
      </c>
      <c r="BH44" s="29">
        <v>185448.22</v>
      </c>
      <c r="BI44" s="24">
        <f t="shared" si="283"/>
        <v>0.56105687999999998</v>
      </c>
      <c r="BJ44" s="24">
        <f t="shared" si="127"/>
        <v>0.75635247402212868</v>
      </c>
      <c r="BK44" s="13"/>
      <c r="BL44" s="20"/>
      <c r="BM44" s="29"/>
      <c r="BN44" s="24"/>
      <c r="BO44" s="24" t="str">
        <f t="shared" si="128"/>
        <v xml:space="preserve"> </v>
      </c>
      <c r="BP44" s="13"/>
      <c r="BQ44" s="20"/>
      <c r="BR44" s="29"/>
      <c r="BS44" s="24" t="str">
        <f t="shared" si="280"/>
        <v xml:space="preserve"> </v>
      </c>
      <c r="BT44" s="24" t="str">
        <f t="shared" si="175"/>
        <v xml:space="preserve"> </v>
      </c>
      <c r="BU44" s="13">
        <v>5000</v>
      </c>
      <c r="BV44" s="20">
        <v>5000</v>
      </c>
      <c r="BW44" s="29"/>
      <c r="BX44" s="24">
        <f t="shared" ref="BX44:BX47" si="302">IF(BV44&lt;=0," ",IF(BU44&lt;=0," ",IF(BV44/BU44*100&gt;200,"СВ.200",BV44/BU44)))</f>
        <v>1</v>
      </c>
      <c r="BY44" s="24" t="str">
        <f t="shared" ref="BY44:BY47" si="303">IF(BW44=0," ",IF(BV44/BW44*100&gt;200,"св.200",BV44/BW44))</f>
        <v xml:space="preserve"> </v>
      </c>
      <c r="BZ44" s="13"/>
      <c r="CA44" s="20"/>
      <c r="CB44" s="29"/>
      <c r="CC44" s="24" t="str">
        <f t="shared" si="188"/>
        <v xml:space="preserve"> </v>
      </c>
      <c r="CD44" s="24" t="str">
        <f t="shared" si="158"/>
        <v xml:space="preserve"> </v>
      </c>
      <c r="CE44" s="13">
        <f t="shared" ref="CE44:CE47" si="304">CJ44+CO44</f>
        <v>0</v>
      </c>
      <c r="CF44" s="13">
        <f t="shared" ref="CF44:CF47" si="305">CK44+CP44</f>
        <v>0</v>
      </c>
      <c r="CG44" s="23">
        <v>1640308.32</v>
      </c>
      <c r="CH44" s="24" t="str">
        <f t="shared" ref="CH44:CH47" si="306">IF(CF44&lt;=0," ",IF(CE44&lt;=0," ",IF(CF44/CE44*100&gt;200,"СВ.200",CF44/CE44)))</f>
        <v xml:space="preserve"> </v>
      </c>
      <c r="CI44" s="24">
        <f t="shared" ref="CI44:CI47" si="307">IF(CG44=0," ",IF(CF44/CG44*100&gt;200,"св.200",CF44/CG44))</f>
        <v>0</v>
      </c>
      <c r="CJ44" s="13"/>
      <c r="CK44" s="20"/>
      <c r="CL44" s="29"/>
      <c r="CM44" s="24" t="str">
        <f t="shared" si="133"/>
        <v xml:space="preserve"> </v>
      </c>
      <c r="CN44" s="24" t="str">
        <f t="shared" si="134"/>
        <v xml:space="preserve"> </v>
      </c>
      <c r="CO44" s="13"/>
      <c r="CP44" s="20"/>
      <c r="CQ44" s="29">
        <v>1640308.32</v>
      </c>
      <c r="CR44" s="24" t="str">
        <f t="shared" si="135"/>
        <v xml:space="preserve"> </v>
      </c>
      <c r="CS44" s="24">
        <f t="shared" si="136"/>
        <v>0</v>
      </c>
      <c r="CT44" s="13"/>
      <c r="CU44" s="20"/>
      <c r="CV44" s="29"/>
      <c r="CW44" s="24" t="str">
        <f t="shared" si="137"/>
        <v xml:space="preserve"> </v>
      </c>
      <c r="CX44" s="24" t="str">
        <f t="shared" si="138"/>
        <v xml:space="preserve"> </v>
      </c>
      <c r="CY44" s="13"/>
      <c r="CZ44" s="20"/>
      <c r="DA44" s="29"/>
      <c r="DB44" s="24" t="str">
        <f t="shared" si="281"/>
        <v xml:space="preserve"> </v>
      </c>
      <c r="DC44" s="24" t="str">
        <f t="shared" si="139"/>
        <v xml:space="preserve"> </v>
      </c>
      <c r="DD44" s="13"/>
      <c r="DE44" s="20"/>
      <c r="DF44" s="29"/>
      <c r="DG44" s="24" t="str">
        <f t="shared" si="286"/>
        <v xml:space="preserve"> </v>
      </c>
      <c r="DH44" s="24" t="str">
        <f t="shared" si="140"/>
        <v xml:space="preserve"> </v>
      </c>
      <c r="DI44" s="13"/>
      <c r="DJ44" s="29"/>
      <c r="DK44" s="24" t="str">
        <f t="shared" si="112"/>
        <v xml:space="preserve"> </v>
      </c>
      <c r="DL44" s="13"/>
      <c r="DM44" s="20"/>
      <c r="DN44" s="29"/>
      <c r="DO44" s="24" t="str">
        <f t="shared" si="282"/>
        <v xml:space="preserve"> </v>
      </c>
      <c r="DP44" s="58" t="str">
        <f t="shared" si="141"/>
        <v xml:space="preserve"> </v>
      </c>
      <c r="DQ44" s="13"/>
      <c r="DR44" s="20"/>
      <c r="DS44" s="29">
        <v>14286.87</v>
      </c>
      <c r="DT44" s="24" t="str">
        <f t="shared" ref="DT44:DT47" si="308">IF(DR44&lt;=0," ",IF(DQ44&lt;=0," ",IF(DR44/DQ44*100&gt;200,"СВ.200",DR44/DQ44)))</f>
        <v xml:space="preserve"> </v>
      </c>
      <c r="DU44" s="24">
        <f t="shared" ref="DU44:DU47" si="309">IF(DS44=0," ",IF(DR44/DS44*100&gt;200,"св.200",DR44/DS44))</f>
        <v>0</v>
      </c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</row>
    <row r="45" spans="1:144" s="15" customFormat="1" ht="15.75" customHeight="1" outlineLevel="1" x14ac:dyDescent="0.25">
      <c r="A45" s="14">
        <f t="shared" ref="A45:A47" si="310">A44+1</f>
        <v>34</v>
      </c>
      <c r="B45" s="8" t="s">
        <v>17</v>
      </c>
      <c r="C45" s="13">
        <f t="shared" si="143"/>
        <v>929499.95</v>
      </c>
      <c r="D45" s="13">
        <f t="shared" si="144"/>
        <v>622021.69999999995</v>
      </c>
      <c r="E45" s="23">
        <v>354594.33</v>
      </c>
      <c r="F45" s="24">
        <f t="shared" si="268"/>
        <v>0.66920035875203654</v>
      </c>
      <c r="G45" s="24">
        <f t="shared" si="269"/>
        <v>1.7541783592535163</v>
      </c>
      <c r="H45" s="13">
        <f t="shared" si="293"/>
        <v>637000</v>
      </c>
      <c r="I45" s="13">
        <f t="shared" si="294"/>
        <v>413765.63999999996</v>
      </c>
      <c r="J45" s="20">
        <v>197840.53999999998</v>
      </c>
      <c r="K45" s="24">
        <f t="shared" si="270"/>
        <v>0.64955359497645204</v>
      </c>
      <c r="L45" s="24" t="str">
        <f t="shared" si="115"/>
        <v>св.200</v>
      </c>
      <c r="M45" s="13">
        <v>91000</v>
      </c>
      <c r="N45" s="20">
        <v>64507.85</v>
      </c>
      <c r="O45" s="29">
        <v>62056.49</v>
      </c>
      <c r="P45" s="24">
        <f t="shared" si="271"/>
        <v>0.70887747252747246</v>
      </c>
      <c r="Q45" s="24">
        <f t="shared" si="116"/>
        <v>1.0395020730305564</v>
      </c>
      <c r="R45" s="13"/>
      <c r="S45" s="20"/>
      <c r="T45" s="29"/>
      <c r="U45" s="24" t="str">
        <f t="shared" si="272"/>
        <v xml:space="preserve"> </v>
      </c>
      <c r="V45" s="24" t="str">
        <f t="shared" si="295"/>
        <v xml:space="preserve"> </v>
      </c>
      <c r="W45" s="13"/>
      <c r="X45" s="20"/>
      <c r="Y45" s="29"/>
      <c r="Z45" s="24" t="str">
        <f t="shared" si="296"/>
        <v xml:space="preserve"> </v>
      </c>
      <c r="AA45" s="24" t="str">
        <f t="shared" si="297"/>
        <v xml:space="preserve"> </v>
      </c>
      <c r="AB45" s="13">
        <v>39000</v>
      </c>
      <c r="AC45" s="20">
        <v>20764.38</v>
      </c>
      <c r="AD45" s="29">
        <v>4451.1899999999996</v>
      </c>
      <c r="AE45" s="24">
        <f t="shared" si="273"/>
        <v>0.53242</v>
      </c>
      <c r="AF45" s="24" t="str">
        <f t="shared" si="119"/>
        <v>св.200</v>
      </c>
      <c r="AG45" s="13">
        <v>506000</v>
      </c>
      <c r="AH45" s="20">
        <v>328493.40999999997</v>
      </c>
      <c r="AI45" s="29">
        <v>130832.86</v>
      </c>
      <c r="AJ45" s="24">
        <f t="shared" si="274"/>
        <v>0.64919646245059281</v>
      </c>
      <c r="AK45" s="24" t="str">
        <f t="shared" si="120"/>
        <v>св.200</v>
      </c>
      <c r="AL45" s="13">
        <v>1000</v>
      </c>
      <c r="AM45" s="20"/>
      <c r="AN45" s="29">
        <v>500</v>
      </c>
      <c r="AO45" s="24" t="str">
        <f t="shared" ref="AO45:AO47" si="311">IF(AM45&lt;=0," ",IF(AL45&lt;=0," ",IF(AM45/AL45*100&gt;200,"СВ.200",AM45/AL45)))</f>
        <v xml:space="preserve"> </v>
      </c>
      <c r="AP45" s="24">
        <f t="shared" ref="AP45:AP47" si="312">IF(AN45=0," ",IF(AM45/AN45*100&gt;200,"св.200",AM45/AN45))</f>
        <v>0</v>
      </c>
      <c r="AQ45" s="13">
        <f t="shared" si="298"/>
        <v>292499.95</v>
      </c>
      <c r="AR45" s="20">
        <f t="shared" si="299"/>
        <v>208256.06</v>
      </c>
      <c r="AS45" s="40">
        <v>156753.78999999998</v>
      </c>
      <c r="AT45" s="24">
        <f t="shared" si="99"/>
        <v>0.71198665162164987</v>
      </c>
      <c r="AU45" s="24">
        <f t="shared" si="122"/>
        <v>1.3285551819831598</v>
      </c>
      <c r="AV45" s="13"/>
      <c r="AW45" s="20"/>
      <c r="AX45" s="29"/>
      <c r="AY45" s="24" t="str">
        <f t="shared" si="277"/>
        <v xml:space="preserve"> </v>
      </c>
      <c r="AZ45" s="24" t="str">
        <f t="shared" si="123"/>
        <v xml:space="preserve"> </v>
      </c>
      <c r="BA45" s="13">
        <v>40000</v>
      </c>
      <c r="BB45" s="20">
        <v>40536.11</v>
      </c>
      <c r="BC45" s="29">
        <v>42593.79</v>
      </c>
      <c r="BD45" s="24">
        <f t="shared" si="124"/>
        <v>1.01340275</v>
      </c>
      <c r="BE45" s="24">
        <f t="shared" si="125"/>
        <v>0.95169061029788615</v>
      </c>
      <c r="BF45" s="13">
        <v>86400</v>
      </c>
      <c r="BG45" s="20">
        <v>64800</v>
      </c>
      <c r="BH45" s="29">
        <v>64800</v>
      </c>
      <c r="BI45" s="24">
        <f t="shared" si="283"/>
        <v>0.75</v>
      </c>
      <c r="BJ45" s="24">
        <f t="shared" si="127"/>
        <v>1</v>
      </c>
      <c r="BK45" s="13"/>
      <c r="BL45" s="20"/>
      <c r="BM45" s="29"/>
      <c r="BN45" s="24"/>
      <c r="BO45" s="24" t="str">
        <f t="shared" si="128"/>
        <v xml:space="preserve"> </v>
      </c>
      <c r="BP45" s="13"/>
      <c r="BQ45" s="20"/>
      <c r="BR45" s="29"/>
      <c r="BS45" s="24" t="str">
        <f t="shared" si="280"/>
        <v xml:space="preserve"> </v>
      </c>
      <c r="BT45" s="24" t="str">
        <f t="shared" si="175"/>
        <v xml:space="preserve"> </v>
      </c>
      <c r="BU45" s="13">
        <v>20000</v>
      </c>
      <c r="BV45" s="20">
        <v>22920</v>
      </c>
      <c r="BW45" s="29">
        <v>17760</v>
      </c>
      <c r="BX45" s="24">
        <f t="shared" si="302"/>
        <v>1.1459999999999999</v>
      </c>
      <c r="BY45" s="24">
        <f t="shared" si="303"/>
        <v>1.2905405405405406</v>
      </c>
      <c r="BZ45" s="13"/>
      <c r="CA45" s="20"/>
      <c r="CB45" s="29"/>
      <c r="CC45" s="24" t="str">
        <f>IF(CA45&lt;=0," ",IF(BZ45&lt;=0," ",IF(CA45/BZ45*100&gt;200,"св.200",CA45/BZ45)))</f>
        <v xml:space="preserve"> </v>
      </c>
      <c r="CD45" s="24" t="str">
        <f t="shared" si="158"/>
        <v xml:space="preserve"> </v>
      </c>
      <c r="CE45" s="13">
        <f t="shared" si="304"/>
        <v>0</v>
      </c>
      <c r="CF45" s="13">
        <f t="shared" si="305"/>
        <v>0</v>
      </c>
      <c r="CG45" s="23">
        <v>0</v>
      </c>
      <c r="CH45" s="24" t="str">
        <f t="shared" si="306"/>
        <v xml:space="preserve"> </v>
      </c>
      <c r="CI45" s="24" t="str">
        <f t="shared" si="307"/>
        <v xml:space="preserve"> </v>
      </c>
      <c r="CJ45" s="13"/>
      <c r="CK45" s="20"/>
      <c r="CL45" s="29"/>
      <c r="CM45" s="24" t="str">
        <f t="shared" si="133"/>
        <v xml:space="preserve"> </v>
      </c>
      <c r="CN45" s="24" t="str">
        <f t="shared" si="134"/>
        <v xml:space="preserve"> </v>
      </c>
      <c r="CO45" s="13"/>
      <c r="CP45" s="20"/>
      <c r="CQ45" s="29"/>
      <c r="CR45" s="24" t="str">
        <f t="shared" si="135"/>
        <v xml:space="preserve"> </v>
      </c>
      <c r="CS45" s="24" t="str">
        <f t="shared" si="136"/>
        <v xml:space="preserve"> </v>
      </c>
      <c r="CT45" s="13"/>
      <c r="CU45" s="20"/>
      <c r="CV45" s="29"/>
      <c r="CW45" s="24" t="str">
        <f t="shared" si="137"/>
        <v xml:space="preserve"> </v>
      </c>
      <c r="CX45" s="24" t="str">
        <f t="shared" si="138"/>
        <v xml:space="preserve"> </v>
      </c>
      <c r="CY45" s="13"/>
      <c r="CZ45" s="20"/>
      <c r="DA45" s="29"/>
      <c r="DB45" s="24" t="str">
        <f t="shared" si="281"/>
        <v xml:space="preserve"> </v>
      </c>
      <c r="DC45" s="24" t="str">
        <f t="shared" si="139"/>
        <v xml:space="preserve"> </v>
      </c>
      <c r="DD45" s="13"/>
      <c r="DE45" s="20"/>
      <c r="DF45" s="29"/>
      <c r="DG45" s="24" t="str">
        <f t="shared" si="286"/>
        <v xml:space="preserve"> </v>
      </c>
      <c r="DH45" s="24" t="str">
        <f t="shared" si="140"/>
        <v xml:space="preserve"> </v>
      </c>
      <c r="DI45" s="13"/>
      <c r="DJ45" s="29"/>
      <c r="DK45" s="24" t="str">
        <f t="shared" si="112"/>
        <v xml:space="preserve"> </v>
      </c>
      <c r="DL45" s="13"/>
      <c r="DM45" s="20"/>
      <c r="DN45" s="29"/>
      <c r="DO45" s="24" t="str">
        <f t="shared" si="282"/>
        <v xml:space="preserve"> </v>
      </c>
      <c r="DP45" s="58" t="str">
        <f t="shared" si="141"/>
        <v xml:space="preserve"> </v>
      </c>
      <c r="DQ45" s="13">
        <v>146099.95000000001</v>
      </c>
      <c r="DR45" s="20">
        <v>79999.95</v>
      </c>
      <c r="DS45" s="29">
        <v>31600</v>
      </c>
      <c r="DT45" s="24">
        <f t="shared" si="308"/>
        <v>0.54757000259069211</v>
      </c>
      <c r="DU45" s="24" t="str">
        <f t="shared" si="309"/>
        <v>св.200</v>
      </c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</row>
    <row r="46" spans="1:144" s="15" customFormat="1" ht="15.75" customHeight="1" outlineLevel="1" x14ac:dyDescent="0.25">
      <c r="A46" s="14">
        <f t="shared" si="310"/>
        <v>35</v>
      </c>
      <c r="B46" s="8" t="s">
        <v>5</v>
      </c>
      <c r="C46" s="13">
        <f t="shared" si="143"/>
        <v>598230</v>
      </c>
      <c r="D46" s="13">
        <f t="shared" si="144"/>
        <v>266067.19</v>
      </c>
      <c r="E46" s="23">
        <v>279274.86</v>
      </c>
      <c r="F46" s="24">
        <f t="shared" si="268"/>
        <v>0.44475735085167911</v>
      </c>
      <c r="G46" s="24">
        <f t="shared" si="269"/>
        <v>0.95270727196855465</v>
      </c>
      <c r="H46" s="13">
        <f t="shared" si="293"/>
        <v>537240</v>
      </c>
      <c r="I46" s="13">
        <f t="shared" si="294"/>
        <v>207248.08000000002</v>
      </c>
      <c r="J46" s="20">
        <v>251758.22</v>
      </c>
      <c r="K46" s="24">
        <f t="shared" si="270"/>
        <v>0.38576442558260743</v>
      </c>
      <c r="L46" s="24">
        <f t="shared" si="115"/>
        <v>0.82320283325803634</v>
      </c>
      <c r="M46" s="13">
        <v>21240</v>
      </c>
      <c r="N46" s="20">
        <v>32263.1</v>
      </c>
      <c r="O46" s="29">
        <v>21464.66</v>
      </c>
      <c r="P46" s="24">
        <f t="shared" si="271"/>
        <v>1.5189783427495291</v>
      </c>
      <c r="Q46" s="24">
        <f t="shared" si="116"/>
        <v>1.5030799462931161</v>
      </c>
      <c r="R46" s="13"/>
      <c r="S46" s="20"/>
      <c r="T46" s="29"/>
      <c r="U46" s="24" t="str">
        <f t="shared" si="272"/>
        <v xml:space="preserve"> </v>
      </c>
      <c r="V46" s="24" t="str">
        <f t="shared" si="295"/>
        <v xml:space="preserve"> </v>
      </c>
      <c r="W46" s="13"/>
      <c r="X46" s="20"/>
      <c r="Y46" s="29"/>
      <c r="Z46" s="24" t="str">
        <f t="shared" si="284"/>
        <v xml:space="preserve"> </v>
      </c>
      <c r="AA46" s="24" t="str">
        <f t="shared" si="118"/>
        <v xml:space="preserve"> </v>
      </c>
      <c r="AB46" s="13">
        <v>92000</v>
      </c>
      <c r="AC46" s="20">
        <v>15502.6</v>
      </c>
      <c r="AD46" s="29">
        <v>3718.19</v>
      </c>
      <c r="AE46" s="24">
        <f t="shared" si="273"/>
        <v>0.16850652173913044</v>
      </c>
      <c r="AF46" s="24" t="str">
        <f t="shared" si="119"/>
        <v>св.200</v>
      </c>
      <c r="AG46" s="13">
        <v>423000</v>
      </c>
      <c r="AH46" s="20">
        <v>159182.38</v>
      </c>
      <c r="AI46" s="29">
        <v>226075.37</v>
      </c>
      <c r="AJ46" s="24">
        <f t="shared" si="274"/>
        <v>0.37631768321513004</v>
      </c>
      <c r="AK46" s="24">
        <f t="shared" si="120"/>
        <v>0.70411199592419116</v>
      </c>
      <c r="AL46" s="13">
        <v>1000</v>
      </c>
      <c r="AM46" s="20">
        <v>300</v>
      </c>
      <c r="AN46" s="29">
        <v>500</v>
      </c>
      <c r="AO46" s="24">
        <f t="shared" si="311"/>
        <v>0.3</v>
      </c>
      <c r="AP46" s="24">
        <f t="shared" si="312"/>
        <v>0.6</v>
      </c>
      <c r="AQ46" s="13">
        <f t="shared" si="298"/>
        <v>60990</v>
      </c>
      <c r="AR46" s="20">
        <f t="shared" si="299"/>
        <v>58819.11</v>
      </c>
      <c r="AS46" s="40">
        <v>27516.639999999999</v>
      </c>
      <c r="AT46" s="24">
        <f t="shared" si="99"/>
        <v>0.96440580423020172</v>
      </c>
      <c r="AU46" s="24" t="str">
        <f t="shared" si="122"/>
        <v>св.200</v>
      </c>
      <c r="AV46" s="13"/>
      <c r="AW46" s="20"/>
      <c r="AX46" s="29"/>
      <c r="AY46" s="24" t="str">
        <f t="shared" si="277"/>
        <v xml:space="preserve"> </v>
      </c>
      <c r="AZ46" s="24" t="str">
        <f t="shared" si="123"/>
        <v xml:space="preserve"> </v>
      </c>
      <c r="BA46" s="13"/>
      <c r="BB46" s="20"/>
      <c r="BC46" s="29"/>
      <c r="BD46" s="24" t="str">
        <f t="shared" si="124"/>
        <v xml:space="preserve"> </v>
      </c>
      <c r="BE46" s="24" t="str">
        <f t="shared" si="125"/>
        <v xml:space="preserve"> </v>
      </c>
      <c r="BF46" s="13"/>
      <c r="BG46" s="20"/>
      <c r="BH46" s="29"/>
      <c r="BI46" s="24" t="str">
        <f t="shared" si="283"/>
        <v xml:space="preserve"> </v>
      </c>
      <c r="BJ46" s="24" t="str">
        <f t="shared" si="127"/>
        <v xml:space="preserve"> </v>
      </c>
      <c r="BK46" s="13"/>
      <c r="BL46" s="20"/>
      <c r="BM46" s="29"/>
      <c r="BN46" s="24"/>
      <c r="BO46" s="24" t="str">
        <f t="shared" si="128"/>
        <v xml:space="preserve"> </v>
      </c>
      <c r="BP46" s="13"/>
      <c r="BQ46" s="20"/>
      <c r="BR46" s="29"/>
      <c r="BS46" s="24" t="str">
        <f t="shared" si="280"/>
        <v xml:space="preserve"> </v>
      </c>
      <c r="BT46" s="24" t="str">
        <f t="shared" si="175"/>
        <v xml:space="preserve"> </v>
      </c>
      <c r="BU46" s="13">
        <v>21890</v>
      </c>
      <c r="BV46" s="20">
        <v>28819.11</v>
      </c>
      <c r="BW46" s="29">
        <v>27516.639999999999</v>
      </c>
      <c r="BX46" s="24">
        <f t="shared" si="302"/>
        <v>1.3165422567382368</v>
      </c>
      <c r="BY46" s="24">
        <f t="shared" si="303"/>
        <v>1.0473339041394589</v>
      </c>
      <c r="BZ46" s="13"/>
      <c r="CA46" s="20"/>
      <c r="CB46" s="29"/>
      <c r="CC46" s="24" t="str">
        <f t="shared" si="188"/>
        <v xml:space="preserve"> </v>
      </c>
      <c r="CD46" s="24" t="str">
        <f t="shared" si="158"/>
        <v xml:space="preserve"> </v>
      </c>
      <c r="CE46" s="13">
        <f t="shared" si="304"/>
        <v>0</v>
      </c>
      <c r="CF46" s="13">
        <f t="shared" si="305"/>
        <v>0</v>
      </c>
      <c r="CG46" s="23">
        <v>0</v>
      </c>
      <c r="CH46" s="24" t="str">
        <f t="shared" si="306"/>
        <v xml:space="preserve"> </v>
      </c>
      <c r="CI46" s="24" t="str">
        <f t="shared" si="307"/>
        <v xml:space="preserve"> </v>
      </c>
      <c r="CJ46" s="13"/>
      <c r="CK46" s="20"/>
      <c r="CL46" s="29"/>
      <c r="CM46" s="24" t="str">
        <f t="shared" si="133"/>
        <v xml:space="preserve"> </v>
      </c>
      <c r="CN46" s="24" t="str">
        <f t="shared" si="134"/>
        <v xml:space="preserve"> </v>
      </c>
      <c r="CO46" s="13"/>
      <c r="CP46" s="20"/>
      <c r="CQ46" s="29"/>
      <c r="CR46" s="24" t="str">
        <f t="shared" si="135"/>
        <v xml:space="preserve"> </v>
      </c>
      <c r="CS46" s="24" t="str">
        <f t="shared" si="136"/>
        <v xml:space="preserve"> </v>
      </c>
      <c r="CT46" s="13"/>
      <c r="CU46" s="20"/>
      <c r="CV46" s="29"/>
      <c r="CW46" s="24" t="str">
        <f t="shared" si="137"/>
        <v xml:space="preserve"> </v>
      </c>
      <c r="CX46" s="24" t="str">
        <f t="shared" si="138"/>
        <v xml:space="preserve"> </v>
      </c>
      <c r="CY46" s="13"/>
      <c r="CZ46" s="20"/>
      <c r="DA46" s="29"/>
      <c r="DB46" s="24" t="str">
        <f t="shared" si="281"/>
        <v xml:space="preserve"> </v>
      </c>
      <c r="DC46" s="24" t="str">
        <f t="shared" si="139"/>
        <v xml:space="preserve"> </v>
      </c>
      <c r="DD46" s="13"/>
      <c r="DE46" s="20"/>
      <c r="DF46" s="29"/>
      <c r="DG46" s="24" t="str">
        <f t="shared" si="286"/>
        <v xml:space="preserve"> </v>
      </c>
      <c r="DH46" s="24" t="str">
        <f t="shared" si="140"/>
        <v xml:space="preserve"> </v>
      </c>
      <c r="DI46" s="13"/>
      <c r="DJ46" s="29"/>
      <c r="DK46" s="24" t="str">
        <f t="shared" si="112"/>
        <v xml:space="preserve"> </v>
      </c>
      <c r="DL46" s="13"/>
      <c r="DM46" s="20"/>
      <c r="DN46" s="29"/>
      <c r="DO46" s="24" t="str">
        <f t="shared" si="282"/>
        <v xml:space="preserve"> </v>
      </c>
      <c r="DP46" s="58" t="str">
        <f t="shared" si="141"/>
        <v xml:space="preserve"> </v>
      </c>
      <c r="DQ46" s="13">
        <v>39100</v>
      </c>
      <c r="DR46" s="20">
        <v>30000</v>
      </c>
      <c r="DS46" s="29"/>
      <c r="DT46" s="24">
        <f t="shared" si="308"/>
        <v>0.76726342710997442</v>
      </c>
      <c r="DU46" s="24" t="str">
        <f t="shared" si="309"/>
        <v xml:space="preserve"> </v>
      </c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</row>
    <row r="47" spans="1:144" s="15" customFormat="1" ht="15.75" customHeight="1" outlineLevel="1" x14ac:dyDescent="0.25">
      <c r="A47" s="14">
        <f t="shared" si="310"/>
        <v>36</v>
      </c>
      <c r="B47" s="8" t="s">
        <v>66</v>
      </c>
      <c r="C47" s="13">
        <f t="shared" si="143"/>
        <v>860580</v>
      </c>
      <c r="D47" s="13">
        <f t="shared" si="144"/>
        <v>261154.08000000002</v>
      </c>
      <c r="E47" s="23">
        <v>890128.22</v>
      </c>
      <c r="F47" s="24">
        <f t="shared" si="268"/>
        <v>0.30346287387575821</v>
      </c>
      <c r="G47" s="24">
        <f t="shared" si="269"/>
        <v>0.29338928272603249</v>
      </c>
      <c r="H47" s="13">
        <f t="shared" si="293"/>
        <v>748000</v>
      </c>
      <c r="I47" s="13">
        <f t="shared" si="294"/>
        <v>148574.08000000002</v>
      </c>
      <c r="J47" s="20">
        <v>183756.22</v>
      </c>
      <c r="K47" s="24">
        <f t="shared" si="270"/>
        <v>0.19862844919786099</v>
      </c>
      <c r="L47" s="24">
        <f t="shared" si="115"/>
        <v>0.80853905244676894</v>
      </c>
      <c r="M47" s="13">
        <v>42000</v>
      </c>
      <c r="N47" s="20">
        <v>33922.35</v>
      </c>
      <c r="O47" s="29">
        <v>30536.560000000001</v>
      </c>
      <c r="P47" s="24">
        <f t="shared" si="271"/>
        <v>0.80767499999999992</v>
      </c>
      <c r="Q47" s="24">
        <f t="shared" si="116"/>
        <v>1.1108766016866338</v>
      </c>
      <c r="R47" s="13"/>
      <c r="S47" s="20"/>
      <c r="T47" s="29"/>
      <c r="U47" s="24" t="str">
        <f t="shared" si="272"/>
        <v xml:space="preserve"> </v>
      </c>
      <c r="V47" s="24" t="str">
        <f t="shared" si="295"/>
        <v xml:space="preserve"> </v>
      </c>
      <c r="W47" s="13"/>
      <c r="X47" s="20"/>
      <c r="Y47" s="29"/>
      <c r="Z47" s="24" t="str">
        <f t="shared" si="284"/>
        <v xml:space="preserve"> </v>
      </c>
      <c r="AA47" s="24" t="str">
        <f t="shared" si="118"/>
        <v xml:space="preserve"> </v>
      </c>
      <c r="AB47" s="13">
        <v>50000</v>
      </c>
      <c r="AC47" s="20">
        <v>18533.73</v>
      </c>
      <c r="AD47" s="29">
        <v>7672.86</v>
      </c>
      <c r="AE47" s="24">
        <f t="shared" si="273"/>
        <v>0.37067459999999997</v>
      </c>
      <c r="AF47" s="24" t="str">
        <f t="shared" si="119"/>
        <v>св.200</v>
      </c>
      <c r="AG47" s="13">
        <v>655000</v>
      </c>
      <c r="AH47" s="20">
        <v>96118</v>
      </c>
      <c r="AI47" s="29">
        <v>145546.79999999999</v>
      </c>
      <c r="AJ47" s="24">
        <f t="shared" si="274"/>
        <v>0.14674503816793893</v>
      </c>
      <c r="AK47" s="24">
        <f t="shared" si="120"/>
        <v>0.66039239612275924</v>
      </c>
      <c r="AL47" s="13">
        <v>1000</v>
      </c>
      <c r="AM47" s="20"/>
      <c r="AN47" s="29"/>
      <c r="AO47" s="24" t="str">
        <f t="shared" si="311"/>
        <v xml:space="preserve"> </v>
      </c>
      <c r="AP47" s="24" t="str">
        <f t="shared" si="312"/>
        <v xml:space="preserve"> </v>
      </c>
      <c r="AQ47" s="13">
        <f t="shared" si="298"/>
        <v>112580</v>
      </c>
      <c r="AR47" s="20">
        <f t="shared" si="299"/>
        <v>112580</v>
      </c>
      <c r="AS47" s="40">
        <v>706372</v>
      </c>
      <c r="AT47" s="24">
        <f t="shared" ref="AT47" si="313">IF(AR47&lt;=0," ",IF(AQ47&lt;=0," ",IF(AR47/AQ47*100&gt;200,"СВ.200",AR47/AQ47)))</f>
        <v>1</v>
      </c>
      <c r="AU47" s="24">
        <f t="shared" ref="AU47" si="314">IF(AS47=0," ",IF(AR47/AS47*100&gt;200,"св.200",AR47/AS47))</f>
        <v>0.15937777828113231</v>
      </c>
      <c r="AV47" s="13"/>
      <c r="AW47" s="20"/>
      <c r="AX47" s="29"/>
      <c r="AY47" s="24" t="str">
        <f t="shared" si="277"/>
        <v xml:space="preserve"> </v>
      </c>
      <c r="AZ47" s="24" t="str">
        <f t="shared" si="123"/>
        <v xml:space="preserve"> </v>
      </c>
      <c r="BA47" s="13"/>
      <c r="BB47" s="20"/>
      <c r="BC47" s="29"/>
      <c r="BD47" s="24" t="str">
        <f t="shared" si="124"/>
        <v xml:space="preserve"> </v>
      </c>
      <c r="BE47" s="24" t="str">
        <f t="shared" si="125"/>
        <v xml:space="preserve"> </v>
      </c>
      <c r="BF47" s="13"/>
      <c r="BG47" s="20"/>
      <c r="BH47" s="29"/>
      <c r="BI47" s="24" t="str">
        <f t="shared" si="283"/>
        <v xml:space="preserve"> </v>
      </c>
      <c r="BJ47" s="24" t="str">
        <f t="shared" si="127"/>
        <v xml:space="preserve"> </v>
      </c>
      <c r="BK47" s="13"/>
      <c r="BL47" s="20"/>
      <c r="BM47" s="29"/>
      <c r="BN47" s="24"/>
      <c r="BO47" s="24" t="str">
        <f t="shared" si="128"/>
        <v xml:space="preserve"> </v>
      </c>
      <c r="BP47" s="13"/>
      <c r="BQ47" s="20"/>
      <c r="BR47" s="29"/>
      <c r="BS47" s="24" t="str">
        <f t="shared" si="280"/>
        <v xml:space="preserve"> </v>
      </c>
      <c r="BT47" s="24" t="str">
        <f t="shared" si="175"/>
        <v xml:space="preserve"> </v>
      </c>
      <c r="BU47" s="13">
        <v>52580</v>
      </c>
      <c r="BV47" s="20">
        <v>52580</v>
      </c>
      <c r="BW47" s="29">
        <v>43980</v>
      </c>
      <c r="BX47" s="24">
        <f t="shared" si="302"/>
        <v>1</v>
      </c>
      <c r="BY47" s="24">
        <f t="shared" si="303"/>
        <v>1.1955434288312869</v>
      </c>
      <c r="BZ47" s="13"/>
      <c r="CA47" s="20"/>
      <c r="CB47" s="29"/>
      <c r="CC47" s="24" t="str">
        <f t="shared" si="188"/>
        <v xml:space="preserve"> </v>
      </c>
      <c r="CD47" s="24" t="str">
        <f t="shared" si="158"/>
        <v xml:space="preserve"> </v>
      </c>
      <c r="CE47" s="13">
        <f t="shared" si="304"/>
        <v>0</v>
      </c>
      <c r="CF47" s="13">
        <f t="shared" si="305"/>
        <v>0</v>
      </c>
      <c r="CG47" s="23">
        <v>613592</v>
      </c>
      <c r="CH47" s="24" t="str">
        <f t="shared" si="306"/>
        <v xml:space="preserve"> </v>
      </c>
      <c r="CI47" s="24">
        <f t="shared" si="307"/>
        <v>0</v>
      </c>
      <c r="CJ47" s="13"/>
      <c r="CK47" s="20"/>
      <c r="CL47" s="29"/>
      <c r="CM47" s="24" t="str">
        <f t="shared" si="133"/>
        <v xml:space="preserve"> </v>
      </c>
      <c r="CN47" s="24" t="str">
        <f t="shared" si="134"/>
        <v xml:space="preserve"> </v>
      </c>
      <c r="CO47" s="13"/>
      <c r="CP47" s="20"/>
      <c r="CQ47" s="29">
        <v>613592</v>
      </c>
      <c r="CR47" s="24" t="str">
        <f t="shared" si="135"/>
        <v xml:space="preserve"> </v>
      </c>
      <c r="CS47" s="24">
        <f t="shared" si="136"/>
        <v>0</v>
      </c>
      <c r="CT47" s="13"/>
      <c r="CU47" s="20"/>
      <c r="CV47" s="29"/>
      <c r="CW47" s="24" t="str">
        <f t="shared" si="137"/>
        <v xml:space="preserve"> </v>
      </c>
      <c r="CX47" s="24" t="str">
        <f t="shared" si="138"/>
        <v xml:space="preserve"> </v>
      </c>
      <c r="CY47" s="13"/>
      <c r="CZ47" s="20"/>
      <c r="DA47" s="29"/>
      <c r="DB47" s="24" t="str">
        <f t="shared" si="281"/>
        <v xml:space="preserve"> </v>
      </c>
      <c r="DC47" s="24" t="str">
        <f t="shared" si="139"/>
        <v xml:space="preserve"> </v>
      </c>
      <c r="DD47" s="13"/>
      <c r="DE47" s="20"/>
      <c r="DF47" s="29"/>
      <c r="DG47" s="24" t="str">
        <f t="shared" si="286"/>
        <v xml:space="preserve"> </v>
      </c>
      <c r="DH47" s="24" t="str">
        <f t="shared" si="140"/>
        <v xml:space="preserve"> </v>
      </c>
      <c r="DI47" s="13"/>
      <c r="DJ47" s="29"/>
      <c r="DK47" s="24" t="str">
        <f t="shared" si="112"/>
        <v xml:space="preserve"> </v>
      </c>
      <c r="DL47" s="13"/>
      <c r="DM47" s="20"/>
      <c r="DN47" s="29"/>
      <c r="DO47" s="24" t="str">
        <f t="shared" si="282"/>
        <v xml:space="preserve"> </v>
      </c>
      <c r="DP47" s="58" t="str">
        <f t="shared" si="141"/>
        <v xml:space="preserve"> </v>
      </c>
      <c r="DQ47" s="13">
        <v>60000</v>
      </c>
      <c r="DR47" s="20">
        <v>60000</v>
      </c>
      <c r="DS47" s="29">
        <v>48800</v>
      </c>
      <c r="DT47" s="24">
        <f t="shared" si="308"/>
        <v>1</v>
      </c>
      <c r="DU47" s="24">
        <f t="shared" si="309"/>
        <v>1.2295081967213115</v>
      </c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</row>
    <row r="48" spans="1:144" s="17" customFormat="1" ht="15.75" x14ac:dyDescent="0.25">
      <c r="A48" s="16"/>
      <c r="B48" s="7" t="s">
        <v>128</v>
      </c>
      <c r="C48" s="43">
        <f>SUM(C49:C55)</f>
        <v>129187848.44999999</v>
      </c>
      <c r="D48" s="43">
        <f>SUM(D49:D55)</f>
        <v>98958650.37999998</v>
      </c>
      <c r="E48" s="26">
        <v>87704388.210000008</v>
      </c>
      <c r="F48" s="22">
        <f t="shared" si="268"/>
        <v>0.7660058710421227</v>
      </c>
      <c r="G48" s="22">
        <f t="shared" si="269"/>
        <v>1.1283203999217541</v>
      </c>
      <c r="H48" s="21">
        <f>SUM(H49:H55)</f>
        <v>110272950</v>
      </c>
      <c r="I48" s="43">
        <f>SUM(I49:I55)</f>
        <v>89073754.970000014</v>
      </c>
      <c r="J48" s="43">
        <v>70814268.460000008</v>
      </c>
      <c r="K48" s="22">
        <f t="shared" si="270"/>
        <v>0.80775706979816908</v>
      </c>
      <c r="L48" s="22">
        <f t="shared" si="115"/>
        <v>1.2578503867524102</v>
      </c>
      <c r="M48" s="43">
        <f>SUM(M49:M55)</f>
        <v>88128750</v>
      </c>
      <c r="N48" s="43">
        <f>SUM(N49:N55)</f>
        <v>72208700.040000007</v>
      </c>
      <c r="O48" s="43">
        <v>61221316.920000002</v>
      </c>
      <c r="P48" s="22">
        <f t="shared" si="271"/>
        <v>0.81935463784519813</v>
      </c>
      <c r="Q48" s="22">
        <f t="shared" si="116"/>
        <v>1.1794698917430606</v>
      </c>
      <c r="R48" s="43">
        <f>SUM(R49:R55)</f>
        <v>2420500</v>
      </c>
      <c r="S48" s="43">
        <f>SUM(S49:S55)</f>
        <v>1730777.34</v>
      </c>
      <c r="T48" s="43">
        <v>1857919.64</v>
      </c>
      <c r="U48" s="22">
        <f t="shared" si="272"/>
        <v>0.71504951043172904</v>
      </c>
      <c r="V48" s="22">
        <f t="shared" si="117"/>
        <v>0.93156738469054567</v>
      </c>
      <c r="W48" s="43">
        <f>SUM(W49:W55)</f>
        <v>4925000</v>
      </c>
      <c r="X48" s="43">
        <f>SUM(X49:X55)</f>
        <v>7745035.0300000003</v>
      </c>
      <c r="Y48" s="43">
        <v>1337978.67</v>
      </c>
      <c r="Z48" s="22">
        <f t="shared" si="284"/>
        <v>1.572595945177665</v>
      </c>
      <c r="AA48" s="22" t="str">
        <f t="shared" si="118"/>
        <v>св.200</v>
      </c>
      <c r="AB48" s="43">
        <f>SUM(AB49:AB55)</f>
        <v>1874000</v>
      </c>
      <c r="AC48" s="43">
        <f>SUM(AC49:AC55)</f>
        <v>629977.24</v>
      </c>
      <c r="AD48" s="43">
        <v>308276.07</v>
      </c>
      <c r="AE48" s="22">
        <f t="shared" si="273"/>
        <v>0.33616715048025614</v>
      </c>
      <c r="AF48" s="22" t="str">
        <f t="shared" si="119"/>
        <v>св.200</v>
      </c>
      <c r="AG48" s="43">
        <f>SUM(AG49:AG55)</f>
        <v>12914000</v>
      </c>
      <c r="AH48" s="43">
        <f>SUM(AH49:AH55)</f>
        <v>6756065.3200000003</v>
      </c>
      <c r="AI48" s="43">
        <v>6082277.1600000001</v>
      </c>
      <c r="AJ48" s="22">
        <f t="shared" si="274"/>
        <v>0.52315822518197308</v>
      </c>
      <c r="AK48" s="22">
        <f t="shared" si="120"/>
        <v>1.110778930699041</v>
      </c>
      <c r="AL48" s="43">
        <f>SUM(AL49:AL55)</f>
        <v>10700</v>
      </c>
      <c r="AM48" s="43">
        <f>SUM(AM49:AM55)</f>
        <v>3200</v>
      </c>
      <c r="AN48" s="43">
        <v>6500</v>
      </c>
      <c r="AO48" s="22">
        <f t="shared" si="191"/>
        <v>0.29906542056074764</v>
      </c>
      <c r="AP48" s="22">
        <f t="shared" si="121"/>
        <v>0.49230769230769234</v>
      </c>
      <c r="AQ48" s="43">
        <f>SUM(AQ49:AQ55)</f>
        <v>18914898.449999999</v>
      </c>
      <c r="AR48" s="43">
        <f>SUM(AR49:AR55)</f>
        <v>9884895.4100000001</v>
      </c>
      <c r="AS48" s="43">
        <v>16890119.75</v>
      </c>
      <c r="AT48" s="22">
        <f t="shared" si="99"/>
        <v>0.52259838645869128</v>
      </c>
      <c r="AU48" s="22">
        <f t="shared" si="122"/>
        <v>0.58524720702468669</v>
      </c>
      <c r="AV48" s="43">
        <f>SUM(AV49:AV55)</f>
        <v>550000</v>
      </c>
      <c r="AW48" s="43">
        <f>SUM(AW49:AW55)</f>
        <v>359485.32</v>
      </c>
      <c r="AX48" s="43">
        <v>352875.1</v>
      </c>
      <c r="AY48" s="22">
        <f t="shared" si="277"/>
        <v>0.65360967272727277</v>
      </c>
      <c r="AZ48" s="22">
        <f t="shared" si="123"/>
        <v>1.0187324636960784</v>
      </c>
      <c r="BA48" s="43">
        <f>SUM(BA49:BA55)</f>
        <v>15715439.66</v>
      </c>
      <c r="BB48" s="43">
        <f>SUM(BB49:BB55)</f>
        <v>6916154.0300000012</v>
      </c>
      <c r="BC48" s="43">
        <v>13153797.209999999</v>
      </c>
      <c r="BD48" s="22">
        <f t="shared" si="124"/>
        <v>0.44008657598065576</v>
      </c>
      <c r="BE48" s="22">
        <f t="shared" si="125"/>
        <v>0.52579144406621137</v>
      </c>
      <c r="BF48" s="43">
        <f>SUM(BF49:BF55)</f>
        <v>64800</v>
      </c>
      <c r="BG48" s="43">
        <f>SUM(BG49:BG55)</f>
        <v>50940.14</v>
      </c>
      <c r="BH48" s="43">
        <v>50486.18</v>
      </c>
      <c r="BI48" s="22">
        <f t="shared" si="283"/>
        <v>0.78611327160493827</v>
      </c>
      <c r="BJ48" s="22">
        <f t="shared" si="127"/>
        <v>1.0089917676480968</v>
      </c>
      <c r="BK48" s="43">
        <f>SUM(BK49:BK55)</f>
        <v>129387.23999999999</v>
      </c>
      <c r="BL48" s="43">
        <f>SUM(BL49:BL55)</f>
        <v>115891.98999999999</v>
      </c>
      <c r="BM48" s="43">
        <v>52928.12</v>
      </c>
      <c r="BN48" s="22">
        <f t="shared" ref="BN48:BN63" si="315">IF(BL48&lt;=0," ",IF(BK48&lt;=0," ",IF(BL48/BK48*100&gt;200,"СВ.200",BL48/BK48)))</f>
        <v>0.89569875669347299</v>
      </c>
      <c r="BO48" s="22" t="str">
        <f t="shared" si="128"/>
        <v>св.200</v>
      </c>
      <c r="BP48" s="43">
        <f>SUM(BP49:BP55)</f>
        <v>1096939.42</v>
      </c>
      <c r="BQ48" s="43">
        <f>SUM(BQ49:BQ55)</f>
        <v>593917.79</v>
      </c>
      <c r="BR48" s="43">
        <v>679261.24</v>
      </c>
      <c r="BS48" s="22">
        <f t="shared" si="280"/>
        <v>0.54143171370393461</v>
      </c>
      <c r="BT48" s="22">
        <f t="shared" si="175"/>
        <v>0.87435842798861896</v>
      </c>
      <c r="BU48" s="43">
        <f>SUM(BU49:BU55)</f>
        <v>53960.21</v>
      </c>
      <c r="BV48" s="43">
        <f>SUM(BV49:BV55)</f>
        <v>44608.18</v>
      </c>
      <c r="BW48" s="43">
        <v>119441.15</v>
      </c>
      <c r="BX48" s="22">
        <f t="shared" si="285"/>
        <v>0.82668655292483106</v>
      </c>
      <c r="BY48" s="22">
        <f t="shared" si="129"/>
        <v>0.37347413349586805</v>
      </c>
      <c r="BZ48" s="43">
        <f>SUM(BZ49:BZ55)</f>
        <v>121492</v>
      </c>
      <c r="CA48" s="43">
        <f>SUM(CA49:CA55)</f>
        <v>84492</v>
      </c>
      <c r="CB48" s="43">
        <v>1329040</v>
      </c>
      <c r="CC48" s="22">
        <f t="shared" si="188"/>
        <v>0.69545319856451449</v>
      </c>
      <c r="CD48" s="22">
        <f t="shared" si="158"/>
        <v>6.3573707337627156E-2</v>
      </c>
      <c r="CE48" s="43">
        <f>SUM(CE49:CE55)</f>
        <v>921085.11</v>
      </c>
      <c r="CF48" s="43">
        <f>SUM(CF49:CF55)</f>
        <v>1448514.0699999998</v>
      </c>
      <c r="CG48" s="43">
        <v>1019295.1299999999</v>
      </c>
      <c r="CH48" s="22">
        <f t="shared" si="132"/>
        <v>1.5726169647884112</v>
      </c>
      <c r="CI48" s="22">
        <f t="shared" si="160"/>
        <v>1.4210938788650938</v>
      </c>
      <c r="CJ48" s="43">
        <f>SUM(CJ49:CJ55)</f>
        <v>200000</v>
      </c>
      <c r="CK48" s="43">
        <f>SUM(CK49:CK55)</f>
        <v>639720.44999999995</v>
      </c>
      <c r="CL48" s="43">
        <v>618597.5</v>
      </c>
      <c r="CM48" s="22" t="str">
        <f t="shared" si="133"/>
        <v>СВ.200</v>
      </c>
      <c r="CN48" s="22">
        <f t="shared" si="134"/>
        <v>1.0341465169193214</v>
      </c>
      <c r="CO48" s="43">
        <f>SUM(CO49:CO55)</f>
        <v>721085.11</v>
      </c>
      <c r="CP48" s="43">
        <f>SUM(CP49:CP55)</f>
        <v>808793.62</v>
      </c>
      <c r="CQ48" s="43">
        <v>400697.63</v>
      </c>
      <c r="CR48" s="22">
        <f t="shared" si="135"/>
        <v>1.1216340606450743</v>
      </c>
      <c r="CS48" s="22" t="str">
        <f t="shared" si="136"/>
        <v>св.200</v>
      </c>
      <c r="CT48" s="43">
        <f>SUM(CT49:CT55)</f>
        <v>30663.06</v>
      </c>
      <c r="CU48" s="43">
        <f>SUM(CU49:CU55)</f>
        <v>30663.06</v>
      </c>
      <c r="CV48" s="43">
        <v>0</v>
      </c>
      <c r="CW48" s="34">
        <f t="shared" si="137"/>
        <v>1</v>
      </c>
      <c r="CX48" s="34" t="str">
        <f t="shared" si="138"/>
        <v xml:space="preserve"> </v>
      </c>
      <c r="CY48" s="43">
        <f>SUM(CY49:CY55)</f>
        <v>0</v>
      </c>
      <c r="CZ48" s="43">
        <f>SUM(CZ49:CZ55)</f>
        <v>0</v>
      </c>
      <c r="DA48" s="43">
        <v>0</v>
      </c>
      <c r="DB48" s="22" t="str">
        <f t="shared" si="281"/>
        <v xml:space="preserve"> </v>
      </c>
      <c r="DC48" s="22" t="str">
        <f t="shared" si="139"/>
        <v xml:space="preserve"> </v>
      </c>
      <c r="DD48" s="43">
        <f>SUM(DD49:DD55)</f>
        <v>15226.61</v>
      </c>
      <c r="DE48" s="43">
        <f>SUM(DE49:DE55)</f>
        <v>15226.61</v>
      </c>
      <c r="DF48" s="43">
        <v>129138.86</v>
      </c>
      <c r="DG48" s="22">
        <f t="shared" si="286"/>
        <v>1</v>
      </c>
      <c r="DH48" s="22">
        <f t="shared" ref="DH48" si="316">IF(DF48=0," ",IF(DE48/DF48*100&gt;200,"св.200",DE48/DF48))</f>
        <v>0.11790881536355517</v>
      </c>
      <c r="DI48" s="43">
        <f>SUM(DI49:DI55)</f>
        <v>-0.8</v>
      </c>
      <c r="DJ48" s="43">
        <v>-151800</v>
      </c>
      <c r="DK48" s="22">
        <f>IF(DI48=0," ",IF(DI48/DJ48*100&gt;200,"св.200",DI48/DJ48))</f>
        <v>5.270092226613966E-6</v>
      </c>
      <c r="DL48" s="43">
        <f>SUM(DL49:DL55)</f>
        <v>0</v>
      </c>
      <c r="DM48" s="43">
        <f>SUM(DM49:DM55)</f>
        <v>0</v>
      </c>
      <c r="DN48" s="43">
        <v>0</v>
      </c>
      <c r="DO48" s="22" t="str">
        <f t="shared" si="282"/>
        <v xml:space="preserve"> </v>
      </c>
      <c r="DP48" s="57" t="str">
        <f t="shared" si="141"/>
        <v xml:space="preserve"> </v>
      </c>
      <c r="DQ48" s="43">
        <f>SUM(DQ49:DQ55)</f>
        <v>215003.02000000002</v>
      </c>
      <c r="DR48" s="43">
        <f>SUM(DR49:DR55)</f>
        <v>225003.02000000002</v>
      </c>
      <c r="DS48" s="43">
        <v>155656.76</v>
      </c>
      <c r="DT48" s="22">
        <f t="shared" si="114"/>
        <v>1.0465109745900314</v>
      </c>
      <c r="DU48" s="22">
        <f t="shared" si="232"/>
        <v>1.4455075385097313</v>
      </c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</row>
    <row r="49" spans="1:144" s="15" customFormat="1" ht="15" customHeight="1" outlineLevel="1" x14ac:dyDescent="0.25">
      <c r="A49" s="14">
        <v>37</v>
      </c>
      <c r="B49" s="8" t="s">
        <v>1</v>
      </c>
      <c r="C49" s="49">
        <f t="shared" si="143"/>
        <v>91914407.939999998</v>
      </c>
      <c r="D49" s="13">
        <f t="shared" si="144"/>
        <v>72800941.829999998</v>
      </c>
      <c r="E49" s="23">
        <v>64204589.030000001</v>
      </c>
      <c r="F49" s="24">
        <f t="shared" si="268"/>
        <v>0.7920514689875725</v>
      </c>
      <c r="G49" s="24">
        <f t="shared" si="269"/>
        <v>1.133890005837173</v>
      </c>
      <c r="H49" s="13">
        <f t="shared" ref="H49" si="317">M49+R49+W49+AB49+AG49+AL49</f>
        <v>89981100</v>
      </c>
      <c r="I49" s="13">
        <f t="shared" ref="I49" si="318">N49+S49+X49+AC49+AH49+AM49</f>
        <v>71090371.329999998</v>
      </c>
      <c r="J49" s="20">
        <v>61621830.620000005</v>
      </c>
      <c r="K49" s="24">
        <f t="shared" si="270"/>
        <v>0.79005892715247983</v>
      </c>
      <c r="L49" s="24">
        <f t="shared" si="115"/>
        <v>1.1536556219562695</v>
      </c>
      <c r="M49" s="13">
        <v>84145700</v>
      </c>
      <c r="N49" s="20">
        <v>67222920.439999998</v>
      </c>
      <c r="O49" s="29">
        <v>58221613.340000004</v>
      </c>
      <c r="P49" s="24">
        <f t="shared" si="271"/>
        <v>0.79888717355729399</v>
      </c>
      <c r="Q49" s="24">
        <f t="shared" si="116"/>
        <v>1.1546042196981825</v>
      </c>
      <c r="R49" s="13">
        <v>2420500</v>
      </c>
      <c r="S49" s="20">
        <v>1730777.34</v>
      </c>
      <c r="T49" s="29">
        <v>1857919.64</v>
      </c>
      <c r="U49" s="24">
        <f t="shared" si="272"/>
        <v>0.71504951043172904</v>
      </c>
      <c r="V49" s="24">
        <f t="shared" si="117"/>
        <v>0.93156738469054567</v>
      </c>
      <c r="W49" s="13">
        <v>2900</v>
      </c>
      <c r="X49" s="20">
        <v>4623.5</v>
      </c>
      <c r="Y49" s="29">
        <v>2889</v>
      </c>
      <c r="Z49" s="24">
        <f t="shared" si="284"/>
        <v>1.5943103448275862</v>
      </c>
      <c r="AA49" s="24">
        <f t="shared" si="118"/>
        <v>1.600380754586362</v>
      </c>
      <c r="AB49" s="13">
        <v>1041000</v>
      </c>
      <c r="AC49" s="20">
        <v>413053.82</v>
      </c>
      <c r="AD49" s="29">
        <v>231704.46</v>
      </c>
      <c r="AE49" s="24">
        <f t="shared" si="273"/>
        <v>0.39678560999039386</v>
      </c>
      <c r="AF49" s="24">
        <f t="shared" si="119"/>
        <v>1.7826753097458721</v>
      </c>
      <c r="AG49" s="13">
        <v>2371000</v>
      </c>
      <c r="AH49" s="20">
        <v>1718996.23</v>
      </c>
      <c r="AI49" s="29">
        <v>1307704.18</v>
      </c>
      <c r="AJ49" s="24">
        <f t="shared" si="274"/>
        <v>0.72500895402783638</v>
      </c>
      <c r="AK49" s="24">
        <f t="shared" si="120"/>
        <v>1.3145145945774985</v>
      </c>
      <c r="AL49" s="13"/>
      <c r="AM49" s="20"/>
      <c r="AN49" s="29"/>
      <c r="AO49" s="24" t="str">
        <f t="shared" si="191"/>
        <v xml:space="preserve"> </v>
      </c>
      <c r="AP49" s="24" t="str">
        <f t="shared" si="121"/>
        <v xml:space="preserve"> </v>
      </c>
      <c r="AQ49" s="13">
        <f>AV49+BA49+BF49+BK49+BP49+BU49+BZ49+CE49+CT49+CY49+DD49+DL49+DQ49+-0.8</f>
        <v>1933307.94</v>
      </c>
      <c r="AR49" s="20">
        <f t="shared" ref="AR49" si="319">AW49+BB49+BG49+BL49+BQ49+BV49+CA49+CF49+CU49+CZ49+DE49+DI49+DM49+DR49</f>
        <v>1710570.5</v>
      </c>
      <c r="AS49" s="40">
        <v>2582758.4099999997</v>
      </c>
      <c r="AT49" s="24">
        <f t="shared" si="99"/>
        <v>0.88478946607957343</v>
      </c>
      <c r="AU49" s="24">
        <f t="shared" si="122"/>
        <v>0.66230371891422868</v>
      </c>
      <c r="AV49" s="13">
        <v>550000</v>
      </c>
      <c r="AW49" s="20">
        <v>359485.32</v>
      </c>
      <c r="AX49" s="29">
        <v>352875.1</v>
      </c>
      <c r="AY49" s="24">
        <f t="shared" si="277"/>
        <v>0.65360967272727277</v>
      </c>
      <c r="AZ49" s="24">
        <f t="shared" si="123"/>
        <v>1.0187324636960784</v>
      </c>
      <c r="BA49" s="13">
        <v>73154.789999999994</v>
      </c>
      <c r="BB49" s="20">
        <v>73154.789999999994</v>
      </c>
      <c r="BC49" s="29">
        <v>6253.04</v>
      </c>
      <c r="BD49" s="24">
        <f t="shared" ref="BD49" si="320">IF(BB49&lt;=0," ",IF(BA49&lt;=0," ",IF(BB49/BA49*100&gt;200,"СВ.200",BB49/BA49)))</f>
        <v>1</v>
      </c>
      <c r="BE49" s="24" t="str">
        <f t="shared" si="125"/>
        <v>св.200</v>
      </c>
      <c r="BF49" s="13">
        <v>64800</v>
      </c>
      <c r="BG49" s="20">
        <v>50940.14</v>
      </c>
      <c r="BH49" s="29">
        <v>50486.18</v>
      </c>
      <c r="BI49" s="24">
        <f t="shared" si="283"/>
        <v>0.78611327160493827</v>
      </c>
      <c r="BJ49" s="24">
        <f t="shared" si="127"/>
        <v>1.0089917676480968</v>
      </c>
      <c r="BK49" s="13"/>
      <c r="BL49" s="20"/>
      <c r="BM49" s="29"/>
      <c r="BN49" s="24" t="str">
        <f t="shared" si="315"/>
        <v xml:space="preserve"> </v>
      </c>
      <c r="BO49" s="24" t="str">
        <f t="shared" si="128"/>
        <v xml:space="preserve"> </v>
      </c>
      <c r="BP49" s="13">
        <v>840739.86</v>
      </c>
      <c r="BQ49" s="20">
        <v>382656.51</v>
      </c>
      <c r="BR49" s="29">
        <v>538508.94999999995</v>
      </c>
      <c r="BS49" s="24">
        <f t="shared" si="280"/>
        <v>0.45514258120222828</v>
      </c>
      <c r="BT49" s="24">
        <f t="shared" si="175"/>
        <v>0.71058523725557399</v>
      </c>
      <c r="BU49" s="13">
        <v>11960.21</v>
      </c>
      <c r="BV49" s="20">
        <v>11960.21</v>
      </c>
      <c r="BW49" s="29">
        <v>66088.789999999994</v>
      </c>
      <c r="BX49" s="24">
        <f t="shared" ref="BX49:BX54" si="321">IF(BV49&lt;=0," ",IF(BU49&lt;=0," ",IF(BV49/BU49*100&gt;200,"СВ.200",BV49/BU49)))</f>
        <v>1</v>
      </c>
      <c r="BY49" s="24">
        <f t="shared" ref="BY49:BY54" si="322">IF(BW49=0," ",IF(BV49/BW49*100&gt;200,"св.200",BV49/BW49))</f>
        <v>0.18097184106411995</v>
      </c>
      <c r="BZ49" s="13"/>
      <c r="CA49" s="20"/>
      <c r="CB49" s="29">
        <v>701740</v>
      </c>
      <c r="CC49" s="24" t="str">
        <f t="shared" ref="CC49:CC76" si="323">IF(CA49&lt;=0," ",IF(BZ49&lt;=0," ",IF(CA49/BZ49*100&gt;200,"СВ.200",CA49/BZ49)))</f>
        <v xml:space="preserve"> </v>
      </c>
      <c r="CD49" s="24">
        <f t="shared" si="158"/>
        <v>0</v>
      </c>
      <c r="CE49" s="13">
        <f t="shared" ref="CE49" si="324">CJ49+CO49</f>
        <v>297228.89</v>
      </c>
      <c r="CF49" s="13">
        <f t="shared" ref="CF49" si="325">CK49+CP49</f>
        <v>736949.34</v>
      </c>
      <c r="CG49" s="23">
        <v>667901.56999999995</v>
      </c>
      <c r="CH49" s="24" t="str">
        <f t="shared" si="132"/>
        <v>СВ.200</v>
      </c>
      <c r="CI49" s="24">
        <f t="shared" si="160"/>
        <v>1.1033801582469704</v>
      </c>
      <c r="CJ49" s="13">
        <v>200000</v>
      </c>
      <c r="CK49" s="20">
        <v>639720.44999999995</v>
      </c>
      <c r="CL49" s="29">
        <v>618597.5</v>
      </c>
      <c r="CM49" s="24" t="str">
        <f t="shared" si="133"/>
        <v>СВ.200</v>
      </c>
      <c r="CN49" s="24">
        <f t="shared" si="134"/>
        <v>1.0341465169193214</v>
      </c>
      <c r="CO49" s="13">
        <v>97228.89</v>
      </c>
      <c r="CP49" s="20">
        <v>97228.89</v>
      </c>
      <c r="CQ49" s="29">
        <v>49304.07</v>
      </c>
      <c r="CR49" s="24">
        <f t="shared" si="135"/>
        <v>1</v>
      </c>
      <c r="CS49" s="24">
        <f t="shared" si="136"/>
        <v>1.9720256360174728</v>
      </c>
      <c r="CT49" s="13"/>
      <c r="CU49" s="20"/>
      <c r="CV49" s="29"/>
      <c r="CW49" s="24" t="str">
        <f t="shared" si="137"/>
        <v xml:space="preserve"> </v>
      </c>
      <c r="CX49" s="24" t="str">
        <f t="shared" si="138"/>
        <v xml:space="preserve"> </v>
      </c>
      <c r="CY49" s="13"/>
      <c r="CZ49" s="20"/>
      <c r="DA49" s="29"/>
      <c r="DB49" s="24" t="str">
        <f t="shared" si="281"/>
        <v xml:space="preserve"> </v>
      </c>
      <c r="DC49" s="24" t="str">
        <f t="shared" si="139"/>
        <v xml:space="preserve"> </v>
      </c>
      <c r="DD49" s="13">
        <v>8421.9699999999993</v>
      </c>
      <c r="DE49" s="20">
        <v>8421.9699999999993</v>
      </c>
      <c r="DF49" s="29">
        <v>129138.86</v>
      </c>
      <c r="DG49" s="24">
        <f t="shared" si="286"/>
        <v>1</v>
      </c>
      <c r="DH49" s="24">
        <f t="shared" si="140"/>
        <v>6.5216388002805659E-2</v>
      </c>
      <c r="DI49" s="13">
        <v>-0.8</v>
      </c>
      <c r="DJ49" s="29"/>
      <c r="DK49" s="24" t="str">
        <f t="shared" si="112"/>
        <v xml:space="preserve"> </v>
      </c>
      <c r="DL49" s="13"/>
      <c r="DM49" s="20"/>
      <c r="DN49" s="29"/>
      <c r="DO49" s="24" t="str">
        <f t="shared" si="282"/>
        <v xml:space="preserve"> </v>
      </c>
      <c r="DP49" s="58" t="str">
        <f t="shared" si="141"/>
        <v xml:space="preserve"> </v>
      </c>
      <c r="DQ49" s="13">
        <v>87003.02</v>
      </c>
      <c r="DR49" s="20">
        <v>87003.02</v>
      </c>
      <c r="DS49" s="29">
        <v>69765.919999999998</v>
      </c>
      <c r="DT49" s="24">
        <f t="shared" si="114"/>
        <v>1</v>
      </c>
      <c r="DU49" s="24">
        <f t="shared" si="232"/>
        <v>1.2470704894309428</v>
      </c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</row>
    <row r="50" spans="1:144" s="15" customFormat="1" ht="15.75" customHeight="1" outlineLevel="1" x14ac:dyDescent="0.25">
      <c r="A50" s="14">
        <f>A49+1</f>
        <v>38</v>
      </c>
      <c r="B50" s="8" t="s">
        <v>71</v>
      </c>
      <c r="C50" s="13">
        <f t="shared" si="143"/>
        <v>14151116.629999999</v>
      </c>
      <c r="D50" s="13">
        <f t="shared" si="144"/>
        <v>7318072.5200000005</v>
      </c>
      <c r="E50" s="23">
        <v>13765866.689999999</v>
      </c>
      <c r="F50" s="24">
        <f t="shared" si="268"/>
        <v>0.51713746069238642</v>
      </c>
      <c r="G50" s="24">
        <f t="shared" si="269"/>
        <v>0.53161000936585423</v>
      </c>
      <c r="H50" s="13">
        <f t="shared" ref="H50:H55" si="326">M50+R50+W50+AB50+AG50+AL50</f>
        <v>571000</v>
      </c>
      <c r="I50" s="13">
        <f t="shared" ref="I50:I55" si="327">N50+S50+X50+AC50+AH50+AM50</f>
        <v>453164.30000000005</v>
      </c>
      <c r="J50" s="20">
        <v>283393</v>
      </c>
      <c r="K50" s="24">
        <f t="shared" si="270"/>
        <v>0.79363274956217167</v>
      </c>
      <c r="L50" s="24">
        <f t="shared" si="115"/>
        <v>1.5990666671371561</v>
      </c>
      <c r="M50" s="13">
        <v>100000</v>
      </c>
      <c r="N50" s="20">
        <v>79569.399999999994</v>
      </c>
      <c r="O50" s="29">
        <v>55536.05</v>
      </c>
      <c r="P50" s="24">
        <f t="shared" si="271"/>
        <v>0.7956939999999999</v>
      </c>
      <c r="Q50" s="24">
        <f t="shared" si="116"/>
        <v>1.432752239311222</v>
      </c>
      <c r="R50" s="13"/>
      <c r="S50" s="20"/>
      <c r="T50" s="35"/>
      <c r="U50" s="24" t="str">
        <f>IF(S50&lt;=0," ",IF(R50&lt;=0," ",IF(S50/R50*100&gt;200,"СВ.200",S50/R50)))</f>
        <v xml:space="preserve"> </v>
      </c>
      <c r="V50" s="24" t="str">
        <f t="shared" ref="V50:V55" si="328">IF(S50=0," ",IF(S50/T50*100&gt;200,"св.200",S50/T50))</f>
        <v xml:space="preserve"> </v>
      </c>
      <c r="W50" s="13">
        <v>20000</v>
      </c>
      <c r="X50" s="20"/>
      <c r="Y50" s="29">
        <v>10213.200000000001</v>
      </c>
      <c r="Z50" s="24" t="str">
        <f t="shared" ref="Z50:Z54" si="329">IF(X50&lt;=0," ",IF(W50&lt;=0," ",IF(X50/W50*100&gt;200,"СВ.200",X50/W50)))</f>
        <v xml:space="preserve"> </v>
      </c>
      <c r="AA50" s="24">
        <f t="shared" ref="AA50:AA54" si="330">IF(Y50=0," ",IF(X50/Y50*100&gt;200,"св.200",X50/Y50))</f>
        <v>0</v>
      </c>
      <c r="AB50" s="13">
        <v>70000</v>
      </c>
      <c r="AC50" s="20">
        <v>59446.19</v>
      </c>
      <c r="AD50" s="29">
        <v>2317.4699999999998</v>
      </c>
      <c r="AE50" s="24">
        <f t="shared" si="273"/>
        <v>0.84923128571428574</v>
      </c>
      <c r="AF50" s="24" t="str">
        <f t="shared" si="119"/>
        <v>св.200</v>
      </c>
      <c r="AG50" s="13">
        <v>380000</v>
      </c>
      <c r="AH50" s="20">
        <v>313148.71000000002</v>
      </c>
      <c r="AI50" s="29">
        <v>215326.28</v>
      </c>
      <c r="AJ50" s="24">
        <f t="shared" si="274"/>
        <v>0.82407555263157906</v>
      </c>
      <c r="AK50" s="24">
        <f t="shared" si="120"/>
        <v>1.4542986113910481</v>
      </c>
      <c r="AL50" s="13">
        <v>1000</v>
      </c>
      <c r="AM50" s="20">
        <v>1000</v>
      </c>
      <c r="AN50" s="29"/>
      <c r="AO50" s="24">
        <f t="shared" si="191"/>
        <v>1</v>
      </c>
      <c r="AP50" s="24" t="str">
        <f t="shared" si="121"/>
        <v xml:space="preserve"> </v>
      </c>
      <c r="AQ50" s="13">
        <f t="shared" ref="AQ50:AQ55" si="331">AV50+BA50+BF50+BK50+BP50+BU50+BZ50+CE50+CT50+CY50+DD50+DL50+DQ50</f>
        <v>13580116.629999999</v>
      </c>
      <c r="AR50" s="20">
        <f t="shared" ref="AR50:AR55" si="332">AW50+BB50+BG50+BL50+BQ50+BV50+CA50+CF50+CU50+CZ50+DE50+DI50+DM50+DR50</f>
        <v>6864908.2200000007</v>
      </c>
      <c r="AS50" s="40">
        <v>13482473.689999999</v>
      </c>
      <c r="AT50" s="24">
        <f t="shared" si="99"/>
        <v>0.50551172770008834</v>
      </c>
      <c r="AU50" s="24">
        <f t="shared" si="122"/>
        <v>0.50917275107250748</v>
      </c>
      <c r="AV50" s="13"/>
      <c r="AW50" s="20"/>
      <c r="AX50" s="35"/>
      <c r="AY50" s="24" t="str">
        <f t="shared" si="277"/>
        <v xml:space="preserve"> </v>
      </c>
      <c r="AZ50" s="24" t="str">
        <f t="shared" si="123"/>
        <v xml:space="preserve"> </v>
      </c>
      <c r="BA50" s="13">
        <v>12971146.359999999</v>
      </c>
      <c r="BB50" s="20">
        <v>6255937.9500000002</v>
      </c>
      <c r="BC50" s="29">
        <v>13135973.689999999</v>
      </c>
      <c r="BD50" s="24">
        <f t="shared" ref="BD50:BD55" si="333">IF(BB50&lt;=0," ",IF(BA50&lt;=0," ",IF(BB50/BA50*100&gt;200,"СВ.200",BB50/BA50)))</f>
        <v>0.48229645833708723</v>
      </c>
      <c r="BE50" s="24">
        <f t="shared" ref="BE50:BE55" si="334">IF(BC50=0," ",IF(BB50/BC50*100&gt;200,"св.200",BB50/BC50))</f>
        <v>0.4762447076734363</v>
      </c>
      <c r="BF50" s="13"/>
      <c r="BG50" s="20"/>
      <c r="BH50" s="29"/>
      <c r="BI50" s="24" t="str">
        <f t="shared" si="283"/>
        <v xml:space="preserve"> </v>
      </c>
      <c r="BJ50" s="24" t="str">
        <f t="shared" si="127"/>
        <v xml:space="preserve"> </v>
      </c>
      <c r="BK50" s="13"/>
      <c r="BL50" s="20"/>
      <c r="BM50" s="29"/>
      <c r="BN50" s="24" t="str">
        <f t="shared" si="315"/>
        <v xml:space="preserve"> </v>
      </c>
      <c r="BO50" s="24" t="str">
        <f t="shared" si="128"/>
        <v xml:space="preserve"> </v>
      </c>
      <c r="BP50" s="13"/>
      <c r="BQ50" s="20"/>
      <c r="BR50" s="29"/>
      <c r="BS50" s="24" t="str">
        <f t="shared" ref="BS50:BS55" si="335">IF(BQ50&lt;=0," ",IF(BP50&lt;=0," ",IF(BQ50/BP50*100&gt;200,"СВ.200",BQ50/BP50)))</f>
        <v xml:space="preserve"> </v>
      </c>
      <c r="BT50" s="24" t="str">
        <f t="shared" ref="BT50:BT55" si="336">IF(BR50=0," ",IF(BQ50/BR50*100&gt;200,"св.200",BQ50/BR50))</f>
        <v xml:space="preserve"> </v>
      </c>
      <c r="BU50" s="13"/>
      <c r="BV50" s="20"/>
      <c r="BW50" s="29"/>
      <c r="BX50" s="24" t="str">
        <f t="shared" si="321"/>
        <v xml:space="preserve"> </v>
      </c>
      <c r="BY50" s="24" t="str">
        <f t="shared" si="322"/>
        <v xml:space="preserve"> </v>
      </c>
      <c r="BZ50" s="13"/>
      <c r="CA50" s="20"/>
      <c r="CB50" s="29"/>
      <c r="CC50" s="24" t="str">
        <f t="shared" si="323"/>
        <v xml:space="preserve"> </v>
      </c>
      <c r="CD50" s="24" t="str">
        <f t="shared" si="158"/>
        <v xml:space="preserve"> </v>
      </c>
      <c r="CE50" s="13">
        <f t="shared" ref="CE50:CE55" si="337">CJ50+CO50</f>
        <v>608970.27</v>
      </c>
      <c r="CF50" s="13">
        <f t="shared" ref="CF50:CF55" si="338">CK50+CP50</f>
        <v>608970.27</v>
      </c>
      <c r="CG50" s="23">
        <v>346500</v>
      </c>
      <c r="CH50" s="24">
        <f t="shared" si="132"/>
        <v>1</v>
      </c>
      <c r="CI50" s="24">
        <f t="shared" si="160"/>
        <v>1.7574899567099567</v>
      </c>
      <c r="CJ50" s="13"/>
      <c r="CK50" s="20"/>
      <c r="CL50" s="35"/>
      <c r="CM50" s="24" t="str">
        <f t="shared" si="133"/>
        <v xml:space="preserve"> </v>
      </c>
      <c r="CN50" s="24" t="str">
        <f t="shared" si="134"/>
        <v xml:space="preserve"> </v>
      </c>
      <c r="CO50" s="13">
        <v>608970.27</v>
      </c>
      <c r="CP50" s="20">
        <v>608970.27</v>
      </c>
      <c r="CQ50" s="29">
        <v>346500</v>
      </c>
      <c r="CR50" s="24">
        <f t="shared" si="135"/>
        <v>1</v>
      </c>
      <c r="CS50" s="24">
        <f t="shared" si="136"/>
        <v>1.7574899567099567</v>
      </c>
      <c r="CT50" s="13"/>
      <c r="CU50" s="20"/>
      <c r="CV50" s="35"/>
      <c r="CW50" s="24" t="str">
        <f t="shared" si="137"/>
        <v xml:space="preserve"> </v>
      </c>
      <c r="CX50" s="24" t="str">
        <f t="shared" si="138"/>
        <v xml:space="preserve"> </v>
      </c>
      <c r="CY50" s="13"/>
      <c r="CZ50" s="20"/>
      <c r="DA50" s="35"/>
      <c r="DB50" s="24" t="str">
        <f t="shared" si="281"/>
        <v xml:space="preserve"> </v>
      </c>
      <c r="DC50" s="24" t="str">
        <f t="shared" si="139"/>
        <v xml:space="preserve"> </v>
      </c>
      <c r="DD50" s="13"/>
      <c r="DE50" s="20"/>
      <c r="DF50" s="35"/>
      <c r="DG50" s="24" t="str">
        <f t="shared" si="286"/>
        <v xml:space="preserve"> </v>
      </c>
      <c r="DH50" s="24" t="str">
        <f t="shared" si="140"/>
        <v xml:space="preserve"> </v>
      </c>
      <c r="DI50" s="13"/>
      <c r="DJ50" s="29"/>
      <c r="DK50" s="24" t="str">
        <f t="shared" si="112"/>
        <v xml:space="preserve"> </v>
      </c>
      <c r="DL50" s="13"/>
      <c r="DM50" s="20"/>
      <c r="DN50" s="29"/>
      <c r="DO50" s="24" t="str">
        <f t="shared" si="282"/>
        <v xml:space="preserve"> </v>
      </c>
      <c r="DP50" s="58" t="str">
        <f t="shared" si="141"/>
        <v xml:space="preserve"> </v>
      </c>
      <c r="DQ50" s="13"/>
      <c r="DR50" s="20"/>
      <c r="DS50" s="29"/>
      <c r="DT50" s="24" t="str">
        <f t="shared" si="114"/>
        <v xml:space="preserve"> </v>
      </c>
      <c r="DU50" s="24" t="str">
        <f t="shared" si="232"/>
        <v xml:space="preserve"> </v>
      </c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</row>
    <row r="51" spans="1:144" s="15" customFormat="1" ht="15.75" customHeight="1" outlineLevel="1" x14ac:dyDescent="0.25">
      <c r="A51" s="14">
        <f t="shared" ref="A51:A55" si="339">A50+1</f>
        <v>39</v>
      </c>
      <c r="B51" s="8" t="s">
        <v>82</v>
      </c>
      <c r="C51" s="13">
        <f t="shared" si="143"/>
        <v>2699500</v>
      </c>
      <c r="D51" s="13">
        <f t="shared" si="144"/>
        <v>1427975.6</v>
      </c>
      <c r="E51" s="23">
        <v>1335747.1000000001</v>
      </c>
      <c r="F51" s="24">
        <f t="shared" si="268"/>
        <v>0.52897781070568628</v>
      </c>
      <c r="G51" s="24">
        <f t="shared" si="269"/>
        <v>1.0690463786146345</v>
      </c>
      <c r="H51" s="13">
        <f t="shared" si="326"/>
        <v>2599500</v>
      </c>
      <c r="I51" s="13">
        <f t="shared" si="327"/>
        <v>1267347.54</v>
      </c>
      <c r="J51" s="20">
        <v>1281005.71</v>
      </c>
      <c r="K51" s="24">
        <f t="shared" si="270"/>
        <v>0.48753511829197926</v>
      </c>
      <c r="L51" s="24">
        <f t="shared" si="115"/>
        <v>0.9893379319909511</v>
      </c>
      <c r="M51" s="13">
        <v>551000</v>
      </c>
      <c r="N51" s="20">
        <v>451038.67</v>
      </c>
      <c r="O51" s="29">
        <v>383103.61</v>
      </c>
      <c r="P51" s="24">
        <f t="shared" si="271"/>
        <v>0.81858197822141554</v>
      </c>
      <c r="Q51" s="24">
        <f t="shared" si="116"/>
        <v>1.1773281645662383</v>
      </c>
      <c r="R51" s="13"/>
      <c r="S51" s="20"/>
      <c r="T51" s="35"/>
      <c r="U51" s="24" t="str">
        <f>IF(S51&lt;=0," ",IF(R51&lt;=0," ",IF(S51/R51*100&gt;200,"СВ.200",S51/R51)))</f>
        <v xml:space="preserve"> </v>
      </c>
      <c r="V51" s="24" t="str">
        <f t="shared" si="328"/>
        <v xml:space="preserve"> </v>
      </c>
      <c r="W51" s="13">
        <v>20000</v>
      </c>
      <c r="X51" s="20">
        <v>44882.7</v>
      </c>
      <c r="Y51" s="29">
        <v>19339.8</v>
      </c>
      <c r="Z51" s="24" t="str">
        <f t="shared" si="329"/>
        <v>СВ.200</v>
      </c>
      <c r="AA51" s="24" t="str">
        <f t="shared" si="330"/>
        <v>св.200</v>
      </c>
      <c r="AB51" s="13">
        <v>147000</v>
      </c>
      <c r="AC51" s="20">
        <v>25797.08</v>
      </c>
      <c r="AD51" s="29">
        <v>22625.5</v>
      </c>
      <c r="AE51" s="24">
        <f t="shared" si="273"/>
        <v>0.17549034013605444</v>
      </c>
      <c r="AF51" s="24">
        <f t="shared" si="119"/>
        <v>1.1401772336522951</v>
      </c>
      <c r="AG51" s="13">
        <v>1881000</v>
      </c>
      <c r="AH51" s="20">
        <v>745329.09</v>
      </c>
      <c r="AI51" s="29">
        <v>855736.8</v>
      </c>
      <c r="AJ51" s="24">
        <f t="shared" si="274"/>
        <v>0.39624087719298245</v>
      </c>
      <c r="AK51" s="24">
        <f t="shared" si="120"/>
        <v>0.87097935954139161</v>
      </c>
      <c r="AL51" s="13">
        <v>500</v>
      </c>
      <c r="AM51" s="20">
        <v>300</v>
      </c>
      <c r="AN51" s="29">
        <v>200</v>
      </c>
      <c r="AO51" s="24">
        <f t="shared" ref="AO51" si="340">IF(AM51&lt;=0," ",IF(AL51&lt;=0," ",IF(AM51/AL51*100&gt;200,"СВ.200",AM51/AL51)))</f>
        <v>0.6</v>
      </c>
      <c r="AP51" s="24">
        <f t="shared" ref="AP51" si="341">IF(AN51=0," ",IF(AM51/AN51*100&gt;200,"св.200",AM51/AN51))</f>
        <v>1.5</v>
      </c>
      <c r="AQ51" s="13">
        <f t="shared" si="331"/>
        <v>100000</v>
      </c>
      <c r="AR51" s="20">
        <f t="shared" si="332"/>
        <v>160628.06</v>
      </c>
      <c r="AS51" s="40">
        <v>54741.39</v>
      </c>
      <c r="AT51" s="24">
        <f t="shared" ref="AT51:AT52" si="342">IF(AR51&lt;=0," ",IF(AQ51&lt;=0," ",IF(AR51/AQ51*100&gt;200,"СВ.200",AR51/AQ51)))</f>
        <v>1.6062806000000001</v>
      </c>
      <c r="AU51" s="24" t="str">
        <f t="shared" ref="AU51:AU52" si="343">IF(AS51=0," ",IF(AR51/AS51*100&gt;200,"св.200",AR51/AS51))</f>
        <v>св.200</v>
      </c>
      <c r="AV51" s="13"/>
      <c r="AW51" s="20"/>
      <c r="AX51" s="35"/>
      <c r="AY51" s="24" t="str">
        <f t="shared" si="277"/>
        <v xml:space="preserve"> </v>
      </c>
      <c r="AZ51" s="24" t="str">
        <f t="shared" si="123"/>
        <v xml:space="preserve"> </v>
      </c>
      <c r="BA51" s="13">
        <v>15000</v>
      </c>
      <c r="BB51" s="20"/>
      <c r="BC51" s="29"/>
      <c r="BD51" s="24" t="str">
        <f t="shared" si="333"/>
        <v xml:space="preserve"> </v>
      </c>
      <c r="BE51" s="24" t="str">
        <f t="shared" si="334"/>
        <v xml:space="preserve"> </v>
      </c>
      <c r="BF51" s="13"/>
      <c r="BG51" s="20"/>
      <c r="BH51" s="29"/>
      <c r="BI51" s="24" t="str">
        <f t="shared" si="283"/>
        <v xml:space="preserve"> </v>
      </c>
      <c r="BJ51" s="24" t="str">
        <f t="shared" si="127"/>
        <v xml:space="preserve"> </v>
      </c>
      <c r="BK51" s="13">
        <v>75000</v>
      </c>
      <c r="BL51" s="20">
        <v>61560</v>
      </c>
      <c r="BM51" s="29">
        <v>43091.4</v>
      </c>
      <c r="BN51" s="24">
        <f t="shared" si="315"/>
        <v>0.82079999999999997</v>
      </c>
      <c r="BO51" s="24">
        <f t="shared" si="128"/>
        <v>1.4285913198457232</v>
      </c>
      <c r="BP51" s="13"/>
      <c r="BQ51" s="20">
        <v>2319.7800000000002</v>
      </c>
      <c r="BR51" s="29"/>
      <c r="BS51" s="24" t="str">
        <f t="shared" si="335"/>
        <v xml:space="preserve"> </v>
      </c>
      <c r="BT51" s="24" t="str">
        <f t="shared" si="336"/>
        <v xml:space="preserve"> </v>
      </c>
      <c r="BU51" s="13">
        <v>10000</v>
      </c>
      <c r="BV51" s="20">
        <v>9039.5499999999993</v>
      </c>
      <c r="BW51" s="29">
        <v>11649.99</v>
      </c>
      <c r="BX51" s="24">
        <f t="shared" si="321"/>
        <v>0.90395499999999995</v>
      </c>
      <c r="BY51" s="24">
        <f t="shared" si="322"/>
        <v>0.77592770465897387</v>
      </c>
      <c r="BZ51" s="13"/>
      <c r="CA51" s="20"/>
      <c r="CB51" s="29"/>
      <c r="CC51" s="24" t="str">
        <f t="shared" si="323"/>
        <v xml:space="preserve"> </v>
      </c>
      <c r="CD51" s="24" t="str">
        <f t="shared" si="158"/>
        <v xml:space="preserve"> </v>
      </c>
      <c r="CE51" s="13">
        <f t="shared" si="337"/>
        <v>0</v>
      </c>
      <c r="CF51" s="13">
        <f t="shared" si="338"/>
        <v>87708.73</v>
      </c>
      <c r="CG51" s="23">
        <v>0</v>
      </c>
      <c r="CH51" s="24" t="str">
        <f t="shared" ref="CH51:CH55" si="344">IF(CF51&lt;=0," ",IF(CE51&lt;=0," ",IF(CF51/CE51*100&gt;200,"СВ.200",CF51/CE51)))</f>
        <v xml:space="preserve"> </v>
      </c>
      <c r="CI51" s="24" t="str">
        <f t="shared" ref="CI51:CI55" si="345">IF(CG51=0," ",IF(CF51/CG51*100&gt;200,"св.200",CF51/CG51))</f>
        <v xml:space="preserve"> </v>
      </c>
      <c r="CJ51" s="13"/>
      <c r="CK51" s="20"/>
      <c r="CL51" s="35"/>
      <c r="CM51" s="24" t="str">
        <f t="shared" si="133"/>
        <v xml:space="preserve"> </v>
      </c>
      <c r="CN51" s="24" t="str">
        <f t="shared" si="134"/>
        <v xml:space="preserve"> </v>
      </c>
      <c r="CO51" s="13"/>
      <c r="CP51" s="20">
        <v>87708.73</v>
      </c>
      <c r="CQ51" s="29"/>
      <c r="CR51" s="24" t="str">
        <f t="shared" ref="CR51:CR55" si="346">IF(CP51&lt;=0," ",IF(CO51&lt;=0," ",IF(CP51/CO51*100&gt;200,"СВ.200",CP51/CO51)))</f>
        <v xml:space="preserve"> </v>
      </c>
      <c r="CS51" s="24" t="str">
        <f t="shared" ref="CS51:CS55" si="347">IF(CQ51=0," ",IF(CP51/CQ51*100&gt;200,"св.200",CP51/CQ51))</f>
        <v xml:space="preserve"> </v>
      </c>
      <c r="CT51" s="13"/>
      <c r="CU51" s="20"/>
      <c r="CV51" s="35"/>
      <c r="CW51" s="24" t="str">
        <f t="shared" si="137"/>
        <v xml:space="preserve"> </v>
      </c>
      <c r="CX51" s="24" t="str">
        <f t="shared" si="138"/>
        <v xml:space="preserve"> </v>
      </c>
      <c r="CY51" s="13"/>
      <c r="CZ51" s="20"/>
      <c r="DA51" s="35"/>
      <c r="DB51" s="24" t="str">
        <f t="shared" si="281"/>
        <v xml:space="preserve"> </v>
      </c>
      <c r="DC51" s="24" t="str">
        <f t="shared" si="139"/>
        <v xml:space="preserve"> </v>
      </c>
      <c r="DD51" s="13"/>
      <c r="DE51" s="20"/>
      <c r="DF51" s="35"/>
      <c r="DG51" s="24" t="str">
        <f t="shared" si="286"/>
        <v xml:space="preserve"> </v>
      </c>
      <c r="DH51" s="24" t="str">
        <f t="shared" si="140"/>
        <v xml:space="preserve"> </v>
      </c>
      <c r="DI51" s="13"/>
      <c r="DJ51" s="29"/>
      <c r="DK51" s="24" t="str">
        <f t="shared" si="112"/>
        <v xml:space="preserve"> </v>
      </c>
      <c r="DL51" s="13"/>
      <c r="DM51" s="20"/>
      <c r="DN51" s="29"/>
      <c r="DO51" s="24" t="str">
        <f t="shared" si="282"/>
        <v xml:space="preserve"> </v>
      </c>
      <c r="DP51" s="58" t="str">
        <f t="shared" si="141"/>
        <v xml:space="preserve"> </v>
      </c>
      <c r="DQ51" s="13"/>
      <c r="DR51" s="20"/>
      <c r="DS51" s="29"/>
      <c r="DT51" s="24" t="str">
        <f t="shared" si="114"/>
        <v xml:space="preserve"> </v>
      </c>
      <c r="DU51" s="24" t="str">
        <f t="shared" si="232"/>
        <v xml:space="preserve"> </v>
      </c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</row>
    <row r="52" spans="1:144" s="15" customFormat="1" ht="15.75" customHeight="1" outlineLevel="1" x14ac:dyDescent="0.25">
      <c r="A52" s="14">
        <f t="shared" si="339"/>
        <v>40</v>
      </c>
      <c r="B52" s="8" t="s">
        <v>9</v>
      </c>
      <c r="C52" s="13">
        <f t="shared" si="143"/>
        <v>1512018.06</v>
      </c>
      <c r="D52" s="13">
        <f t="shared" si="144"/>
        <v>803369.85</v>
      </c>
      <c r="E52" s="23">
        <v>201724.22</v>
      </c>
      <c r="F52" s="24">
        <f t="shared" si="268"/>
        <v>0.53132291951592159</v>
      </c>
      <c r="G52" s="24" t="str">
        <f t="shared" si="269"/>
        <v>св.200</v>
      </c>
      <c r="H52" s="13">
        <f t="shared" si="326"/>
        <v>372300</v>
      </c>
      <c r="I52" s="13">
        <f t="shared" si="327"/>
        <v>278863.23</v>
      </c>
      <c r="J52" s="20">
        <v>198724.22</v>
      </c>
      <c r="K52" s="24">
        <f t="shared" si="270"/>
        <v>0.74902828364222396</v>
      </c>
      <c r="L52" s="24">
        <f t="shared" si="115"/>
        <v>1.4032674527543747</v>
      </c>
      <c r="M52" s="13">
        <v>68500</v>
      </c>
      <c r="N52" s="20">
        <v>69809.16</v>
      </c>
      <c r="O52" s="29">
        <v>50329.16</v>
      </c>
      <c r="P52" s="24">
        <f t="shared" si="271"/>
        <v>1.0191118248175184</v>
      </c>
      <c r="Q52" s="24">
        <f t="shared" si="116"/>
        <v>1.3870519595399566</v>
      </c>
      <c r="R52" s="13"/>
      <c r="S52" s="20"/>
      <c r="T52" s="35"/>
      <c r="U52" s="24" t="str">
        <f>IF(S52&lt;=0," ",IF(R52&lt;=0," ",IF(S52/R52*100&gt;200,"СВ.200",S52/R52)))</f>
        <v xml:space="preserve"> </v>
      </c>
      <c r="V52" s="24" t="str">
        <f t="shared" si="328"/>
        <v xml:space="preserve"> </v>
      </c>
      <c r="W52" s="13">
        <v>13800</v>
      </c>
      <c r="X52" s="20">
        <v>837.6</v>
      </c>
      <c r="Y52" s="29">
        <v>909.9</v>
      </c>
      <c r="Z52" s="24">
        <f t="shared" si="329"/>
        <v>6.0695652173913046E-2</v>
      </c>
      <c r="AA52" s="24">
        <f t="shared" si="330"/>
        <v>0.92054071876030341</v>
      </c>
      <c r="AB52" s="13">
        <v>29000</v>
      </c>
      <c r="AC52" s="20">
        <v>31770.13</v>
      </c>
      <c r="AD52" s="29">
        <v>1242.8399999999999</v>
      </c>
      <c r="AE52" s="24">
        <f t="shared" si="273"/>
        <v>1.0955217241379311</v>
      </c>
      <c r="AF52" s="24" t="str">
        <f t="shared" si="119"/>
        <v>св.200</v>
      </c>
      <c r="AG52" s="13">
        <v>261000</v>
      </c>
      <c r="AH52" s="20">
        <v>176196.34</v>
      </c>
      <c r="AI52" s="29">
        <v>144992.32000000001</v>
      </c>
      <c r="AJ52" s="24">
        <f t="shared" si="274"/>
        <v>0.67508176245210727</v>
      </c>
      <c r="AK52" s="24">
        <f t="shared" si="120"/>
        <v>1.2152115367213931</v>
      </c>
      <c r="AL52" s="13"/>
      <c r="AM52" s="20">
        <v>250</v>
      </c>
      <c r="AN52" s="29">
        <v>1250</v>
      </c>
      <c r="AO52" s="24" t="str">
        <f t="shared" ref="AO52:AO55" si="348">IF(AM52&lt;=0," ",IF(AL52&lt;=0," ",IF(AM52/AL52*100&gt;200,"СВ.200",AM52/AL52)))</f>
        <v xml:space="preserve"> </v>
      </c>
      <c r="AP52" s="24">
        <f t="shared" ref="AP52:AP55" si="349">IF(AN52=0," ",IF(AM52/AN52*100&gt;200,"св.200",AM52/AN52))</f>
        <v>0.2</v>
      </c>
      <c r="AQ52" s="13">
        <f t="shared" si="331"/>
        <v>1139718.06</v>
      </c>
      <c r="AR52" s="20">
        <f t="shared" si="332"/>
        <v>524506.62</v>
      </c>
      <c r="AS52" s="40">
        <v>3000</v>
      </c>
      <c r="AT52" s="24">
        <f t="shared" si="342"/>
        <v>0.46020734285810999</v>
      </c>
      <c r="AU52" s="24" t="str">
        <f t="shared" si="343"/>
        <v>св.200</v>
      </c>
      <c r="AV52" s="13"/>
      <c r="AW52" s="20"/>
      <c r="AX52" s="35"/>
      <c r="AY52" s="24" t="str">
        <f t="shared" si="277"/>
        <v xml:space="preserve"> </v>
      </c>
      <c r="AZ52" s="24" t="str">
        <f t="shared" si="123"/>
        <v xml:space="preserve"> </v>
      </c>
      <c r="BA52" s="13">
        <v>1139718.06</v>
      </c>
      <c r="BB52" s="20">
        <v>461506.62</v>
      </c>
      <c r="BC52" s="29"/>
      <c r="BD52" s="24">
        <f t="shared" si="333"/>
        <v>0.40493051413083686</v>
      </c>
      <c r="BE52" s="24" t="str">
        <f t="shared" si="334"/>
        <v xml:space="preserve"> </v>
      </c>
      <c r="BF52" s="13"/>
      <c r="BG52" s="20"/>
      <c r="BH52" s="29"/>
      <c r="BI52" s="24" t="str">
        <f t="shared" si="283"/>
        <v xml:space="preserve"> </v>
      </c>
      <c r="BJ52" s="24" t="str">
        <f t="shared" si="127"/>
        <v xml:space="preserve"> </v>
      </c>
      <c r="BK52" s="13"/>
      <c r="BL52" s="20"/>
      <c r="BM52" s="29"/>
      <c r="BN52" s="24" t="str">
        <f t="shared" si="315"/>
        <v xml:space="preserve"> </v>
      </c>
      <c r="BO52" s="24" t="str">
        <f t="shared" si="128"/>
        <v xml:space="preserve"> </v>
      </c>
      <c r="BP52" s="13"/>
      <c r="BQ52" s="20"/>
      <c r="BR52" s="29"/>
      <c r="BS52" s="24" t="str">
        <f t="shared" si="335"/>
        <v xml:space="preserve"> </v>
      </c>
      <c r="BT52" s="24" t="str">
        <f t="shared" si="336"/>
        <v xml:space="preserve"> </v>
      </c>
      <c r="BU52" s="13"/>
      <c r="BV52" s="20"/>
      <c r="BW52" s="29"/>
      <c r="BX52" s="24" t="str">
        <f t="shared" si="321"/>
        <v xml:space="preserve"> </v>
      </c>
      <c r="BY52" s="24" t="str">
        <f t="shared" si="322"/>
        <v xml:space="preserve"> </v>
      </c>
      <c r="BZ52" s="13"/>
      <c r="CA52" s="20">
        <v>63000</v>
      </c>
      <c r="CB52" s="29">
        <v>154800</v>
      </c>
      <c r="CC52" s="24" t="str">
        <f t="shared" si="323"/>
        <v xml:space="preserve"> </v>
      </c>
      <c r="CD52" s="24">
        <f t="shared" si="158"/>
        <v>0.40697674418604651</v>
      </c>
      <c r="CE52" s="13">
        <f t="shared" si="337"/>
        <v>0</v>
      </c>
      <c r="CF52" s="13">
        <f t="shared" si="338"/>
        <v>0</v>
      </c>
      <c r="CG52" s="23">
        <v>0</v>
      </c>
      <c r="CH52" s="24" t="str">
        <f t="shared" si="344"/>
        <v xml:space="preserve"> </v>
      </c>
      <c r="CI52" s="24" t="str">
        <f t="shared" si="345"/>
        <v xml:space="preserve"> </v>
      </c>
      <c r="CJ52" s="13"/>
      <c r="CK52" s="20"/>
      <c r="CL52" s="35"/>
      <c r="CM52" s="24" t="str">
        <f t="shared" si="133"/>
        <v xml:space="preserve"> </v>
      </c>
      <c r="CN52" s="24" t="str">
        <f t="shared" si="134"/>
        <v xml:space="preserve"> </v>
      </c>
      <c r="CO52" s="13"/>
      <c r="CP52" s="20"/>
      <c r="CQ52" s="29"/>
      <c r="CR52" s="24" t="str">
        <f t="shared" si="346"/>
        <v xml:space="preserve"> </v>
      </c>
      <c r="CS52" s="24" t="str">
        <f t="shared" si="347"/>
        <v xml:space="preserve"> </v>
      </c>
      <c r="CT52" s="13"/>
      <c r="CU52" s="20"/>
      <c r="CV52" s="35"/>
      <c r="CW52" s="24" t="str">
        <f t="shared" si="137"/>
        <v xml:space="preserve"> </v>
      </c>
      <c r="CX52" s="24" t="str">
        <f t="shared" si="138"/>
        <v xml:space="preserve"> </v>
      </c>
      <c r="CY52" s="13"/>
      <c r="CZ52" s="20"/>
      <c r="DA52" s="35"/>
      <c r="DB52" s="24" t="str">
        <f t="shared" si="281"/>
        <v xml:space="preserve"> </v>
      </c>
      <c r="DC52" s="24" t="str">
        <f t="shared" si="139"/>
        <v xml:space="preserve"> </v>
      </c>
      <c r="DD52" s="13"/>
      <c r="DE52" s="20"/>
      <c r="DF52" s="35"/>
      <c r="DG52" s="24" t="str">
        <f t="shared" si="286"/>
        <v xml:space="preserve"> </v>
      </c>
      <c r="DH52" s="24" t="str">
        <f t="shared" si="140"/>
        <v xml:space="preserve"> </v>
      </c>
      <c r="DI52" s="13"/>
      <c r="DJ52" s="29">
        <v>-151800</v>
      </c>
      <c r="DK52" s="24">
        <f t="shared" si="112"/>
        <v>0</v>
      </c>
      <c r="DL52" s="13"/>
      <c r="DM52" s="20"/>
      <c r="DN52" s="29"/>
      <c r="DO52" s="24" t="str">
        <f t="shared" si="282"/>
        <v xml:space="preserve"> </v>
      </c>
      <c r="DP52" s="58" t="str">
        <f t="shared" si="141"/>
        <v xml:space="preserve"> </v>
      </c>
      <c r="DQ52" s="13"/>
      <c r="DR52" s="20"/>
      <c r="DS52" s="29"/>
      <c r="DT52" s="24" t="str">
        <f t="shared" si="114"/>
        <v xml:space="preserve"> </v>
      </c>
      <c r="DU52" s="24" t="str">
        <f t="shared" si="232"/>
        <v xml:space="preserve"> </v>
      </c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</row>
    <row r="53" spans="1:144" s="15" customFormat="1" ht="15.75" customHeight="1" outlineLevel="1" x14ac:dyDescent="0.25">
      <c r="A53" s="14">
        <f t="shared" si="339"/>
        <v>41</v>
      </c>
      <c r="B53" s="8" t="s">
        <v>43</v>
      </c>
      <c r="C53" s="13">
        <f t="shared" si="143"/>
        <v>6688361.6900000004</v>
      </c>
      <c r="D53" s="13">
        <f t="shared" si="144"/>
        <v>10577158.040000001</v>
      </c>
      <c r="E53" s="23">
        <v>2628699.92</v>
      </c>
      <c r="F53" s="24">
        <f t="shared" si="268"/>
        <v>1.5814273405420454</v>
      </c>
      <c r="G53" s="24" t="str">
        <f t="shared" si="269"/>
        <v>св.200</v>
      </c>
      <c r="H53" s="13">
        <f t="shared" si="326"/>
        <v>6506081</v>
      </c>
      <c r="I53" s="13">
        <f t="shared" si="327"/>
        <v>10413586.260000002</v>
      </c>
      <c r="J53" s="20">
        <v>2546402.4700000002</v>
      </c>
      <c r="K53" s="24">
        <f t="shared" si="270"/>
        <v>1.6005927777413165</v>
      </c>
      <c r="L53" s="24" t="str">
        <f t="shared" si="115"/>
        <v>св.200</v>
      </c>
      <c r="M53" s="13">
        <v>850000</v>
      </c>
      <c r="N53" s="20">
        <v>2547778.12</v>
      </c>
      <c r="O53" s="29">
        <v>857304.7</v>
      </c>
      <c r="P53" s="24" t="str">
        <f t="shared" si="271"/>
        <v>СВ.200</v>
      </c>
      <c r="Q53" s="24" t="str">
        <f t="shared" si="116"/>
        <v>св.200</v>
      </c>
      <c r="R53" s="13"/>
      <c r="S53" s="20"/>
      <c r="T53" s="35"/>
      <c r="U53" s="24" t="str">
        <f>IF(S53&lt;=0," ",IF(R53&lt;=0," ",IF(S53/R53*100&gt;200,"СВ.200",S53/R53)))</f>
        <v xml:space="preserve"> </v>
      </c>
      <c r="V53" s="24" t="str">
        <f t="shared" si="328"/>
        <v xml:space="preserve"> </v>
      </c>
      <c r="W53" s="13">
        <v>4696881</v>
      </c>
      <c r="X53" s="20">
        <v>7523272.7300000004</v>
      </c>
      <c r="Y53" s="29">
        <v>1290000</v>
      </c>
      <c r="Z53" s="24">
        <f t="shared" si="329"/>
        <v>1.6017592802542795</v>
      </c>
      <c r="AA53" s="24" t="str">
        <f t="shared" si="330"/>
        <v>св.200</v>
      </c>
      <c r="AB53" s="13">
        <v>205000</v>
      </c>
      <c r="AC53" s="20">
        <v>22086.73</v>
      </c>
      <c r="AD53" s="29">
        <v>26426.51</v>
      </c>
      <c r="AE53" s="24">
        <f t="shared" si="273"/>
        <v>0.10774014634146341</v>
      </c>
      <c r="AF53" s="24">
        <f t="shared" si="119"/>
        <v>0.83577929889342184</v>
      </c>
      <c r="AG53" s="13">
        <v>750000</v>
      </c>
      <c r="AH53" s="20">
        <v>319398.68</v>
      </c>
      <c r="AI53" s="29">
        <v>370771.26</v>
      </c>
      <c r="AJ53" s="24">
        <f t="shared" si="274"/>
        <v>0.42586490666666665</v>
      </c>
      <c r="AK53" s="24">
        <f t="shared" si="120"/>
        <v>0.86144400728362813</v>
      </c>
      <c r="AL53" s="13">
        <v>4200</v>
      </c>
      <c r="AM53" s="20">
        <v>1050</v>
      </c>
      <c r="AN53" s="29">
        <v>1900</v>
      </c>
      <c r="AO53" s="24">
        <f t="shared" si="348"/>
        <v>0.25</v>
      </c>
      <c r="AP53" s="24">
        <f t="shared" si="349"/>
        <v>0.55263157894736847</v>
      </c>
      <c r="AQ53" s="13">
        <f>AV53+BA53+BF53+BK53+BP53+BU53+BZ53+CE53+CT53+CY53+DD53+DL53+DQ53+902.92</f>
        <v>182280.69000000003</v>
      </c>
      <c r="AR53" s="20">
        <f t="shared" si="332"/>
        <v>163571.78000000003</v>
      </c>
      <c r="AS53" s="40">
        <v>82297.45</v>
      </c>
      <c r="AT53" s="24">
        <f t="shared" si="99"/>
        <v>0.89736208481545687</v>
      </c>
      <c r="AU53" s="24">
        <f t="shared" si="122"/>
        <v>1.9875680230675439</v>
      </c>
      <c r="AV53" s="13"/>
      <c r="AW53" s="20"/>
      <c r="AX53" s="35"/>
      <c r="AY53" s="24" t="str">
        <f t="shared" si="277"/>
        <v xml:space="preserve"> </v>
      </c>
      <c r="AZ53" s="24" t="str">
        <f t="shared" si="123"/>
        <v xml:space="preserve"> </v>
      </c>
      <c r="BA53" s="13">
        <v>7476.49</v>
      </c>
      <c r="BB53" s="20">
        <v>6795.24</v>
      </c>
      <c r="BC53" s="29">
        <v>10470.48</v>
      </c>
      <c r="BD53" s="24">
        <f t="shared" si="333"/>
        <v>0.9088810390972234</v>
      </c>
      <c r="BE53" s="24">
        <f t="shared" si="334"/>
        <v>0.64899030416943637</v>
      </c>
      <c r="BF53" s="13"/>
      <c r="BG53" s="20"/>
      <c r="BH53" s="29"/>
      <c r="BI53" s="24" t="str">
        <f t="shared" si="283"/>
        <v xml:space="preserve"> </v>
      </c>
      <c r="BJ53" s="24" t="str">
        <f t="shared" si="127"/>
        <v xml:space="preserve"> </v>
      </c>
      <c r="BK53" s="13">
        <v>54387.24</v>
      </c>
      <c r="BL53" s="20">
        <v>54331.99</v>
      </c>
      <c r="BM53" s="29">
        <v>9836.7199999999993</v>
      </c>
      <c r="BN53" s="24">
        <f t="shared" si="315"/>
        <v>0.99898413672030428</v>
      </c>
      <c r="BO53" s="24" t="str">
        <f t="shared" si="128"/>
        <v>св.200</v>
      </c>
      <c r="BP53" s="13">
        <v>106709.4</v>
      </c>
      <c r="BQ53" s="20">
        <v>83991.53</v>
      </c>
      <c r="BR53" s="29">
        <v>55399.45</v>
      </c>
      <c r="BS53" s="24">
        <f t="shared" si="335"/>
        <v>0.78710525970533063</v>
      </c>
      <c r="BT53" s="24">
        <f t="shared" si="336"/>
        <v>1.516107650888231</v>
      </c>
      <c r="BU53" s="13">
        <v>6000</v>
      </c>
      <c r="BV53" s="20">
        <v>11648.38</v>
      </c>
      <c r="BW53" s="29">
        <v>6590.8</v>
      </c>
      <c r="BX53" s="24">
        <f t="shared" si="321"/>
        <v>1.9413966666666664</v>
      </c>
      <c r="BY53" s="24">
        <f t="shared" si="322"/>
        <v>1.7673696668082781</v>
      </c>
      <c r="BZ53" s="13"/>
      <c r="CA53" s="20"/>
      <c r="CB53" s="29"/>
      <c r="CC53" s="24" t="str">
        <f t="shared" si="323"/>
        <v xml:space="preserve"> </v>
      </c>
      <c r="CD53" s="24" t="str">
        <f t="shared" si="158"/>
        <v xml:space="preserve"> </v>
      </c>
      <c r="CE53" s="13">
        <f t="shared" si="337"/>
        <v>0</v>
      </c>
      <c r="CF53" s="13">
        <f t="shared" si="338"/>
        <v>0</v>
      </c>
      <c r="CG53" s="23">
        <v>0</v>
      </c>
      <c r="CH53" s="24" t="str">
        <f t="shared" si="344"/>
        <v xml:space="preserve"> </v>
      </c>
      <c r="CI53" s="24" t="str">
        <f t="shared" si="345"/>
        <v xml:space="preserve"> </v>
      </c>
      <c r="CJ53" s="13"/>
      <c r="CK53" s="20"/>
      <c r="CL53" s="35"/>
      <c r="CM53" s="24" t="str">
        <f t="shared" si="133"/>
        <v xml:space="preserve"> </v>
      </c>
      <c r="CN53" s="24" t="str">
        <f t="shared" si="134"/>
        <v xml:space="preserve"> </v>
      </c>
      <c r="CO53" s="13"/>
      <c r="CP53" s="20"/>
      <c r="CQ53" s="29"/>
      <c r="CR53" s="24" t="str">
        <f t="shared" si="346"/>
        <v xml:space="preserve"> </v>
      </c>
      <c r="CS53" s="24" t="str">
        <f t="shared" si="347"/>
        <v xml:space="preserve"> </v>
      </c>
      <c r="CT53" s="13"/>
      <c r="CU53" s="20"/>
      <c r="CV53" s="35"/>
      <c r="CW53" s="24" t="str">
        <f t="shared" si="137"/>
        <v xml:space="preserve"> </v>
      </c>
      <c r="CX53" s="24" t="str">
        <f t="shared" si="138"/>
        <v xml:space="preserve"> </v>
      </c>
      <c r="CY53" s="13"/>
      <c r="CZ53" s="20"/>
      <c r="DA53" s="35"/>
      <c r="DB53" s="24" t="str">
        <f t="shared" si="281"/>
        <v xml:space="preserve"> </v>
      </c>
      <c r="DC53" s="24" t="str">
        <f t="shared" si="139"/>
        <v xml:space="preserve"> </v>
      </c>
      <c r="DD53" s="13">
        <v>6804.64</v>
      </c>
      <c r="DE53" s="20">
        <v>6804.64</v>
      </c>
      <c r="DF53" s="35"/>
      <c r="DG53" s="24">
        <f t="shared" si="286"/>
        <v>1</v>
      </c>
      <c r="DH53" s="24" t="str">
        <f t="shared" si="140"/>
        <v xml:space="preserve"> </v>
      </c>
      <c r="DI53" s="13"/>
      <c r="DJ53" s="29"/>
      <c r="DK53" s="24" t="str">
        <f>IF(DI53=0," ",IF(DI53/DJ53*100&gt;200,"св.200",DI53/DJ53))</f>
        <v xml:space="preserve"> </v>
      </c>
      <c r="DL53" s="13"/>
      <c r="DM53" s="20"/>
      <c r="DN53" s="29"/>
      <c r="DO53" s="24" t="str">
        <f t="shared" si="282"/>
        <v xml:space="preserve"> </v>
      </c>
      <c r="DP53" s="58" t="str">
        <f t="shared" si="141"/>
        <v xml:space="preserve"> </v>
      </c>
      <c r="DQ53" s="13"/>
      <c r="DR53" s="20"/>
      <c r="DS53" s="29"/>
      <c r="DT53" s="24" t="str">
        <f t="shared" si="114"/>
        <v xml:space="preserve"> </v>
      </c>
      <c r="DU53" s="24" t="str">
        <f t="shared" si="232"/>
        <v xml:space="preserve"> </v>
      </c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</row>
    <row r="54" spans="1:144" s="15" customFormat="1" ht="15.75" customHeight="1" outlineLevel="1" x14ac:dyDescent="0.25">
      <c r="A54" s="14">
        <f t="shared" si="339"/>
        <v>42</v>
      </c>
      <c r="B54" s="8" t="s">
        <v>110</v>
      </c>
      <c r="C54" s="13">
        <f t="shared" si="143"/>
        <v>10061459.060000001</v>
      </c>
      <c r="D54" s="13">
        <f t="shared" si="144"/>
        <v>5535544.1600000001</v>
      </c>
      <c r="E54" s="23">
        <v>5229424.2300000004</v>
      </c>
      <c r="F54" s="24">
        <f t="shared" si="268"/>
        <v>0.5501731038201928</v>
      </c>
      <c r="G54" s="24">
        <f t="shared" si="269"/>
        <v>1.0585379798112113</v>
      </c>
      <c r="H54" s="13">
        <f t="shared" si="326"/>
        <v>9752419</v>
      </c>
      <c r="I54" s="13">
        <f t="shared" si="327"/>
        <v>5235064.8600000003</v>
      </c>
      <c r="J54" s="20">
        <v>4596980.3899999997</v>
      </c>
      <c r="K54" s="24">
        <f t="shared" si="270"/>
        <v>0.53679654863065263</v>
      </c>
      <c r="L54" s="24">
        <f t="shared" si="115"/>
        <v>1.1388051320358146</v>
      </c>
      <c r="M54" s="13">
        <v>2056000</v>
      </c>
      <c r="N54" s="20">
        <v>1577849.12</v>
      </c>
      <c r="O54" s="29">
        <v>1438435.59</v>
      </c>
      <c r="P54" s="24">
        <f t="shared" si="271"/>
        <v>0.7674363424124514</v>
      </c>
      <c r="Q54" s="24">
        <f t="shared" si="116"/>
        <v>1.096920245139374</v>
      </c>
      <c r="R54" s="13"/>
      <c r="S54" s="20"/>
      <c r="T54" s="35"/>
      <c r="U54" s="24" t="str">
        <f t="shared" si="272"/>
        <v xml:space="preserve"> </v>
      </c>
      <c r="V54" s="24" t="str">
        <f t="shared" si="328"/>
        <v xml:space="preserve"> </v>
      </c>
      <c r="W54" s="13">
        <v>171419</v>
      </c>
      <c r="X54" s="20">
        <v>171418.5</v>
      </c>
      <c r="Y54" s="29">
        <v>14626.77</v>
      </c>
      <c r="Z54" s="24">
        <f t="shared" si="329"/>
        <v>0.99999708317047697</v>
      </c>
      <c r="AA54" s="24" t="str">
        <f t="shared" si="330"/>
        <v>св.200</v>
      </c>
      <c r="AB54" s="13">
        <v>370000</v>
      </c>
      <c r="AC54" s="20">
        <v>74216.87</v>
      </c>
      <c r="AD54" s="29">
        <v>22858.47</v>
      </c>
      <c r="AE54" s="24">
        <f t="shared" si="273"/>
        <v>0.20058613513513512</v>
      </c>
      <c r="AF54" s="24" t="str">
        <f t="shared" si="119"/>
        <v>св.200</v>
      </c>
      <c r="AG54" s="13">
        <v>7150000</v>
      </c>
      <c r="AH54" s="20">
        <v>3410980.37</v>
      </c>
      <c r="AI54" s="29">
        <v>3118309.56</v>
      </c>
      <c r="AJ54" s="24">
        <f t="shared" si="274"/>
        <v>0.47706019160839164</v>
      </c>
      <c r="AK54" s="24">
        <f t="shared" si="120"/>
        <v>1.0938555984800944</v>
      </c>
      <c r="AL54" s="13">
        <v>5000</v>
      </c>
      <c r="AM54" s="20">
        <v>600</v>
      </c>
      <c r="AN54" s="29">
        <v>2750</v>
      </c>
      <c r="AO54" s="24">
        <f t="shared" si="348"/>
        <v>0.12</v>
      </c>
      <c r="AP54" s="24">
        <f t="shared" si="349"/>
        <v>0.21818181818181817</v>
      </c>
      <c r="AQ54" s="13">
        <f t="shared" si="331"/>
        <v>309040.06</v>
      </c>
      <c r="AR54" s="20">
        <f t="shared" si="332"/>
        <v>300479.3</v>
      </c>
      <c r="AS54" s="40">
        <v>632443.84</v>
      </c>
      <c r="AT54" s="24">
        <f t="shared" si="99"/>
        <v>0.97229886636703344</v>
      </c>
      <c r="AU54" s="24">
        <f t="shared" si="122"/>
        <v>0.47510827206412509</v>
      </c>
      <c r="AV54" s="13"/>
      <c r="AW54" s="20"/>
      <c r="AX54" s="35"/>
      <c r="AY54" s="24" t="str">
        <f t="shared" si="277"/>
        <v xml:space="preserve"> </v>
      </c>
      <c r="AZ54" s="24" t="str">
        <f t="shared" si="123"/>
        <v xml:space="preserve"> </v>
      </c>
      <c r="BA54" s="13">
        <v>800</v>
      </c>
      <c r="BB54" s="20">
        <v>4825.57</v>
      </c>
      <c r="BC54" s="29">
        <v>1100</v>
      </c>
      <c r="BD54" s="24" t="str">
        <f t="shared" si="333"/>
        <v>СВ.200</v>
      </c>
      <c r="BE54" s="24" t="str">
        <f t="shared" si="334"/>
        <v>св.200</v>
      </c>
      <c r="BF54" s="13"/>
      <c r="BG54" s="20"/>
      <c r="BH54" s="29"/>
      <c r="BI54" s="24" t="str">
        <f t="shared" si="283"/>
        <v xml:space="preserve"> </v>
      </c>
      <c r="BJ54" s="24"/>
      <c r="BK54" s="13"/>
      <c r="BL54" s="20"/>
      <c r="BM54" s="29"/>
      <c r="BN54" s="24" t="str">
        <f t="shared" si="315"/>
        <v xml:space="preserve"> </v>
      </c>
      <c r="BO54" s="24" t="str">
        <f t="shared" si="128"/>
        <v xml:space="preserve"> </v>
      </c>
      <c r="BP54" s="13">
        <v>144682</v>
      </c>
      <c r="BQ54" s="20">
        <v>122095.89</v>
      </c>
      <c r="BR54" s="29">
        <v>80952</v>
      </c>
      <c r="BS54" s="24">
        <f t="shared" si="335"/>
        <v>0.84389136174506851</v>
      </c>
      <c r="BT54" s="24">
        <f t="shared" si="336"/>
        <v>1.508250444707975</v>
      </c>
      <c r="BU54" s="13"/>
      <c r="BV54" s="20"/>
      <c r="BW54" s="29"/>
      <c r="BX54" s="24" t="str">
        <f t="shared" si="321"/>
        <v xml:space="preserve"> </v>
      </c>
      <c r="BY54" s="24" t="str">
        <f t="shared" si="322"/>
        <v xml:space="preserve"> </v>
      </c>
      <c r="BZ54" s="13"/>
      <c r="CA54" s="20"/>
      <c r="CB54" s="29">
        <v>472500</v>
      </c>
      <c r="CC54" s="24" t="str">
        <f t="shared" si="323"/>
        <v xml:space="preserve"> </v>
      </c>
      <c r="CD54" s="24">
        <f t="shared" si="158"/>
        <v>0</v>
      </c>
      <c r="CE54" s="13">
        <f t="shared" si="337"/>
        <v>4895</v>
      </c>
      <c r="CF54" s="13">
        <f t="shared" si="338"/>
        <v>4894.78</v>
      </c>
      <c r="CG54" s="23">
        <v>0</v>
      </c>
      <c r="CH54" s="24">
        <f t="shared" si="344"/>
        <v>0.9999550561797752</v>
      </c>
      <c r="CI54" s="24" t="str">
        <f t="shared" si="345"/>
        <v xml:space="preserve"> </v>
      </c>
      <c r="CJ54" s="13"/>
      <c r="CK54" s="20"/>
      <c r="CL54" s="35"/>
      <c r="CM54" s="24" t="str">
        <f t="shared" si="133"/>
        <v xml:space="preserve"> </v>
      </c>
      <c r="CN54" s="24" t="str">
        <f t="shared" si="134"/>
        <v xml:space="preserve"> </v>
      </c>
      <c r="CO54" s="13">
        <v>4895</v>
      </c>
      <c r="CP54" s="20">
        <v>4894.78</v>
      </c>
      <c r="CQ54" s="29"/>
      <c r="CR54" s="24">
        <f t="shared" si="346"/>
        <v>0.9999550561797752</v>
      </c>
      <c r="CS54" s="24" t="str">
        <f t="shared" si="347"/>
        <v xml:space="preserve"> </v>
      </c>
      <c r="CT54" s="13">
        <v>30663.06</v>
      </c>
      <c r="CU54" s="20">
        <v>30663.06</v>
      </c>
      <c r="CV54" s="35"/>
      <c r="CW54" s="24">
        <f t="shared" si="137"/>
        <v>1</v>
      </c>
      <c r="CX54" s="24" t="str">
        <f t="shared" si="138"/>
        <v xml:space="preserve"> </v>
      </c>
      <c r="CY54" s="13"/>
      <c r="CZ54" s="20"/>
      <c r="DA54" s="35"/>
      <c r="DB54" s="24" t="str">
        <f t="shared" si="281"/>
        <v xml:space="preserve"> </v>
      </c>
      <c r="DC54" s="24" t="str">
        <f t="shared" si="139"/>
        <v xml:space="preserve"> </v>
      </c>
      <c r="DD54" s="13"/>
      <c r="DE54" s="20"/>
      <c r="DF54" s="35"/>
      <c r="DG54" s="24" t="str">
        <f t="shared" si="286"/>
        <v xml:space="preserve"> </v>
      </c>
      <c r="DH54" s="24" t="str">
        <f t="shared" si="140"/>
        <v xml:space="preserve"> </v>
      </c>
      <c r="DI54" s="13"/>
      <c r="DJ54" s="29"/>
      <c r="DK54" s="24" t="str">
        <f t="shared" si="112"/>
        <v xml:space="preserve"> </v>
      </c>
      <c r="DL54" s="13"/>
      <c r="DM54" s="20"/>
      <c r="DN54" s="29"/>
      <c r="DO54" s="24" t="str">
        <f t="shared" si="282"/>
        <v xml:space="preserve"> </v>
      </c>
      <c r="DP54" s="58" t="str">
        <f t="shared" si="141"/>
        <v xml:space="preserve"> </v>
      </c>
      <c r="DQ54" s="13">
        <v>128000</v>
      </c>
      <c r="DR54" s="20">
        <v>138000</v>
      </c>
      <c r="DS54" s="29">
        <v>77891.839999999997</v>
      </c>
      <c r="DT54" s="24">
        <f t="shared" si="114"/>
        <v>1.078125</v>
      </c>
      <c r="DU54" s="24">
        <f t="shared" si="232"/>
        <v>1.7716875092435871</v>
      </c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1:144" s="15" customFormat="1" ht="15.75" customHeight="1" outlineLevel="1" x14ac:dyDescent="0.25">
      <c r="A55" s="14">
        <f t="shared" si="339"/>
        <v>43</v>
      </c>
      <c r="B55" s="8" t="s">
        <v>45</v>
      </c>
      <c r="C55" s="13">
        <f t="shared" si="143"/>
        <v>2160985.0699999998</v>
      </c>
      <c r="D55" s="13">
        <f t="shared" si="144"/>
        <v>495588.38</v>
      </c>
      <c r="E55" s="23">
        <v>338337.02</v>
      </c>
      <c r="F55" s="24">
        <f t="shared" si="268"/>
        <v>0.22933447661440809</v>
      </c>
      <c r="G55" s="24">
        <f t="shared" si="269"/>
        <v>1.4647772803579104</v>
      </c>
      <c r="H55" s="13">
        <f t="shared" si="326"/>
        <v>490550</v>
      </c>
      <c r="I55" s="13">
        <f t="shared" si="327"/>
        <v>335357.44999999995</v>
      </c>
      <c r="J55" s="20">
        <v>285932.05</v>
      </c>
      <c r="K55" s="24">
        <f t="shared" si="270"/>
        <v>0.68363561308735088</v>
      </c>
      <c r="L55" s="24">
        <f t="shared" si="115"/>
        <v>1.1728571525997171</v>
      </c>
      <c r="M55" s="13">
        <v>357550</v>
      </c>
      <c r="N55" s="20">
        <v>259735.13</v>
      </c>
      <c r="O55" s="29">
        <v>214994.47</v>
      </c>
      <c r="P55" s="24">
        <f t="shared" si="271"/>
        <v>0.72643023353377156</v>
      </c>
      <c r="Q55" s="24">
        <f t="shared" si="116"/>
        <v>1.2081014455860191</v>
      </c>
      <c r="R55" s="13"/>
      <c r="S55" s="20"/>
      <c r="T55" s="35"/>
      <c r="U55" s="24" t="str">
        <f t="shared" si="272"/>
        <v xml:space="preserve"> </v>
      </c>
      <c r="V55" s="24" t="str">
        <f t="shared" si="328"/>
        <v xml:space="preserve"> </v>
      </c>
      <c r="W55" s="13"/>
      <c r="X55" s="20"/>
      <c r="Y55" s="29"/>
      <c r="Z55" s="24" t="str">
        <f t="shared" si="284"/>
        <v xml:space="preserve"> </v>
      </c>
      <c r="AA55" s="24" t="str">
        <f t="shared" si="118"/>
        <v xml:space="preserve"> </v>
      </c>
      <c r="AB55" s="13">
        <v>12000</v>
      </c>
      <c r="AC55" s="20">
        <v>3606.42</v>
      </c>
      <c r="AD55" s="29">
        <v>1100.82</v>
      </c>
      <c r="AE55" s="24">
        <f t="shared" si="273"/>
        <v>0.300535</v>
      </c>
      <c r="AF55" s="24" t="str">
        <f t="shared" si="119"/>
        <v>св.200</v>
      </c>
      <c r="AG55" s="13">
        <v>121000</v>
      </c>
      <c r="AH55" s="20">
        <v>72015.899999999994</v>
      </c>
      <c r="AI55" s="29">
        <v>69436.759999999995</v>
      </c>
      <c r="AJ55" s="24">
        <f t="shared" si="274"/>
        <v>0.59517272727272719</v>
      </c>
      <c r="AK55" s="24">
        <f t="shared" si="120"/>
        <v>1.0371437261761638</v>
      </c>
      <c r="AL55" s="13"/>
      <c r="AM55" s="20"/>
      <c r="AN55" s="29">
        <v>400</v>
      </c>
      <c r="AO55" s="24" t="str">
        <f t="shared" si="348"/>
        <v xml:space="preserve"> </v>
      </c>
      <c r="AP55" s="24">
        <f t="shared" si="349"/>
        <v>0</v>
      </c>
      <c r="AQ55" s="13">
        <f t="shared" si="331"/>
        <v>1670435.0699999998</v>
      </c>
      <c r="AR55" s="20">
        <f t="shared" si="332"/>
        <v>160230.93000000002</v>
      </c>
      <c r="AS55" s="40">
        <v>52404.97</v>
      </c>
      <c r="AT55" s="24">
        <f t="shared" si="99"/>
        <v>9.5921675063970036E-2</v>
      </c>
      <c r="AU55" s="24" t="str">
        <f t="shared" si="122"/>
        <v>св.200</v>
      </c>
      <c r="AV55" s="13"/>
      <c r="AW55" s="20"/>
      <c r="AX55" s="35"/>
      <c r="AY55" s="24" t="str">
        <f t="shared" si="277"/>
        <v xml:space="preserve"> </v>
      </c>
      <c r="AZ55" s="24" t="str">
        <f t="shared" si="123"/>
        <v xml:space="preserve"> </v>
      </c>
      <c r="BA55" s="13">
        <v>1508143.96</v>
      </c>
      <c r="BB55" s="20">
        <v>113933.86</v>
      </c>
      <c r="BC55" s="29"/>
      <c r="BD55" s="24">
        <f t="shared" si="333"/>
        <v>7.5545745646191501E-2</v>
      </c>
      <c r="BE55" s="24" t="str">
        <f t="shared" si="334"/>
        <v xml:space="preserve"> </v>
      </c>
      <c r="BF55" s="13"/>
      <c r="BG55" s="20"/>
      <c r="BH55" s="29"/>
      <c r="BI55" s="24" t="str">
        <f t="shared" si="283"/>
        <v xml:space="preserve"> </v>
      </c>
      <c r="BJ55" s="24" t="str">
        <f t="shared" si="127"/>
        <v xml:space="preserve"> </v>
      </c>
      <c r="BK55" s="13"/>
      <c r="BL55" s="20"/>
      <c r="BM55" s="29"/>
      <c r="BN55" s="24" t="str">
        <f t="shared" si="315"/>
        <v xml:space="preserve"> </v>
      </c>
      <c r="BO55" s="24" t="str">
        <f t="shared" si="128"/>
        <v xml:space="preserve"> </v>
      </c>
      <c r="BP55" s="13">
        <v>4808.16</v>
      </c>
      <c r="BQ55" s="20">
        <v>2854.08</v>
      </c>
      <c r="BR55" s="29">
        <v>4400.84</v>
      </c>
      <c r="BS55" s="24">
        <f t="shared" si="335"/>
        <v>0.59359089547768795</v>
      </c>
      <c r="BT55" s="24">
        <f t="shared" si="336"/>
        <v>0.64853073504149206</v>
      </c>
      <c r="BU55" s="13">
        <v>26000</v>
      </c>
      <c r="BV55" s="20">
        <v>11960.04</v>
      </c>
      <c r="BW55" s="29">
        <v>35111.57</v>
      </c>
      <c r="BX55" s="24">
        <f t="shared" si="285"/>
        <v>0.46000153846153852</v>
      </c>
      <c r="BY55" s="24">
        <f t="shared" si="129"/>
        <v>0.34062959873340898</v>
      </c>
      <c r="BZ55" s="13">
        <v>121492</v>
      </c>
      <c r="CA55" s="20">
        <v>21492</v>
      </c>
      <c r="CB55" s="29"/>
      <c r="CC55" s="24">
        <f t="shared" si="323"/>
        <v>0.17690053666085009</v>
      </c>
      <c r="CD55" s="24" t="str">
        <f t="shared" si="158"/>
        <v xml:space="preserve"> </v>
      </c>
      <c r="CE55" s="13">
        <f t="shared" si="337"/>
        <v>9990.9500000000007</v>
      </c>
      <c r="CF55" s="13">
        <f t="shared" si="338"/>
        <v>9990.9500000000007</v>
      </c>
      <c r="CG55" s="23">
        <v>4893.5600000000004</v>
      </c>
      <c r="CH55" s="24">
        <f t="shared" si="344"/>
        <v>1</v>
      </c>
      <c r="CI55" s="24" t="str">
        <f t="shared" si="345"/>
        <v>св.200</v>
      </c>
      <c r="CJ55" s="13"/>
      <c r="CK55" s="20"/>
      <c r="CL55" s="35"/>
      <c r="CM55" s="24" t="str">
        <f t="shared" si="133"/>
        <v xml:space="preserve"> </v>
      </c>
      <c r="CN55" s="24" t="str">
        <f t="shared" si="134"/>
        <v xml:space="preserve"> </v>
      </c>
      <c r="CO55" s="13">
        <v>9990.9500000000007</v>
      </c>
      <c r="CP55" s="20">
        <v>9990.9500000000007</v>
      </c>
      <c r="CQ55" s="29">
        <v>4893.5600000000004</v>
      </c>
      <c r="CR55" s="24">
        <f t="shared" si="346"/>
        <v>1</v>
      </c>
      <c r="CS55" s="24" t="str">
        <f t="shared" si="347"/>
        <v>св.200</v>
      </c>
      <c r="CT55" s="13"/>
      <c r="CU55" s="20"/>
      <c r="CV55" s="35"/>
      <c r="CW55" s="24" t="str">
        <f t="shared" si="137"/>
        <v xml:space="preserve"> </v>
      </c>
      <c r="CX55" s="24" t="str">
        <f t="shared" si="138"/>
        <v xml:space="preserve"> </v>
      </c>
      <c r="CY55" s="13"/>
      <c r="CZ55" s="20"/>
      <c r="DA55" s="35"/>
      <c r="DB55" s="24" t="str">
        <f t="shared" si="281"/>
        <v xml:space="preserve"> </v>
      </c>
      <c r="DC55" s="24" t="str">
        <f t="shared" si="139"/>
        <v xml:space="preserve"> </v>
      </c>
      <c r="DD55" s="13"/>
      <c r="DE55" s="20"/>
      <c r="DF55" s="35"/>
      <c r="DG55" s="24" t="str">
        <f t="shared" si="286"/>
        <v xml:space="preserve"> </v>
      </c>
      <c r="DH55" s="24" t="str">
        <f t="shared" si="140"/>
        <v xml:space="preserve"> </v>
      </c>
      <c r="DI55" s="13"/>
      <c r="DJ55" s="29"/>
      <c r="DK55" s="24" t="str">
        <f t="shared" si="112"/>
        <v xml:space="preserve"> </v>
      </c>
      <c r="DL55" s="13"/>
      <c r="DM55" s="20"/>
      <c r="DN55" s="29"/>
      <c r="DO55" s="24" t="str">
        <f t="shared" si="282"/>
        <v xml:space="preserve"> </v>
      </c>
      <c r="DP55" s="58" t="str">
        <f t="shared" si="141"/>
        <v xml:space="preserve"> </v>
      </c>
      <c r="DQ55" s="13"/>
      <c r="DR55" s="20"/>
      <c r="DS55" s="29">
        <v>7999</v>
      </c>
      <c r="DT55" s="24" t="str">
        <f t="shared" ref="DT55" si="350">IF(DR55&lt;=0," ",IF(DQ55&lt;=0," ",IF(DR55/DQ55*100&gt;200,"СВ.200",DR55/DQ55)))</f>
        <v xml:space="preserve"> </v>
      </c>
      <c r="DU55" s="24">
        <f t="shared" ref="DU55" si="351">IF(DS55=0," ",IF(DR55/DS55*100&gt;200,"св.200",DR55/DS55))</f>
        <v>0</v>
      </c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s="17" customFormat="1" ht="15.75" x14ac:dyDescent="0.25">
      <c r="A56" s="16"/>
      <c r="B56" s="7" t="s">
        <v>129</v>
      </c>
      <c r="C56" s="43">
        <f>SUM(C57:C62)</f>
        <v>85510445.50999999</v>
      </c>
      <c r="D56" s="43">
        <f>SUM(D57:D62)</f>
        <v>60563494.510000005</v>
      </c>
      <c r="E56" s="26">
        <v>59393291.109999999</v>
      </c>
      <c r="F56" s="22">
        <f t="shared" si="268"/>
        <v>0.70825843730304772</v>
      </c>
      <c r="G56" s="22">
        <f t="shared" si="269"/>
        <v>1.019702619237461</v>
      </c>
      <c r="H56" s="21">
        <f>SUM(H57:H62)</f>
        <v>79539117.529999986</v>
      </c>
      <c r="I56" s="43">
        <f>SUM(I57:I62)</f>
        <v>56925343.010000005</v>
      </c>
      <c r="J56" s="43">
        <v>50421340.969999999</v>
      </c>
      <c r="K56" s="22">
        <f t="shared" si="270"/>
        <v>0.71568989923139792</v>
      </c>
      <c r="L56" s="22">
        <f t="shared" si="115"/>
        <v>1.1289930397501684</v>
      </c>
      <c r="M56" s="43">
        <f>SUM(M57:M62)</f>
        <v>68436838.569999993</v>
      </c>
      <c r="N56" s="43">
        <f>SUM(N57:N62)</f>
        <v>52349646.560000002</v>
      </c>
      <c r="O56" s="43">
        <v>45941231.020000003</v>
      </c>
      <c r="P56" s="22">
        <f t="shared" si="271"/>
        <v>0.76493373530769759</v>
      </c>
      <c r="Q56" s="22">
        <f t="shared" si="116"/>
        <v>1.1394915938845906</v>
      </c>
      <c r="R56" s="43">
        <f>SUM(R57:R62)</f>
        <v>1503030</v>
      </c>
      <c r="S56" s="43">
        <f>SUM(S57:S62)</f>
        <v>1020594.23</v>
      </c>
      <c r="T56" s="43">
        <v>1032177.58</v>
      </c>
      <c r="U56" s="22">
        <f t="shared" si="272"/>
        <v>0.6790245237952669</v>
      </c>
      <c r="V56" s="22">
        <f t="shared" si="117"/>
        <v>0.98877775469604756</v>
      </c>
      <c r="W56" s="43">
        <f>SUM(W57:W62)</f>
        <v>143700</v>
      </c>
      <c r="X56" s="43">
        <f>SUM(X57:X62)</f>
        <v>104057.7</v>
      </c>
      <c r="Y56" s="43">
        <v>57563.61</v>
      </c>
      <c r="Z56" s="22">
        <f t="shared" ref="Z56:Z58" si="352">IF(X56&lt;=0," ",IF(W56&lt;=0," ",IF(X56/W56*100&gt;200,"СВ.200",X56/W56)))</f>
        <v>0.72413152400835068</v>
      </c>
      <c r="AA56" s="22">
        <f t="shared" ref="AA56:AA58" si="353">IF(Y56=0," ",IF(X56/Y56*100&gt;200,"св.200",X56/Y56))</f>
        <v>1.8076993433872546</v>
      </c>
      <c r="AB56" s="43">
        <f>SUM(AB57:AB62)</f>
        <v>2851000</v>
      </c>
      <c r="AC56" s="43">
        <f>SUM(AC57:AC62)</f>
        <v>1195452.3699999999</v>
      </c>
      <c r="AD56" s="43">
        <v>483750.9</v>
      </c>
      <c r="AE56" s="22">
        <f t="shared" si="273"/>
        <v>0.41930984566818658</v>
      </c>
      <c r="AF56" s="22" t="str">
        <f t="shared" si="119"/>
        <v>св.200</v>
      </c>
      <c r="AG56" s="43">
        <f>SUM(AG57:AG62)</f>
        <v>6534548.96</v>
      </c>
      <c r="AH56" s="43">
        <f>SUM(AH57:AH62)</f>
        <v>2237532.1500000004</v>
      </c>
      <c r="AI56" s="43">
        <v>2879867.86</v>
      </c>
      <c r="AJ56" s="22">
        <f t="shared" si="274"/>
        <v>0.34241569903242419</v>
      </c>
      <c r="AK56" s="22">
        <f t="shared" si="120"/>
        <v>0.77695653369318152</v>
      </c>
      <c r="AL56" s="43">
        <f>SUM(AL57:AL62)</f>
        <v>70000</v>
      </c>
      <c r="AM56" s="43">
        <f>SUM(AM57:AM62)</f>
        <v>18060</v>
      </c>
      <c r="AN56" s="43">
        <v>26550</v>
      </c>
      <c r="AO56" s="22">
        <f t="shared" ref="AO56:AO76" si="354">IF(AM56&lt;=0," ",IF(AL56&lt;=0," ",IF(AM56/AL56*100&gt;200,"СВ.200",AM56/AL56)))</f>
        <v>0.25800000000000001</v>
      </c>
      <c r="AP56" s="22">
        <f t="shared" si="121"/>
        <v>0.68022598870056494</v>
      </c>
      <c r="AQ56" s="43">
        <f>SUM(AQ57:AQ62)</f>
        <v>5971327.9800000004</v>
      </c>
      <c r="AR56" s="43">
        <f>SUM(AR57:AR62)</f>
        <v>3638151.5000000005</v>
      </c>
      <c r="AS56" s="43">
        <v>8971950.1399999987</v>
      </c>
      <c r="AT56" s="22">
        <f t="shared" si="99"/>
        <v>0.60927008400566873</v>
      </c>
      <c r="AU56" s="22">
        <f t="shared" si="122"/>
        <v>0.40550286651503847</v>
      </c>
      <c r="AV56" s="43">
        <f>SUM(AV57:AV62)</f>
        <v>1454930.36</v>
      </c>
      <c r="AW56" s="43">
        <f>SUM(AW57:AW62)</f>
        <v>1472060.04</v>
      </c>
      <c r="AX56" s="43">
        <v>1322316.8600000001</v>
      </c>
      <c r="AY56" s="22">
        <f t="shared" si="277"/>
        <v>1.011773539456555</v>
      </c>
      <c r="AZ56" s="22">
        <f t="shared" si="123"/>
        <v>1.1132430391910755</v>
      </c>
      <c r="BA56" s="43">
        <f>SUM(BA57:BA62)</f>
        <v>358672.14</v>
      </c>
      <c r="BB56" s="43">
        <f>SUM(BB57:BB62)</f>
        <v>197469.95</v>
      </c>
      <c r="BC56" s="43">
        <v>143972.88</v>
      </c>
      <c r="BD56" s="22">
        <f t="shared" si="124"/>
        <v>0.55055837344935687</v>
      </c>
      <c r="BE56" s="22">
        <f t="shared" si="125"/>
        <v>1.3715774109679546</v>
      </c>
      <c r="BF56" s="43">
        <f>SUM(BF57:BF62)</f>
        <v>651000</v>
      </c>
      <c r="BG56" s="43">
        <f>SUM(BG57:BG62)</f>
        <v>333642.12</v>
      </c>
      <c r="BH56" s="43">
        <v>311872.95</v>
      </c>
      <c r="BI56" s="22">
        <f t="shared" si="283"/>
        <v>0.51250709677419359</v>
      </c>
      <c r="BJ56" s="22">
        <f t="shared" si="127"/>
        <v>1.069801404706628</v>
      </c>
      <c r="BK56" s="43">
        <f>SUM(BK57:BK62)</f>
        <v>262955</v>
      </c>
      <c r="BL56" s="43">
        <f>SUM(BL57:BL62)</f>
        <v>156915.09</v>
      </c>
      <c r="BM56" s="43">
        <v>156915.09</v>
      </c>
      <c r="BN56" s="22">
        <f t="shared" si="315"/>
        <v>0.59673742655587458</v>
      </c>
      <c r="BO56" s="22">
        <f t="shared" si="128"/>
        <v>1</v>
      </c>
      <c r="BP56" s="43">
        <f>SUM(BP57:BP62)</f>
        <v>494000</v>
      </c>
      <c r="BQ56" s="43">
        <f>SUM(BQ57:BQ62)</f>
        <v>389580.29000000004</v>
      </c>
      <c r="BR56" s="43">
        <v>327486.87</v>
      </c>
      <c r="BS56" s="22">
        <f t="shared" si="280"/>
        <v>0.78862406882591096</v>
      </c>
      <c r="BT56" s="22">
        <f t="shared" si="175"/>
        <v>1.1896058306093311</v>
      </c>
      <c r="BU56" s="43">
        <f>SUM(BU57:BU62)</f>
        <v>98219.49</v>
      </c>
      <c r="BV56" s="43">
        <f>SUM(BV57:BV62)</f>
        <v>99419.49</v>
      </c>
      <c r="BW56" s="43">
        <v>670801.15</v>
      </c>
      <c r="BX56" s="22">
        <f t="shared" si="285"/>
        <v>1.0122175344221396</v>
      </c>
      <c r="BY56" s="22">
        <f t="shared" si="129"/>
        <v>0.14821007686107873</v>
      </c>
      <c r="BZ56" s="43">
        <f>SUM(BZ57:BZ62)</f>
        <v>110000</v>
      </c>
      <c r="CA56" s="43">
        <f>SUM(CA57:CA62)</f>
        <v>110000</v>
      </c>
      <c r="CB56" s="43">
        <v>5106900</v>
      </c>
      <c r="CC56" s="22">
        <f t="shared" si="323"/>
        <v>1</v>
      </c>
      <c r="CD56" s="22">
        <f t="shared" si="158"/>
        <v>2.1539485793730051E-2</v>
      </c>
      <c r="CE56" s="43">
        <f>SUM(CE57:CE62)</f>
        <v>1557328.93</v>
      </c>
      <c r="CF56" s="43">
        <f>SUM(CF57:CF62)</f>
        <v>69775.23</v>
      </c>
      <c r="CG56" s="43">
        <v>60149.54</v>
      </c>
      <c r="CH56" s="22">
        <f t="shared" si="132"/>
        <v>4.4804426769365926E-2</v>
      </c>
      <c r="CI56" s="22">
        <f t="shared" si="160"/>
        <v>1.1600293202574783</v>
      </c>
      <c r="CJ56" s="43">
        <f>SUM(CJ57:CJ62)</f>
        <v>69775.23</v>
      </c>
      <c r="CK56" s="43">
        <f>SUM(CK57:CK62)</f>
        <v>69775.23</v>
      </c>
      <c r="CL56" s="43">
        <v>60149.54</v>
      </c>
      <c r="CM56" s="22">
        <f t="shared" si="133"/>
        <v>1</v>
      </c>
      <c r="CN56" s="22">
        <f t="shared" si="134"/>
        <v>1.1600293202574783</v>
      </c>
      <c r="CO56" s="43">
        <f>SUM(CO57:CO62)</f>
        <v>1487553.7</v>
      </c>
      <c r="CP56" s="43">
        <f>SUM(CP57:CP62)</f>
        <v>0</v>
      </c>
      <c r="CQ56" s="43">
        <v>0</v>
      </c>
      <c r="CR56" s="22" t="str">
        <f t="shared" si="135"/>
        <v xml:space="preserve"> </v>
      </c>
      <c r="CS56" s="22" t="str">
        <f t="shared" si="136"/>
        <v xml:space="preserve"> </v>
      </c>
      <c r="CT56" s="43">
        <f>SUM(CT57:CT62)</f>
        <v>0</v>
      </c>
      <c r="CU56" s="43">
        <f>SUM(CU57:CU62)</f>
        <v>0</v>
      </c>
      <c r="CV56" s="43">
        <v>0</v>
      </c>
      <c r="CW56" s="34" t="str">
        <f t="shared" si="137"/>
        <v xml:space="preserve"> </v>
      </c>
      <c r="CX56" s="34" t="str">
        <f t="shared" si="138"/>
        <v xml:space="preserve"> </v>
      </c>
      <c r="CY56" s="43">
        <f>SUM(CY57:CY62)</f>
        <v>0</v>
      </c>
      <c r="CZ56" s="43">
        <f>SUM(CZ57:CZ62)</f>
        <v>0</v>
      </c>
      <c r="DA56" s="43">
        <v>0</v>
      </c>
      <c r="DB56" s="22" t="str">
        <f t="shared" si="281"/>
        <v xml:space="preserve"> </v>
      </c>
      <c r="DC56" s="22" t="str">
        <f t="shared" si="139"/>
        <v xml:space="preserve"> </v>
      </c>
      <c r="DD56" s="43">
        <f>SUM(DD57:DD62)</f>
        <v>4101.6899999999996</v>
      </c>
      <c r="DE56" s="43">
        <f>SUM(DE57:DE62)</f>
        <v>4999.6799999999994</v>
      </c>
      <c r="DF56" s="43">
        <v>39084.339999999997</v>
      </c>
      <c r="DG56" s="22">
        <f t="shared" si="286"/>
        <v>1.2189317086371714</v>
      </c>
      <c r="DH56" s="22">
        <f t="shared" ref="DH56" si="355">IF(DF56=0," ",IF(DE56/DF56*100&gt;200,"св.200",DE56/DF56))</f>
        <v>0.12792028725571417</v>
      </c>
      <c r="DI56" s="43">
        <f>SUM(DI57:DI62)</f>
        <v>65999.89</v>
      </c>
      <c r="DJ56" s="43">
        <v>0</v>
      </c>
      <c r="DK56" s="22"/>
      <c r="DL56" s="43">
        <f>SUM(DL57:DL62)</f>
        <v>0</v>
      </c>
      <c r="DM56" s="43">
        <f>SUM(DM57:DM62)</f>
        <v>0</v>
      </c>
      <c r="DN56" s="43">
        <v>0</v>
      </c>
      <c r="DO56" s="22" t="str">
        <f t="shared" si="282"/>
        <v xml:space="preserve"> </v>
      </c>
      <c r="DP56" s="57" t="str">
        <f t="shared" ref="DP56:DP62" si="356">IF(DM56=0," ",IF(DM56/DN56*100&gt;200,"св.200",DM56/DN56))</f>
        <v xml:space="preserve"> </v>
      </c>
      <c r="DQ56" s="43">
        <f>SUM(DQ57:DQ62)</f>
        <v>980120.36999999988</v>
      </c>
      <c r="DR56" s="43">
        <f>SUM(DR57:DR62)</f>
        <v>738289.72</v>
      </c>
      <c r="DS56" s="43">
        <v>832450.46</v>
      </c>
      <c r="DT56" s="22">
        <f t="shared" si="114"/>
        <v>0.75326433629779577</v>
      </c>
      <c r="DU56" s="22">
        <f t="shared" ref="DU56:DU59" si="357">IF(DR56=0," ",IF(DR56/DS56*100&gt;200,"св.200",DR56/DS56))</f>
        <v>0.8868872749496709</v>
      </c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s="15" customFormat="1" ht="16.5" customHeight="1" outlineLevel="1" x14ac:dyDescent="0.25">
      <c r="A57" s="14">
        <v>44</v>
      </c>
      <c r="B57" s="8" t="s">
        <v>76</v>
      </c>
      <c r="C57" s="13">
        <f t="shared" si="143"/>
        <v>73632966.949999988</v>
      </c>
      <c r="D57" s="13">
        <f t="shared" si="144"/>
        <v>55417036.560000002</v>
      </c>
      <c r="E57" s="23">
        <v>53815324.579999998</v>
      </c>
      <c r="F57" s="24">
        <f t="shared" si="268"/>
        <v>0.75261175605799779</v>
      </c>
      <c r="G57" s="24">
        <f t="shared" si="269"/>
        <v>1.0297631203100699</v>
      </c>
      <c r="H57" s="13">
        <f t="shared" ref="H57" si="358">M57+R57+W57+AB57+AG57+AL57</f>
        <v>71558618.569999993</v>
      </c>
      <c r="I57" s="13">
        <f t="shared" ref="I57" si="359">N57+S57+X57+AC57+AH57+AM57</f>
        <v>53379709.32</v>
      </c>
      <c r="J57" s="20">
        <v>47006093.960000001</v>
      </c>
      <c r="K57" s="24">
        <f t="shared" si="270"/>
        <v>0.74595779497591841</v>
      </c>
      <c r="L57" s="24">
        <f t="shared" si="115"/>
        <v>1.1355912568575395</v>
      </c>
      <c r="M57" s="13">
        <v>66566588.57</v>
      </c>
      <c r="N57" s="20">
        <v>50838805.840000004</v>
      </c>
      <c r="O57" s="29">
        <v>44907074.170000002</v>
      </c>
      <c r="P57" s="24">
        <f t="shared" si="271"/>
        <v>0.76372857513253822</v>
      </c>
      <c r="Q57" s="24">
        <f t="shared" si="116"/>
        <v>1.1320890256075216</v>
      </c>
      <c r="R57" s="13">
        <v>1503030</v>
      </c>
      <c r="S57" s="20">
        <v>1020594.23</v>
      </c>
      <c r="T57" s="29">
        <v>1032177.58</v>
      </c>
      <c r="U57" s="24">
        <f t="shared" si="272"/>
        <v>0.6790245237952669</v>
      </c>
      <c r="V57" s="24">
        <f t="shared" si="117"/>
        <v>0.98877775469604756</v>
      </c>
      <c r="W57" s="13"/>
      <c r="X57" s="20"/>
      <c r="Y57" s="29"/>
      <c r="Z57" s="24" t="str">
        <f t="shared" si="352"/>
        <v xml:space="preserve"> </v>
      </c>
      <c r="AA57" s="24" t="str">
        <f t="shared" si="353"/>
        <v xml:space="preserve"> </v>
      </c>
      <c r="AB57" s="13">
        <v>1486000</v>
      </c>
      <c r="AC57" s="20">
        <v>807497.08</v>
      </c>
      <c r="AD57" s="29">
        <v>210355.13</v>
      </c>
      <c r="AE57" s="24">
        <f t="shared" si="273"/>
        <v>0.5434031493943472</v>
      </c>
      <c r="AF57" s="24" t="str">
        <f t="shared" si="119"/>
        <v>св.200</v>
      </c>
      <c r="AG57" s="13">
        <v>2003000</v>
      </c>
      <c r="AH57" s="20">
        <v>712812.17</v>
      </c>
      <c r="AI57" s="29">
        <v>856487.08</v>
      </c>
      <c r="AJ57" s="24">
        <f t="shared" si="274"/>
        <v>0.35587227658512233</v>
      </c>
      <c r="AK57" s="24">
        <f t="shared" si="120"/>
        <v>0.83225093132753392</v>
      </c>
      <c r="AL57" s="13"/>
      <c r="AM57" s="20"/>
      <c r="AN57" s="29"/>
      <c r="AO57" s="24" t="str">
        <f t="shared" si="354"/>
        <v xml:space="preserve"> </v>
      </c>
      <c r="AP57" s="24" t="str">
        <f t="shared" si="121"/>
        <v xml:space="preserve"> </v>
      </c>
      <c r="AQ57" s="13">
        <f t="shared" ref="AQ57" si="360">AV57+BA57+BF57+BK57+BP57+BU57+BZ57+CE57+CT57+CY57+DD57+DL57+DQ57</f>
        <v>2074348.3800000001</v>
      </c>
      <c r="AR57" s="20">
        <f t="shared" ref="AR57" si="361">AW57+BB57+BG57+BL57+BQ57+BV57+CA57+CF57+CU57+CZ57+DE57+DI57+DM57+DR57</f>
        <v>2037327.2400000002</v>
      </c>
      <c r="AS57" s="40">
        <v>6809230.6199999992</v>
      </c>
      <c r="AT57" s="24">
        <f t="shared" si="99"/>
        <v>0.98215288214991159</v>
      </c>
      <c r="AU57" s="24">
        <f t="shared" si="122"/>
        <v>0.29920079869464028</v>
      </c>
      <c r="AV57" s="13">
        <v>1454930.36</v>
      </c>
      <c r="AW57" s="20">
        <v>1472060.04</v>
      </c>
      <c r="AX57" s="29">
        <v>1322316.8600000001</v>
      </c>
      <c r="AY57" s="24">
        <f t="shared" si="277"/>
        <v>1.011773539456555</v>
      </c>
      <c r="AZ57" s="24">
        <f t="shared" si="123"/>
        <v>1.1132430391910755</v>
      </c>
      <c r="BA57" s="13">
        <v>18800</v>
      </c>
      <c r="BB57" s="20">
        <v>16913.09</v>
      </c>
      <c r="BC57" s="29">
        <v>15441.49</v>
      </c>
      <c r="BD57" s="24">
        <f t="shared" si="124"/>
        <v>0.89963244680851062</v>
      </c>
      <c r="BE57" s="24">
        <f t="shared" si="125"/>
        <v>1.095301683969617</v>
      </c>
      <c r="BF57" s="13"/>
      <c r="BG57" s="20"/>
      <c r="BH57" s="29"/>
      <c r="BI57" s="24" t="str">
        <f t="shared" si="283"/>
        <v xml:space="preserve"> </v>
      </c>
      <c r="BJ57" s="24" t="str">
        <f t="shared" si="127"/>
        <v xml:space="preserve"> </v>
      </c>
      <c r="BK57" s="13"/>
      <c r="BL57" s="20"/>
      <c r="BM57" s="29"/>
      <c r="BN57" s="24" t="str">
        <f t="shared" si="315"/>
        <v xml:space="preserve"> </v>
      </c>
      <c r="BO57" s="24" t="str">
        <f t="shared" si="128"/>
        <v xml:space="preserve"> </v>
      </c>
      <c r="BP57" s="13">
        <v>284000</v>
      </c>
      <c r="BQ57" s="20">
        <v>230486.09</v>
      </c>
      <c r="BR57" s="29">
        <v>190767.95</v>
      </c>
      <c r="BS57" s="24">
        <f t="shared" si="280"/>
        <v>0.81157073943661973</v>
      </c>
      <c r="BT57" s="24">
        <f t="shared" si="175"/>
        <v>1.2082013252226067</v>
      </c>
      <c r="BU57" s="13">
        <v>5000</v>
      </c>
      <c r="BV57" s="20">
        <v>6250</v>
      </c>
      <c r="BW57" s="29">
        <v>4050</v>
      </c>
      <c r="BX57" s="24">
        <f t="shared" ref="BX57" si="362">IF(BV57&lt;=0," ",IF(BU57&lt;=0," ",IF(BV57/BU57*100&gt;200,"СВ.200",BV57/BU57)))</f>
        <v>1.25</v>
      </c>
      <c r="BY57" s="24">
        <f t="shared" ref="BY57" si="363">IF(BW57=0," ",IF(BV57/BW57*100&gt;200,"св.200",BV57/BW57))</f>
        <v>1.5432098765432098</v>
      </c>
      <c r="BZ57" s="13"/>
      <c r="CA57" s="20"/>
      <c r="CB57" s="29">
        <v>4951900</v>
      </c>
      <c r="CC57" s="24" t="str">
        <f t="shared" si="323"/>
        <v xml:space="preserve"> </v>
      </c>
      <c r="CD57" s="24">
        <f t="shared" si="158"/>
        <v>0</v>
      </c>
      <c r="CE57" s="13">
        <f t="shared" ref="CE57" si="364">CJ57+CO57</f>
        <v>69775.23</v>
      </c>
      <c r="CF57" s="13">
        <f t="shared" ref="CF57" si="365">CK57+CP57</f>
        <v>69775.23</v>
      </c>
      <c r="CG57" s="23">
        <v>60149.54</v>
      </c>
      <c r="CH57" s="24">
        <f t="shared" si="132"/>
        <v>1</v>
      </c>
      <c r="CI57" s="24">
        <f t="shared" si="160"/>
        <v>1.1600293202574783</v>
      </c>
      <c r="CJ57" s="13">
        <v>69775.23</v>
      </c>
      <c r="CK57" s="20">
        <v>69775.23</v>
      </c>
      <c r="CL57" s="29">
        <v>60149.54</v>
      </c>
      <c r="CM57" s="24">
        <f t="shared" si="133"/>
        <v>1</v>
      </c>
      <c r="CN57" s="24">
        <f t="shared" si="134"/>
        <v>1.1600293202574783</v>
      </c>
      <c r="CO57" s="13"/>
      <c r="CP57" s="20"/>
      <c r="CQ57" s="29"/>
      <c r="CR57" s="24" t="str">
        <f t="shared" si="135"/>
        <v xml:space="preserve"> </v>
      </c>
      <c r="CS57" s="24" t="str">
        <f t="shared" si="136"/>
        <v xml:space="preserve"> </v>
      </c>
      <c r="CT57" s="13"/>
      <c r="CU57" s="20"/>
      <c r="CV57" s="29"/>
      <c r="CW57" s="24" t="str">
        <f t="shared" si="137"/>
        <v xml:space="preserve"> </v>
      </c>
      <c r="CX57" s="24" t="str">
        <f t="shared" si="138"/>
        <v xml:space="preserve"> </v>
      </c>
      <c r="CY57" s="13"/>
      <c r="CZ57" s="20"/>
      <c r="DA57" s="29"/>
      <c r="DB57" s="24" t="str">
        <f t="shared" si="281"/>
        <v xml:space="preserve"> </v>
      </c>
      <c r="DC57" s="24" t="str">
        <f t="shared" si="139"/>
        <v xml:space="preserve"> </v>
      </c>
      <c r="DD57" s="13">
        <v>4101.6899999999996</v>
      </c>
      <c r="DE57" s="20">
        <v>4101.6899999999996</v>
      </c>
      <c r="DF57" s="29">
        <v>9752.93</v>
      </c>
      <c r="DG57" s="24">
        <f t="shared" si="286"/>
        <v>1</v>
      </c>
      <c r="DH57" s="24">
        <f t="shared" si="140"/>
        <v>0.42055977024340374</v>
      </c>
      <c r="DI57" s="13"/>
      <c r="DJ57" s="29"/>
      <c r="DK57" s="24" t="str">
        <f t="shared" si="112"/>
        <v xml:space="preserve"> </v>
      </c>
      <c r="DL57" s="13"/>
      <c r="DM57" s="20"/>
      <c r="DN57" s="29"/>
      <c r="DO57" s="24" t="str">
        <f t="shared" si="282"/>
        <v xml:space="preserve"> </v>
      </c>
      <c r="DP57" s="58" t="str">
        <f t="shared" si="356"/>
        <v xml:space="preserve"> </v>
      </c>
      <c r="DQ57" s="13">
        <v>237741.1</v>
      </c>
      <c r="DR57" s="20">
        <v>237741.1</v>
      </c>
      <c r="DS57" s="29">
        <v>254851.85</v>
      </c>
      <c r="DT57" s="24">
        <f t="shared" si="114"/>
        <v>1</v>
      </c>
      <c r="DU57" s="24">
        <f t="shared" si="357"/>
        <v>0.93286001259162921</v>
      </c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1:144" s="15" customFormat="1" ht="15.75" customHeight="1" outlineLevel="1" x14ac:dyDescent="0.25">
      <c r="A58" s="14">
        <f>A57+1</f>
        <v>45</v>
      </c>
      <c r="B58" s="8" t="s">
        <v>58</v>
      </c>
      <c r="C58" s="13">
        <f t="shared" si="143"/>
        <v>714086.09</v>
      </c>
      <c r="D58" s="13">
        <f t="shared" si="144"/>
        <v>535612.85000000009</v>
      </c>
      <c r="E58" s="23">
        <v>498105.66</v>
      </c>
      <c r="F58" s="24">
        <f t="shared" si="268"/>
        <v>0.75006761439646596</v>
      </c>
      <c r="G58" s="24">
        <f t="shared" si="269"/>
        <v>1.0752996663398688</v>
      </c>
      <c r="H58" s="13">
        <f t="shared" ref="H58:H62" si="366">M58+R58+W58+AB58+AG58+AL58</f>
        <v>389500</v>
      </c>
      <c r="I58" s="13">
        <f t="shared" ref="I58:I62" si="367">N58+S58+X58+AC58+AH58+AM58</f>
        <v>272651.31</v>
      </c>
      <c r="J58" s="20">
        <v>227112.63</v>
      </c>
      <c r="K58" s="24">
        <f t="shared" si="270"/>
        <v>0.70000336328626445</v>
      </c>
      <c r="L58" s="24">
        <f t="shared" si="115"/>
        <v>1.2005114378711568</v>
      </c>
      <c r="M58" s="13">
        <v>87500</v>
      </c>
      <c r="N58" s="20">
        <v>70331.72</v>
      </c>
      <c r="O58" s="29">
        <v>63970.23</v>
      </c>
      <c r="P58" s="24">
        <f t="shared" si="271"/>
        <v>0.8037910857142857</v>
      </c>
      <c r="Q58" s="24">
        <f t="shared" si="116"/>
        <v>1.0994445384986109</v>
      </c>
      <c r="R58" s="13"/>
      <c r="S58" s="20"/>
      <c r="T58" s="29"/>
      <c r="U58" s="24" t="str">
        <f t="shared" si="272"/>
        <v xml:space="preserve"> </v>
      </c>
      <c r="V58" s="24" t="str">
        <f t="shared" ref="V58:V62" si="368">IF(S58=0," ",IF(S58/T58*100&gt;200,"св.200",S58/T58))</f>
        <v xml:space="preserve"> </v>
      </c>
      <c r="W58" s="13"/>
      <c r="X58" s="20"/>
      <c r="Y58" s="29"/>
      <c r="Z58" s="24" t="str">
        <f t="shared" si="352"/>
        <v xml:space="preserve"> </v>
      </c>
      <c r="AA58" s="24" t="str">
        <f t="shared" si="353"/>
        <v xml:space="preserve"> </v>
      </c>
      <c r="AB58" s="13">
        <v>55000</v>
      </c>
      <c r="AC58" s="20">
        <v>79250.91</v>
      </c>
      <c r="AD58" s="29">
        <v>13833.74</v>
      </c>
      <c r="AE58" s="24">
        <f t="shared" si="273"/>
        <v>1.4409256363636365</v>
      </c>
      <c r="AF58" s="24" t="str">
        <f t="shared" si="119"/>
        <v>св.200</v>
      </c>
      <c r="AG58" s="13">
        <v>237000</v>
      </c>
      <c r="AH58" s="20">
        <v>122068.68</v>
      </c>
      <c r="AI58" s="29">
        <v>148108.66</v>
      </c>
      <c r="AJ58" s="24">
        <f t="shared" si="274"/>
        <v>0.51505772151898732</v>
      </c>
      <c r="AK58" s="24">
        <f t="shared" si="120"/>
        <v>0.82418327193021657</v>
      </c>
      <c r="AL58" s="13">
        <v>10000</v>
      </c>
      <c r="AM58" s="20">
        <v>1000</v>
      </c>
      <c r="AN58" s="29">
        <v>1200</v>
      </c>
      <c r="AO58" s="24">
        <f t="shared" si="354"/>
        <v>0.1</v>
      </c>
      <c r="AP58" s="24">
        <f t="shared" si="121"/>
        <v>0.83333333333333337</v>
      </c>
      <c r="AQ58" s="13">
        <f t="shared" ref="AQ58:AQ62" si="369">AV58+BA58+BF58+BK58+BP58+BU58+BZ58+CE58+CT58+CY58+DD58+DL58+DQ58</f>
        <v>324586.08999999997</v>
      </c>
      <c r="AR58" s="20">
        <f t="shared" ref="AR58:AR62" si="370">AW58+BB58+BG58+BL58+BQ58+BV58+CA58+CF58+CU58+CZ58+DE58+DI58+DM58+DR58</f>
        <v>262961.54000000004</v>
      </c>
      <c r="AS58" s="40">
        <v>270993.02999999997</v>
      </c>
      <c r="AT58" s="24">
        <f t="shared" si="99"/>
        <v>0.81014420550184407</v>
      </c>
      <c r="AU58" s="24">
        <f t="shared" si="122"/>
        <v>0.97036274327793626</v>
      </c>
      <c r="AV58" s="13"/>
      <c r="AW58" s="20"/>
      <c r="AX58" s="29"/>
      <c r="AY58" s="24" t="str">
        <f t="shared" si="277"/>
        <v xml:space="preserve"> </v>
      </c>
      <c r="AZ58" s="24" t="str">
        <f t="shared" si="123"/>
        <v xml:space="preserve"> </v>
      </c>
      <c r="BA58" s="13"/>
      <c r="BB58" s="20"/>
      <c r="BC58" s="29"/>
      <c r="BD58" s="24" t="str">
        <f t="shared" ref="BD58:BD60" si="371">IF(BB58&lt;=0," ",IF(BA58&lt;=0," ",IF(BB58/BA58*100&gt;200,"СВ.200",BB58/BA58)))</f>
        <v xml:space="preserve"> </v>
      </c>
      <c r="BE58" s="24" t="str">
        <f t="shared" ref="BE58:BE60" si="372">IF(BC58=0," ",IF(BB58/BC58*100&gt;200,"св.200",BB58/BC58))</f>
        <v xml:space="preserve"> </v>
      </c>
      <c r="BF58" s="13">
        <v>20000</v>
      </c>
      <c r="BG58" s="20">
        <v>9281.25</v>
      </c>
      <c r="BH58" s="29">
        <v>54134.1</v>
      </c>
      <c r="BI58" s="24">
        <f t="shared" si="283"/>
        <v>0.46406249999999999</v>
      </c>
      <c r="BJ58" s="24">
        <f t="shared" si="127"/>
        <v>0.17144923440123694</v>
      </c>
      <c r="BK58" s="13"/>
      <c r="BL58" s="20"/>
      <c r="BM58" s="29"/>
      <c r="BN58" s="24" t="str">
        <f t="shared" si="315"/>
        <v xml:space="preserve"> </v>
      </c>
      <c r="BO58" s="24" t="str">
        <f t="shared" si="128"/>
        <v xml:space="preserve"> </v>
      </c>
      <c r="BP58" s="13">
        <v>210000</v>
      </c>
      <c r="BQ58" s="20">
        <v>159094.20000000001</v>
      </c>
      <c r="BR58" s="29">
        <v>136718.92000000001</v>
      </c>
      <c r="BS58" s="24">
        <f t="shared" si="280"/>
        <v>0.75759142857142858</v>
      </c>
      <c r="BT58" s="24">
        <f t="shared" si="175"/>
        <v>1.1636589873588821</v>
      </c>
      <c r="BU58" s="13"/>
      <c r="BV58" s="20"/>
      <c r="BW58" s="29"/>
      <c r="BX58" s="24" t="str">
        <f t="shared" ref="BX58:BX62" si="373">IF(BV58&lt;=0," ",IF(BU58&lt;=0," ",IF(BV58/BU58*100&gt;200,"СВ.200",BV58/BU58)))</f>
        <v xml:space="preserve"> </v>
      </c>
      <c r="BY58" s="24" t="str">
        <f t="shared" ref="BY58:BY62" si="374">IF(BW58=0," ",IF(BV58/BW58*100&gt;200,"св.200",BV58/BW58))</f>
        <v xml:space="preserve"> </v>
      </c>
      <c r="BZ58" s="13"/>
      <c r="CA58" s="20"/>
      <c r="CB58" s="29"/>
      <c r="CC58" s="24" t="str">
        <f t="shared" si="323"/>
        <v xml:space="preserve"> </v>
      </c>
      <c r="CD58" s="24" t="str">
        <f t="shared" si="158"/>
        <v xml:space="preserve"> </v>
      </c>
      <c r="CE58" s="13">
        <f t="shared" ref="CE58:CE62" si="375">CJ58+CO58</f>
        <v>0</v>
      </c>
      <c r="CF58" s="13">
        <f t="shared" ref="CF58:CF62" si="376">CK58+CP58</f>
        <v>0</v>
      </c>
      <c r="CG58" s="23">
        <v>0</v>
      </c>
      <c r="CH58" s="24" t="str">
        <f t="shared" ref="CH58:CH62" si="377">IF(CF58&lt;=0," ",IF(CE58&lt;=0," ",IF(CF58/CE58*100&gt;200,"СВ.200",CF58/CE58)))</f>
        <v xml:space="preserve"> </v>
      </c>
      <c r="CI58" s="24" t="str">
        <f t="shared" ref="CI58:CI62" si="378">IF(CG58=0," ",IF(CF58/CG58*100&gt;200,"св.200",CF58/CG58))</f>
        <v xml:space="preserve"> </v>
      </c>
      <c r="CJ58" s="13"/>
      <c r="CK58" s="20"/>
      <c r="CL58" s="29"/>
      <c r="CM58" s="24" t="str">
        <f t="shared" si="133"/>
        <v xml:space="preserve"> </v>
      </c>
      <c r="CN58" s="24" t="str">
        <f t="shared" si="134"/>
        <v xml:space="preserve"> </v>
      </c>
      <c r="CO58" s="13"/>
      <c r="CP58" s="20"/>
      <c r="CQ58" s="29"/>
      <c r="CR58" s="24" t="str">
        <f t="shared" ref="CR58:CR62" si="379">IF(CP58&lt;=0," ",IF(CO58&lt;=0," ",IF(CP58/CO58*100&gt;200,"СВ.200",CP58/CO58)))</f>
        <v xml:space="preserve"> </v>
      </c>
      <c r="CS58" s="24" t="str">
        <f t="shared" ref="CS58:CS62" si="380">IF(CQ58=0," ",IF(CP58/CQ58*100&gt;200,"св.200",CP58/CQ58))</f>
        <v xml:space="preserve"> </v>
      </c>
      <c r="CT58" s="13"/>
      <c r="CU58" s="20"/>
      <c r="CV58" s="29"/>
      <c r="CW58" s="24" t="str">
        <f t="shared" si="137"/>
        <v xml:space="preserve"> </v>
      </c>
      <c r="CX58" s="24" t="str">
        <f t="shared" si="138"/>
        <v xml:space="preserve"> </v>
      </c>
      <c r="CY58" s="13"/>
      <c r="CZ58" s="20"/>
      <c r="DA58" s="29"/>
      <c r="DB58" s="24" t="str">
        <f t="shared" si="281"/>
        <v xml:space="preserve"> </v>
      </c>
      <c r="DC58" s="24" t="str">
        <f t="shared" si="139"/>
        <v xml:space="preserve"> </v>
      </c>
      <c r="DD58" s="13"/>
      <c r="DE58" s="20"/>
      <c r="DF58" s="29"/>
      <c r="DG58" s="24" t="str">
        <f t="shared" ref="DG58:DG62" si="381">IF(DE58&lt;=0," ",IF(DD58&lt;=0," ",IF(DE58/DD58*100&gt;200,"СВ.200",DE58/DD58)))</f>
        <v xml:space="preserve"> </v>
      </c>
      <c r="DH58" s="24" t="str">
        <f t="shared" ref="DH58:DH62" si="382">IF(DF58=0," ",IF(DE58/DF58*100&gt;200,"св.200",DE58/DF58))</f>
        <v xml:space="preserve"> </v>
      </c>
      <c r="DI58" s="13"/>
      <c r="DJ58" s="29"/>
      <c r="DK58" s="24" t="str">
        <f t="shared" si="112"/>
        <v xml:space="preserve"> </v>
      </c>
      <c r="DL58" s="13"/>
      <c r="DM58" s="20"/>
      <c r="DN58" s="29"/>
      <c r="DO58" s="24" t="str">
        <f t="shared" si="282"/>
        <v xml:space="preserve"> </v>
      </c>
      <c r="DP58" s="58" t="str">
        <f t="shared" si="356"/>
        <v xml:space="preserve"> </v>
      </c>
      <c r="DQ58" s="13">
        <v>94586.09</v>
      </c>
      <c r="DR58" s="20">
        <v>94586.09</v>
      </c>
      <c r="DS58" s="29">
        <v>80140.009999999995</v>
      </c>
      <c r="DT58" s="24">
        <f t="shared" si="114"/>
        <v>1</v>
      </c>
      <c r="DU58" s="24">
        <f t="shared" si="357"/>
        <v>1.1802605215547142</v>
      </c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1:144" s="15" customFormat="1" ht="16.5" customHeight="1" outlineLevel="1" x14ac:dyDescent="0.25">
      <c r="A59" s="14">
        <f t="shared" ref="A59:A62" si="383">A58+1</f>
        <v>46</v>
      </c>
      <c r="B59" s="8" t="s">
        <v>62</v>
      </c>
      <c r="C59" s="13">
        <f t="shared" si="143"/>
        <v>1584540</v>
      </c>
      <c r="D59" s="13">
        <f t="shared" si="144"/>
        <v>716937.81</v>
      </c>
      <c r="E59" s="23">
        <v>1277234.8</v>
      </c>
      <c r="F59" s="24">
        <f t="shared" si="268"/>
        <v>0.45245800674012648</v>
      </c>
      <c r="G59" s="24">
        <f t="shared" si="269"/>
        <v>0.56132029130430838</v>
      </c>
      <c r="H59" s="13">
        <f t="shared" si="366"/>
        <v>1074500</v>
      </c>
      <c r="I59" s="13">
        <f t="shared" si="367"/>
        <v>442440.29</v>
      </c>
      <c r="J59" s="20">
        <v>298370.07999999996</v>
      </c>
      <c r="K59" s="24">
        <f t="shared" si="270"/>
        <v>0.41176388087482546</v>
      </c>
      <c r="L59" s="24">
        <f t="shared" si="115"/>
        <v>1.4828574299406967</v>
      </c>
      <c r="M59" s="13">
        <v>175900</v>
      </c>
      <c r="N59" s="20">
        <v>115978.28</v>
      </c>
      <c r="O59" s="29">
        <v>96643.839999999997</v>
      </c>
      <c r="P59" s="24">
        <f t="shared" si="271"/>
        <v>0.65934212620807275</v>
      </c>
      <c r="Q59" s="24">
        <f t="shared" si="116"/>
        <v>1.2000586897209382</v>
      </c>
      <c r="R59" s="13"/>
      <c r="S59" s="20"/>
      <c r="T59" s="29"/>
      <c r="U59" s="24" t="str">
        <f t="shared" si="272"/>
        <v xml:space="preserve"> </v>
      </c>
      <c r="V59" s="24" t="str">
        <f t="shared" si="368"/>
        <v xml:space="preserve"> </v>
      </c>
      <c r="W59" s="13">
        <v>81600</v>
      </c>
      <c r="X59" s="20">
        <v>49012.5</v>
      </c>
      <c r="Y59" s="29">
        <v>14060.53</v>
      </c>
      <c r="Z59" s="24">
        <f t="shared" si="284"/>
        <v>0.60064338235294112</v>
      </c>
      <c r="AA59" s="24" t="str">
        <f t="shared" si="118"/>
        <v>св.200</v>
      </c>
      <c r="AB59" s="13">
        <v>147000</v>
      </c>
      <c r="AC59" s="20">
        <v>39190.959999999999</v>
      </c>
      <c r="AD59" s="29">
        <v>62544.72</v>
      </c>
      <c r="AE59" s="24">
        <f t="shared" si="273"/>
        <v>0.2666051700680272</v>
      </c>
      <c r="AF59" s="24">
        <f t="shared" si="119"/>
        <v>0.62660701015209597</v>
      </c>
      <c r="AG59" s="13">
        <v>648000</v>
      </c>
      <c r="AH59" s="20">
        <v>229658.55</v>
      </c>
      <c r="AI59" s="29">
        <v>112920.99</v>
      </c>
      <c r="AJ59" s="24">
        <f t="shared" si="274"/>
        <v>0.35441134259259255</v>
      </c>
      <c r="AK59" s="24" t="str">
        <f t="shared" si="120"/>
        <v>св.200</v>
      </c>
      <c r="AL59" s="13">
        <v>22000</v>
      </c>
      <c r="AM59" s="20">
        <v>8600</v>
      </c>
      <c r="AN59" s="29">
        <v>12200</v>
      </c>
      <c r="AO59" s="24">
        <f t="shared" si="354"/>
        <v>0.39090909090909093</v>
      </c>
      <c r="AP59" s="24">
        <f t="shared" si="121"/>
        <v>0.70491803278688525</v>
      </c>
      <c r="AQ59" s="13">
        <f t="shared" si="369"/>
        <v>510040</v>
      </c>
      <c r="AR59" s="20">
        <f t="shared" si="370"/>
        <v>274497.52</v>
      </c>
      <c r="AS59" s="40">
        <v>978864.72</v>
      </c>
      <c r="AT59" s="24">
        <f t="shared" si="99"/>
        <v>0.53818822053172299</v>
      </c>
      <c r="AU59" s="24">
        <f t="shared" si="122"/>
        <v>0.28042436752649541</v>
      </c>
      <c r="AV59" s="13"/>
      <c r="AW59" s="20"/>
      <c r="AX59" s="29"/>
      <c r="AY59" s="24" t="str">
        <f t="shared" si="277"/>
        <v xml:space="preserve"> </v>
      </c>
      <c r="AZ59" s="24" t="str">
        <f t="shared" si="123"/>
        <v xml:space="preserve"> </v>
      </c>
      <c r="BA59" s="13">
        <v>40</v>
      </c>
      <c r="BB59" s="20"/>
      <c r="BC59" s="29"/>
      <c r="BD59" s="24" t="str">
        <f t="shared" si="371"/>
        <v xml:space="preserve"> </v>
      </c>
      <c r="BE59" s="24" t="str">
        <f t="shared" si="372"/>
        <v xml:space="preserve"> </v>
      </c>
      <c r="BF59" s="13">
        <v>290000</v>
      </c>
      <c r="BG59" s="20">
        <v>206328.32000000001</v>
      </c>
      <c r="BH59" s="29">
        <v>224645.49</v>
      </c>
      <c r="BI59" s="24">
        <f t="shared" si="283"/>
        <v>0.71147696551724138</v>
      </c>
      <c r="BJ59" s="24">
        <f t="shared" si="127"/>
        <v>0.91846188410014384</v>
      </c>
      <c r="BK59" s="13"/>
      <c r="BL59" s="20"/>
      <c r="BM59" s="29"/>
      <c r="BN59" s="24" t="str">
        <f t="shared" si="315"/>
        <v xml:space="preserve"> </v>
      </c>
      <c r="BO59" s="24" t="str">
        <f t="shared" si="128"/>
        <v xml:space="preserve"> </v>
      </c>
      <c r="BP59" s="13"/>
      <c r="BQ59" s="20"/>
      <c r="BR59" s="29"/>
      <c r="BS59" s="24" t="str">
        <f t="shared" si="280"/>
        <v xml:space="preserve"> </v>
      </c>
      <c r="BT59" s="24" t="str">
        <f t="shared" si="175"/>
        <v xml:space="preserve"> </v>
      </c>
      <c r="BU59" s="13"/>
      <c r="BV59" s="20"/>
      <c r="BW59" s="29">
        <v>625659.82999999996</v>
      </c>
      <c r="BX59" s="24" t="str">
        <f t="shared" si="373"/>
        <v xml:space="preserve"> </v>
      </c>
      <c r="BY59" s="24">
        <f t="shared" si="374"/>
        <v>0</v>
      </c>
      <c r="BZ59" s="13"/>
      <c r="CA59" s="20"/>
      <c r="CB59" s="29"/>
      <c r="CC59" s="24" t="str">
        <f t="shared" si="323"/>
        <v xml:space="preserve"> </v>
      </c>
      <c r="CD59" s="24" t="str">
        <f t="shared" si="158"/>
        <v xml:space="preserve"> </v>
      </c>
      <c r="CE59" s="13">
        <f t="shared" si="375"/>
        <v>0</v>
      </c>
      <c r="CF59" s="13">
        <f t="shared" si="376"/>
        <v>0</v>
      </c>
      <c r="CG59" s="23">
        <v>0</v>
      </c>
      <c r="CH59" s="24" t="str">
        <f t="shared" si="377"/>
        <v xml:space="preserve"> </v>
      </c>
      <c r="CI59" s="24" t="str">
        <f t="shared" si="378"/>
        <v xml:space="preserve"> </v>
      </c>
      <c r="CJ59" s="13"/>
      <c r="CK59" s="20"/>
      <c r="CL59" s="29"/>
      <c r="CM59" s="24" t="str">
        <f t="shared" si="133"/>
        <v xml:space="preserve"> </v>
      </c>
      <c r="CN59" s="24" t="str">
        <f t="shared" si="134"/>
        <v xml:space="preserve"> </v>
      </c>
      <c r="CO59" s="13"/>
      <c r="CP59" s="20"/>
      <c r="CQ59" s="29"/>
      <c r="CR59" s="24" t="str">
        <f t="shared" si="379"/>
        <v xml:space="preserve"> </v>
      </c>
      <c r="CS59" s="24" t="str">
        <f t="shared" si="380"/>
        <v xml:space="preserve"> </v>
      </c>
      <c r="CT59" s="13"/>
      <c r="CU59" s="20"/>
      <c r="CV59" s="29"/>
      <c r="CW59" s="24" t="str">
        <f t="shared" si="137"/>
        <v xml:space="preserve"> </v>
      </c>
      <c r="CX59" s="24" t="str">
        <f t="shared" si="138"/>
        <v xml:space="preserve"> </v>
      </c>
      <c r="CY59" s="13"/>
      <c r="CZ59" s="20"/>
      <c r="DA59" s="29"/>
      <c r="DB59" s="24" t="str">
        <f t="shared" si="281"/>
        <v xml:space="preserve"> </v>
      </c>
      <c r="DC59" s="24" t="str">
        <f t="shared" si="139"/>
        <v xml:space="preserve"> </v>
      </c>
      <c r="DD59" s="13"/>
      <c r="DE59" s="20"/>
      <c r="DF59" s="29"/>
      <c r="DG59" s="24" t="str">
        <f t="shared" si="381"/>
        <v xml:space="preserve"> </v>
      </c>
      <c r="DH59" s="24" t="str">
        <f t="shared" si="382"/>
        <v xml:space="preserve"> </v>
      </c>
      <c r="DI59" s="13"/>
      <c r="DJ59" s="29"/>
      <c r="DK59" s="24" t="str">
        <f t="shared" si="112"/>
        <v xml:space="preserve"> </v>
      </c>
      <c r="DL59" s="13"/>
      <c r="DM59" s="20"/>
      <c r="DN59" s="29"/>
      <c r="DO59" s="24" t="str">
        <f t="shared" si="282"/>
        <v xml:space="preserve"> </v>
      </c>
      <c r="DP59" s="58" t="str">
        <f t="shared" si="356"/>
        <v xml:space="preserve"> </v>
      </c>
      <c r="DQ59" s="13">
        <v>220000</v>
      </c>
      <c r="DR59" s="20">
        <v>68169.2</v>
      </c>
      <c r="DS59" s="29">
        <v>128559.4</v>
      </c>
      <c r="DT59" s="24">
        <f t="shared" si="114"/>
        <v>0.30985999999999997</v>
      </c>
      <c r="DU59" s="24">
        <f t="shared" si="357"/>
        <v>0.53025449714295492</v>
      </c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1:144" s="15" customFormat="1" ht="15.75" customHeight="1" outlineLevel="1" x14ac:dyDescent="0.25">
      <c r="A60" s="14">
        <f t="shared" si="383"/>
        <v>47</v>
      </c>
      <c r="B60" s="8" t="s">
        <v>24</v>
      </c>
      <c r="C60" s="13">
        <f t="shared" si="143"/>
        <v>1358548.81</v>
      </c>
      <c r="D60" s="13">
        <f t="shared" si="144"/>
        <v>826930.31</v>
      </c>
      <c r="E60" s="23">
        <v>1191594.33</v>
      </c>
      <c r="F60" s="24">
        <f t="shared" si="268"/>
        <v>0.60868649246396966</v>
      </c>
      <c r="G60" s="24">
        <f t="shared" si="269"/>
        <v>0.693969658281271</v>
      </c>
      <c r="H60" s="13">
        <f t="shared" si="366"/>
        <v>1086548.96</v>
      </c>
      <c r="I60" s="13">
        <f t="shared" si="367"/>
        <v>603530.42000000004</v>
      </c>
      <c r="J60" s="20">
        <v>1033384.03</v>
      </c>
      <c r="K60" s="24">
        <f t="shared" si="270"/>
        <v>0.5554562585012276</v>
      </c>
      <c r="L60" s="24">
        <f t="shared" si="115"/>
        <v>0.58403304335949535</v>
      </c>
      <c r="M60" s="13">
        <v>134000</v>
      </c>
      <c r="N60" s="20">
        <v>131049.32</v>
      </c>
      <c r="O60" s="29">
        <v>74909.37</v>
      </c>
      <c r="P60" s="24">
        <f t="shared" si="271"/>
        <v>0.97798000000000007</v>
      </c>
      <c r="Q60" s="24">
        <f t="shared" si="116"/>
        <v>1.7494382878937578</v>
      </c>
      <c r="R60" s="13"/>
      <c r="S60" s="20"/>
      <c r="T60" s="29"/>
      <c r="U60" s="24" t="str">
        <f t="shared" si="272"/>
        <v xml:space="preserve"> </v>
      </c>
      <c r="V60" s="24" t="str">
        <f t="shared" si="368"/>
        <v xml:space="preserve"> </v>
      </c>
      <c r="W60" s="13"/>
      <c r="X60" s="20"/>
      <c r="Y60" s="29"/>
      <c r="Z60" s="24" t="str">
        <f t="shared" ref="Z60:Z62" si="384">IF(X60&lt;=0," ",IF(W60&lt;=0," ",IF(X60/W60*100&gt;200,"СВ.200",X60/W60)))</f>
        <v xml:space="preserve"> </v>
      </c>
      <c r="AA60" s="24" t="str">
        <f t="shared" ref="AA60:AA62" si="385">IF(Y60=0," ",IF(X60/Y60*100&gt;200,"св.200",X60/Y60))</f>
        <v xml:space="preserve"> </v>
      </c>
      <c r="AB60" s="13">
        <v>238000</v>
      </c>
      <c r="AC60" s="20">
        <v>69468.52</v>
      </c>
      <c r="AD60" s="29">
        <v>23596.92</v>
      </c>
      <c r="AE60" s="24">
        <f t="shared" si="273"/>
        <v>0.29188453781512608</v>
      </c>
      <c r="AF60" s="24" t="str">
        <f t="shared" si="119"/>
        <v>св.200</v>
      </c>
      <c r="AG60" s="13">
        <v>708548.96</v>
      </c>
      <c r="AH60" s="20">
        <v>401012.58</v>
      </c>
      <c r="AI60" s="29">
        <v>933877.74</v>
      </c>
      <c r="AJ60" s="24">
        <f t="shared" si="274"/>
        <v>0.56596311989505999</v>
      </c>
      <c r="AK60" s="24">
        <f t="shared" si="120"/>
        <v>0.42940586633963457</v>
      </c>
      <c r="AL60" s="13">
        <v>6000</v>
      </c>
      <c r="AM60" s="20">
        <v>2000</v>
      </c>
      <c r="AN60" s="29">
        <v>1000</v>
      </c>
      <c r="AO60" s="24">
        <f t="shared" si="354"/>
        <v>0.33333333333333331</v>
      </c>
      <c r="AP60" s="24">
        <f t="shared" si="121"/>
        <v>2</v>
      </c>
      <c r="AQ60" s="13">
        <f t="shared" si="369"/>
        <v>271999.84999999998</v>
      </c>
      <c r="AR60" s="20">
        <f t="shared" si="370"/>
        <v>223399.89</v>
      </c>
      <c r="AS60" s="40">
        <v>158210.29999999999</v>
      </c>
      <c r="AT60" s="24">
        <f t="shared" si="99"/>
        <v>0.8213235779357968</v>
      </c>
      <c r="AU60" s="24">
        <f t="shared" si="122"/>
        <v>1.4120439061173642</v>
      </c>
      <c r="AV60" s="13"/>
      <c r="AW60" s="20"/>
      <c r="AX60" s="29"/>
      <c r="AY60" s="24" t="str">
        <f t="shared" si="277"/>
        <v xml:space="preserve"> </v>
      </c>
      <c r="AZ60" s="24" t="str">
        <f t="shared" si="123"/>
        <v xml:space="preserve"> </v>
      </c>
      <c r="BA60" s="13"/>
      <c r="BB60" s="20"/>
      <c r="BC60" s="29"/>
      <c r="BD60" s="24" t="str">
        <f t="shared" si="371"/>
        <v xml:space="preserve"> </v>
      </c>
      <c r="BE60" s="24" t="str">
        <f t="shared" si="372"/>
        <v xml:space="preserve"> </v>
      </c>
      <c r="BF60" s="13">
        <v>72000</v>
      </c>
      <c r="BG60" s="20">
        <v>47400</v>
      </c>
      <c r="BH60" s="29">
        <v>7029</v>
      </c>
      <c r="BI60" s="24">
        <f t="shared" si="283"/>
        <v>0.65833333333333333</v>
      </c>
      <c r="BJ60" s="24" t="str">
        <f t="shared" si="127"/>
        <v>св.200</v>
      </c>
      <c r="BK60" s="13"/>
      <c r="BL60" s="20"/>
      <c r="BM60" s="29"/>
      <c r="BN60" s="24" t="str">
        <f t="shared" si="315"/>
        <v xml:space="preserve"> </v>
      </c>
      <c r="BO60" s="24" t="str">
        <f t="shared" si="128"/>
        <v xml:space="preserve"> </v>
      </c>
      <c r="BP60" s="13"/>
      <c r="BQ60" s="20"/>
      <c r="BR60" s="29"/>
      <c r="BS60" s="24" t="str">
        <f t="shared" si="280"/>
        <v xml:space="preserve"> </v>
      </c>
      <c r="BT60" s="24" t="str">
        <f t="shared" si="175"/>
        <v xml:space="preserve"> </v>
      </c>
      <c r="BU60" s="13"/>
      <c r="BV60" s="20"/>
      <c r="BW60" s="29"/>
      <c r="BX60" s="24" t="str">
        <f t="shared" si="373"/>
        <v xml:space="preserve"> </v>
      </c>
      <c r="BY60" s="24" t="str">
        <f t="shared" si="374"/>
        <v xml:space="preserve"> </v>
      </c>
      <c r="BZ60" s="13">
        <v>110000</v>
      </c>
      <c r="CA60" s="20">
        <v>110000</v>
      </c>
      <c r="CB60" s="29"/>
      <c r="CC60" s="24">
        <f t="shared" si="323"/>
        <v>1</v>
      </c>
      <c r="CD60" s="24" t="str">
        <f t="shared" si="158"/>
        <v xml:space="preserve"> </v>
      </c>
      <c r="CE60" s="13">
        <f t="shared" si="375"/>
        <v>0</v>
      </c>
      <c r="CF60" s="13">
        <f t="shared" si="376"/>
        <v>0</v>
      </c>
      <c r="CG60" s="23">
        <v>0</v>
      </c>
      <c r="CH60" s="24" t="str">
        <f t="shared" si="377"/>
        <v xml:space="preserve"> </v>
      </c>
      <c r="CI60" s="24" t="str">
        <f t="shared" si="378"/>
        <v xml:space="preserve"> </v>
      </c>
      <c r="CJ60" s="13"/>
      <c r="CK60" s="20"/>
      <c r="CL60" s="29"/>
      <c r="CM60" s="24" t="str">
        <f t="shared" si="133"/>
        <v xml:space="preserve"> </v>
      </c>
      <c r="CN60" s="24" t="str">
        <f t="shared" si="134"/>
        <v xml:space="preserve"> </v>
      </c>
      <c r="CO60" s="13"/>
      <c r="CP60" s="20"/>
      <c r="CQ60" s="29"/>
      <c r="CR60" s="24" t="str">
        <f t="shared" si="379"/>
        <v xml:space="preserve"> </v>
      </c>
      <c r="CS60" s="24" t="str">
        <f t="shared" si="380"/>
        <v xml:space="preserve"> </v>
      </c>
      <c r="CT60" s="13"/>
      <c r="CU60" s="20"/>
      <c r="CV60" s="29"/>
      <c r="CW60" s="24" t="str">
        <f t="shared" si="137"/>
        <v xml:space="preserve"> </v>
      </c>
      <c r="CX60" s="24" t="str">
        <f t="shared" si="138"/>
        <v xml:space="preserve"> </v>
      </c>
      <c r="CY60" s="13"/>
      <c r="CZ60" s="20"/>
      <c r="DA60" s="29"/>
      <c r="DB60" s="24" t="str">
        <f t="shared" si="281"/>
        <v xml:space="preserve"> </v>
      </c>
      <c r="DC60" s="24" t="str">
        <f t="shared" si="139"/>
        <v xml:space="preserve"> </v>
      </c>
      <c r="DD60" s="13"/>
      <c r="DE60" s="20"/>
      <c r="DF60" s="29">
        <v>29331.41</v>
      </c>
      <c r="DG60" s="24" t="str">
        <f t="shared" si="381"/>
        <v xml:space="preserve"> </v>
      </c>
      <c r="DH60" s="24">
        <f t="shared" si="382"/>
        <v>0</v>
      </c>
      <c r="DI60" s="13">
        <v>65999.89</v>
      </c>
      <c r="DJ60" s="29"/>
      <c r="DK60" s="24" t="str">
        <f t="shared" si="112"/>
        <v xml:space="preserve"> </v>
      </c>
      <c r="DL60" s="13"/>
      <c r="DM60" s="20"/>
      <c r="DN60" s="29"/>
      <c r="DO60" s="24" t="str">
        <f t="shared" si="282"/>
        <v xml:space="preserve"> </v>
      </c>
      <c r="DP60" s="58" t="str">
        <f t="shared" si="356"/>
        <v xml:space="preserve"> </v>
      </c>
      <c r="DQ60" s="13">
        <v>89999.85</v>
      </c>
      <c r="DR60" s="20"/>
      <c r="DS60" s="29">
        <v>121849.89</v>
      </c>
      <c r="DT60" s="24" t="str">
        <f t="shared" ref="DT60:DT62" si="386">IF(DR60&lt;=0," ",IF(DQ60&lt;=0," ",IF(DR60/DQ60*100&gt;200,"СВ.200",DR60/DQ60)))</f>
        <v xml:space="preserve"> </v>
      </c>
      <c r="DU60" s="24" t="str">
        <f t="shared" ref="DU60:DU62" si="387">IF(DR60=0," ",IF(DR60/DS60*100&gt;200,"св.200",DR60/DS60))</f>
        <v xml:space="preserve"> </v>
      </c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1:144" s="15" customFormat="1" ht="15.75" customHeight="1" outlineLevel="1" x14ac:dyDescent="0.25">
      <c r="A61" s="14">
        <f t="shared" si="383"/>
        <v>48</v>
      </c>
      <c r="B61" s="8" t="s">
        <v>77</v>
      </c>
      <c r="C61" s="13">
        <f t="shared" si="143"/>
        <v>6594099.7200000007</v>
      </c>
      <c r="D61" s="13">
        <f t="shared" si="144"/>
        <v>2526652.86</v>
      </c>
      <c r="E61" s="23">
        <v>1967619.76</v>
      </c>
      <c r="F61" s="24">
        <f t="shared" si="268"/>
        <v>0.38316873679307956</v>
      </c>
      <c r="G61" s="24">
        <f t="shared" si="269"/>
        <v>1.2841164290807894</v>
      </c>
      <c r="H61" s="13">
        <f t="shared" si="366"/>
        <v>4483600</v>
      </c>
      <c r="I61" s="13">
        <f t="shared" si="367"/>
        <v>1807505.3399999999</v>
      </c>
      <c r="J61" s="20">
        <v>1583698.7999999998</v>
      </c>
      <c r="K61" s="24">
        <f t="shared" si="270"/>
        <v>0.40313706396645549</v>
      </c>
      <c r="L61" s="24">
        <f t="shared" si="115"/>
        <v>1.1413188795748284</v>
      </c>
      <c r="M61" s="13">
        <v>1086000</v>
      </c>
      <c r="N61" s="20">
        <v>924797.9</v>
      </c>
      <c r="O61" s="29">
        <v>581429.57999999996</v>
      </c>
      <c r="P61" s="24">
        <f t="shared" si="271"/>
        <v>0.85156344383057092</v>
      </c>
      <c r="Q61" s="24">
        <f t="shared" si="116"/>
        <v>1.5905587397187464</v>
      </c>
      <c r="R61" s="13"/>
      <c r="S61" s="20"/>
      <c r="T61" s="29"/>
      <c r="U61" s="24" t="str">
        <f t="shared" si="272"/>
        <v xml:space="preserve"> </v>
      </c>
      <c r="V61" s="24" t="str">
        <f t="shared" si="368"/>
        <v xml:space="preserve"> </v>
      </c>
      <c r="W61" s="13">
        <v>54600</v>
      </c>
      <c r="X61" s="20">
        <v>54235.199999999997</v>
      </c>
      <c r="Y61" s="29">
        <v>36024.5</v>
      </c>
      <c r="Z61" s="24">
        <f t="shared" si="384"/>
        <v>0.99331868131868128</v>
      </c>
      <c r="AA61" s="24">
        <f t="shared" si="385"/>
        <v>1.5055087509889102</v>
      </c>
      <c r="AB61" s="13">
        <v>684000</v>
      </c>
      <c r="AC61" s="20">
        <v>173937.4</v>
      </c>
      <c r="AD61" s="29">
        <v>110732.52</v>
      </c>
      <c r="AE61" s="24">
        <f t="shared" si="273"/>
        <v>0.25429444444444443</v>
      </c>
      <c r="AF61" s="24">
        <f t="shared" si="119"/>
        <v>1.5707887800259579</v>
      </c>
      <c r="AG61" s="13">
        <v>2629000</v>
      </c>
      <c r="AH61" s="20">
        <v>649174.84</v>
      </c>
      <c r="AI61" s="29">
        <v>843862.2</v>
      </c>
      <c r="AJ61" s="24">
        <f t="shared" si="274"/>
        <v>0.24692842906047927</v>
      </c>
      <c r="AK61" s="24">
        <f t="shared" si="120"/>
        <v>0.76929010447440349</v>
      </c>
      <c r="AL61" s="13">
        <v>30000</v>
      </c>
      <c r="AM61" s="20">
        <v>5360</v>
      </c>
      <c r="AN61" s="29">
        <v>11450</v>
      </c>
      <c r="AO61" s="24">
        <f t="shared" si="354"/>
        <v>0.17866666666666667</v>
      </c>
      <c r="AP61" s="24">
        <f t="shared" si="121"/>
        <v>0.46812227074235807</v>
      </c>
      <c r="AQ61" s="13">
        <f t="shared" si="369"/>
        <v>2110499.7200000002</v>
      </c>
      <c r="AR61" s="20">
        <f t="shared" si="370"/>
        <v>719147.52000000002</v>
      </c>
      <c r="AS61" s="40">
        <v>383920.95999999996</v>
      </c>
      <c r="AT61" s="24">
        <f t="shared" si="99"/>
        <v>0.34074750789353336</v>
      </c>
      <c r="AU61" s="24">
        <f t="shared" si="122"/>
        <v>1.8731655599110819</v>
      </c>
      <c r="AV61" s="13"/>
      <c r="AW61" s="20"/>
      <c r="AX61" s="29"/>
      <c r="AY61" s="24" t="str">
        <f t="shared" si="277"/>
        <v xml:space="preserve"> </v>
      </c>
      <c r="AZ61" s="24" t="str">
        <f t="shared" si="123"/>
        <v xml:space="preserve"> </v>
      </c>
      <c r="BA61" s="13">
        <v>127074.14</v>
      </c>
      <c r="BB61" s="20">
        <v>130798.86</v>
      </c>
      <c r="BC61" s="29">
        <v>78773.39</v>
      </c>
      <c r="BD61" s="24">
        <f t="shared" si="124"/>
        <v>1.0293113925461153</v>
      </c>
      <c r="BE61" s="24">
        <f t="shared" si="125"/>
        <v>1.6604447263219217</v>
      </c>
      <c r="BF61" s="13"/>
      <c r="BG61" s="20"/>
      <c r="BH61" s="29"/>
      <c r="BI61" s="24" t="str">
        <f t="shared" ref="BI61" si="388">IF(BG61&lt;=0," ",IF(BF61&lt;=0," ",IF(BG61/BF61*100&gt;200,"СВ.200",BG61/BF61)))</f>
        <v xml:space="preserve"> </v>
      </c>
      <c r="BJ61" s="24" t="str">
        <f t="shared" ref="BJ61" si="389">IF(BH61=0," ",IF(BG61/BH61*100&gt;200,"св.200",BG61/BH61))</f>
        <v xml:space="preserve"> </v>
      </c>
      <c r="BK61" s="13">
        <v>262955</v>
      </c>
      <c r="BL61" s="20">
        <v>156915.09</v>
      </c>
      <c r="BM61" s="29">
        <v>156915.09</v>
      </c>
      <c r="BN61" s="24">
        <f t="shared" si="315"/>
        <v>0.59673742655587458</v>
      </c>
      <c r="BO61" s="24">
        <f t="shared" si="128"/>
        <v>1</v>
      </c>
      <c r="BP61" s="13"/>
      <c r="BQ61" s="20"/>
      <c r="BR61" s="29"/>
      <c r="BS61" s="24" t="str">
        <f t="shared" si="280"/>
        <v xml:space="preserve"> </v>
      </c>
      <c r="BT61" s="24" t="str">
        <f t="shared" si="175"/>
        <v xml:space="preserve"> </v>
      </c>
      <c r="BU61" s="13">
        <v>92792.25</v>
      </c>
      <c r="BV61" s="20">
        <v>92742.25</v>
      </c>
      <c r="BW61" s="29">
        <v>41091.32</v>
      </c>
      <c r="BX61" s="24">
        <f t="shared" si="373"/>
        <v>0.99946116189660239</v>
      </c>
      <c r="BY61" s="24" t="str">
        <f t="shared" si="374"/>
        <v>св.200</v>
      </c>
      <c r="BZ61" s="13"/>
      <c r="CA61" s="20"/>
      <c r="CB61" s="29"/>
      <c r="CC61" s="24" t="str">
        <f t="shared" si="323"/>
        <v xml:space="preserve"> </v>
      </c>
      <c r="CD61" s="24" t="str">
        <f t="shared" si="158"/>
        <v xml:space="preserve"> </v>
      </c>
      <c r="CE61" s="13">
        <f t="shared" si="375"/>
        <v>1289885</v>
      </c>
      <c r="CF61" s="13">
        <f t="shared" si="376"/>
        <v>0</v>
      </c>
      <c r="CG61" s="23">
        <v>0</v>
      </c>
      <c r="CH61" s="24" t="str">
        <f t="shared" si="377"/>
        <v xml:space="preserve"> </v>
      </c>
      <c r="CI61" s="24" t="str">
        <f t="shared" si="378"/>
        <v xml:space="preserve"> </v>
      </c>
      <c r="CJ61" s="13"/>
      <c r="CK61" s="20"/>
      <c r="CL61" s="29"/>
      <c r="CM61" s="24" t="str">
        <f t="shared" si="133"/>
        <v xml:space="preserve"> </v>
      </c>
      <c r="CN61" s="24" t="str">
        <f t="shared" si="134"/>
        <v xml:space="preserve"> </v>
      </c>
      <c r="CO61" s="13">
        <v>1289885</v>
      </c>
      <c r="CP61" s="20"/>
      <c r="CQ61" s="29"/>
      <c r="CR61" s="24" t="str">
        <f t="shared" si="379"/>
        <v xml:space="preserve"> </v>
      </c>
      <c r="CS61" s="24" t="str">
        <f t="shared" si="380"/>
        <v xml:space="preserve"> </v>
      </c>
      <c r="CT61" s="13"/>
      <c r="CU61" s="20"/>
      <c r="CV61" s="29"/>
      <c r="CW61" s="24" t="str">
        <f t="shared" si="137"/>
        <v xml:space="preserve"> </v>
      </c>
      <c r="CX61" s="24" t="str">
        <f t="shared" si="138"/>
        <v xml:space="preserve"> </v>
      </c>
      <c r="CY61" s="13"/>
      <c r="CZ61" s="20"/>
      <c r="DA61" s="29"/>
      <c r="DB61" s="24" t="str">
        <f t="shared" si="281"/>
        <v xml:space="preserve"> </v>
      </c>
      <c r="DC61" s="24" t="str">
        <f t="shared" si="139"/>
        <v xml:space="preserve"> </v>
      </c>
      <c r="DD61" s="13"/>
      <c r="DE61" s="20">
        <v>897.99</v>
      </c>
      <c r="DF61" s="29"/>
      <c r="DG61" s="24" t="str">
        <f t="shared" si="381"/>
        <v xml:space="preserve"> </v>
      </c>
      <c r="DH61" s="24" t="str">
        <f t="shared" si="382"/>
        <v xml:space="preserve"> </v>
      </c>
      <c r="DI61" s="13"/>
      <c r="DJ61" s="29"/>
      <c r="DK61" s="24" t="str">
        <f t="shared" si="112"/>
        <v xml:space="preserve"> </v>
      </c>
      <c r="DL61" s="13"/>
      <c r="DM61" s="20"/>
      <c r="DN61" s="29"/>
      <c r="DO61" s="24" t="str">
        <f t="shared" si="282"/>
        <v xml:space="preserve"> </v>
      </c>
      <c r="DP61" s="58" t="str">
        <f t="shared" si="356"/>
        <v xml:space="preserve"> </v>
      </c>
      <c r="DQ61" s="13">
        <v>337793.33</v>
      </c>
      <c r="DR61" s="20">
        <v>337793.33</v>
      </c>
      <c r="DS61" s="29">
        <v>107141.16</v>
      </c>
      <c r="DT61" s="24">
        <f t="shared" si="386"/>
        <v>1</v>
      </c>
      <c r="DU61" s="24" t="str">
        <f t="shared" si="387"/>
        <v>св.200</v>
      </c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s="15" customFormat="1" ht="15.75" customHeight="1" outlineLevel="1" x14ac:dyDescent="0.25">
      <c r="A62" s="14">
        <f t="shared" si="383"/>
        <v>49</v>
      </c>
      <c r="B62" s="8" t="s">
        <v>78</v>
      </c>
      <c r="C62" s="13">
        <f t="shared" si="143"/>
        <v>1626203.94</v>
      </c>
      <c r="D62" s="13">
        <f t="shared" si="144"/>
        <v>540324.12</v>
      </c>
      <c r="E62" s="23">
        <v>643411.98</v>
      </c>
      <c r="F62" s="24">
        <f t="shared" si="268"/>
        <v>0.33226098320730918</v>
      </c>
      <c r="G62" s="24">
        <f t="shared" si="269"/>
        <v>0.83977938987085698</v>
      </c>
      <c r="H62" s="13">
        <f t="shared" si="366"/>
        <v>946350</v>
      </c>
      <c r="I62" s="13">
        <f t="shared" si="367"/>
        <v>419506.33</v>
      </c>
      <c r="J62" s="20">
        <v>272681.46999999997</v>
      </c>
      <c r="K62" s="24">
        <f t="shared" si="270"/>
        <v>0.44328877265282401</v>
      </c>
      <c r="L62" s="24">
        <f t="shared" si="115"/>
        <v>1.5384482487937301</v>
      </c>
      <c r="M62" s="13">
        <v>386850</v>
      </c>
      <c r="N62" s="20">
        <v>268683.5</v>
      </c>
      <c r="O62" s="29">
        <v>217203.83</v>
      </c>
      <c r="P62" s="24">
        <f t="shared" si="271"/>
        <v>0.6945418120718625</v>
      </c>
      <c r="Q62" s="24">
        <f t="shared" si="116"/>
        <v>1.2370108759131919</v>
      </c>
      <c r="R62" s="13"/>
      <c r="S62" s="20"/>
      <c r="T62" s="29"/>
      <c r="U62" s="24" t="str">
        <f t="shared" si="272"/>
        <v xml:space="preserve"> </v>
      </c>
      <c r="V62" s="24" t="str">
        <f t="shared" si="368"/>
        <v xml:space="preserve"> </v>
      </c>
      <c r="W62" s="13">
        <v>7500</v>
      </c>
      <c r="X62" s="20">
        <v>810</v>
      </c>
      <c r="Y62" s="29">
        <v>7478.58</v>
      </c>
      <c r="Z62" s="24">
        <f t="shared" si="384"/>
        <v>0.108</v>
      </c>
      <c r="AA62" s="24">
        <f t="shared" si="385"/>
        <v>0.10830933145062298</v>
      </c>
      <c r="AB62" s="13">
        <v>241000</v>
      </c>
      <c r="AC62" s="20">
        <v>26107.5</v>
      </c>
      <c r="AD62" s="29">
        <v>62687.87</v>
      </c>
      <c r="AE62" s="24">
        <f t="shared" si="273"/>
        <v>0.10832987551867219</v>
      </c>
      <c r="AF62" s="24">
        <f t="shared" si="119"/>
        <v>0.41646813011831474</v>
      </c>
      <c r="AG62" s="13">
        <v>309000</v>
      </c>
      <c r="AH62" s="20">
        <v>122805.33</v>
      </c>
      <c r="AI62" s="29">
        <v>-15388.81</v>
      </c>
      <c r="AJ62" s="24">
        <f t="shared" si="274"/>
        <v>0.39742825242718449</v>
      </c>
      <c r="AK62" s="24">
        <f t="shared" si="120"/>
        <v>-7.9801706564705137</v>
      </c>
      <c r="AL62" s="13">
        <v>2000</v>
      </c>
      <c r="AM62" s="20">
        <v>1100</v>
      </c>
      <c r="AN62" s="29">
        <v>700</v>
      </c>
      <c r="AO62" s="24">
        <f t="shared" ref="AO62" si="390">IF(AM62&lt;=0," ",IF(AL62&lt;=0," ",IF(AM62/AL62*100&gt;200,"СВ.200",AM62/AL62)))</f>
        <v>0.55000000000000004</v>
      </c>
      <c r="AP62" s="24">
        <f t="shared" ref="AP62" si="391">IF(AN62=0," ",IF(AM62/AN62*100&gt;200,"св.200",AM62/AN62))</f>
        <v>1.5714285714285714</v>
      </c>
      <c r="AQ62" s="13">
        <f t="shared" si="369"/>
        <v>679853.94</v>
      </c>
      <c r="AR62" s="20">
        <f t="shared" si="370"/>
        <v>120817.79000000001</v>
      </c>
      <c r="AS62" s="40">
        <v>370730.51</v>
      </c>
      <c r="AT62" s="24">
        <f t="shared" si="99"/>
        <v>0.17771139194986502</v>
      </c>
      <c r="AU62" s="24">
        <f t="shared" si="122"/>
        <v>0.32589114394712215</v>
      </c>
      <c r="AV62" s="13"/>
      <c r="AW62" s="20"/>
      <c r="AX62" s="29"/>
      <c r="AY62" s="24" t="str">
        <f t="shared" si="277"/>
        <v xml:space="preserve"> </v>
      </c>
      <c r="AZ62" s="24" t="str">
        <f t="shared" si="123"/>
        <v xml:space="preserve"> </v>
      </c>
      <c r="BA62" s="13">
        <v>212758</v>
      </c>
      <c r="BB62" s="20">
        <v>49758</v>
      </c>
      <c r="BC62" s="29">
        <v>49758</v>
      </c>
      <c r="BD62" s="24">
        <f t="shared" si="124"/>
        <v>0.23387134678836988</v>
      </c>
      <c r="BE62" s="24">
        <f t="shared" si="125"/>
        <v>1</v>
      </c>
      <c r="BF62" s="13">
        <v>269000</v>
      </c>
      <c r="BG62" s="20">
        <v>70632.55</v>
      </c>
      <c r="BH62" s="29">
        <v>26064.36</v>
      </c>
      <c r="BI62" s="24">
        <f t="shared" si="283"/>
        <v>0.26257453531598512</v>
      </c>
      <c r="BJ62" s="24" t="str">
        <f t="shared" si="127"/>
        <v>св.200</v>
      </c>
      <c r="BK62" s="13"/>
      <c r="BL62" s="20"/>
      <c r="BM62" s="29"/>
      <c r="BN62" s="24" t="str">
        <f t="shared" si="315"/>
        <v xml:space="preserve"> </v>
      </c>
      <c r="BO62" s="24" t="str">
        <f t="shared" si="128"/>
        <v xml:space="preserve"> </v>
      </c>
      <c r="BP62" s="13"/>
      <c r="BQ62" s="20"/>
      <c r="BR62" s="29"/>
      <c r="BS62" s="24" t="str">
        <f t="shared" si="280"/>
        <v xml:space="preserve"> </v>
      </c>
      <c r="BT62" s="24" t="str">
        <f t="shared" si="175"/>
        <v xml:space="preserve"> </v>
      </c>
      <c r="BU62" s="13">
        <v>427.24</v>
      </c>
      <c r="BV62" s="20">
        <v>427.24</v>
      </c>
      <c r="BW62" s="29"/>
      <c r="BX62" s="24">
        <f t="shared" si="373"/>
        <v>1</v>
      </c>
      <c r="BY62" s="24" t="str">
        <f t="shared" si="374"/>
        <v xml:space="preserve"> </v>
      </c>
      <c r="BZ62" s="13"/>
      <c r="CA62" s="20"/>
      <c r="CB62" s="29">
        <v>155000</v>
      </c>
      <c r="CC62" s="24" t="str">
        <f t="shared" si="323"/>
        <v xml:space="preserve"> </v>
      </c>
      <c r="CD62" s="24">
        <f t="shared" si="158"/>
        <v>0</v>
      </c>
      <c r="CE62" s="13">
        <f t="shared" si="375"/>
        <v>197668.7</v>
      </c>
      <c r="CF62" s="13">
        <f t="shared" si="376"/>
        <v>0</v>
      </c>
      <c r="CG62" s="23">
        <v>0</v>
      </c>
      <c r="CH62" s="24" t="str">
        <f t="shared" si="377"/>
        <v xml:space="preserve"> </v>
      </c>
      <c r="CI62" s="24" t="str">
        <f t="shared" si="378"/>
        <v xml:space="preserve"> </v>
      </c>
      <c r="CJ62" s="13"/>
      <c r="CK62" s="20"/>
      <c r="CL62" s="29"/>
      <c r="CM62" s="24" t="str">
        <f t="shared" si="133"/>
        <v xml:space="preserve"> </v>
      </c>
      <c r="CN62" s="24" t="str">
        <f t="shared" si="134"/>
        <v xml:space="preserve"> </v>
      </c>
      <c r="CO62" s="13">
        <v>197668.7</v>
      </c>
      <c r="CP62" s="20"/>
      <c r="CQ62" s="29"/>
      <c r="CR62" s="24" t="str">
        <f t="shared" si="379"/>
        <v xml:space="preserve"> </v>
      </c>
      <c r="CS62" s="24" t="str">
        <f t="shared" si="380"/>
        <v xml:space="preserve"> </v>
      </c>
      <c r="CT62" s="13"/>
      <c r="CU62" s="20"/>
      <c r="CV62" s="29"/>
      <c r="CW62" s="24" t="str">
        <f t="shared" si="137"/>
        <v xml:space="preserve"> </v>
      </c>
      <c r="CX62" s="24" t="str">
        <f t="shared" si="138"/>
        <v xml:space="preserve"> </v>
      </c>
      <c r="CY62" s="13"/>
      <c r="CZ62" s="20"/>
      <c r="DA62" s="29"/>
      <c r="DB62" s="24" t="str">
        <f t="shared" si="281"/>
        <v xml:space="preserve"> </v>
      </c>
      <c r="DC62" s="24" t="str">
        <f t="shared" si="139"/>
        <v xml:space="preserve"> </v>
      </c>
      <c r="DD62" s="13"/>
      <c r="DE62" s="20"/>
      <c r="DF62" s="29"/>
      <c r="DG62" s="24" t="str">
        <f t="shared" si="381"/>
        <v xml:space="preserve"> </v>
      </c>
      <c r="DH62" s="24" t="str">
        <f t="shared" si="382"/>
        <v xml:space="preserve"> </v>
      </c>
      <c r="DI62" s="13"/>
      <c r="DJ62" s="29"/>
      <c r="DK62" s="24" t="str">
        <f>IF(DI62=0," ",IF(DI62/DJ62*100&gt;200,"св.200",DI62/DJ62))</f>
        <v xml:space="preserve"> </v>
      </c>
      <c r="DL62" s="13"/>
      <c r="DM62" s="20"/>
      <c r="DN62" s="29"/>
      <c r="DO62" s="24" t="str">
        <f t="shared" si="282"/>
        <v xml:space="preserve"> </v>
      </c>
      <c r="DP62" s="58" t="str">
        <f t="shared" si="356"/>
        <v xml:space="preserve"> </v>
      </c>
      <c r="DQ62" s="13"/>
      <c r="DR62" s="20"/>
      <c r="DS62" s="29">
        <v>139908.15</v>
      </c>
      <c r="DT62" s="24" t="str">
        <f t="shared" si="386"/>
        <v xml:space="preserve"> </v>
      </c>
      <c r="DU62" s="24" t="str">
        <f t="shared" si="387"/>
        <v xml:space="preserve"> </v>
      </c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s="17" customFormat="1" ht="15.75" x14ac:dyDescent="0.25">
      <c r="A63" s="16"/>
      <c r="B63" s="7" t="s">
        <v>130</v>
      </c>
      <c r="C63" s="43">
        <f>SUM(C64:C68)</f>
        <v>56648883.739999995</v>
      </c>
      <c r="D63" s="43">
        <f>SUM(D64:D68)</f>
        <v>41912177.060000002</v>
      </c>
      <c r="E63" s="26">
        <v>35684482.839999996</v>
      </c>
      <c r="F63" s="22">
        <f t="shared" si="268"/>
        <v>0.73985883380091477</v>
      </c>
      <c r="G63" s="22">
        <f t="shared" si="269"/>
        <v>1.1745210725884239</v>
      </c>
      <c r="H63" s="21">
        <f>SUM(H64:H68)</f>
        <v>54487838.100000001</v>
      </c>
      <c r="I63" s="43">
        <f>SUM(I64:I68)</f>
        <v>40696417.549999997</v>
      </c>
      <c r="J63" s="43">
        <v>33494130.109999996</v>
      </c>
      <c r="K63" s="22">
        <f t="shared" si="270"/>
        <v>0.74688992936939436</v>
      </c>
      <c r="L63" s="22">
        <f t="shared" si="115"/>
        <v>1.2150313328438911</v>
      </c>
      <c r="M63" s="43">
        <f>SUM(M64:M68)</f>
        <v>38763467.299999997</v>
      </c>
      <c r="N63" s="43">
        <f>SUM(N64:N68)</f>
        <v>32659087.970000003</v>
      </c>
      <c r="O63" s="43">
        <v>28033238.579999998</v>
      </c>
      <c r="P63" s="22">
        <f t="shared" si="271"/>
        <v>0.84252236048037954</v>
      </c>
      <c r="Q63" s="22">
        <f t="shared" si="116"/>
        <v>1.1650130211248679</v>
      </c>
      <c r="R63" s="43">
        <f>SUM(R64:R68)</f>
        <v>1834600</v>
      </c>
      <c r="S63" s="43">
        <f>SUM(S64:S68)</f>
        <v>1309840.99</v>
      </c>
      <c r="T63" s="43">
        <v>1471149.65</v>
      </c>
      <c r="U63" s="22">
        <f t="shared" si="272"/>
        <v>0.71396543660743483</v>
      </c>
      <c r="V63" s="22">
        <f t="shared" si="117"/>
        <v>0.89035197065098037</v>
      </c>
      <c r="W63" s="43">
        <f>SUM(W64:W68)</f>
        <v>167284.79999999999</v>
      </c>
      <c r="X63" s="43">
        <f>SUM(X64:X68)</f>
        <v>11681.1</v>
      </c>
      <c r="Y63" s="43">
        <v>42903.82</v>
      </c>
      <c r="Z63" s="22">
        <f t="shared" si="284"/>
        <v>6.9827623310665415E-2</v>
      </c>
      <c r="AA63" s="22">
        <f t="shared" si="118"/>
        <v>0.27226246986865038</v>
      </c>
      <c r="AB63" s="43">
        <f>SUM(AB64:AB68)</f>
        <v>2644833</v>
      </c>
      <c r="AC63" s="43">
        <f>SUM(AC64:AC68)</f>
        <v>1528346.83</v>
      </c>
      <c r="AD63" s="43">
        <v>543139</v>
      </c>
      <c r="AE63" s="22">
        <f t="shared" si="273"/>
        <v>0.57786137347802302</v>
      </c>
      <c r="AF63" s="22" t="str">
        <f>IF(AC63&lt;=0," ",IF(AC63/AD63*100&gt;200,"св.200",AC63/AD63))</f>
        <v>св.200</v>
      </c>
      <c r="AG63" s="43">
        <f>SUM(AG64:AG68)</f>
        <v>11074653</v>
      </c>
      <c r="AH63" s="43">
        <f>SUM(AH64:AH68)</f>
        <v>5187460.66</v>
      </c>
      <c r="AI63" s="43">
        <v>3403603.86</v>
      </c>
      <c r="AJ63" s="22">
        <f t="shared" si="274"/>
        <v>0.46840841514402304</v>
      </c>
      <c r="AK63" s="22">
        <f t="shared" si="120"/>
        <v>1.5241082315613546</v>
      </c>
      <c r="AL63" s="43">
        <f>SUM(AL64:AL68)</f>
        <v>3000</v>
      </c>
      <c r="AM63" s="43">
        <f>SUM(AM64:AM68)</f>
        <v>0</v>
      </c>
      <c r="AN63" s="43">
        <v>0</v>
      </c>
      <c r="AO63" s="22" t="str">
        <f t="shared" si="354"/>
        <v xml:space="preserve"> </v>
      </c>
      <c r="AP63" s="22" t="str">
        <f t="shared" si="121"/>
        <v xml:space="preserve"> </v>
      </c>
      <c r="AQ63" s="43">
        <f>SUM(AQ64:AQ68)</f>
        <v>2161045.64</v>
      </c>
      <c r="AR63" s="43">
        <f>SUM(AR64:AR68)</f>
        <v>1215759.51</v>
      </c>
      <c r="AS63" s="43">
        <v>2190352.73</v>
      </c>
      <c r="AT63" s="22">
        <f t="shared" si="99"/>
        <v>0.56257928453561024</v>
      </c>
      <c r="AU63" s="22">
        <f t="shared" si="122"/>
        <v>0.55505192992363384</v>
      </c>
      <c r="AV63" s="43">
        <f>SUM(AV64:AV68)</f>
        <v>200000</v>
      </c>
      <c r="AW63" s="43">
        <f>SUM(AW64:AW68)</f>
        <v>170988</v>
      </c>
      <c r="AX63" s="43">
        <v>157271.32999999999</v>
      </c>
      <c r="AY63" s="22">
        <f t="shared" si="277"/>
        <v>0.85494000000000003</v>
      </c>
      <c r="AZ63" s="22">
        <f t="shared" si="123"/>
        <v>1.0872165956757662</v>
      </c>
      <c r="BA63" s="43">
        <f>SUM(BA64:BA68)</f>
        <v>338829.4</v>
      </c>
      <c r="BB63" s="43">
        <f>SUM(BB64:BB68)</f>
        <v>78429.990000000005</v>
      </c>
      <c r="BC63" s="43">
        <v>64045.01</v>
      </c>
      <c r="BD63" s="22">
        <f t="shared" si="124"/>
        <v>0.23147339044368642</v>
      </c>
      <c r="BE63" s="22">
        <f t="shared" si="125"/>
        <v>1.2246073503618784</v>
      </c>
      <c r="BF63" s="43">
        <f>SUM(BF64:BF68)</f>
        <v>390949.8</v>
      </c>
      <c r="BG63" s="43">
        <f>SUM(BG64:BG68)</f>
        <v>246547.52999999997</v>
      </c>
      <c r="BH63" s="43">
        <v>327859.82</v>
      </c>
      <c r="BI63" s="22">
        <f t="shared" si="283"/>
        <v>0.63063730944484431</v>
      </c>
      <c r="BJ63" s="22">
        <f t="shared" si="127"/>
        <v>0.75199068309132833</v>
      </c>
      <c r="BK63" s="43">
        <f>SUM(BK64:BK68)</f>
        <v>0</v>
      </c>
      <c r="BL63" s="43">
        <f>SUM(BL64:BL68)</f>
        <v>0</v>
      </c>
      <c r="BM63" s="43">
        <v>0</v>
      </c>
      <c r="BN63" s="22" t="str">
        <f t="shared" si="315"/>
        <v xml:space="preserve"> </v>
      </c>
      <c r="BO63" s="22" t="str">
        <f t="shared" si="128"/>
        <v xml:space="preserve"> </v>
      </c>
      <c r="BP63" s="43">
        <f>SUM(BP64:BP68)</f>
        <v>0</v>
      </c>
      <c r="BQ63" s="43">
        <f>SUM(BQ64:BQ68)</f>
        <v>0</v>
      </c>
      <c r="BR63" s="43">
        <v>0</v>
      </c>
      <c r="BS63" s="22" t="str">
        <f t="shared" si="280"/>
        <v xml:space="preserve"> </v>
      </c>
      <c r="BT63" s="22" t="str">
        <f t="shared" si="175"/>
        <v xml:space="preserve"> </v>
      </c>
      <c r="BU63" s="43">
        <f>SUM(BU64:BU68)</f>
        <v>26641.440000000002</v>
      </c>
      <c r="BV63" s="43">
        <f>SUM(BV64:BV68)</f>
        <v>2116.5699999999997</v>
      </c>
      <c r="BW63" s="43">
        <v>162975.81</v>
      </c>
      <c r="BX63" s="22">
        <f t="shared" si="285"/>
        <v>7.9446531418722099E-2</v>
      </c>
      <c r="BY63" s="22">
        <f t="shared" si="129"/>
        <v>1.2987019361953163E-2</v>
      </c>
      <c r="BZ63" s="43">
        <f>SUM(BZ64:BZ68)</f>
        <v>1000</v>
      </c>
      <c r="CA63" s="43">
        <f>SUM(CA64:CA68)</f>
        <v>0</v>
      </c>
      <c r="CB63" s="43">
        <v>357391</v>
      </c>
      <c r="CC63" s="22" t="str">
        <f t="shared" si="323"/>
        <v xml:space="preserve"> </v>
      </c>
      <c r="CD63" s="22">
        <f t="shared" si="158"/>
        <v>0</v>
      </c>
      <c r="CE63" s="43">
        <f>SUM(CE64:CE68)</f>
        <v>921000</v>
      </c>
      <c r="CF63" s="43">
        <f>SUM(CF64:CF68)</f>
        <v>366603.76</v>
      </c>
      <c r="CG63" s="43">
        <v>745404.76</v>
      </c>
      <c r="CH63" s="22">
        <f t="shared" si="132"/>
        <v>0.39804968512486427</v>
      </c>
      <c r="CI63" s="22">
        <f t="shared" si="160"/>
        <v>0.49181837797762384</v>
      </c>
      <c r="CJ63" s="43">
        <f>SUM(CJ64:CJ68)</f>
        <v>250000</v>
      </c>
      <c r="CK63" s="43">
        <f>SUM(CK64:CK68)</f>
        <v>45603.76</v>
      </c>
      <c r="CL63" s="43">
        <v>666284.76</v>
      </c>
      <c r="CM63" s="22">
        <f t="shared" si="133"/>
        <v>0.18241504</v>
      </c>
      <c r="CN63" s="22">
        <f t="shared" si="134"/>
        <v>6.8444849316379383E-2</v>
      </c>
      <c r="CO63" s="43">
        <f>SUM(CO64:CO68)</f>
        <v>671000</v>
      </c>
      <c r="CP63" s="43">
        <f>SUM(CP64:CP68)</f>
        <v>321000</v>
      </c>
      <c r="CQ63" s="43">
        <v>79120</v>
      </c>
      <c r="CR63" s="22">
        <f t="shared" si="135"/>
        <v>0.4783904619970194</v>
      </c>
      <c r="CS63" s="22" t="str">
        <f t="shared" si="136"/>
        <v>св.200</v>
      </c>
      <c r="CT63" s="43">
        <f>SUM(CT64:CT68)</f>
        <v>0</v>
      </c>
      <c r="CU63" s="43">
        <f>SUM(CU64:CU68)</f>
        <v>0</v>
      </c>
      <c r="CV63" s="43">
        <v>0</v>
      </c>
      <c r="CW63" s="34" t="str">
        <f t="shared" si="137"/>
        <v xml:space="preserve"> </v>
      </c>
      <c r="CX63" s="34" t="str">
        <f t="shared" si="138"/>
        <v xml:space="preserve"> </v>
      </c>
      <c r="CY63" s="43">
        <f>SUM(CY64:CY68)</f>
        <v>0</v>
      </c>
      <c r="CZ63" s="43">
        <f>SUM(CZ64:CZ68)</f>
        <v>0</v>
      </c>
      <c r="DA63" s="43">
        <v>0</v>
      </c>
      <c r="DB63" s="22" t="str">
        <f t="shared" si="281"/>
        <v xml:space="preserve"> </v>
      </c>
      <c r="DC63" s="22" t="str">
        <f t="shared" si="139"/>
        <v xml:space="preserve"> </v>
      </c>
      <c r="DD63" s="43">
        <f>SUM(DD64:DD68)</f>
        <v>0</v>
      </c>
      <c r="DE63" s="43">
        <f>SUM(DE64:DE68)</f>
        <v>15493.18</v>
      </c>
      <c r="DF63" s="43">
        <v>0</v>
      </c>
      <c r="DG63" s="22" t="str">
        <f t="shared" si="286"/>
        <v xml:space="preserve"> </v>
      </c>
      <c r="DH63" s="22" t="str">
        <f t="shared" si="140"/>
        <v xml:space="preserve"> </v>
      </c>
      <c r="DI63" s="43">
        <f>SUM(DI64:DI68)</f>
        <v>0</v>
      </c>
      <c r="DJ63" s="43">
        <v>374400</v>
      </c>
      <c r="DK63" s="22" t="str">
        <f>IF(DI63=0," ",IF(DI63/DJ63*100&gt;200,"св.200",DI63/DJ63))</f>
        <v xml:space="preserve"> </v>
      </c>
      <c r="DL63" s="43">
        <f>SUM(DL64:DL68)</f>
        <v>100000</v>
      </c>
      <c r="DM63" s="43">
        <f>SUM(DM64:DM68)</f>
        <v>153955.48000000001</v>
      </c>
      <c r="DN63" s="43">
        <v>0</v>
      </c>
      <c r="DO63" s="22">
        <f t="shared" si="282"/>
        <v>1.5395548000000001</v>
      </c>
      <c r="DP63" s="57" t="str">
        <f t="shared" si="141"/>
        <v xml:space="preserve"> </v>
      </c>
      <c r="DQ63" s="43">
        <f>SUM(DQ64:DQ68)</f>
        <v>0</v>
      </c>
      <c r="DR63" s="43">
        <f>SUM(DR64:DR68)</f>
        <v>0</v>
      </c>
      <c r="DS63" s="43">
        <v>0</v>
      </c>
      <c r="DT63" s="22" t="str">
        <f t="shared" si="114"/>
        <v xml:space="preserve"> </v>
      </c>
      <c r="DU63" s="22" t="str">
        <f t="shared" ref="DU63:DU66" si="392">IF(DS63=0," ",IF(DR63/DS63*100&gt;200,"св.200",DR63/DS63))</f>
        <v xml:space="preserve"> </v>
      </c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s="15" customFormat="1" ht="17.25" customHeight="1" outlineLevel="1" x14ac:dyDescent="0.25">
      <c r="A64" s="14">
        <v>50</v>
      </c>
      <c r="B64" s="8" t="s">
        <v>60</v>
      </c>
      <c r="C64" s="13">
        <f t="shared" si="143"/>
        <v>38184600</v>
      </c>
      <c r="D64" s="13">
        <f t="shared" si="144"/>
        <v>31151125.719999999</v>
      </c>
      <c r="E64" s="23">
        <v>27421598.649999999</v>
      </c>
      <c r="F64" s="24">
        <f t="shared" si="268"/>
        <v>0.81580337937283609</v>
      </c>
      <c r="G64" s="24">
        <f t="shared" si="269"/>
        <v>1.1360069162123778</v>
      </c>
      <c r="H64" s="13">
        <f t="shared" ref="H64" si="393">M64+R64+W64+AB64+AG64+AL64</f>
        <v>37734600</v>
      </c>
      <c r="I64" s="13">
        <f t="shared" ref="I64" si="394">N64+S64+X64+AC64+AH64+AM64</f>
        <v>30931533.959999997</v>
      </c>
      <c r="J64" s="20">
        <v>26598042.559999995</v>
      </c>
      <c r="K64" s="24">
        <f t="shared" si="270"/>
        <v>0.81971278243309842</v>
      </c>
      <c r="L64" s="24">
        <f t="shared" si="115"/>
        <v>1.1629251998610233</v>
      </c>
      <c r="M64" s="13">
        <v>33000000</v>
      </c>
      <c r="N64" s="20">
        <v>27843221.43</v>
      </c>
      <c r="O64" s="29">
        <v>24223898.219999999</v>
      </c>
      <c r="P64" s="24">
        <f t="shared" si="271"/>
        <v>0.84373398272727274</v>
      </c>
      <c r="Q64" s="24">
        <f t="shared" si="116"/>
        <v>1.1494112622637993</v>
      </c>
      <c r="R64" s="13">
        <v>1834600</v>
      </c>
      <c r="S64" s="20">
        <v>1309840.99</v>
      </c>
      <c r="T64" s="29">
        <v>1471149.65</v>
      </c>
      <c r="U64" s="24">
        <f t="shared" si="272"/>
        <v>0.71396543660743483</v>
      </c>
      <c r="V64" s="24">
        <f t="shared" si="117"/>
        <v>0.89035197065098037</v>
      </c>
      <c r="W64" s="13"/>
      <c r="X64" s="20"/>
      <c r="Y64" s="29"/>
      <c r="Z64" s="24" t="str">
        <f t="shared" si="284"/>
        <v xml:space="preserve"> </v>
      </c>
      <c r="AA64" s="24" t="str">
        <f t="shared" si="118"/>
        <v xml:space="preserve"> </v>
      </c>
      <c r="AB64" s="13">
        <v>900000</v>
      </c>
      <c r="AC64" s="20">
        <v>575524.52</v>
      </c>
      <c r="AD64" s="29">
        <v>223327.13</v>
      </c>
      <c r="AE64" s="24">
        <f t="shared" si="273"/>
        <v>0.63947168888888895</v>
      </c>
      <c r="AF64" s="24" t="str">
        <f>IF(AC64&lt;=0," ",IF(AC64/AD64*100&gt;200,"св.200",AC64/AD64))</f>
        <v>св.200</v>
      </c>
      <c r="AG64" s="13">
        <v>2000000</v>
      </c>
      <c r="AH64" s="20">
        <v>1202947.02</v>
      </c>
      <c r="AI64" s="29">
        <v>679572.36</v>
      </c>
      <c r="AJ64" s="24">
        <f t="shared" si="274"/>
        <v>0.60147351000000004</v>
      </c>
      <c r="AK64" s="24">
        <f t="shared" si="120"/>
        <v>1.7701529532484224</v>
      </c>
      <c r="AL64" s="13"/>
      <c r="AM64" s="20"/>
      <c r="AN64" s="29"/>
      <c r="AO64" s="24" t="str">
        <f t="shared" si="354"/>
        <v xml:space="preserve"> </v>
      </c>
      <c r="AP64" s="24" t="str">
        <f t="shared" si="121"/>
        <v xml:space="preserve"> </v>
      </c>
      <c r="AQ64" s="13">
        <f t="shared" ref="AQ64" si="395">AV64+BA64+BF64+BK64+BP64+BU64+BZ64+CE64+CT64+CY64+DD64+DL64+DQ64</f>
        <v>450000</v>
      </c>
      <c r="AR64" s="20">
        <f t="shared" ref="AR64" si="396">AW64+BB64+BG64+BL64+BQ64+BV64+CA64+CF64+CU64+CZ64+DE64+DI64+DM64+DR64</f>
        <v>219591.76</v>
      </c>
      <c r="AS64" s="40">
        <v>823556.09</v>
      </c>
      <c r="AT64" s="24">
        <f t="shared" si="99"/>
        <v>0.48798168888888893</v>
      </c>
      <c r="AU64" s="24">
        <f t="shared" si="122"/>
        <v>0.26663849938866946</v>
      </c>
      <c r="AV64" s="13">
        <v>200000</v>
      </c>
      <c r="AW64" s="20">
        <v>170988</v>
      </c>
      <c r="AX64" s="29">
        <v>157271.32999999999</v>
      </c>
      <c r="AY64" s="24">
        <f t="shared" si="277"/>
        <v>0.85494000000000003</v>
      </c>
      <c r="AZ64" s="24">
        <f t="shared" si="123"/>
        <v>1.0872165956757662</v>
      </c>
      <c r="BA64" s="13"/>
      <c r="BB64" s="20"/>
      <c r="BC64" s="29"/>
      <c r="BD64" s="24" t="str">
        <f t="shared" ref="BD64:BD68" si="397">IF(BB64&lt;=0," ",IF(BA64&lt;=0," ",IF(BB64/BA64*100&gt;200,"СВ.200",BB64/BA64)))</f>
        <v xml:space="preserve"> </v>
      </c>
      <c r="BE64" s="24" t="str">
        <f t="shared" ref="BE64:BE68" si="398">IF(BC64=0," ",IF(BB64/BC64*100&gt;200,"св.200",BB64/BC64))</f>
        <v xml:space="preserve"> </v>
      </c>
      <c r="BF64" s="13"/>
      <c r="BG64" s="20"/>
      <c r="BH64" s="29"/>
      <c r="BI64" s="24" t="str">
        <f t="shared" si="283"/>
        <v xml:space="preserve"> </v>
      </c>
      <c r="BJ64" s="24" t="str">
        <f t="shared" si="127"/>
        <v xml:space="preserve"> </v>
      </c>
      <c r="BK64" s="13"/>
      <c r="BL64" s="20"/>
      <c r="BM64" s="29"/>
      <c r="BN64" s="24"/>
      <c r="BO64" s="24" t="str">
        <f t="shared" si="128"/>
        <v xml:space="preserve"> </v>
      </c>
      <c r="BP64" s="13"/>
      <c r="BQ64" s="20"/>
      <c r="BR64" s="29"/>
      <c r="BS64" s="24" t="str">
        <f t="shared" si="280"/>
        <v xml:space="preserve"> </v>
      </c>
      <c r="BT64" s="24" t="str">
        <f t="shared" si="175"/>
        <v xml:space="preserve"> </v>
      </c>
      <c r="BU64" s="13"/>
      <c r="BV64" s="20"/>
      <c r="BW64" s="29"/>
      <c r="BX64" s="24" t="str">
        <f t="shared" ref="BX64:BX66" si="399">IF(BV64&lt;=0," ",IF(BU64&lt;=0," ",IF(BV64/BU64*100&gt;200,"СВ.200",BV64/BU64)))</f>
        <v xml:space="preserve"> </v>
      </c>
      <c r="BY64" s="24" t="str">
        <f t="shared" ref="BY64:BY66" si="400">IF(BW64=0," ",IF(BV64/BW64*100&gt;200,"св.200",BV64/BW64))</f>
        <v xml:space="preserve"> </v>
      </c>
      <c r="BZ64" s="13"/>
      <c r="CA64" s="20"/>
      <c r="CB64" s="29"/>
      <c r="CC64" s="24" t="str">
        <f t="shared" si="323"/>
        <v xml:space="preserve"> </v>
      </c>
      <c r="CD64" s="24" t="str">
        <f t="shared" ref="CD64:CD68" si="401">IF(CB64=0," ",IF(CA64/CB64*100&gt;200,"св.200",CA64/CB64))</f>
        <v xml:space="preserve"> </v>
      </c>
      <c r="CE64" s="13">
        <f t="shared" ref="CE64" si="402">CJ64+CO64</f>
        <v>250000</v>
      </c>
      <c r="CF64" s="13">
        <f t="shared" ref="CF64" si="403">CK64+CP64</f>
        <v>45603.76</v>
      </c>
      <c r="CG64" s="23">
        <v>666284.76</v>
      </c>
      <c r="CH64" s="24">
        <f t="shared" si="132"/>
        <v>0.18241504</v>
      </c>
      <c r="CI64" s="24">
        <f t="shared" si="160"/>
        <v>6.8444849316379383E-2</v>
      </c>
      <c r="CJ64" s="13">
        <v>250000</v>
      </c>
      <c r="CK64" s="20">
        <v>45603.76</v>
      </c>
      <c r="CL64" s="29">
        <v>666284.76</v>
      </c>
      <c r="CM64" s="24">
        <f t="shared" si="133"/>
        <v>0.18241504</v>
      </c>
      <c r="CN64" s="24">
        <f t="shared" si="134"/>
        <v>6.8444849316379383E-2</v>
      </c>
      <c r="CO64" s="13"/>
      <c r="CP64" s="20"/>
      <c r="CQ64" s="29"/>
      <c r="CR64" s="24" t="str">
        <f>IF(CP64&lt;=0," ",IF(CO64&lt;=0," ",IF(CP64/CO64*100&gt;200,"СВ.200",CP64/CO64)))</f>
        <v xml:space="preserve"> </v>
      </c>
      <c r="CS64" s="24" t="str">
        <f>IF(CQ64=0," ",IF(CP64/CQ64*100&gt;200,"св.200",CP64/CQ64))</f>
        <v xml:space="preserve"> </v>
      </c>
      <c r="CT64" s="13"/>
      <c r="CU64" s="20"/>
      <c r="CV64" s="29"/>
      <c r="CW64" s="24" t="str">
        <f t="shared" si="137"/>
        <v xml:space="preserve"> </v>
      </c>
      <c r="CX64" s="24" t="str">
        <f t="shared" si="138"/>
        <v xml:space="preserve"> </v>
      </c>
      <c r="CY64" s="13"/>
      <c r="CZ64" s="20"/>
      <c r="DA64" s="29"/>
      <c r="DB64" s="24" t="str">
        <f t="shared" si="281"/>
        <v xml:space="preserve"> </v>
      </c>
      <c r="DC64" s="24" t="str">
        <f t="shared" si="139"/>
        <v xml:space="preserve"> </v>
      </c>
      <c r="DD64" s="13"/>
      <c r="DE64" s="20"/>
      <c r="DF64" s="29"/>
      <c r="DG64" s="24" t="str">
        <f t="shared" si="286"/>
        <v xml:space="preserve"> </v>
      </c>
      <c r="DH64" s="24" t="str">
        <f t="shared" si="140"/>
        <v xml:space="preserve"> </v>
      </c>
      <c r="DI64" s="13"/>
      <c r="DJ64" s="29"/>
      <c r="DK64" s="24" t="str">
        <f t="shared" si="112"/>
        <v xml:space="preserve"> </v>
      </c>
      <c r="DL64" s="13"/>
      <c r="DM64" s="20">
        <v>3000</v>
      </c>
      <c r="DN64" s="29"/>
      <c r="DO64" s="24" t="str">
        <f t="shared" si="282"/>
        <v xml:space="preserve"> </v>
      </c>
      <c r="DP64" s="58" t="str">
        <f t="shared" si="141"/>
        <v xml:space="preserve"> </v>
      </c>
      <c r="DQ64" s="13"/>
      <c r="DR64" s="20"/>
      <c r="DS64" s="29"/>
      <c r="DT64" s="24" t="str">
        <f t="shared" si="114"/>
        <v xml:space="preserve"> </v>
      </c>
      <c r="DU64" s="24" t="str">
        <f t="shared" si="392"/>
        <v xml:space="preserve"> </v>
      </c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1:144" s="15" customFormat="1" ht="17.25" customHeight="1" outlineLevel="1" x14ac:dyDescent="0.25">
      <c r="A65" s="14">
        <v>51</v>
      </c>
      <c r="B65" s="8" t="s">
        <v>51</v>
      </c>
      <c r="C65" s="49">
        <f t="shared" si="143"/>
        <v>8375403.6399999997</v>
      </c>
      <c r="D65" s="13">
        <f t="shared" si="144"/>
        <v>5750259.9500000002</v>
      </c>
      <c r="E65" s="23">
        <v>2819115</v>
      </c>
      <c r="F65" s="24">
        <f t="shared" si="268"/>
        <v>0.68656511341583537</v>
      </c>
      <c r="G65" s="24" t="str">
        <f t="shared" si="269"/>
        <v>св.200</v>
      </c>
      <c r="H65" s="13">
        <f t="shared" ref="H65:H68" si="404">M65+R65+W65+AB65+AG65+AL65</f>
        <v>7774947</v>
      </c>
      <c r="I65" s="13">
        <f t="shared" ref="I65:I68" si="405">N65+S65+X65+AC65+AH65+AM65</f>
        <v>5184381.3</v>
      </c>
      <c r="J65" s="20">
        <v>2739995</v>
      </c>
      <c r="K65" s="24">
        <f t="shared" ref="K65:K68" si="406">IF(I65&lt;=0," ",IF(I65/H65*100&gt;200,"СВ.200",I65/H65))</f>
        <v>0.66680599880616542</v>
      </c>
      <c r="L65" s="24">
        <f t="shared" ref="L65:L68" si="407">IF(J65=0," ",IF(I65/J65*100&gt;200,"св.200",I65/J65))</f>
        <v>1.8921134162653581</v>
      </c>
      <c r="M65" s="13">
        <v>1751461</v>
      </c>
      <c r="N65" s="20">
        <v>1858457.3</v>
      </c>
      <c r="O65" s="29">
        <v>1172471.1499999999</v>
      </c>
      <c r="P65" s="24">
        <f t="shared" ref="P65:P67" si="408">IF(N65&lt;=0," ",IF(M65&lt;=0," ",IF(N65/M65*100&gt;200,"СВ.200",N65/M65)))</f>
        <v>1.0610897416499712</v>
      </c>
      <c r="Q65" s="24">
        <f t="shared" ref="Q65:Q67" si="409">IF(O65=0," ",IF(N65/O65*100&gt;200,"св.200",N65/O65))</f>
        <v>1.5850772106418143</v>
      </c>
      <c r="R65" s="13"/>
      <c r="S65" s="20"/>
      <c r="T65" s="29"/>
      <c r="U65" s="24" t="str">
        <f t="shared" ref="U65:U68" si="410">IF(S65&lt;=0," ",IF(R65&lt;=0," ",IF(S65/R65*100&gt;200,"СВ.200",S65/R65)))</f>
        <v xml:space="preserve"> </v>
      </c>
      <c r="V65" s="24" t="str">
        <f t="shared" ref="V65:V68" si="411">IF(S65=0," ",IF(S65/T65*100&gt;200,"св.200",S65/T65))</f>
        <v xml:space="preserve"> </v>
      </c>
      <c r="W65" s="13">
        <v>5000</v>
      </c>
      <c r="X65" s="20">
        <v>1040.7</v>
      </c>
      <c r="Y65" s="29">
        <v>837.9</v>
      </c>
      <c r="Z65" s="24">
        <f t="shared" si="284"/>
        <v>0.20814000000000002</v>
      </c>
      <c r="AA65" s="24">
        <f t="shared" si="118"/>
        <v>1.2420336555674902</v>
      </c>
      <c r="AB65" s="13">
        <v>681833</v>
      </c>
      <c r="AC65" s="20">
        <v>452250.82</v>
      </c>
      <c r="AD65" s="29">
        <v>69433.919999999998</v>
      </c>
      <c r="AE65" s="24">
        <f t="shared" ref="AE65:AE68" si="412">IF(AC65&lt;=0," ",IF(AB65&lt;=0," ",IF(AC65/AB65*100&gt;200,"СВ.200",AC65/AB65)))</f>
        <v>0.66328678723382417</v>
      </c>
      <c r="AF65" s="24" t="str">
        <f t="shared" ref="AF65:AF68" si="413">IF(AD65=0," ",IF(AC65/AD65*100&gt;200,"св.200",AC65/AD65))</f>
        <v>св.200</v>
      </c>
      <c r="AG65" s="13">
        <v>5336653</v>
      </c>
      <c r="AH65" s="20">
        <v>2872632.48</v>
      </c>
      <c r="AI65" s="29">
        <v>1497252.03</v>
      </c>
      <c r="AJ65" s="24">
        <f t="shared" ref="AJ65:AJ68" si="414">IF(AH65&lt;=0," ",IF(AG65&lt;=0," ",IF(AH65/AG65*100&gt;200,"СВ.200",AH65/AG65)))</f>
        <v>0.53828354213774066</v>
      </c>
      <c r="AK65" s="24">
        <f t="shared" ref="AK65:AK68" si="415">IF(AI65=0," ",IF(AH65/AI65*100&gt;200,"св.200",AH65/AI65))</f>
        <v>1.91860316262186</v>
      </c>
      <c r="AL65" s="13"/>
      <c r="AM65" s="20"/>
      <c r="AN65" s="29"/>
      <c r="AO65" s="24" t="str">
        <f t="shared" ref="AO65:AO68" si="416">IF(AM65&lt;=0," ",IF(AL65&lt;=0," ",IF(AM65/AL65*100&gt;200,"СВ.200",AM65/AL65)))</f>
        <v xml:space="preserve"> </v>
      </c>
      <c r="AP65" s="24" t="str">
        <f t="shared" ref="AP65:AP68" si="417">IF(AN65=0," ",IF(AM65/AN65*100&gt;200,"св.200",AM65/AN65))</f>
        <v xml:space="preserve"> </v>
      </c>
      <c r="AQ65" s="13">
        <f>AV65+BA65+BF65+BK65+BP65+BU65+BZ65+CE65+CT65+CY65+DD65+DL65+DQ65+1000</f>
        <v>600456.64</v>
      </c>
      <c r="AR65" s="20">
        <f t="shared" ref="AR65:AR68" si="418">AW65+BB65+BG65+BL65+BQ65+BV65+CA65+CF65+CU65+CZ65+DE65+DI65+DM65+DR65</f>
        <v>565878.65</v>
      </c>
      <c r="AS65" s="40">
        <v>79120</v>
      </c>
      <c r="AT65" s="24">
        <f t="shared" ref="AT65:AT68" si="419">IF(AR65&lt;=0," ",IF(AQ65&lt;=0," ",IF(AR65/AQ65*100&gt;200,"СВ.200",AR65/AQ65)))</f>
        <v>0.94241384357078639</v>
      </c>
      <c r="AU65" s="24" t="str">
        <f t="shared" ref="AU65:AU68" si="420">IF(AS65=0," ",IF(AR65/AS65*100&gt;200,"св.200",AR65/AS65))</f>
        <v>св.200</v>
      </c>
      <c r="AV65" s="13"/>
      <c r="AW65" s="20"/>
      <c r="AX65" s="29"/>
      <c r="AY65" s="24" t="str">
        <f t="shared" ref="AY65:AY68" si="421">IF(AW65&lt;=0," ",IF(AV65&lt;=0," ",IF(AW65/AV65*100&gt;200,"СВ.200",AW65/AV65)))</f>
        <v xml:space="preserve"> </v>
      </c>
      <c r="AZ65" s="24" t="str">
        <f t="shared" ref="AZ65:AZ68" si="422">IF(AX65=0," ",IF(AW65/AX65*100&gt;200,"св.200",AW65/AX65))</f>
        <v xml:space="preserve"> </v>
      </c>
      <c r="BA65" s="13">
        <v>175456.64000000001</v>
      </c>
      <c r="BB65" s="20">
        <v>78429.990000000005</v>
      </c>
      <c r="BC65" s="29"/>
      <c r="BD65" s="24">
        <f t="shared" si="397"/>
        <v>0.44700496943290374</v>
      </c>
      <c r="BE65" s="24" t="str">
        <f t="shared" si="398"/>
        <v xml:space="preserve"> </v>
      </c>
      <c r="BF65" s="13">
        <v>1000</v>
      </c>
      <c r="BG65" s="20"/>
      <c r="BH65" s="29"/>
      <c r="BI65" s="24" t="str">
        <f t="shared" si="283"/>
        <v xml:space="preserve"> </v>
      </c>
      <c r="BJ65" s="24" t="str">
        <f t="shared" si="127"/>
        <v xml:space="preserve"> </v>
      </c>
      <c r="BK65" s="13"/>
      <c r="BL65" s="20"/>
      <c r="BM65" s="29"/>
      <c r="BN65" s="24"/>
      <c r="BO65" s="24" t="str">
        <f t="shared" ref="BO65:BO68" si="423">IF(BM65=0," ",IF(BL65/BM65*100&gt;200,"св.200",BL65/BM65))</f>
        <v xml:space="preserve"> </v>
      </c>
      <c r="BP65" s="13"/>
      <c r="BQ65" s="20"/>
      <c r="BR65" s="29"/>
      <c r="BS65" s="24" t="str">
        <f t="shared" si="280"/>
        <v xml:space="preserve"> </v>
      </c>
      <c r="BT65" s="24" t="str">
        <f t="shared" ref="BT65:BT68" si="424">IF(BR65=0," ",IF(BQ65/BR65*100&gt;200,"св.200",BQ65/BR65))</f>
        <v xml:space="preserve"> </v>
      </c>
      <c r="BU65" s="13">
        <v>1000</v>
      </c>
      <c r="BV65" s="20"/>
      <c r="BW65" s="29"/>
      <c r="BX65" s="24" t="str">
        <f t="shared" si="399"/>
        <v xml:space="preserve"> </v>
      </c>
      <c r="BY65" s="24" t="str">
        <f t="shared" si="400"/>
        <v xml:space="preserve"> </v>
      </c>
      <c r="BZ65" s="13">
        <v>1000</v>
      </c>
      <c r="CA65" s="20"/>
      <c r="CB65" s="29"/>
      <c r="CC65" s="24" t="str">
        <f t="shared" si="323"/>
        <v xml:space="preserve"> </v>
      </c>
      <c r="CD65" s="24" t="str">
        <f t="shared" si="401"/>
        <v xml:space="preserve"> </v>
      </c>
      <c r="CE65" s="13">
        <f t="shared" ref="CE65:CE68" si="425">CJ65+CO65</f>
        <v>321000</v>
      </c>
      <c r="CF65" s="13">
        <f t="shared" ref="CF65:CF68" si="426">CK65+CP65</f>
        <v>321000</v>
      </c>
      <c r="CG65" s="23">
        <v>79120</v>
      </c>
      <c r="CH65" s="24">
        <f t="shared" ref="CH65:CH68" si="427">IF(CF65&lt;=0," ",IF(CE65&lt;=0," ",IF(CF65/CE65*100&gt;200,"СВ.200",CF65/CE65)))</f>
        <v>1</v>
      </c>
      <c r="CI65" s="24" t="str">
        <f t="shared" ref="CI65:CI68" si="428">IF(CG65=0," ",IF(CF65/CG65*100&gt;200,"св.200",CF65/CG65))</f>
        <v>св.200</v>
      </c>
      <c r="CJ65" s="13"/>
      <c r="CK65" s="20"/>
      <c r="CL65" s="29"/>
      <c r="CM65" s="24" t="str">
        <f t="shared" ref="CM65:CM68" si="429">IF(CK65&lt;=0," ",IF(CJ65&lt;=0," ",IF(CK65/CJ65*100&gt;200,"СВ.200",CK65/CJ65)))</f>
        <v xml:space="preserve"> </v>
      </c>
      <c r="CN65" s="24" t="str">
        <f t="shared" ref="CN65:CN68" si="430">IF(CL65=0," ",IF(CK65/CL65*100&gt;200,"св.200",CK65/CL65))</f>
        <v xml:space="preserve"> </v>
      </c>
      <c r="CO65" s="13">
        <v>321000</v>
      </c>
      <c r="CP65" s="20">
        <v>321000</v>
      </c>
      <c r="CQ65" s="29">
        <v>79120</v>
      </c>
      <c r="CR65" s="24">
        <f t="shared" ref="CR65" si="431">IF(CP65&lt;=0," ",IF(CO65&lt;=0," ",IF(CP65/CO65*100&gt;200,"СВ.200",CP65/CO65)))</f>
        <v>1</v>
      </c>
      <c r="CS65" s="24" t="str">
        <f t="shared" ref="CS65" si="432">IF(CQ65=0," ",IF(CP65/CQ65*100&gt;200,"св.200",CP65/CQ65))</f>
        <v>св.200</v>
      </c>
      <c r="CT65" s="13"/>
      <c r="CU65" s="20"/>
      <c r="CV65" s="29"/>
      <c r="CW65" s="24" t="str">
        <f t="shared" si="137"/>
        <v xml:space="preserve"> </v>
      </c>
      <c r="CX65" s="24" t="str">
        <f t="shared" si="138"/>
        <v xml:space="preserve"> </v>
      </c>
      <c r="CY65" s="13"/>
      <c r="CZ65" s="20"/>
      <c r="DA65" s="29"/>
      <c r="DB65" s="24" t="str">
        <f t="shared" ref="DB65:DB68" si="433">IF(CZ65&lt;=0," ",IF(CY65&lt;=0," ",IF(CZ65/CY65*100&gt;200,"СВ.200",CZ65/CY65)))</f>
        <v xml:space="preserve"> </v>
      </c>
      <c r="DC65" s="24" t="str">
        <f t="shared" ref="DC65:DC68" si="434">IF(DA65=0," ",IF(CZ65/DA65*100&gt;200,"св.200",CZ65/DA65))</f>
        <v xml:space="preserve"> </v>
      </c>
      <c r="DD65" s="13"/>
      <c r="DE65" s="20">
        <v>15493.18</v>
      </c>
      <c r="DF65" s="29"/>
      <c r="DG65" s="24" t="str">
        <f t="shared" ref="DG65:DG68" si="435">IF(DE65&lt;=0," ",IF(DD65&lt;=0," ",IF(DE65/DD65*100&gt;200,"СВ.200",DE65/DD65)))</f>
        <v xml:space="preserve"> </v>
      </c>
      <c r="DH65" s="24" t="str">
        <f t="shared" ref="DH65:DH68" si="436">IF(DF65=0," ",IF(DE65/DF65*100&gt;200,"св.200",DE65/DF65))</f>
        <v xml:space="preserve"> </v>
      </c>
      <c r="DI65" s="13"/>
      <c r="DJ65" s="29"/>
      <c r="DK65" s="24" t="str">
        <f t="shared" si="112"/>
        <v xml:space="preserve"> </v>
      </c>
      <c r="DL65" s="13">
        <v>100000</v>
      </c>
      <c r="DM65" s="20">
        <v>150955.48000000001</v>
      </c>
      <c r="DN65" s="29"/>
      <c r="DO65" s="24">
        <f t="shared" ref="DO65:DO68" si="437">IF(DM65&lt;=0," ",IF(DL65&lt;=0," ",IF(DM65/DL65*100&gt;200,"СВ.200",DM65/DL65)))</f>
        <v>1.5095548000000001</v>
      </c>
      <c r="DP65" s="58" t="str">
        <f t="shared" ref="DP65:DP68" si="438">IF(DN65=0," ",IF(DM65/DN65*100&gt;200,"св.200",DM65/DN65))</f>
        <v xml:space="preserve"> </v>
      </c>
      <c r="DQ65" s="13"/>
      <c r="DR65" s="20"/>
      <c r="DS65" s="29"/>
      <c r="DT65" s="24" t="str">
        <f t="shared" si="114"/>
        <v xml:space="preserve"> </v>
      </c>
      <c r="DU65" s="24" t="str">
        <f t="shared" si="392"/>
        <v xml:space="preserve"> </v>
      </c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1:144" s="15" customFormat="1" ht="16.5" customHeight="1" outlineLevel="1" x14ac:dyDescent="0.25">
      <c r="A66" s="14">
        <v>52</v>
      </c>
      <c r="B66" s="8" t="s">
        <v>48</v>
      </c>
      <c r="C66" s="13">
        <f t="shared" si="143"/>
        <v>1427727.72</v>
      </c>
      <c r="D66" s="13">
        <f t="shared" si="144"/>
        <v>1285876.4300000002</v>
      </c>
      <c r="E66" s="23">
        <v>611590.37</v>
      </c>
      <c r="F66" s="24">
        <f t="shared" si="268"/>
        <v>0.90064541858163283</v>
      </c>
      <c r="G66" s="24" t="str">
        <f t="shared" si="269"/>
        <v>св.200</v>
      </c>
      <c r="H66" s="13">
        <f t="shared" si="404"/>
        <v>1061400</v>
      </c>
      <c r="I66" s="13">
        <f t="shared" si="405"/>
        <v>969847.82000000007</v>
      </c>
      <c r="J66" s="20">
        <v>385354.03</v>
      </c>
      <c r="K66" s="24">
        <f t="shared" si="406"/>
        <v>0.91374394196344455</v>
      </c>
      <c r="L66" s="24" t="str">
        <f t="shared" si="407"/>
        <v>св.200</v>
      </c>
      <c r="M66" s="13">
        <v>311400</v>
      </c>
      <c r="N66" s="20">
        <v>271867.23</v>
      </c>
      <c r="O66" s="29">
        <v>192336.82</v>
      </c>
      <c r="P66" s="24">
        <f t="shared" si="408"/>
        <v>0.87304826589595375</v>
      </c>
      <c r="Q66" s="24">
        <f t="shared" si="409"/>
        <v>1.4134955023172369</v>
      </c>
      <c r="R66" s="13"/>
      <c r="S66" s="20"/>
      <c r="T66" s="29"/>
      <c r="U66" s="24" t="str">
        <f t="shared" si="410"/>
        <v xml:space="preserve"> </v>
      </c>
      <c r="V66" s="24" t="str">
        <f t="shared" si="411"/>
        <v xml:space="preserve"> </v>
      </c>
      <c r="W66" s="13"/>
      <c r="X66" s="20"/>
      <c r="Y66" s="29"/>
      <c r="Z66" s="24" t="str">
        <f t="shared" si="284"/>
        <v xml:space="preserve"> </v>
      </c>
      <c r="AA66" s="24" t="str">
        <f t="shared" si="118"/>
        <v xml:space="preserve"> </v>
      </c>
      <c r="AB66" s="13">
        <v>120000</v>
      </c>
      <c r="AC66" s="20">
        <v>251425.13</v>
      </c>
      <c r="AD66" s="29">
        <v>-17500.12</v>
      </c>
      <c r="AE66" s="24" t="str">
        <f t="shared" si="412"/>
        <v>СВ.200</v>
      </c>
      <c r="AF66" s="24">
        <f t="shared" si="413"/>
        <v>-14.367051768787872</v>
      </c>
      <c r="AG66" s="13">
        <v>630000</v>
      </c>
      <c r="AH66" s="20">
        <v>446555.46</v>
      </c>
      <c r="AI66" s="29">
        <v>210517.33</v>
      </c>
      <c r="AJ66" s="24">
        <f t="shared" si="414"/>
        <v>0.70881819047619055</v>
      </c>
      <c r="AK66" s="24" t="str">
        <f t="shared" si="415"/>
        <v>св.200</v>
      </c>
      <c r="AL66" s="13"/>
      <c r="AM66" s="20"/>
      <c r="AN66" s="29"/>
      <c r="AO66" s="24" t="str">
        <f t="shared" si="416"/>
        <v xml:space="preserve"> </v>
      </c>
      <c r="AP66" s="24" t="str">
        <f>IF(AM66=0," ",IF(AM66/AN66*100&gt;200,"св.200",AM66/AN66))</f>
        <v xml:space="preserve"> </v>
      </c>
      <c r="AQ66" s="13">
        <f>AV66+BA66+BF66+BK66+BP66+BU66+BZ66+CE66+CT66+CY66+DD66+DL66+DQ66+181625</f>
        <v>366327.72</v>
      </c>
      <c r="AR66" s="20">
        <f>AW66+BB66+BG66+BL66+BQ66+BV66+CA66+CF66+CU66+CZ66+DE66+DI66+DM66+DR66+181625</f>
        <v>316028.61</v>
      </c>
      <c r="AS66" s="40">
        <v>226236.34</v>
      </c>
      <c r="AT66" s="24">
        <f t="shared" si="419"/>
        <v>0.862693683131596</v>
      </c>
      <c r="AU66" s="24">
        <f t="shared" si="420"/>
        <v>1.3968958744647302</v>
      </c>
      <c r="AV66" s="13"/>
      <c r="AW66" s="20"/>
      <c r="AX66" s="29"/>
      <c r="AY66" s="24" t="str">
        <f t="shared" si="421"/>
        <v xml:space="preserve"> </v>
      </c>
      <c r="AZ66" s="24" t="str">
        <f t="shared" si="422"/>
        <v xml:space="preserve"> </v>
      </c>
      <c r="BA66" s="13"/>
      <c r="BB66" s="20"/>
      <c r="BC66" s="29"/>
      <c r="BD66" s="24" t="str">
        <f t="shared" si="397"/>
        <v xml:space="preserve"> </v>
      </c>
      <c r="BE66" s="24" t="str">
        <f t="shared" si="398"/>
        <v xml:space="preserve"> </v>
      </c>
      <c r="BF66" s="13">
        <v>184702.72</v>
      </c>
      <c r="BG66" s="20">
        <v>134403.60999999999</v>
      </c>
      <c r="BH66" s="29">
        <v>199306.4</v>
      </c>
      <c r="BI66" s="24">
        <f t="shared" ref="BI66:BI68" si="439">IF(BG66&lt;=0," ",IF(BF66&lt;=0," ",IF(BG66/BF66*100&gt;200,"СВ.200",BG66/BF66)))</f>
        <v>0.7276753152308747</v>
      </c>
      <c r="BJ66" s="24">
        <f t="shared" ref="BJ66:BJ68" si="440">IF(BH66=0," ",IF(BG66/BH66*100&gt;200,"св.200",BG66/BH66))</f>
        <v>0.67435671910184514</v>
      </c>
      <c r="BK66" s="13"/>
      <c r="BL66" s="20"/>
      <c r="BM66" s="29"/>
      <c r="BN66" s="24"/>
      <c r="BO66" s="24" t="str">
        <f t="shared" si="423"/>
        <v xml:space="preserve"> </v>
      </c>
      <c r="BP66" s="13"/>
      <c r="BQ66" s="20"/>
      <c r="BR66" s="29"/>
      <c r="BS66" s="24" t="str">
        <f t="shared" si="280"/>
        <v xml:space="preserve"> </v>
      </c>
      <c r="BT66" s="24" t="str">
        <f t="shared" si="424"/>
        <v xml:space="preserve"> </v>
      </c>
      <c r="BU66" s="13"/>
      <c r="BV66" s="20"/>
      <c r="BW66" s="29">
        <v>25924.94</v>
      </c>
      <c r="BX66" s="24" t="str">
        <f t="shared" si="399"/>
        <v xml:space="preserve"> </v>
      </c>
      <c r="BY66" s="24">
        <f t="shared" si="400"/>
        <v>0</v>
      </c>
      <c r="BZ66" s="13"/>
      <c r="CA66" s="20"/>
      <c r="CB66" s="29"/>
      <c r="CC66" s="24" t="str">
        <f t="shared" si="323"/>
        <v xml:space="preserve"> </v>
      </c>
      <c r="CD66" s="24" t="str">
        <f t="shared" si="401"/>
        <v xml:space="preserve"> </v>
      </c>
      <c r="CE66" s="13">
        <f t="shared" si="425"/>
        <v>0</v>
      </c>
      <c r="CF66" s="13">
        <f t="shared" si="426"/>
        <v>0</v>
      </c>
      <c r="CG66" s="23">
        <v>0</v>
      </c>
      <c r="CH66" s="30" t="str">
        <f t="shared" si="427"/>
        <v xml:space="preserve"> </v>
      </c>
      <c r="CI66" s="24" t="str">
        <f t="shared" si="428"/>
        <v xml:space="preserve"> </v>
      </c>
      <c r="CJ66" s="13"/>
      <c r="CK66" s="20"/>
      <c r="CL66" s="29"/>
      <c r="CM66" s="24" t="str">
        <f t="shared" si="429"/>
        <v xml:space="preserve"> </v>
      </c>
      <c r="CN66" s="24" t="str">
        <f t="shared" si="430"/>
        <v xml:space="preserve"> </v>
      </c>
      <c r="CO66" s="13"/>
      <c r="CP66" s="20"/>
      <c r="CQ66" s="29"/>
      <c r="CR66" s="24" t="str">
        <f t="shared" ref="CR66:CR68" si="441">IF(CP66&lt;=0," ",IF(CO66&lt;=0," ",IF(CP66/CO66*100&gt;200,"СВ.200",CP66/CO66)))</f>
        <v xml:space="preserve"> </v>
      </c>
      <c r="CS66" s="24" t="str">
        <f t="shared" ref="CS66:CS68" si="442">IF(CQ66=0," ",IF(CP66/CQ66*100&gt;200,"св.200",CP66/CQ66))</f>
        <v xml:space="preserve"> </v>
      </c>
      <c r="CT66" s="13"/>
      <c r="CU66" s="20"/>
      <c r="CV66" s="29"/>
      <c r="CW66" s="24" t="str">
        <f t="shared" si="137"/>
        <v xml:space="preserve"> </v>
      </c>
      <c r="CX66" s="24" t="str">
        <f t="shared" si="138"/>
        <v xml:space="preserve"> </v>
      </c>
      <c r="CY66" s="13"/>
      <c r="CZ66" s="20"/>
      <c r="DA66" s="29"/>
      <c r="DB66" s="24" t="str">
        <f t="shared" si="433"/>
        <v xml:space="preserve"> </v>
      </c>
      <c r="DC66" s="24" t="str">
        <f t="shared" si="434"/>
        <v xml:space="preserve"> </v>
      </c>
      <c r="DD66" s="13"/>
      <c r="DE66" s="20"/>
      <c r="DF66" s="29"/>
      <c r="DG66" s="24" t="str">
        <f t="shared" si="435"/>
        <v xml:space="preserve"> </v>
      </c>
      <c r="DH66" s="24" t="str">
        <f t="shared" si="436"/>
        <v xml:space="preserve"> </v>
      </c>
      <c r="DI66" s="13"/>
      <c r="DJ66" s="29"/>
      <c r="DK66" s="24" t="str">
        <f t="shared" si="112"/>
        <v xml:space="preserve"> </v>
      </c>
      <c r="DL66" s="13"/>
      <c r="DM66" s="20"/>
      <c r="DN66" s="29"/>
      <c r="DO66" s="24" t="str">
        <f t="shared" si="437"/>
        <v xml:space="preserve"> </v>
      </c>
      <c r="DP66" s="58" t="str">
        <f t="shared" si="438"/>
        <v xml:space="preserve"> </v>
      </c>
      <c r="DQ66" s="13"/>
      <c r="DR66" s="20"/>
      <c r="DS66" s="29"/>
      <c r="DT66" s="24" t="str">
        <f t="shared" si="114"/>
        <v xml:space="preserve"> </v>
      </c>
      <c r="DU66" s="24" t="str">
        <f t="shared" si="392"/>
        <v xml:space="preserve"> </v>
      </c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1:144" s="15" customFormat="1" ht="16.5" customHeight="1" outlineLevel="1" x14ac:dyDescent="0.25">
      <c r="A67" s="14">
        <v>53</v>
      </c>
      <c r="B67" s="8" t="s">
        <v>91</v>
      </c>
      <c r="C67" s="13">
        <f t="shared" si="143"/>
        <v>4652514.7699999996</v>
      </c>
      <c r="D67" s="13">
        <f t="shared" si="144"/>
        <v>2464936.0099999998</v>
      </c>
      <c r="E67" s="23">
        <v>2715447.41</v>
      </c>
      <c r="F67" s="24">
        <f t="shared" si="268"/>
        <v>0.52980724013907854</v>
      </c>
      <c r="G67" s="24">
        <f t="shared" si="269"/>
        <v>0.90774581047769198</v>
      </c>
      <c r="H67" s="13">
        <f t="shared" si="404"/>
        <v>4426250</v>
      </c>
      <c r="I67" s="13">
        <f t="shared" si="405"/>
        <v>2376433.7199999997</v>
      </c>
      <c r="J67" s="20">
        <v>2129079.64</v>
      </c>
      <c r="K67" s="24">
        <f t="shared" si="406"/>
        <v>0.536895502965264</v>
      </c>
      <c r="L67" s="24">
        <f t="shared" si="407"/>
        <v>1.116178876239688</v>
      </c>
      <c r="M67" s="13">
        <v>2713250</v>
      </c>
      <c r="N67" s="20">
        <v>1899104.64</v>
      </c>
      <c r="O67" s="29">
        <v>1749801.02</v>
      </c>
      <c r="P67" s="24">
        <f t="shared" si="408"/>
        <v>0.69993721183083013</v>
      </c>
      <c r="Q67" s="24">
        <f t="shared" si="409"/>
        <v>1.0853260561020817</v>
      </c>
      <c r="R67" s="13"/>
      <c r="S67" s="20"/>
      <c r="T67" s="29"/>
      <c r="U67" s="24" t="str">
        <f t="shared" si="410"/>
        <v xml:space="preserve"> </v>
      </c>
      <c r="V67" s="24" t="str">
        <f t="shared" si="411"/>
        <v xml:space="preserve"> </v>
      </c>
      <c r="W67" s="13">
        <v>157000</v>
      </c>
      <c r="X67" s="20">
        <v>5355.6</v>
      </c>
      <c r="Y67" s="29">
        <v>44966.1</v>
      </c>
      <c r="Z67" s="24">
        <f t="shared" ref="Z67" si="443">IF(X67&lt;=0," ",IF(W67&lt;=0," ",IF(X67/W67*100&gt;200,"СВ.200",X67/W67)))</f>
        <v>3.411210191082803E-2</v>
      </c>
      <c r="AA67" s="24">
        <f t="shared" ref="AA67" si="444">IF(Y67=0," ",IF(X67/Y67*100&gt;200,"св.200",X67/Y67))</f>
        <v>0.11910305763675304</v>
      </c>
      <c r="AB67" s="13">
        <v>233000</v>
      </c>
      <c r="AC67" s="20">
        <v>40197.19</v>
      </c>
      <c r="AD67" s="29">
        <v>89027.89</v>
      </c>
      <c r="AE67" s="24">
        <f t="shared" si="412"/>
        <v>0.17252012875536482</v>
      </c>
      <c r="AF67" s="24">
        <f t="shared" si="413"/>
        <v>0.45151232945091702</v>
      </c>
      <c r="AG67" s="13">
        <v>1321000</v>
      </c>
      <c r="AH67" s="20">
        <v>431776.29</v>
      </c>
      <c r="AI67" s="29">
        <v>245284.63</v>
      </c>
      <c r="AJ67" s="24">
        <f t="shared" si="414"/>
        <v>0.32685563209689628</v>
      </c>
      <c r="AK67" s="24">
        <f t="shared" si="415"/>
        <v>1.7603071582593657</v>
      </c>
      <c r="AL67" s="13">
        <v>2000</v>
      </c>
      <c r="AM67" s="20"/>
      <c r="AN67" s="29"/>
      <c r="AO67" s="24" t="str">
        <f t="shared" si="416"/>
        <v xml:space="preserve"> </v>
      </c>
      <c r="AP67" s="24" t="str">
        <f t="shared" si="417"/>
        <v xml:space="preserve"> </v>
      </c>
      <c r="AQ67" s="13">
        <f t="shared" ref="AQ67:AQ68" si="445">AV67+BA67+BF67+BK67+BP67+BU67+BZ67+CE67+CT67+CY67+DD67+DL67+DQ67</f>
        <v>226264.77</v>
      </c>
      <c r="AR67" s="20">
        <f t="shared" si="418"/>
        <v>88502.290000000008</v>
      </c>
      <c r="AS67" s="40">
        <v>586367.77</v>
      </c>
      <c r="AT67" s="24">
        <f t="shared" si="419"/>
        <v>0.39114480791684897</v>
      </c>
      <c r="AU67" s="24">
        <f t="shared" si="420"/>
        <v>0.15093307396482586</v>
      </c>
      <c r="AV67" s="13"/>
      <c r="AW67" s="20"/>
      <c r="AX67" s="29"/>
      <c r="AY67" s="24" t="str">
        <f t="shared" si="421"/>
        <v xml:space="preserve"> </v>
      </c>
      <c r="AZ67" s="24" t="str">
        <f t="shared" si="422"/>
        <v xml:space="preserve"> </v>
      </c>
      <c r="BA67" s="13">
        <v>108529.88</v>
      </c>
      <c r="BB67" s="20"/>
      <c r="BC67" s="29">
        <v>64045.01</v>
      </c>
      <c r="BD67" s="24" t="str">
        <f t="shared" si="397"/>
        <v xml:space="preserve"> </v>
      </c>
      <c r="BE67" s="24">
        <f t="shared" si="398"/>
        <v>0</v>
      </c>
      <c r="BF67" s="13">
        <v>116930.4</v>
      </c>
      <c r="BG67" s="20">
        <v>87697.8</v>
      </c>
      <c r="BH67" s="29">
        <v>85697.8</v>
      </c>
      <c r="BI67" s="24">
        <f t="shared" si="439"/>
        <v>0.75000000000000011</v>
      </c>
      <c r="BJ67" s="24">
        <f t="shared" si="440"/>
        <v>1.0233378219744265</v>
      </c>
      <c r="BK67" s="13"/>
      <c r="BL67" s="20"/>
      <c r="BM67" s="29"/>
      <c r="BN67" s="24"/>
      <c r="BO67" s="24" t="str">
        <f t="shared" si="423"/>
        <v xml:space="preserve"> </v>
      </c>
      <c r="BP67" s="13"/>
      <c r="BQ67" s="20"/>
      <c r="BR67" s="29"/>
      <c r="BS67" s="24" t="str">
        <f t="shared" si="280"/>
        <v xml:space="preserve"> </v>
      </c>
      <c r="BT67" s="24" t="str">
        <f t="shared" si="424"/>
        <v xml:space="preserve"> </v>
      </c>
      <c r="BU67" s="13">
        <v>804.49</v>
      </c>
      <c r="BV67" s="20">
        <v>804.49</v>
      </c>
      <c r="BW67" s="29">
        <v>120833.96</v>
      </c>
      <c r="BX67" s="24">
        <f t="shared" si="285"/>
        <v>1</v>
      </c>
      <c r="BY67" s="24">
        <f t="shared" si="129"/>
        <v>6.6578137470624981E-3</v>
      </c>
      <c r="BZ67" s="13"/>
      <c r="CA67" s="20"/>
      <c r="CB67" s="29">
        <v>315791</v>
      </c>
      <c r="CC67" s="24" t="str">
        <f t="shared" si="323"/>
        <v xml:space="preserve"> </v>
      </c>
      <c r="CD67" s="24">
        <f t="shared" si="401"/>
        <v>0</v>
      </c>
      <c r="CE67" s="13">
        <f t="shared" si="425"/>
        <v>0</v>
      </c>
      <c r="CF67" s="13">
        <f t="shared" si="426"/>
        <v>0</v>
      </c>
      <c r="CG67" s="23">
        <v>0</v>
      </c>
      <c r="CH67" s="30" t="str">
        <f t="shared" si="427"/>
        <v xml:space="preserve"> </v>
      </c>
      <c r="CI67" s="24" t="str">
        <f t="shared" si="428"/>
        <v xml:space="preserve"> </v>
      </c>
      <c r="CJ67" s="13"/>
      <c r="CK67" s="20"/>
      <c r="CL67" s="29"/>
      <c r="CM67" s="24" t="str">
        <f t="shared" si="429"/>
        <v xml:space="preserve"> </v>
      </c>
      <c r="CN67" s="24" t="str">
        <f t="shared" si="430"/>
        <v xml:space="preserve"> </v>
      </c>
      <c r="CO67" s="13"/>
      <c r="CP67" s="20"/>
      <c r="CQ67" s="29"/>
      <c r="CR67" s="24" t="str">
        <f t="shared" si="441"/>
        <v xml:space="preserve"> </v>
      </c>
      <c r="CS67" s="24" t="str">
        <f t="shared" si="442"/>
        <v xml:space="preserve"> </v>
      </c>
      <c r="CT67" s="13"/>
      <c r="CU67" s="20"/>
      <c r="CV67" s="29"/>
      <c r="CW67" s="24" t="str">
        <f t="shared" si="137"/>
        <v xml:space="preserve"> </v>
      </c>
      <c r="CX67" s="24" t="str">
        <f t="shared" si="138"/>
        <v xml:space="preserve"> </v>
      </c>
      <c r="CY67" s="13"/>
      <c r="CZ67" s="20"/>
      <c r="DA67" s="29"/>
      <c r="DB67" s="24" t="str">
        <f t="shared" si="433"/>
        <v xml:space="preserve"> </v>
      </c>
      <c r="DC67" s="24" t="str">
        <f t="shared" si="434"/>
        <v xml:space="preserve"> </v>
      </c>
      <c r="DD67" s="13"/>
      <c r="DE67" s="20"/>
      <c r="DF67" s="29"/>
      <c r="DG67" s="24" t="str">
        <f t="shared" si="435"/>
        <v xml:space="preserve"> </v>
      </c>
      <c r="DH67" s="24" t="str">
        <f t="shared" si="436"/>
        <v xml:space="preserve"> </v>
      </c>
      <c r="DI67" s="13"/>
      <c r="DJ67" s="29"/>
      <c r="DK67" s="24" t="str">
        <f>IF(DI67=0," ",IF(DI67/DJ67*100&gt;200,"св.200",DI67/DJ67))</f>
        <v xml:space="preserve"> </v>
      </c>
      <c r="DL67" s="13"/>
      <c r="DM67" s="20"/>
      <c r="DN67" s="29"/>
      <c r="DO67" s="24" t="str">
        <f t="shared" si="437"/>
        <v xml:space="preserve"> </v>
      </c>
      <c r="DP67" s="58" t="str">
        <f>IF(DM67=0," ",IF(DM67/DN67*100&gt;200,"св.200",DM67/DN67))</f>
        <v xml:space="preserve"> </v>
      </c>
      <c r="DQ67" s="13"/>
      <c r="DR67" s="20"/>
      <c r="DS67" s="29"/>
      <c r="DT67" s="24" t="str">
        <f t="shared" si="114"/>
        <v xml:space="preserve"> </v>
      </c>
      <c r="DU67" s="24" t="str">
        <f>IF(DR67=0," ",IF(DR67/DS67*100&gt;200,"св.200",DR67/DS67))</f>
        <v xml:space="preserve"> </v>
      </c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1:144" s="15" customFormat="1" ht="15.75" customHeight="1" outlineLevel="1" x14ac:dyDescent="0.25">
      <c r="A68" s="14">
        <v>54</v>
      </c>
      <c r="B68" s="8" t="s">
        <v>94</v>
      </c>
      <c r="C68" s="13">
        <f t="shared" si="143"/>
        <v>4008637.6100000003</v>
      </c>
      <c r="D68" s="13">
        <f t="shared" si="144"/>
        <v>1259978.95</v>
      </c>
      <c r="E68" s="23">
        <v>2116731.41</v>
      </c>
      <c r="F68" s="24">
        <f t="shared" si="268"/>
        <v>0.31431600273789773</v>
      </c>
      <c r="G68" s="24">
        <f t="shared" si="269"/>
        <v>0.59524743859685059</v>
      </c>
      <c r="H68" s="13">
        <f t="shared" si="404"/>
        <v>3490641.1</v>
      </c>
      <c r="I68" s="13">
        <f t="shared" si="405"/>
        <v>1234220.75</v>
      </c>
      <c r="J68" s="20">
        <v>1641658.88</v>
      </c>
      <c r="K68" s="24">
        <f t="shared" si="406"/>
        <v>0.35357996271802333</v>
      </c>
      <c r="L68" s="24">
        <f t="shared" si="407"/>
        <v>0.75181315986911978</v>
      </c>
      <c r="M68" s="13">
        <v>987356.3</v>
      </c>
      <c r="N68" s="20">
        <v>786437.37</v>
      </c>
      <c r="O68" s="29">
        <v>694731.37</v>
      </c>
      <c r="P68" s="24">
        <f>IF(N68&lt;=0," ",IF(M68&lt;=0," ",IF(N68/M68*100&gt;200,"СВ.200",N68/M68)))</f>
        <v>0.79650818048155458</v>
      </c>
      <c r="Q68" s="24">
        <f>IF(O68=0," ",IF(N68/O68*100&gt;200,"св.200",N68/O68))</f>
        <v>1.1320021003226037</v>
      </c>
      <c r="R68" s="13"/>
      <c r="S68" s="20"/>
      <c r="T68" s="29"/>
      <c r="U68" s="24" t="str">
        <f t="shared" si="410"/>
        <v xml:space="preserve"> </v>
      </c>
      <c r="V68" s="24" t="str">
        <f t="shared" si="411"/>
        <v xml:space="preserve"> </v>
      </c>
      <c r="W68" s="13">
        <v>5284.8</v>
      </c>
      <c r="X68" s="20">
        <v>5284.8</v>
      </c>
      <c r="Y68" s="29">
        <v>-2900.18</v>
      </c>
      <c r="Z68" s="24">
        <f t="shared" ref="Z68" si="446">IF(X68&lt;=0," ",IF(W68&lt;=0," ",IF(X68/W68*100&gt;200,"СВ.200",X68/W68)))</f>
        <v>1</v>
      </c>
      <c r="AA68" s="24">
        <f t="shared" ref="AA68" si="447">IF(Y68=0," ",IF(X68/Y68*100&gt;200,"св.200",X68/Y68))</f>
        <v>-1.8222317235481937</v>
      </c>
      <c r="AB68" s="13">
        <v>710000</v>
      </c>
      <c r="AC68" s="20">
        <v>208949.17</v>
      </c>
      <c r="AD68" s="29">
        <v>178850.18</v>
      </c>
      <c r="AE68" s="24">
        <f t="shared" si="412"/>
        <v>0.29429460563380283</v>
      </c>
      <c r="AF68" s="24">
        <f t="shared" si="413"/>
        <v>1.1682916394045564</v>
      </c>
      <c r="AG68" s="13">
        <v>1787000</v>
      </c>
      <c r="AH68" s="20">
        <v>233549.41</v>
      </c>
      <c r="AI68" s="29">
        <v>770977.51</v>
      </c>
      <c r="AJ68" s="24">
        <f t="shared" si="414"/>
        <v>0.13069357022943481</v>
      </c>
      <c r="AK68" s="24">
        <f t="shared" si="415"/>
        <v>0.30292635903218501</v>
      </c>
      <c r="AL68" s="13">
        <v>1000</v>
      </c>
      <c r="AM68" s="20"/>
      <c r="AN68" s="29"/>
      <c r="AO68" s="24" t="str">
        <f t="shared" si="416"/>
        <v xml:space="preserve"> </v>
      </c>
      <c r="AP68" s="24" t="str">
        <f t="shared" si="417"/>
        <v xml:space="preserve"> </v>
      </c>
      <c r="AQ68" s="13">
        <f t="shared" si="445"/>
        <v>517996.51</v>
      </c>
      <c r="AR68" s="20">
        <f t="shared" si="418"/>
        <v>25758.199999999997</v>
      </c>
      <c r="AS68" s="40">
        <v>475072.53</v>
      </c>
      <c r="AT68" s="24">
        <f t="shared" si="419"/>
        <v>4.9726589856754044E-2</v>
      </c>
      <c r="AU68" s="24">
        <f t="shared" si="420"/>
        <v>5.4219510439805885E-2</v>
      </c>
      <c r="AV68" s="13"/>
      <c r="AW68" s="20"/>
      <c r="AX68" s="29"/>
      <c r="AY68" s="24" t="str">
        <f t="shared" si="421"/>
        <v xml:space="preserve"> </v>
      </c>
      <c r="AZ68" s="24" t="str">
        <f t="shared" si="422"/>
        <v xml:space="preserve"> </v>
      </c>
      <c r="BA68" s="13">
        <v>54842.879999999997</v>
      </c>
      <c r="BB68" s="20"/>
      <c r="BC68" s="29"/>
      <c r="BD68" s="24" t="str">
        <f t="shared" si="397"/>
        <v xml:space="preserve"> </v>
      </c>
      <c r="BE68" s="24" t="str">
        <f t="shared" si="398"/>
        <v xml:space="preserve"> </v>
      </c>
      <c r="BF68" s="13">
        <v>88316.68</v>
      </c>
      <c r="BG68" s="20">
        <v>24446.12</v>
      </c>
      <c r="BH68" s="29">
        <v>42855.62</v>
      </c>
      <c r="BI68" s="24">
        <f t="shared" si="439"/>
        <v>0.27680071307028298</v>
      </c>
      <c r="BJ68" s="24">
        <f t="shared" si="440"/>
        <v>0.57042973593661694</v>
      </c>
      <c r="BK68" s="13"/>
      <c r="BL68" s="20"/>
      <c r="BM68" s="29"/>
      <c r="BN68" s="24"/>
      <c r="BO68" s="24" t="str">
        <f t="shared" si="423"/>
        <v xml:space="preserve"> </v>
      </c>
      <c r="BP68" s="13"/>
      <c r="BQ68" s="20"/>
      <c r="BR68" s="29"/>
      <c r="BS68" s="24" t="str">
        <f t="shared" si="280"/>
        <v xml:space="preserve"> </v>
      </c>
      <c r="BT68" s="24" t="str">
        <f t="shared" si="424"/>
        <v xml:space="preserve"> </v>
      </c>
      <c r="BU68" s="13">
        <v>24836.95</v>
      </c>
      <c r="BV68" s="20">
        <v>1312.08</v>
      </c>
      <c r="BW68" s="29">
        <v>16216.91</v>
      </c>
      <c r="BX68" s="24">
        <f t="shared" si="285"/>
        <v>5.2827742536825172E-2</v>
      </c>
      <c r="BY68" s="24">
        <f t="shared" si="129"/>
        <v>8.0908138480142014E-2</v>
      </c>
      <c r="BZ68" s="13"/>
      <c r="CA68" s="20"/>
      <c r="CB68" s="29">
        <v>41600</v>
      </c>
      <c r="CC68" s="24" t="str">
        <f t="shared" si="323"/>
        <v xml:space="preserve"> </v>
      </c>
      <c r="CD68" s="24">
        <f t="shared" si="401"/>
        <v>0</v>
      </c>
      <c r="CE68" s="13">
        <f t="shared" si="425"/>
        <v>350000</v>
      </c>
      <c r="CF68" s="13">
        <f t="shared" si="426"/>
        <v>0</v>
      </c>
      <c r="CG68" s="23">
        <v>0</v>
      </c>
      <c r="CH68" s="30" t="str">
        <f t="shared" si="427"/>
        <v xml:space="preserve"> </v>
      </c>
      <c r="CI68" s="24" t="str">
        <f t="shared" si="428"/>
        <v xml:space="preserve"> </v>
      </c>
      <c r="CJ68" s="13"/>
      <c r="CK68" s="20"/>
      <c r="CL68" s="29"/>
      <c r="CM68" s="24" t="str">
        <f t="shared" si="429"/>
        <v xml:space="preserve"> </v>
      </c>
      <c r="CN68" s="24" t="str">
        <f t="shared" si="430"/>
        <v xml:space="preserve"> </v>
      </c>
      <c r="CO68" s="13">
        <v>350000</v>
      </c>
      <c r="CP68" s="20"/>
      <c r="CQ68" s="29"/>
      <c r="CR68" s="24" t="str">
        <f t="shared" si="441"/>
        <v xml:space="preserve"> </v>
      </c>
      <c r="CS68" s="24" t="str">
        <f t="shared" si="442"/>
        <v xml:space="preserve"> </v>
      </c>
      <c r="CT68" s="13"/>
      <c r="CU68" s="20"/>
      <c r="CV68" s="29"/>
      <c r="CW68" s="24" t="str">
        <f t="shared" si="137"/>
        <v xml:space="preserve"> </v>
      </c>
      <c r="CX68" s="24" t="str">
        <f t="shared" si="138"/>
        <v xml:space="preserve"> </v>
      </c>
      <c r="CY68" s="13"/>
      <c r="CZ68" s="20"/>
      <c r="DA68" s="29"/>
      <c r="DB68" s="24" t="str">
        <f t="shared" si="433"/>
        <v xml:space="preserve"> </v>
      </c>
      <c r="DC68" s="24" t="str">
        <f t="shared" si="434"/>
        <v xml:space="preserve"> </v>
      </c>
      <c r="DD68" s="13"/>
      <c r="DE68" s="20"/>
      <c r="DF68" s="29"/>
      <c r="DG68" s="24" t="str">
        <f t="shared" si="435"/>
        <v xml:space="preserve"> </v>
      </c>
      <c r="DH68" s="24" t="str">
        <f t="shared" si="436"/>
        <v xml:space="preserve"> </v>
      </c>
      <c r="DI68" s="13"/>
      <c r="DJ68" s="29">
        <v>374400</v>
      </c>
      <c r="DK68" s="24">
        <f t="shared" si="112"/>
        <v>0</v>
      </c>
      <c r="DL68" s="13"/>
      <c r="DM68" s="20"/>
      <c r="DN68" s="29"/>
      <c r="DO68" s="24" t="str">
        <f t="shared" si="437"/>
        <v xml:space="preserve"> </v>
      </c>
      <c r="DP68" s="58" t="str">
        <f t="shared" si="438"/>
        <v xml:space="preserve"> </v>
      </c>
      <c r="DQ68" s="13"/>
      <c r="DR68" s="20"/>
      <c r="DS68" s="29"/>
      <c r="DT68" s="24" t="str">
        <f t="shared" si="114"/>
        <v xml:space="preserve"> </v>
      </c>
      <c r="DU68" s="24" t="str">
        <f t="shared" ref="DU68:DU82" si="448">IF(DS68=0," ",IF(DR68/DS68*100&gt;200,"св.200",DR68/DS68))</f>
        <v xml:space="preserve"> </v>
      </c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1:144" s="17" customFormat="1" ht="15.75" x14ac:dyDescent="0.25">
      <c r="A69" s="16"/>
      <c r="B69" s="7" t="s">
        <v>131</v>
      </c>
      <c r="C69" s="43">
        <f>SUM(C70:C74)</f>
        <v>15396288.850000001</v>
      </c>
      <c r="D69" s="43">
        <f>SUM(D70:D74)</f>
        <v>11888587.619999999</v>
      </c>
      <c r="E69" s="26">
        <v>10582535.039999999</v>
      </c>
      <c r="F69" s="22">
        <f t="shared" si="268"/>
        <v>0.77217229007755317</v>
      </c>
      <c r="G69" s="22">
        <f t="shared" si="269"/>
        <v>1.1234158521623945</v>
      </c>
      <c r="H69" s="21">
        <f>SUM(H70:H74)</f>
        <v>14863948</v>
      </c>
      <c r="I69" s="43">
        <f>SUM(I70:I74)</f>
        <v>11425933.499999998</v>
      </c>
      <c r="J69" s="43">
        <v>10435659.449999999</v>
      </c>
      <c r="K69" s="22">
        <f t="shared" ref="K69:K94" si="449">IF(I69&lt;=0," ",IF(I69/H69*100&gt;200,"СВ.200",I69/H69))</f>
        <v>0.76870112166700244</v>
      </c>
      <c r="L69" s="22">
        <f t="shared" ref="L69:L127" si="450">IF(J69=0," ",IF(I69/J69*100&gt;200,"св.200",I69/J69))</f>
        <v>1.0948932891826015</v>
      </c>
      <c r="M69" s="43">
        <f>SUM(M70:M74)</f>
        <v>13015300</v>
      </c>
      <c r="N69" s="43">
        <f>SUM(N70:N74)</f>
        <v>10702066.5</v>
      </c>
      <c r="O69" s="43">
        <v>9302816.7599999998</v>
      </c>
      <c r="P69" s="22">
        <f t="shared" ref="P69:P94" si="451">IF(N69&lt;=0," ",IF(M69&lt;=0," ",IF(N69/M69*100&gt;200,"СВ.200",N69/M69)))</f>
        <v>0.82226813826803835</v>
      </c>
      <c r="Q69" s="22">
        <f t="shared" ref="Q69:Q127" si="452">IF(O69=0," ",IF(N69/O69*100&gt;200,"св.200",N69/O69))</f>
        <v>1.1504114050721128</v>
      </c>
      <c r="R69" s="43">
        <f>SUM(R70:R74)</f>
        <v>502663</v>
      </c>
      <c r="S69" s="43">
        <f>SUM(S70:S74)</f>
        <v>399771.96</v>
      </c>
      <c r="T69" s="43">
        <v>405752.5</v>
      </c>
      <c r="U69" s="22">
        <f t="shared" ref="U69:U94" si="453">IF(S69&lt;=0," ",IF(R69&lt;=0," ",IF(S69/R69*100&gt;200,"СВ.200",S69/R69)))</f>
        <v>0.79530810901140525</v>
      </c>
      <c r="V69" s="22">
        <f t="shared" ref="V69:V123" si="454">IF(T69=0," ",IF(S69/T69*100&gt;200,"св.200",S69/T69))</f>
        <v>0.98526062069857867</v>
      </c>
      <c r="W69" s="43">
        <f>SUM(W70:W74)</f>
        <v>136600</v>
      </c>
      <c r="X69" s="43">
        <f>SUM(X70:X74)</f>
        <v>-255587.38999999998</v>
      </c>
      <c r="Y69" s="43">
        <v>196262.85</v>
      </c>
      <c r="Z69" s="22" t="str">
        <f t="shared" ref="Z69:Z92" si="455">IF(X69&lt;=0," ",IF(W69&lt;=0," ",IF(X69/W69*100&gt;200,"СВ.200",X69/W69)))</f>
        <v xml:space="preserve"> </v>
      </c>
      <c r="AA69" s="22">
        <f t="shared" ref="AA69:AA123" si="456">IF(Y69=0," ",IF(X69/Y69*100&gt;200,"св.200",X69/Y69))</f>
        <v>-1.3022708576788729</v>
      </c>
      <c r="AB69" s="43">
        <f>SUM(AB70:AB74)</f>
        <v>195310</v>
      </c>
      <c r="AC69" s="43">
        <f>SUM(AC70:AC74)</f>
        <v>200485.63</v>
      </c>
      <c r="AD69" s="43">
        <v>31847.54</v>
      </c>
      <c r="AE69" s="22">
        <f t="shared" ref="AE69:AE94" si="457">IF(AC69&lt;=0," ",IF(AB69&lt;=0," ",IF(AC69/AB69*100&gt;200,"СВ.200",AC69/AB69)))</f>
        <v>1.0264995647944295</v>
      </c>
      <c r="AF69" s="22" t="str">
        <f t="shared" ref="AF69:AF127" si="458">IF(AD69=0," ",IF(AC69/AD69*100&gt;200,"св.200",AC69/AD69))</f>
        <v>св.200</v>
      </c>
      <c r="AG69" s="43">
        <f>SUM(AG70:AG74)</f>
        <v>1014075</v>
      </c>
      <c r="AH69" s="43">
        <f>SUM(AH70:AH74)</f>
        <v>379196.8</v>
      </c>
      <c r="AI69" s="43">
        <v>498979.80000000005</v>
      </c>
      <c r="AJ69" s="22">
        <f t="shared" ref="AJ69:AJ94" si="459">IF(AH69&lt;=0," ",IF(AG69&lt;=0," ",IF(AH69/AG69*100&gt;200,"СВ.200",AH69/AG69)))</f>
        <v>0.3739336834060597</v>
      </c>
      <c r="AK69" s="22">
        <f t="shared" ref="AK69:AK127" si="460">IF(AI69=0," ",IF(AH69/AI69*100&gt;200,"св.200",AH69/AI69))</f>
        <v>0.75994419012553205</v>
      </c>
      <c r="AL69" s="43">
        <f>SUM(AL70:AL74)</f>
        <v>0</v>
      </c>
      <c r="AM69" s="43">
        <f>SUM(AM70:AM74)</f>
        <v>0</v>
      </c>
      <c r="AN69" s="43">
        <v>0</v>
      </c>
      <c r="AO69" s="22" t="str">
        <f t="shared" si="354"/>
        <v xml:space="preserve"> </v>
      </c>
      <c r="AP69" s="22" t="str">
        <f t="shared" ref="AP69:AP127" si="461">IF(AN69=0," ",IF(AM69/AN69*100&gt;200,"св.200",AM69/AN69))</f>
        <v xml:space="preserve"> </v>
      </c>
      <c r="AQ69" s="43">
        <f>SUM(AQ70:AQ74)</f>
        <v>532340.85</v>
      </c>
      <c r="AR69" s="43">
        <f>SUM(AR70:AR74)</f>
        <v>462654.12</v>
      </c>
      <c r="AS69" s="43">
        <v>146875.59</v>
      </c>
      <c r="AT69" s="22">
        <f t="shared" si="99"/>
        <v>0.86909377704153268</v>
      </c>
      <c r="AU69" s="22" t="str">
        <f t="shared" si="122"/>
        <v>св.200</v>
      </c>
      <c r="AV69" s="43">
        <f>SUM(AV70:AV74)</f>
        <v>85000</v>
      </c>
      <c r="AW69" s="43">
        <f>SUM(AW70:AW74)</f>
        <v>17230.25</v>
      </c>
      <c r="AX69" s="43">
        <v>49425.46</v>
      </c>
      <c r="AY69" s="22">
        <f t="shared" ref="AY69:AY94" si="462">IF(AW69&lt;=0," ",IF(AV69&lt;=0," ",IF(AW69/AV69*100&gt;200,"СВ.200",AW69/AV69)))</f>
        <v>0.20270882352941177</v>
      </c>
      <c r="AZ69" s="22">
        <f t="shared" ref="AZ69:AZ127" si="463">IF(AX69=0," ",IF(AW69/AX69*100&gt;200,"св.200",AW69/AX69))</f>
        <v>0.34861081717802933</v>
      </c>
      <c r="BA69" s="43">
        <f>SUM(BA70:BA74)</f>
        <v>116541.09</v>
      </c>
      <c r="BB69" s="43">
        <f>SUM(BB70:BB74)</f>
        <v>112145.12999999999</v>
      </c>
      <c r="BC69" s="43">
        <v>0</v>
      </c>
      <c r="BD69" s="22">
        <f t="shared" ref="BD69:BD123" si="464">IF(BB69&lt;=0," ",IF(BA69&lt;=0," ",IF(BB69/BA69*100&gt;200,"СВ.200",BB69/BA69)))</f>
        <v>0.96227974184899068</v>
      </c>
      <c r="BE69" s="22" t="str">
        <f t="shared" ref="BE69:BE123" si="465">IF(BC69=0," ",IF(BB69/BC69*100&gt;200,"св.200",BB69/BC69))</f>
        <v xml:space="preserve"> </v>
      </c>
      <c r="BF69" s="43">
        <f>SUM(BF70:BF74)</f>
        <v>0</v>
      </c>
      <c r="BG69" s="43">
        <f>SUM(BG70:BG74)</f>
        <v>0</v>
      </c>
      <c r="BH69" s="43">
        <v>0</v>
      </c>
      <c r="BI69" s="22" t="str">
        <f t="shared" ref="BI69:BI94" si="466">IF(BG69&lt;=0," ",IF(BF69&lt;=0," ",IF(BG69/BF69*100&gt;200,"СВ.200",BG69/BF69)))</f>
        <v xml:space="preserve"> </v>
      </c>
      <c r="BJ69" s="22" t="str">
        <f t="shared" ref="BJ69:BJ123" si="467">IF(BH69=0," ",IF(BG69/BH69*100&gt;200,"св.200",BG69/BH69))</f>
        <v xml:space="preserve"> </v>
      </c>
      <c r="BK69" s="43">
        <f>SUM(BK70:BK74)</f>
        <v>0</v>
      </c>
      <c r="BL69" s="43">
        <f>SUM(BL70:BL74)</f>
        <v>0</v>
      </c>
      <c r="BM69" s="43">
        <v>0</v>
      </c>
      <c r="BN69" s="22" t="str">
        <f t="shared" ref="BN69:BN80" si="468">IF(BL69&lt;=0," ",IF(BK69&lt;=0," ",IF(BL69/BK69*100&gt;200,"СВ.200",BL69/BK69)))</f>
        <v xml:space="preserve"> </v>
      </c>
      <c r="BO69" s="22" t="str">
        <f t="shared" ref="BO69:BO127" si="469">IF(BM69=0," ",IF(BL69/BM69*100&gt;200,"св.200",BL69/BM69))</f>
        <v xml:space="preserve"> </v>
      </c>
      <c r="BP69" s="43">
        <f>SUM(BP70:BP74)</f>
        <v>10000</v>
      </c>
      <c r="BQ69" s="43">
        <f>SUM(BQ70:BQ74)</f>
        <v>2521.08</v>
      </c>
      <c r="BR69" s="43">
        <v>1307.8800000000001</v>
      </c>
      <c r="BS69" s="22">
        <f t="shared" si="280"/>
        <v>0.252108</v>
      </c>
      <c r="BT69" s="22">
        <f t="shared" ref="BT69:BT123" si="470">IF(BR69=0," ",IF(BQ69/BR69*100&gt;200,"св.200",BQ69/BR69))</f>
        <v>1.9276080374346267</v>
      </c>
      <c r="BU69" s="43">
        <f>SUM(BU70:BU74)</f>
        <v>51000</v>
      </c>
      <c r="BV69" s="43">
        <f>SUM(BV70:BV74)</f>
        <v>65200</v>
      </c>
      <c r="BW69" s="43">
        <v>95600</v>
      </c>
      <c r="BX69" s="22">
        <f t="shared" ref="BX69:BX87" si="471">IF(BV69&lt;=0," ",IF(BU69&lt;=0," ",IF(BV69/BU69*100&gt;200,"СВ.200",BV69/BU69)))</f>
        <v>1.2784313725490195</v>
      </c>
      <c r="BY69" s="22">
        <f t="shared" ref="BY69:BY122" si="472">IF(BW69=0," ",IF(BV69/BW69*100&gt;200,"св.200",BV69/BW69))</f>
        <v>0.68200836820083677</v>
      </c>
      <c r="BZ69" s="43">
        <f>SUM(BZ70:BZ74)</f>
        <v>171175.83</v>
      </c>
      <c r="CA69" s="43">
        <f>SUM(CA70:CA74)</f>
        <v>171175.83</v>
      </c>
      <c r="CB69" s="43">
        <v>0</v>
      </c>
      <c r="CC69" s="22">
        <f t="shared" si="323"/>
        <v>1</v>
      </c>
      <c r="CD69" s="22" t="str">
        <f t="shared" ref="CD69:CD127" si="473">IF(CB69=0," ",IF(CA69/CB69*100&gt;200,"св.200",CA69/CB69))</f>
        <v xml:space="preserve"> </v>
      </c>
      <c r="CE69" s="43">
        <f>SUM(CE70:CE74)</f>
        <v>96623</v>
      </c>
      <c r="CF69" s="43">
        <f>SUM(CF70:CF74)</f>
        <v>92380.9</v>
      </c>
      <c r="CG69" s="43">
        <v>542.25</v>
      </c>
      <c r="CH69" s="22">
        <f t="shared" ref="CH69:CH123" si="474">IF(CF69&lt;=0," ",IF(CE69&lt;=0," ",IF(CF69/CE69*100&gt;200,"СВ.200",CF69/CE69)))</f>
        <v>0.95609637456920193</v>
      </c>
      <c r="CI69" s="22" t="str">
        <f>IF(CF69=0," ",IF(CF69/CG69*100&gt;200,"св.200",CF69/CG69))</f>
        <v>св.200</v>
      </c>
      <c r="CJ69" s="43">
        <f>SUM(CJ70:CJ74)</f>
        <v>35000</v>
      </c>
      <c r="CK69" s="43">
        <f>SUM(CK70:CK74)</f>
        <v>30757.9</v>
      </c>
      <c r="CL69" s="43">
        <v>542.25</v>
      </c>
      <c r="CM69" s="22">
        <f t="shared" ref="CM69:CM127" si="475">IF(CK69&lt;=0," ",IF(CJ69&lt;=0," ",IF(CK69/CJ69*100&gt;200,"СВ.200",CK69/CJ69)))</f>
        <v>0.87879714285714294</v>
      </c>
      <c r="CN69" s="22" t="str">
        <f>IF(CK69=0," ",IF(CK69/CL69*100&gt;200,"св.200",CK69/CL69))</f>
        <v>св.200</v>
      </c>
      <c r="CO69" s="43">
        <f>SUM(CO70:CO74)</f>
        <v>61623</v>
      </c>
      <c r="CP69" s="43">
        <f>SUM(CP70:CP74)</f>
        <v>61623</v>
      </c>
      <c r="CQ69" s="43">
        <v>0</v>
      </c>
      <c r="CR69" s="22">
        <f t="shared" ref="CR69:CR123" si="476">IF(CP69&lt;=0," ",IF(CO69&lt;=0," ",IF(CP69/CO69*100&gt;200,"СВ.200",CP69/CO69)))</f>
        <v>1</v>
      </c>
      <c r="CS69" s="22" t="str">
        <f t="shared" ref="CS69:CS123" si="477">IF(CQ69=0," ",IF(CP69/CQ69*100&gt;200,"св.200",CP69/CQ69))</f>
        <v xml:space="preserve"> </v>
      </c>
      <c r="CT69" s="43">
        <f>SUM(CT70:CT74)</f>
        <v>0</v>
      </c>
      <c r="CU69" s="43">
        <f>SUM(CU70:CU74)</f>
        <v>0</v>
      </c>
      <c r="CV69" s="43">
        <v>0</v>
      </c>
      <c r="CW69" s="34" t="str">
        <f t="shared" si="137"/>
        <v xml:space="preserve"> </v>
      </c>
      <c r="CX69" s="34" t="str">
        <f t="shared" si="138"/>
        <v xml:space="preserve"> </v>
      </c>
      <c r="CY69" s="43">
        <f>SUM(CY70:CY74)</f>
        <v>0</v>
      </c>
      <c r="CZ69" s="43">
        <f>SUM(CZ70:CZ74)</f>
        <v>0</v>
      </c>
      <c r="DA69" s="43">
        <v>0</v>
      </c>
      <c r="DB69" s="22" t="str">
        <f t="shared" ref="DB69:DB94" si="478">IF(CZ69&lt;=0," ",IF(CY69&lt;=0," ",IF(CZ69/CY69*100&gt;200,"СВ.200",CZ69/CY69)))</f>
        <v xml:space="preserve"> </v>
      </c>
      <c r="DC69" s="22" t="str">
        <f t="shared" ref="DC69:DC127" si="479">IF(DA69=0," ",IF(CZ69/DA69*100&gt;200,"св.200",CZ69/DA69))</f>
        <v xml:space="preserve"> </v>
      </c>
      <c r="DD69" s="43">
        <f>SUM(DD70:DD74)</f>
        <v>0</v>
      </c>
      <c r="DE69" s="43">
        <f>SUM(DE70:DE74)</f>
        <v>0</v>
      </c>
      <c r="DF69" s="43">
        <v>0</v>
      </c>
      <c r="DG69" s="22" t="str">
        <f t="shared" ref="DG69:DG94" si="480">IF(DE69&lt;=0," ",IF(DD69&lt;=0," ",IF(DE69/DD69*100&gt;200,"СВ.200",DE69/DD69)))</f>
        <v xml:space="preserve"> </v>
      </c>
      <c r="DH69" s="22" t="str">
        <f t="shared" ref="DH69:DH128" si="481">IF(DF69=0," ",IF(DE69/DF69*100&gt;200,"св.200",DE69/DF69))</f>
        <v xml:space="preserve"> </v>
      </c>
      <c r="DI69" s="43">
        <f>SUM(DI70:DI74)</f>
        <v>0</v>
      </c>
      <c r="DJ69" s="43">
        <v>0</v>
      </c>
      <c r="DK69" s="22" t="str">
        <f t="shared" ref="DK69:DK130" si="482">IF(DJ69=0," ",IF(DI69/DJ69*100&gt;200,"св.200",DI69/DJ69))</f>
        <v xml:space="preserve"> </v>
      </c>
      <c r="DL69" s="43">
        <f>SUM(DL70:DL74)</f>
        <v>0</v>
      </c>
      <c r="DM69" s="43">
        <f>SUM(DM70:DM74)</f>
        <v>0</v>
      </c>
      <c r="DN69" s="43">
        <v>0</v>
      </c>
      <c r="DO69" s="22" t="str">
        <f t="shared" ref="DO69:DO94" si="483">IF(DM69&lt;=0," ",IF(DL69&lt;=0," ",IF(DM69/DL69*100&gt;200,"СВ.200",DM69/DL69)))</f>
        <v xml:space="preserve"> </v>
      </c>
      <c r="DP69" s="57" t="str">
        <f t="shared" ref="DP69:DP121" si="484">IF(DN69=0," ",IF(DM69/DN69*100&gt;200,"св.200",DM69/DN69))</f>
        <v xml:space="preserve"> </v>
      </c>
      <c r="DQ69" s="43">
        <f>SUM(DQ70:DQ74)</f>
        <v>0</v>
      </c>
      <c r="DR69" s="43">
        <f>SUM(DR70:DR74)</f>
        <v>0</v>
      </c>
      <c r="DS69" s="43">
        <v>0</v>
      </c>
      <c r="DT69" s="22" t="str">
        <f t="shared" si="114"/>
        <v xml:space="preserve"> </v>
      </c>
      <c r="DU69" s="22" t="str">
        <f t="shared" si="448"/>
        <v xml:space="preserve"> </v>
      </c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1:144" s="15" customFormat="1" ht="15.75" customHeight="1" outlineLevel="1" x14ac:dyDescent="0.25">
      <c r="A70" s="14">
        <v>55</v>
      </c>
      <c r="B70" s="8" t="s">
        <v>108</v>
      </c>
      <c r="C70" s="13">
        <f t="shared" si="143"/>
        <v>13897848</v>
      </c>
      <c r="D70" s="13">
        <f t="shared" si="144"/>
        <v>11110593.83</v>
      </c>
      <c r="E70" s="23">
        <v>9761545.0099999998</v>
      </c>
      <c r="F70" s="24">
        <f t="shared" ref="F70:F101" si="485">IF(D70&lt;=0," ",IF(D70/C70*100&gt;200,"СВ.200",D70/C70))</f>
        <v>0.79944706763234141</v>
      </c>
      <c r="G70" s="24">
        <f t="shared" ref="G70:G101" si="486">IF(E70=0," ",IF(D70/E70*100&gt;200,"св.200",D70/E70))</f>
        <v>1.1382003380221057</v>
      </c>
      <c r="H70" s="13">
        <f t="shared" ref="H70" si="487">M70+R70+W70+AB70+AG70+AL70</f>
        <v>13716848</v>
      </c>
      <c r="I70" s="13">
        <f t="shared" ref="I70" si="488">N70+S70+X70+AC70+AH70+AM70</f>
        <v>10994884.6</v>
      </c>
      <c r="J70" s="20">
        <v>9614669.4199999999</v>
      </c>
      <c r="K70" s="24">
        <f t="shared" si="449"/>
        <v>0.80156057718216311</v>
      </c>
      <c r="L70" s="24">
        <f t="shared" si="450"/>
        <v>1.1435530562422602</v>
      </c>
      <c r="M70" s="13">
        <v>12637200</v>
      </c>
      <c r="N70" s="20">
        <v>10347229.02</v>
      </c>
      <c r="O70" s="29">
        <v>8991316.3699999992</v>
      </c>
      <c r="P70" s="24">
        <f t="shared" si="451"/>
        <v>0.81879126863545715</v>
      </c>
      <c r="Q70" s="24">
        <f t="shared" si="452"/>
        <v>1.1508024625319686</v>
      </c>
      <c r="R70" s="13">
        <v>502663</v>
      </c>
      <c r="S70" s="20">
        <v>399771.96</v>
      </c>
      <c r="T70" s="29">
        <v>405752.5</v>
      </c>
      <c r="U70" s="24">
        <f t="shared" si="453"/>
        <v>0.79530810901140525</v>
      </c>
      <c r="V70" s="24">
        <f t="shared" si="454"/>
        <v>0.98526062069857867</v>
      </c>
      <c r="W70" s="13">
        <v>22000</v>
      </c>
      <c r="X70" s="20">
        <v>744</v>
      </c>
      <c r="Y70" s="29"/>
      <c r="Z70" s="24">
        <f t="shared" si="455"/>
        <v>3.3818181818181817E-2</v>
      </c>
      <c r="AA70" s="24" t="str">
        <f t="shared" si="456"/>
        <v xml:space="preserve"> </v>
      </c>
      <c r="AB70" s="13">
        <v>55000</v>
      </c>
      <c r="AC70" s="20">
        <v>80522.429999999993</v>
      </c>
      <c r="AD70" s="29">
        <v>12965.09</v>
      </c>
      <c r="AE70" s="24">
        <f t="shared" si="457"/>
        <v>1.4640441818181817</v>
      </c>
      <c r="AF70" s="24" t="str">
        <f t="shared" si="458"/>
        <v>св.200</v>
      </c>
      <c r="AG70" s="13">
        <v>499985</v>
      </c>
      <c r="AH70" s="20">
        <v>166617.19</v>
      </c>
      <c r="AI70" s="29">
        <v>204635.46</v>
      </c>
      <c r="AJ70" s="24">
        <f t="shared" si="459"/>
        <v>0.33324437733131995</v>
      </c>
      <c r="AK70" s="24">
        <f t="shared" si="460"/>
        <v>0.81421465272929727</v>
      </c>
      <c r="AL70" s="13"/>
      <c r="AM70" s="20"/>
      <c r="AN70" s="29"/>
      <c r="AO70" s="24" t="str">
        <f t="shared" si="354"/>
        <v xml:space="preserve"> </v>
      </c>
      <c r="AP70" s="24" t="str">
        <f t="shared" si="461"/>
        <v xml:space="preserve"> </v>
      </c>
      <c r="AQ70" s="13">
        <f t="shared" ref="AQ70" si="489">AV70+BA70+BF70+BK70+BP70+BU70+BZ70+CE70+CT70+CY70+DD70+DL70+DQ70</f>
        <v>181000</v>
      </c>
      <c r="AR70" s="20">
        <f t="shared" ref="AR70" si="490">AW70+BB70+BG70+BL70+BQ70+BV70+CA70+CF70+CU70+CZ70+DE70+DI70+DM70+DR70</f>
        <v>115709.23000000001</v>
      </c>
      <c r="AS70" s="40">
        <v>146875.59</v>
      </c>
      <c r="AT70" s="24">
        <f t="shared" ref="AT70:AT132" si="491">IF(AR70&lt;=0," ",IF(AQ70&lt;=0," ",IF(AR70/AQ70*100&gt;200,"СВ.200",AR70/AQ70)))</f>
        <v>0.63927751381215481</v>
      </c>
      <c r="AU70" s="24">
        <f t="shared" si="122"/>
        <v>0.78780435877738442</v>
      </c>
      <c r="AV70" s="13">
        <v>85000</v>
      </c>
      <c r="AW70" s="20">
        <v>17230.25</v>
      </c>
      <c r="AX70" s="29">
        <v>49425.46</v>
      </c>
      <c r="AY70" s="24">
        <f t="shared" si="462"/>
        <v>0.20270882352941177</v>
      </c>
      <c r="AZ70" s="24">
        <f t="shared" si="463"/>
        <v>0.34861081717802933</v>
      </c>
      <c r="BA70" s="13"/>
      <c r="BB70" s="20"/>
      <c r="BC70" s="29"/>
      <c r="BD70" s="24" t="str">
        <f t="shared" si="464"/>
        <v xml:space="preserve"> </v>
      </c>
      <c r="BE70" s="24" t="str">
        <f t="shared" si="465"/>
        <v xml:space="preserve"> </v>
      </c>
      <c r="BF70" s="13"/>
      <c r="BG70" s="20"/>
      <c r="BH70" s="29"/>
      <c r="BI70" s="24" t="str">
        <f t="shared" si="466"/>
        <v xml:space="preserve"> </v>
      </c>
      <c r="BJ70" s="24" t="str">
        <f t="shared" si="467"/>
        <v xml:space="preserve"> </v>
      </c>
      <c r="BK70" s="13"/>
      <c r="BL70" s="20"/>
      <c r="BM70" s="29"/>
      <c r="BN70" s="24" t="str">
        <f t="shared" si="468"/>
        <v xml:space="preserve"> </v>
      </c>
      <c r="BO70" s="24" t="str">
        <f t="shared" si="469"/>
        <v xml:space="preserve"> </v>
      </c>
      <c r="BP70" s="13">
        <v>10000</v>
      </c>
      <c r="BQ70" s="20">
        <v>2521.08</v>
      </c>
      <c r="BR70" s="29">
        <v>1307.8800000000001</v>
      </c>
      <c r="BS70" s="24">
        <f t="shared" ref="BS70:BS101" si="492">IF(BQ70&lt;=0," ",IF(BP70&lt;=0," ",IF(BQ70/BP70*100&gt;200,"СВ.200",BQ70/BP70)))</f>
        <v>0.252108</v>
      </c>
      <c r="BT70" s="24">
        <f t="shared" si="470"/>
        <v>1.9276080374346267</v>
      </c>
      <c r="BU70" s="13">
        <v>51000</v>
      </c>
      <c r="BV70" s="20">
        <v>65200</v>
      </c>
      <c r="BW70" s="29">
        <v>95600</v>
      </c>
      <c r="BX70" s="24">
        <f t="shared" si="471"/>
        <v>1.2784313725490195</v>
      </c>
      <c r="BY70" s="24">
        <f t="shared" si="472"/>
        <v>0.68200836820083677</v>
      </c>
      <c r="BZ70" s="13"/>
      <c r="CA70" s="20"/>
      <c r="CB70" s="29"/>
      <c r="CC70" s="24" t="str">
        <f t="shared" si="323"/>
        <v xml:space="preserve"> </v>
      </c>
      <c r="CD70" s="24" t="str">
        <f t="shared" si="473"/>
        <v xml:space="preserve"> </v>
      </c>
      <c r="CE70" s="13">
        <f t="shared" ref="CE70" si="493">CJ70+CO70</f>
        <v>35000</v>
      </c>
      <c r="CF70" s="13">
        <f t="shared" ref="CF70" si="494">CK70+CP70</f>
        <v>30757.9</v>
      </c>
      <c r="CG70" s="23">
        <v>542.25</v>
      </c>
      <c r="CH70" s="24">
        <f>IF(CF70&lt;=0," ",IF(CE70&lt;=0," ",IF(CF70/CE70*100&gt;200,"СВ.200",CF70/CE70)))</f>
        <v>0.87879714285714294</v>
      </c>
      <c r="CI70" s="24" t="str">
        <f>IF(CF70=0," ",IF(CF70/CG70*100&gt;200,"св.200",CF70/CG70))</f>
        <v>св.200</v>
      </c>
      <c r="CJ70" s="13">
        <v>35000</v>
      </c>
      <c r="CK70" s="20">
        <v>30757.9</v>
      </c>
      <c r="CL70" s="29">
        <v>542.25</v>
      </c>
      <c r="CM70" s="24">
        <f t="shared" si="475"/>
        <v>0.87879714285714294</v>
      </c>
      <c r="CN70" s="24" t="str">
        <f>IF(CK70=0," ",IF(CK70/CL70*100&gt;200,"св.200",CK70/CL70))</f>
        <v>св.200</v>
      </c>
      <c r="CO70" s="13"/>
      <c r="CP70" s="20"/>
      <c r="CQ70" s="29"/>
      <c r="CR70" s="24" t="str">
        <f t="shared" si="476"/>
        <v xml:space="preserve"> </v>
      </c>
      <c r="CS70" s="24" t="str">
        <f t="shared" si="477"/>
        <v xml:space="preserve"> </v>
      </c>
      <c r="CT70" s="13"/>
      <c r="CU70" s="20"/>
      <c r="CV70" s="29"/>
      <c r="CW70" s="24" t="str">
        <f t="shared" si="137"/>
        <v xml:space="preserve"> </v>
      </c>
      <c r="CX70" s="24" t="str">
        <f t="shared" si="138"/>
        <v xml:space="preserve"> </v>
      </c>
      <c r="CY70" s="13"/>
      <c r="CZ70" s="20"/>
      <c r="DA70" s="29"/>
      <c r="DB70" s="24" t="str">
        <f t="shared" si="478"/>
        <v xml:space="preserve"> </v>
      </c>
      <c r="DC70" s="24" t="str">
        <f t="shared" si="479"/>
        <v xml:space="preserve"> </v>
      </c>
      <c r="DD70" s="13"/>
      <c r="DE70" s="20"/>
      <c r="DF70" s="29"/>
      <c r="DG70" s="24" t="str">
        <f t="shared" si="480"/>
        <v xml:space="preserve"> </v>
      </c>
      <c r="DH70" s="24" t="str">
        <f t="shared" si="481"/>
        <v xml:space="preserve"> </v>
      </c>
      <c r="DI70" s="13"/>
      <c r="DJ70" s="29"/>
      <c r="DK70" s="24" t="str">
        <f t="shared" si="482"/>
        <v xml:space="preserve"> </v>
      </c>
      <c r="DL70" s="13"/>
      <c r="DM70" s="20"/>
      <c r="DN70" s="29"/>
      <c r="DO70" s="24" t="str">
        <f t="shared" si="483"/>
        <v xml:space="preserve"> </v>
      </c>
      <c r="DP70" s="58" t="str">
        <f t="shared" si="484"/>
        <v xml:space="preserve"> </v>
      </c>
      <c r="DQ70" s="13"/>
      <c r="DR70" s="20"/>
      <c r="DS70" s="29"/>
      <c r="DT70" s="24" t="str">
        <f t="shared" ref="DT70:DT82" si="495">IF(DR70&lt;=0," ",IF(DQ70&lt;=0," ",IF(DR70/DQ70*100&gt;200,"СВ.200",DR70/DQ70)))</f>
        <v xml:space="preserve"> </v>
      </c>
      <c r="DU70" s="24" t="str">
        <f t="shared" si="448"/>
        <v xml:space="preserve"> </v>
      </c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1:144" s="15" customFormat="1" ht="15" customHeight="1" outlineLevel="1" x14ac:dyDescent="0.25">
      <c r="A71" s="14">
        <f>A70+1</f>
        <v>56</v>
      </c>
      <c r="B71" s="8" t="s">
        <v>90</v>
      </c>
      <c r="C71" s="13">
        <f t="shared" si="143"/>
        <v>120395.96</v>
      </c>
      <c r="D71" s="13">
        <f t="shared" si="144"/>
        <v>61327.95</v>
      </c>
      <c r="E71" s="23">
        <v>81872.97</v>
      </c>
      <c r="F71" s="24">
        <f t="shared" si="485"/>
        <v>0.50938544781735196</v>
      </c>
      <c r="G71" s="24">
        <f t="shared" si="486"/>
        <v>0.74906223629117152</v>
      </c>
      <c r="H71" s="13">
        <f t="shared" ref="H71:H74" si="496">M71+R71+W71+AB71+AG71+AL71</f>
        <v>116000</v>
      </c>
      <c r="I71" s="13">
        <f t="shared" ref="I71:I74" si="497">N71+S71+X71+AC71+AH71+AM71</f>
        <v>61327.95</v>
      </c>
      <c r="J71" s="20">
        <v>81872.97</v>
      </c>
      <c r="K71" s="24">
        <f t="shared" si="449"/>
        <v>0.52868922413793096</v>
      </c>
      <c r="L71" s="24">
        <f t="shared" si="450"/>
        <v>0.74906223629117152</v>
      </c>
      <c r="M71" s="13">
        <v>30000</v>
      </c>
      <c r="N71" s="20">
        <v>26052.39</v>
      </c>
      <c r="O71" s="29">
        <v>32210.43</v>
      </c>
      <c r="P71" s="24">
        <f t="shared" si="451"/>
        <v>0.86841299999999999</v>
      </c>
      <c r="Q71" s="24">
        <f t="shared" si="452"/>
        <v>0.80881844793751589</v>
      </c>
      <c r="R71" s="13"/>
      <c r="S71" s="20"/>
      <c r="T71" s="29"/>
      <c r="U71" s="24" t="str">
        <f t="shared" si="453"/>
        <v xml:space="preserve"> </v>
      </c>
      <c r="V71" s="24" t="str">
        <f t="shared" ref="V71:V74" si="498">IF(S71=0," ",IF(S71/T71*100&gt;200,"св.200",S71/T71))</f>
        <v xml:space="preserve"> </v>
      </c>
      <c r="W71" s="13">
        <v>1000</v>
      </c>
      <c r="X71" s="20">
        <v>4833</v>
      </c>
      <c r="Y71" s="29">
        <v>33506.85</v>
      </c>
      <c r="Z71" s="24" t="str">
        <f t="shared" ref="Z71" si="499">IF(X71&lt;=0," ",IF(W71&lt;=0," ",IF(X71/W71*100&gt;200,"СВ.200",X71/W71)))</f>
        <v>СВ.200</v>
      </c>
      <c r="AA71" s="24">
        <f t="shared" ref="AA71" si="500">IF(Y71=0," ",IF(X71/Y71*100&gt;200,"св.200",X71/Y71))</f>
        <v>0.14423916303681189</v>
      </c>
      <c r="AB71" s="13">
        <v>5000</v>
      </c>
      <c r="AC71" s="20">
        <v>3217.31</v>
      </c>
      <c r="AD71" s="29">
        <v>684.03</v>
      </c>
      <c r="AE71" s="24">
        <f t="shared" si="457"/>
        <v>0.64346199999999998</v>
      </c>
      <c r="AF71" s="24" t="str">
        <f t="shared" si="458"/>
        <v>св.200</v>
      </c>
      <c r="AG71" s="13">
        <v>80000</v>
      </c>
      <c r="AH71" s="20">
        <v>27225.25</v>
      </c>
      <c r="AI71" s="29">
        <v>15471.66</v>
      </c>
      <c r="AJ71" s="24">
        <f t="shared" si="459"/>
        <v>0.34031562500000001</v>
      </c>
      <c r="AK71" s="24">
        <f t="shared" si="460"/>
        <v>1.7596851275170216</v>
      </c>
      <c r="AL71" s="13"/>
      <c r="AM71" s="20"/>
      <c r="AN71" s="29"/>
      <c r="AO71" s="24" t="str">
        <f t="shared" si="354"/>
        <v xml:space="preserve"> </v>
      </c>
      <c r="AP71" s="24" t="str">
        <f t="shared" si="461"/>
        <v xml:space="preserve"> </v>
      </c>
      <c r="AQ71" s="13">
        <f t="shared" ref="AQ71:AQ74" si="501">AV71+BA71+BF71+BK71+BP71+BU71+BZ71+CE71+CT71+CY71+DD71+DL71+DQ71</f>
        <v>4395.96</v>
      </c>
      <c r="AR71" s="20">
        <f t="shared" ref="AR71:AR74" si="502">AW71+BB71+BG71+BL71+BQ71+BV71+CA71+CF71+CU71+CZ71+DE71+DI71+DM71+DR71</f>
        <v>0</v>
      </c>
      <c r="AS71" s="40">
        <v>0</v>
      </c>
      <c r="AT71" s="24" t="str">
        <f t="shared" ref="AT71:AT74" si="503">IF(AR71&lt;=0," ",IF(AQ71&lt;=0," ",IF(AR71/AQ71*100&gt;200,"СВ.200",AR71/AQ71)))</f>
        <v xml:space="preserve"> </v>
      </c>
      <c r="AU71" s="24" t="str">
        <f t="shared" ref="AU71:AU74" si="504">IF(AS71=0," ",IF(AR71/AS71*100&gt;200,"св.200",AR71/AS71))</f>
        <v xml:space="preserve"> </v>
      </c>
      <c r="AV71" s="13"/>
      <c r="AW71" s="20"/>
      <c r="AX71" s="29"/>
      <c r="AY71" s="24" t="str">
        <f t="shared" si="462"/>
        <v xml:space="preserve"> </v>
      </c>
      <c r="AZ71" s="24" t="str">
        <f t="shared" si="463"/>
        <v xml:space="preserve"> </v>
      </c>
      <c r="BA71" s="13">
        <v>4395.96</v>
      </c>
      <c r="BB71" s="20"/>
      <c r="BC71" s="29"/>
      <c r="BD71" s="24" t="str">
        <f t="shared" si="464"/>
        <v xml:space="preserve"> </v>
      </c>
      <c r="BE71" s="24" t="str">
        <f t="shared" si="465"/>
        <v xml:space="preserve"> </v>
      </c>
      <c r="BF71" s="13"/>
      <c r="BG71" s="20"/>
      <c r="BH71" s="29"/>
      <c r="BI71" s="24" t="str">
        <f t="shared" si="466"/>
        <v xml:space="preserve"> </v>
      </c>
      <c r="BJ71" s="24" t="str">
        <f t="shared" si="467"/>
        <v xml:space="preserve"> </v>
      </c>
      <c r="BK71" s="13"/>
      <c r="BL71" s="20"/>
      <c r="BM71" s="29"/>
      <c r="BN71" s="24" t="str">
        <f t="shared" si="468"/>
        <v xml:space="preserve"> </v>
      </c>
      <c r="BO71" s="24" t="str">
        <f t="shared" si="469"/>
        <v xml:space="preserve"> </v>
      </c>
      <c r="BP71" s="13"/>
      <c r="BQ71" s="20"/>
      <c r="BR71" s="29"/>
      <c r="BS71" s="24" t="str">
        <f t="shared" si="492"/>
        <v xml:space="preserve"> </v>
      </c>
      <c r="BT71" s="24" t="str">
        <f t="shared" si="470"/>
        <v xml:space="preserve"> </v>
      </c>
      <c r="BU71" s="13"/>
      <c r="BV71" s="20"/>
      <c r="BW71" s="29"/>
      <c r="BX71" s="24" t="str">
        <f t="shared" si="471"/>
        <v xml:space="preserve"> </v>
      </c>
      <c r="BY71" s="24" t="str">
        <f t="shared" si="472"/>
        <v xml:space="preserve"> </v>
      </c>
      <c r="BZ71" s="13"/>
      <c r="CA71" s="20"/>
      <c r="CB71" s="29"/>
      <c r="CC71" s="24" t="str">
        <f t="shared" si="323"/>
        <v xml:space="preserve"> </v>
      </c>
      <c r="CD71" s="24" t="str">
        <f t="shared" si="473"/>
        <v xml:space="preserve"> </v>
      </c>
      <c r="CE71" s="13">
        <f t="shared" ref="CE71:CE74" si="505">CJ71+CO71</f>
        <v>0</v>
      </c>
      <c r="CF71" s="13">
        <f t="shared" ref="CF71:CF74" si="506">CK71+CP71</f>
        <v>0</v>
      </c>
      <c r="CG71" s="23">
        <v>0</v>
      </c>
      <c r="CH71" s="24" t="str">
        <f t="shared" si="474"/>
        <v xml:space="preserve"> </v>
      </c>
      <c r="CI71" s="24" t="str">
        <f t="shared" ref="CI71:CI123" si="507">IF(CG71=0," ",IF(CF71/CG71*100&gt;200,"св.200",CF71/CG71))</f>
        <v xml:space="preserve"> </v>
      </c>
      <c r="CJ71" s="13"/>
      <c r="CK71" s="20"/>
      <c r="CL71" s="29"/>
      <c r="CM71" s="24" t="str">
        <f t="shared" si="475"/>
        <v xml:space="preserve"> </v>
      </c>
      <c r="CN71" s="24" t="str">
        <f t="shared" ref="CN71:CN127" si="508">IF(CL71=0," ",IF(CK71/CL71*100&gt;200,"св.200",CK71/CL71))</f>
        <v xml:space="preserve"> </v>
      </c>
      <c r="CO71" s="13"/>
      <c r="CP71" s="20"/>
      <c r="CQ71" s="29"/>
      <c r="CR71" s="24" t="str">
        <f t="shared" si="476"/>
        <v xml:space="preserve"> </v>
      </c>
      <c r="CS71" s="24" t="str">
        <f t="shared" si="477"/>
        <v xml:space="preserve"> </v>
      </c>
      <c r="CT71" s="13"/>
      <c r="CU71" s="20"/>
      <c r="CV71" s="29"/>
      <c r="CW71" s="24" t="str">
        <f t="shared" ref="CW71:CW133" si="509">IF(CU71&lt;=0," ",IF(CT71&lt;=0," ",IF(CU71/CT71*100&gt;200,"СВ.200",CU71/CT71)))</f>
        <v xml:space="preserve"> </v>
      </c>
      <c r="CX71" s="24" t="str">
        <f t="shared" ref="CX71:CX133" si="510">IF(CV71=0," ",IF(CU71/CV71*100&gt;200,"св.200",CU71/CV71))</f>
        <v xml:space="preserve"> </v>
      </c>
      <c r="CY71" s="13"/>
      <c r="CZ71" s="20"/>
      <c r="DA71" s="29"/>
      <c r="DB71" s="24" t="str">
        <f t="shared" si="478"/>
        <v xml:space="preserve"> </v>
      </c>
      <c r="DC71" s="24" t="str">
        <f t="shared" si="479"/>
        <v xml:space="preserve"> </v>
      </c>
      <c r="DD71" s="13"/>
      <c r="DE71" s="20"/>
      <c r="DF71" s="29"/>
      <c r="DG71" s="24" t="str">
        <f t="shared" si="480"/>
        <v xml:space="preserve"> </v>
      </c>
      <c r="DH71" s="24" t="str">
        <f t="shared" si="481"/>
        <v xml:space="preserve"> </v>
      </c>
      <c r="DI71" s="13"/>
      <c r="DJ71" s="29"/>
      <c r="DK71" s="24" t="str">
        <f t="shared" si="482"/>
        <v xml:space="preserve"> </v>
      </c>
      <c r="DL71" s="13"/>
      <c r="DM71" s="20"/>
      <c r="DN71" s="29"/>
      <c r="DO71" s="24" t="str">
        <f t="shared" si="483"/>
        <v xml:space="preserve"> </v>
      </c>
      <c r="DP71" s="58" t="str">
        <f t="shared" si="484"/>
        <v xml:space="preserve"> </v>
      </c>
      <c r="DQ71" s="13"/>
      <c r="DR71" s="20"/>
      <c r="DS71" s="29"/>
      <c r="DT71" s="24" t="str">
        <f t="shared" si="495"/>
        <v xml:space="preserve"> </v>
      </c>
      <c r="DU71" s="24" t="str">
        <f t="shared" si="448"/>
        <v xml:space="preserve"> </v>
      </c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1:144" s="15" customFormat="1" ht="15.75" customHeight="1" outlineLevel="1" x14ac:dyDescent="0.25">
      <c r="A72" s="14">
        <f t="shared" ref="A72:A74" si="511">A71+1</f>
        <v>57</v>
      </c>
      <c r="B72" s="8" t="s">
        <v>101</v>
      </c>
      <c r="C72" s="13">
        <f t="shared" ref="C72:C135" si="512">H72+AQ72</f>
        <v>364470.72</v>
      </c>
      <c r="D72" s="13">
        <f t="shared" ref="D72:D135" si="513">I72+AR72</f>
        <v>191742.84</v>
      </c>
      <c r="E72" s="23">
        <v>132084.60999999999</v>
      </c>
      <c r="F72" s="24">
        <f t="shared" si="485"/>
        <v>0.52608571684441485</v>
      </c>
      <c r="G72" s="24">
        <f t="shared" si="486"/>
        <v>1.4516667763186037</v>
      </c>
      <c r="H72" s="13">
        <f t="shared" si="496"/>
        <v>340100</v>
      </c>
      <c r="I72" s="13">
        <f t="shared" si="497"/>
        <v>167372.12</v>
      </c>
      <c r="J72" s="20">
        <v>132084.60999999999</v>
      </c>
      <c r="K72" s="24">
        <f t="shared" si="449"/>
        <v>0.49212619817700676</v>
      </c>
      <c r="L72" s="24">
        <f t="shared" si="450"/>
        <v>1.2671583767404848</v>
      </c>
      <c r="M72" s="13">
        <v>160100</v>
      </c>
      <c r="N72" s="20">
        <v>134618.35</v>
      </c>
      <c r="O72" s="29">
        <v>107608.53</v>
      </c>
      <c r="P72" s="24">
        <f t="shared" si="451"/>
        <v>0.84083916302311057</v>
      </c>
      <c r="Q72" s="24">
        <f t="shared" si="452"/>
        <v>1.2510007338637561</v>
      </c>
      <c r="R72" s="13"/>
      <c r="S72" s="20"/>
      <c r="T72" s="29"/>
      <c r="U72" s="24" t="str">
        <f t="shared" si="453"/>
        <v xml:space="preserve"> </v>
      </c>
      <c r="V72" s="24" t="str">
        <f t="shared" si="498"/>
        <v xml:space="preserve"> </v>
      </c>
      <c r="W72" s="13"/>
      <c r="X72" s="20"/>
      <c r="Y72" s="29"/>
      <c r="Z72" s="24" t="str">
        <f t="shared" ref="Z72:Z74" si="514">IF(X72&lt;=0," ",IF(W72&lt;=0," ",IF(X72/W72*100&gt;200,"СВ.200",X72/W72)))</f>
        <v xml:space="preserve"> </v>
      </c>
      <c r="AA72" s="24" t="str">
        <f t="shared" ref="AA72:AA74" si="515">IF(Y72=0," ",IF(X72/Y72*100&gt;200,"св.200",X72/Y72))</f>
        <v xml:space="preserve"> </v>
      </c>
      <c r="AB72" s="13">
        <v>20000</v>
      </c>
      <c r="AC72" s="20">
        <v>-17744.169999999998</v>
      </c>
      <c r="AD72" s="29">
        <v>-1829.1</v>
      </c>
      <c r="AE72" s="24" t="str">
        <f t="shared" si="457"/>
        <v xml:space="preserve"> </v>
      </c>
      <c r="AF72" s="24" t="str">
        <f t="shared" si="458"/>
        <v>св.200</v>
      </c>
      <c r="AG72" s="13">
        <v>160000</v>
      </c>
      <c r="AH72" s="20">
        <v>50497.94</v>
      </c>
      <c r="AI72" s="29">
        <v>26305.18</v>
      </c>
      <c r="AJ72" s="24">
        <f t="shared" si="459"/>
        <v>0.31561212500000002</v>
      </c>
      <c r="AK72" s="24">
        <f t="shared" si="460"/>
        <v>1.9196956645041015</v>
      </c>
      <c r="AL72" s="13"/>
      <c r="AM72" s="20"/>
      <c r="AN72" s="29"/>
      <c r="AO72" s="24" t="str">
        <f t="shared" si="354"/>
        <v xml:space="preserve"> </v>
      </c>
      <c r="AP72" s="24" t="str">
        <f t="shared" si="461"/>
        <v xml:space="preserve"> </v>
      </c>
      <c r="AQ72" s="13">
        <f t="shared" si="501"/>
        <v>24370.720000000001</v>
      </c>
      <c r="AR72" s="20">
        <f t="shared" si="502"/>
        <v>24370.720000000001</v>
      </c>
      <c r="AS72" s="40">
        <v>0</v>
      </c>
      <c r="AT72" s="24">
        <f t="shared" si="503"/>
        <v>1</v>
      </c>
      <c r="AU72" s="24" t="str">
        <f t="shared" si="504"/>
        <v xml:space="preserve"> </v>
      </c>
      <c r="AV72" s="13"/>
      <c r="AW72" s="20"/>
      <c r="AX72" s="29"/>
      <c r="AY72" s="24" t="str">
        <f t="shared" si="462"/>
        <v xml:space="preserve"> </v>
      </c>
      <c r="AZ72" s="24" t="str">
        <f t="shared" si="463"/>
        <v xml:space="preserve"> </v>
      </c>
      <c r="BA72" s="13">
        <v>24370.720000000001</v>
      </c>
      <c r="BB72" s="20">
        <v>24370.720000000001</v>
      </c>
      <c r="BC72" s="29"/>
      <c r="BD72" s="24">
        <f t="shared" si="464"/>
        <v>1</v>
      </c>
      <c r="BE72" s="24" t="str">
        <f t="shared" si="465"/>
        <v xml:space="preserve"> </v>
      </c>
      <c r="BF72" s="13"/>
      <c r="BG72" s="20"/>
      <c r="BH72" s="29"/>
      <c r="BI72" s="24" t="str">
        <f t="shared" si="466"/>
        <v xml:space="preserve"> </v>
      </c>
      <c r="BJ72" s="24" t="str">
        <f>IF(BG72=0," ",IF(BG72/BH72*100&gt;200,"св.200",BG72/BH72))</f>
        <v xml:space="preserve"> </v>
      </c>
      <c r="BK72" s="13"/>
      <c r="BL72" s="20"/>
      <c r="BM72" s="29"/>
      <c r="BN72" s="24" t="str">
        <f t="shared" si="468"/>
        <v xml:space="preserve"> </v>
      </c>
      <c r="BO72" s="24" t="str">
        <f t="shared" si="469"/>
        <v xml:space="preserve"> </v>
      </c>
      <c r="BP72" s="13"/>
      <c r="BQ72" s="20"/>
      <c r="BR72" s="29"/>
      <c r="BS72" s="24" t="str">
        <f t="shared" si="492"/>
        <v xml:space="preserve"> </v>
      </c>
      <c r="BT72" s="24" t="str">
        <f t="shared" si="470"/>
        <v xml:space="preserve"> </v>
      </c>
      <c r="BU72" s="13"/>
      <c r="BV72" s="20"/>
      <c r="BW72" s="29"/>
      <c r="BX72" s="24" t="str">
        <f t="shared" si="471"/>
        <v xml:space="preserve"> </v>
      </c>
      <c r="BY72" s="24" t="str">
        <f t="shared" si="472"/>
        <v xml:space="preserve"> </v>
      </c>
      <c r="BZ72" s="13"/>
      <c r="CA72" s="20"/>
      <c r="CB72" s="29"/>
      <c r="CC72" s="24" t="str">
        <f t="shared" si="323"/>
        <v xml:space="preserve"> </v>
      </c>
      <c r="CD72" s="24" t="str">
        <f t="shared" si="473"/>
        <v xml:space="preserve"> </v>
      </c>
      <c r="CE72" s="13">
        <f t="shared" si="505"/>
        <v>0</v>
      </c>
      <c r="CF72" s="13">
        <f t="shared" si="506"/>
        <v>0</v>
      </c>
      <c r="CG72" s="23">
        <v>0</v>
      </c>
      <c r="CH72" s="24" t="str">
        <f t="shared" si="474"/>
        <v xml:space="preserve"> </v>
      </c>
      <c r="CI72" s="24" t="str">
        <f t="shared" si="507"/>
        <v xml:space="preserve"> </v>
      </c>
      <c r="CJ72" s="13"/>
      <c r="CK72" s="20"/>
      <c r="CL72" s="29"/>
      <c r="CM72" s="24" t="str">
        <f t="shared" si="475"/>
        <v xml:space="preserve"> </v>
      </c>
      <c r="CN72" s="24" t="str">
        <f t="shared" si="508"/>
        <v xml:space="preserve"> </v>
      </c>
      <c r="CO72" s="13"/>
      <c r="CP72" s="20"/>
      <c r="CQ72" s="29"/>
      <c r="CR72" s="24" t="str">
        <f t="shared" si="476"/>
        <v xml:space="preserve"> </v>
      </c>
      <c r="CS72" s="24" t="str">
        <f t="shared" si="477"/>
        <v xml:space="preserve"> </v>
      </c>
      <c r="CT72" s="13"/>
      <c r="CU72" s="20"/>
      <c r="CV72" s="29"/>
      <c r="CW72" s="24" t="str">
        <f t="shared" si="509"/>
        <v xml:space="preserve"> </v>
      </c>
      <c r="CX72" s="24" t="str">
        <f t="shared" si="510"/>
        <v xml:space="preserve"> </v>
      </c>
      <c r="CY72" s="13"/>
      <c r="CZ72" s="20"/>
      <c r="DA72" s="29"/>
      <c r="DB72" s="24" t="str">
        <f t="shared" si="478"/>
        <v xml:space="preserve"> </v>
      </c>
      <c r="DC72" s="24" t="str">
        <f t="shared" si="479"/>
        <v xml:space="preserve"> </v>
      </c>
      <c r="DD72" s="13"/>
      <c r="DE72" s="20"/>
      <c r="DF72" s="29"/>
      <c r="DG72" s="24" t="str">
        <f t="shared" si="480"/>
        <v xml:space="preserve"> </v>
      </c>
      <c r="DH72" s="24" t="str">
        <f t="shared" si="481"/>
        <v xml:space="preserve"> </v>
      </c>
      <c r="DI72" s="13"/>
      <c r="DJ72" s="29"/>
      <c r="DK72" s="24" t="str">
        <f t="shared" si="482"/>
        <v xml:space="preserve"> </v>
      </c>
      <c r="DL72" s="13"/>
      <c r="DM72" s="20"/>
      <c r="DN72" s="29"/>
      <c r="DO72" s="24" t="str">
        <f t="shared" si="483"/>
        <v xml:space="preserve"> </v>
      </c>
      <c r="DP72" s="58" t="str">
        <f t="shared" si="484"/>
        <v xml:space="preserve"> </v>
      </c>
      <c r="DQ72" s="13"/>
      <c r="DR72" s="20"/>
      <c r="DS72" s="29"/>
      <c r="DT72" s="24" t="str">
        <f t="shared" si="495"/>
        <v xml:space="preserve"> </v>
      </c>
      <c r="DU72" s="24" t="str">
        <f t="shared" si="448"/>
        <v xml:space="preserve"> </v>
      </c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1:144" s="15" customFormat="1" ht="15.75" customHeight="1" outlineLevel="1" x14ac:dyDescent="0.25">
      <c r="A73" s="14">
        <f t="shared" si="511"/>
        <v>58</v>
      </c>
      <c r="B73" s="8" t="s">
        <v>19</v>
      </c>
      <c r="C73" s="49">
        <f t="shared" si="512"/>
        <v>229120.2</v>
      </c>
      <c r="D73" s="49">
        <f t="shared" si="513"/>
        <v>-207502.32999999996</v>
      </c>
      <c r="E73" s="23">
        <v>145898.88</v>
      </c>
      <c r="F73" s="24" t="str">
        <f t="shared" si="485"/>
        <v xml:space="preserve"> </v>
      </c>
      <c r="G73" s="24">
        <f t="shared" si="486"/>
        <v>-1.422233878697355</v>
      </c>
      <c r="H73" s="13">
        <f t="shared" si="496"/>
        <v>185000</v>
      </c>
      <c r="I73" s="13">
        <f t="shared" si="497"/>
        <v>-251622.52999999994</v>
      </c>
      <c r="J73" s="20">
        <v>145898.88</v>
      </c>
      <c r="K73" s="24" t="str">
        <f t="shared" si="449"/>
        <v xml:space="preserve"> </v>
      </c>
      <c r="L73" s="24">
        <f t="shared" si="450"/>
        <v>-1.7246364742484652</v>
      </c>
      <c r="M73" s="13">
        <v>37000</v>
      </c>
      <c r="N73" s="20">
        <v>37412.769999999997</v>
      </c>
      <c r="O73" s="29">
        <v>43474.64</v>
      </c>
      <c r="P73" s="24">
        <f t="shared" si="451"/>
        <v>1.0111559459459458</v>
      </c>
      <c r="Q73" s="24">
        <f t="shared" si="452"/>
        <v>0.86056537788467014</v>
      </c>
      <c r="R73" s="13"/>
      <c r="S73" s="20"/>
      <c r="T73" s="29"/>
      <c r="U73" s="24" t="str">
        <f t="shared" si="453"/>
        <v xml:space="preserve"> </v>
      </c>
      <c r="V73" s="24" t="str">
        <f t="shared" si="498"/>
        <v xml:space="preserve"> </v>
      </c>
      <c r="W73" s="13">
        <v>55500</v>
      </c>
      <c r="X73" s="20">
        <v>-319491.28999999998</v>
      </c>
      <c r="Y73" s="29">
        <v>65579.100000000006</v>
      </c>
      <c r="Z73" s="24" t="str">
        <f t="shared" si="514"/>
        <v xml:space="preserve"> </v>
      </c>
      <c r="AA73" s="24">
        <f t="shared" si="515"/>
        <v>-4.8718462131990217</v>
      </c>
      <c r="AB73" s="13">
        <v>5000</v>
      </c>
      <c r="AC73" s="20">
        <v>8321.58</v>
      </c>
      <c r="AD73" s="29">
        <v>8656.92</v>
      </c>
      <c r="AE73" s="24">
        <f t="shared" si="457"/>
        <v>1.6643159999999999</v>
      </c>
      <c r="AF73" s="24">
        <f t="shared" si="458"/>
        <v>0.96126335925479267</v>
      </c>
      <c r="AG73" s="13">
        <v>87500</v>
      </c>
      <c r="AH73" s="20">
        <v>22134.41</v>
      </c>
      <c r="AI73" s="29">
        <v>28188.22</v>
      </c>
      <c r="AJ73" s="24">
        <f t="shared" si="459"/>
        <v>0.25296468571428571</v>
      </c>
      <c r="AK73" s="24">
        <f t="shared" si="460"/>
        <v>0.78523617312480176</v>
      </c>
      <c r="AL73" s="13"/>
      <c r="AM73" s="20"/>
      <c r="AN73" s="29"/>
      <c r="AO73" s="24" t="str">
        <f t="shared" si="354"/>
        <v xml:space="preserve"> </v>
      </c>
      <c r="AP73" s="24" t="str">
        <f t="shared" si="461"/>
        <v xml:space="preserve"> </v>
      </c>
      <c r="AQ73" s="13">
        <f>AV73+BA73+BF73+BK73+BP73+BU73+BZ73+CE73+CT73+CY73+DD73+DL73+DQ73+2000.93</f>
        <v>44120.2</v>
      </c>
      <c r="AR73" s="20">
        <f>AW73+BB73+BG73+BL73+BQ73+BV73+CA73+CF73+CU73+CZ73+DE73+DI73+DM73+DR73+2000.93</f>
        <v>44120.2</v>
      </c>
      <c r="AS73" s="40">
        <v>0</v>
      </c>
      <c r="AT73" s="24">
        <f t="shared" si="503"/>
        <v>1</v>
      </c>
      <c r="AU73" s="24" t="str">
        <f t="shared" si="504"/>
        <v xml:space="preserve"> </v>
      </c>
      <c r="AV73" s="13"/>
      <c r="AW73" s="20"/>
      <c r="AX73" s="29"/>
      <c r="AY73" s="24" t="str">
        <f t="shared" si="462"/>
        <v xml:space="preserve"> </v>
      </c>
      <c r="AZ73" s="24" t="str">
        <f t="shared" si="463"/>
        <v xml:space="preserve"> </v>
      </c>
      <c r="BA73" s="13">
        <v>42119.27</v>
      </c>
      <c r="BB73" s="20">
        <v>42119.27</v>
      </c>
      <c r="BC73" s="29"/>
      <c r="BD73" s="24">
        <f t="shared" si="464"/>
        <v>1</v>
      </c>
      <c r="BE73" s="24" t="str">
        <f t="shared" si="465"/>
        <v xml:space="preserve"> </v>
      </c>
      <c r="BF73" s="13"/>
      <c r="BG73" s="20"/>
      <c r="BH73" s="29"/>
      <c r="BI73" s="24" t="str">
        <f t="shared" si="466"/>
        <v xml:space="preserve"> </v>
      </c>
      <c r="BJ73" s="24" t="str">
        <f t="shared" si="467"/>
        <v xml:space="preserve"> </v>
      </c>
      <c r="BK73" s="13"/>
      <c r="BL73" s="20"/>
      <c r="BM73" s="29"/>
      <c r="BN73" s="24" t="str">
        <f t="shared" si="468"/>
        <v xml:space="preserve"> </v>
      </c>
      <c r="BO73" s="24" t="str">
        <f t="shared" si="469"/>
        <v xml:space="preserve"> </v>
      </c>
      <c r="BP73" s="13"/>
      <c r="BQ73" s="20"/>
      <c r="BR73" s="29"/>
      <c r="BS73" s="24" t="str">
        <f t="shared" si="492"/>
        <v xml:space="preserve"> </v>
      </c>
      <c r="BT73" s="24" t="str">
        <f t="shared" si="470"/>
        <v xml:space="preserve"> </v>
      </c>
      <c r="BU73" s="13"/>
      <c r="BV73" s="20"/>
      <c r="BW73" s="29"/>
      <c r="BX73" s="24" t="str">
        <f t="shared" si="471"/>
        <v xml:space="preserve"> </v>
      </c>
      <c r="BY73" s="24" t="str">
        <f t="shared" si="472"/>
        <v xml:space="preserve"> </v>
      </c>
      <c r="BZ73" s="13"/>
      <c r="CA73" s="20"/>
      <c r="CB73" s="29"/>
      <c r="CC73" s="24" t="str">
        <f t="shared" si="323"/>
        <v xml:space="preserve"> </v>
      </c>
      <c r="CD73" s="24" t="str">
        <f t="shared" si="473"/>
        <v xml:space="preserve"> </v>
      </c>
      <c r="CE73" s="13">
        <f t="shared" si="505"/>
        <v>0</v>
      </c>
      <c r="CF73" s="13">
        <f t="shared" si="506"/>
        <v>0</v>
      </c>
      <c r="CG73" s="23">
        <v>0</v>
      </c>
      <c r="CH73" s="24" t="str">
        <f t="shared" si="474"/>
        <v xml:space="preserve"> </v>
      </c>
      <c r="CI73" s="24" t="str">
        <f t="shared" si="507"/>
        <v xml:space="preserve"> </v>
      </c>
      <c r="CJ73" s="13"/>
      <c r="CK73" s="20"/>
      <c r="CL73" s="29"/>
      <c r="CM73" s="24" t="str">
        <f t="shared" si="475"/>
        <v xml:space="preserve"> </v>
      </c>
      <c r="CN73" s="24" t="str">
        <f t="shared" si="508"/>
        <v xml:space="preserve"> </v>
      </c>
      <c r="CO73" s="13"/>
      <c r="CP73" s="20"/>
      <c r="CQ73" s="29"/>
      <c r="CR73" s="24" t="str">
        <f t="shared" si="476"/>
        <v xml:space="preserve"> </v>
      </c>
      <c r="CS73" s="24" t="str">
        <f t="shared" si="477"/>
        <v xml:space="preserve"> </v>
      </c>
      <c r="CT73" s="13"/>
      <c r="CU73" s="20"/>
      <c r="CV73" s="29"/>
      <c r="CW73" s="24" t="str">
        <f t="shared" si="509"/>
        <v xml:space="preserve"> </v>
      </c>
      <c r="CX73" s="24" t="str">
        <f t="shared" si="510"/>
        <v xml:space="preserve"> </v>
      </c>
      <c r="CY73" s="13"/>
      <c r="CZ73" s="20"/>
      <c r="DA73" s="29"/>
      <c r="DB73" s="24" t="str">
        <f t="shared" si="478"/>
        <v xml:space="preserve"> </v>
      </c>
      <c r="DC73" s="24" t="str">
        <f t="shared" si="479"/>
        <v xml:space="preserve"> </v>
      </c>
      <c r="DD73" s="13"/>
      <c r="DE73" s="20"/>
      <c r="DF73" s="29"/>
      <c r="DG73" s="24" t="str">
        <f t="shared" si="480"/>
        <v xml:space="preserve"> </v>
      </c>
      <c r="DH73" s="24" t="str">
        <f t="shared" si="481"/>
        <v xml:space="preserve"> </v>
      </c>
      <c r="DI73" s="13"/>
      <c r="DJ73" s="29"/>
      <c r="DK73" s="24" t="str">
        <f t="shared" si="482"/>
        <v xml:space="preserve"> </v>
      </c>
      <c r="DL73" s="13"/>
      <c r="DM73" s="20"/>
      <c r="DN73" s="29"/>
      <c r="DO73" s="24" t="str">
        <f t="shared" si="483"/>
        <v xml:space="preserve"> </v>
      </c>
      <c r="DP73" s="58" t="str">
        <f t="shared" si="484"/>
        <v xml:space="preserve"> </v>
      </c>
      <c r="DQ73" s="13"/>
      <c r="DR73" s="20"/>
      <c r="DS73" s="29"/>
      <c r="DT73" s="24" t="str">
        <f t="shared" si="495"/>
        <v xml:space="preserve"> </v>
      </c>
      <c r="DU73" s="24" t="str">
        <f t="shared" si="448"/>
        <v xml:space="preserve"> </v>
      </c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1:144" s="15" customFormat="1" ht="18" customHeight="1" outlineLevel="1" x14ac:dyDescent="0.25">
      <c r="A74" s="14">
        <f t="shared" si="511"/>
        <v>59</v>
      </c>
      <c r="B74" s="8" t="s">
        <v>7</v>
      </c>
      <c r="C74" s="13">
        <f t="shared" si="512"/>
        <v>784453.97</v>
      </c>
      <c r="D74" s="13">
        <f t="shared" si="513"/>
        <v>732425.33</v>
      </c>
      <c r="E74" s="23">
        <v>461133.57</v>
      </c>
      <c r="F74" s="24">
        <f t="shared" si="485"/>
        <v>0.93367534362787408</v>
      </c>
      <c r="G74" s="24">
        <f t="shared" si="486"/>
        <v>1.5883149214228753</v>
      </c>
      <c r="H74" s="13">
        <f t="shared" si="496"/>
        <v>506000</v>
      </c>
      <c r="I74" s="13">
        <f t="shared" si="497"/>
        <v>453971.36</v>
      </c>
      <c r="J74" s="20">
        <v>461133.57</v>
      </c>
      <c r="K74" s="24">
        <f t="shared" si="449"/>
        <v>0.89717660079051376</v>
      </c>
      <c r="L74" s="24">
        <f t="shared" si="450"/>
        <v>0.9844682528751918</v>
      </c>
      <c r="M74" s="13">
        <v>151000</v>
      </c>
      <c r="N74" s="20">
        <v>156753.97</v>
      </c>
      <c r="O74" s="29">
        <v>128206.79</v>
      </c>
      <c r="P74" s="24">
        <f t="shared" si="451"/>
        <v>1.038105761589404</v>
      </c>
      <c r="Q74" s="24">
        <f t="shared" si="452"/>
        <v>1.222665117814743</v>
      </c>
      <c r="R74" s="13"/>
      <c r="S74" s="20"/>
      <c r="T74" s="29"/>
      <c r="U74" s="24" t="str">
        <f t="shared" si="453"/>
        <v xml:space="preserve"> </v>
      </c>
      <c r="V74" s="24" t="str">
        <f t="shared" si="498"/>
        <v xml:space="preserve"> </v>
      </c>
      <c r="W74" s="13">
        <v>58100</v>
      </c>
      <c r="X74" s="20">
        <v>58326.9</v>
      </c>
      <c r="Y74" s="29">
        <v>97176.9</v>
      </c>
      <c r="Z74" s="24">
        <f t="shared" si="514"/>
        <v>1.0039053356282273</v>
      </c>
      <c r="AA74" s="24">
        <f t="shared" si="515"/>
        <v>0.60021363101724801</v>
      </c>
      <c r="AB74" s="13">
        <v>110310</v>
      </c>
      <c r="AC74" s="20">
        <v>126168.48</v>
      </c>
      <c r="AD74" s="29">
        <v>11370.6</v>
      </c>
      <c r="AE74" s="24">
        <f t="shared" si="457"/>
        <v>1.1437628501495785</v>
      </c>
      <c r="AF74" s="24" t="str">
        <f t="shared" si="458"/>
        <v>св.200</v>
      </c>
      <c r="AG74" s="13">
        <v>186590</v>
      </c>
      <c r="AH74" s="20">
        <v>112722.01</v>
      </c>
      <c r="AI74" s="29">
        <v>224379.28</v>
      </c>
      <c r="AJ74" s="24">
        <f t="shared" si="459"/>
        <v>0.60411602979795265</v>
      </c>
      <c r="AK74" s="24">
        <f t="shared" si="460"/>
        <v>0.50237263440724111</v>
      </c>
      <c r="AL74" s="13"/>
      <c r="AM74" s="20"/>
      <c r="AN74" s="29"/>
      <c r="AO74" s="24" t="str">
        <f t="shared" si="354"/>
        <v xml:space="preserve"> </v>
      </c>
      <c r="AP74" s="24" t="str">
        <f t="shared" si="461"/>
        <v xml:space="preserve"> </v>
      </c>
      <c r="AQ74" s="13">
        <f t="shared" si="501"/>
        <v>278453.96999999997</v>
      </c>
      <c r="AR74" s="20">
        <f t="shared" si="502"/>
        <v>278453.96999999997</v>
      </c>
      <c r="AS74" s="40">
        <v>0</v>
      </c>
      <c r="AT74" s="24">
        <f t="shared" si="503"/>
        <v>1</v>
      </c>
      <c r="AU74" s="24" t="str">
        <f t="shared" si="504"/>
        <v xml:space="preserve"> </v>
      </c>
      <c r="AV74" s="13"/>
      <c r="AW74" s="20"/>
      <c r="AX74" s="29"/>
      <c r="AY74" s="24" t="str">
        <f t="shared" si="462"/>
        <v xml:space="preserve"> </v>
      </c>
      <c r="AZ74" s="24" t="str">
        <f t="shared" si="463"/>
        <v xml:space="preserve"> </v>
      </c>
      <c r="BA74" s="13">
        <v>45655.14</v>
      </c>
      <c r="BB74" s="20">
        <v>45655.14</v>
      </c>
      <c r="BC74" s="29"/>
      <c r="BD74" s="24">
        <f t="shared" si="464"/>
        <v>1</v>
      </c>
      <c r="BE74" s="24" t="str">
        <f t="shared" si="465"/>
        <v xml:space="preserve"> </v>
      </c>
      <c r="BF74" s="13"/>
      <c r="BG74" s="20"/>
      <c r="BH74" s="29"/>
      <c r="BI74" s="24" t="str">
        <f t="shared" si="466"/>
        <v xml:space="preserve"> </v>
      </c>
      <c r="BJ74" s="24" t="str">
        <f t="shared" si="467"/>
        <v xml:space="preserve"> </v>
      </c>
      <c r="BK74" s="13"/>
      <c r="BL74" s="20"/>
      <c r="BM74" s="29"/>
      <c r="BN74" s="24" t="str">
        <f t="shared" si="468"/>
        <v xml:space="preserve"> </v>
      </c>
      <c r="BO74" s="24" t="str">
        <f t="shared" si="469"/>
        <v xml:space="preserve"> </v>
      </c>
      <c r="BP74" s="13"/>
      <c r="BQ74" s="20"/>
      <c r="BR74" s="29"/>
      <c r="BS74" s="24" t="str">
        <f t="shared" si="492"/>
        <v xml:space="preserve"> </v>
      </c>
      <c r="BT74" s="24" t="str">
        <f t="shared" si="470"/>
        <v xml:space="preserve"> </v>
      </c>
      <c r="BU74" s="13"/>
      <c r="BV74" s="20"/>
      <c r="BW74" s="29"/>
      <c r="BX74" s="24" t="str">
        <f t="shared" si="471"/>
        <v xml:space="preserve"> </v>
      </c>
      <c r="BY74" s="24" t="str">
        <f t="shared" si="472"/>
        <v xml:space="preserve"> </v>
      </c>
      <c r="BZ74" s="13">
        <v>171175.83</v>
      </c>
      <c r="CA74" s="20">
        <v>171175.83</v>
      </c>
      <c r="CB74" s="29"/>
      <c r="CC74" s="24">
        <f t="shared" si="323"/>
        <v>1</v>
      </c>
      <c r="CD74" s="24" t="str">
        <f t="shared" si="473"/>
        <v xml:space="preserve"> </v>
      </c>
      <c r="CE74" s="13">
        <f t="shared" si="505"/>
        <v>61623</v>
      </c>
      <c r="CF74" s="13">
        <f t="shared" si="506"/>
        <v>61623</v>
      </c>
      <c r="CG74" s="23">
        <v>0</v>
      </c>
      <c r="CH74" s="24">
        <f t="shared" si="474"/>
        <v>1</v>
      </c>
      <c r="CI74" s="24" t="str">
        <f t="shared" si="507"/>
        <v xml:space="preserve"> </v>
      </c>
      <c r="CJ74" s="13"/>
      <c r="CK74" s="20"/>
      <c r="CL74" s="29"/>
      <c r="CM74" s="24" t="str">
        <f t="shared" si="475"/>
        <v xml:space="preserve"> </v>
      </c>
      <c r="CN74" s="24" t="str">
        <f t="shared" si="508"/>
        <v xml:space="preserve"> </v>
      </c>
      <c r="CO74" s="13">
        <v>61623</v>
      </c>
      <c r="CP74" s="20">
        <v>61623</v>
      </c>
      <c r="CQ74" s="29"/>
      <c r="CR74" s="24">
        <f t="shared" si="476"/>
        <v>1</v>
      </c>
      <c r="CS74" s="24" t="str">
        <f t="shared" si="477"/>
        <v xml:space="preserve"> </v>
      </c>
      <c r="CT74" s="13"/>
      <c r="CU74" s="20"/>
      <c r="CV74" s="29"/>
      <c r="CW74" s="24" t="str">
        <f t="shared" si="509"/>
        <v xml:space="preserve"> </v>
      </c>
      <c r="CX74" s="24" t="str">
        <f t="shared" si="510"/>
        <v xml:space="preserve"> </v>
      </c>
      <c r="CY74" s="13"/>
      <c r="CZ74" s="20"/>
      <c r="DA74" s="29"/>
      <c r="DB74" s="24" t="str">
        <f t="shared" si="478"/>
        <v xml:space="preserve"> </v>
      </c>
      <c r="DC74" s="24" t="str">
        <f t="shared" si="479"/>
        <v xml:space="preserve"> </v>
      </c>
      <c r="DD74" s="13"/>
      <c r="DE74" s="20"/>
      <c r="DF74" s="29"/>
      <c r="DG74" s="24" t="str">
        <f t="shared" si="480"/>
        <v xml:space="preserve"> </v>
      </c>
      <c r="DH74" s="24" t="str">
        <f t="shared" si="481"/>
        <v xml:space="preserve"> </v>
      </c>
      <c r="DI74" s="13"/>
      <c r="DJ74" s="29"/>
      <c r="DK74" s="24" t="str">
        <f t="shared" si="482"/>
        <v xml:space="preserve"> </v>
      </c>
      <c r="DL74" s="13"/>
      <c r="DM74" s="20"/>
      <c r="DN74" s="29"/>
      <c r="DO74" s="24" t="str">
        <f t="shared" si="483"/>
        <v xml:space="preserve"> </v>
      </c>
      <c r="DP74" s="58" t="str">
        <f t="shared" si="484"/>
        <v xml:space="preserve"> </v>
      </c>
      <c r="DQ74" s="13"/>
      <c r="DR74" s="20"/>
      <c r="DS74" s="29"/>
      <c r="DT74" s="24" t="str">
        <f t="shared" si="495"/>
        <v xml:space="preserve"> </v>
      </c>
      <c r="DU74" s="24" t="str">
        <f t="shared" si="448"/>
        <v xml:space="preserve"> </v>
      </c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1:144" s="17" customFormat="1" ht="15.75" x14ac:dyDescent="0.25">
      <c r="A75" s="16"/>
      <c r="B75" s="7" t="s">
        <v>132</v>
      </c>
      <c r="C75" s="43">
        <f>SUM(C76:C79)</f>
        <v>43002735.930000007</v>
      </c>
      <c r="D75" s="43">
        <f>SUM(D76:D79)</f>
        <v>31702133.700000003</v>
      </c>
      <c r="E75" s="26">
        <v>29729353.509999998</v>
      </c>
      <c r="F75" s="22">
        <f t="shared" si="485"/>
        <v>0.73721201719827401</v>
      </c>
      <c r="G75" s="22">
        <f t="shared" si="486"/>
        <v>1.0663579915835177</v>
      </c>
      <c r="H75" s="21">
        <f>SUM(H76:H79)</f>
        <v>40802260.230000004</v>
      </c>
      <c r="I75" s="43">
        <f>SUM(I76:I79)</f>
        <v>29801710.41</v>
      </c>
      <c r="J75" s="43">
        <v>24761343.059999999</v>
      </c>
      <c r="K75" s="22">
        <f t="shared" si="449"/>
        <v>0.73039361648127987</v>
      </c>
      <c r="L75" s="22">
        <f t="shared" si="450"/>
        <v>1.2035579143581399</v>
      </c>
      <c r="M75" s="43">
        <f>SUM(M76:M79)</f>
        <v>33603595.509999998</v>
      </c>
      <c r="N75" s="43">
        <f>SUM(N76:N79)</f>
        <v>25868081.43</v>
      </c>
      <c r="O75" s="43">
        <v>22006382.469999999</v>
      </c>
      <c r="P75" s="22">
        <f t="shared" si="451"/>
        <v>0.76980100008351759</v>
      </c>
      <c r="Q75" s="22">
        <f t="shared" si="452"/>
        <v>1.1754808617574664</v>
      </c>
      <c r="R75" s="43">
        <f>SUM(R76:R79)</f>
        <v>1519392.52</v>
      </c>
      <c r="S75" s="43">
        <f>SUM(S76:S79)</f>
        <v>1086439.03</v>
      </c>
      <c r="T75" s="43">
        <v>1098616.54</v>
      </c>
      <c r="U75" s="22">
        <f t="shared" si="453"/>
        <v>0.71504829443283036</v>
      </c>
      <c r="V75" s="22">
        <f t="shared" si="454"/>
        <v>0.98891559560900111</v>
      </c>
      <c r="W75" s="43">
        <f>SUM(W76:W79)</f>
        <v>41672.199999999997</v>
      </c>
      <c r="X75" s="43">
        <f>SUM(X76:X79)</f>
        <v>41611.899999999994</v>
      </c>
      <c r="Y75" s="43">
        <v>43676.7</v>
      </c>
      <c r="Z75" s="22">
        <f t="shared" si="455"/>
        <v>0.99855299216264071</v>
      </c>
      <c r="AA75" s="22">
        <f t="shared" si="456"/>
        <v>0.95272536615632586</v>
      </c>
      <c r="AB75" s="43">
        <f>SUM(AB76:AB79)</f>
        <v>1112600</v>
      </c>
      <c r="AC75" s="43">
        <f>SUM(AC76:AC79)</f>
        <v>397290.08</v>
      </c>
      <c r="AD75" s="43">
        <v>-58457.919999999998</v>
      </c>
      <c r="AE75" s="22">
        <f t="shared" ref="AE75" si="516">IF(AC75&lt;=0," ",IF(AB75&lt;=0," ",IF(AC75/AB75*100&gt;200,"СВ.200",AC75/AB75)))</f>
        <v>0.35708258134100307</v>
      </c>
      <c r="AF75" s="22">
        <f t="shared" ref="AF75" si="517">IF(AD75=0," ",IF(AC75/AD75*100&gt;200,"св.200",AC75/AD75))</f>
        <v>-6.7961720156994989</v>
      </c>
      <c r="AG75" s="43">
        <f>SUM(AG76:AG79)</f>
        <v>4525000</v>
      </c>
      <c r="AH75" s="43">
        <f>SUM(AH76:AH79)</f>
        <v>2408287.9699999997</v>
      </c>
      <c r="AI75" s="43">
        <v>1671125.27</v>
      </c>
      <c r="AJ75" s="22">
        <f t="shared" si="459"/>
        <v>0.53221833591160217</v>
      </c>
      <c r="AK75" s="22">
        <f t="shared" si="460"/>
        <v>1.4411175590684471</v>
      </c>
      <c r="AL75" s="43">
        <f>SUM(AL76:AL79)</f>
        <v>0</v>
      </c>
      <c r="AM75" s="43">
        <f>SUM(AM76:AM79)</f>
        <v>0</v>
      </c>
      <c r="AN75" s="43">
        <v>0</v>
      </c>
      <c r="AO75" s="22" t="str">
        <f t="shared" si="354"/>
        <v xml:space="preserve"> </v>
      </c>
      <c r="AP75" s="22" t="str">
        <f t="shared" si="461"/>
        <v xml:space="preserve"> </v>
      </c>
      <c r="AQ75" s="43">
        <f>SUM(AQ76:AQ79)</f>
        <v>2200475.7000000002</v>
      </c>
      <c r="AR75" s="43">
        <f>SUM(AR76:AR79)</f>
        <v>1900423.29</v>
      </c>
      <c r="AS75" s="43">
        <v>4968010.45</v>
      </c>
      <c r="AT75" s="22">
        <f t="shared" si="491"/>
        <v>0.86364202522209166</v>
      </c>
      <c r="AU75" s="22">
        <f t="shared" ref="AU75:AU132" si="518">IF(AS75=0," ",IF(AR75/AS75*100&gt;200,"св.200",AR75/AS75))</f>
        <v>0.38253206371576776</v>
      </c>
      <c r="AV75" s="43">
        <f>SUM(AV76:AV79)</f>
        <v>462800</v>
      </c>
      <c r="AW75" s="43">
        <f>SUM(AW76:AW79)</f>
        <v>441820.91000000003</v>
      </c>
      <c r="AX75" s="43">
        <v>358635.08999999997</v>
      </c>
      <c r="AY75" s="22">
        <f t="shared" si="462"/>
        <v>0.95466920916162501</v>
      </c>
      <c r="AZ75" s="22">
        <f t="shared" si="463"/>
        <v>1.2319511456617367</v>
      </c>
      <c r="BA75" s="43">
        <f>SUM(BA76:BA79)</f>
        <v>25000</v>
      </c>
      <c r="BB75" s="43">
        <f>SUM(BB76:BB79)</f>
        <v>24518.74</v>
      </c>
      <c r="BC75" s="43">
        <v>38867.279999999999</v>
      </c>
      <c r="BD75" s="22">
        <f t="shared" si="464"/>
        <v>0.98074960000000011</v>
      </c>
      <c r="BE75" s="22">
        <f t="shared" si="465"/>
        <v>0.63083241225009834</v>
      </c>
      <c r="BF75" s="43">
        <f>SUM(BF76:BF79)</f>
        <v>39558.240000000005</v>
      </c>
      <c r="BG75" s="43">
        <f>SUM(BG76:BG79)</f>
        <v>35007.240000000005</v>
      </c>
      <c r="BH75" s="43">
        <v>13653</v>
      </c>
      <c r="BI75" s="22">
        <f t="shared" si="466"/>
        <v>0.8849544368000194</v>
      </c>
      <c r="BJ75" s="22" t="str">
        <f t="shared" si="467"/>
        <v>св.200</v>
      </c>
      <c r="BK75" s="43">
        <f>SUM(BK76:BK79)</f>
        <v>0</v>
      </c>
      <c r="BL75" s="43">
        <f>SUM(BL76:BL79)</f>
        <v>0</v>
      </c>
      <c r="BM75" s="43">
        <v>0</v>
      </c>
      <c r="BN75" s="22" t="str">
        <f t="shared" si="468"/>
        <v xml:space="preserve"> </v>
      </c>
      <c r="BO75" s="22" t="str">
        <f t="shared" si="469"/>
        <v xml:space="preserve"> </v>
      </c>
      <c r="BP75" s="43">
        <f>SUM(BP76:BP79)</f>
        <v>85000</v>
      </c>
      <c r="BQ75" s="43">
        <f>SUM(BQ76:BQ79)</f>
        <v>81600.639999999999</v>
      </c>
      <c r="BR75" s="43">
        <v>76488.73</v>
      </c>
      <c r="BS75" s="22">
        <f t="shared" si="492"/>
        <v>0.9600075294117647</v>
      </c>
      <c r="BT75" s="22">
        <f t="shared" si="470"/>
        <v>1.0668321986781582</v>
      </c>
      <c r="BU75" s="43">
        <f>SUM(BU76:BU79)</f>
        <v>313000</v>
      </c>
      <c r="BV75" s="43">
        <f>SUM(BV76:BV79)</f>
        <v>215913.53999999998</v>
      </c>
      <c r="BW75" s="43">
        <v>418543.79000000004</v>
      </c>
      <c r="BX75" s="22">
        <f t="shared" si="471"/>
        <v>0.68981961661341851</v>
      </c>
      <c r="BY75" s="22">
        <f t="shared" si="472"/>
        <v>0.51586845906852408</v>
      </c>
      <c r="BZ75" s="43">
        <f>SUM(BZ76:BZ79)</f>
        <v>0</v>
      </c>
      <c r="CA75" s="43">
        <f>SUM(CA76:CA79)</f>
        <v>160000</v>
      </c>
      <c r="CB75" s="43">
        <v>0</v>
      </c>
      <c r="CC75" s="22" t="str">
        <f t="shared" si="323"/>
        <v xml:space="preserve"> </v>
      </c>
      <c r="CD75" s="22" t="str">
        <f t="shared" si="473"/>
        <v xml:space="preserve"> </v>
      </c>
      <c r="CE75" s="43">
        <f>SUM(CE76:CE79)</f>
        <v>1249117.46</v>
      </c>
      <c r="CF75" s="43">
        <f>SUM(CF76:CF79)</f>
        <v>915562.22</v>
      </c>
      <c r="CG75" s="43">
        <v>3785295.86</v>
      </c>
      <c r="CH75" s="22">
        <f t="shared" si="474"/>
        <v>0.73296727435064435</v>
      </c>
      <c r="CI75" s="22">
        <f t="shared" si="507"/>
        <v>0.24187335781990896</v>
      </c>
      <c r="CJ75" s="43">
        <f>SUM(CJ76:CJ79)</f>
        <v>200000</v>
      </c>
      <c r="CK75" s="43">
        <f>SUM(CK76:CK79)</f>
        <v>196539.76</v>
      </c>
      <c r="CL75" s="43">
        <v>52892.959999999999</v>
      </c>
      <c r="CM75" s="22">
        <f t="shared" si="475"/>
        <v>0.98269880000000009</v>
      </c>
      <c r="CN75" s="22" t="str">
        <f t="shared" si="508"/>
        <v>св.200</v>
      </c>
      <c r="CO75" s="43">
        <f>SUM(CO76:CO79)</f>
        <v>1049117.46</v>
      </c>
      <c r="CP75" s="43">
        <f>SUM(CP76:CP79)</f>
        <v>719022.46</v>
      </c>
      <c r="CQ75" s="43">
        <v>3732402.9</v>
      </c>
      <c r="CR75" s="22">
        <f t="shared" si="476"/>
        <v>0.6853593495622502</v>
      </c>
      <c r="CS75" s="22">
        <f t="shared" si="477"/>
        <v>0.19264331297138365</v>
      </c>
      <c r="CT75" s="43">
        <f>SUM(CT76:CT79)</f>
        <v>0</v>
      </c>
      <c r="CU75" s="43">
        <f>SUM(CU76:CU79)</f>
        <v>0</v>
      </c>
      <c r="CV75" s="43">
        <v>0</v>
      </c>
      <c r="CW75" s="34" t="str">
        <f t="shared" si="509"/>
        <v xml:space="preserve"> </v>
      </c>
      <c r="CX75" s="34" t="str">
        <f t="shared" si="510"/>
        <v xml:space="preserve"> </v>
      </c>
      <c r="CY75" s="43">
        <f>SUM(CY76:CY79)</f>
        <v>0</v>
      </c>
      <c r="CZ75" s="43">
        <f>SUM(CZ76:CZ79)</f>
        <v>0</v>
      </c>
      <c r="DA75" s="43">
        <v>0</v>
      </c>
      <c r="DB75" s="22" t="str">
        <f t="shared" si="478"/>
        <v xml:space="preserve"> </v>
      </c>
      <c r="DC75" s="22" t="str">
        <f t="shared" si="479"/>
        <v xml:space="preserve"> </v>
      </c>
      <c r="DD75" s="43">
        <f>SUM(DD76:DD79)</f>
        <v>0</v>
      </c>
      <c r="DE75" s="43">
        <f>SUM(DE76:DE79)</f>
        <v>0</v>
      </c>
      <c r="DF75" s="43">
        <v>3978.41</v>
      </c>
      <c r="DG75" s="22" t="str">
        <f t="shared" si="480"/>
        <v xml:space="preserve"> </v>
      </c>
      <c r="DH75" s="22">
        <f t="shared" si="481"/>
        <v>0</v>
      </c>
      <c r="DI75" s="43">
        <f>SUM(DI76:DI79)</f>
        <v>0</v>
      </c>
      <c r="DJ75" s="43">
        <v>0</v>
      </c>
      <c r="DK75" s="22" t="str">
        <f t="shared" si="482"/>
        <v xml:space="preserve"> </v>
      </c>
      <c r="DL75" s="43">
        <f>SUM(DL76:DL79)</f>
        <v>0</v>
      </c>
      <c r="DM75" s="43">
        <f>SUM(DM76:DM79)</f>
        <v>0</v>
      </c>
      <c r="DN75" s="43">
        <v>0</v>
      </c>
      <c r="DO75" s="22" t="str">
        <f t="shared" si="483"/>
        <v xml:space="preserve"> </v>
      </c>
      <c r="DP75" s="57" t="str">
        <f t="shared" si="484"/>
        <v xml:space="preserve"> </v>
      </c>
      <c r="DQ75" s="43">
        <f>SUM(DQ76:DQ79)</f>
        <v>26000</v>
      </c>
      <c r="DR75" s="43">
        <f>SUM(DR76:DR79)</f>
        <v>26000</v>
      </c>
      <c r="DS75" s="43">
        <v>272548.29000000004</v>
      </c>
      <c r="DT75" s="22">
        <f t="shared" si="495"/>
        <v>1</v>
      </c>
      <c r="DU75" s="22">
        <f t="shared" si="448"/>
        <v>9.5395938826106724E-2</v>
      </c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</row>
    <row r="76" spans="1:144" s="15" customFormat="1" ht="15.75" customHeight="1" outlineLevel="1" x14ac:dyDescent="0.25">
      <c r="A76" s="14">
        <v>60</v>
      </c>
      <c r="B76" s="8" t="s">
        <v>80</v>
      </c>
      <c r="C76" s="13">
        <f t="shared" si="512"/>
        <v>35998614.470000006</v>
      </c>
      <c r="D76" s="13">
        <f t="shared" si="513"/>
        <v>27509007.300000001</v>
      </c>
      <c r="E76" s="23">
        <v>23453211.52</v>
      </c>
      <c r="F76" s="24">
        <f t="shared" si="485"/>
        <v>0.7641685021773561</v>
      </c>
      <c r="G76" s="24">
        <f t="shared" si="486"/>
        <v>1.1729313606599836</v>
      </c>
      <c r="H76" s="13">
        <f t="shared" ref="H76" si="519">M76+R76+W76+AB76+AG76+AL76</f>
        <v>35339260.230000004</v>
      </c>
      <c r="I76" s="13">
        <f t="shared" ref="I76" si="520">N76+S76+X76+AC76+AH76+AM76</f>
        <v>26713199.650000002</v>
      </c>
      <c r="J76" s="20">
        <v>22732072.859999999</v>
      </c>
      <c r="K76" s="24">
        <f t="shared" si="449"/>
        <v>0.75590715470955971</v>
      </c>
      <c r="L76" s="24">
        <f t="shared" si="450"/>
        <v>1.1751325897342739</v>
      </c>
      <c r="M76" s="13">
        <v>31449682.210000001</v>
      </c>
      <c r="N76" s="20">
        <v>23955349.460000001</v>
      </c>
      <c r="O76" s="29">
        <v>20841138.07</v>
      </c>
      <c r="P76" s="24">
        <f t="shared" si="451"/>
        <v>0.76170402295457729</v>
      </c>
      <c r="Q76" s="24">
        <f t="shared" si="452"/>
        <v>1.1494261675893211</v>
      </c>
      <c r="R76" s="13">
        <v>1519392.52</v>
      </c>
      <c r="S76" s="20">
        <v>1086439.03</v>
      </c>
      <c r="T76" s="29">
        <v>1098616.54</v>
      </c>
      <c r="U76" s="24">
        <f t="shared" si="453"/>
        <v>0.71504829443283036</v>
      </c>
      <c r="V76" s="24">
        <f t="shared" si="454"/>
        <v>0.98891559560900111</v>
      </c>
      <c r="W76" s="13">
        <v>18185.5</v>
      </c>
      <c r="X76" s="20">
        <v>18185.5</v>
      </c>
      <c r="Y76" s="29">
        <v>10677</v>
      </c>
      <c r="Z76" s="24">
        <f t="shared" ref="Z76" si="521">IF(X76&lt;=0," ",IF(W76&lt;=0," ",IF(X76/W76*100&gt;200,"СВ.200",X76/W76)))</f>
        <v>1</v>
      </c>
      <c r="AA76" s="24">
        <f t="shared" ref="AA76" si="522">IF(Y76=0," ",IF(X76/Y76*100&gt;200,"св.200",X76/Y76))</f>
        <v>1.7032406106584246</v>
      </c>
      <c r="AB76" s="13">
        <v>822000</v>
      </c>
      <c r="AC76" s="20">
        <v>294367.02</v>
      </c>
      <c r="AD76" s="29">
        <v>-88039.51</v>
      </c>
      <c r="AE76" s="24">
        <f t="shared" ref="AE76:AE79" si="523">IF(AC76&lt;=0," ",IF(AB76&lt;=0," ",IF(AC76/AB76*100&gt;200,"СВ.200",AC76/AB76)))</f>
        <v>0.35811072992700732</v>
      </c>
      <c r="AF76" s="24">
        <f t="shared" si="458"/>
        <v>-3.3435785819344068</v>
      </c>
      <c r="AG76" s="13">
        <v>1530000</v>
      </c>
      <c r="AH76" s="20">
        <v>1358858.64</v>
      </c>
      <c r="AI76" s="29">
        <v>869680.76</v>
      </c>
      <c r="AJ76" s="24">
        <f t="shared" si="459"/>
        <v>0.88814290196078427</v>
      </c>
      <c r="AK76" s="24">
        <f t="shared" si="460"/>
        <v>1.5624798230559911</v>
      </c>
      <c r="AL76" s="13"/>
      <c r="AM76" s="20"/>
      <c r="AN76" s="29"/>
      <c r="AO76" s="24" t="str">
        <f t="shared" si="354"/>
        <v xml:space="preserve"> </v>
      </c>
      <c r="AP76" s="24" t="str">
        <f t="shared" si="461"/>
        <v xml:space="preserve"> </v>
      </c>
      <c r="AQ76" s="13">
        <f t="shared" ref="AQ76" si="524">AV76+BA76+BF76+BK76+BP76+BU76+BZ76+CE76+CT76+CY76+DD76+DL76+DQ76</f>
        <v>659354.24</v>
      </c>
      <c r="AR76" s="20">
        <f t="shared" ref="AR76" si="525">AW76+BB76+BG76+BL76+BQ76+BV76+CA76+CF76+CU76+CZ76+DE76+DI76+DM76+DR76</f>
        <v>795807.65</v>
      </c>
      <c r="AS76" s="40">
        <v>721138.66</v>
      </c>
      <c r="AT76" s="24">
        <f t="shared" si="491"/>
        <v>1.2069500758803038</v>
      </c>
      <c r="AU76" s="24">
        <f t="shared" si="518"/>
        <v>1.1035431798927546</v>
      </c>
      <c r="AV76" s="13">
        <v>120000</v>
      </c>
      <c r="AW76" s="20">
        <v>187391.01</v>
      </c>
      <c r="AX76" s="29">
        <v>110773.12</v>
      </c>
      <c r="AY76" s="24">
        <f t="shared" si="462"/>
        <v>1.5615917500000001</v>
      </c>
      <c r="AZ76" s="24">
        <f t="shared" si="463"/>
        <v>1.6916649995955699</v>
      </c>
      <c r="BA76" s="13"/>
      <c r="BB76" s="20"/>
      <c r="BC76" s="29"/>
      <c r="BD76" s="24" t="str">
        <f t="shared" si="464"/>
        <v xml:space="preserve"> </v>
      </c>
      <c r="BE76" s="24" t="str">
        <f t="shared" si="465"/>
        <v xml:space="preserve"> </v>
      </c>
      <c r="BF76" s="13">
        <v>21354.240000000002</v>
      </c>
      <c r="BG76" s="20">
        <v>21354.240000000002</v>
      </c>
      <c r="BH76" s="29"/>
      <c r="BI76" s="24">
        <f t="shared" si="466"/>
        <v>1</v>
      </c>
      <c r="BJ76" s="24" t="str">
        <f t="shared" si="467"/>
        <v xml:space="preserve"> </v>
      </c>
      <c r="BK76" s="13"/>
      <c r="BL76" s="20"/>
      <c r="BM76" s="29"/>
      <c r="BN76" s="24" t="str">
        <f t="shared" si="468"/>
        <v xml:space="preserve"> </v>
      </c>
      <c r="BO76" s="24" t="str">
        <f t="shared" si="469"/>
        <v xml:space="preserve"> </v>
      </c>
      <c r="BP76" s="13">
        <v>85000</v>
      </c>
      <c r="BQ76" s="20">
        <v>81600.639999999999</v>
      </c>
      <c r="BR76" s="29">
        <v>76488.73</v>
      </c>
      <c r="BS76" s="24">
        <f t="shared" si="492"/>
        <v>0.9600075294117647</v>
      </c>
      <c r="BT76" s="24">
        <f>IF(BR76=0," ",IF(BQ76/BR76*100&gt;200,"св.200",BQ76/BR76))</f>
        <v>1.0668321986781582</v>
      </c>
      <c r="BU76" s="13">
        <v>233000</v>
      </c>
      <c r="BV76" s="20">
        <v>148922</v>
      </c>
      <c r="BW76" s="29">
        <v>349198.03</v>
      </c>
      <c r="BX76" s="24">
        <f>IF(BV76&lt;=0," ",IF(BU76&lt;=0," ",IF(BV76/BU76*100&gt;200,"СВ.200",BV76/BU76)))</f>
        <v>0.63915021459227472</v>
      </c>
      <c r="BY76" s="24">
        <f>IF(BW76=0," ",IF(BV76/BW76*100&gt;200,"св.200",BV76/BW76))</f>
        <v>0.42646861438479478</v>
      </c>
      <c r="BZ76" s="13"/>
      <c r="CA76" s="20">
        <v>160000</v>
      </c>
      <c r="CB76" s="29"/>
      <c r="CC76" s="24" t="str">
        <f t="shared" si="323"/>
        <v xml:space="preserve"> </v>
      </c>
      <c r="CD76" s="24" t="str">
        <f t="shared" si="473"/>
        <v xml:space="preserve"> </v>
      </c>
      <c r="CE76" s="13">
        <f t="shared" ref="CE76" si="526">CJ76+CO76</f>
        <v>200000</v>
      </c>
      <c r="CF76" s="13">
        <f t="shared" ref="CF76" si="527">CK76+CP76</f>
        <v>196539.76</v>
      </c>
      <c r="CG76" s="23">
        <v>52892.959999999999</v>
      </c>
      <c r="CH76" s="24">
        <f t="shared" si="474"/>
        <v>0.98269880000000009</v>
      </c>
      <c r="CI76" s="24" t="str">
        <f t="shared" si="507"/>
        <v>св.200</v>
      </c>
      <c r="CJ76" s="13">
        <v>200000</v>
      </c>
      <c r="CK76" s="20">
        <v>196539.76</v>
      </c>
      <c r="CL76" s="29">
        <v>52892.959999999999</v>
      </c>
      <c r="CM76" s="24">
        <f t="shared" si="475"/>
        <v>0.98269880000000009</v>
      </c>
      <c r="CN76" s="24" t="str">
        <f t="shared" si="508"/>
        <v>св.200</v>
      </c>
      <c r="CO76" s="13"/>
      <c r="CP76" s="20"/>
      <c r="CQ76" s="29"/>
      <c r="CR76" s="24" t="str">
        <f t="shared" si="476"/>
        <v xml:space="preserve"> </v>
      </c>
      <c r="CS76" s="24" t="str">
        <f t="shared" si="477"/>
        <v xml:space="preserve"> </v>
      </c>
      <c r="CT76" s="13"/>
      <c r="CU76" s="20"/>
      <c r="CV76" s="29"/>
      <c r="CW76" s="24" t="str">
        <f t="shared" si="509"/>
        <v xml:space="preserve"> </v>
      </c>
      <c r="CX76" s="24" t="str">
        <f t="shared" si="510"/>
        <v xml:space="preserve"> </v>
      </c>
      <c r="CY76" s="13"/>
      <c r="CZ76" s="20"/>
      <c r="DA76" s="29"/>
      <c r="DB76" s="24" t="str">
        <f t="shared" si="478"/>
        <v xml:space="preserve"> </v>
      </c>
      <c r="DC76" s="24" t="str">
        <f t="shared" si="479"/>
        <v xml:space="preserve"> </v>
      </c>
      <c r="DD76" s="13"/>
      <c r="DE76" s="20"/>
      <c r="DF76" s="29">
        <v>3978.41</v>
      </c>
      <c r="DG76" s="24" t="str">
        <f t="shared" si="480"/>
        <v xml:space="preserve"> </v>
      </c>
      <c r="DH76" s="24">
        <f t="shared" si="481"/>
        <v>0</v>
      </c>
      <c r="DI76" s="13"/>
      <c r="DJ76" s="29"/>
      <c r="DK76" s="24" t="str">
        <f t="shared" si="482"/>
        <v xml:space="preserve"> </v>
      </c>
      <c r="DL76" s="13"/>
      <c r="DM76" s="20"/>
      <c r="DN76" s="29"/>
      <c r="DO76" s="24" t="str">
        <f t="shared" si="483"/>
        <v xml:space="preserve"> </v>
      </c>
      <c r="DP76" s="58" t="str">
        <f t="shared" si="484"/>
        <v xml:space="preserve"> </v>
      </c>
      <c r="DQ76" s="13"/>
      <c r="DR76" s="20"/>
      <c r="DS76" s="29">
        <v>127807.41</v>
      </c>
      <c r="DT76" s="24" t="str">
        <f t="shared" si="495"/>
        <v xml:space="preserve"> </v>
      </c>
      <c r="DU76" s="24">
        <f t="shared" si="448"/>
        <v>0</v>
      </c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1:144" s="15" customFormat="1" ht="15.75" customHeight="1" outlineLevel="1" x14ac:dyDescent="0.25">
      <c r="A77" s="14">
        <v>61</v>
      </c>
      <c r="B77" s="8" t="s">
        <v>59</v>
      </c>
      <c r="C77" s="13">
        <f t="shared" si="512"/>
        <v>2144222.46</v>
      </c>
      <c r="D77" s="13">
        <f t="shared" si="513"/>
        <v>1158898.3599999999</v>
      </c>
      <c r="E77" s="23">
        <v>3587587.35</v>
      </c>
      <c r="F77" s="24">
        <f t="shared" si="485"/>
        <v>0.5404748721828051</v>
      </c>
      <c r="G77" s="24">
        <f t="shared" si="486"/>
        <v>0.32303000510914387</v>
      </c>
      <c r="H77" s="13">
        <f t="shared" ref="H77:H79" si="528">M77+R77+W77+AB77+AG77+AL77</f>
        <v>1595200</v>
      </c>
      <c r="I77" s="13">
        <f t="shared" ref="I77:I79" si="529">N77+S77+X77+AC77+AH77+AM77</f>
        <v>646732.74</v>
      </c>
      <c r="J77" s="20">
        <v>494645.19</v>
      </c>
      <c r="K77" s="24">
        <f t="shared" ref="K77:K79" si="530">IF(I77&lt;=0," ",IF(I77/H77*100&gt;200,"СВ.200",I77/H77))</f>
        <v>0.40542423520561682</v>
      </c>
      <c r="L77" s="24">
        <f t="shared" ref="L77:L79" si="531">IF(J77=0," ",IF(I77/J77*100&gt;200,"св.200",I77/J77))</f>
        <v>1.3074679650680521</v>
      </c>
      <c r="M77" s="13">
        <v>160000</v>
      </c>
      <c r="N77" s="20">
        <v>136098.68</v>
      </c>
      <c r="O77" s="29">
        <v>95735.6</v>
      </c>
      <c r="P77" s="24">
        <f t="shared" ref="P77:P79" si="532">IF(N77&lt;=0," ",IF(M77&lt;=0," ",IF(N77/M77*100&gt;200,"СВ.200",N77/M77)))</f>
        <v>0.85061674999999992</v>
      </c>
      <c r="Q77" s="24">
        <f t="shared" ref="Q77:Q79" si="533">IF(O77=0," ",IF(N77/O77*100&gt;200,"св.200",N77/O77))</f>
        <v>1.4216099340266315</v>
      </c>
      <c r="R77" s="13"/>
      <c r="S77" s="20"/>
      <c r="T77" s="29"/>
      <c r="U77" s="24" t="str">
        <f t="shared" ref="U77:U79" si="534">IF(S77&lt;=0," ",IF(R77&lt;=0," ",IF(S77/R77*100&gt;200,"СВ.200",S77/R77)))</f>
        <v xml:space="preserve"> </v>
      </c>
      <c r="V77" s="24" t="str">
        <f t="shared" ref="V77:V79" si="535">IF(S77=0," ",IF(S77/T77*100&gt;200,"св.200",S77/T77))</f>
        <v xml:space="preserve"> </v>
      </c>
      <c r="W77" s="13">
        <v>16200</v>
      </c>
      <c r="X77" s="20">
        <v>16139.7</v>
      </c>
      <c r="Y77" s="29">
        <v>29751.599999999999</v>
      </c>
      <c r="Z77" s="24">
        <f t="shared" ref="Z77:Z79" si="536">IF(X77&lt;=0," ",IF(W77&lt;=0," ",IF(X77/W77*100&gt;200,"СВ.200",X77/W77)))</f>
        <v>0.99627777777777782</v>
      </c>
      <c r="AA77" s="24">
        <f t="shared" ref="AA77:AA79" si="537">IF(Y77=0," ",IF(X77/Y77*100&gt;200,"св.200",X77/Y77))</f>
        <v>0.54248174888073253</v>
      </c>
      <c r="AB77" s="13">
        <v>59000</v>
      </c>
      <c r="AC77" s="20">
        <v>28721.86</v>
      </c>
      <c r="AD77" s="29">
        <v>11688.89</v>
      </c>
      <c r="AE77" s="24">
        <f t="shared" si="523"/>
        <v>0.486811186440678</v>
      </c>
      <c r="AF77" s="24" t="str">
        <f t="shared" ref="AF77:AF79" si="538">IF(AD77=0," ",IF(AC77/AD77*100&gt;200,"св.200",AC77/AD77))</f>
        <v>св.200</v>
      </c>
      <c r="AG77" s="13">
        <v>1360000</v>
      </c>
      <c r="AH77" s="20">
        <v>465772.5</v>
      </c>
      <c r="AI77" s="29">
        <v>357469.1</v>
      </c>
      <c r="AJ77" s="24">
        <f t="shared" ref="AJ77:AJ79" si="539">IF(AH77&lt;=0," ",IF(AG77&lt;=0," ",IF(AH77/AG77*100&gt;200,"СВ.200",AH77/AG77)))</f>
        <v>0.34247977941176472</v>
      </c>
      <c r="AK77" s="24">
        <f t="shared" ref="AK77:AK79" si="540">IF(AI77=0," ",IF(AH77/AI77*100&gt;200,"св.200",AH77/AI77))</f>
        <v>1.3029727604427908</v>
      </c>
      <c r="AL77" s="13"/>
      <c r="AM77" s="20"/>
      <c r="AN77" s="29"/>
      <c r="AO77" s="24" t="str">
        <f t="shared" ref="AO77:AO79" si="541">IF(AM77&lt;=0," ",IF(AL77&lt;=0," ",IF(AM77/AL77*100&gt;200,"СВ.200",AM77/AL77)))</f>
        <v xml:space="preserve"> </v>
      </c>
      <c r="AP77" s="24" t="str">
        <f t="shared" ref="AP77:AP79" si="542">IF(AN77=0," ",IF(AM77/AN77*100&gt;200,"св.200",AM77/AN77))</f>
        <v xml:space="preserve"> </v>
      </c>
      <c r="AQ77" s="13">
        <f t="shared" ref="AQ77:AQ79" si="543">AV77+BA77+BF77+BK77+BP77+BU77+BZ77+CE77+CT77+CY77+DD77+DL77+DQ77</f>
        <v>549022.46</v>
      </c>
      <c r="AR77" s="20">
        <f t="shared" ref="AR77:AR79" si="544">AW77+BB77+BG77+BL77+BQ77+BV77+CA77+CF77+CU77+CZ77+DE77+DI77+DM77+DR77</f>
        <v>512165.62</v>
      </c>
      <c r="AS77" s="40">
        <v>3092942.1599999997</v>
      </c>
      <c r="AT77" s="24">
        <f>IF(AR77&lt;=0," ",IF(AQ77&lt;=0," ",IF(AR77/AQ77*100&gt;200,"СВ.200",AR77/AQ77)))</f>
        <v>0.9328682473208838</v>
      </c>
      <c r="AU77" s="24">
        <f>IF(AS77=0," ",IF(AR77/AS77*100&gt;200,"св.200",AR77/AS77))</f>
        <v>0.16559172254291366</v>
      </c>
      <c r="AV77" s="13">
        <v>30000</v>
      </c>
      <c r="AW77" s="20">
        <v>6632.88</v>
      </c>
      <c r="AX77" s="29">
        <v>9710.2199999999993</v>
      </c>
      <c r="AY77" s="24">
        <f t="shared" ref="AY77:AY79" si="545">IF(AW77&lt;=0," ",IF(AV77&lt;=0," ",IF(AW77/AV77*100&gt;200,"СВ.200",AW77/AV77)))</f>
        <v>0.22109600000000001</v>
      </c>
      <c r="AZ77" s="24">
        <f t="shared" ref="AZ77:AZ79" si="546">IF(AX77=0," ",IF(AW77/AX77*100&gt;200,"св.200",AW77/AX77))</f>
        <v>0.68308236064682371</v>
      </c>
      <c r="BA77" s="13">
        <v>25000</v>
      </c>
      <c r="BB77" s="20">
        <v>24518.74</v>
      </c>
      <c r="BC77" s="29">
        <v>38867.279999999999</v>
      </c>
      <c r="BD77" s="24">
        <f t="shared" ref="BD77:BD79" si="547">IF(BB77&lt;=0," ",IF(BA77&lt;=0," ",IF(BB77/BA77*100&gt;200,"СВ.200",BB77/BA77)))</f>
        <v>0.98074960000000011</v>
      </c>
      <c r="BE77" s="24">
        <f t="shared" ref="BE77:BE79" si="548">IF(BC77=0," ",IF(BB77/BC77*100&gt;200,"св.200",BB77/BC77))</f>
        <v>0.63083241225009834</v>
      </c>
      <c r="BF77" s="13"/>
      <c r="BG77" s="20"/>
      <c r="BH77" s="29"/>
      <c r="BI77" s="24" t="str">
        <f t="shared" si="466"/>
        <v xml:space="preserve"> </v>
      </c>
      <c r="BJ77" s="24" t="str">
        <f t="shared" si="467"/>
        <v xml:space="preserve"> </v>
      </c>
      <c r="BK77" s="13"/>
      <c r="BL77" s="20"/>
      <c r="BM77" s="29"/>
      <c r="BN77" s="24" t="str">
        <f t="shared" si="468"/>
        <v xml:space="preserve"> </v>
      </c>
      <c r="BO77" s="24" t="str">
        <f t="shared" ref="BO77:BO79" si="549">IF(BM77=0," ",IF(BL77/BM77*100&gt;200,"св.200",BL77/BM77))</f>
        <v xml:space="preserve"> </v>
      </c>
      <c r="BP77" s="13"/>
      <c r="BQ77" s="20"/>
      <c r="BR77" s="29"/>
      <c r="BS77" s="24" t="str">
        <f t="shared" si="492"/>
        <v xml:space="preserve"> </v>
      </c>
      <c r="BT77" s="24" t="str">
        <f t="shared" ref="BT77:BT79" si="550">IF(BR77=0," ",IF(BQ77/BR77*100&gt;200,"св.200",BQ77/BR77))</f>
        <v xml:space="preserve"> </v>
      </c>
      <c r="BU77" s="13">
        <v>80000</v>
      </c>
      <c r="BV77" s="20">
        <v>66991.539999999994</v>
      </c>
      <c r="BW77" s="29">
        <v>69345.759999999995</v>
      </c>
      <c r="BX77" s="24">
        <f t="shared" ref="BX77:BX79" si="551">IF(BV77&lt;=0," ",IF(BU77&lt;=0," ",IF(BV77/BU77*100&gt;200,"СВ.200",BV77/BU77)))</f>
        <v>0.8373942499999999</v>
      </c>
      <c r="BY77" s="24">
        <f t="shared" ref="BY77:BY79" si="552">IF(BW77=0," ",IF(BV77/BW77*100&gt;200,"св.200",BV77/BW77))</f>
        <v>0.96605098855358995</v>
      </c>
      <c r="BZ77" s="13"/>
      <c r="CA77" s="20"/>
      <c r="CB77" s="29"/>
      <c r="CC77" s="24" t="str">
        <f t="shared" ref="CC77:CC79" si="553">IF(CA77&lt;=0," ",IF(BZ77&lt;=0," ",IF(CA77/BZ77*100&gt;200,"СВ.200",CA77/BZ77)))</f>
        <v xml:space="preserve"> </v>
      </c>
      <c r="CD77" s="24" t="str">
        <f t="shared" ref="CD77:CD79" si="554">IF(CB77=0," ",IF(CA77/CB77*100&gt;200,"св.200",CA77/CB77))</f>
        <v xml:space="preserve"> </v>
      </c>
      <c r="CE77" s="13">
        <f t="shared" ref="CE77:CE79" si="555">CJ77+CO77</f>
        <v>388022.46</v>
      </c>
      <c r="CF77" s="13">
        <f t="shared" ref="CF77:CF79" si="556">CK77+CP77</f>
        <v>388022.46</v>
      </c>
      <c r="CG77" s="23">
        <v>2949018.9</v>
      </c>
      <c r="CH77" s="24">
        <f t="shared" ref="CH77:CH79" si="557">IF(CF77&lt;=0," ",IF(CE77&lt;=0," ",IF(CF77/CE77*100&gt;200,"СВ.200",CF77/CE77)))</f>
        <v>1</v>
      </c>
      <c r="CI77" s="24">
        <f t="shared" ref="CI77:CI79" si="558">IF(CG77=0," ",IF(CF77/CG77*100&gt;200,"св.200",CF77/CG77))</f>
        <v>0.13157679660852634</v>
      </c>
      <c r="CJ77" s="13"/>
      <c r="CK77" s="20"/>
      <c r="CL77" s="29"/>
      <c r="CM77" s="24" t="str">
        <f t="shared" ref="CM77:CM79" si="559">IF(CK77&lt;=0," ",IF(CJ77&lt;=0," ",IF(CK77/CJ77*100&gt;200,"СВ.200",CK77/CJ77)))</f>
        <v xml:space="preserve"> </v>
      </c>
      <c r="CN77" s="24" t="str">
        <f t="shared" ref="CN77:CN79" si="560">IF(CL77=0," ",IF(CK77/CL77*100&gt;200,"св.200",CK77/CL77))</f>
        <v xml:space="preserve"> </v>
      </c>
      <c r="CO77" s="13">
        <v>388022.46</v>
      </c>
      <c r="CP77" s="20">
        <v>388022.46</v>
      </c>
      <c r="CQ77" s="29">
        <v>2949018.9</v>
      </c>
      <c r="CR77" s="24">
        <f t="shared" ref="CR77" si="561">IF(CP77&lt;=0," ",IF(CO77&lt;=0," ",IF(CP77/CO77*100&gt;200,"СВ.200",CP77/CO77)))</f>
        <v>1</v>
      </c>
      <c r="CS77" s="24">
        <f t="shared" ref="CS77" si="562">IF(CQ77=0," ",IF(CP77/CQ77*100&gt;200,"св.200",CP77/CQ77))</f>
        <v>0.13157679660852634</v>
      </c>
      <c r="CT77" s="13"/>
      <c r="CU77" s="20"/>
      <c r="CV77" s="29"/>
      <c r="CW77" s="24" t="str">
        <f t="shared" si="509"/>
        <v xml:space="preserve"> </v>
      </c>
      <c r="CX77" s="24" t="str">
        <f t="shared" si="510"/>
        <v xml:space="preserve"> </v>
      </c>
      <c r="CY77" s="13"/>
      <c r="CZ77" s="20"/>
      <c r="DA77" s="29"/>
      <c r="DB77" s="24" t="str">
        <f t="shared" ref="DB77:DB79" si="563">IF(CZ77&lt;=0," ",IF(CY77&lt;=0," ",IF(CZ77/CY77*100&gt;200,"СВ.200",CZ77/CY77)))</f>
        <v xml:space="preserve"> </v>
      </c>
      <c r="DC77" s="24" t="str">
        <f t="shared" ref="DC77:DC79" si="564">IF(DA77=0," ",IF(CZ77/DA77*100&gt;200,"св.200",CZ77/DA77))</f>
        <v xml:space="preserve"> </v>
      </c>
      <c r="DD77" s="13"/>
      <c r="DE77" s="20"/>
      <c r="DF77" s="29"/>
      <c r="DG77" s="24" t="str">
        <f t="shared" ref="DG77:DG79" si="565">IF(DE77&lt;=0," ",IF(DD77&lt;=0," ",IF(DE77/DD77*100&gt;200,"СВ.200",DE77/DD77)))</f>
        <v xml:space="preserve"> </v>
      </c>
      <c r="DH77" s="24" t="str">
        <f t="shared" ref="DH77:DH79" si="566">IF(DF77=0," ",IF(DE77/DF77*100&gt;200,"св.200",DE77/DF77))</f>
        <v xml:space="preserve"> </v>
      </c>
      <c r="DI77" s="13"/>
      <c r="DJ77" s="29"/>
      <c r="DK77" s="24" t="str">
        <f t="shared" si="482"/>
        <v xml:space="preserve"> </v>
      </c>
      <c r="DL77" s="13"/>
      <c r="DM77" s="20"/>
      <c r="DN77" s="29"/>
      <c r="DO77" s="24" t="str">
        <f t="shared" ref="DO77:DO79" si="567">IF(DM77&lt;=0," ",IF(DL77&lt;=0," ",IF(DM77/DL77*100&gt;200,"СВ.200",DM77/DL77)))</f>
        <v xml:space="preserve"> </v>
      </c>
      <c r="DP77" s="58" t="str">
        <f t="shared" ref="DP77:DP79" si="568">IF(DN77=0," ",IF(DM77/DN77*100&gt;200,"св.200",DM77/DN77))</f>
        <v xml:space="preserve"> </v>
      </c>
      <c r="DQ77" s="13">
        <v>26000</v>
      </c>
      <c r="DR77" s="20">
        <v>26000</v>
      </c>
      <c r="DS77" s="29">
        <v>26000</v>
      </c>
      <c r="DT77" s="24">
        <f t="shared" si="495"/>
        <v>1</v>
      </c>
      <c r="DU77" s="24">
        <f t="shared" si="448"/>
        <v>1</v>
      </c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1:144" s="15" customFormat="1" ht="15.75" customHeight="1" outlineLevel="1" x14ac:dyDescent="0.25">
      <c r="A78" s="14">
        <v>62</v>
      </c>
      <c r="B78" s="8" t="s">
        <v>93</v>
      </c>
      <c r="C78" s="13">
        <f t="shared" si="512"/>
        <v>2833600</v>
      </c>
      <c r="D78" s="13">
        <f t="shared" si="513"/>
        <v>1941216.37</v>
      </c>
      <c r="E78" s="23">
        <v>1751645.1</v>
      </c>
      <c r="F78" s="24">
        <f t="shared" si="485"/>
        <v>0.68507071216826654</v>
      </c>
      <c r="G78" s="24">
        <f t="shared" si="486"/>
        <v>1.1082247025952918</v>
      </c>
      <c r="H78" s="13">
        <f t="shared" si="528"/>
        <v>2826600</v>
      </c>
      <c r="I78" s="13">
        <f t="shared" si="529"/>
        <v>1938469.9300000002</v>
      </c>
      <c r="J78" s="20">
        <v>1207859.32</v>
      </c>
      <c r="K78" s="24">
        <f t="shared" si="530"/>
        <v>0.68579563079317918</v>
      </c>
      <c r="L78" s="24">
        <f t="shared" si="531"/>
        <v>1.6048805501620835</v>
      </c>
      <c r="M78" s="13">
        <v>1760000</v>
      </c>
      <c r="N78" s="20">
        <v>1579741.82</v>
      </c>
      <c r="O78" s="29">
        <v>879773.43</v>
      </c>
      <c r="P78" s="24">
        <f t="shared" si="532"/>
        <v>0.89758057954545456</v>
      </c>
      <c r="Q78" s="24">
        <f t="shared" si="533"/>
        <v>1.7956234709202346</v>
      </c>
      <c r="R78" s="13"/>
      <c r="S78" s="20"/>
      <c r="T78" s="29"/>
      <c r="U78" s="24" t="str">
        <f t="shared" si="534"/>
        <v xml:space="preserve"> </v>
      </c>
      <c r="V78" s="24" t="str">
        <f t="shared" si="535"/>
        <v xml:space="preserve"> </v>
      </c>
      <c r="W78" s="13"/>
      <c r="X78" s="20"/>
      <c r="Y78" s="29"/>
      <c r="Z78" s="24" t="str">
        <f t="shared" si="536"/>
        <v xml:space="preserve"> </v>
      </c>
      <c r="AA78" s="24" t="str">
        <f t="shared" si="537"/>
        <v xml:space="preserve"> </v>
      </c>
      <c r="AB78" s="13">
        <v>131600</v>
      </c>
      <c r="AC78" s="20">
        <v>42000.82</v>
      </c>
      <c r="AD78" s="29">
        <v>17249.439999999999</v>
      </c>
      <c r="AE78" s="24">
        <f t="shared" si="523"/>
        <v>0.31915516717325226</v>
      </c>
      <c r="AF78" s="24" t="str">
        <f t="shared" si="538"/>
        <v>св.200</v>
      </c>
      <c r="AG78" s="13">
        <v>935000</v>
      </c>
      <c r="AH78" s="20">
        <v>316727.28999999998</v>
      </c>
      <c r="AI78" s="29">
        <v>310836.45</v>
      </c>
      <c r="AJ78" s="24">
        <f t="shared" si="539"/>
        <v>0.33874576470588236</v>
      </c>
      <c r="AK78" s="24">
        <f t="shared" si="540"/>
        <v>1.0189515740512414</v>
      </c>
      <c r="AL78" s="13"/>
      <c r="AM78" s="20"/>
      <c r="AN78" s="29"/>
      <c r="AO78" s="24" t="str">
        <f t="shared" si="541"/>
        <v xml:space="preserve"> </v>
      </c>
      <c r="AP78" s="24" t="str">
        <f t="shared" si="542"/>
        <v xml:space="preserve"> </v>
      </c>
      <c r="AQ78" s="13">
        <f t="shared" si="543"/>
        <v>7000</v>
      </c>
      <c r="AR78" s="20">
        <f t="shared" si="544"/>
        <v>2746.44</v>
      </c>
      <c r="AS78" s="40">
        <v>543785.78</v>
      </c>
      <c r="AT78" s="24">
        <f t="shared" si="491"/>
        <v>0.39234857142857144</v>
      </c>
      <c r="AU78" s="24">
        <f t="shared" si="518"/>
        <v>5.0505917973802106E-3</v>
      </c>
      <c r="AV78" s="13">
        <v>7000</v>
      </c>
      <c r="AW78" s="20">
        <v>2746.44</v>
      </c>
      <c r="AX78" s="29">
        <v>932.78</v>
      </c>
      <c r="AY78" s="24">
        <f t="shared" si="545"/>
        <v>0.39234857142857144</v>
      </c>
      <c r="AZ78" s="24" t="str">
        <f t="shared" si="546"/>
        <v>св.200</v>
      </c>
      <c r="BA78" s="13"/>
      <c r="BB78" s="20"/>
      <c r="BC78" s="29"/>
      <c r="BD78" s="24" t="str">
        <f t="shared" si="547"/>
        <v xml:space="preserve"> </v>
      </c>
      <c r="BE78" s="24" t="str">
        <f t="shared" si="548"/>
        <v xml:space="preserve"> </v>
      </c>
      <c r="BF78" s="13"/>
      <c r="BG78" s="20"/>
      <c r="BH78" s="29"/>
      <c r="BI78" s="24" t="str">
        <f t="shared" si="466"/>
        <v xml:space="preserve"> </v>
      </c>
      <c r="BJ78" s="24" t="str">
        <f t="shared" si="467"/>
        <v xml:space="preserve"> </v>
      </c>
      <c r="BK78" s="13"/>
      <c r="BL78" s="20"/>
      <c r="BM78" s="29"/>
      <c r="BN78" s="24" t="str">
        <f t="shared" si="468"/>
        <v xml:space="preserve"> </v>
      </c>
      <c r="BO78" s="24" t="str">
        <f t="shared" si="549"/>
        <v xml:space="preserve"> </v>
      </c>
      <c r="BP78" s="13"/>
      <c r="BQ78" s="20"/>
      <c r="BR78" s="29"/>
      <c r="BS78" s="24" t="str">
        <f t="shared" si="492"/>
        <v xml:space="preserve"> </v>
      </c>
      <c r="BT78" s="24" t="str">
        <f t="shared" si="550"/>
        <v xml:space="preserve"> </v>
      </c>
      <c r="BU78" s="13"/>
      <c r="BV78" s="20"/>
      <c r="BW78" s="29"/>
      <c r="BX78" s="24" t="str">
        <f t="shared" si="551"/>
        <v xml:space="preserve"> </v>
      </c>
      <c r="BY78" s="24" t="str">
        <f t="shared" si="552"/>
        <v xml:space="preserve"> </v>
      </c>
      <c r="BZ78" s="13"/>
      <c r="CA78" s="20"/>
      <c r="CB78" s="29"/>
      <c r="CC78" s="24" t="str">
        <f t="shared" si="553"/>
        <v xml:space="preserve"> </v>
      </c>
      <c r="CD78" s="24" t="str">
        <f>IF(CA78=0," ",IF(CA78/CB78*100&gt;200,"св.200",CA78/CB78))</f>
        <v xml:space="preserve"> </v>
      </c>
      <c r="CE78" s="13">
        <f t="shared" si="555"/>
        <v>0</v>
      </c>
      <c r="CF78" s="13">
        <f t="shared" si="556"/>
        <v>0</v>
      </c>
      <c r="CG78" s="23">
        <v>436029</v>
      </c>
      <c r="CH78" s="24" t="str">
        <f t="shared" si="557"/>
        <v xml:space="preserve"> </v>
      </c>
      <c r="CI78" s="24">
        <f t="shared" si="558"/>
        <v>0</v>
      </c>
      <c r="CJ78" s="13"/>
      <c r="CK78" s="20"/>
      <c r="CL78" s="29"/>
      <c r="CM78" s="24" t="str">
        <f t="shared" si="559"/>
        <v xml:space="preserve"> </v>
      </c>
      <c r="CN78" s="24" t="str">
        <f t="shared" si="560"/>
        <v xml:space="preserve"> </v>
      </c>
      <c r="CO78" s="13"/>
      <c r="CP78" s="20"/>
      <c r="CQ78" s="29">
        <v>436029</v>
      </c>
      <c r="CR78" s="24" t="str">
        <f t="shared" ref="CR78:CR79" si="569">IF(CP78&lt;=0," ",IF(CO78&lt;=0," ",IF(CP78/CO78*100&gt;200,"СВ.200",CP78/CO78)))</f>
        <v xml:space="preserve"> </v>
      </c>
      <c r="CS78" s="24">
        <f t="shared" ref="CS78:CS79" si="570">IF(CQ78=0," ",IF(CP78/CQ78*100&gt;200,"св.200",CP78/CQ78))</f>
        <v>0</v>
      </c>
      <c r="CT78" s="13"/>
      <c r="CU78" s="20"/>
      <c r="CV78" s="29"/>
      <c r="CW78" s="24" t="str">
        <f t="shared" si="509"/>
        <v xml:space="preserve"> </v>
      </c>
      <c r="CX78" s="24" t="str">
        <f t="shared" si="510"/>
        <v xml:space="preserve"> </v>
      </c>
      <c r="CY78" s="13"/>
      <c r="CZ78" s="20"/>
      <c r="DA78" s="29"/>
      <c r="DB78" s="24" t="str">
        <f t="shared" si="563"/>
        <v xml:space="preserve"> </v>
      </c>
      <c r="DC78" s="24" t="str">
        <f t="shared" si="564"/>
        <v xml:space="preserve"> </v>
      </c>
      <c r="DD78" s="13"/>
      <c r="DE78" s="20"/>
      <c r="DF78" s="29"/>
      <c r="DG78" s="24" t="str">
        <f t="shared" si="565"/>
        <v xml:space="preserve"> </v>
      </c>
      <c r="DH78" s="24" t="str">
        <f t="shared" si="566"/>
        <v xml:space="preserve"> </v>
      </c>
      <c r="DI78" s="13"/>
      <c r="DJ78" s="29"/>
      <c r="DK78" s="24" t="str">
        <f>IF(DI78=0," ",IF(DI78/DJ78*100&gt;200,"св.200",DI78/DJ78))</f>
        <v xml:space="preserve"> </v>
      </c>
      <c r="DL78" s="13"/>
      <c r="DM78" s="20"/>
      <c r="DN78" s="29"/>
      <c r="DO78" s="24" t="str">
        <f t="shared" si="567"/>
        <v xml:space="preserve"> </v>
      </c>
      <c r="DP78" s="58" t="str">
        <f t="shared" si="568"/>
        <v xml:space="preserve"> </v>
      </c>
      <c r="DQ78" s="13"/>
      <c r="DR78" s="20"/>
      <c r="DS78" s="29">
        <v>106824</v>
      </c>
      <c r="DT78" s="24" t="str">
        <f t="shared" si="495"/>
        <v xml:space="preserve"> </v>
      </c>
      <c r="DU78" s="24">
        <f t="shared" si="448"/>
        <v>0</v>
      </c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1:144" s="15" customFormat="1" ht="15.75" customHeight="1" outlineLevel="1" x14ac:dyDescent="0.25">
      <c r="A79" s="14">
        <v>63</v>
      </c>
      <c r="B79" s="8" t="s">
        <v>18</v>
      </c>
      <c r="C79" s="13">
        <f t="shared" si="512"/>
        <v>2026299</v>
      </c>
      <c r="D79" s="13">
        <f t="shared" si="513"/>
        <v>1093011.67</v>
      </c>
      <c r="E79" s="23">
        <v>936909.54</v>
      </c>
      <c r="F79" s="24">
        <f t="shared" si="485"/>
        <v>0.53941282604393526</v>
      </c>
      <c r="G79" s="24">
        <f t="shared" si="486"/>
        <v>1.1666138760845577</v>
      </c>
      <c r="H79" s="13">
        <f t="shared" si="528"/>
        <v>1041200</v>
      </c>
      <c r="I79" s="13">
        <f t="shared" si="529"/>
        <v>503308.08999999997</v>
      </c>
      <c r="J79" s="20">
        <v>326765.69</v>
      </c>
      <c r="K79" s="24">
        <f t="shared" si="530"/>
        <v>0.48339232616212058</v>
      </c>
      <c r="L79" s="24">
        <f t="shared" si="531"/>
        <v>1.5402721442388887</v>
      </c>
      <c r="M79" s="13">
        <v>233913.3</v>
      </c>
      <c r="N79" s="20">
        <v>196891.47</v>
      </c>
      <c r="O79" s="29">
        <v>189735.37</v>
      </c>
      <c r="P79" s="24">
        <f t="shared" si="532"/>
        <v>0.84172840962869577</v>
      </c>
      <c r="Q79" s="24">
        <f t="shared" si="533"/>
        <v>1.0377162149577066</v>
      </c>
      <c r="R79" s="13"/>
      <c r="S79" s="20"/>
      <c r="T79" s="29"/>
      <c r="U79" s="24" t="str">
        <f t="shared" si="534"/>
        <v xml:space="preserve"> </v>
      </c>
      <c r="V79" s="24" t="str">
        <f t="shared" si="535"/>
        <v xml:space="preserve"> </v>
      </c>
      <c r="W79" s="13">
        <v>7286.7</v>
      </c>
      <c r="X79" s="20">
        <v>7286.7</v>
      </c>
      <c r="Y79" s="29">
        <v>3248.1</v>
      </c>
      <c r="Z79" s="24">
        <f t="shared" si="536"/>
        <v>1</v>
      </c>
      <c r="AA79" s="24" t="str">
        <f t="shared" si="537"/>
        <v>св.200</v>
      </c>
      <c r="AB79" s="13">
        <v>100000</v>
      </c>
      <c r="AC79" s="20">
        <v>32200.38</v>
      </c>
      <c r="AD79" s="29">
        <v>643.26</v>
      </c>
      <c r="AE79" s="24">
        <f t="shared" si="523"/>
        <v>0.32200380000000001</v>
      </c>
      <c r="AF79" s="24" t="str">
        <f t="shared" si="538"/>
        <v>св.200</v>
      </c>
      <c r="AG79" s="13">
        <v>700000</v>
      </c>
      <c r="AH79" s="20">
        <v>266929.53999999998</v>
      </c>
      <c r="AI79" s="29">
        <v>133138.96</v>
      </c>
      <c r="AJ79" s="24">
        <f t="shared" si="539"/>
        <v>0.38132791428571428</v>
      </c>
      <c r="AK79" s="24" t="str">
        <f t="shared" si="540"/>
        <v>св.200</v>
      </c>
      <c r="AL79" s="13"/>
      <c r="AM79" s="20"/>
      <c r="AN79" s="29"/>
      <c r="AO79" s="24" t="str">
        <f t="shared" si="541"/>
        <v xml:space="preserve"> </v>
      </c>
      <c r="AP79" s="24" t="str">
        <f t="shared" si="542"/>
        <v xml:space="preserve"> </v>
      </c>
      <c r="AQ79" s="13">
        <f t="shared" si="543"/>
        <v>985099</v>
      </c>
      <c r="AR79" s="20">
        <f t="shared" si="544"/>
        <v>589703.57999999996</v>
      </c>
      <c r="AS79" s="40">
        <v>610143.85</v>
      </c>
      <c r="AT79" s="24">
        <f t="shared" si="491"/>
        <v>0.59862367132643513</v>
      </c>
      <c r="AU79" s="24">
        <f t="shared" si="518"/>
        <v>0.96649926078907455</v>
      </c>
      <c r="AV79" s="13">
        <v>305800</v>
      </c>
      <c r="AW79" s="20">
        <v>245050.58</v>
      </c>
      <c r="AX79" s="29">
        <v>237218.97</v>
      </c>
      <c r="AY79" s="24">
        <f t="shared" si="545"/>
        <v>0.80134264224983642</v>
      </c>
      <c r="AZ79" s="24">
        <f t="shared" si="546"/>
        <v>1.0330142652588028</v>
      </c>
      <c r="BA79" s="13"/>
      <c r="BB79" s="20"/>
      <c r="BC79" s="29"/>
      <c r="BD79" s="24" t="str">
        <f t="shared" si="547"/>
        <v xml:space="preserve"> </v>
      </c>
      <c r="BE79" s="24" t="str">
        <f t="shared" si="548"/>
        <v xml:space="preserve"> </v>
      </c>
      <c r="BF79" s="13">
        <v>18204</v>
      </c>
      <c r="BG79" s="20">
        <v>13653</v>
      </c>
      <c r="BH79" s="29">
        <v>13653</v>
      </c>
      <c r="BI79" s="24">
        <f t="shared" ref="BI79" si="571">IF(BG79&lt;=0," ",IF(BF79&lt;=0," ",IF(BG79/BF79*100&gt;200,"СВ.200",BG79/BF79)))</f>
        <v>0.75</v>
      </c>
      <c r="BJ79" s="24">
        <f t="shared" ref="BJ79" si="572">IF(BH79=0," ",IF(BG79/BH79*100&gt;200,"св.200",BG79/BH79))</f>
        <v>1</v>
      </c>
      <c r="BK79" s="13"/>
      <c r="BL79" s="20"/>
      <c r="BM79" s="29"/>
      <c r="BN79" s="24" t="str">
        <f t="shared" si="468"/>
        <v xml:space="preserve"> </v>
      </c>
      <c r="BO79" s="24" t="str">
        <f t="shared" si="549"/>
        <v xml:space="preserve"> </v>
      </c>
      <c r="BP79" s="13"/>
      <c r="BQ79" s="20"/>
      <c r="BR79" s="29"/>
      <c r="BS79" s="24" t="str">
        <f t="shared" si="492"/>
        <v xml:space="preserve"> </v>
      </c>
      <c r="BT79" s="24" t="str">
        <f t="shared" si="550"/>
        <v xml:space="preserve"> </v>
      </c>
      <c r="BU79" s="13"/>
      <c r="BV79" s="20"/>
      <c r="BW79" s="29"/>
      <c r="BX79" s="24" t="str">
        <f t="shared" si="551"/>
        <v xml:space="preserve"> </v>
      </c>
      <c r="BY79" s="24" t="str">
        <f t="shared" si="552"/>
        <v xml:space="preserve"> </v>
      </c>
      <c r="BZ79" s="13"/>
      <c r="CA79" s="20"/>
      <c r="CB79" s="29"/>
      <c r="CC79" s="24" t="str">
        <f t="shared" si="553"/>
        <v xml:space="preserve"> </v>
      </c>
      <c r="CD79" s="24" t="str">
        <f t="shared" si="554"/>
        <v xml:space="preserve"> </v>
      </c>
      <c r="CE79" s="13">
        <f t="shared" si="555"/>
        <v>661095</v>
      </c>
      <c r="CF79" s="13">
        <f t="shared" si="556"/>
        <v>331000</v>
      </c>
      <c r="CG79" s="23">
        <v>347355</v>
      </c>
      <c r="CH79" s="24">
        <f t="shared" si="557"/>
        <v>0.50068447046188524</v>
      </c>
      <c r="CI79" s="24">
        <f t="shared" si="558"/>
        <v>0.95291560507262019</v>
      </c>
      <c r="CJ79" s="13"/>
      <c r="CK79" s="20"/>
      <c r="CL79" s="29"/>
      <c r="CM79" s="24" t="str">
        <f t="shared" si="559"/>
        <v xml:space="preserve"> </v>
      </c>
      <c r="CN79" s="24" t="str">
        <f t="shared" si="560"/>
        <v xml:space="preserve"> </v>
      </c>
      <c r="CO79" s="13">
        <v>661095</v>
      </c>
      <c r="CP79" s="20">
        <v>331000</v>
      </c>
      <c r="CQ79" s="29">
        <v>347355</v>
      </c>
      <c r="CR79" s="24">
        <f t="shared" si="569"/>
        <v>0.50068447046188524</v>
      </c>
      <c r="CS79" s="24">
        <f t="shared" si="570"/>
        <v>0.95291560507262019</v>
      </c>
      <c r="CT79" s="13"/>
      <c r="CU79" s="20"/>
      <c r="CV79" s="29"/>
      <c r="CW79" s="24" t="str">
        <f t="shared" si="509"/>
        <v xml:space="preserve"> </v>
      </c>
      <c r="CX79" s="24" t="str">
        <f t="shared" si="510"/>
        <v xml:space="preserve"> </v>
      </c>
      <c r="CY79" s="13"/>
      <c r="CZ79" s="20"/>
      <c r="DA79" s="29"/>
      <c r="DB79" s="24" t="str">
        <f t="shared" si="563"/>
        <v xml:space="preserve"> </v>
      </c>
      <c r="DC79" s="24" t="str">
        <f t="shared" si="564"/>
        <v xml:space="preserve"> </v>
      </c>
      <c r="DD79" s="13"/>
      <c r="DE79" s="20"/>
      <c r="DF79" s="29"/>
      <c r="DG79" s="24" t="str">
        <f t="shared" si="565"/>
        <v xml:space="preserve"> </v>
      </c>
      <c r="DH79" s="24" t="str">
        <f t="shared" si="566"/>
        <v xml:space="preserve"> </v>
      </c>
      <c r="DI79" s="13"/>
      <c r="DJ79" s="29"/>
      <c r="DK79" s="24" t="str">
        <f t="shared" si="482"/>
        <v xml:space="preserve"> </v>
      </c>
      <c r="DL79" s="13"/>
      <c r="DM79" s="20"/>
      <c r="DN79" s="29"/>
      <c r="DO79" s="24" t="str">
        <f t="shared" si="567"/>
        <v xml:space="preserve"> </v>
      </c>
      <c r="DP79" s="58" t="str">
        <f t="shared" si="568"/>
        <v xml:space="preserve"> </v>
      </c>
      <c r="DQ79" s="13"/>
      <c r="DR79" s="20"/>
      <c r="DS79" s="29">
        <v>11916.88</v>
      </c>
      <c r="DT79" s="24" t="str">
        <f t="shared" si="495"/>
        <v xml:space="preserve"> </v>
      </c>
      <c r="DU79" s="24">
        <f t="shared" si="448"/>
        <v>0</v>
      </c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  <row r="80" spans="1:144" s="17" customFormat="1" ht="15.75" x14ac:dyDescent="0.25">
      <c r="A80" s="16"/>
      <c r="B80" s="7" t="s">
        <v>133</v>
      </c>
      <c r="C80" s="43">
        <f>SUM(C81:C83)</f>
        <v>22198398.940000001</v>
      </c>
      <c r="D80" s="43">
        <f>SUM(D81:D83)</f>
        <v>15286807.68</v>
      </c>
      <c r="E80" s="26">
        <v>13035816</v>
      </c>
      <c r="F80" s="22">
        <f t="shared" si="485"/>
        <v>0.68864460546540651</v>
      </c>
      <c r="G80" s="22">
        <f t="shared" si="486"/>
        <v>1.1726774664508919</v>
      </c>
      <c r="H80" s="21">
        <f>SUM(H81:H83)</f>
        <v>20858575.130000003</v>
      </c>
      <c r="I80" s="43">
        <f>SUM(I81:I83)</f>
        <v>14352596.66</v>
      </c>
      <c r="J80" s="43">
        <v>12281804.789999999</v>
      </c>
      <c r="K80" s="22">
        <f t="shared" si="449"/>
        <v>0.68809094439807972</v>
      </c>
      <c r="L80" s="22">
        <f t="shared" si="450"/>
        <v>1.1686064796996338</v>
      </c>
      <c r="M80" s="43">
        <f>SUM(M81:M83)</f>
        <v>16826600</v>
      </c>
      <c r="N80" s="43">
        <f>SUM(N81:N83)</f>
        <v>12042896.720000001</v>
      </c>
      <c r="O80" s="43">
        <v>10872497.52</v>
      </c>
      <c r="P80" s="22">
        <f t="shared" si="451"/>
        <v>0.71570588948450675</v>
      </c>
      <c r="Q80" s="22">
        <f t="shared" si="452"/>
        <v>1.107647686085653</v>
      </c>
      <c r="R80" s="43">
        <f>SUM(R81:R83)</f>
        <v>1160921.1200000001</v>
      </c>
      <c r="S80" s="43">
        <f>SUM(S81:S83)</f>
        <v>830114.66</v>
      </c>
      <c r="T80" s="43">
        <v>839979.04</v>
      </c>
      <c r="U80" s="22">
        <f t="shared" si="453"/>
        <v>0.71504828855211111</v>
      </c>
      <c r="V80" s="22">
        <f t="shared" si="454"/>
        <v>0.98825639744534577</v>
      </c>
      <c r="W80" s="43">
        <f>SUM(W81:W83)</f>
        <v>5500</v>
      </c>
      <c r="X80" s="43">
        <f>SUM(X81:X83)</f>
        <v>4212</v>
      </c>
      <c r="Y80" s="43">
        <v>3708</v>
      </c>
      <c r="Z80" s="22">
        <f t="shared" si="455"/>
        <v>0.76581818181818184</v>
      </c>
      <c r="AA80" s="22">
        <f t="shared" si="456"/>
        <v>1.1359223300970873</v>
      </c>
      <c r="AB80" s="43">
        <f>SUM(AB81:AB83)</f>
        <v>1060000</v>
      </c>
      <c r="AC80" s="43">
        <f>SUM(AC81:AC83)</f>
        <v>609249.32999999996</v>
      </c>
      <c r="AD80" s="43">
        <v>225544.95</v>
      </c>
      <c r="AE80" s="22">
        <f t="shared" si="457"/>
        <v>0.57476351886792454</v>
      </c>
      <c r="AF80" s="22" t="str">
        <f t="shared" si="458"/>
        <v>св.200</v>
      </c>
      <c r="AG80" s="43">
        <f>SUM(AG81:AG83)</f>
        <v>1805554.01</v>
      </c>
      <c r="AH80" s="43">
        <f>SUM(AH81:AH83)</f>
        <v>866123.95</v>
      </c>
      <c r="AI80" s="43">
        <v>340075.28</v>
      </c>
      <c r="AJ80" s="22">
        <f t="shared" si="459"/>
        <v>0.47969982908459213</v>
      </c>
      <c r="AK80" s="22" t="str">
        <f t="shared" si="460"/>
        <v>св.200</v>
      </c>
      <c r="AL80" s="43">
        <f>SUM(AL81:AL83)</f>
        <v>0</v>
      </c>
      <c r="AM80" s="43">
        <f>SUM(AM81:AM83)</f>
        <v>0</v>
      </c>
      <c r="AN80" s="43">
        <v>0</v>
      </c>
      <c r="AO80" s="22" t="str">
        <f t="shared" ref="AO80:AO84" si="573">IF(AM80&lt;=0," ",IF(AL80&lt;=0," ",IF(AM80/AL80*100&gt;200,"СВ.200",AM80/AL80)))</f>
        <v xml:space="preserve"> </v>
      </c>
      <c r="AP80" s="22" t="str">
        <f t="shared" si="461"/>
        <v xml:space="preserve"> </v>
      </c>
      <c r="AQ80" s="43">
        <f>SUM(AQ81:AQ83)</f>
        <v>1339823.81</v>
      </c>
      <c r="AR80" s="43">
        <f>SUM(AR81:AR83)</f>
        <v>934211.02</v>
      </c>
      <c r="AS80" s="43">
        <v>754011.21</v>
      </c>
      <c r="AT80" s="22">
        <f t="shared" si="491"/>
        <v>0.69726408280503682</v>
      </c>
      <c r="AU80" s="22">
        <f t="shared" si="518"/>
        <v>1.2389882373234213</v>
      </c>
      <c r="AV80" s="43">
        <f>SUM(AV81:AV83)</f>
        <v>27000</v>
      </c>
      <c r="AW80" s="43">
        <f>SUM(AW81:AW83)</f>
        <v>118386.93</v>
      </c>
      <c r="AX80" s="43">
        <v>27345.19</v>
      </c>
      <c r="AY80" s="22" t="str">
        <f t="shared" si="462"/>
        <v>СВ.200</v>
      </c>
      <c r="AZ80" s="22" t="str">
        <f t="shared" si="463"/>
        <v>св.200</v>
      </c>
      <c r="BA80" s="43">
        <f>SUM(BA81:BA83)</f>
        <v>432639.11</v>
      </c>
      <c r="BB80" s="43">
        <f>SUM(BB81:BB83)</f>
        <v>50000</v>
      </c>
      <c r="BC80" s="43">
        <v>204202.4</v>
      </c>
      <c r="BD80" s="22">
        <f t="shared" si="464"/>
        <v>0.11556976437012365</v>
      </c>
      <c r="BE80" s="22">
        <f t="shared" si="465"/>
        <v>0.24485510454333545</v>
      </c>
      <c r="BF80" s="43">
        <f>SUM(BF81:BF83)</f>
        <v>0</v>
      </c>
      <c r="BG80" s="43">
        <f>SUM(BG81:BG83)</f>
        <v>0</v>
      </c>
      <c r="BH80" s="43">
        <v>0</v>
      </c>
      <c r="BI80" s="22" t="str">
        <f t="shared" si="466"/>
        <v xml:space="preserve"> </v>
      </c>
      <c r="BJ80" s="22" t="str">
        <f t="shared" si="467"/>
        <v xml:space="preserve"> </v>
      </c>
      <c r="BK80" s="43">
        <f>SUM(BK81:BK83)</f>
        <v>0</v>
      </c>
      <c r="BL80" s="43">
        <f>SUM(BL81:BL83)</f>
        <v>0</v>
      </c>
      <c r="BM80" s="43">
        <v>0</v>
      </c>
      <c r="BN80" s="22" t="str">
        <f t="shared" si="468"/>
        <v xml:space="preserve"> </v>
      </c>
      <c r="BO80" s="22" t="str">
        <f t="shared" si="469"/>
        <v xml:space="preserve"> </v>
      </c>
      <c r="BP80" s="43">
        <f>SUM(BP81:BP83)</f>
        <v>0</v>
      </c>
      <c r="BQ80" s="43">
        <f>SUM(BQ81:BQ83)</f>
        <v>0</v>
      </c>
      <c r="BR80" s="43">
        <v>0</v>
      </c>
      <c r="BS80" s="22" t="str">
        <f t="shared" si="492"/>
        <v xml:space="preserve"> </v>
      </c>
      <c r="BT80" s="22" t="str">
        <f t="shared" si="470"/>
        <v xml:space="preserve"> </v>
      </c>
      <c r="BU80" s="43">
        <f>SUM(BU81:BU83)</f>
        <v>628040</v>
      </c>
      <c r="BV80" s="43">
        <f>SUM(BV81:BV83)</f>
        <v>517437.87</v>
      </c>
      <c r="BW80" s="43">
        <v>346366.87</v>
      </c>
      <c r="BX80" s="22">
        <f t="shared" si="471"/>
        <v>0.82389317559391118</v>
      </c>
      <c r="BY80" s="22">
        <f t="shared" si="472"/>
        <v>1.4939011632376964</v>
      </c>
      <c r="BZ80" s="43">
        <f>SUM(BZ81:BZ83)</f>
        <v>0</v>
      </c>
      <c r="CA80" s="43">
        <f>SUM(CA81:CA83)</f>
        <v>1000</v>
      </c>
      <c r="CB80" s="43">
        <v>0</v>
      </c>
      <c r="CC80" s="22" t="str">
        <f t="shared" ref="CC80:CC106" si="574">IF(CA80&lt;=0," ",IF(BZ80&lt;=0," ",IF(CA80/BZ80*100&gt;200,"СВ.200",CA80/BZ80)))</f>
        <v xml:space="preserve"> </v>
      </c>
      <c r="CD80" s="22" t="str">
        <f t="shared" si="473"/>
        <v xml:space="preserve"> </v>
      </c>
      <c r="CE80" s="43">
        <f>SUM(CE81:CE83)</f>
        <v>103030</v>
      </c>
      <c r="CF80" s="43">
        <f>SUM(CF81:CF83)</f>
        <v>123552.72</v>
      </c>
      <c r="CG80" s="43">
        <v>26346.04</v>
      </c>
      <c r="CH80" s="22">
        <f t="shared" si="474"/>
        <v>1.1991916917402698</v>
      </c>
      <c r="CI80" s="22" t="str">
        <f t="shared" si="507"/>
        <v>св.200</v>
      </c>
      <c r="CJ80" s="43">
        <f>SUM(CJ81:CJ83)</f>
        <v>30000</v>
      </c>
      <c r="CK80" s="43">
        <f>SUM(CK81:CK83)</f>
        <v>50522.720000000001</v>
      </c>
      <c r="CL80" s="43">
        <v>26346.04</v>
      </c>
      <c r="CM80" s="22">
        <f t="shared" si="475"/>
        <v>1.6840906666666666</v>
      </c>
      <c r="CN80" s="22">
        <f t="shared" si="508"/>
        <v>1.9176589726577504</v>
      </c>
      <c r="CO80" s="43">
        <f>SUM(CO81:CO83)</f>
        <v>73030</v>
      </c>
      <c r="CP80" s="43">
        <f>SUM(CP81:CP83)</f>
        <v>73030</v>
      </c>
      <c r="CQ80" s="43">
        <v>0</v>
      </c>
      <c r="CR80" s="22">
        <f t="shared" si="476"/>
        <v>1</v>
      </c>
      <c r="CS80" s="22" t="str">
        <f t="shared" si="477"/>
        <v xml:space="preserve"> </v>
      </c>
      <c r="CT80" s="43">
        <f>SUM(CT81:CT83)</f>
        <v>0</v>
      </c>
      <c r="CU80" s="43">
        <f>SUM(CU81:CU83)</f>
        <v>0</v>
      </c>
      <c r="CV80" s="43">
        <v>0</v>
      </c>
      <c r="CW80" s="34" t="str">
        <f t="shared" si="509"/>
        <v xml:space="preserve"> </v>
      </c>
      <c r="CX80" s="34" t="str">
        <f t="shared" si="510"/>
        <v xml:space="preserve"> </v>
      </c>
      <c r="CY80" s="43">
        <f>SUM(CY81:CY83)</f>
        <v>0</v>
      </c>
      <c r="CZ80" s="43">
        <f>SUM(CZ81:CZ83)</f>
        <v>0</v>
      </c>
      <c r="DA80" s="43">
        <v>0</v>
      </c>
      <c r="DB80" s="22" t="str">
        <f t="shared" si="478"/>
        <v xml:space="preserve"> </v>
      </c>
      <c r="DC80" s="22" t="str">
        <f t="shared" si="479"/>
        <v xml:space="preserve"> </v>
      </c>
      <c r="DD80" s="43">
        <f>SUM(DD81:DD83)</f>
        <v>0</v>
      </c>
      <c r="DE80" s="43">
        <f>SUM(DE81:DE83)</f>
        <v>0</v>
      </c>
      <c r="DF80" s="43">
        <v>0</v>
      </c>
      <c r="DG80" s="22" t="str">
        <f t="shared" si="480"/>
        <v xml:space="preserve"> </v>
      </c>
      <c r="DH80" s="22" t="str">
        <f t="shared" si="481"/>
        <v xml:space="preserve"> </v>
      </c>
      <c r="DI80" s="43">
        <f>SUM(DI81:DI83)</f>
        <v>0</v>
      </c>
      <c r="DJ80" s="43">
        <v>0</v>
      </c>
      <c r="DK80" s="22" t="str">
        <f t="shared" ref="DK80:DK82" si="575">IF(DI80=0," ",IF(DI80/DJ80*100&gt;200,"св.200",DI80/DJ80))</f>
        <v xml:space="preserve"> </v>
      </c>
      <c r="DL80" s="43">
        <f>SUM(DL81:DL83)</f>
        <v>100000</v>
      </c>
      <c r="DM80" s="43">
        <f>SUM(DM81:DM83)</f>
        <v>74718.8</v>
      </c>
      <c r="DN80" s="43">
        <v>76456.710000000006</v>
      </c>
      <c r="DO80" s="22">
        <f t="shared" si="483"/>
        <v>0.74718800000000007</v>
      </c>
      <c r="DP80" s="57">
        <f t="shared" si="484"/>
        <v>0.97726935935380943</v>
      </c>
      <c r="DQ80" s="43">
        <f>SUM(DQ81:DQ83)</f>
        <v>49114.7</v>
      </c>
      <c r="DR80" s="43">
        <f>SUM(DR81:DR83)</f>
        <v>49114.7</v>
      </c>
      <c r="DS80" s="43">
        <v>73294</v>
      </c>
      <c r="DT80" s="22">
        <f t="shared" si="495"/>
        <v>1</v>
      </c>
      <c r="DU80" s="22">
        <f t="shared" si="448"/>
        <v>0.67010532922203725</v>
      </c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</row>
    <row r="81" spans="1:144" s="15" customFormat="1" ht="15.75" customHeight="1" outlineLevel="1" x14ac:dyDescent="0.25">
      <c r="A81" s="14">
        <v>64</v>
      </c>
      <c r="B81" s="8" t="s">
        <v>52</v>
      </c>
      <c r="C81" s="13">
        <f t="shared" si="512"/>
        <v>19898561.120000001</v>
      </c>
      <c r="D81" s="13">
        <f t="shared" si="513"/>
        <v>14189674.9</v>
      </c>
      <c r="E81" s="23">
        <v>12439435.26</v>
      </c>
      <c r="F81" s="24">
        <f t="shared" si="485"/>
        <v>0.71310055106135228</v>
      </c>
      <c r="G81" s="24">
        <f t="shared" si="486"/>
        <v>1.1407008922364856</v>
      </c>
      <c r="H81" s="13">
        <f t="shared" ref="H81" si="576">M81+R81+W81+AB81+AG81+AL81</f>
        <v>19141521.120000001</v>
      </c>
      <c r="I81" s="13">
        <f t="shared" ref="I81" si="577">N81+S81+X81+AC81+AH81+AM81</f>
        <v>13455946.58</v>
      </c>
      <c r="J81" s="20">
        <v>11944511.449999999</v>
      </c>
      <c r="K81" s="24">
        <f t="shared" si="449"/>
        <v>0.70297164450220029</v>
      </c>
      <c r="L81" s="24">
        <f t="shared" si="450"/>
        <v>1.1265380452207612</v>
      </c>
      <c r="M81" s="13">
        <v>16626600</v>
      </c>
      <c r="N81" s="20">
        <v>11893895.810000001</v>
      </c>
      <c r="O81" s="40">
        <v>10755604.52</v>
      </c>
      <c r="P81" s="24">
        <f t="shared" si="451"/>
        <v>0.71535345831378638</v>
      </c>
      <c r="Q81" s="24">
        <f t="shared" si="452"/>
        <v>1.10583238607215</v>
      </c>
      <c r="R81" s="13">
        <v>1160921.1200000001</v>
      </c>
      <c r="S81" s="20">
        <v>830114.66</v>
      </c>
      <c r="T81" s="40">
        <v>839979.04</v>
      </c>
      <c r="U81" s="24">
        <f t="shared" si="453"/>
        <v>0.71504828855211111</v>
      </c>
      <c r="V81" s="24">
        <f t="shared" si="454"/>
        <v>0.98825639744534577</v>
      </c>
      <c r="W81" s="13"/>
      <c r="X81" s="20"/>
      <c r="Y81" s="40"/>
      <c r="Z81" s="24" t="str">
        <f t="shared" si="455"/>
        <v xml:space="preserve"> </v>
      </c>
      <c r="AA81" s="24" t="str">
        <f t="shared" si="456"/>
        <v xml:space="preserve"> </v>
      </c>
      <c r="AB81" s="13">
        <v>565000</v>
      </c>
      <c r="AC81" s="20">
        <v>385182.04</v>
      </c>
      <c r="AD81" s="40">
        <v>164923.79</v>
      </c>
      <c r="AE81" s="24">
        <f t="shared" si="457"/>
        <v>0.68173812389380528</v>
      </c>
      <c r="AF81" s="24" t="str">
        <f t="shared" si="458"/>
        <v>св.200</v>
      </c>
      <c r="AG81" s="13">
        <v>789000</v>
      </c>
      <c r="AH81" s="20">
        <v>346754.07</v>
      </c>
      <c r="AI81" s="40">
        <v>184004.1</v>
      </c>
      <c r="AJ81" s="24">
        <f t="shared" si="459"/>
        <v>0.4394855133079848</v>
      </c>
      <c r="AK81" s="24">
        <f t="shared" si="460"/>
        <v>1.8844909977549413</v>
      </c>
      <c r="AL81" s="13"/>
      <c r="AM81" s="20"/>
      <c r="AN81" s="40"/>
      <c r="AO81" s="24" t="str">
        <f t="shared" si="573"/>
        <v xml:space="preserve"> </v>
      </c>
      <c r="AP81" s="24" t="str">
        <f t="shared" si="461"/>
        <v xml:space="preserve"> </v>
      </c>
      <c r="AQ81" s="13">
        <f t="shared" ref="AQ81" si="578">AV81+BA81+BF81+BK81+BP81+BU81+BZ81+CE81+CT81+CY81+DD81+DL81+DQ81</f>
        <v>757040</v>
      </c>
      <c r="AR81" s="20">
        <f t="shared" ref="AR81" si="579">AW81+BB81+BG81+BL81+BQ81+BV81+CA81+CF81+CU81+CZ81+DE81+DI81+DM81+DR81</f>
        <v>733728.32000000007</v>
      </c>
      <c r="AS81" s="40">
        <v>494923.81</v>
      </c>
      <c r="AT81" s="24">
        <f t="shared" si="491"/>
        <v>0.96920680545281634</v>
      </c>
      <c r="AU81" s="24">
        <f t="shared" si="518"/>
        <v>1.4825076207184296</v>
      </c>
      <c r="AV81" s="13">
        <v>27000</v>
      </c>
      <c r="AW81" s="20">
        <v>118386.93</v>
      </c>
      <c r="AX81" s="40">
        <v>27345.19</v>
      </c>
      <c r="AY81" s="24" t="str">
        <f t="shared" si="462"/>
        <v>СВ.200</v>
      </c>
      <c r="AZ81" s="24" t="str">
        <f t="shared" si="463"/>
        <v>св.200</v>
      </c>
      <c r="BA81" s="13"/>
      <c r="BB81" s="20"/>
      <c r="BC81" s="40"/>
      <c r="BD81" s="24" t="str">
        <f t="shared" si="464"/>
        <v xml:space="preserve"> </v>
      </c>
      <c r="BE81" s="24" t="str">
        <f t="shared" si="465"/>
        <v xml:space="preserve"> </v>
      </c>
      <c r="BF81" s="13"/>
      <c r="BG81" s="20"/>
      <c r="BH81" s="40"/>
      <c r="BI81" s="24" t="str">
        <f t="shared" si="466"/>
        <v xml:space="preserve"> </v>
      </c>
      <c r="BJ81" s="24" t="str">
        <f t="shared" si="467"/>
        <v xml:space="preserve"> </v>
      </c>
      <c r="BK81" s="13"/>
      <c r="BL81" s="20"/>
      <c r="BM81" s="40"/>
      <c r="BN81" s="24"/>
      <c r="BO81" s="24" t="str">
        <f t="shared" si="469"/>
        <v xml:space="preserve"> </v>
      </c>
      <c r="BP81" s="13"/>
      <c r="BQ81" s="20"/>
      <c r="BR81" s="40"/>
      <c r="BS81" s="24" t="str">
        <f t="shared" si="492"/>
        <v xml:space="preserve"> </v>
      </c>
      <c r="BT81" s="24" t="str">
        <f t="shared" si="470"/>
        <v xml:space="preserve"> </v>
      </c>
      <c r="BU81" s="13">
        <v>600040</v>
      </c>
      <c r="BV81" s="20">
        <v>489099.87</v>
      </c>
      <c r="BW81" s="40">
        <v>340996.87</v>
      </c>
      <c r="BX81" s="24">
        <f t="shared" si="471"/>
        <v>0.81511210919272048</v>
      </c>
      <c r="BY81" s="24">
        <f t="shared" si="472"/>
        <v>1.4343236347008113</v>
      </c>
      <c r="BZ81" s="13"/>
      <c r="CA81" s="20">
        <v>1000</v>
      </c>
      <c r="CB81" s="40"/>
      <c r="CC81" s="24" t="str">
        <f t="shared" si="574"/>
        <v xml:space="preserve"> </v>
      </c>
      <c r="CD81" s="24" t="str">
        <f t="shared" si="473"/>
        <v xml:space="preserve"> </v>
      </c>
      <c r="CE81" s="13">
        <f t="shared" ref="CE81" si="580">CJ81+CO81</f>
        <v>30000</v>
      </c>
      <c r="CF81" s="13">
        <f t="shared" ref="CF81" si="581">CK81+CP81</f>
        <v>50522.720000000001</v>
      </c>
      <c r="CG81" s="23">
        <v>26346.04</v>
      </c>
      <c r="CH81" s="24">
        <f t="shared" si="474"/>
        <v>1.6840906666666666</v>
      </c>
      <c r="CI81" s="24">
        <f t="shared" si="507"/>
        <v>1.9176589726577504</v>
      </c>
      <c r="CJ81" s="13">
        <v>30000</v>
      </c>
      <c r="CK81" s="20">
        <v>50522.720000000001</v>
      </c>
      <c r="CL81" s="40">
        <v>26346.04</v>
      </c>
      <c r="CM81" s="24">
        <f t="shared" si="475"/>
        <v>1.6840906666666666</v>
      </c>
      <c r="CN81" s="24">
        <f t="shared" si="508"/>
        <v>1.9176589726577504</v>
      </c>
      <c r="CO81" s="13"/>
      <c r="CP81" s="20"/>
      <c r="CQ81" s="40"/>
      <c r="CR81" s="24" t="str">
        <f t="shared" si="476"/>
        <v xml:space="preserve"> </v>
      </c>
      <c r="CS81" s="24" t="str">
        <f t="shared" si="477"/>
        <v xml:space="preserve"> </v>
      </c>
      <c r="CT81" s="13"/>
      <c r="CU81" s="20"/>
      <c r="CV81" s="40"/>
      <c r="CW81" s="24" t="str">
        <f t="shared" si="509"/>
        <v xml:space="preserve"> </v>
      </c>
      <c r="CX81" s="24" t="str">
        <f t="shared" si="510"/>
        <v xml:space="preserve"> </v>
      </c>
      <c r="CY81" s="13"/>
      <c r="CZ81" s="20"/>
      <c r="DA81" s="40"/>
      <c r="DB81" s="24" t="str">
        <f t="shared" si="478"/>
        <v xml:space="preserve"> </v>
      </c>
      <c r="DC81" s="24" t="str">
        <f t="shared" si="479"/>
        <v xml:space="preserve"> </v>
      </c>
      <c r="DD81" s="13"/>
      <c r="DE81" s="20"/>
      <c r="DF81" s="40"/>
      <c r="DG81" s="24" t="str">
        <f t="shared" si="480"/>
        <v xml:space="preserve"> </v>
      </c>
      <c r="DH81" s="24" t="str">
        <f t="shared" si="481"/>
        <v xml:space="preserve"> </v>
      </c>
      <c r="DI81" s="13"/>
      <c r="DJ81" s="40"/>
      <c r="DK81" s="24" t="str">
        <f t="shared" si="575"/>
        <v xml:space="preserve"> </v>
      </c>
      <c r="DL81" s="13">
        <v>100000</v>
      </c>
      <c r="DM81" s="20">
        <v>74718.8</v>
      </c>
      <c r="DN81" s="40">
        <v>76456.710000000006</v>
      </c>
      <c r="DO81" s="24">
        <f t="shared" si="483"/>
        <v>0.74718800000000007</v>
      </c>
      <c r="DP81" s="58">
        <f t="shared" si="484"/>
        <v>0.97726935935380943</v>
      </c>
      <c r="DQ81" s="13"/>
      <c r="DR81" s="20"/>
      <c r="DS81" s="40">
        <v>23779</v>
      </c>
      <c r="DT81" s="24" t="str">
        <f t="shared" si="495"/>
        <v xml:space="preserve"> </v>
      </c>
      <c r="DU81" s="24">
        <f t="shared" si="448"/>
        <v>0</v>
      </c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</row>
    <row r="82" spans="1:144" s="15" customFormat="1" ht="17.25" customHeight="1" outlineLevel="1" x14ac:dyDescent="0.25">
      <c r="A82" s="14">
        <v>65</v>
      </c>
      <c r="B82" s="8" t="s">
        <v>42</v>
      </c>
      <c r="C82" s="13">
        <f t="shared" si="512"/>
        <v>972307.01</v>
      </c>
      <c r="D82" s="13">
        <f t="shared" si="513"/>
        <v>282080.45999999996</v>
      </c>
      <c r="E82" s="23">
        <v>279912.67</v>
      </c>
      <c r="F82" s="24">
        <f t="shared" si="485"/>
        <v>0.29011460073706552</v>
      </c>
      <c r="G82" s="24">
        <f t="shared" si="486"/>
        <v>1.0077445226041393</v>
      </c>
      <c r="H82" s="13">
        <f t="shared" ref="H82:H83" si="582">M82+R82+W82+AB82+AG82+AL82</f>
        <v>626554.01</v>
      </c>
      <c r="I82" s="13">
        <f t="shared" ref="I82:I83" si="583">N82+S82+X82+AC82+AH82+AM82</f>
        <v>203742.46</v>
      </c>
      <c r="J82" s="20">
        <v>70340.27</v>
      </c>
      <c r="K82" s="24">
        <f>IF(I82&lt;=0," ",IF(I82/H82*100&gt;200,"СВ.200",I82/H82))</f>
        <v>0.32517940472522072</v>
      </c>
      <c r="L82" s="24" t="str">
        <f>IF(J82=0," ",IF(I82/J82*100&gt;200,"св.200",I82/J82))</f>
        <v>св.200</v>
      </c>
      <c r="M82" s="13">
        <v>35000</v>
      </c>
      <c r="N82" s="20">
        <v>32120.05</v>
      </c>
      <c r="O82" s="29">
        <v>24150.95</v>
      </c>
      <c r="P82" s="24">
        <f>IF(N82&lt;=0," ",IF(M82&lt;=0," ",IF(N82/M82*100&gt;200,"СВ.200",N82/M82)))</f>
        <v>0.9177157142857143</v>
      </c>
      <c r="Q82" s="24">
        <f>IF(O82=0," ",IF(N82/O82*100&gt;200,"св.200",N82/O82))</f>
        <v>1.3299704566487032</v>
      </c>
      <c r="R82" s="13"/>
      <c r="S82" s="20"/>
      <c r="T82" s="29"/>
      <c r="U82" s="24" t="str">
        <f>IF(S82&lt;=0," ",IF(R82&lt;=0," ",IF(S82/R82*100&gt;200,"СВ.200",S82/R82)))</f>
        <v xml:space="preserve"> </v>
      </c>
      <c r="V82" s="24" t="str">
        <f t="shared" ref="V82:V83" si="584">IF(S82=0," ",IF(S82/T82*100&gt;200,"св.200",S82/T82))</f>
        <v xml:space="preserve"> </v>
      </c>
      <c r="W82" s="13"/>
      <c r="X82" s="20"/>
      <c r="Y82" s="29"/>
      <c r="Z82" s="24" t="str">
        <f>IF(X82&lt;=0," ",IF(W82&lt;=0," ",IF(X82/W82*100&gt;200,"СВ.200",X82/W82)))</f>
        <v xml:space="preserve"> </v>
      </c>
      <c r="AA82" s="24" t="str">
        <f>IF(X82=0," ",IF(X82/Y82*100&gt;200,"св.200",X82/Y82))</f>
        <v xml:space="preserve"> </v>
      </c>
      <c r="AB82" s="13">
        <v>325000</v>
      </c>
      <c r="AC82" s="20">
        <v>99910.16</v>
      </c>
      <c r="AD82" s="29">
        <v>3101.63</v>
      </c>
      <c r="AE82" s="24">
        <f>IF(AC82&lt;=0," ",IF(AB82&lt;=0," ",IF(AC82/AB82*100&gt;200,"СВ.200",AC82/AB82)))</f>
        <v>0.30741587692307693</v>
      </c>
      <c r="AF82" s="24" t="str">
        <f>IF(AD82=0," ",IF(AC82/AD82*100&gt;200,"св.200",AC82/AD82))</f>
        <v>св.200</v>
      </c>
      <c r="AG82" s="13">
        <v>266554.01</v>
      </c>
      <c r="AH82" s="20">
        <v>71712.25</v>
      </c>
      <c r="AI82" s="29">
        <v>43087.69</v>
      </c>
      <c r="AJ82" s="24">
        <f>IF(AH82&lt;=0," ",IF(AG82&lt;=0," ",IF(AH82/AG82*100&gt;200,"СВ.200",AH82/AG82)))</f>
        <v>0.26903459452739054</v>
      </c>
      <c r="AK82" s="24">
        <f>IF(AI82=0," ",IF(AH82/AI82*100&gt;200,"св.200",AH82/AI82))</f>
        <v>1.6643326667082872</v>
      </c>
      <c r="AL82" s="13"/>
      <c r="AM82" s="20"/>
      <c r="AN82" s="29"/>
      <c r="AO82" s="24" t="str">
        <f>IF(AM82&lt;=0," ",IF(AL82&lt;=0," ",IF(AM82/AL82*100&gt;200,"СВ.200",AM82/AL82)))</f>
        <v xml:space="preserve"> </v>
      </c>
      <c r="AP82" s="24" t="str">
        <f>IF(AN82=0," ",IF(AM82/AN82*100&gt;200,"св.200",AM82/AN82))</f>
        <v xml:space="preserve"> </v>
      </c>
      <c r="AQ82" s="13">
        <f t="shared" ref="AQ82:AQ83" si="585">AV82+BA82+BF82+BK82+BP82+BU82+BZ82+CE82+CT82+CY82+DD82+DL82+DQ82</f>
        <v>345753</v>
      </c>
      <c r="AR82" s="20">
        <f t="shared" ref="AR82:AR83" si="586">AW82+BB82+BG82+BL82+BQ82+BV82+CA82+CF82+CU82+CZ82+DE82+DI82+DM82+DR82</f>
        <v>78338</v>
      </c>
      <c r="AS82" s="40">
        <v>209572.4</v>
      </c>
      <c r="AT82" s="24">
        <f t="shared" ref="AT82:AT83" si="587">IF(AR82&lt;=0," ",IF(AQ82&lt;=0," ",IF(AR82/AQ82*100&gt;200,"СВ.200",AR82/AQ82)))</f>
        <v>0.22657214832553876</v>
      </c>
      <c r="AU82" s="24">
        <f t="shared" ref="AU82:AU83" si="588">IF(AS82=0," ",IF(AR82/AS82*100&gt;200,"св.200",AR82/AS82))</f>
        <v>0.37379922165323298</v>
      </c>
      <c r="AV82" s="13"/>
      <c r="AW82" s="20"/>
      <c r="AX82" s="29"/>
      <c r="AY82" s="24" t="str">
        <f>IF(AW82&lt;=0," ",IF(AV82&lt;=0," ",IF(AW82/AV82*100&gt;200,"СВ.200",AW82/AV82)))</f>
        <v xml:space="preserve"> </v>
      </c>
      <c r="AZ82" s="24" t="str">
        <f>IF(AX82=0," ",IF(AW82/AX82*100&gt;200,"св.200",AW82/AX82))</f>
        <v xml:space="preserve"> </v>
      </c>
      <c r="BA82" s="13">
        <v>317753</v>
      </c>
      <c r="BB82" s="20">
        <v>50000</v>
      </c>
      <c r="BC82" s="29">
        <v>204202.4</v>
      </c>
      <c r="BD82" s="24">
        <f>IF(BB82&lt;=0," ",IF(BA82&lt;=0," ",IF(BB82/BA82*100&gt;200,"СВ.200",BB82/BA82)))</f>
        <v>0.15735492662539771</v>
      </c>
      <c r="BE82" s="24">
        <f>IF(BC82=0," ",IF(BB82/BC82*100&gt;200,"св.200",BB82/BC82))</f>
        <v>0.24485510454333545</v>
      </c>
      <c r="BF82" s="13"/>
      <c r="BG82" s="20"/>
      <c r="BH82" s="29"/>
      <c r="BI82" s="24" t="str">
        <f>IF(BG82&lt;=0," ",IF(BF82&lt;=0," ",IF(BG82/BF82*100&gt;200,"СВ.200",BG82/BF82)))</f>
        <v xml:space="preserve"> </v>
      </c>
      <c r="BJ82" s="24" t="str">
        <f>IF(BH82=0," ",IF(BG82/BH82*100&gt;200,"св.200",BG82/BH82))</f>
        <v xml:space="preserve"> </v>
      </c>
      <c r="BK82" s="13"/>
      <c r="BL82" s="20"/>
      <c r="BM82" s="29"/>
      <c r="BN82" s="24"/>
      <c r="BO82" s="24" t="str">
        <f>IF(BM82=0," ",IF(BL82/BM82*100&gt;200,"св.200",BL82/BM82))</f>
        <v xml:space="preserve"> </v>
      </c>
      <c r="BP82" s="13"/>
      <c r="BQ82" s="20"/>
      <c r="BR82" s="29"/>
      <c r="BS82" s="24" t="str">
        <f t="shared" si="492"/>
        <v xml:space="preserve"> </v>
      </c>
      <c r="BT82" s="24" t="str">
        <f>IF(BR82=0," ",IF(BQ82/BR82*100&gt;200,"св.200",BQ82/BR82))</f>
        <v xml:space="preserve"> </v>
      </c>
      <c r="BU82" s="13">
        <v>28000</v>
      </c>
      <c r="BV82" s="20">
        <v>28338</v>
      </c>
      <c r="BW82" s="29">
        <v>5370</v>
      </c>
      <c r="BX82" s="24">
        <f>IF(BV82&lt;=0," ",IF(BU82&lt;=0," ",IF(BV82/BU82*100&gt;200,"СВ.200",BV82/BU82)))</f>
        <v>1.0120714285714285</v>
      </c>
      <c r="BY82" s="24" t="str">
        <f>IF(BW82=0," ",IF(BV82/BW82*100&gt;200,"св.200",BV82/BW82))</f>
        <v>св.200</v>
      </c>
      <c r="BZ82" s="13"/>
      <c r="CA82" s="20"/>
      <c r="CB82" s="29"/>
      <c r="CC82" s="24" t="str">
        <f>IF(CA82&lt;=0," ",IF(BZ82&lt;=0," ",IF(CA82/BZ82*100&gt;200,"СВ.200",CA82/BZ82)))</f>
        <v xml:space="preserve"> </v>
      </c>
      <c r="CD82" s="24" t="str">
        <f>IF(CB82=0," ",IF(CA82/CB82*100&gt;200,"св.200",CA82/CB82))</f>
        <v xml:space="preserve"> </v>
      </c>
      <c r="CE82" s="13">
        <f t="shared" ref="CE82:CE83" si="589">CJ82+CO82</f>
        <v>0</v>
      </c>
      <c r="CF82" s="13">
        <f t="shared" ref="CF82:CF83" si="590">CK82+CP82</f>
        <v>0</v>
      </c>
      <c r="CG82" s="23">
        <v>0</v>
      </c>
      <c r="CH82" s="24" t="str">
        <f t="shared" ref="CH82:CH83" si="591">IF(CF82&lt;=0," ",IF(CE82&lt;=0," ",IF(CF82/CE82*100&gt;200,"СВ.200",CF82/CE82)))</f>
        <v xml:space="preserve"> </v>
      </c>
      <c r="CI82" s="24" t="str">
        <f t="shared" ref="CI82:CI83" si="592">IF(CG82=0," ",IF(CF82/CG82*100&gt;200,"св.200",CF82/CG82))</f>
        <v xml:space="preserve"> </v>
      </c>
      <c r="CJ82" s="13"/>
      <c r="CK82" s="20"/>
      <c r="CL82" s="29"/>
      <c r="CM82" s="24" t="str">
        <f>IF(CK82&lt;=0," ",IF(CJ82&lt;=0," ",IF(CK82/CJ82*100&gt;200,"СВ.200",CK82/CJ82)))</f>
        <v xml:space="preserve"> </v>
      </c>
      <c r="CN82" s="24" t="str">
        <f>IF(CL82=0," ",IF(CK82/CL82*100&gt;200,"св.200",CK82/CL82))</f>
        <v xml:space="preserve"> </v>
      </c>
      <c r="CO82" s="13"/>
      <c r="CP82" s="20"/>
      <c r="CQ82" s="29"/>
      <c r="CR82" s="24" t="str">
        <f>IF(CP82&lt;=0," ",IF(CO82&lt;=0," ",IF(CP82/CO82*100&gt;200,"СВ.200",CP82/CO82)))</f>
        <v xml:space="preserve"> </v>
      </c>
      <c r="CS82" s="24" t="str">
        <f>IF(CQ82=0," ",IF(CP82/CQ82*100&gt;200,"св.200",CP82/CQ82))</f>
        <v xml:space="preserve"> </v>
      </c>
      <c r="CT82" s="13"/>
      <c r="CU82" s="20"/>
      <c r="CV82" s="29"/>
      <c r="CW82" s="24" t="str">
        <f t="shared" si="509"/>
        <v xml:space="preserve"> </v>
      </c>
      <c r="CX82" s="24" t="str">
        <f t="shared" si="510"/>
        <v xml:space="preserve"> </v>
      </c>
      <c r="CY82" s="13"/>
      <c r="CZ82" s="20"/>
      <c r="DA82" s="29"/>
      <c r="DB82" s="24" t="str">
        <f>IF(CZ82&lt;=0," ",IF(CY82&lt;=0," ",IF(CZ82/CY82*100&gt;200,"СВ.200",CZ82/CY82)))</f>
        <v xml:space="preserve"> </v>
      </c>
      <c r="DC82" s="24" t="str">
        <f>IF(DA82=0," ",IF(CZ82/DA82*100&gt;200,"св.200",CZ82/DA82))</f>
        <v xml:space="preserve"> </v>
      </c>
      <c r="DD82" s="13"/>
      <c r="DE82" s="20"/>
      <c r="DF82" s="29"/>
      <c r="DG82" s="24" t="str">
        <f>IF(DE82&lt;=0," ",IF(DD82&lt;=0," ",IF(DE82/DD82*100&gt;200,"СВ.200",DE82/DD82)))</f>
        <v xml:space="preserve"> </v>
      </c>
      <c r="DH82" s="24" t="str">
        <f>IF(DF82=0," ",IF(DE82/DF82*100&gt;200,"св.200",DE82/DF82))</f>
        <v xml:space="preserve"> </v>
      </c>
      <c r="DI82" s="13"/>
      <c r="DJ82" s="29"/>
      <c r="DK82" s="24" t="str">
        <f t="shared" si="575"/>
        <v xml:space="preserve"> </v>
      </c>
      <c r="DL82" s="13"/>
      <c r="DM82" s="20"/>
      <c r="DN82" s="29"/>
      <c r="DO82" s="24" t="str">
        <f>IF(DM82&lt;=0," ",IF(DL82&lt;=0," ",IF(DM82/DL82*100&gt;200,"СВ.200",DM82/DL82)))</f>
        <v xml:space="preserve"> </v>
      </c>
      <c r="DP82" s="58" t="str">
        <f>IF(DN82=0," ",IF(DM82/DN82*100&gt;200,"св.200",DM82/DN82))</f>
        <v xml:space="preserve"> </v>
      </c>
      <c r="DQ82" s="13"/>
      <c r="DR82" s="20"/>
      <c r="DS82" s="29"/>
      <c r="DT82" s="24" t="str">
        <f t="shared" si="495"/>
        <v xml:space="preserve"> </v>
      </c>
      <c r="DU82" s="24" t="str">
        <f t="shared" si="448"/>
        <v xml:space="preserve"> </v>
      </c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</row>
    <row r="83" spans="1:144" s="15" customFormat="1" ht="15.75" customHeight="1" outlineLevel="1" x14ac:dyDescent="0.25">
      <c r="A83" s="14">
        <v>66</v>
      </c>
      <c r="B83" s="8" t="s">
        <v>49</v>
      </c>
      <c r="C83" s="13">
        <f t="shared" si="512"/>
        <v>1327530.81</v>
      </c>
      <c r="D83" s="13">
        <f t="shared" si="513"/>
        <v>815052.32</v>
      </c>
      <c r="E83" s="23">
        <v>316468.07</v>
      </c>
      <c r="F83" s="24">
        <f t="shared" si="485"/>
        <v>0.61396113284933851</v>
      </c>
      <c r="G83" s="24" t="str">
        <f t="shared" si="486"/>
        <v>св.200</v>
      </c>
      <c r="H83" s="13">
        <f t="shared" si="582"/>
        <v>1090500</v>
      </c>
      <c r="I83" s="13">
        <f t="shared" si="583"/>
        <v>692907.62</v>
      </c>
      <c r="J83" s="20">
        <v>266953.07</v>
      </c>
      <c r="K83" s="24">
        <f t="shared" ref="K83" si="593">IF(I83&lt;=0," ",IF(I83/H83*100&gt;200,"СВ.200",I83/H83))</f>
        <v>0.63540359468133878</v>
      </c>
      <c r="L83" s="24" t="str">
        <f t="shared" ref="L83" si="594">IF(J83=0," ",IF(I83/J83*100&gt;200,"св.200",I83/J83))</f>
        <v>св.200</v>
      </c>
      <c r="M83" s="13">
        <v>165000</v>
      </c>
      <c r="N83" s="20">
        <v>116880.86</v>
      </c>
      <c r="O83" s="29">
        <v>92742.05</v>
      </c>
      <c r="P83" s="24">
        <f t="shared" ref="P83" si="595">IF(N83&lt;=0," ",IF(M83&lt;=0," ",IF(N83/M83*100&gt;200,"СВ.200",N83/M83)))</f>
        <v>0.70836884848484849</v>
      </c>
      <c r="Q83" s="24">
        <f t="shared" ref="Q83" si="596">IF(O83=0," ",IF(N83/O83*100&gt;200,"св.200",N83/O83))</f>
        <v>1.2602790212206869</v>
      </c>
      <c r="R83" s="13"/>
      <c r="S83" s="20"/>
      <c r="T83" s="29"/>
      <c r="U83" s="24" t="str">
        <f t="shared" ref="U83" si="597">IF(S83&lt;=0," ",IF(R83&lt;=0," ",IF(S83/R83*100&gt;200,"СВ.200",S83/R83)))</f>
        <v xml:space="preserve"> </v>
      </c>
      <c r="V83" s="24" t="str">
        <f t="shared" si="584"/>
        <v xml:space="preserve"> </v>
      </c>
      <c r="W83" s="13">
        <v>5500</v>
      </c>
      <c r="X83" s="20">
        <v>4212</v>
      </c>
      <c r="Y83" s="29">
        <v>3708</v>
      </c>
      <c r="Z83" s="24">
        <f t="shared" ref="Z83" si="598">IF(X83&lt;=0," ",IF(W83&lt;=0," ",IF(X83/W83*100&gt;200,"СВ.200",X83/W83)))</f>
        <v>0.76581818181818184</v>
      </c>
      <c r="AA83" s="24">
        <f t="shared" ref="AA83" si="599">IF(Y83=0," ",IF(X83/Y83*100&gt;200,"св.200",X83/Y83))</f>
        <v>1.1359223300970873</v>
      </c>
      <c r="AB83" s="13">
        <v>170000</v>
      </c>
      <c r="AC83" s="20">
        <v>124157.13</v>
      </c>
      <c r="AD83" s="29">
        <v>57519.53</v>
      </c>
      <c r="AE83" s="24">
        <f t="shared" ref="AE83" si="600">IF(AC83&lt;=0," ",IF(AB83&lt;=0," ",IF(AC83/AB83*100&gt;200,"СВ.200",AC83/AB83)))</f>
        <v>0.73033605882352948</v>
      </c>
      <c r="AF83" s="24" t="str">
        <f t="shared" ref="AF83" si="601">IF(AD83=0," ",IF(AC83/AD83*100&gt;200,"св.200",AC83/AD83))</f>
        <v>св.200</v>
      </c>
      <c r="AG83" s="13">
        <v>750000</v>
      </c>
      <c r="AH83" s="20">
        <v>447657.63</v>
      </c>
      <c r="AI83" s="29">
        <v>112983.49</v>
      </c>
      <c r="AJ83" s="24">
        <f t="shared" ref="AJ83" si="602">IF(AH83&lt;=0," ",IF(AG83&lt;=0," ",IF(AH83/AG83*100&gt;200,"СВ.200",AH83/AG83)))</f>
        <v>0.59687683999999996</v>
      </c>
      <c r="AK83" s="24" t="str">
        <f t="shared" ref="AK83" si="603">IF(AI83=0," ",IF(AH83/AI83*100&gt;200,"св.200",AH83/AI83))</f>
        <v>св.200</v>
      </c>
      <c r="AL83" s="13"/>
      <c r="AM83" s="20"/>
      <c r="AN83" s="29"/>
      <c r="AO83" s="24" t="str">
        <f t="shared" ref="AO83" si="604">IF(AM83&lt;=0," ",IF(AL83&lt;=0," ",IF(AM83/AL83*100&gt;200,"СВ.200",AM83/AL83)))</f>
        <v xml:space="preserve"> </v>
      </c>
      <c r="AP83" s="24" t="str">
        <f t="shared" ref="AP83" si="605">IF(AN83=0," ",IF(AM83/AN83*100&gt;200,"св.200",AM83/AN83))</f>
        <v xml:space="preserve"> </v>
      </c>
      <c r="AQ83" s="13">
        <f t="shared" si="585"/>
        <v>237030.81</v>
      </c>
      <c r="AR83" s="20">
        <f t="shared" si="586"/>
        <v>122144.7</v>
      </c>
      <c r="AS83" s="40">
        <v>49515</v>
      </c>
      <c r="AT83" s="24">
        <f t="shared" si="587"/>
        <v>0.5153114905188908</v>
      </c>
      <c r="AU83" s="24" t="str">
        <f t="shared" si="588"/>
        <v>св.200</v>
      </c>
      <c r="AV83" s="13"/>
      <c r="AW83" s="20"/>
      <c r="AX83" s="29"/>
      <c r="AY83" s="24" t="str">
        <f t="shared" ref="AY83" si="606">IF(AW83&lt;=0," ",IF(AV83&lt;=0," ",IF(AW83/AV83*100&gt;200,"СВ.200",AW83/AV83)))</f>
        <v xml:space="preserve"> </v>
      </c>
      <c r="AZ83" s="24" t="str">
        <f t="shared" ref="AZ83" si="607">IF(AX83=0," ",IF(AW83/AX83*100&gt;200,"св.200",AW83/AX83))</f>
        <v xml:space="preserve"> </v>
      </c>
      <c r="BA83" s="13">
        <v>114886.11</v>
      </c>
      <c r="BB83" s="20"/>
      <c r="BC83" s="29"/>
      <c r="BD83" s="24" t="str">
        <f>IF(BB83&lt;=0," ",IF(BA83&lt;=0," ",IF(BB83/BA83*100&gt;200,"СВ.200",BB83/BA83)))</f>
        <v xml:space="preserve"> </v>
      </c>
      <c r="BE83" s="24" t="str">
        <f>IF(BC83=0," ",IF(BB83/BC83*100&gt;200,"св.200",BB83/BC83))</f>
        <v xml:space="preserve"> </v>
      </c>
      <c r="BF83" s="13"/>
      <c r="BG83" s="20"/>
      <c r="BH83" s="29"/>
      <c r="BI83" s="24" t="str">
        <f t="shared" ref="BI83" si="608">IF(BG83&lt;=0," ",IF(BF83&lt;=0," ",IF(BG83/BF83*100&gt;200,"СВ.200",BG83/BF83)))</f>
        <v xml:space="preserve"> </v>
      </c>
      <c r="BJ83" s="24" t="str">
        <f t="shared" ref="BJ83" si="609">IF(BH83=0," ",IF(BG83/BH83*100&gt;200,"св.200",BG83/BH83))</f>
        <v xml:space="preserve"> </v>
      </c>
      <c r="BK83" s="13"/>
      <c r="BL83" s="20"/>
      <c r="BM83" s="29"/>
      <c r="BN83" s="24"/>
      <c r="BO83" s="24" t="str">
        <f t="shared" ref="BO83" si="610">IF(BM83=0," ",IF(BL83/BM83*100&gt;200,"св.200",BL83/BM83))</f>
        <v xml:space="preserve"> </v>
      </c>
      <c r="BP83" s="13"/>
      <c r="BQ83" s="20"/>
      <c r="BR83" s="29"/>
      <c r="BS83" s="24" t="str">
        <f t="shared" si="492"/>
        <v xml:space="preserve"> </v>
      </c>
      <c r="BT83" s="24" t="str">
        <f t="shared" ref="BT83" si="611">IF(BR83=0," ",IF(BQ83/BR83*100&gt;200,"св.200",BQ83/BR83))</f>
        <v xml:space="preserve"> </v>
      </c>
      <c r="BU83" s="13"/>
      <c r="BV83" s="20"/>
      <c r="BW83" s="29"/>
      <c r="BX83" s="24" t="str">
        <f t="shared" ref="BX83" si="612">IF(BV83&lt;=0," ",IF(BU83&lt;=0," ",IF(BV83/BU83*100&gt;200,"СВ.200",BV83/BU83)))</f>
        <v xml:space="preserve"> </v>
      </c>
      <c r="BY83" s="24" t="str">
        <f t="shared" ref="BY83" si="613">IF(BW83=0," ",IF(BV83/BW83*100&gt;200,"св.200",BV83/BW83))</f>
        <v xml:space="preserve"> </v>
      </c>
      <c r="BZ83" s="13"/>
      <c r="CA83" s="20"/>
      <c r="CB83" s="29"/>
      <c r="CC83" s="24" t="str">
        <f t="shared" ref="CC83" si="614">IF(CA83&lt;=0," ",IF(BZ83&lt;=0," ",IF(CA83/BZ83*100&gt;200,"СВ.200",CA83/BZ83)))</f>
        <v xml:space="preserve"> </v>
      </c>
      <c r="CD83" s="24" t="str">
        <f t="shared" ref="CD83" si="615">IF(CB83=0," ",IF(CA83/CB83*100&gt;200,"св.200",CA83/CB83))</f>
        <v xml:space="preserve"> </v>
      </c>
      <c r="CE83" s="13">
        <f t="shared" si="589"/>
        <v>73030</v>
      </c>
      <c r="CF83" s="13">
        <f t="shared" si="590"/>
        <v>73030</v>
      </c>
      <c r="CG83" s="23">
        <v>0</v>
      </c>
      <c r="CH83" s="24">
        <f t="shared" si="591"/>
        <v>1</v>
      </c>
      <c r="CI83" s="24" t="str">
        <f t="shared" si="592"/>
        <v xml:space="preserve"> </v>
      </c>
      <c r="CJ83" s="13"/>
      <c r="CK83" s="20"/>
      <c r="CL83" s="29"/>
      <c r="CM83" s="24" t="str">
        <f t="shared" ref="CM83" si="616">IF(CK83&lt;=0," ",IF(CJ83&lt;=0," ",IF(CK83/CJ83*100&gt;200,"СВ.200",CK83/CJ83)))</f>
        <v xml:space="preserve"> </v>
      </c>
      <c r="CN83" s="24" t="str">
        <f t="shared" ref="CN83" si="617">IF(CL83=0," ",IF(CK83/CL83*100&gt;200,"св.200",CK83/CL83))</f>
        <v xml:space="preserve"> </v>
      </c>
      <c r="CO83" s="13">
        <v>73030</v>
      </c>
      <c r="CP83" s="20">
        <v>73030</v>
      </c>
      <c r="CQ83" s="29"/>
      <c r="CR83" s="24">
        <f t="shared" ref="CR83" si="618">IF(CP83&lt;=0," ",IF(CO83&lt;=0," ",IF(CP83/CO83*100&gt;200,"СВ.200",CP83/CO83)))</f>
        <v>1</v>
      </c>
      <c r="CS83" s="24" t="str">
        <f t="shared" ref="CS83" si="619">IF(CQ83=0," ",IF(CP83/CQ83*100&gt;200,"св.200",CP83/CQ83))</f>
        <v xml:space="preserve"> </v>
      </c>
      <c r="CT83" s="13"/>
      <c r="CU83" s="20"/>
      <c r="CV83" s="29"/>
      <c r="CW83" s="24" t="str">
        <f t="shared" si="509"/>
        <v xml:space="preserve"> </v>
      </c>
      <c r="CX83" s="24" t="str">
        <f t="shared" si="510"/>
        <v xml:space="preserve"> </v>
      </c>
      <c r="CY83" s="13"/>
      <c r="CZ83" s="20"/>
      <c r="DA83" s="29"/>
      <c r="DB83" s="24" t="str">
        <f t="shared" ref="DB83" si="620">IF(CZ83&lt;=0," ",IF(CY83&lt;=0," ",IF(CZ83/CY83*100&gt;200,"СВ.200",CZ83/CY83)))</f>
        <v xml:space="preserve"> </v>
      </c>
      <c r="DC83" s="24" t="str">
        <f t="shared" ref="DC83" si="621">IF(DA83=0," ",IF(CZ83/DA83*100&gt;200,"св.200",CZ83/DA83))</f>
        <v xml:space="preserve"> </v>
      </c>
      <c r="DD83" s="13"/>
      <c r="DE83" s="20"/>
      <c r="DF83" s="29"/>
      <c r="DG83" s="24" t="str">
        <f t="shared" ref="DG83:DG84" si="622">IF(DE83&lt;=0," ",IF(DD83&lt;=0," ",IF(DE83/DD83*100&gt;200,"СВ.200",DE83/DD83)))</f>
        <v xml:space="preserve"> </v>
      </c>
      <c r="DH83" s="24" t="str">
        <f t="shared" ref="DH83:DH84" si="623">IF(DF83=0," ",IF(DE83/DF83*100&gt;200,"св.200",DE83/DF83))</f>
        <v xml:space="preserve"> </v>
      </c>
      <c r="DI83" s="13"/>
      <c r="DJ83" s="29"/>
      <c r="DK83" s="24" t="str">
        <f t="shared" si="482"/>
        <v xml:space="preserve"> </v>
      </c>
      <c r="DL83" s="13"/>
      <c r="DM83" s="20"/>
      <c r="DN83" s="29"/>
      <c r="DO83" s="24" t="str">
        <f t="shared" ref="DO83" si="624">IF(DM83&lt;=0," ",IF(DL83&lt;=0," ",IF(DM83/DL83*100&gt;200,"СВ.200",DM83/DL83)))</f>
        <v xml:space="preserve"> </v>
      </c>
      <c r="DP83" s="58" t="str">
        <f t="shared" ref="DP83" si="625">IF(DN83=0," ",IF(DM83/DN83*100&gt;200,"св.200",DM83/DN83))</f>
        <v xml:space="preserve"> </v>
      </c>
      <c r="DQ83" s="13">
        <v>49114.7</v>
      </c>
      <c r="DR83" s="20">
        <v>49114.7</v>
      </c>
      <c r="DS83" s="29">
        <v>49515</v>
      </c>
      <c r="DT83" s="24">
        <f t="shared" ref="DT83:DT143" si="626">IF(DR83&lt;=0," ",IF(DQ83&lt;=0," ",IF(DR83/DQ83*100&gt;200,"СВ.200",DR83/DQ83)))</f>
        <v>1</v>
      </c>
      <c r="DU83" s="24">
        <f t="shared" ref="DU83:DU87" si="627">IF(DS83=0," ",IF(DR83/DS83*100&gt;200,"св.200",DR83/DS83))</f>
        <v>0.99191558113702916</v>
      </c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</row>
    <row r="84" spans="1:144" s="17" customFormat="1" ht="15.75" x14ac:dyDescent="0.25">
      <c r="A84" s="16"/>
      <c r="B84" s="7" t="s">
        <v>134</v>
      </c>
      <c r="C84" s="43">
        <f>SUM(C85:C89)</f>
        <v>216502437.99000001</v>
      </c>
      <c r="D84" s="43">
        <f>SUM(D85:D89)</f>
        <v>136490978.57999998</v>
      </c>
      <c r="E84" s="26">
        <v>113502344.59999999</v>
      </c>
      <c r="F84" s="22">
        <f t="shared" si="485"/>
        <v>0.63043621978198849</v>
      </c>
      <c r="G84" s="22">
        <f t="shared" si="486"/>
        <v>1.2025388467614087</v>
      </c>
      <c r="H84" s="21">
        <f>SUM(H85:H89)</f>
        <v>179750417.51999998</v>
      </c>
      <c r="I84" s="43">
        <f>SUM(I85:I89)</f>
        <v>127466135.40000001</v>
      </c>
      <c r="J84" s="43">
        <v>101795914.80999999</v>
      </c>
      <c r="K84" s="22">
        <f t="shared" si="449"/>
        <v>0.70912845243220335</v>
      </c>
      <c r="L84" s="22">
        <f t="shared" si="450"/>
        <v>1.252173386701352</v>
      </c>
      <c r="M84" s="43">
        <f>SUM(M85:M89)</f>
        <v>151937733.31999999</v>
      </c>
      <c r="N84" s="43">
        <f>SUM(N85:N89)</f>
        <v>112959647.82999998</v>
      </c>
      <c r="O84" s="43">
        <v>90344632.819999993</v>
      </c>
      <c r="P84" s="22">
        <f t="shared" si="451"/>
        <v>0.74346013568658909</v>
      </c>
      <c r="Q84" s="22">
        <f t="shared" si="452"/>
        <v>1.2503194080721705</v>
      </c>
      <c r="R84" s="43">
        <f>SUM(R85:R89)</f>
        <v>3765660</v>
      </c>
      <c r="S84" s="43">
        <f>SUM(S85:S89)</f>
        <v>2878357.9699999997</v>
      </c>
      <c r="T84" s="43">
        <v>2769083.2</v>
      </c>
      <c r="U84" s="22">
        <f t="shared" si="453"/>
        <v>0.76437011573004465</v>
      </c>
      <c r="V84" s="22">
        <f t="shared" si="454"/>
        <v>1.0394624365205061</v>
      </c>
      <c r="W84" s="43">
        <f>SUM(W85:W89)</f>
        <v>65536.2</v>
      </c>
      <c r="X84" s="43">
        <f>SUM(X85:X89)</f>
        <v>17672.019999999997</v>
      </c>
      <c r="Y84" s="43">
        <v>35579.31</v>
      </c>
      <c r="Z84" s="22">
        <f t="shared" si="455"/>
        <v>0.26965280257323432</v>
      </c>
      <c r="AA84" s="22">
        <f t="shared" si="456"/>
        <v>0.49669372452697924</v>
      </c>
      <c r="AB84" s="43">
        <f>SUM(AB85:AB89)</f>
        <v>5586000</v>
      </c>
      <c r="AC84" s="43">
        <f>SUM(AC85:AC89)</f>
        <v>1386601.1999999997</v>
      </c>
      <c r="AD84" s="43">
        <v>544641.73</v>
      </c>
      <c r="AE84" s="22">
        <f t="shared" si="457"/>
        <v>0.24822792696025775</v>
      </c>
      <c r="AF84" s="22" t="str">
        <f t="shared" si="458"/>
        <v>св.200</v>
      </c>
      <c r="AG84" s="43">
        <f>SUM(AG85:AG89)</f>
        <v>18385288</v>
      </c>
      <c r="AH84" s="43">
        <f>SUM(AH85:AH89)</f>
        <v>10221756.380000001</v>
      </c>
      <c r="AI84" s="43">
        <v>8099015.6500000004</v>
      </c>
      <c r="AJ84" s="22">
        <f t="shared" si="459"/>
        <v>0.5559747761362237</v>
      </c>
      <c r="AK84" s="22">
        <f t="shared" si="460"/>
        <v>1.2620986082425956</v>
      </c>
      <c r="AL84" s="43">
        <f>SUM(AL85:AL89)</f>
        <v>10200</v>
      </c>
      <c r="AM84" s="43">
        <f>SUM(AM85:AM89)</f>
        <v>2100</v>
      </c>
      <c r="AN84" s="43">
        <v>2962.1</v>
      </c>
      <c r="AO84" s="22">
        <f t="shared" si="573"/>
        <v>0.20588235294117646</v>
      </c>
      <c r="AP84" s="22">
        <f t="shared" si="461"/>
        <v>0.70895648357584151</v>
      </c>
      <c r="AQ84" s="43">
        <f>SUM(AQ85:AQ89)</f>
        <v>36752020.469999999</v>
      </c>
      <c r="AR84" s="43">
        <f>SUM(AR85:AR89)</f>
        <v>9024843.1800000016</v>
      </c>
      <c r="AS84" s="43">
        <v>11706429.790000001</v>
      </c>
      <c r="AT84" s="22">
        <f t="shared" si="491"/>
        <v>0.2455604634680375</v>
      </c>
      <c r="AU84" s="22">
        <f t="shared" si="518"/>
        <v>0.7709304494961654</v>
      </c>
      <c r="AV84" s="43">
        <f>SUM(AV85:AV89)</f>
        <v>2100000</v>
      </c>
      <c r="AW84" s="43">
        <f>SUM(AW85:AW89)</f>
        <v>2058731.27</v>
      </c>
      <c r="AX84" s="43">
        <v>2231262.0299999998</v>
      </c>
      <c r="AY84" s="22">
        <f t="shared" si="462"/>
        <v>0.9803482238095238</v>
      </c>
      <c r="AZ84" s="22">
        <f t="shared" si="463"/>
        <v>0.92267570653725517</v>
      </c>
      <c r="BA84" s="43">
        <f>SUM(BA85:BA89)</f>
        <v>1100272</v>
      </c>
      <c r="BB84" s="43">
        <f>SUM(BB85:BB89)</f>
        <v>721362.6100000001</v>
      </c>
      <c r="BC84" s="43">
        <v>614057.64</v>
      </c>
      <c r="BD84" s="22">
        <f t="shared" si="464"/>
        <v>0.6556220734509286</v>
      </c>
      <c r="BE84" s="22">
        <f t="shared" si="465"/>
        <v>1.1747473901635686</v>
      </c>
      <c r="BF84" s="43">
        <f>SUM(BF85:BF89)</f>
        <v>1582680.76</v>
      </c>
      <c r="BG84" s="43">
        <f>SUM(BG85:BG89)</f>
        <v>1315682.4100000001</v>
      </c>
      <c r="BH84" s="43">
        <v>1140657.1000000001</v>
      </c>
      <c r="BI84" s="22">
        <f t="shared" si="466"/>
        <v>0.83129993315897777</v>
      </c>
      <c r="BJ84" s="22">
        <f t="shared" si="467"/>
        <v>1.1534425288721739</v>
      </c>
      <c r="BK84" s="43">
        <f>SUM(BK85:BK89)</f>
        <v>0</v>
      </c>
      <c r="BL84" s="43">
        <f>SUM(BL85:BL89)</f>
        <v>0</v>
      </c>
      <c r="BM84" s="43">
        <v>0</v>
      </c>
      <c r="BN84" s="22" t="str">
        <f t="shared" ref="BN84:BN108" si="628">IF(BL84&lt;=0," ",IF(BK84&lt;=0," ",IF(BL84/BK84*100&gt;200,"СВ.200",BL84/BK84)))</f>
        <v xml:space="preserve"> </v>
      </c>
      <c r="BO84" s="22" t="str">
        <f t="shared" si="469"/>
        <v xml:space="preserve"> </v>
      </c>
      <c r="BP84" s="43">
        <f>SUM(BP85:BP89)</f>
        <v>1440000</v>
      </c>
      <c r="BQ84" s="43">
        <f>SUM(BQ85:BQ89)</f>
        <v>1452747.25</v>
      </c>
      <c r="BR84" s="43">
        <v>1185408.49</v>
      </c>
      <c r="BS84" s="22">
        <f t="shared" si="492"/>
        <v>1.0088522569444445</v>
      </c>
      <c r="BT84" s="22">
        <f t="shared" si="470"/>
        <v>1.2255245868873439</v>
      </c>
      <c r="BU84" s="43">
        <f>SUM(BU85:BU89)</f>
        <v>4298981.62</v>
      </c>
      <c r="BV84" s="43">
        <f>SUM(BV85:BV89)</f>
        <v>3059659.73</v>
      </c>
      <c r="BW84" s="43">
        <v>5052906.6500000004</v>
      </c>
      <c r="BX84" s="22">
        <f t="shared" si="471"/>
        <v>0.71171733225507483</v>
      </c>
      <c r="BY84" s="22">
        <f t="shared" si="472"/>
        <v>0.60552468943790994</v>
      </c>
      <c r="BZ84" s="43">
        <f>SUM(BZ85:BZ89)</f>
        <v>25107829.84</v>
      </c>
      <c r="CA84" s="43">
        <f>SUM(CA85:CA89)</f>
        <v>236202.14</v>
      </c>
      <c r="CB84" s="43">
        <v>183757.95</v>
      </c>
      <c r="CC84" s="22">
        <f t="shared" si="574"/>
        <v>9.4075091915630099E-3</v>
      </c>
      <c r="CD84" s="22">
        <f t="shared" si="473"/>
        <v>1.2853982099822077</v>
      </c>
      <c r="CE84" s="43">
        <f>SUM(CE85:CE89)</f>
        <v>1100000</v>
      </c>
      <c r="CF84" s="43">
        <f>SUM(CF85:CF89)</f>
        <v>142256.84</v>
      </c>
      <c r="CG84" s="43">
        <v>1228062.77</v>
      </c>
      <c r="CH84" s="22">
        <f t="shared" si="474"/>
        <v>0.12932440000000001</v>
      </c>
      <c r="CI84" s="22">
        <f t="shared" si="507"/>
        <v>0.1158384110935958</v>
      </c>
      <c r="CJ84" s="43">
        <f>SUM(CJ85:CJ89)</f>
        <v>1100000</v>
      </c>
      <c r="CK84" s="43">
        <f>SUM(CK85:CK89)</f>
        <v>142256.84</v>
      </c>
      <c r="CL84" s="43">
        <v>1222050.93</v>
      </c>
      <c r="CM84" s="22">
        <f t="shared" si="475"/>
        <v>0.12932440000000001</v>
      </c>
      <c r="CN84" s="22">
        <f t="shared" si="508"/>
        <v>0.11640827440800688</v>
      </c>
      <c r="CO84" s="43">
        <f>SUM(CO85:CO89)</f>
        <v>0</v>
      </c>
      <c r="CP84" s="43">
        <f>SUM(CP85:CP89)</f>
        <v>0</v>
      </c>
      <c r="CQ84" s="43">
        <v>6011.84</v>
      </c>
      <c r="CR84" s="22" t="str">
        <f t="shared" si="476"/>
        <v xml:space="preserve"> </v>
      </c>
      <c r="CS84" s="22">
        <f t="shared" si="477"/>
        <v>0</v>
      </c>
      <c r="CT84" s="43">
        <f>SUM(CT85:CT89)</f>
        <v>0</v>
      </c>
      <c r="CU84" s="43">
        <f>SUM(CU85:CU89)</f>
        <v>0</v>
      </c>
      <c r="CV84" s="43">
        <v>0</v>
      </c>
      <c r="CW84" s="34" t="str">
        <f t="shared" si="509"/>
        <v xml:space="preserve"> </v>
      </c>
      <c r="CX84" s="34" t="str">
        <f t="shared" si="510"/>
        <v xml:space="preserve"> </v>
      </c>
      <c r="CY84" s="43">
        <f>SUM(CY85:CY89)</f>
        <v>0</v>
      </c>
      <c r="CZ84" s="43">
        <f>SUM(CZ85:CZ89)</f>
        <v>0</v>
      </c>
      <c r="DA84" s="43">
        <v>0</v>
      </c>
      <c r="DB84" s="22" t="str">
        <f t="shared" si="478"/>
        <v xml:space="preserve"> </v>
      </c>
      <c r="DC84" s="22" t="str">
        <f t="shared" si="479"/>
        <v xml:space="preserve"> </v>
      </c>
      <c r="DD84" s="43">
        <f>SUM(DD85:DD89)</f>
        <v>0</v>
      </c>
      <c r="DE84" s="43">
        <f>SUM(DE85:DE89)</f>
        <v>15713.94</v>
      </c>
      <c r="DF84" s="43">
        <v>26302.76</v>
      </c>
      <c r="DG84" s="22" t="str">
        <f t="shared" si="622"/>
        <v xml:space="preserve"> </v>
      </c>
      <c r="DH84" s="22">
        <f t="shared" si="623"/>
        <v>0.59742551732213656</v>
      </c>
      <c r="DI84" s="43">
        <f>SUM(DI85:DI89)</f>
        <v>0</v>
      </c>
      <c r="DJ84" s="43">
        <v>0</v>
      </c>
      <c r="DK84" s="22" t="str">
        <f t="shared" si="482"/>
        <v xml:space="preserve"> </v>
      </c>
      <c r="DL84" s="43">
        <f>SUM(DL85:DL89)</f>
        <v>4800</v>
      </c>
      <c r="DM84" s="43">
        <f>SUM(DM85:DM89)</f>
        <v>3600</v>
      </c>
      <c r="DN84" s="43">
        <v>43600</v>
      </c>
      <c r="DO84" s="22">
        <f t="shared" si="483"/>
        <v>0.75</v>
      </c>
      <c r="DP84" s="57">
        <f t="shared" si="484"/>
        <v>8.2568807339449546E-2</v>
      </c>
      <c r="DQ84" s="43">
        <f>SUM(DQ85:DQ89)</f>
        <v>0</v>
      </c>
      <c r="DR84" s="43">
        <f>SUM(DR85:DR89)</f>
        <v>0</v>
      </c>
      <c r="DS84" s="43">
        <v>0</v>
      </c>
      <c r="DT84" s="22" t="str">
        <f t="shared" si="626"/>
        <v xml:space="preserve"> </v>
      </c>
      <c r="DU84" s="22" t="str">
        <f t="shared" si="627"/>
        <v xml:space="preserve"> </v>
      </c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</row>
    <row r="85" spans="1:144" s="15" customFormat="1" ht="14.25" customHeight="1" outlineLevel="1" x14ac:dyDescent="0.25">
      <c r="A85" s="14">
        <v>67</v>
      </c>
      <c r="B85" s="8" t="s">
        <v>37</v>
      </c>
      <c r="C85" s="13">
        <f t="shared" si="512"/>
        <v>98969761.219999999</v>
      </c>
      <c r="D85" s="13">
        <f t="shared" si="513"/>
        <v>42840047.689999998</v>
      </c>
      <c r="E85" s="23">
        <v>37671231.359999999</v>
      </c>
      <c r="F85" s="24">
        <f t="shared" si="485"/>
        <v>0.43285996815502875</v>
      </c>
      <c r="G85" s="24">
        <f t="shared" si="486"/>
        <v>1.1372085844660853</v>
      </c>
      <c r="H85" s="13">
        <f t="shared" ref="H85" si="629">M85+R85+W85+AB85+AG85+AL85</f>
        <v>71181931.319999993</v>
      </c>
      <c r="I85" s="13">
        <f t="shared" ref="I85" si="630">N85+S85+X85+AC85+AH85+AM85</f>
        <v>40771240.759999998</v>
      </c>
      <c r="J85" s="20">
        <v>35054975.859999999</v>
      </c>
      <c r="K85" s="24">
        <f t="shared" si="449"/>
        <v>0.57277514116204509</v>
      </c>
      <c r="L85" s="24">
        <f t="shared" si="450"/>
        <v>1.1630657206220651</v>
      </c>
      <c r="M85" s="13">
        <v>56123983.32</v>
      </c>
      <c r="N85" s="20">
        <v>32110120.609999999</v>
      </c>
      <c r="O85" s="29">
        <v>26824793.609999999</v>
      </c>
      <c r="P85" s="24">
        <f t="shared" si="451"/>
        <v>0.57212832572697014</v>
      </c>
      <c r="Q85" s="24">
        <f t="shared" si="452"/>
        <v>1.1970314134320006</v>
      </c>
      <c r="R85" s="13">
        <v>1157660</v>
      </c>
      <c r="S85" s="20">
        <v>1013539.47</v>
      </c>
      <c r="T85" s="29">
        <v>1025059.09</v>
      </c>
      <c r="U85" s="24">
        <f t="shared" si="453"/>
        <v>0.87550703142546171</v>
      </c>
      <c r="V85" s="24">
        <f t="shared" si="454"/>
        <v>0.98876199419879296</v>
      </c>
      <c r="W85" s="13">
        <v>15000</v>
      </c>
      <c r="X85" s="20">
        <v>1165.71</v>
      </c>
      <c r="Y85" s="29">
        <v>15275.49</v>
      </c>
      <c r="Z85" s="24">
        <f t="shared" si="455"/>
        <v>7.7714000000000005E-2</v>
      </c>
      <c r="AA85" s="24">
        <f t="shared" si="456"/>
        <v>7.6312445623675576E-2</v>
      </c>
      <c r="AB85" s="13">
        <v>1100000</v>
      </c>
      <c r="AC85" s="20">
        <v>300017.07</v>
      </c>
      <c r="AD85" s="29">
        <v>173591.04000000001</v>
      </c>
      <c r="AE85" s="24">
        <f t="shared" si="457"/>
        <v>0.27274279090909093</v>
      </c>
      <c r="AF85" s="24">
        <f t="shared" si="458"/>
        <v>1.728298131055612</v>
      </c>
      <c r="AG85" s="13">
        <v>12785288</v>
      </c>
      <c r="AH85" s="20">
        <v>7346397.9000000004</v>
      </c>
      <c r="AI85" s="29">
        <v>7016256.6299999999</v>
      </c>
      <c r="AJ85" s="24">
        <f t="shared" si="459"/>
        <v>0.57459776424277653</v>
      </c>
      <c r="AK85" s="24">
        <f t="shared" si="460"/>
        <v>1.0470537620571614</v>
      </c>
      <c r="AL85" s="13"/>
      <c r="AM85" s="20"/>
      <c r="AN85" s="29"/>
      <c r="AO85" s="24" t="str">
        <f t="shared" ref="AO85:AO118" si="631">IF(AM85&lt;=0," ",IF(AL85&lt;=0," ",IF(AM85/AL85*100&gt;200,"СВ.200",AM85/AL85)))</f>
        <v xml:space="preserve"> </v>
      </c>
      <c r="AP85" s="24" t="str">
        <f t="shared" si="461"/>
        <v xml:space="preserve"> </v>
      </c>
      <c r="AQ85" s="13">
        <f t="shared" ref="AQ85" si="632">AV85+BA85+BF85+BK85+BP85+BU85+BZ85+CE85+CT85+CY85+DD85+DL85+DQ85</f>
        <v>27787829.899999999</v>
      </c>
      <c r="AR85" s="20">
        <f t="shared" ref="AR85" si="633">AW85+BB85+BG85+BL85+BQ85+BV85+CA85+CF85+CU85+CZ85+DE85+DI85+DM85+DR85</f>
        <v>2068806.9300000002</v>
      </c>
      <c r="AS85" s="40">
        <v>2616255.5</v>
      </c>
      <c r="AT85" s="24">
        <f t="shared" si="491"/>
        <v>7.4450107743030347E-2</v>
      </c>
      <c r="AU85" s="24">
        <f t="shared" si="518"/>
        <v>0.79075110592218545</v>
      </c>
      <c r="AV85" s="13">
        <v>1100000</v>
      </c>
      <c r="AW85" s="20">
        <v>1219672.3600000001</v>
      </c>
      <c r="AX85" s="29">
        <v>1193392.32</v>
      </c>
      <c r="AY85" s="24">
        <f t="shared" si="462"/>
        <v>1.1087930545454547</v>
      </c>
      <c r="AZ85" s="24">
        <f>IF(AW85&lt;=0," ",IF(AW85/AX85*100&gt;200,"св.200",AW85/AX85))</f>
        <v>1.0220212913721449</v>
      </c>
      <c r="BA85" s="13">
        <v>300000</v>
      </c>
      <c r="BB85" s="20">
        <v>179250</v>
      </c>
      <c r="BC85" s="29">
        <v>179250</v>
      </c>
      <c r="BD85" s="24">
        <f t="shared" ref="BD85:BD86" si="634">IF(BB85&lt;=0," ",IF(BA85&lt;=0," ",IF(BB85/BA85*100&gt;200,"СВ.200",BB85/BA85)))</f>
        <v>0.59750000000000003</v>
      </c>
      <c r="BE85" s="24">
        <f t="shared" ref="BE85:BE86" si="635">IF(BC85=0," ",IF(BB85/BC85*100&gt;200,"св.200",BB85/BC85))</f>
        <v>1</v>
      </c>
      <c r="BF85" s="13">
        <v>190000</v>
      </c>
      <c r="BG85" s="20">
        <v>218200.2</v>
      </c>
      <c r="BH85" s="29">
        <v>87009.73</v>
      </c>
      <c r="BI85" s="24">
        <f t="shared" si="466"/>
        <v>1.148422105263158</v>
      </c>
      <c r="BJ85" s="24" t="str">
        <f t="shared" si="467"/>
        <v>св.200</v>
      </c>
      <c r="BK85" s="13"/>
      <c r="BL85" s="20"/>
      <c r="BM85" s="29"/>
      <c r="BN85" s="24" t="str">
        <f t="shared" si="628"/>
        <v xml:space="preserve"> </v>
      </c>
      <c r="BO85" s="24" t="str">
        <f t="shared" si="469"/>
        <v xml:space="preserve"> </v>
      </c>
      <c r="BP85" s="13"/>
      <c r="BQ85" s="20"/>
      <c r="BR85" s="29"/>
      <c r="BS85" s="24" t="str">
        <f t="shared" si="492"/>
        <v xml:space="preserve"> </v>
      </c>
      <c r="BT85" s="24" t="str">
        <f t="shared" si="470"/>
        <v xml:space="preserve"> </v>
      </c>
      <c r="BU85" s="13">
        <v>505000</v>
      </c>
      <c r="BV85" s="20">
        <v>434180</v>
      </c>
      <c r="BW85" s="29">
        <v>246421.43</v>
      </c>
      <c r="BX85" s="24">
        <f t="shared" si="471"/>
        <v>0.85976237623762375</v>
      </c>
      <c r="BY85" s="24">
        <f t="shared" si="472"/>
        <v>1.7619409156094907</v>
      </c>
      <c r="BZ85" s="13">
        <v>24792829.899999999</v>
      </c>
      <c r="CA85" s="20"/>
      <c r="CB85" s="29"/>
      <c r="CC85" s="24" t="str">
        <f t="shared" ref="CC85" si="636">IF(CA85&lt;=0," ",IF(BZ85&lt;=0," ",IF(CA85/BZ85*100&gt;200,"СВ.200",CA85/BZ85)))</f>
        <v xml:space="preserve"> </v>
      </c>
      <c r="CD85" s="24" t="str">
        <f t="shared" ref="CD85" si="637">IF(CB85=0," ",IF(CA85/CB85*100&gt;200,"св.200",CA85/CB85))</f>
        <v xml:space="preserve"> </v>
      </c>
      <c r="CE85" s="13">
        <f t="shared" ref="CE85" si="638">CJ85+CO85</f>
        <v>900000</v>
      </c>
      <c r="CF85" s="13">
        <f t="shared" ref="CF85" si="639">CK85+CP85</f>
        <v>17504.37</v>
      </c>
      <c r="CG85" s="23">
        <v>910182.02</v>
      </c>
      <c r="CH85" s="24">
        <f t="shared" si="474"/>
        <v>1.9449299999999999E-2</v>
      </c>
      <c r="CI85" s="24">
        <f t="shared" si="507"/>
        <v>1.9231724660963966E-2</v>
      </c>
      <c r="CJ85" s="13">
        <v>900000</v>
      </c>
      <c r="CK85" s="20">
        <v>17504.37</v>
      </c>
      <c r="CL85" s="29">
        <v>910182.02</v>
      </c>
      <c r="CM85" s="24">
        <f t="shared" si="475"/>
        <v>1.9449299999999999E-2</v>
      </c>
      <c r="CN85" s="24">
        <f t="shared" si="508"/>
        <v>1.9231724660963966E-2</v>
      </c>
      <c r="CO85" s="13"/>
      <c r="CP85" s="20"/>
      <c r="CQ85" s="29"/>
      <c r="CR85" s="24" t="str">
        <f t="shared" si="476"/>
        <v xml:space="preserve"> </v>
      </c>
      <c r="CS85" s="24" t="str">
        <f t="shared" si="477"/>
        <v xml:space="preserve"> </v>
      </c>
      <c r="CT85" s="13"/>
      <c r="CU85" s="20"/>
      <c r="CV85" s="29"/>
      <c r="CW85" s="24" t="str">
        <f t="shared" si="509"/>
        <v xml:space="preserve"> </v>
      </c>
      <c r="CX85" s="24" t="str">
        <f t="shared" si="510"/>
        <v xml:space="preserve"> </v>
      </c>
      <c r="CY85" s="13"/>
      <c r="CZ85" s="20"/>
      <c r="DA85" s="29"/>
      <c r="DB85" s="24" t="str">
        <f t="shared" si="478"/>
        <v xml:space="preserve"> </v>
      </c>
      <c r="DC85" s="24" t="str">
        <f t="shared" si="479"/>
        <v xml:space="preserve"> </v>
      </c>
      <c r="DD85" s="13"/>
      <c r="DE85" s="20"/>
      <c r="DF85" s="29"/>
      <c r="DG85" s="24" t="str">
        <f>IF(DE85&lt;=0," ",IF(DF85&lt;=0," ",IF(DE85/DF85*100&gt;200,"СВ.200",DE85/DF85)))</f>
        <v xml:space="preserve"> </v>
      </c>
      <c r="DH85" s="24" t="str">
        <f t="shared" si="481"/>
        <v xml:space="preserve"> </v>
      </c>
      <c r="DI85" s="13"/>
      <c r="DJ85" s="29"/>
      <c r="DK85" s="24" t="str">
        <f t="shared" si="482"/>
        <v xml:space="preserve"> </v>
      </c>
      <c r="DL85" s="13"/>
      <c r="DM85" s="20"/>
      <c r="DN85" s="29"/>
      <c r="DO85" s="24" t="str">
        <f t="shared" si="483"/>
        <v xml:space="preserve"> </v>
      </c>
      <c r="DP85" s="58" t="str">
        <f t="shared" si="484"/>
        <v xml:space="preserve"> </v>
      </c>
      <c r="DQ85" s="13"/>
      <c r="DR85" s="20"/>
      <c r="DS85" s="29"/>
      <c r="DT85" s="24" t="str">
        <f t="shared" si="626"/>
        <v xml:space="preserve"> </v>
      </c>
      <c r="DU85" s="24" t="str">
        <f t="shared" si="627"/>
        <v xml:space="preserve"> </v>
      </c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</row>
    <row r="86" spans="1:144" s="15" customFormat="1" ht="15.75" customHeight="1" outlineLevel="1" x14ac:dyDescent="0.25">
      <c r="A86" s="14">
        <f>A85+1</f>
        <v>68</v>
      </c>
      <c r="B86" s="8" t="s">
        <v>74</v>
      </c>
      <c r="C86" s="49">
        <f t="shared" si="512"/>
        <v>113104814.72</v>
      </c>
      <c r="D86" s="49">
        <f t="shared" si="513"/>
        <v>91670886.359999985</v>
      </c>
      <c r="E86" s="23">
        <v>71823683.459999993</v>
      </c>
      <c r="F86" s="24">
        <f t="shared" si="485"/>
        <v>0.81049499605245434</v>
      </c>
      <c r="G86" s="24">
        <f t="shared" si="486"/>
        <v>1.276332289627742</v>
      </c>
      <c r="H86" s="13">
        <f t="shared" ref="H86:H89" si="640">M86+R86+W86+AB86+AG86+AL86</f>
        <v>105480800</v>
      </c>
      <c r="I86" s="13">
        <f t="shared" ref="I86:I89" si="641">N86+S86+X86+AC86+AH86+AM86</f>
        <v>85506752.529999986</v>
      </c>
      <c r="J86" s="20">
        <v>65569266.079999998</v>
      </c>
      <c r="K86" s="24">
        <f t="shared" si="449"/>
        <v>0.81063807375370667</v>
      </c>
      <c r="L86" s="24">
        <f t="shared" si="450"/>
        <v>1.304067555456158</v>
      </c>
      <c r="M86" s="13">
        <v>95355300</v>
      </c>
      <c r="N86" s="20">
        <v>80516275.569999993</v>
      </c>
      <c r="O86" s="29">
        <v>62929114.189999998</v>
      </c>
      <c r="P86" s="24">
        <f t="shared" si="451"/>
        <v>0.84438175507811308</v>
      </c>
      <c r="Q86" s="24">
        <f t="shared" si="452"/>
        <v>1.2794757499191804</v>
      </c>
      <c r="R86" s="13">
        <v>2608000</v>
      </c>
      <c r="S86" s="20">
        <v>1864818.5</v>
      </c>
      <c r="T86" s="29">
        <v>1744024.11</v>
      </c>
      <c r="U86" s="24">
        <f t="shared" si="453"/>
        <v>0.71503776840490796</v>
      </c>
      <c r="V86" s="24">
        <f t="shared" si="454"/>
        <v>1.0692618807890217</v>
      </c>
      <c r="W86" s="13">
        <v>9500</v>
      </c>
      <c r="X86" s="20"/>
      <c r="Y86" s="29">
        <v>8970</v>
      </c>
      <c r="Z86" s="24" t="str">
        <f t="shared" ref="Z86:Z89" si="642">IF(X86&lt;=0," ",IF(W86&lt;=0," ",IF(X86/W86*100&gt;200,"СВ.200",X86/W86)))</f>
        <v xml:space="preserve"> </v>
      </c>
      <c r="AA86" s="24">
        <f t="shared" ref="AA86:AA89" si="643">IF(Y86=0," ",IF(X86/Y86*100&gt;200,"св.200",X86/Y86))</f>
        <v>0</v>
      </c>
      <c r="AB86" s="13">
        <v>3586000</v>
      </c>
      <c r="AC86" s="20">
        <v>911368.86</v>
      </c>
      <c r="AD86" s="29">
        <v>238514.22</v>
      </c>
      <c r="AE86" s="24">
        <f t="shared" si="457"/>
        <v>0.25414636363636361</v>
      </c>
      <c r="AF86" s="24" t="str">
        <f>IF(AD86&lt;=0," ",IF(AC86/AD86*100&gt;200,"св.200",AC86/AD86))</f>
        <v>св.200</v>
      </c>
      <c r="AG86" s="13">
        <v>3922000</v>
      </c>
      <c r="AH86" s="20">
        <v>2214289.6</v>
      </c>
      <c r="AI86" s="29">
        <v>648643.56000000006</v>
      </c>
      <c r="AJ86" s="24">
        <f t="shared" si="459"/>
        <v>0.56458174400815908</v>
      </c>
      <c r="AK86" s="24" t="str">
        <f>IF(AH86&lt;=0," ",IF(AH86/AI86*100&gt;200,"св.200",AH86/AI86))</f>
        <v>св.200</v>
      </c>
      <c r="AL86" s="13"/>
      <c r="AM86" s="20"/>
      <c r="AN86" s="29"/>
      <c r="AO86" s="24" t="str">
        <f t="shared" si="631"/>
        <v xml:space="preserve"> </v>
      </c>
      <c r="AP86" s="24" t="str">
        <f t="shared" si="461"/>
        <v xml:space="preserve"> </v>
      </c>
      <c r="AQ86" s="13">
        <f t="shared" ref="AQ86:AQ89" si="644">AV86+BA86+BF86+BK86+BP86+BU86+BZ86+CE86+CT86+CY86+DD86+DL86+DQ86</f>
        <v>7624014.7199999997</v>
      </c>
      <c r="AR86" s="20">
        <f>AW86+BB86+BG86+BL86+BQ86+BV86+CA86+CF86+CU86+CZ86+DE86+DI86+DM86+DR86+1357.24</f>
        <v>6164133.8300000001</v>
      </c>
      <c r="AS86" s="40">
        <v>6254417.3799999999</v>
      </c>
      <c r="AT86" s="24">
        <f t="shared" si="491"/>
        <v>0.80851546808136276</v>
      </c>
      <c r="AU86" s="24">
        <f t="shared" si="518"/>
        <v>0.98556483449782184</v>
      </c>
      <c r="AV86" s="13">
        <v>1000000</v>
      </c>
      <c r="AW86" s="20">
        <v>839058.91</v>
      </c>
      <c r="AX86" s="29">
        <v>1037869.71</v>
      </c>
      <c r="AY86" s="24">
        <f t="shared" si="462"/>
        <v>0.83905890999999999</v>
      </c>
      <c r="AZ86" s="24">
        <f t="shared" si="463"/>
        <v>0.80844339314999381</v>
      </c>
      <c r="BA86" s="13">
        <v>213600</v>
      </c>
      <c r="BB86" s="20">
        <v>325968.78000000003</v>
      </c>
      <c r="BC86" s="29">
        <v>228005.07</v>
      </c>
      <c r="BD86" s="24">
        <f t="shared" si="634"/>
        <v>1.5260710674157305</v>
      </c>
      <c r="BE86" s="24">
        <f t="shared" si="635"/>
        <v>1.4296558405477564</v>
      </c>
      <c r="BF86" s="13">
        <v>1351964.76</v>
      </c>
      <c r="BG86" s="20">
        <v>1069148.6000000001</v>
      </c>
      <c r="BH86" s="29">
        <v>1026503.37</v>
      </c>
      <c r="BI86" s="24">
        <f t="shared" si="466"/>
        <v>0.79081099717421632</v>
      </c>
      <c r="BJ86" s="24">
        <f t="shared" si="467"/>
        <v>1.0415441695042853</v>
      </c>
      <c r="BK86" s="13"/>
      <c r="BL86" s="20"/>
      <c r="BM86" s="29"/>
      <c r="BN86" s="24" t="str">
        <f t="shared" si="628"/>
        <v xml:space="preserve"> </v>
      </c>
      <c r="BO86" s="24" t="str">
        <f t="shared" si="469"/>
        <v xml:space="preserve"> </v>
      </c>
      <c r="BP86" s="13">
        <v>1440000</v>
      </c>
      <c r="BQ86" s="20">
        <v>1452747.25</v>
      </c>
      <c r="BR86" s="29">
        <v>1185408.49</v>
      </c>
      <c r="BS86" s="24">
        <f t="shared" si="492"/>
        <v>1.0088522569444445</v>
      </c>
      <c r="BT86" s="24">
        <f t="shared" si="470"/>
        <v>1.2255245868873439</v>
      </c>
      <c r="BU86" s="13">
        <v>3103450.02</v>
      </c>
      <c r="BV86" s="20">
        <v>2099184.5</v>
      </c>
      <c r="BW86" s="29">
        <v>2279486.7200000002</v>
      </c>
      <c r="BX86" s="24">
        <f t="shared" si="471"/>
        <v>0.67640351430566936</v>
      </c>
      <c r="BY86" s="24">
        <f t="shared" si="472"/>
        <v>0.92090227224486743</v>
      </c>
      <c r="BZ86" s="13">
        <v>314999.94</v>
      </c>
      <c r="CA86" s="20">
        <v>236202.14</v>
      </c>
      <c r="CB86" s="29">
        <v>183757.95</v>
      </c>
      <c r="CC86" s="24">
        <f t="shared" si="574"/>
        <v>0.74984820632029325</v>
      </c>
      <c r="CD86" s="24">
        <f t="shared" si="473"/>
        <v>1.2853982099822077</v>
      </c>
      <c r="CE86" s="13">
        <f t="shared" ref="CE86:CE89" si="645">CJ86+CO86</f>
        <v>200000</v>
      </c>
      <c r="CF86" s="13">
        <f t="shared" ref="CF86:CF89" si="646">CK86+CP86</f>
        <v>124752.47</v>
      </c>
      <c r="CG86" s="23">
        <v>311868.90999999997</v>
      </c>
      <c r="CH86" s="24">
        <f t="shared" ref="CH86:CH89" si="647">IF(CF86&lt;=0," ",IF(CE86&lt;=0," ",IF(CF86/CE86*100&gt;200,"СВ.200",CF86/CE86)))</f>
        <v>0.62376235000000002</v>
      </c>
      <c r="CI86" s="24">
        <f t="shared" ref="CI86:CI89" si="648">IF(CG86=0," ",IF(CF86/CG86*100&gt;200,"св.200",CF86/CG86))</f>
        <v>0.40001573096850218</v>
      </c>
      <c r="CJ86" s="13">
        <v>200000</v>
      </c>
      <c r="CK86" s="20">
        <v>124752.47</v>
      </c>
      <c r="CL86" s="29">
        <v>311868.90999999997</v>
      </c>
      <c r="CM86" s="24">
        <f t="shared" si="475"/>
        <v>0.62376235000000002</v>
      </c>
      <c r="CN86" s="24">
        <f t="shared" si="508"/>
        <v>0.40001573096850218</v>
      </c>
      <c r="CO86" s="13"/>
      <c r="CP86" s="20"/>
      <c r="CQ86" s="29"/>
      <c r="CR86" s="24" t="str">
        <f t="shared" si="476"/>
        <v xml:space="preserve"> </v>
      </c>
      <c r="CS86" s="24" t="str">
        <f t="shared" si="477"/>
        <v xml:space="preserve"> </v>
      </c>
      <c r="CT86" s="13"/>
      <c r="CU86" s="20"/>
      <c r="CV86" s="29"/>
      <c r="CW86" s="24" t="str">
        <f t="shared" si="509"/>
        <v xml:space="preserve"> </v>
      </c>
      <c r="CX86" s="24" t="str">
        <f t="shared" si="510"/>
        <v xml:space="preserve"> </v>
      </c>
      <c r="CY86" s="13"/>
      <c r="CZ86" s="20"/>
      <c r="DA86" s="29"/>
      <c r="DB86" s="24" t="str">
        <f t="shared" si="478"/>
        <v xml:space="preserve"> </v>
      </c>
      <c r="DC86" s="24" t="str">
        <f t="shared" si="479"/>
        <v xml:space="preserve"> </v>
      </c>
      <c r="DD86" s="13"/>
      <c r="DE86" s="20">
        <v>15713.94</v>
      </c>
      <c r="DF86" s="29">
        <v>1102.76</v>
      </c>
      <c r="DG86" s="24" t="str">
        <f t="shared" si="480"/>
        <v xml:space="preserve"> </v>
      </c>
      <c r="DH86" s="24" t="str">
        <f t="shared" si="481"/>
        <v>св.200</v>
      </c>
      <c r="DI86" s="13"/>
      <c r="DJ86" s="29"/>
      <c r="DK86" s="24" t="str">
        <f t="shared" si="482"/>
        <v xml:space="preserve"> </v>
      </c>
      <c r="DL86" s="13"/>
      <c r="DM86" s="20"/>
      <c r="DN86" s="29"/>
      <c r="DO86" s="24" t="str">
        <f t="shared" si="483"/>
        <v xml:space="preserve"> </v>
      </c>
      <c r="DP86" s="58" t="str">
        <f t="shared" si="484"/>
        <v xml:space="preserve"> </v>
      </c>
      <c r="DQ86" s="13"/>
      <c r="DR86" s="20"/>
      <c r="DS86" s="29"/>
      <c r="DT86" s="24" t="str">
        <f t="shared" si="626"/>
        <v xml:space="preserve"> </v>
      </c>
      <c r="DU86" s="24" t="str">
        <f t="shared" si="627"/>
        <v xml:space="preserve"> </v>
      </c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</row>
    <row r="87" spans="1:144" s="15" customFormat="1" ht="15.75" customHeight="1" outlineLevel="1" x14ac:dyDescent="0.25">
      <c r="A87" s="14">
        <f t="shared" ref="A87:A89" si="649">A86+1</f>
        <v>69</v>
      </c>
      <c r="B87" s="8" t="s">
        <v>95</v>
      </c>
      <c r="C87" s="13">
        <f t="shared" si="512"/>
        <v>2282212.83</v>
      </c>
      <c r="D87" s="49">
        <f t="shared" si="513"/>
        <v>871298.81</v>
      </c>
      <c r="E87" s="23">
        <v>1136096.05</v>
      </c>
      <c r="F87" s="24">
        <f t="shared" si="485"/>
        <v>0.38177807018988674</v>
      </c>
      <c r="G87" s="24">
        <f t="shared" si="486"/>
        <v>0.76692354488865622</v>
      </c>
      <c r="H87" s="13">
        <f t="shared" si="640"/>
        <v>1970636.2</v>
      </c>
      <c r="I87" s="13">
        <f t="shared" si="641"/>
        <v>650365.59000000008</v>
      </c>
      <c r="J87" s="20">
        <v>827643.96</v>
      </c>
      <c r="K87" s="24">
        <f t="shared" si="449"/>
        <v>0.33002823656644492</v>
      </c>
      <c r="L87" s="24">
        <f t="shared" si="450"/>
        <v>0.78580358394689442</v>
      </c>
      <c r="M87" s="13">
        <v>345400</v>
      </c>
      <c r="N87" s="20">
        <v>254903.91</v>
      </c>
      <c r="O87" s="29">
        <v>524956.89</v>
      </c>
      <c r="P87" s="24">
        <f t="shared" si="451"/>
        <v>0.73799626519976835</v>
      </c>
      <c r="Q87" s="24">
        <f t="shared" si="452"/>
        <v>0.48557112946931696</v>
      </c>
      <c r="R87" s="13"/>
      <c r="S87" s="20"/>
      <c r="T87" s="29"/>
      <c r="U87" s="24" t="str">
        <f t="shared" si="453"/>
        <v xml:space="preserve"> </v>
      </c>
      <c r="V87" s="24" t="str">
        <f t="shared" ref="V87:V89" si="650">IF(S87=0," ",IF(S87/T87*100&gt;200,"св.200",S87/T87))</f>
        <v xml:space="preserve"> </v>
      </c>
      <c r="W87" s="13">
        <v>13036.2</v>
      </c>
      <c r="X87" s="20">
        <v>13036.2</v>
      </c>
      <c r="Y87" s="29">
        <v>3226.52</v>
      </c>
      <c r="Z87" s="24">
        <f t="shared" si="642"/>
        <v>1</v>
      </c>
      <c r="AA87" s="24" t="str">
        <f t="shared" si="643"/>
        <v>св.200</v>
      </c>
      <c r="AB87" s="13">
        <v>713000</v>
      </c>
      <c r="AC87" s="20">
        <v>71453.14</v>
      </c>
      <c r="AD87" s="29">
        <v>78503.83</v>
      </c>
      <c r="AE87" s="24">
        <f t="shared" si="457"/>
        <v>0.10021478260869565</v>
      </c>
      <c r="AF87" s="24">
        <f t="shared" ref="AF87:AF88" si="651">IF(AC87&lt;=0," ",IF(AC87/AD87*100&gt;200,"св.200",AC87/AD87))</f>
        <v>0.91018667496859706</v>
      </c>
      <c r="AG87" s="13">
        <v>899000</v>
      </c>
      <c r="AH87" s="20">
        <v>310172.34000000003</v>
      </c>
      <c r="AI87" s="29">
        <v>220856.72</v>
      </c>
      <c r="AJ87" s="24">
        <f t="shared" si="459"/>
        <v>0.34501928809788657</v>
      </c>
      <c r="AK87" s="24">
        <f t="shared" si="460"/>
        <v>1.4044052632856272</v>
      </c>
      <c r="AL87" s="13">
        <v>200</v>
      </c>
      <c r="AM87" s="20">
        <v>800</v>
      </c>
      <c r="AN87" s="29">
        <v>100</v>
      </c>
      <c r="AO87" s="24" t="str">
        <f t="shared" si="631"/>
        <v>СВ.200</v>
      </c>
      <c r="AP87" s="24" t="str">
        <f t="shared" si="461"/>
        <v>св.200</v>
      </c>
      <c r="AQ87" s="13">
        <f t="shared" si="644"/>
        <v>311576.63</v>
      </c>
      <c r="AR87" s="20">
        <f>AW87+BB87+BG87+BL87+BQ87+BV87+CA87+CF87+CU87+CZ87+DE87+DI87+DM87+DR87+38.71+34.79</f>
        <v>220933.22</v>
      </c>
      <c r="AS87" s="40">
        <v>308452.09000000003</v>
      </c>
      <c r="AT87" s="24">
        <f t="shared" si="491"/>
        <v>0.7090814866313947</v>
      </c>
      <c r="AU87" s="24">
        <f t="shared" si="518"/>
        <v>0.7162642989386131</v>
      </c>
      <c r="AV87" s="13"/>
      <c r="AW87" s="20"/>
      <c r="AX87" s="29"/>
      <c r="AY87" s="24" t="str">
        <f t="shared" si="462"/>
        <v xml:space="preserve"> </v>
      </c>
      <c r="AZ87" s="24" t="str">
        <f t="shared" si="463"/>
        <v xml:space="preserve"> </v>
      </c>
      <c r="BA87" s="13">
        <v>6400</v>
      </c>
      <c r="BB87" s="20">
        <v>2780.71</v>
      </c>
      <c r="BC87" s="29">
        <v>5003.95</v>
      </c>
      <c r="BD87" s="24">
        <f t="shared" si="464"/>
        <v>0.43448593750000003</v>
      </c>
      <c r="BE87" s="24">
        <f t="shared" si="465"/>
        <v>0.555702994634239</v>
      </c>
      <c r="BF87" s="13"/>
      <c r="BG87" s="20"/>
      <c r="BH87" s="29"/>
      <c r="BI87" s="24" t="str">
        <f t="shared" si="466"/>
        <v xml:space="preserve"> </v>
      </c>
      <c r="BJ87" s="24" t="str">
        <f t="shared" si="467"/>
        <v xml:space="preserve"> </v>
      </c>
      <c r="BK87" s="13"/>
      <c r="BL87" s="20"/>
      <c r="BM87" s="29"/>
      <c r="BN87" s="24" t="str">
        <f t="shared" si="628"/>
        <v xml:space="preserve"> </v>
      </c>
      <c r="BO87" s="24" t="str">
        <f t="shared" si="469"/>
        <v xml:space="preserve"> </v>
      </c>
      <c r="BP87" s="13"/>
      <c r="BQ87" s="20"/>
      <c r="BR87" s="29"/>
      <c r="BS87" s="24" t="str">
        <f t="shared" si="492"/>
        <v xml:space="preserve"> </v>
      </c>
      <c r="BT87" s="24" t="str">
        <f t="shared" si="470"/>
        <v xml:space="preserve"> </v>
      </c>
      <c r="BU87" s="13">
        <v>300376.63</v>
      </c>
      <c r="BV87" s="20">
        <v>214479.01</v>
      </c>
      <c r="BW87" s="29">
        <v>268636.3</v>
      </c>
      <c r="BX87" s="24">
        <f t="shared" si="471"/>
        <v>0.71403361173603952</v>
      </c>
      <c r="BY87" s="24">
        <f t="shared" si="472"/>
        <v>0.79839921112671675</v>
      </c>
      <c r="BZ87" s="13"/>
      <c r="CA87" s="20"/>
      <c r="CB87" s="29"/>
      <c r="CC87" s="24" t="str">
        <f t="shared" si="574"/>
        <v xml:space="preserve"> </v>
      </c>
      <c r="CD87" s="24" t="str">
        <f t="shared" si="473"/>
        <v xml:space="preserve"> </v>
      </c>
      <c r="CE87" s="13">
        <f t="shared" si="645"/>
        <v>0</v>
      </c>
      <c r="CF87" s="13">
        <f t="shared" si="646"/>
        <v>0</v>
      </c>
      <c r="CG87" s="23">
        <v>6011.84</v>
      </c>
      <c r="CH87" s="24" t="str">
        <f t="shared" si="647"/>
        <v xml:space="preserve"> </v>
      </c>
      <c r="CI87" s="24">
        <f t="shared" si="648"/>
        <v>0</v>
      </c>
      <c r="CJ87" s="13"/>
      <c r="CK87" s="20"/>
      <c r="CL87" s="29"/>
      <c r="CM87" s="24" t="str">
        <f t="shared" si="475"/>
        <v xml:space="preserve"> </v>
      </c>
      <c r="CN87" s="24" t="str">
        <f t="shared" si="508"/>
        <v xml:space="preserve"> </v>
      </c>
      <c r="CO87" s="13"/>
      <c r="CP87" s="20"/>
      <c r="CQ87" s="29">
        <v>6011.84</v>
      </c>
      <c r="CR87" s="24" t="str">
        <f t="shared" si="476"/>
        <v xml:space="preserve"> </v>
      </c>
      <c r="CS87" s="24">
        <f t="shared" si="477"/>
        <v>0</v>
      </c>
      <c r="CT87" s="13"/>
      <c r="CU87" s="20"/>
      <c r="CV87" s="29"/>
      <c r="CW87" s="24" t="str">
        <f t="shared" si="509"/>
        <v xml:space="preserve"> </v>
      </c>
      <c r="CX87" s="24" t="str">
        <f t="shared" si="510"/>
        <v xml:space="preserve"> </v>
      </c>
      <c r="CY87" s="13"/>
      <c r="CZ87" s="20"/>
      <c r="DA87" s="29"/>
      <c r="DB87" s="24" t="str">
        <f t="shared" si="478"/>
        <v xml:space="preserve"> </v>
      </c>
      <c r="DC87" s="24" t="str">
        <f t="shared" si="479"/>
        <v xml:space="preserve"> </v>
      </c>
      <c r="DD87" s="13"/>
      <c r="DE87" s="20"/>
      <c r="DF87" s="29">
        <v>25200</v>
      </c>
      <c r="DG87" s="24" t="str">
        <f t="shared" si="480"/>
        <v xml:space="preserve"> </v>
      </c>
      <c r="DH87" s="24">
        <f t="shared" si="481"/>
        <v>0</v>
      </c>
      <c r="DI87" s="13"/>
      <c r="DJ87" s="29"/>
      <c r="DK87" s="24" t="str">
        <f t="shared" si="482"/>
        <v xml:space="preserve"> </v>
      </c>
      <c r="DL87" s="13">
        <v>4800</v>
      </c>
      <c r="DM87" s="20">
        <v>3600</v>
      </c>
      <c r="DN87" s="29">
        <v>3600</v>
      </c>
      <c r="DO87" s="24">
        <f t="shared" si="483"/>
        <v>0.75</v>
      </c>
      <c r="DP87" s="58">
        <f t="shared" si="484"/>
        <v>1</v>
      </c>
      <c r="DQ87" s="13"/>
      <c r="DR87" s="20"/>
      <c r="DS87" s="29"/>
      <c r="DT87" s="24" t="str">
        <f t="shared" si="626"/>
        <v xml:space="preserve"> </v>
      </c>
      <c r="DU87" s="24" t="str">
        <f t="shared" si="627"/>
        <v xml:space="preserve"> </v>
      </c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</row>
    <row r="88" spans="1:144" s="15" customFormat="1" ht="15.75" customHeight="1" outlineLevel="1" x14ac:dyDescent="0.25">
      <c r="A88" s="14">
        <f t="shared" si="649"/>
        <v>70</v>
      </c>
      <c r="B88" s="8" t="s">
        <v>29</v>
      </c>
      <c r="C88" s="49">
        <f t="shared" si="512"/>
        <v>860068.75</v>
      </c>
      <c r="D88" s="49">
        <f t="shared" si="513"/>
        <v>536298.42999999993</v>
      </c>
      <c r="E88" s="23">
        <v>404234.66</v>
      </c>
      <c r="F88" s="24">
        <f t="shared" si="485"/>
        <v>0.62355297759626771</v>
      </c>
      <c r="G88" s="24">
        <f t="shared" si="486"/>
        <v>1.3267007584159161</v>
      </c>
      <c r="H88" s="13">
        <f t="shared" si="640"/>
        <v>691600</v>
      </c>
      <c r="I88" s="13">
        <f t="shared" si="641"/>
        <v>391546.04</v>
      </c>
      <c r="J88" s="20">
        <v>248465.55</v>
      </c>
      <c r="K88" s="24">
        <f t="shared" si="449"/>
        <v>0.56614522845575477</v>
      </c>
      <c r="L88" s="24">
        <f t="shared" si="450"/>
        <v>1.5758564517294249</v>
      </c>
      <c r="M88" s="13">
        <v>45600</v>
      </c>
      <c r="N88" s="20">
        <v>35949.89</v>
      </c>
      <c r="O88" s="29">
        <v>27220.85</v>
      </c>
      <c r="P88" s="24">
        <f t="shared" si="451"/>
        <v>0.78837478070175437</v>
      </c>
      <c r="Q88" s="24">
        <f t="shared" si="452"/>
        <v>1.3206747768714056</v>
      </c>
      <c r="R88" s="13"/>
      <c r="S88" s="20"/>
      <c r="T88" s="29"/>
      <c r="U88" s="24" t="str">
        <f t="shared" si="453"/>
        <v xml:space="preserve"> </v>
      </c>
      <c r="V88" s="24" t="str">
        <f t="shared" si="650"/>
        <v xml:space="preserve"> </v>
      </c>
      <c r="W88" s="13">
        <v>28000</v>
      </c>
      <c r="X88" s="20">
        <v>2666.1</v>
      </c>
      <c r="Y88" s="29">
        <v>8107.3</v>
      </c>
      <c r="Z88" s="24">
        <f t="shared" si="642"/>
        <v>9.5217857142857146E-2</v>
      </c>
      <c r="AA88" s="24">
        <f t="shared" si="643"/>
        <v>0.32885177556029749</v>
      </c>
      <c r="AB88" s="13">
        <v>122000</v>
      </c>
      <c r="AC88" s="20">
        <v>58631.74</v>
      </c>
      <c r="AD88" s="29">
        <v>4146.54</v>
      </c>
      <c r="AE88" s="24">
        <f t="shared" si="457"/>
        <v>0.48058803278688522</v>
      </c>
      <c r="AF88" s="24" t="str">
        <f t="shared" si="651"/>
        <v>св.200</v>
      </c>
      <c r="AG88" s="13">
        <v>496000</v>
      </c>
      <c r="AH88" s="20">
        <v>294298.31</v>
      </c>
      <c r="AI88" s="29">
        <v>208990.86</v>
      </c>
      <c r="AJ88" s="24">
        <f t="shared" si="459"/>
        <v>0.59334336693548384</v>
      </c>
      <c r="AK88" s="24">
        <f t="shared" si="460"/>
        <v>1.408187468102672</v>
      </c>
      <c r="AL88" s="13"/>
      <c r="AM88" s="20"/>
      <c r="AN88" s="29"/>
      <c r="AO88" s="24" t="str">
        <f t="shared" si="631"/>
        <v xml:space="preserve"> </v>
      </c>
      <c r="AP88" s="24" t="str">
        <f t="shared" si="461"/>
        <v xml:space="preserve"> </v>
      </c>
      <c r="AQ88" s="13">
        <f>AV88+BA88+BF88+BK88+BP88+BU88+BZ88+CE88+CT88+CY88+DD88+DL88+DQ88+17456.25</f>
        <v>168468.75</v>
      </c>
      <c r="AR88" s="20">
        <f>AW88+BB88+BG88+BL88+BQ88+BV88+CA88+CF88+CU88+CZ88+DE88+DI88+DM88+DR88+17456.25</f>
        <v>144752.39000000001</v>
      </c>
      <c r="AS88" s="40">
        <v>155769.10999999999</v>
      </c>
      <c r="AT88" s="24">
        <f t="shared" si="491"/>
        <v>0.85922398070858852</v>
      </c>
      <c r="AU88" s="24">
        <f t="shared" si="518"/>
        <v>0.92927532294432458</v>
      </c>
      <c r="AV88" s="13"/>
      <c r="AW88" s="20"/>
      <c r="AX88" s="29"/>
      <c r="AY88" s="24" t="str">
        <f t="shared" si="462"/>
        <v xml:space="preserve"> </v>
      </c>
      <c r="AZ88" s="24" t="str">
        <f t="shared" si="463"/>
        <v xml:space="preserve"> </v>
      </c>
      <c r="BA88" s="13">
        <v>7782</v>
      </c>
      <c r="BB88" s="20">
        <v>6173.31</v>
      </c>
      <c r="BC88" s="29">
        <v>3845.43</v>
      </c>
      <c r="BD88" s="24">
        <f t="shared" ref="BD88:BD89" si="652">IF(BB88&lt;=0," ",IF(BA88&lt;=0," ",IF(BB88/BA88*100&gt;200,"СВ.200",BB88/BA88)))</f>
        <v>0.79328064764841943</v>
      </c>
      <c r="BE88" s="24">
        <f t="shared" ref="BE88:BE89" si="653">IF(BC88=0," ",IF(BB88/BC88*100&gt;200,"св.200",BB88/BC88))</f>
        <v>1.605362729265648</v>
      </c>
      <c r="BF88" s="13"/>
      <c r="BG88" s="20"/>
      <c r="BH88" s="29"/>
      <c r="BI88" s="24" t="str">
        <f t="shared" si="466"/>
        <v xml:space="preserve"> </v>
      </c>
      <c r="BJ88" s="24" t="str">
        <f t="shared" si="467"/>
        <v xml:space="preserve"> </v>
      </c>
      <c r="BK88" s="13"/>
      <c r="BL88" s="20"/>
      <c r="BM88" s="29"/>
      <c r="BN88" s="24" t="str">
        <f t="shared" si="628"/>
        <v xml:space="preserve"> </v>
      </c>
      <c r="BO88" s="24" t="str">
        <f t="shared" si="469"/>
        <v xml:space="preserve"> </v>
      </c>
      <c r="BP88" s="13"/>
      <c r="BQ88" s="20"/>
      <c r="BR88" s="29"/>
      <c r="BS88" s="24" t="str">
        <f t="shared" si="492"/>
        <v xml:space="preserve"> </v>
      </c>
      <c r="BT88" s="24" t="str">
        <f t="shared" si="470"/>
        <v xml:space="preserve"> </v>
      </c>
      <c r="BU88" s="13">
        <v>143230.5</v>
      </c>
      <c r="BV88" s="20">
        <v>121122.83</v>
      </c>
      <c r="BW88" s="29">
        <v>111923.68</v>
      </c>
      <c r="BX88" s="24">
        <f t="shared" ref="BX88:BX89" si="654">IF(BV88&lt;=0," ",IF(BU88&lt;=0," ",IF(BV88/BU88*100&gt;200,"СВ.200",BV88/BU88)))</f>
        <v>0.84564970449729637</v>
      </c>
      <c r="BY88" s="24">
        <f t="shared" ref="BY88:BY89" si="655">IF(BW88=0," ",IF(BV88/BW88*100&gt;200,"св.200",BV88/BW88))</f>
        <v>1.0821912753404821</v>
      </c>
      <c r="BZ88" s="13"/>
      <c r="CA88" s="20"/>
      <c r="CB88" s="29"/>
      <c r="CC88" s="24" t="str">
        <f t="shared" si="574"/>
        <v xml:space="preserve"> </v>
      </c>
      <c r="CD88" s="24" t="str">
        <f t="shared" si="473"/>
        <v xml:space="preserve"> </v>
      </c>
      <c r="CE88" s="13">
        <f t="shared" si="645"/>
        <v>0</v>
      </c>
      <c r="CF88" s="13">
        <f t="shared" si="646"/>
        <v>0</v>
      </c>
      <c r="CG88" s="23">
        <v>0</v>
      </c>
      <c r="CH88" s="24" t="str">
        <f t="shared" si="647"/>
        <v xml:space="preserve"> </v>
      </c>
      <c r="CI88" s="24" t="str">
        <f t="shared" si="648"/>
        <v xml:space="preserve"> </v>
      </c>
      <c r="CJ88" s="13"/>
      <c r="CK88" s="20"/>
      <c r="CL88" s="29"/>
      <c r="CM88" s="24" t="str">
        <f t="shared" si="475"/>
        <v xml:space="preserve"> </v>
      </c>
      <c r="CN88" s="24" t="str">
        <f t="shared" si="508"/>
        <v xml:space="preserve"> </v>
      </c>
      <c r="CO88" s="13"/>
      <c r="CP88" s="20"/>
      <c r="CQ88" s="29"/>
      <c r="CR88" s="24" t="str">
        <f t="shared" si="476"/>
        <v xml:space="preserve"> </v>
      </c>
      <c r="CS88" s="24" t="str">
        <f t="shared" si="477"/>
        <v xml:space="preserve"> </v>
      </c>
      <c r="CT88" s="13"/>
      <c r="CU88" s="20"/>
      <c r="CV88" s="29"/>
      <c r="CW88" s="24" t="str">
        <f t="shared" si="509"/>
        <v xml:space="preserve"> </v>
      </c>
      <c r="CX88" s="24" t="str">
        <f t="shared" si="510"/>
        <v xml:space="preserve"> </v>
      </c>
      <c r="CY88" s="13"/>
      <c r="CZ88" s="20"/>
      <c r="DA88" s="29"/>
      <c r="DB88" s="24" t="str">
        <f t="shared" si="478"/>
        <v xml:space="preserve"> </v>
      </c>
      <c r="DC88" s="24" t="str">
        <f t="shared" si="479"/>
        <v xml:space="preserve"> </v>
      </c>
      <c r="DD88" s="13"/>
      <c r="DE88" s="20"/>
      <c r="DF88" s="29"/>
      <c r="DG88" s="24" t="str">
        <f t="shared" si="480"/>
        <v xml:space="preserve"> </v>
      </c>
      <c r="DH88" s="24" t="str">
        <f t="shared" si="481"/>
        <v xml:space="preserve"> </v>
      </c>
      <c r="DI88" s="13"/>
      <c r="DJ88" s="29"/>
      <c r="DK88" s="24" t="str">
        <f t="shared" si="482"/>
        <v xml:space="preserve"> </v>
      </c>
      <c r="DL88" s="13"/>
      <c r="DM88" s="20"/>
      <c r="DN88" s="29">
        <v>40000</v>
      </c>
      <c r="DO88" s="24" t="str">
        <f t="shared" ref="DO88" si="656">IF(DM88&lt;=0," ",IF(DL88&lt;=0," ",IF(DM88/DL88*100&gt;200,"СВ.200",DM88/DL88)))</f>
        <v xml:space="preserve"> </v>
      </c>
      <c r="DP88" s="58">
        <f t="shared" ref="DP88" si="657">IF(DN88=0," ",IF(DM88/DN88*100&gt;200,"св.200",DM88/DN88))</f>
        <v>0</v>
      </c>
      <c r="DQ88" s="13"/>
      <c r="DR88" s="20"/>
      <c r="DS88" s="29"/>
      <c r="DT88" s="24" t="str">
        <f t="shared" si="626"/>
        <v xml:space="preserve"> </v>
      </c>
      <c r="DU88" s="24" t="str">
        <f>IF(DR88=0," ",IF(DR88/DS88*100&gt;200,"св.200",DR88/DS88))</f>
        <v xml:space="preserve"> </v>
      </c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</row>
    <row r="89" spans="1:144" s="15" customFormat="1" ht="16.5" customHeight="1" outlineLevel="1" x14ac:dyDescent="0.25">
      <c r="A89" s="14">
        <f t="shared" si="649"/>
        <v>71</v>
      </c>
      <c r="B89" s="8" t="s">
        <v>89</v>
      </c>
      <c r="C89" s="13">
        <f t="shared" si="512"/>
        <v>1285580.47</v>
      </c>
      <c r="D89" s="13">
        <f t="shared" si="513"/>
        <v>572447.29</v>
      </c>
      <c r="E89" s="23">
        <v>2467099.0699999998</v>
      </c>
      <c r="F89" s="24">
        <f t="shared" si="485"/>
        <v>0.4452831256840733</v>
      </c>
      <c r="G89" s="24">
        <f t="shared" si="486"/>
        <v>0.23203255068309847</v>
      </c>
      <c r="H89" s="13">
        <f t="shared" si="640"/>
        <v>425450</v>
      </c>
      <c r="I89" s="13">
        <f t="shared" si="641"/>
        <v>146230.48000000001</v>
      </c>
      <c r="J89" s="20">
        <v>95563.360000000015</v>
      </c>
      <c r="K89" s="24">
        <f t="shared" si="449"/>
        <v>0.3437077917499119</v>
      </c>
      <c r="L89" s="24">
        <f t="shared" si="450"/>
        <v>1.5301939990389621</v>
      </c>
      <c r="M89" s="13">
        <v>67450</v>
      </c>
      <c r="N89" s="20">
        <v>42397.85</v>
      </c>
      <c r="O89" s="29">
        <v>38547.279999999999</v>
      </c>
      <c r="P89" s="24">
        <f t="shared" si="451"/>
        <v>0.62858191252779838</v>
      </c>
      <c r="Q89" s="24">
        <f t="shared" si="452"/>
        <v>1.0998921324669342</v>
      </c>
      <c r="R89" s="13"/>
      <c r="S89" s="20"/>
      <c r="T89" s="29"/>
      <c r="U89" s="24" t="str">
        <f t="shared" si="453"/>
        <v xml:space="preserve"> </v>
      </c>
      <c r="V89" s="24" t="str">
        <f t="shared" si="650"/>
        <v xml:space="preserve"> </v>
      </c>
      <c r="W89" s="13"/>
      <c r="X89" s="20">
        <v>804.01</v>
      </c>
      <c r="Y89" s="29"/>
      <c r="Z89" s="24" t="str">
        <f t="shared" si="642"/>
        <v xml:space="preserve"> </v>
      </c>
      <c r="AA89" s="24" t="str">
        <f t="shared" si="643"/>
        <v xml:space="preserve"> </v>
      </c>
      <c r="AB89" s="13">
        <v>65000</v>
      </c>
      <c r="AC89" s="20">
        <v>45130.39</v>
      </c>
      <c r="AD89" s="29">
        <v>49886.1</v>
      </c>
      <c r="AE89" s="24">
        <f t="shared" si="457"/>
        <v>0.69431369230769235</v>
      </c>
      <c r="AF89" s="24">
        <f t="shared" si="458"/>
        <v>0.9046686351508737</v>
      </c>
      <c r="AG89" s="13">
        <v>283000</v>
      </c>
      <c r="AH89" s="20">
        <v>56598.23</v>
      </c>
      <c r="AI89" s="29">
        <v>4267.88</v>
      </c>
      <c r="AJ89" s="24">
        <f t="shared" si="459"/>
        <v>0.19999374558303887</v>
      </c>
      <c r="AK89" s="24" t="str">
        <f t="shared" si="460"/>
        <v>св.200</v>
      </c>
      <c r="AL89" s="13">
        <v>10000</v>
      </c>
      <c r="AM89" s="20">
        <v>1300</v>
      </c>
      <c r="AN89" s="29">
        <v>2862.1</v>
      </c>
      <c r="AO89" s="24">
        <f t="shared" si="631"/>
        <v>0.13</v>
      </c>
      <c r="AP89" s="24">
        <f t="shared" si="461"/>
        <v>0.45421194228014394</v>
      </c>
      <c r="AQ89" s="13">
        <f t="shared" si="644"/>
        <v>860130.47</v>
      </c>
      <c r="AR89" s="20">
        <f t="shared" ref="AR89" si="658">AW89+BB89+BG89+BL89+BQ89+BV89+CA89+CF89+CU89+CZ89+DE89+DI89+DM89+DR89</f>
        <v>426216.81</v>
      </c>
      <c r="AS89" s="40">
        <v>2371535.71</v>
      </c>
      <c r="AT89" s="24">
        <f>IF(AR89&lt;=0," ",IF(AQ89&lt;=0," ",IF(AR89/AQ89*100&gt;200,"СВ.200",AR89/AQ89)))</f>
        <v>0.49552576599222209</v>
      </c>
      <c r="AU89" s="24">
        <f t="shared" si="518"/>
        <v>0.17972186048170449</v>
      </c>
      <c r="AV89" s="13"/>
      <c r="AW89" s="20"/>
      <c r="AX89" s="29"/>
      <c r="AY89" s="24" t="str">
        <f t="shared" si="462"/>
        <v xml:space="preserve"> </v>
      </c>
      <c r="AZ89" s="24" t="str">
        <f t="shared" si="463"/>
        <v xml:space="preserve"> </v>
      </c>
      <c r="BA89" s="13">
        <v>572490</v>
      </c>
      <c r="BB89" s="20">
        <v>207189.81</v>
      </c>
      <c r="BC89" s="29">
        <v>197953.19</v>
      </c>
      <c r="BD89" s="24">
        <f t="shared" si="652"/>
        <v>0.36190991982392706</v>
      </c>
      <c r="BE89" s="24">
        <f t="shared" si="653"/>
        <v>1.0466606271917114</v>
      </c>
      <c r="BF89" s="13">
        <v>40716</v>
      </c>
      <c r="BG89" s="20">
        <v>28333.61</v>
      </c>
      <c r="BH89" s="29">
        <v>27144</v>
      </c>
      <c r="BI89" s="24">
        <f t="shared" si="466"/>
        <v>0.69588392769427254</v>
      </c>
      <c r="BJ89" s="24">
        <f t="shared" si="467"/>
        <v>1.0438258915414087</v>
      </c>
      <c r="BK89" s="13"/>
      <c r="BL89" s="20"/>
      <c r="BM89" s="29"/>
      <c r="BN89" s="24" t="str">
        <f t="shared" si="628"/>
        <v xml:space="preserve"> </v>
      </c>
      <c r="BO89" s="24" t="str">
        <f t="shared" si="469"/>
        <v xml:space="preserve"> </v>
      </c>
      <c r="BP89" s="13"/>
      <c r="BQ89" s="20"/>
      <c r="BR89" s="29"/>
      <c r="BS89" s="24" t="str">
        <f t="shared" si="492"/>
        <v xml:space="preserve"> </v>
      </c>
      <c r="BT89" s="24" t="str">
        <f t="shared" si="470"/>
        <v xml:space="preserve"> </v>
      </c>
      <c r="BU89" s="13">
        <v>246924.47</v>
      </c>
      <c r="BV89" s="20">
        <v>190693.39</v>
      </c>
      <c r="BW89" s="29">
        <v>2146438.52</v>
      </c>
      <c r="BX89" s="24">
        <f t="shared" si="654"/>
        <v>0.77227416950616523</v>
      </c>
      <c r="BY89" s="24">
        <f t="shared" si="655"/>
        <v>8.8841766592970023E-2</v>
      </c>
      <c r="BZ89" s="13"/>
      <c r="CA89" s="20"/>
      <c r="CB89" s="29"/>
      <c r="CC89" s="24" t="str">
        <f t="shared" si="574"/>
        <v xml:space="preserve"> </v>
      </c>
      <c r="CD89" s="24" t="str">
        <f>IF(CA89=0," ",IF(CA89/CB89*100&gt;200,"св.200",CA89/CB89))</f>
        <v xml:space="preserve"> </v>
      </c>
      <c r="CE89" s="13">
        <f t="shared" si="645"/>
        <v>0</v>
      </c>
      <c r="CF89" s="13">
        <f t="shared" si="646"/>
        <v>0</v>
      </c>
      <c r="CG89" s="23">
        <v>0</v>
      </c>
      <c r="CH89" s="24" t="str">
        <f t="shared" si="647"/>
        <v xml:space="preserve"> </v>
      </c>
      <c r="CI89" s="24" t="str">
        <f t="shared" si="648"/>
        <v xml:space="preserve"> </v>
      </c>
      <c r="CJ89" s="13"/>
      <c r="CK89" s="20"/>
      <c r="CL89" s="29"/>
      <c r="CM89" s="24" t="str">
        <f t="shared" si="475"/>
        <v xml:space="preserve"> </v>
      </c>
      <c r="CN89" s="24" t="str">
        <f t="shared" si="508"/>
        <v xml:space="preserve"> </v>
      </c>
      <c r="CO89" s="13"/>
      <c r="CP89" s="20"/>
      <c r="CQ89" s="29"/>
      <c r="CR89" s="24" t="str">
        <f t="shared" si="476"/>
        <v xml:space="preserve"> </v>
      </c>
      <c r="CS89" s="24" t="str">
        <f t="shared" si="477"/>
        <v xml:space="preserve"> </v>
      </c>
      <c r="CT89" s="13"/>
      <c r="CU89" s="20"/>
      <c r="CV89" s="29"/>
      <c r="CW89" s="24" t="str">
        <f t="shared" si="509"/>
        <v xml:space="preserve"> </v>
      </c>
      <c r="CX89" s="24" t="str">
        <f t="shared" si="510"/>
        <v xml:space="preserve"> </v>
      </c>
      <c r="CY89" s="13"/>
      <c r="CZ89" s="20"/>
      <c r="DA89" s="29"/>
      <c r="DB89" s="24" t="str">
        <f t="shared" si="478"/>
        <v xml:space="preserve"> </v>
      </c>
      <c r="DC89" s="24" t="str">
        <f t="shared" si="479"/>
        <v xml:space="preserve"> </v>
      </c>
      <c r="DD89" s="13"/>
      <c r="DE89" s="20"/>
      <c r="DF89" s="29"/>
      <c r="DG89" s="24" t="str">
        <f t="shared" si="480"/>
        <v xml:space="preserve"> </v>
      </c>
      <c r="DH89" s="24" t="str">
        <f t="shared" si="481"/>
        <v xml:space="preserve"> </v>
      </c>
      <c r="DI89" s="13"/>
      <c r="DJ89" s="29"/>
      <c r="DK89" s="24" t="str">
        <f t="shared" si="482"/>
        <v xml:space="preserve"> </v>
      </c>
      <c r="DL89" s="13"/>
      <c r="DM89" s="20"/>
      <c r="DN89" s="29"/>
      <c r="DO89" s="24" t="str">
        <f t="shared" si="483"/>
        <v xml:space="preserve"> </v>
      </c>
      <c r="DP89" s="58" t="str">
        <f t="shared" si="484"/>
        <v xml:space="preserve"> </v>
      </c>
      <c r="DQ89" s="13"/>
      <c r="DR89" s="20"/>
      <c r="DS89" s="29"/>
      <c r="DT89" s="24" t="str">
        <f t="shared" si="626"/>
        <v xml:space="preserve"> </v>
      </c>
      <c r="DU89" s="24" t="str">
        <f t="shared" ref="DU89:DU100" si="659">IF(DS89=0," ",IF(DR89/DS89*100&gt;200,"св.200",DR89/DS89))</f>
        <v xml:space="preserve"> </v>
      </c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</row>
    <row r="90" spans="1:144" s="17" customFormat="1" ht="15.75" x14ac:dyDescent="0.25">
      <c r="A90" s="16"/>
      <c r="B90" s="7" t="s">
        <v>135</v>
      </c>
      <c r="C90" s="43">
        <f>SUM(C91:C95)</f>
        <v>57703487.380000003</v>
      </c>
      <c r="D90" s="43">
        <f>SUM(D91:D95)</f>
        <v>41891461.209999993</v>
      </c>
      <c r="E90" s="26">
        <v>38428675.289999999</v>
      </c>
      <c r="F90" s="22">
        <f t="shared" si="485"/>
        <v>0.72597798005046665</v>
      </c>
      <c r="G90" s="22">
        <f t="shared" si="486"/>
        <v>1.0901094272406806</v>
      </c>
      <c r="H90" s="21">
        <f>SUM(H91:H95)</f>
        <v>56712256</v>
      </c>
      <c r="I90" s="43">
        <f>SUM(I91:I95)</f>
        <v>41176593.11999999</v>
      </c>
      <c r="J90" s="43">
        <v>37155701.039999999</v>
      </c>
      <c r="K90" s="22">
        <f t="shared" si="449"/>
        <v>0.72606163154574543</v>
      </c>
      <c r="L90" s="22">
        <f t="shared" si="450"/>
        <v>1.108217365503918</v>
      </c>
      <c r="M90" s="43">
        <f>SUM(M91:M95)</f>
        <v>48926131</v>
      </c>
      <c r="N90" s="43">
        <f>SUM(N91:N95)</f>
        <v>36407767.549999997</v>
      </c>
      <c r="O90" s="43">
        <v>32387641.870000001</v>
      </c>
      <c r="P90" s="22">
        <f t="shared" si="451"/>
        <v>0.74413747430795207</v>
      </c>
      <c r="Q90" s="22">
        <f t="shared" si="452"/>
        <v>1.1241252974247486</v>
      </c>
      <c r="R90" s="43">
        <f>SUM(R91:R95)</f>
        <v>2068300</v>
      </c>
      <c r="S90" s="43">
        <f>SUM(S91:S95)</f>
        <v>1639064.91</v>
      </c>
      <c r="T90" s="43">
        <v>1658602.52</v>
      </c>
      <c r="U90" s="22">
        <f t="shared" si="453"/>
        <v>0.7924696175603152</v>
      </c>
      <c r="V90" s="22">
        <f t="shared" si="454"/>
        <v>0.98822043873416998</v>
      </c>
      <c r="W90" s="43">
        <f>SUM(W91:W95)</f>
        <v>124625</v>
      </c>
      <c r="X90" s="43">
        <f>SUM(X91:X95)</f>
        <v>106455</v>
      </c>
      <c r="Y90" s="43">
        <v>112376.83</v>
      </c>
      <c r="Z90" s="22">
        <f t="shared" si="455"/>
        <v>0.85420260782347046</v>
      </c>
      <c r="AA90" s="22">
        <f t="shared" si="456"/>
        <v>0.9473038169878969</v>
      </c>
      <c r="AB90" s="43">
        <f>SUM(AB91:AB95)</f>
        <v>1340000</v>
      </c>
      <c r="AC90" s="43">
        <f>SUM(AC91:AC95)</f>
        <v>535657.42999999993</v>
      </c>
      <c r="AD90" s="43">
        <v>304713.71000000002</v>
      </c>
      <c r="AE90" s="22">
        <f t="shared" si="457"/>
        <v>0.39974435074626863</v>
      </c>
      <c r="AF90" s="22">
        <f t="shared" si="458"/>
        <v>1.7579039354678196</v>
      </c>
      <c r="AG90" s="43">
        <f>SUM(AG91:AG95)</f>
        <v>4253200</v>
      </c>
      <c r="AH90" s="43">
        <f>SUM(AH91:AH95)</f>
        <v>2487648.2300000004</v>
      </c>
      <c r="AI90" s="43">
        <v>2692366.11</v>
      </c>
      <c r="AJ90" s="22">
        <f t="shared" si="459"/>
        <v>0.58488860857707148</v>
      </c>
      <c r="AK90" s="22">
        <f>IF(AI90=0," ",IF(AH90/AI90*100&gt;200,"св.200",AH90/AI90))</f>
        <v>0.92396358012395297</v>
      </c>
      <c r="AL90" s="43">
        <f>SUM(AL91:AL95)</f>
        <v>0</v>
      </c>
      <c r="AM90" s="43">
        <f>SUM(AM91:AM95)</f>
        <v>0</v>
      </c>
      <c r="AN90" s="43">
        <v>0</v>
      </c>
      <c r="AO90" s="22" t="str">
        <f t="shared" si="631"/>
        <v xml:space="preserve"> </v>
      </c>
      <c r="AP90" s="22" t="str">
        <f t="shared" si="461"/>
        <v xml:space="preserve"> </v>
      </c>
      <c r="AQ90" s="43">
        <f>SUM(AQ91:AQ95)</f>
        <v>991231.38</v>
      </c>
      <c r="AR90" s="43">
        <f>SUM(AR91:AR95)</f>
        <v>714868.09000000008</v>
      </c>
      <c r="AS90" s="43">
        <v>1272974.25</v>
      </c>
      <c r="AT90" s="22">
        <f t="shared" si="491"/>
        <v>0.72119194814030207</v>
      </c>
      <c r="AU90" s="22">
        <f t="shared" si="518"/>
        <v>0.56157309544949563</v>
      </c>
      <c r="AV90" s="43">
        <f>SUM(AV91:AV95)</f>
        <v>400000</v>
      </c>
      <c r="AW90" s="43">
        <f>SUM(AW91:AW95)</f>
        <v>162732.06</v>
      </c>
      <c r="AX90" s="43">
        <v>152291.65</v>
      </c>
      <c r="AY90" s="22">
        <f t="shared" si="462"/>
        <v>0.40683015</v>
      </c>
      <c r="AZ90" s="22">
        <f t="shared" si="463"/>
        <v>1.0685553672837611</v>
      </c>
      <c r="BA90" s="43">
        <f>SUM(BA91:BA95)</f>
        <v>154565</v>
      </c>
      <c r="BB90" s="43">
        <f>SUM(BB91:BB95)</f>
        <v>62085.18</v>
      </c>
      <c r="BC90" s="43">
        <v>73698.59</v>
      </c>
      <c r="BD90" s="22">
        <f t="shared" si="464"/>
        <v>0.40167683498851614</v>
      </c>
      <c r="BE90" s="22">
        <f t="shared" si="465"/>
        <v>0.84242018741471181</v>
      </c>
      <c r="BF90" s="43">
        <f>SUM(BF91:BF95)</f>
        <v>50000</v>
      </c>
      <c r="BG90" s="43">
        <f>SUM(BG91:BG95)</f>
        <v>40005</v>
      </c>
      <c r="BH90" s="43">
        <v>40005</v>
      </c>
      <c r="BI90" s="22">
        <f t="shared" si="466"/>
        <v>0.80010000000000003</v>
      </c>
      <c r="BJ90" s="22">
        <f t="shared" si="467"/>
        <v>1</v>
      </c>
      <c r="BK90" s="43">
        <f>SUM(BK91:BK95)</f>
        <v>0</v>
      </c>
      <c r="BL90" s="43">
        <f>SUM(BL91:BL95)</f>
        <v>24951.8</v>
      </c>
      <c r="BM90" s="43">
        <v>0</v>
      </c>
      <c r="BN90" s="22" t="str">
        <f t="shared" si="628"/>
        <v xml:space="preserve"> </v>
      </c>
      <c r="BO90" s="22" t="str">
        <f t="shared" si="469"/>
        <v xml:space="preserve"> </v>
      </c>
      <c r="BP90" s="43">
        <f>SUM(BP91:BP95)</f>
        <v>150000</v>
      </c>
      <c r="BQ90" s="43">
        <f>SUM(BQ91:BQ95)</f>
        <v>148705.01999999999</v>
      </c>
      <c r="BR90" s="43">
        <v>77983.45</v>
      </c>
      <c r="BS90" s="22">
        <f t="shared" si="492"/>
        <v>0.99136679999999988</v>
      </c>
      <c r="BT90" s="22">
        <f>IF(BQ90=0," ",IF(BQ90/BR90*100&gt;200,"св.200",BQ90/BR90))</f>
        <v>1.9068792160387877</v>
      </c>
      <c r="BU90" s="43">
        <f>SUM(BU91:BU95)</f>
        <v>105716</v>
      </c>
      <c r="BV90" s="43">
        <f>SUM(BV91:BV95)</f>
        <v>35119.72</v>
      </c>
      <c r="BW90" s="43">
        <v>79083.94</v>
      </c>
      <c r="BX90" s="22">
        <f t="shared" ref="BX90:BX118" si="660">IF(BV90&lt;=0," ",IF(BU90&lt;=0," ",IF(BV90/BU90*100&gt;200,"СВ.200",BV90/BU90)))</f>
        <v>0.3322081804078853</v>
      </c>
      <c r="BY90" s="22">
        <f t="shared" si="472"/>
        <v>0.44408156700336376</v>
      </c>
      <c r="BZ90" s="43">
        <f>SUM(BZ91:BZ95)</f>
        <v>0</v>
      </c>
      <c r="CA90" s="43">
        <f>SUM(CA91:CA95)</f>
        <v>0</v>
      </c>
      <c r="CB90" s="43">
        <v>0</v>
      </c>
      <c r="CC90" s="22" t="str">
        <f t="shared" si="574"/>
        <v xml:space="preserve"> </v>
      </c>
      <c r="CD90" s="22" t="str">
        <f t="shared" si="473"/>
        <v xml:space="preserve"> </v>
      </c>
      <c r="CE90" s="43">
        <f>SUM(CE91:CE95)</f>
        <v>25000</v>
      </c>
      <c r="CF90" s="43">
        <f>SUM(CF91:CF95)</f>
        <v>72851.02</v>
      </c>
      <c r="CG90" s="43">
        <v>331969.2</v>
      </c>
      <c r="CH90" s="22" t="str">
        <f t="shared" si="474"/>
        <v>СВ.200</v>
      </c>
      <c r="CI90" s="22">
        <f t="shared" si="507"/>
        <v>0.21945114185291889</v>
      </c>
      <c r="CJ90" s="43">
        <f>SUM(CJ91:CJ95)</f>
        <v>25000</v>
      </c>
      <c r="CK90" s="43">
        <f>SUM(CK91:CK95)</f>
        <v>72851.02</v>
      </c>
      <c r="CL90" s="43">
        <v>134830.20000000001</v>
      </c>
      <c r="CM90" s="22" t="str">
        <f t="shared" si="475"/>
        <v>СВ.200</v>
      </c>
      <c r="CN90" s="22">
        <f>IF(CK90=0," ",IF(CK90/CL90*100&gt;200,"св.200",CK90/CL90))</f>
        <v>0.54031678362859359</v>
      </c>
      <c r="CO90" s="43">
        <f>SUM(CO91:CO95)</f>
        <v>0</v>
      </c>
      <c r="CP90" s="43">
        <f>SUM(CP91:CP95)</f>
        <v>0</v>
      </c>
      <c r="CQ90" s="43">
        <v>197139</v>
      </c>
      <c r="CR90" s="22" t="str">
        <f t="shared" si="476"/>
        <v xml:space="preserve"> </v>
      </c>
      <c r="CS90" s="22">
        <f t="shared" si="477"/>
        <v>0</v>
      </c>
      <c r="CT90" s="43">
        <f>SUM(CT91:CT95)</f>
        <v>0</v>
      </c>
      <c r="CU90" s="43">
        <f>SUM(CU91:CU95)</f>
        <v>0</v>
      </c>
      <c r="CV90" s="43">
        <v>0</v>
      </c>
      <c r="CW90" s="34" t="str">
        <f t="shared" si="509"/>
        <v xml:space="preserve"> </v>
      </c>
      <c r="CX90" s="34" t="str">
        <f t="shared" si="510"/>
        <v xml:space="preserve"> </v>
      </c>
      <c r="CY90" s="43">
        <f>SUM(CY91:CY95)</f>
        <v>0</v>
      </c>
      <c r="CZ90" s="43">
        <f>SUM(CZ91:CZ95)</f>
        <v>0</v>
      </c>
      <c r="DA90" s="43">
        <v>0</v>
      </c>
      <c r="DB90" s="22" t="str">
        <f t="shared" si="478"/>
        <v xml:space="preserve"> </v>
      </c>
      <c r="DC90" s="22" t="str">
        <f t="shared" si="479"/>
        <v xml:space="preserve"> </v>
      </c>
      <c r="DD90" s="43">
        <f>SUM(DD91:DD95)</f>
        <v>0</v>
      </c>
      <c r="DE90" s="43">
        <f>SUM(DE91:DE95)</f>
        <v>79362.880000000005</v>
      </c>
      <c r="DF90" s="43">
        <v>25597.5</v>
      </c>
      <c r="DG90" s="22" t="str">
        <f t="shared" si="480"/>
        <v xml:space="preserve"> </v>
      </c>
      <c r="DH90" s="22" t="str">
        <f t="shared" si="481"/>
        <v>св.200</v>
      </c>
      <c r="DI90" s="43">
        <f>SUM(DI91:DI95)</f>
        <v>0</v>
      </c>
      <c r="DJ90" s="43">
        <v>0</v>
      </c>
      <c r="DK90" s="22" t="str">
        <f t="shared" si="482"/>
        <v xml:space="preserve"> </v>
      </c>
      <c r="DL90" s="43">
        <f>SUM(DL91:DL95)</f>
        <v>11000</v>
      </c>
      <c r="DM90" s="43">
        <f>SUM(DM91:DM95)</f>
        <v>11000</v>
      </c>
      <c r="DN90" s="43">
        <v>133064.58000000002</v>
      </c>
      <c r="DO90" s="22">
        <f t="shared" si="483"/>
        <v>1</v>
      </c>
      <c r="DP90" s="57">
        <f t="shared" si="484"/>
        <v>8.2666626986685698E-2</v>
      </c>
      <c r="DQ90" s="43">
        <f>SUM(DQ91:DQ95)</f>
        <v>94950.38</v>
      </c>
      <c r="DR90" s="43">
        <f>SUM(DR91:DR95)</f>
        <v>78055.41</v>
      </c>
      <c r="DS90" s="43">
        <v>359280.34</v>
      </c>
      <c r="DT90" s="22">
        <f t="shared" si="626"/>
        <v>0.82206527240859906</v>
      </c>
      <c r="DU90" s="22">
        <f t="shared" si="659"/>
        <v>0.2172548879240094</v>
      </c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</row>
    <row r="91" spans="1:144" s="15" customFormat="1" ht="15.75" customHeight="1" outlineLevel="1" x14ac:dyDescent="0.25">
      <c r="A91" s="14">
        <v>72</v>
      </c>
      <c r="B91" s="8" t="s">
        <v>64</v>
      </c>
      <c r="C91" s="13">
        <f t="shared" si="512"/>
        <v>54371781.380000003</v>
      </c>
      <c r="D91" s="13">
        <f t="shared" si="513"/>
        <v>40058922.309999987</v>
      </c>
      <c r="E91" s="23">
        <v>36038936.409999996</v>
      </c>
      <c r="F91" s="24">
        <f t="shared" si="485"/>
        <v>0.73675942360673097</v>
      </c>
      <c r="G91" s="24">
        <f t="shared" si="486"/>
        <v>1.1115456309327856</v>
      </c>
      <c r="H91" s="13">
        <f t="shared" ref="H91" si="661">M91+R91+W91+AB91+AG91+AL91</f>
        <v>53734831</v>
      </c>
      <c r="I91" s="13">
        <f t="shared" ref="I91" si="662">N91+S91+X91+AC91+AH91+AM91</f>
        <v>39525264.11999999</v>
      </c>
      <c r="J91" s="20">
        <v>35450769.030000001</v>
      </c>
      <c r="K91" s="24">
        <f t="shared" si="449"/>
        <v>0.73556133674264257</v>
      </c>
      <c r="L91" s="24">
        <f t="shared" si="450"/>
        <v>1.1149338985157691</v>
      </c>
      <c r="M91" s="13">
        <v>47866531</v>
      </c>
      <c r="N91" s="20">
        <v>35612944.909999996</v>
      </c>
      <c r="O91" s="29">
        <v>31597078.98</v>
      </c>
      <c r="P91" s="24">
        <f t="shared" si="451"/>
        <v>0.74400513607305274</v>
      </c>
      <c r="Q91" s="24">
        <f t="shared" si="452"/>
        <v>1.1270961133002806</v>
      </c>
      <c r="R91" s="13">
        <v>2068300</v>
      </c>
      <c r="S91" s="20">
        <v>1639064.91</v>
      </c>
      <c r="T91" s="29">
        <v>1658602.52</v>
      </c>
      <c r="U91" s="24">
        <f t="shared" si="453"/>
        <v>0.7924696175603152</v>
      </c>
      <c r="V91" s="24">
        <f t="shared" si="454"/>
        <v>0.98822043873416998</v>
      </c>
      <c r="W91" s="13"/>
      <c r="X91" s="20">
        <v>1773</v>
      </c>
      <c r="Y91" s="29">
        <v>5849.23</v>
      </c>
      <c r="Z91" s="24" t="str">
        <f t="shared" si="455"/>
        <v xml:space="preserve"> </v>
      </c>
      <c r="AA91" s="24">
        <f t="shared" ref="AA91:AA92" si="663">IF(Y91=0," ",IF(X91/Y91*100&gt;200,"св.200",X91/Y91))</f>
        <v>0.30311682050457928</v>
      </c>
      <c r="AB91" s="13">
        <v>1000000</v>
      </c>
      <c r="AC91" s="20">
        <v>448451.18</v>
      </c>
      <c r="AD91" s="29">
        <v>219918.04</v>
      </c>
      <c r="AE91" s="24">
        <f t="shared" si="457"/>
        <v>0.44845118</v>
      </c>
      <c r="AF91" s="24" t="str">
        <f>IF(AC91&lt;=0," ",IF(AC91/AD91*100&gt;200,"св.200",AC91/AD91))</f>
        <v>св.200</v>
      </c>
      <c r="AG91" s="13">
        <v>2800000</v>
      </c>
      <c r="AH91" s="20">
        <v>1823030.12</v>
      </c>
      <c r="AI91" s="29">
        <v>1969320.26</v>
      </c>
      <c r="AJ91" s="24">
        <f>IF(AH91&lt;=0," ",IF(AG91&lt;=0," ",IF(AH91/AG91*100&gt;200,"СВ.200",AH91/AG91)))</f>
        <v>0.65108218571428578</v>
      </c>
      <c r="AK91" s="24">
        <f t="shared" si="460"/>
        <v>0.92571541410943492</v>
      </c>
      <c r="AL91" s="13"/>
      <c r="AM91" s="20"/>
      <c r="AN91" s="29"/>
      <c r="AO91" s="24" t="str">
        <f t="shared" si="631"/>
        <v xml:space="preserve"> </v>
      </c>
      <c r="AP91" s="24" t="str">
        <f>IF(AN91=0," ",IF(AM91/AN91*100&gt;200,"св.200",AM91/AN91))</f>
        <v xml:space="preserve"> </v>
      </c>
      <c r="AQ91" s="13">
        <f t="shared" ref="AQ91" si="664">AV91+BA91+BF91+BK91+BP91+BU91+BZ91+CE91+CT91+CY91+DD91+DL91+DQ91</f>
        <v>636950.38</v>
      </c>
      <c r="AR91" s="20">
        <f t="shared" ref="AR91" si="665">AW91+BB91+BG91+BL91+BQ91+BV91+CA91+CF91+CU91+CZ91+DE91+DI91+DM91+DR91</f>
        <v>533658.19000000006</v>
      </c>
      <c r="AS91" s="40">
        <v>588167.38</v>
      </c>
      <c r="AT91" s="24">
        <f t="shared" si="491"/>
        <v>0.83783322336663035</v>
      </c>
      <c r="AU91" s="24">
        <f t="shared" si="518"/>
        <v>0.90732367714782147</v>
      </c>
      <c r="AV91" s="13">
        <v>400000</v>
      </c>
      <c r="AW91" s="20">
        <v>162732.06</v>
      </c>
      <c r="AX91" s="29">
        <v>152291.65</v>
      </c>
      <c r="AY91" s="24">
        <f t="shared" si="462"/>
        <v>0.40683015</v>
      </c>
      <c r="AZ91" s="24">
        <f t="shared" si="463"/>
        <v>1.0685553672837611</v>
      </c>
      <c r="BA91" s="13"/>
      <c r="BB91" s="20"/>
      <c r="BC91" s="29"/>
      <c r="BD91" s="24" t="str">
        <f t="shared" si="464"/>
        <v xml:space="preserve"> </v>
      </c>
      <c r="BE91" s="24" t="str">
        <f t="shared" si="465"/>
        <v xml:space="preserve"> </v>
      </c>
      <c r="BF91" s="13"/>
      <c r="BG91" s="20"/>
      <c r="BH91" s="29"/>
      <c r="BI91" s="24" t="str">
        <f t="shared" si="466"/>
        <v xml:space="preserve"> </v>
      </c>
      <c r="BJ91" s="24" t="str">
        <f>IF(BG91=0," ",IF(BG91/BH91*100&gt;200,"св.200",BG91/BH91))</f>
        <v xml:space="preserve"> </v>
      </c>
      <c r="BK91" s="13"/>
      <c r="BL91" s="20">
        <v>24951.8</v>
      </c>
      <c r="BM91" s="29"/>
      <c r="BN91" s="24" t="str">
        <f t="shared" si="628"/>
        <v xml:space="preserve"> </v>
      </c>
      <c r="BO91" s="24" t="str">
        <f t="shared" si="469"/>
        <v xml:space="preserve"> </v>
      </c>
      <c r="BP91" s="13">
        <v>150000</v>
      </c>
      <c r="BQ91" s="20">
        <v>148705.01999999999</v>
      </c>
      <c r="BR91" s="29">
        <v>77983.45</v>
      </c>
      <c r="BS91" s="24">
        <f t="shared" si="492"/>
        <v>0.99136679999999988</v>
      </c>
      <c r="BT91" s="24">
        <f>IF(BQ91=0," ",IF(BQ91/BR91*100&gt;200,"св.200",BQ91/BR91))</f>
        <v>1.9068792160387877</v>
      </c>
      <c r="BU91" s="13"/>
      <c r="BV91" s="20"/>
      <c r="BW91" s="29"/>
      <c r="BX91" s="24" t="str">
        <f t="shared" si="660"/>
        <v xml:space="preserve"> </v>
      </c>
      <c r="BY91" s="24" t="str">
        <f t="shared" si="472"/>
        <v xml:space="preserve"> </v>
      </c>
      <c r="BZ91" s="13"/>
      <c r="CA91" s="20"/>
      <c r="CB91" s="29"/>
      <c r="CC91" s="24" t="str">
        <f t="shared" si="574"/>
        <v xml:space="preserve"> </v>
      </c>
      <c r="CD91" s="24" t="str">
        <f>IF(CA91=0," ",IF(CA91/CB91*100&gt;200,"св.200",CA91/CB91))</f>
        <v xml:space="preserve"> </v>
      </c>
      <c r="CE91" s="13">
        <f t="shared" ref="CE91" si="666">CJ91+CO91</f>
        <v>25000</v>
      </c>
      <c r="CF91" s="13">
        <f t="shared" ref="CF91" si="667">CK91+CP91</f>
        <v>72851.02</v>
      </c>
      <c r="CG91" s="23">
        <v>134830.20000000001</v>
      </c>
      <c r="CH91" s="24" t="str">
        <f t="shared" si="474"/>
        <v>СВ.200</v>
      </c>
      <c r="CI91" s="24">
        <f t="shared" ref="CI91" si="668">IF(CF91=0," ",IF(CF91/CG91*100&gt;200,"св.200",CF91/CG91))</f>
        <v>0.54031678362859359</v>
      </c>
      <c r="CJ91" s="13">
        <v>25000</v>
      </c>
      <c r="CK91" s="20">
        <v>72851.02</v>
      </c>
      <c r="CL91" s="29">
        <v>134830.20000000001</v>
      </c>
      <c r="CM91" s="24" t="str">
        <f t="shared" si="475"/>
        <v>СВ.200</v>
      </c>
      <c r="CN91" s="24">
        <f>IF(CK91=0," ",IF(CK91/CL91*100&gt;200,"св.200",CK91/CL91))</f>
        <v>0.54031678362859359</v>
      </c>
      <c r="CO91" s="13"/>
      <c r="CP91" s="20"/>
      <c r="CQ91" s="29"/>
      <c r="CR91" s="24" t="str">
        <f t="shared" si="476"/>
        <v xml:space="preserve"> </v>
      </c>
      <c r="CS91" s="24" t="str">
        <f t="shared" si="477"/>
        <v xml:space="preserve"> </v>
      </c>
      <c r="CT91" s="13"/>
      <c r="CU91" s="20"/>
      <c r="CV91" s="29"/>
      <c r="CW91" s="24" t="str">
        <f t="shared" si="509"/>
        <v xml:space="preserve"> </v>
      </c>
      <c r="CX91" s="24" t="str">
        <f t="shared" si="510"/>
        <v xml:space="preserve"> </v>
      </c>
      <c r="CY91" s="13"/>
      <c r="CZ91" s="20"/>
      <c r="DA91" s="29"/>
      <c r="DB91" s="24" t="str">
        <f t="shared" si="478"/>
        <v xml:space="preserve"> </v>
      </c>
      <c r="DC91" s="24" t="str">
        <f t="shared" si="479"/>
        <v xml:space="preserve"> </v>
      </c>
      <c r="DD91" s="13"/>
      <c r="DE91" s="20">
        <v>79362.880000000005</v>
      </c>
      <c r="DF91" s="29">
        <v>25597.5</v>
      </c>
      <c r="DG91" s="24" t="str">
        <f t="shared" si="480"/>
        <v xml:space="preserve"> </v>
      </c>
      <c r="DH91" s="24" t="str">
        <f t="shared" si="481"/>
        <v>св.200</v>
      </c>
      <c r="DI91" s="13"/>
      <c r="DJ91" s="29"/>
      <c r="DK91" s="24" t="str">
        <f t="shared" si="482"/>
        <v xml:space="preserve"> </v>
      </c>
      <c r="DL91" s="13"/>
      <c r="DM91" s="20"/>
      <c r="DN91" s="29">
        <v>114064.58</v>
      </c>
      <c r="DO91" s="24" t="str">
        <f t="shared" ref="DO91:DO92" si="669">IF(DM91&lt;=0," ",IF(DL91&lt;=0," ",IF(DM91/DL91*100&gt;200,"СВ.200",DM91/DL91)))</f>
        <v xml:space="preserve"> </v>
      </c>
      <c r="DP91" s="58">
        <f t="shared" ref="DP91:DP92" si="670">IF(DN91=0," ",IF(DM91/DN91*100&gt;200,"св.200",DM91/DN91))</f>
        <v>0</v>
      </c>
      <c r="DQ91" s="13">
        <v>61950.38</v>
      </c>
      <c r="DR91" s="20">
        <v>45055.41</v>
      </c>
      <c r="DS91" s="29">
        <v>83400</v>
      </c>
      <c r="DT91" s="24">
        <f t="shared" si="626"/>
        <v>0.72728222167483081</v>
      </c>
      <c r="DU91" s="24">
        <f t="shared" si="659"/>
        <v>0.54023273381294967</v>
      </c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</row>
    <row r="92" spans="1:144" s="15" customFormat="1" ht="15.75" customHeight="1" outlineLevel="1" x14ac:dyDescent="0.25">
      <c r="A92" s="14">
        <f>A91+1</f>
        <v>73</v>
      </c>
      <c r="B92" s="8" t="s">
        <v>98</v>
      </c>
      <c r="C92" s="13">
        <f t="shared" si="512"/>
        <v>348000</v>
      </c>
      <c r="D92" s="13">
        <f t="shared" si="513"/>
        <v>262320.45</v>
      </c>
      <c r="E92" s="23">
        <v>339791.72</v>
      </c>
      <c r="F92" s="24">
        <f t="shared" si="485"/>
        <v>0.7537943965517242</v>
      </c>
      <c r="G92" s="24">
        <f t="shared" si="486"/>
        <v>0.77200365565117368</v>
      </c>
      <c r="H92" s="13">
        <f t="shared" ref="H92:H95" si="671">M92+R92+W92+AB92+AG92+AL92</f>
        <v>303000</v>
      </c>
      <c r="I92" s="13">
        <f t="shared" ref="I92:I95" si="672">N92+S92+X92+AC92+AH92+AM92</f>
        <v>218891.68</v>
      </c>
      <c r="J92" s="20">
        <v>283467.31</v>
      </c>
      <c r="K92" s="24">
        <f t="shared" si="449"/>
        <v>0.72241478547854787</v>
      </c>
      <c r="L92" s="24">
        <f t="shared" si="450"/>
        <v>0.77219373196859986</v>
      </c>
      <c r="M92" s="13">
        <v>123000</v>
      </c>
      <c r="N92" s="20">
        <v>101344.77</v>
      </c>
      <c r="O92" s="29">
        <v>93241.41</v>
      </c>
      <c r="P92" s="24">
        <f t="shared" si="451"/>
        <v>0.82394121951219512</v>
      </c>
      <c r="Q92" s="24">
        <f t="shared" si="452"/>
        <v>1.0869073086732601</v>
      </c>
      <c r="R92" s="13"/>
      <c r="S92" s="20"/>
      <c r="T92" s="29"/>
      <c r="U92" s="24" t="str">
        <f t="shared" si="453"/>
        <v xml:space="preserve"> </v>
      </c>
      <c r="V92" s="24" t="str">
        <f t="shared" ref="V92:V95" si="673">IF(S92=0," ",IF(S92/T92*100&gt;200,"св.200",S92/T92))</f>
        <v xml:space="preserve"> </v>
      </c>
      <c r="W92" s="13"/>
      <c r="X92" s="20"/>
      <c r="Y92" s="29"/>
      <c r="Z92" s="24" t="str">
        <f t="shared" si="455"/>
        <v xml:space="preserve"> </v>
      </c>
      <c r="AA92" s="24" t="str">
        <f t="shared" si="663"/>
        <v xml:space="preserve"> </v>
      </c>
      <c r="AB92" s="13">
        <v>30000</v>
      </c>
      <c r="AC92" s="20">
        <v>15626.81</v>
      </c>
      <c r="AD92" s="29">
        <v>17521.05</v>
      </c>
      <c r="AE92" s="24">
        <f t="shared" si="457"/>
        <v>0.5208936666666667</v>
      </c>
      <c r="AF92" s="24">
        <f t="shared" ref="AF92" si="674">IF(AD92&lt;=0," ",IF(AC92/AD92*100&gt;200,"св.200",AC92/AD92))</f>
        <v>0.89188775786839258</v>
      </c>
      <c r="AG92" s="13">
        <v>150000</v>
      </c>
      <c r="AH92" s="20">
        <v>101920.1</v>
      </c>
      <c r="AI92" s="29">
        <v>172704.85</v>
      </c>
      <c r="AJ92" s="24">
        <f t="shared" si="459"/>
        <v>0.67946733333333342</v>
      </c>
      <c r="AK92" s="24">
        <f t="shared" si="460"/>
        <v>0.59014034637707047</v>
      </c>
      <c r="AL92" s="13"/>
      <c r="AM92" s="20"/>
      <c r="AN92" s="29"/>
      <c r="AO92" s="24" t="str">
        <f t="shared" si="631"/>
        <v xml:space="preserve"> </v>
      </c>
      <c r="AP92" s="24" t="str">
        <f>IF(AN92=0," ",IF(AM92/AN92*100&gt;200,"св.200",AM92/AN92))</f>
        <v xml:space="preserve"> </v>
      </c>
      <c r="AQ92" s="13">
        <f t="shared" ref="AQ92:AQ95" si="675">AV92+BA92+BF92+BK92+BP92+BU92+BZ92+CE92+CT92+CY92+DD92+DL92+DQ92</f>
        <v>45000</v>
      </c>
      <c r="AR92" s="20">
        <f t="shared" ref="AR92:AR95" si="676">AW92+BB92+BG92+BL92+BQ92+BV92+CA92+CF92+CU92+CZ92+DE92+DI92+DM92+DR92</f>
        <v>43428.770000000004</v>
      </c>
      <c r="AS92" s="40">
        <v>56324.41</v>
      </c>
      <c r="AT92" s="24">
        <f t="shared" si="491"/>
        <v>0.96508377777777787</v>
      </c>
      <c r="AU92" s="24">
        <f t="shared" si="518"/>
        <v>0.77104704691979908</v>
      </c>
      <c r="AV92" s="13"/>
      <c r="AW92" s="20"/>
      <c r="AX92" s="29"/>
      <c r="AY92" s="24" t="str">
        <f t="shared" si="462"/>
        <v xml:space="preserve"> </v>
      </c>
      <c r="AZ92" s="24" t="str">
        <f t="shared" si="463"/>
        <v xml:space="preserve"> </v>
      </c>
      <c r="BA92" s="13"/>
      <c r="BB92" s="20"/>
      <c r="BC92" s="29"/>
      <c r="BD92" s="24" t="str">
        <f t="shared" si="464"/>
        <v xml:space="preserve"> </v>
      </c>
      <c r="BE92" s="24" t="str">
        <f t="shared" si="465"/>
        <v xml:space="preserve"> </v>
      </c>
      <c r="BF92" s="13"/>
      <c r="BG92" s="20"/>
      <c r="BH92" s="29"/>
      <c r="BI92" s="24" t="str">
        <f t="shared" si="466"/>
        <v xml:space="preserve"> </v>
      </c>
      <c r="BJ92" s="24" t="str">
        <f t="shared" si="467"/>
        <v xml:space="preserve"> </v>
      </c>
      <c r="BK92" s="13"/>
      <c r="BL92" s="20"/>
      <c r="BM92" s="29"/>
      <c r="BN92" s="24" t="str">
        <f t="shared" si="628"/>
        <v xml:space="preserve"> </v>
      </c>
      <c r="BO92" s="24" t="str">
        <f t="shared" si="469"/>
        <v xml:space="preserve"> </v>
      </c>
      <c r="BP92" s="13"/>
      <c r="BQ92" s="20"/>
      <c r="BR92" s="29"/>
      <c r="BS92" s="24" t="str">
        <f t="shared" si="492"/>
        <v xml:space="preserve"> </v>
      </c>
      <c r="BT92" s="24" t="str">
        <f t="shared" si="470"/>
        <v xml:space="preserve"> </v>
      </c>
      <c r="BU92" s="13">
        <v>9000</v>
      </c>
      <c r="BV92" s="20">
        <v>7428.77</v>
      </c>
      <c r="BW92" s="29">
        <v>19324.41</v>
      </c>
      <c r="BX92" s="24">
        <f t="shared" si="660"/>
        <v>0.82541888888888892</v>
      </c>
      <c r="BY92" s="24">
        <f t="shared" si="472"/>
        <v>0.38442415576982691</v>
      </c>
      <c r="BZ92" s="13"/>
      <c r="CA92" s="20"/>
      <c r="CB92" s="29"/>
      <c r="CC92" s="24" t="str">
        <f t="shared" si="574"/>
        <v xml:space="preserve"> </v>
      </c>
      <c r="CD92" s="24" t="str">
        <f t="shared" si="473"/>
        <v xml:space="preserve"> </v>
      </c>
      <c r="CE92" s="13">
        <f t="shared" ref="CE92:CE95" si="677">CJ92+CO92</f>
        <v>0</v>
      </c>
      <c r="CF92" s="13">
        <f t="shared" ref="CF92:CF95" si="678">CK92+CP92</f>
        <v>0</v>
      </c>
      <c r="CG92" s="23">
        <v>0</v>
      </c>
      <c r="CH92" s="24" t="str">
        <f t="shared" ref="CH92:CH95" si="679">IF(CF92&lt;=0," ",IF(CE92&lt;=0," ",IF(CF92/CE92*100&gt;200,"СВ.200",CF92/CE92)))</f>
        <v xml:space="preserve"> </v>
      </c>
      <c r="CI92" s="24" t="str">
        <f t="shared" ref="CI92:CI95" si="680">IF(CF92=0," ",IF(CF92/CG92*100&gt;200,"св.200",CF92/CG92))</f>
        <v xml:space="preserve"> </v>
      </c>
      <c r="CJ92" s="13"/>
      <c r="CK92" s="20"/>
      <c r="CL92" s="29"/>
      <c r="CM92" s="24" t="str">
        <f t="shared" si="475"/>
        <v xml:space="preserve"> </v>
      </c>
      <c r="CN92" s="24" t="str">
        <f t="shared" si="508"/>
        <v xml:space="preserve"> </v>
      </c>
      <c r="CO92" s="13"/>
      <c r="CP92" s="20"/>
      <c r="CQ92" s="29"/>
      <c r="CR92" s="24" t="str">
        <f>IF(CP92&lt;=0," ",IF(CO92&lt;=0," ",IF(CP92/CO92*100&gt;200,"СВ.200",CP92/CO92)))</f>
        <v xml:space="preserve"> </v>
      </c>
      <c r="CS92" s="24" t="str">
        <f>IF(CQ92=0," ",IF(CP92/CQ92*100&gt;200,"св.200",CP92/CQ92))</f>
        <v xml:space="preserve"> </v>
      </c>
      <c r="CT92" s="13"/>
      <c r="CU92" s="20"/>
      <c r="CV92" s="29"/>
      <c r="CW92" s="24" t="str">
        <f t="shared" si="509"/>
        <v xml:space="preserve"> </v>
      </c>
      <c r="CX92" s="24" t="str">
        <f t="shared" si="510"/>
        <v xml:space="preserve"> </v>
      </c>
      <c r="CY92" s="13"/>
      <c r="CZ92" s="20"/>
      <c r="DA92" s="29"/>
      <c r="DB92" s="24" t="str">
        <f t="shared" si="478"/>
        <v xml:space="preserve"> </v>
      </c>
      <c r="DC92" s="24" t="str">
        <f t="shared" si="479"/>
        <v xml:space="preserve"> </v>
      </c>
      <c r="DD92" s="13"/>
      <c r="DE92" s="20"/>
      <c r="DF92" s="29"/>
      <c r="DG92" s="24" t="str">
        <f t="shared" si="480"/>
        <v xml:space="preserve"> </v>
      </c>
      <c r="DH92" s="24" t="str">
        <f t="shared" si="481"/>
        <v xml:space="preserve"> </v>
      </c>
      <c r="DI92" s="13"/>
      <c r="DJ92" s="29"/>
      <c r="DK92" s="24" t="str">
        <f t="shared" si="482"/>
        <v xml:space="preserve"> </v>
      </c>
      <c r="DL92" s="13">
        <v>3000</v>
      </c>
      <c r="DM92" s="20">
        <v>3000</v>
      </c>
      <c r="DN92" s="29"/>
      <c r="DO92" s="24">
        <f t="shared" si="669"/>
        <v>1</v>
      </c>
      <c r="DP92" s="58" t="str">
        <f t="shared" si="670"/>
        <v xml:space="preserve"> </v>
      </c>
      <c r="DQ92" s="13">
        <v>33000</v>
      </c>
      <c r="DR92" s="20">
        <v>33000</v>
      </c>
      <c r="DS92" s="29">
        <v>37000</v>
      </c>
      <c r="DT92" s="24">
        <f t="shared" si="626"/>
        <v>1</v>
      </c>
      <c r="DU92" s="24">
        <f t="shared" si="659"/>
        <v>0.89189189189189189</v>
      </c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</row>
    <row r="93" spans="1:144" s="15" customFormat="1" ht="16.5" customHeight="1" outlineLevel="1" x14ac:dyDescent="0.25">
      <c r="A93" s="14">
        <f t="shared" ref="A93:A95" si="681">A92+1</f>
        <v>74</v>
      </c>
      <c r="B93" s="8" t="s">
        <v>106</v>
      </c>
      <c r="C93" s="13">
        <f t="shared" si="512"/>
        <v>1098000</v>
      </c>
      <c r="D93" s="13">
        <f t="shared" si="513"/>
        <v>705196.81</v>
      </c>
      <c r="E93" s="23">
        <v>667065.26</v>
      </c>
      <c r="F93" s="24">
        <f t="shared" si="485"/>
        <v>0.64225574681238617</v>
      </c>
      <c r="G93" s="24">
        <f t="shared" si="486"/>
        <v>1.0571631477256065</v>
      </c>
      <c r="H93" s="13">
        <f t="shared" si="671"/>
        <v>1010000</v>
      </c>
      <c r="I93" s="13">
        <f t="shared" si="672"/>
        <v>690657.5</v>
      </c>
      <c r="J93" s="20">
        <v>440839.01</v>
      </c>
      <c r="K93" s="24">
        <f t="shared" si="449"/>
        <v>0.68381930693069304</v>
      </c>
      <c r="L93" s="24">
        <f t="shared" si="450"/>
        <v>1.5666887102391414</v>
      </c>
      <c r="M93" s="13">
        <v>276600</v>
      </c>
      <c r="N93" s="20">
        <v>258954.03</v>
      </c>
      <c r="O93" s="29">
        <v>196446.45</v>
      </c>
      <c r="P93" s="24">
        <f t="shared" si="451"/>
        <v>0.93620401301518441</v>
      </c>
      <c r="Q93" s="24">
        <f t="shared" si="452"/>
        <v>1.3181914460658362</v>
      </c>
      <c r="R93" s="13"/>
      <c r="S93" s="20"/>
      <c r="T93" s="29"/>
      <c r="U93" s="24" t="str">
        <f t="shared" si="453"/>
        <v xml:space="preserve"> </v>
      </c>
      <c r="V93" s="24" t="str">
        <f t="shared" si="673"/>
        <v xml:space="preserve"> </v>
      </c>
      <c r="W93" s="13">
        <v>78200</v>
      </c>
      <c r="X93" s="20">
        <v>78256.2</v>
      </c>
      <c r="Y93" s="29">
        <v>68187.600000000006</v>
      </c>
      <c r="Z93" s="24">
        <f>IF(X93&lt;=0," ",IF(W93&lt;=0," ",IF(X93/W93*100&gt;200,"СВ.200",X93/W93)))</f>
        <v>1.0007186700767263</v>
      </c>
      <c r="AA93" s="24">
        <f t="shared" si="456"/>
        <v>1.1476602784083909</v>
      </c>
      <c r="AB93" s="13">
        <v>200000</v>
      </c>
      <c r="AC93" s="20">
        <v>34771.31</v>
      </c>
      <c r="AD93" s="29">
        <v>53499.56</v>
      </c>
      <c r="AE93" s="24">
        <f t="shared" si="457"/>
        <v>0.17385655</v>
      </c>
      <c r="AF93" s="24">
        <f t="shared" si="458"/>
        <v>0.64993637330849074</v>
      </c>
      <c r="AG93" s="13">
        <v>455200</v>
      </c>
      <c r="AH93" s="20">
        <v>318675.96000000002</v>
      </c>
      <c r="AI93" s="29">
        <v>122705.4</v>
      </c>
      <c r="AJ93" s="24">
        <f t="shared" si="459"/>
        <v>0.70007899824253084</v>
      </c>
      <c r="AK93" s="24" t="str">
        <f t="shared" si="460"/>
        <v>св.200</v>
      </c>
      <c r="AL93" s="13"/>
      <c r="AM93" s="20"/>
      <c r="AN93" s="29"/>
      <c r="AO93" s="24" t="str">
        <f t="shared" si="631"/>
        <v xml:space="preserve"> </v>
      </c>
      <c r="AP93" s="24" t="str">
        <f t="shared" si="461"/>
        <v xml:space="preserve"> </v>
      </c>
      <c r="AQ93" s="13">
        <f t="shared" si="675"/>
        <v>88000</v>
      </c>
      <c r="AR93" s="20">
        <f t="shared" si="676"/>
        <v>14539.310000000001</v>
      </c>
      <c r="AS93" s="40">
        <v>226226.25</v>
      </c>
      <c r="AT93" s="24">
        <f t="shared" si="491"/>
        <v>0.16521943181818183</v>
      </c>
      <c r="AU93" s="24">
        <f t="shared" si="518"/>
        <v>6.4268890104486109E-2</v>
      </c>
      <c r="AV93" s="13"/>
      <c r="AW93" s="20"/>
      <c r="AX93" s="29"/>
      <c r="AY93" s="24" t="str">
        <f t="shared" si="462"/>
        <v xml:space="preserve"> </v>
      </c>
      <c r="AZ93" s="24" t="str">
        <f t="shared" si="463"/>
        <v xml:space="preserve"> </v>
      </c>
      <c r="BA93" s="13">
        <v>67000</v>
      </c>
      <c r="BB93" s="20"/>
      <c r="BC93" s="29"/>
      <c r="BD93" s="24" t="str">
        <f t="shared" ref="BD93" si="682">IF(BB93&lt;=0," ",IF(BA93&lt;=0," ",IF(BB93/BA93*100&gt;200,"СВ.200",BB93/BA93)))</f>
        <v xml:space="preserve"> </v>
      </c>
      <c r="BE93" s="24" t="str">
        <f t="shared" ref="BE93" si="683">IF(BC93=0," ",IF(BB93/BC93*100&gt;200,"св.200",BB93/BC93))</f>
        <v xml:space="preserve"> </v>
      </c>
      <c r="BF93" s="13"/>
      <c r="BG93" s="20"/>
      <c r="BH93" s="29"/>
      <c r="BI93" s="24" t="str">
        <f t="shared" si="466"/>
        <v xml:space="preserve"> </v>
      </c>
      <c r="BJ93" s="24" t="str">
        <f>IF(BG93=0," ",IF(BG93/BH93*100&gt;200,"св.200",BG93/BH93))</f>
        <v xml:space="preserve"> </v>
      </c>
      <c r="BK93" s="13"/>
      <c r="BL93" s="20"/>
      <c r="BM93" s="29"/>
      <c r="BN93" s="24" t="str">
        <f t="shared" si="628"/>
        <v xml:space="preserve"> </v>
      </c>
      <c r="BO93" s="24" t="str">
        <f t="shared" si="469"/>
        <v xml:space="preserve"> </v>
      </c>
      <c r="BP93" s="13"/>
      <c r="BQ93" s="20"/>
      <c r="BR93" s="29"/>
      <c r="BS93" s="24" t="str">
        <f t="shared" si="492"/>
        <v xml:space="preserve"> </v>
      </c>
      <c r="BT93" s="24" t="str">
        <f t="shared" si="470"/>
        <v xml:space="preserve"> </v>
      </c>
      <c r="BU93" s="13">
        <v>13000</v>
      </c>
      <c r="BV93" s="20">
        <v>6539.31</v>
      </c>
      <c r="BW93" s="29">
        <v>10087.25</v>
      </c>
      <c r="BX93" s="24">
        <f t="shared" si="660"/>
        <v>0.50302384615384621</v>
      </c>
      <c r="BY93" s="24">
        <f t="shared" si="472"/>
        <v>0.64827480234950063</v>
      </c>
      <c r="BZ93" s="13"/>
      <c r="CA93" s="20"/>
      <c r="CB93" s="29"/>
      <c r="CC93" s="24" t="str">
        <f t="shared" si="574"/>
        <v xml:space="preserve"> </v>
      </c>
      <c r="CD93" s="24" t="str">
        <f t="shared" si="473"/>
        <v xml:space="preserve"> </v>
      </c>
      <c r="CE93" s="13">
        <f t="shared" si="677"/>
        <v>0</v>
      </c>
      <c r="CF93" s="13">
        <f t="shared" si="678"/>
        <v>0</v>
      </c>
      <c r="CG93" s="23">
        <v>197139</v>
      </c>
      <c r="CH93" s="24" t="str">
        <f t="shared" si="679"/>
        <v xml:space="preserve"> </v>
      </c>
      <c r="CI93" s="24" t="str">
        <f t="shared" si="680"/>
        <v xml:space="preserve"> </v>
      </c>
      <c r="CJ93" s="13"/>
      <c r="CK93" s="20"/>
      <c r="CL93" s="29"/>
      <c r="CM93" s="24" t="str">
        <f t="shared" si="475"/>
        <v xml:space="preserve"> </v>
      </c>
      <c r="CN93" s="24" t="str">
        <f t="shared" si="508"/>
        <v xml:space="preserve"> </v>
      </c>
      <c r="CO93" s="13"/>
      <c r="CP93" s="20"/>
      <c r="CQ93" s="29">
        <v>197139</v>
      </c>
      <c r="CR93" s="24" t="str">
        <f>IF(CP93&lt;=0," ",IF(CO93&lt;=0," ",IF(CP93/CO93*100&gt;200,"СВ.200",CP93/CO93)))</f>
        <v xml:space="preserve"> </v>
      </c>
      <c r="CS93" s="24">
        <f>IF(CQ93=0," ",IF(CP93/CQ93*100&gt;200,"св.200",CP93/CQ93))</f>
        <v>0</v>
      </c>
      <c r="CT93" s="13"/>
      <c r="CU93" s="20"/>
      <c r="CV93" s="29"/>
      <c r="CW93" s="24" t="str">
        <f t="shared" si="509"/>
        <v xml:space="preserve"> </v>
      </c>
      <c r="CX93" s="24" t="str">
        <f t="shared" si="510"/>
        <v xml:space="preserve"> </v>
      </c>
      <c r="CY93" s="13"/>
      <c r="CZ93" s="20"/>
      <c r="DA93" s="29"/>
      <c r="DB93" s="24" t="str">
        <f t="shared" si="478"/>
        <v xml:space="preserve"> </v>
      </c>
      <c r="DC93" s="24" t="str">
        <f t="shared" si="479"/>
        <v xml:space="preserve"> </v>
      </c>
      <c r="DD93" s="13"/>
      <c r="DE93" s="20"/>
      <c r="DF93" s="29"/>
      <c r="DG93" s="24" t="str">
        <f t="shared" si="480"/>
        <v xml:space="preserve"> </v>
      </c>
      <c r="DH93" s="24" t="str">
        <f t="shared" si="481"/>
        <v xml:space="preserve"> </v>
      </c>
      <c r="DI93" s="13"/>
      <c r="DJ93" s="29"/>
      <c r="DK93" s="24" t="str">
        <f>IF(DI93=0," ",IF(DI93/DJ93*100&gt;200,"св.200",DI93/DJ93))</f>
        <v xml:space="preserve"> </v>
      </c>
      <c r="DL93" s="13">
        <v>8000</v>
      </c>
      <c r="DM93" s="20">
        <v>8000</v>
      </c>
      <c r="DN93" s="29">
        <v>19000</v>
      </c>
      <c r="DO93" s="24">
        <f t="shared" si="483"/>
        <v>1</v>
      </c>
      <c r="DP93" s="58">
        <f t="shared" si="484"/>
        <v>0.42105263157894735</v>
      </c>
      <c r="DQ93" s="13"/>
      <c r="DR93" s="20"/>
      <c r="DS93" s="29"/>
      <c r="DT93" s="24" t="str">
        <f t="shared" si="626"/>
        <v xml:space="preserve"> </v>
      </c>
      <c r="DU93" s="24" t="str">
        <f t="shared" si="659"/>
        <v xml:space="preserve"> </v>
      </c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</row>
    <row r="94" spans="1:144" s="15" customFormat="1" ht="15.75" customHeight="1" outlineLevel="1" x14ac:dyDescent="0.25">
      <c r="A94" s="14">
        <f t="shared" si="681"/>
        <v>75</v>
      </c>
      <c r="B94" s="8" t="s">
        <v>32</v>
      </c>
      <c r="C94" s="13">
        <f t="shared" si="512"/>
        <v>666425</v>
      </c>
      <c r="D94" s="13">
        <f t="shared" si="513"/>
        <v>356523.77</v>
      </c>
      <c r="E94" s="23">
        <v>240613.89</v>
      </c>
      <c r="F94" s="24">
        <f t="shared" si="485"/>
        <v>0.53497958509959864</v>
      </c>
      <c r="G94" s="24">
        <f t="shared" si="486"/>
        <v>1.4817256393635463</v>
      </c>
      <c r="H94" s="13">
        <f t="shared" si="671"/>
        <v>476425</v>
      </c>
      <c r="I94" s="13">
        <f t="shared" si="672"/>
        <v>256025.52</v>
      </c>
      <c r="J94" s="20">
        <v>149809.85</v>
      </c>
      <c r="K94" s="24">
        <f t="shared" si="449"/>
        <v>0.5373889279529831</v>
      </c>
      <c r="L94" s="24">
        <f t="shared" si="450"/>
        <v>1.7090032464487481</v>
      </c>
      <c r="M94" s="13">
        <v>90000</v>
      </c>
      <c r="N94" s="20">
        <v>43034.68</v>
      </c>
      <c r="O94" s="29">
        <v>67878.81</v>
      </c>
      <c r="P94" s="24">
        <f t="shared" si="451"/>
        <v>0.47816311111111109</v>
      </c>
      <c r="Q94" s="24">
        <f t="shared" si="452"/>
        <v>0.63399284695768832</v>
      </c>
      <c r="R94" s="13"/>
      <c r="S94" s="20"/>
      <c r="T94" s="29"/>
      <c r="U94" s="24" t="str">
        <f t="shared" si="453"/>
        <v xml:space="preserve"> </v>
      </c>
      <c r="V94" s="24" t="str">
        <f t="shared" si="673"/>
        <v xml:space="preserve"> </v>
      </c>
      <c r="W94" s="13">
        <v>26425</v>
      </c>
      <c r="X94" s="20">
        <v>26425.8</v>
      </c>
      <c r="Y94" s="29">
        <v>315.3</v>
      </c>
      <c r="Z94" s="24">
        <f t="shared" ref="Z94:Z95" si="684">IF(X94&lt;=0," ",IF(W94&lt;=0," ",IF(X94/W94*100&gt;200,"СВ.200",X94/W94)))</f>
        <v>1.0000302743614002</v>
      </c>
      <c r="AA94" s="24" t="str">
        <f t="shared" ref="AA94:AA95" si="685">IF(Y94=0," ",IF(X94/Y94*100&gt;200,"св.200",X94/Y94))</f>
        <v>св.200</v>
      </c>
      <c r="AB94" s="13">
        <v>60000</v>
      </c>
      <c r="AC94" s="20">
        <v>13375.42</v>
      </c>
      <c r="AD94" s="29">
        <v>3186.14</v>
      </c>
      <c r="AE94" s="24">
        <f t="shared" si="457"/>
        <v>0.22292366666666666</v>
      </c>
      <c r="AF94" s="24" t="str">
        <f t="shared" si="458"/>
        <v>св.200</v>
      </c>
      <c r="AG94" s="13">
        <v>300000</v>
      </c>
      <c r="AH94" s="20">
        <v>173189.62</v>
      </c>
      <c r="AI94" s="29">
        <v>78429.600000000006</v>
      </c>
      <c r="AJ94" s="24">
        <f t="shared" si="459"/>
        <v>0.57729873333333337</v>
      </c>
      <c r="AK94" s="24" t="str">
        <f t="shared" si="460"/>
        <v>св.200</v>
      </c>
      <c r="AL94" s="13"/>
      <c r="AM94" s="20"/>
      <c r="AN94" s="29"/>
      <c r="AO94" s="24" t="str">
        <f t="shared" si="631"/>
        <v xml:space="preserve"> </v>
      </c>
      <c r="AP94" s="24" t="str">
        <f t="shared" si="461"/>
        <v xml:space="preserve"> </v>
      </c>
      <c r="AQ94" s="13">
        <f t="shared" si="675"/>
        <v>190000</v>
      </c>
      <c r="AR94" s="20">
        <f t="shared" si="676"/>
        <v>100498.25</v>
      </c>
      <c r="AS94" s="40">
        <v>90804.040000000008</v>
      </c>
      <c r="AT94" s="24">
        <f t="shared" si="491"/>
        <v>0.52893815789473686</v>
      </c>
      <c r="AU94" s="24">
        <f t="shared" si="518"/>
        <v>1.1067596772125996</v>
      </c>
      <c r="AV94" s="13"/>
      <c r="AW94" s="20"/>
      <c r="AX94" s="29"/>
      <c r="AY94" s="24" t="str">
        <f t="shared" si="462"/>
        <v xml:space="preserve"> </v>
      </c>
      <c r="AZ94" s="24" t="str">
        <f t="shared" si="463"/>
        <v xml:space="preserve"> </v>
      </c>
      <c r="BA94" s="13">
        <v>65000</v>
      </c>
      <c r="BB94" s="20">
        <v>47082.17</v>
      </c>
      <c r="BC94" s="29">
        <v>7102.37</v>
      </c>
      <c r="BD94" s="24">
        <f t="shared" si="464"/>
        <v>0.72434107692307692</v>
      </c>
      <c r="BE94" s="24" t="str">
        <f t="shared" si="465"/>
        <v>св.200</v>
      </c>
      <c r="BF94" s="13">
        <v>50000</v>
      </c>
      <c r="BG94" s="20">
        <v>40005</v>
      </c>
      <c r="BH94" s="29">
        <v>40005</v>
      </c>
      <c r="BI94" s="24">
        <f t="shared" si="466"/>
        <v>0.80010000000000003</v>
      </c>
      <c r="BJ94" s="24">
        <f t="shared" si="467"/>
        <v>1</v>
      </c>
      <c r="BK94" s="13"/>
      <c r="BL94" s="20"/>
      <c r="BM94" s="29"/>
      <c r="BN94" s="24" t="str">
        <f t="shared" si="628"/>
        <v xml:space="preserve"> </v>
      </c>
      <c r="BO94" s="24" t="str">
        <f t="shared" si="469"/>
        <v xml:space="preserve"> </v>
      </c>
      <c r="BP94" s="13"/>
      <c r="BQ94" s="20"/>
      <c r="BR94" s="29"/>
      <c r="BS94" s="24" t="str">
        <f t="shared" si="492"/>
        <v xml:space="preserve"> </v>
      </c>
      <c r="BT94" s="24" t="str">
        <f t="shared" si="470"/>
        <v xml:space="preserve"> </v>
      </c>
      <c r="BU94" s="13">
        <v>75000</v>
      </c>
      <c r="BV94" s="20">
        <v>13411.08</v>
      </c>
      <c r="BW94" s="29">
        <v>43696.67</v>
      </c>
      <c r="BX94" s="24">
        <f t="shared" si="660"/>
        <v>0.17881440000000001</v>
      </c>
      <c r="BY94" s="24">
        <f t="shared" si="472"/>
        <v>0.3069130897159898</v>
      </c>
      <c r="BZ94" s="13"/>
      <c r="CA94" s="20"/>
      <c r="CB94" s="29"/>
      <c r="CC94" s="24" t="str">
        <f t="shared" si="574"/>
        <v xml:space="preserve"> </v>
      </c>
      <c r="CD94" s="24" t="str">
        <f t="shared" si="473"/>
        <v xml:space="preserve"> </v>
      </c>
      <c r="CE94" s="13">
        <f t="shared" si="677"/>
        <v>0</v>
      </c>
      <c r="CF94" s="13">
        <f t="shared" si="678"/>
        <v>0</v>
      </c>
      <c r="CG94" s="23">
        <v>0</v>
      </c>
      <c r="CH94" s="24" t="str">
        <f t="shared" si="679"/>
        <v xml:space="preserve"> </v>
      </c>
      <c r="CI94" s="24" t="str">
        <f t="shared" si="680"/>
        <v xml:space="preserve"> </v>
      </c>
      <c r="CJ94" s="13"/>
      <c r="CK94" s="20"/>
      <c r="CL94" s="29"/>
      <c r="CM94" s="24" t="str">
        <f t="shared" si="475"/>
        <v xml:space="preserve"> </v>
      </c>
      <c r="CN94" s="24" t="str">
        <f t="shared" si="508"/>
        <v xml:space="preserve"> </v>
      </c>
      <c r="CO94" s="13"/>
      <c r="CP94" s="20"/>
      <c r="CQ94" s="29"/>
      <c r="CR94" s="24" t="str">
        <f t="shared" si="476"/>
        <v xml:space="preserve"> </v>
      </c>
      <c r="CS94" s="24" t="str">
        <f>IF(CP94=0," ",IF(CP94/CQ94*100&gt;200,"св.200",CP94/CQ94))</f>
        <v xml:space="preserve"> </v>
      </c>
      <c r="CT94" s="13"/>
      <c r="CU94" s="20"/>
      <c r="CV94" s="29"/>
      <c r="CW94" s="24" t="str">
        <f t="shared" si="509"/>
        <v xml:space="preserve"> </v>
      </c>
      <c r="CX94" s="24" t="str">
        <f t="shared" si="510"/>
        <v xml:space="preserve"> </v>
      </c>
      <c r="CY94" s="13"/>
      <c r="CZ94" s="20"/>
      <c r="DA94" s="29"/>
      <c r="DB94" s="24" t="str">
        <f t="shared" si="478"/>
        <v xml:space="preserve"> </v>
      </c>
      <c r="DC94" s="24" t="str">
        <f t="shared" si="479"/>
        <v xml:space="preserve"> </v>
      </c>
      <c r="DD94" s="13"/>
      <c r="DE94" s="20"/>
      <c r="DF94" s="29"/>
      <c r="DG94" s="24" t="str">
        <f t="shared" si="480"/>
        <v xml:space="preserve"> </v>
      </c>
      <c r="DH94" s="24" t="str">
        <f t="shared" si="481"/>
        <v xml:space="preserve"> </v>
      </c>
      <c r="DI94" s="13"/>
      <c r="DJ94" s="29"/>
      <c r="DK94" s="24" t="str">
        <f t="shared" si="482"/>
        <v xml:space="preserve"> </v>
      </c>
      <c r="DL94" s="13"/>
      <c r="DM94" s="20"/>
      <c r="DN94" s="29"/>
      <c r="DO94" s="24" t="str">
        <f t="shared" si="483"/>
        <v xml:space="preserve"> </v>
      </c>
      <c r="DP94" s="58" t="str">
        <f t="shared" si="484"/>
        <v xml:space="preserve"> </v>
      </c>
      <c r="DQ94" s="13"/>
      <c r="DR94" s="20"/>
      <c r="DS94" s="29"/>
      <c r="DT94" s="24" t="str">
        <f t="shared" si="626"/>
        <v xml:space="preserve"> </v>
      </c>
      <c r="DU94" s="24" t="str">
        <f t="shared" si="659"/>
        <v xml:space="preserve"> </v>
      </c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</row>
    <row r="95" spans="1:144" s="15" customFormat="1" ht="15.75" customHeight="1" outlineLevel="1" x14ac:dyDescent="0.25">
      <c r="A95" s="14">
        <f t="shared" si="681"/>
        <v>76</v>
      </c>
      <c r="B95" s="8" t="s">
        <v>16</v>
      </c>
      <c r="C95" s="13">
        <f t="shared" si="512"/>
        <v>1219281</v>
      </c>
      <c r="D95" s="13">
        <f t="shared" si="513"/>
        <v>508497.87</v>
      </c>
      <c r="E95" s="23">
        <v>1142268.01</v>
      </c>
      <c r="F95" s="24">
        <f t="shared" si="485"/>
        <v>0.41704731723040056</v>
      </c>
      <c r="G95" s="24">
        <f t="shared" si="486"/>
        <v>0.44516511497157307</v>
      </c>
      <c r="H95" s="13">
        <f t="shared" si="671"/>
        <v>1188000</v>
      </c>
      <c r="I95" s="13">
        <f t="shared" si="672"/>
        <v>485754.3</v>
      </c>
      <c r="J95" s="20">
        <v>830815.84</v>
      </c>
      <c r="K95" s="24">
        <f t="shared" ref="K95:K126" si="686">IF(I95&lt;=0," ",IF(I95/H95*100&gt;200,"СВ.200",I95/H95))</f>
        <v>0.40888409090909089</v>
      </c>
      <c r="L95" s="24">
        <f t="shared" si="450"/>
        <v>0.58467144776633051</v>
      </c>
      <c r="M95" s="13">
        <v>570000</v>
      </c>
      <c r="N95" s="20">
        <v>391489.16</v>
      </c>
      <c r="O95" s="29">
        <v>432996.22</v>
      </c>
      <c r="P95" s="24">
        <f t="shared" ref="P95:P126" si="687">IF(N95&lt;=0," ",IF(M95&lt;=0," ",IF(N95/M95*100&gt;200,"СВ.200",N95/M95)))</f>
        <v>0.68682308771929823</v>
      </c>
      <c r="Q95" s="24">
        <f t="shared" si="452"/>
        <v>0.90413990219129392</v>
      </c>
      <c r="R95" s="13"/>
      <c r="S95" s="20"/>
      <c r="T95" s="29"/>
      <c r="U95" s="24" t="str">
        <f t="shared" ref="U95:U126" si="688">IF(S95&lt;=0," ",IF(R95&lt;=0," ",IF(S95/R95*100&gt;200,"СВ.200",S95/R95)))</f>
        <v xml:space="preserve"> </v>
      </c>
      <c r="V95" s="24" t="str">
        <f t="shared" si="673"/>
        <v xml:space="preserve"> </v>
      </c>
      <c r="W95" s="13">
        <v>20000</v>
      </c>
      <c r="X95" s="20"/>
      <c r="Y95" s="29">
        <v>38024.699999999997</v>
      </c>
      <c r="Z95" s="24" t="str">
        <f t="shared" si="684"/>
        <v xml:space="preserve"> </v>
      </c>
      <c r="AA95" s="24">
        <f t="shared" si="685"/>
        <v>0</v>
      </c>
      <c r="AB95" s="13">
        <v>50000</v>
      </c>
      <c r="AC95" s="20">
        <v>23432.71</v>
      </c>
      <c r="AD95" s="29">
        <v>10588.92</v>
      </c>
      <c r="AE95" s="24">
        <f t="shared" ref="AE95:AE126" si="689">IF(AC95&lt;=0," ",IF(AB95&lt;=0," ",IF(AC95/AB95*100&gt;200,"СВ.200",AC95/AB95)))</f>
        <v>0.46865419999999997</v>
      </c>
      <c r="AF95" s="24" t="str">
        <f t="shared" si="458"/>
        <v>св.200</v>
      </c>
      <c r="AG95" s="13">
        <v>548000</v>
      </c>
      <c r="AH95" s="20">
        <v>70832.429999999993</v>
      </c>
      <c r="AI95" s="29">
        <v>349206</v>
      </c>
      <c r="AJ95" s="24">
        <f t="shared" ref="AJ95:AJ126" si="690">IF(AH95&lt;=0," ",IF(AG95&lt;=0," ",IF(AH95/AG95*100&gt;200,"СВ.200",AH95/AG95)))</f>
        <v>0.12925625912408759</v>
      </c>
      <c r="AK95" s="24">
        <f t="shared" si="460"/>
        <v>0.20283852511125236</v>
      </c>
      <c r="AL95" s="13"/>
      <c r="AM95" s="20"/>
      <c r="AN95" s="29"/>
      <c r="AO95" s="24" t="str">
        <f t="shared" si="631"/>
        <v xml:space="preserve"> </v>
      </c>
      <c r="AP95" s="24" t="str">
        <f t="shared" si="461"/>
        <v xml:space="preserve"> </v>
      </c>
      <c r="AQ95" s="13">
        <f t="shared" si="675"/>
        <v>31281</v>
      </c>
      <c r="AR95" s="20">
        <f t="shared" si="676"/>
        <v>22743.57</v>
      </c>
      <c r="AS95" s="40">
        <v>311452.17</v>
      </c>
      <c r="AT95" s="24">
        <f t="shared" si="491"/>
        <v>0.72707298360026851</v>
      </c>
      <c r="AU95" s="24">
        <f t="shared" si="518"/>
        <v>7.3024278495153847E-2</v>
      </c>
      <c r="AV95" s="13"/>
      <c r="AW95" s="20"/>
      <c r="AX95" s="29"/>
      <c r="AY95" s="24" t="str">
        <f t="shared" ref="AY95:AY126" si="691">IF(AW95&lt;=0," ",IF(AV95&lt;=0," ",IF(AW95/AV95*100&gt;200,"СВ.200",AW95/AV95)))</f>
        <v xml:space="preserve"> </v>
      </c>
      <c r="AZ95" s="24" t="str">
        <f t="shared" si="463"/>
        <v xml:space="preserve"> </v>
      </c>
      <c r="BA95" s="13">
        <v>22565</v>
      </c>
      <c r="BB95" s="20">
        <v>15003.01</v>
      </c>
      <c r="BC95" s="29">
        <v>66596.22</v>
      </c>
      <c r="BD95" s="24">
        <f t="shared" si="464"/>
        <v>0.66487968092178151</v>
      </c>
      <c r="BE95" s="24">
        <f t="shared" si="465"/>
        <v>0.22528320676458813</v>
      </c>
      <c r="BF95" s="13"/>
      <c r="BG95" s="20"/>
      <c r="BH95" s="29"/>
      <c r="BI95" s="24" t="str">
        <f t="shared" ref="BI95:BI123" si="692">IF(BG95&lt;=0," ",IF(BF95&lt;=0," ",IF(BG95/BF95*100&gt;200,"СВ.200",BG95/BF95)))</f>
        <v xml:space="preserve"> </v>
      </c>
      <c r="BJ95" s="24" t="str">
        <f t="shared" si="467"/>
        <v xml:space="preserve"> </v>
      </c>
      <c r="BK95" s="13"/>
      <c r="BL95" s="20"/>
      <c r="BM95" s="29"/>
      <c r="BN95" s="24" t="str">
        <f t="shared" si="628"/>
        <v xml:space="preserve"> </v>
      </c>
      <c r="BO95" s="24" t="str">
        <f t="shared" si="469"/>
        <v xml:space="preserve"> </v>
      </c>
      <c r="BP95" s="13"/>
      <c r="BQ95" s="20"/>
      <c r="BR95" s="29"/>
      <c r="BS95" s="24" t="str">
        <f t="shared" si="492"/>
        <v xml:space="preserve"> </v>
      </c>
      <c r="BT95" s="24" t="str">
        <f t="shared" si="470"/>
        <v xml:space="preserve"> </v>
      </c>
      <c r="BU95" s="13">
        <v>8716</v>
      </c>
      <c r="BV95" s="20">
        <v>7740.56</v>
      </c>
      <c r="BW95" s="29">
        <v>5975.61</v>
      </c>
      <c r="BX95" s="24">
        <f t="shared" si="660"/>
        <v>0.88808627810922447</v>
      </c>
      <c r="BY95" s="24">
        <f t="shared" si="472"/>
        <v>1.2953589675363688</v>
      </c>
      <c r="BZ95" s="13"/>
      <c r="CA95" s="20"/>
      <c r="CB95" s="29"/>
      <c r="CC95" s="24" t="str">
        <f t="shared" si="574"/>
        <v xml:space="preserve"> </v>
      </c>
      <c r="CD95" s="24" t="str">
        <f t="shared" si="473"/>
        <v xml:space="preserve"> </v>
      </c>
      <c r="CE95" s="13">
        <f t="shared" si="677"/>
        <v>0</v>
      </c>
      <c r="CF95" s="13">
        <f t="shared" si="678"/>
        <v>0</v>
      </c>
      <c r="CG95" s="23">
        <v>0</v>
      </c>
      <c r="CH95" s="24" t="str">
        <f t="shared" si="679"/>
        <v xml:space="preserve"> </v>
      </c>
      <c r="CI95" s="24" t="str">
        <f t="shared" si="680"/>
        <v xml:space="preserve"> </v>
      </c>
      <c r="CJ95" s="13"/>
      <c r="CK95" s="20"/>
      <c r="CL95" s="29"/>
      <c r="CM95" s="24" t="str">
        <f t="shared" si="475"/>
        <v xml:space="preserve"> </v>
      </c>
      <c r="CN95" s="24" t="str">
        <f t="shared" si="508"/>
        <v xml:space="preserve"> </v>
      </c>
      <c r="CO95" s="13"/>
      <c r="CP95" s="20"/>
      <c r="CQ95" s="29"/>
      <c r="CR95" s="24" t="str">
        <f t="shared" si="476"/>
        <v xml:space="preserve"> </v>
      </c>
      <c r="CS95" s="24" t="str">
        <f t="shared" si="477"/>
        <v xml:space="preserve"> </v>
      </c>
      <c r="CT95" s="13"/>
      <c r="CU95" s="20"/>
      <c r="CV95" s="29"/>
      <c r="CW95" s="24" t="str">
        <f t="shared" si="509"/>
        <v xml:space="preserve"> </v>
      </c>
      <c r="CX95" s="24" t="str">
        <f t="shared" si="510"/>
        <v xml:space="preserve"> </v>
      </c>
      <c r="CY95" s="13"/>
      <c r="CZ95" s="20"/>
      <c r="DA95" s="29"/>
      <c r="DB95" s="24" t="str">
        <f t="shared" ref="DB95:DB126" si="693">IF(CZ95&lt;=0," ",IF(CY95&lt;=0," ",IF(CZ95/CY95*100&gt;200,"СВ.200",CZ95/CY95)))</f>
        <v xml:space="preserve"> </v>
      </c>
      <c r="DC95" s="24" t="str">
        <f t="shared" si="479"/>
        <v xml:space="preserve"> </v>
      </c>
      <c r="DD95" s="13"/>
      <c r="DE95" s="20"/>
      <c r="DF95" s="29"/>
      <c r="DG95" s="24" t="str">
        <f t="shared" ref="DG95:DG126" si="694">IF(DE95&lt;=0," ",IF(DD95&lt;=0," ",IF(DE95/DD95*100&gt;200,"СВ.200",DE95/DD95)))</f>
        <v xml:space="preserve"> </v>
      </c>
      <c r="DH95" s="24" t="str">
        <f t="shared" si="481"/>
        <v xml:space="preserve"> </v>
      </c>
      <c r="DI95" s="13"/>
      <c r="DJ95" s="29"/>
      <c r="DK95" s="24" t="str">
        <f t="shared" si="482"/>
        <v xml:space="preserve"> </v>
      </c>
      <c r="DL95" s="13"/>
      <c r="DM95" s="20"/>
      <c r="DN95" s="29"/>
      <c r="DO95" s="24" t="str">
        <f t="shared" ref="DO95:DO123" si="695">IF(DM95&lt;=0," ",IF(DL95&lt;=0," ",IF(DM95/DL95*100&gt;200,"СВ.200",DM95/DL95)))</f>
        <v xml:space="preserve"> </v>
      </c>
      <c r="DP95" s="58" t="str">
        <f t="shared" si="484"/>
        <v xml:space="preserve"> </v>
      </c>
      <c r="DQ95" s="13"/>
      <c r="DR95" s="20"/>
      <c r="DS95" s="29">
        <v>238880.34</v>
      </c>
      <c r="DT95" s="24" t="str">
        <f t="shared" si="626"/>
        <v xml:space="preserve"> </v>
      </c>
      <c r="DU95" s="24">
        <f t="shared" si="659"/>
        <v>0</v>
      </c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</row>
    <row r="96" spans="1:144" s="17" customFormat="1" ht="15.75" x14ac:dyDescent="0.25">
      <c r="A96" s="16"/>
      <c r="B96" s="7" t="s">
        <v>136</v>
      </c>
      <c r="C96" s="43">
        <f>SUM(C97:C100)</f>
        <v>200538311.99000001</v>
      </c>
      <c r="D96" s="43">
        <f>SUM(D97:D100)</f>
        <v>161801990.28999999</v>
      </c>
      <c r="E96" s="26">
        <v>129672672.03999999</v>
      </c>
      <c r="F96" s="22">
        <f t="shared" si="485"/>
        <v>0.80683829780151117</v>
      </c>
      <c r="G96" s="22">
        <f t="shared" si="486"/>
        <v>1.2477724700551331</v>
      </c>
      <c r="H96" s="21">
        <f>SUM(H97:H100)</f>
        <v>193252568.19</v>
      </c>
      <c r="I96" s="43">
        <f>SUM(I97:I100)</f>
        <v>154692607.25</v>
      </c>
      <c r="J96" s="43">
        <v>121893082.68999998</v>
      </c>
      <c r="K96" s="22">
        <f t="shared" si="686"/>
        <v>0.80046857177034236</v>
      </c>
      <c r="L96" s="22">
        <f t="shared" si="450"/>
        <v>1.2690843798201099</v>
      </c>
      <c r="M96" s="43">
        <f>SUM(M97:M100)</f>
        <v>172940130</v>
      </c>
      <c r="N96" s="43">
        <f>SUM(N97:N100)</f>
        <v>143958595.28999999</v>
      </c>
      <c r="O96" s="43">
        <v>111940507.25999999</v>
      </c>
      <c r="P96" s="22">
        <f t="shared" si="687"/>
        <v>0.83241868321713408</v>
      </c>
      <c r="Q96" s="22">
        <f t="shared" si="452"/>
        <v>1.2860277196674907</v>
      </c>
      <c r="R96" s="43">
        <f>SUM(R97:R100)</f>
        <v>5246638.1900000004</v>
      </c>
      <c r="S96" s="43">
        <f>SUM(S97:S100)</f>
        <v>3562673.39</v>
      </c>
      <c r="T96" s="43">
        <v>3601943.67</v>
      </c>
      <c r="U96" s="22">
        <f t="shared" si="688"/>
        <v>0.6790392744806365</v>
      </c>
      <c r="V96" s="22">
        <f t="shared" si="454"/>
        <v>0.9890974752528543</v>
      </c>
      <c r="W96" s="43">
        <f>SUM(W97:W100)</f>
        <v>354000</v>
      </c>
      <c r="X96" s="43">
        <f>SUM(X97:X100)</f>
        <v>52611.8</v>
      </c>
      <c r="Y96" s="43">
        <v>228996.8</v>
      </c>
      <c r="Z96" s="22">
        <f t="shared" ref="Z96:Z122" si="696">IF(X96&lt;=0," ",IF(W96&lt;=0," ",IF(X96/W96*100&gt;200,"СВ.200",X96/W96)))</f>
        <v>0.14862090395480226</v>
      </c>
      <c r="AA96" s="22">
        <f t="shared" si="456"/>
        <v>0.22974906199562617</v>
      </c>
      <c r="AB96" s="43">
        <f>SUM(AB97:AB100)</f>
        <v>6512000</v>
      </c>
      <c r="AC96" s="43">
        <f>SUM(AC97:AC100)</f>
        <v>2294606.7599999998</v>
      </c>
      <c r="AD96" s="43">
        <v>1209674.78</v>
      </c>
      <c r="AE96" s="22">
        <f t="shared" si="689"/>
        <v>0.35236590294840292</v>
      </c>
      <c r="AF96" s="22">
        <f t="shared" si="458"/>
        <v>1.8968790603371921</v>
      </c>
      <c r="AG96" s="43">
        <f>SUM(AG97:AG100)</f>
        <v>8171000</v>
      </c>
      <c r="AH96" s="43">
        <f>SUM(AH97:AH100)</f>
        <v>4812395.0100000007</v>
      </c>
      <c r="AI96" s="43">
        <v>4889120.18</v>
      </c>
      <c r="AJ96" s="22">
        <f t="shared" si="690"/>
        <v>0.58896034879451731</v>
      </c>
      <c r="AK96" s="22">
        <f t="shared" si="460"/>
        <v>0.98430695765797294</v>
      </c>
      <c r="AL96" s="43">
        <f>SUM(AL97:AL100)</f>
        <v>28800</v>
      </c>
      <c r="AM96" s="43">
        <f>SUM(AM97:AM100)</f>
        <v>11725</v>
      </c>
      <c r="AN96" s="43">
        <v>22840</v>
      </c>
      <c r="AO96" s="22">
        <f t="shared" si="631"/>
        <v>0.40711805555555558</v>
      </c>
      <c r="AP96" s="22">
        <f t="shared" si="461"/>
        <v>0.51335376532399302</v>
      </c>
      <c r="AQ96" s="43">
        <f>SUM(AQ97:AQ100)</f>
        <v>7285743.7999999998</v>
      </c>
      <c r="AR96" s="43">
        <f>SUM(AR97:AR100)</f>
        <v>7109383.0399999991</v>
      </c>
      <c r="AS96" s="43">
        <v>7779589.3499999996</v>
      </c>
      <c r="AT96" s="22">
        <f t="shared" si="491"/>
        <v>0.97579371923563918</v>
      </c>
      <c r="AU96" s="22">
        <f t="shared" si="518"/>
        <v>0.91385068287698235</v>
      </c>
      <c r="AV96" s="43">
        <f>SUM(AV97:AV100)</f>
        <v>2100450</v>
      </c>
      <c r="AW96" s="43">
        <f>SUM(AW97:AW100)</f>
        <v>2336510.89</v>
      </c>
      <c r="AX96" s="43">
        <v>4991225.1899999995</v>
      </c>
      <c r="AY96" s="22">
        <f t="shared" si="691"/>
        <v>1.1123858649337048</v>
      </c>
      <c r="AZ96" s="22">
        <f t="shared" si="463"/>
        <v>0.46812371733522212</v>
      </c>
      <c r="BA96" s="43">
        <f>SUM(BA97:BA100)</f>
        <v>16428</v>
      </c>
      <c r="BB96" s="43">
        <f>SUM(BB97:BB100)</f>
        <v>15722.77</v>
      </c>
      <c r="BC96" s="43">
        <v>23571.599999999999</v>
      </c>
      <c r="BD96" s="22">
        <f t="shared" si="464"/>
        <v>0.95707146335524718</v>
      </c>
      <c r="BE96" s="22">
        <f t="shared" si="465"/>
        <v>0.66702175499329708</v>
      </c>
      <c r="BF96" s="43">
        <f>SUM(BF97:BF100)</f>
        <v>292854</v>
      </c>
      <c r="BG96" s="43">
        <f>SUM(BG97:BG100)</f>
        <v>257949.9</v>
      </c>
      <c r="BH96" s="43">
        <v>126863.02</v>
      </c>
      <c r="BI96" s="22">
        <f t="shared" si="692"/>
        <v>0.88081398922329901</v>
      </c>
      <c r="BJ96" s="22" t="str">
        <f t="shared" si="467"/>
        <v>св.200</v>
      </c>
      <c r="BK96" s="43">
        <f>SUM(BK97:BK100)</f>
        <v>0</v>
      </c>
      <c r="BL96" s="43">
        <f>SUM(BL97:BL100)</f>
        <v>0</v>
      </c>
      <c r="BM96" s="43">
        <v>0</v>
      </c>
      <c r="BN96" s="22" t="str">
        <f t="shared" si="628"/>
        <v xml:space="preserve"> </v>
      </c>
      <c r="BO96" s="22" t="str">
        <f t="shared" si="469"/>
        <v xml:space="preserve"> </v>
      </c>
      <c r="BP96" s="43">
        <f>SUM(BP97:BP100)</f>
        <v>1900000</v>
      </c>
      <c r="BQ96" s="43">
        <f>SUM(BQ97:BQ100)</f>
        <v>1166712.6399999999</v>
      </c>
      <c r="BR96" s="43">
        <v>1318703.22</v>
      </c>
      <c r="BS96" s="22">
        <f t="shared" si="492"/>
        <v>0.61405928421052625</v>
      </c>
      <c r="BT96" s="22">
        <f t="shared" si="470"/>
        <v>0.88474239108933084</v>
      </c>
      <c r="BU96" s="43">
        <f>SUM(BU97:BU100)</f>
        <v>0</v>
      </c>
      <c r="BV96" s="43">
        <f>SUM(BV97:BV100)</f>
        <v>255740.15999999997</v>
      </c>
      <c r="BW96" s="43">
        <v>0</v>
      </c>
      <c r="BX96" s="22" t="str">
        <f t="shared" ref="BX96" si="697">IF(BV96&lt;=0," ",IF(BU96&lt;=0," ",IF(BV96/BU96*100&gt;200,"СВ.200",BV96/BU96)))</f>
        <v xml:space="preserve"> </v>
      </c>
      <c r="BY96" s="22" t="str">
        <f t="shared" ref="BY96" si="698">IF(BW96=0," ",IF(BV96/BW96*100&gt;200,"св.200",BV96/BW96))</f>
        <v xml:space="preserve"> </v>
      </c>
      <c r="BZ96" s="43">
        <f>SUM(BZ97:BZ100)</f>
        <v>0</v>
      </c>
      <c r="CA96" s="43">
        <f>SUM(CA97:CA100)</f>
        <v>5833.33</v>
      </c>
      <c r="CB96" s="43">
        <v>135416.67000000001</v>
      </c>
      <c r="CC96" s="22" t="str">
        <f t="shared" si="574"/>
        <v xml:space="preserve"> </v>
      </c>
      <c r="CD96" s="22">
        <f t="shared" si="473"/>
        <v>4.3076897401184061E-2</v>
      </c>
      <c r="CE96" s="43">
        <f>SUM(CE97:CE100)</f>
        <v>427500</v>
      </c>
      <c r="CF96" s="43">
        <f>SUM(CF97:CF100)</f>
        <v>2026882.93</v>
      </c>
      <c r="CG96" s="43">
        <v>459664.56</v>
      </c>
      <c r="CH96" s="22" t="str">
        <f t="shared" si="474"/>
        <v>СВ.200</v>
      </c>
      <c r="CI96" s="22" t="str">
        <f t="shared" si="507"/>
        <v>св.200</v>
      </c>
      <c r="CJ96" s="43">
        <f>SUM(CJ97:CJ100)</f>
        <v>427500</v>
      </c>
      <c r="CK96" s="43">
        <f>SUM(CK97:CK100)</f>
        <v>1793288.25</v>
      </c>
      <c r="CL96" s="43">
        <v>342664.56</v>
      </c>
      <c r="CM96" s="22" t="str">
        <f t="shared" si="475"/>
        <v>СВ.200</v>
      </c>
      <c r="CN96" s="22" t="str">
        <f t="shared" si="508"/>
        <v>св.200</v>
      </c>
      <c r="CO96" s="43">
        <f>SUM(CO97:CO100)</f>
        <v>0</v>
      </c>
      <c r="CP96" s="43">
        <f>SUM(CP97:CP100)</f>
        <v>233594.68</v>
      </c>
      <c r="CQ96" s="43">
        <v>117000</v>
      </c>
      <c r="CR96" s="22" t="str">
        <f t="shared" si="476"/>
        <v xml:space="preserve"> </v>
      </c>
      <c r="CS96" s="22">
        <f t="shared" si="477"/>
        <v>1.9965357264957264</v>
      </c>
      <c r="CT96" s="43">
        <f>SUM(CT97:CT100)</f>
        <v>75000</v>
      </c>
      <c r="CU96" s="43">
        <f>SUM(CU97:CU100)</f>
        <v>171145.60000000001</v>
      </c>
      <c r="CV96" s="43">
        <v>61422.91</v>
      </c>
      <c r="CW96" s="34" t="str">
        <f t="shared" si="509"/>
        <v>СВ.200</v>
      </c>
      <c r="CX96" s="34" t="str">
        <f t="shared" si="510"/>
        <v>св.200</v>
      </c>
      <c r="CY96" s="43">
        <f>SUM(CY97:CY100)</f>
        <v>0</v>
      </c>
      <c r="CZ96" s="43">
        <f>SUM(CZ97:CZ100)</f>
        <v>0</v>
      </c>
      <c r="DA96" s="43">
        <v>0</v>
      </c>
      <c r="DB96" s="22" t="str">
        <f t="shared" si="693"/>
        <v xml:space="preserve"> </v>
      </c>
      <c r="DC96" s="22" t="str">
        <f t="shared" si="479"/>
        <v xml:space="preserve"> </v>
      </c>
      <c r="DD96" s="43">
        <f>SUM(DD97:DD100)</f>
        <v>100000</v>
      </c>
      <c r="DE96" s="43">
        <f>SUM(DE97:DE100)</f>
        <v>12601</v>
      </c>
      <c r="DF96" s="43">
        <v>98420.65</v>
      </c>
      <c r="DG96" s="22">
        <f t="shared" si="694"/>
        <v>0.12601000000000001</v>
      </c>
      <c r="DH96" s="22">
        <f t="shared" si="481"/>
        <v>0.12803207456971682</v>
      </c>
      <c r="DI96" s="43">
        <f>SUM(DI97:DI100)</f>
        <v>0</v>
      </c>
      <c r="DJ96" s="43">
        <v>0</v>
      </c>
      <c r="DK96" s="22" t="str">
        <f>IF(DI96=0," ",IF(DI96/DJ96*100&gt;200,"св.200",DI96/DJ96))</f>
        <v xml:space="preserve"> </v>
      </c>
      <c r="DL96" s="43">
        <f>SUM(DL97:DL100)</f>
        <v>0</v>
      </c>
      <c r="DM96" s="43">
        <f>SUM(DM97:DM100)</f>
        <v>0</v>
      </c>
      <c r="DN96" s="43">
        <v>0</v>
      </c>
      <c r="DO96" s="22" t="str">
        <f t="shared" si="695"/>
        <v xml:space="preserve"> </v>
      </c>
      <c r="DP96" s="57" t="str">
        <f t="shared" si="484"/>
        <v xml:space="preserve"> </v>
      </c>
      <c r="DQ96" s="43">
        <f>SUM(DQ97:DQ100)</f>
        <v>2373511.8000000003</v>
      </c>
      <c r="DR96" s="43">
        <f>SUM(DR97:DR100)</f>
        <v>860283.82</v>
      </c>
      <c r="DS96" s="43">
        <v>564301.53</v>
      </c>
      <c r="DT96" s="22">
        <f t="shared" si="626"/>
        <v>0.36245188248063476</v>
      </c>
      <c r="DU96" s="22">
        <f t="shared" si="659"/>
        <v>1.5245108763040212</v>
      </c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</row>
    <row r="97" spans="1:144" s="15" customFormat="1" ht="15.75" customHeight="1" outlineLevel="1" x14ac:dyDescent="0.25">
      <c r="A97" s="14">
        <v>77</v>
      </c>
      <c r="B97" s="8" t="s">
        <v>54</v>
      </c>
      <c r="C97" s="13">
        <f t="shared" si="512"/>
        <v>193886489.80000001</v>
      </c>
      <c r="D97" s="13">
        <f t="shared" si="513"/>
        <v>156648464.75999999</v>
      </c>
      <c r="E97" s="23">
        <v>125086816.63</v>
      </c>
      <c r="F97" s="24">
        <f t="shared" si="485"/>
        <v>0.80793904166085939</v>
      </c>
      <c r="G97" s="24">
        <f t="shared" si="486"/>
        <v>1.2523179418927706</v>
      </c>
      <c r="H97" s="13">
        <f t="shared" ref="H97" si="699">M97+R97+W97+AB97+AG97+AL97</f>
        <v>187545318.19</v>
      </c>
      <c r="I97" s="13">
        <f t="shared" ref="I97" si="700">N97+S97+X97+AC97+AH97+AM97</f>
        <v>150735639.42999998</v>
      </c>
      <c r="J97" s="20">
        <v>118347207.52</v>
      </c>
      <c r="K97" s="24">
        <f t="shared" si="686"/>
        <v>0.80372915135792111</v>
      </c>
      <c r="L97" s="24">
        <f t="shared" si="450"/>
        <v>1.2736729711558807</v>
      </c>
      <c r="M97" s="13">
        <v>170936680</v>
      </c>
      <c r="N97" s="20">
        <v>142295689.97</v>
      </c>
      <c r="O97" s="29">
        <v>110608198.70999999</v>
      </c>
      <c r="P97" s="24">
        <f t="shared" si="687"/>
        <v>0.83244678655277493</v>
      </c>
      <c r="Q97" s="24">
        <f t="shared" si="452"/>
        <v>1.2864841090404193</v>
      </c>
      <c r="R97" s="13">
        <v>5246638.1900000004</v>
      </c>
      <c r="S97" s="20">
        <v>3562673.39</v>
      </c>
      <c r="T97" s="29">
        <v>3601943.67</v>
      </c>
      <c r="U97" s="24">
        <f t="shared" si="688"/>
        <v>0.6790392744806365</v>
      </c>
      <c r="V97" s="24">
        <f t="shared" si="454"/>
        <v>0.9890974752528543</v>
      </c>
      <c r="W97" s="13"/>
      <c r="X97" s="20">
        <v>52088</v>
      </c>
      <c r="Y97" s="29">
        <v>-6245.5</v>
      </c>
      <c r="Z97" s="24" t="str">
        <f t="shared" si="696"/>
        <v xml:space="preserve"> </v>
      </c>
      <c r="AA97" s="24">
        <f t="shared" si="456"/>
        <v>-8.3400848610999923</v>
      </c>
      <c r="AB97" s="13">
        <v>5612000</v>
      </c>
      <c r="AC97" s="20">
        <v>1885757.1</v>
      </c>
      <c r="AD97" s="29">
        <v>925062.36</v>
      </c>
      <c r="AE97" s="24">
        <f t="shared" si="689"/>
        <v>0.33602229151817536</v>
      </c>
      <c r="AF97" s="24" t="str">
        <f t="shared" si="458"/>
        <v>св.200</v>
      </c>
      <c r="AG97" s="13">
        <v>5750000</v>
      </c>
      <c r="AH97" s="20">
        <v>2939430.97</v>
      </c>
      <c r="AI97" s="29">
        <v>3218248.28</v>
      </c>
      <c r="AJ97" s="24">
        <f t="shared" si="690"/>
        <v>0.51120538608695654</v>
      </c>
      <c r="AK97" s="24">
        <f t="shared" si="460"/>
        <v>0.91336364203696563</v>
      </c>
      <c r="AL97" s="13"/>
      <c r="AM97" s="20"/>
      <c r="AN97" s="29"/>
      <c r="AO97" s="24" t="str">
        <f t="shared" si="631"/>
        <v xml:space="preserve"> </v>
      </c>
      <c r="AP97" s="24" t="str">
        <f t="shared" si="461"/>
        <v xml:space="preserve"> </v>
      </c>
      <c r="AQ97" s="13">
        <f t="shared" ref="AQ97" si="701">AV97+BA97+BF97+BK97+BP97+BU97+BZ97+CE97+CT97+CY97+DD97+DL97+DQ97</f>
        <v>6341171.6100000003</v>
      </c>
      <c r="AR97" s="20">
        <f t="shared" ref="AR97" si="702">AW97+BB97+BG97+BL97+BQ97+BV97+CA97+CF97+CU97+CZ97+DE97+DI97+DM97+DR97</f>
        <v>5912825.3299999991</v>
      </c>
      <c r="AS97" s="40">
        <v>6739609.1099999994</v>
      </c>
      <c r="AT97" s="24">
        <f t="shared" si="491"/>
        <v>0.93244997827775222</v>
      </c>
      <c r="AU97" s="24">
        <f t="shared" si="518"/>
        <v>0.8773246687596099</v>
      </c>
      <c r="AV97" s="13">
        <v>1855000</v>
      </c>
      <c r="AW97" s="20">
        <v>2094262.32</v>
      </c>
      <c r="AX97" s="29">
        <v>4674300.5599999996</v>
      </c>
      <c r="AY97" s="24">
        <f t="shared" si="691"/>
        <v>1.1289823827493262</v>
      </c>
      <c r="AZ97" s="24">
        <f t="shared" si="463"/>
        <v>0.44803758190508836</v>
      </c>
      <c r="BA97" s="13"/>
      <c r="BB97" s="20"/>
      <c r="BC97" s="29"/>
      <c r="BD97" s="24" t="str">
        <f t="shared" si="464"/>
        <v xml:space="preserve"> </v>
      </c>
      <c r="BE97" s="24" t="str">
        <f t="shared" si="465"/>
        <v xml:space="preserve"> </v>
      </c>
      <c r="BF97" s="13">
        <v>217470</v>
      </c>
      <c r="BG97" s="20">
        <v>225625.97</v>
      </c>
      <c r="BH97" s="29">
        <v>76607.02</v>
      </c>
      <c r="BI97" s="24">
        <f t="shared" si="692"/>
        <v>1.0375038855934151</v>
      </c>
      <c r="BJ97" s="24" t="str">
        <f t="shared" si="467"/>
        <v>св.200</v>
      </c>
      <c r="BK97" s="13"/>
      <c r="BL97" s="20"/>
      <c r="BM97" s="29"/>
      <c r="BN97" s="24" t="str">
        <f t="shared" si="628"/>
        <v xml:space="preserve"> </v>
      </c>
      <c r="BO97" s="24" t="str">
        <f t="shared" si="469"/>
        <v xml:space="preserve"> </v>
      </c>
      <c r="BP97" s="13">
        <v>1900000</v>
      </c>
      <c r="BQ97" s="20">
        <v>1166712.6399999999</v>
      </c>
      <c r="BR97" s="29">
        <v>1318703.22</v>
      </c>
      <c r="BS97" s="24">
        <f t="shared" si="492"/>
        <v>0.61405928421052625</v>
      </c>
      <c r="BT97" s="24">
        <f t="shared" si="470"/>
        <v>0.88474239108933084</v>
      </c>
      <c r="BU97" s="13"/>
      <c r="BV97" s="20">
        <v>40383.58</v>
      </c>
      <c r="BW97" s="29"/>
      <c r="BX97" s="24" t="str">
        <f t="shared" si="660"/>
        <v xml:space="preserve"> </v>
      </c>
      <c r="BY97" s="24" t="str">
        <f t="shared" si="472"/>
        <v xml:space="preserve"> </v>
      </c>
      <c r="BZ97" s="13"/>
      <c r="CA97" s="20">
        <v>5833.33</v>
      </c>
      <c r="CB97" s="29"/>
      <c r="CC97" s="24" t="str">
        <f t="shared" si="574"/>
        <v xml:space="preserve"> </v>
      </c>
      <c r="CD97" s="24" t="str">
        <f t="shared" si="473"/>
        <v xml:space="preserve"> </v>
      </c>
      <c r="CE97" s="13">
        <f t="shared" ref="CE97" si="703">CJ97+CO97</f>
        <v>427500</v>
      </c>
      <c r="CF97" s="13">
        <f t="shared" ref="CF97" si="704">CK97+CP97</f>
        <v>1955288.25</v>
      </c>
      <c r="CG97" s="23">
        <v>342664.56</v>
      </c>
      <c r="CH97" s="24" t="str">
        <f t="shared" si="474"/>
        <v>СВ.200</v>
      </c>
      <c r="CI97" s="24" t="str">
        <f t="shared" si="507"/>
        <v>св.200</v>
      </c>
      <c r="CJ97" s="13">
        <v>427500</v>
      </c>
      <c r="CK97" s="20">
        <v>1793288.25</v>
      </c>
      <c r="CL97" s="29">
        <v>342664.56</v>
      </c>
      <c r="CM97" s="24" t="str">
        <f t="shared" si="475"/>
        <v>СВ.200</v>
      </c>
      <c r="CN97" s="24" t="str">
        <f t="shared" si="508"/>
        <v>св.200</v>
      </c>
      <c r="CO97" s="13"/>
      <c r="CP97" s="20">
        <v>162000</v>
      </c>
      <c r="CQ97" s="29"/>
      <c r="CR97" s="24" t="str">
        <f t="shared" si="476"/>
        <v xml:space="preserve"> </v>
      </c>
      <c r="CS97" s="24" t="str">
        <f t="shared" si="477"/>
        <v xml:space="preserve"> </v>
      </c>
      <c r="CT97" s="13">
        <v>75000</v>
      </c>
      <c r="CU97" s="20">
        <v>171145.60000000001</v>
      </c>
      <c r="CV97" s="29">
        <v>61422.91</v>
      </c>
      <c r="CW97" s="24" t="str">
        <f t="shared" si="509"/>
        <v>СВ.200</v>
      </c>
      <c r="CX97" s="24" t="str">
        <f t="shared" si="510"/>
        <v>св.200</v>
      </c>
      <c r="CY97" s="13"/>
      <c r="CZ97" s="20"/>
      <c r="DA97" s="29"/>
      <c r="DB97" s="24" t="str">
        <f t="shared" si="693"/>
        <v xml:space="preserve"> </v>
      </c>
      <c r="DC97" s="24" t="str">
        <f t="shared" si="479"/>
        <v xml:space="preserve"> </v>
      </c>
      <c r="DD97" s="13">
        <v>100000</v>
      </c>
      <c r="DE97" s="20">
        <v>600</v>
      </c>
      <c r="DF97" s="29">
        <v>66883.92</v>
      </c>
      <c r="DG97" s="24">
        <f>IF(DE97&lt;=0," ",IF(DF97&lt;=0," ",IF(DE97/DF97*100&gt;200,"СВ.200",DE97/DF97)))</f>
        <v>8.9707660675391043E-3</v>
      </c>
      <c r="DH97" s="24">
        <f t="shared" si="481"/>
        <v>8.9707660675391043E-3</v>
      </c>
      <c r="DI97" s="13"/>
      <c r="DJ97" s="29"/>
      <c r="DK97" s="24" t="str">
        <f t="shared" si="482"/>
        <v xml:space="preserve"> </v>
      </c>
      <c r="DL97" s="13"/>
      <c r="DM97" s="20"/>
      <c r="DN97" s="29"/>
      <c r="DO97" s="24" t="str">
        <f t="shared" si="695"/>
        <v xml:space="preserve"> </v>
      </c>
      <c r="DP97" s="58" t="str">
        <f t="shared" si="484"/>
        <v xml:space="preserve"> </v>
      </c>
      <c r="DQ97" s="13">
        <v>1766201.61</v>
      </c>
      <c r="DR97" s="20">
        <v>252973.64</v>
      </c>
      <c r="DS97" s="29">
        <v>199026.92</v>
      </c>
      <c r="DT97" s="24">
        <f t="shared" si="626"/>
        <v>0.14323033031319679</v>
      </c>
      <c r="DU97" s="24">
        <f t="shared" si="659"/>
        <v>1.2710523782410943</v>
      </c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</row>
    <row r="98" spans="1:144" s="15" customFormat="1" ht="15.75" customHeight="1" outlineLevel="1" x14ac:dyDescent="0.25">
      <c r="A98" s="14">
        <f>A97+1</f>
        <v>78</v>
      </c>
      <c r="B98" s="8" t="s">
        <v>30</v>
      </c>
      <c r="C98" s="13">
        <f t="shared" si="512"/>
        <v>2888634</v>
      </c>
      <c r="D98" s="13">
        <f t="shared" si="513"/>
        <v>2084277.4400000002</v>
      </c>
      <c r="E98" s="23">
        <v>1807184.58</v>
      </c>
      <c r="F98" s="24">
        <f t="shared" si="485"/>
        <v>0.72154431471761404</v>
      </c>
      <c r="G98" s="24">
        <f t="shared" si="486"/>
        <v>1.1533284773822052</v>
      </c>
      <c r="H98" s="13">
        <f t="shared" ref="H98:H100" si="705">M98+R98+W98+AB98+AG98+AL98</f>
        <v>2376050</v>
      </c>
      <c r="I98" s="13">
        <f t="shared" ref="I98:I100" si="706">N98+S98+X98+AC98+AH98+AM98</f>
        <v>1613794.37</v>
      </c>
      <c r="J98" s="20">
        <v>1571971.4900000002</v>
      </c>
      <c r="K98" s="24">
        <f t="shared" si="686"/>
        <v>0.67919209191725771</v>
      </c>
      <c r="L98" s="24">
        <f t="shared" si="450"/>
        <v>1.0266053680146578</v>
      </c>
      <c r="M98" s="13">
        <v>821150</v>
      </c>
      <c r="N98" s="20">
        <v>693027.78</v>
      </c>
      <c r="O98" s="29">
        <v>530005.53</v>
      </c>
      <c r="P98" s="24">
        <f t="shared" si="687"/>
        <v>0.84397220970590026</v>
      </c>
      <c r="Q98" s="24">
        <f t="shared" si="452"/>
        <v>1.3075859416032884</v>
      </c>
      <c r="R98" s="13"/>
      <c r="S98" s="20"/>
      <c r="T98" s="29"/>
      <c r="U98" s="24" t="str">
        <f t="shared" si="688"/>
        <v xml:space="preserve"> </v>
      </c>
      <c r="V98" s="24" t="str">
        <f t="shared" ref="V98:V100" si="707">IF(S98=0," ",IF(S98/T98*100&gt;200,"св.200",S98/T98))</f>
        <v xml:space="preserve"> </v>
      </c>
      <c r="W98" s="13">
        <v>102900</v>
      </c>
      <c r="X98" s="20"/>
      <c r="Y98" s="29">
        <v>99858.3</v>
      </c>
      <c r="Z98" s="24" t="str">
        <f t="shared" si="696"/>
        <v xml:space="preserve"> </v>
      </c>
      <c r="AA98" s="24">
        <f t="shared" si="456"/>
        <v>0</v>
      </c>
      <c r="AB98" s="13">
        <v>375000</v>
      </c>
      <c r="AC98" s="20">
        <v>133327.17000000001</v>
      </c>
      <c r="AD98" s="29">
        <v>185460.78</v>
      </c>
      <c r="AE98" s="24">
        <f t="shared" si="689"/>
        <v>0.35553912000000004</v>
      </c>
      <c r="AF98" s="24">
        <f t="shared" si="458"/>
        <v>0.71889684708540535</v>
      </c>
      <c r="AG98" s="13">
        <v>1062000</v>
      </c>
      <c r="AH98" s="20">
        <v>781614.42</v>
      </c>
      <c r="AI98" s="29">
        <v>739956.88</v>
      </c>
      <c r="AJ98" s="24">
        <f t="shared" si="690"/>
        <v>0.73598344632768364</v>
      </c>
      <c r="AK98" s="24">
        <f t="shared" si="460"/>
        <v>1.0562972534291457</v>
      </c>
      <c r="AL98" s="13">
        <v>15000</v>
      </c>
      <c r="AM98" s="20">
        <v>5825</v>
      </c>
      <c r="AN98" s="29">
        <v>16690</v>
      </c>
      <c r="AO98" s="24">
        <f t="shared" si="631"/>
        <v>0.38833333333333331</v>
      </c>
      <c r="AP98" s="24">
        <f t="shared" si="461"/>
        <v>0.34901138406231275</v>
      </c>
      <c r="AQ98" s="13">
        <f t="shared" ref="AQ98:AQ100" si="708">AV98+BA98+BF98+BK98+BP98+BU98+BZ98+CE98+CT98+CY98+DD98+DL98+DQ98</f>
        <v>512584</v>
      </c>
      <c r="AR98" s="20">
        <f t="shared" ref="AR98:AR100" si="709">AW98+BB98+BG98+BL98+BQ98+BV98+CA98+CF98+CU98+CZ98+DE98+DI98+DM98+DR98</f>
        <v>470483.07</v>
      </c>
      <c r="AS98" s="40">
        <v>235213.09000000003</v>
      </c>
      <c r="AT98" s="24">
        <f t="shared" si="491"/>
        <v>0.91786530597911753</v>
      </c>
      <c r="AU98" s="24" t="str">
        <f t="shared" si="518"/>
        <v>св.200</v>
      </c>
      <c r="AV98" s="13">
        <v>87200</v>
      </c>
      <c r="AW98" s="20">
        <v>88159.14</v>
      </c>
      <c r="AX98" s="29">
        <v>118173.14</v>
      </c>
      <c r="AY98" s="24">
        <f t="shared" si="691"/>
        <v>1.0109993119266054</v>
      </c>
      <c r="AZ98" s="24">
        <f t="shared" si="463"/>
        <v>0.74601673442882199</v>
      </c>
      <c r="BA98" s="13"/>
      <c r="BB98" s="20"/>
      <c r="BC98" s="29"/>
      <c r="BD98" s="24" t="str">
        <f t="shared" si="464"/>
        <v xml:space="preserve"> </v>
      </c>
      <c r="BE98" s="24" t="str">
        <f t="shared" si="465"/>
        <v xml:space="preserve"> </v>
      </c>
      <c r="BF98" s="13">
        <v>75384</v>
      </c>
      <c r="BG98" s="20">
        <v>32323.93</v>
      </c>
      <c r="BH98" s="29">
        <v>50256</v>
      </c>
      <c r="BI98" s="24">
        <f t="shared" si="692"/>
        <v>0.42879032685981111</v>
      </c>
      <c r="BJ98" s="24">
        <f t="shared" si="467"/>
        <v>0.64318549028971661</v>
      </c>
      <c r="BK98" s="13"/>
      <c r="BL98" s="20"/>
      <c r="BM98" s="29"/>
      <c r="BN98" s="24" t="str">
        <f t="shared" si="628"/>
        <v xml:space="preserve"> </v>
      </c>
      <c r="BO98" s="24" t="str">
        <f t="shared" si="469"/>
        <v xml:space="preserve"> </v>
      </c>
      <c r="BP98" s="13"/>
      <c r="BQ98" s="20"/>
      <c r="BR98" s="29"/>
      <c r="BS98" s="24" t="str">
        <f t="shared" si="492"/>
        <v xml:space="preserve"> </v>
      </c>
      <c r="BT98" s="24" t="str">
        <f t="shared" si="470"/>
        <v xml:space="preserve"> </v>
      </c>
      <c r="BU98" s="13"/>
      <c r="BV98" s="20"/>
      <c r="BW98" s="29"/>
      <c r="BX98" s="24" t="str">
        <f t="shared" si="660"/>
        <v xml:space="preserve"> </v>
      </c>
      <c r="BY98" s="24" t="str">
        <f t="shared" si="472"/>
        <v xml:space="preserve"> </v>
      </c>
      <c r="BZ98" s="13"/>
      <c r="CA98" s="20"/>
      <c r="CB98" s="29"/>
      <c r="CC98" s="24" t="str">
        <f t="shared" si="574"/>
        <v xml:space="preserve"> </v>
      </c>
      <c r="CD98" s="24" t="str">
        <f t="shared" si="473"/>
        <v xml:space="preserve"> </v>
      </c>
      <c r="CE98" s="13">
        <f t="shared" ref="CE98:CE100" si="710">CJ98+CO98</f>
        <v>0</v>
      </c>
      <c r="CF98" s="13">
        <f t="shared" ref="CF98:CF100" si="711">CK98+CP98</f>
        <v>0</v>
      </c>
      <c r="CG98" s="23">
        <v>0</v>
      </c>
      <c r="CH98" s="24" t="str">
        <f t="shared" ref="CH98:CH100" si="712">IF(CF98&lt;=0," ",IF(CE98&lt;=0," ",IF(CF98/CE98*100&gt;200,"СВ.200",CF98/CE98)))</f>
        <v xml:space="preserve"> </v>
      </c>
      <c r="CI98" s="24" t="str">
        <f t="shared" ref="CI98:CI100" si="713">IF(CG98=0," ",IF(CF98/CG98*100&gt;200,"св.200",CF98/CG98))</f>
        <v xml:space="preserve"> </v>
      </c>
      <c r="CJ98" s="13"/>
      <c r="CK98" s="20"/>
      <c r="CL98" s="29"/>
      <c r="CM98" s="24" t="str">
        <f t="shared" si="475"/>
        <v xml:space="preserve"> </v>
      </c>
      <c r="CN98" s="24" t="str">
        <f t="shared" si="508"/>
        <v xml:space="preserve"> </v>
      </c>
      <c r="CO98" s="13"/>
      <c r="CP98" s="20"/>
      <c r="CQ98" s="29"/>
      <c r="CR98" s="24" t="str">
        <f t="shared" si="476"/>
        <v xml:space="preserve"> </v>
      </c>
      <c r="CS98" s="24" t="str">
        <f t="shared" si="477"/>
        <v xml:space="preserve"> </v>
      </c>
      <c r="CT98" s="13"/>
      <c r="CU98" s="20"/>
      <c r="CV98" s="29"/>
      <c r="CW98" s="24" t="str">
        <f t="shared" si="509"/>
        <v xml:space="preserve"> </v>
      </c>
      <c r="CX98" s="24" t="str">
        <f t="shared" si="510"/>
        <v xml:space="preserve"> </v>
      </c>
      <c r="CY98" s="13"/>
      <c r="CZ98" s="20"/>
      <c r="DA98" s="29"/>
      <c r="DB98" s="24" t="str">
        <f t="shared" si="693"/>
        <v xml:space="preserve"> </v>
      </c>
      <c r="DC98" s="24" t="str">
        <f t="shared" si="479"/>
        <v xml:space="preserve"> </v>
      </c>
      <c r="DD98" s="13"/>
      <c r="DE98" s="20"/>
      <c r="DF98" s="29"/>
      <c r="DG98" s="24" t="str">
        <f t="shared" ref="DG98:DG100" si="714">IF(DE98&lt;=0," ",IF(DF98&lt;=0," ",IF(DE98/DF98*100&gt;200,"СВ.200",DE98/DF98)))</f>
        <v xml:space="preserve"> </v>
      </c>
      <c r="DH98" s="24" t="str">
        <f t="shared" ref="DH98:DH100" si="715">IF(DF98=0," ",IF(DE98/DF98*100&gt;200,"св.200",DE98/DF98))</f>
        <v xml:space="preserve"> </v>
      </c>
      <c r="DI98" s="13"/>
      <c r="DJ98" s="29"/>
      <c r="DK98" s="24" t="str">
        <f t="shared" si="482"/>
        <v xml:space="preserve"> </v>
      </c>
      <c r="DL98" s="13"/>
      <c r="DM98" s="20"/>
      <c r="DN98" s="29"/>
      <c r="DO98" s="24" t="str">
        <f t="shared" si="695"/>
        <v xml:space="preserve"> </v>
      </c>
      <c r="DP98" s="58" t="str">
        <f t="shared" si="484"/>
        <v xml:space="preserve"> </v>
      </c>
      <c r="DQ98" s="13">
        <v>350000</v>
      </c>
      <c r="DR98" s="20">
        <v>350000</v>
      </c>
      <c r="DS98" s="29">
        <v>66783.95</v>
      </c>
      <c r="DT98" s="24">
        <f t="shared" si="626"/>
        <v>1</v>
      </c>
      <c r="DU98" s="24" t="str">
        <f t="shared" si="659"/>
        <v>св.200</v>
      </c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</row>
    <row r="99" spans="1:144" s="15" customFormat="1" ht="15.75" customHeight="1" outlineLevel="1" x14ac:dyDescent="0.25">
      <c r="A99" s="14">
        <f t="shared" ref="A99:A100" si="716">A98+1</f>
        <v>79</v>
      </c>
      <c r="B99" s="8" t="s">
        <v>44</v>
      </c>
      <c r="C99" s="13">
        <f t="shared" si="512"/>
        <v>2765115.84</v>
      </c>
      <c r="D99" s="13">
        <f t="shared" si="513"/>
        <v>2249240.63</v>
      </c>
      <c r="E99" s="23">
        <v>2127077.5299999998</v>
      </c>
      <c r="F99" s="24">
        <f t="shared" si="485"/>
        <v>0.81343450334435174</v>
      </c>
      <c r="G99" s="24">
        <f t="shared" si="486"/>
        <v>1.0574323682503477</v>
      </c>
      <c r="H99" s="13">
        <f t="shared" si="705"/>
        <v>2448350</v>
      </c>
      <c r="I99" s="13">
        <f t="shared" si="706"/>
        <v>1654385.87</v>
      </c>
      <c r="J99" s="20">
        <v>1622371.46</v>
      </c>
      <c r="K99" s="24">
        <f t="shared" si="686"/>
        <v>0.67571461188147119</v>
      </c>
      <c r="L99" s="24">
        <f t="shared" si="450"/>
        <v>1.0197330949103358</v>
      </c>
      <c r="M99" s="13">
        <v>1016050</v>
      </c>
      <c r="N99" s="20">
        <v>824605.15</v>
      </c>
      <c r="O99" s="29">
        <v>714039.17</v>
      </c>
      <c r="P99" s="24">
        <f t="shared" si="687"/>
        <v>0.81157930219969487</v>
      </c>
      <c r="Q99" s="24">
        <f t="shared" si="452"/>
        <v>1.1548458188925406</v>
      </c>
      <c r="R99" s="13"/>
      <c r="S99" s="20"/>
      <c r="T99" s="29"/>
      <c r="U99" s="24" t="str">
        <f t="shared" si="688"/>
        <v xml:space="preserve"> </v>
      </c>
      <c r="V99" s="24" t="str">
        <f t="shared" si="707"/>
        <v xml:space="preserve"> </v>
      </c>
      <c r="W99" s="13">
        <v>250500</v>
      </c>
      <c r="X99" s="20"/>
      <c r="Y99" s="29">
        <v>134886.6</v>
      </c>
      <c r="Z99" s="24" t="str">
        <f t="shared" si="696"/>
        <v xml:space="preserve"> </v>
      </c>
      <c r="AA99" s="24">
        <f t="shared" si="456"/>
        <v>0</v>
      </c>
      <c r="AB99" s="13">
        <v>246000</v>
      </c>
      <c r="AC99" s="20">
        <v>126931.13</v>
      </c>
      <c r="AD99" s="29">
        <v>75691.47</v>
      </c>
      <c r="AE99" s="24">
        <f t="shared" si="689"/>
        <v>0.51598020325203253</v>
      </c>
      <c r="AF99" s="24">
        <f t="shared" si="458"/>
        <v>1.6769542195441574</v>
      </c>
      <c r="AG99" s="13">
        <v>927000</v>
      </c>
      <c r="AH99" s="20">
        <v>699749.59</v>
      </c>
      <c r="AI99" s="29">
        <v>693204.22</v>
      </c>
      <c r="AJ99" s="24">
        <f t="shared" si="690"/>
        <v>0.75485392664509166</v>
      </c>
      <c r="AK99" s="24">
        <f t="shared" si="460"/>
        <v>1.0094421958366036</v>
      </c>
      <c r="AL99" s="13">
        <v>8800</v>
      </c>
      <c r="AM99" s="20">
        <v>3100</v>
      </c>
      <c r="AN99" s="29">
        <v>4550</v>
      </c>
      <c r="AO99" s="24">
        <f t="shared" si="631"/>
        <v>0.35227272727272729</v>
      </c>
      <c r="AP99" s="24">
        <f t="shared" si="461"/>
        <v>0.68131868131868134</v>
      </c>
      <c r="AQ99" s="13">
        <f t="shared" si="708"/>
        <v>316765.83999999997</v>
      </c>
      <c r="AR99" s="20">
        <f t="shared" si="709"/>
        <v>594854.76</v>
      </c>
      <c r="AS99" s="40">
        <v>504706.07</v>
      </c>
      <c r="AT99" s="24">
        <f t="shared" si="491"/>
        <v>1.8779005968572877</v>
      </c>
      <c r="AU99" s="24">
        <f t="shared" si="518"/>
        <v>1.1786162191391913</v>
      </c>
      <c r="AV99" s="13">
        <v>93750</v>
      </c>
      <c r="AW99" s="20">
        <v>84324.89</v>
      </c>
      <c r="AX99" s="29">
        <v>85690.5</v>
      </c>
      <c r="AY99" s="24">
        <f t="shared" si="691"/>
        <v>0.89946549333333337</v>
      </c>
      <c r="AZ99" s="24">
        <f t="shared" si="463"/>
        <v>0.98406346094374519</v>
      </c>
      <c r="BA99" s="13">
        <v>15160</v>
      </c>
      <c r="BB99" s="20">
        <v>15722.77</v>
      </c>
      <c r="BC99" s="29">
        <v>147.16999999999999</v>
      </c>
      <c r="BD99" s="24">
        <f t="shared" si="464"/>
        <v>1.0371220316622691</v>
      </c>
      <c r="BE99" s="24" t="str">
        <f t="shared" si="465"/>
        <v>св.200</v>
      </c>
      <c r="BF99" s="13"/>
      <c r="BG99" s="20"/>
      <c r="BH99" s="29"/>
      <c r="BI99" s="24" t="str">
        <f t="shared" si="692"/>
        <v xml:space="preserve"> </v>
      </c>
      <c r="BJ99" s="24" t="str">
        <f t="shared" si="467"/>
        <v xml:space="preserve"> </v>
      </c>
      <c r="BK99" s="13"/>
      <c r="BL99" s="20"/>
      <c r="BM99" s="29"/>
      <c r="BN99" s="24" t="str">
        <f t="shared" si="628"/>
        <v xml:space="preserve"> </v>
      </c>
      <c r="BO99" s="24" t="str">
        <f t="shared" si="469"/>
        <v xml:space="preserve"> </v>
      </c>
      <c r="BP99" s="13"/>
      <c r="BQ99" s="20"/>
      <c r="BR99" s="29"/>
      <c r="BS99" s="24" t="str">
        <f t="shared" si="492"/>
        <v xml:space="preserve"> </v>
      </c>
      <c r="BT99" s="24" t="str">
        <f>IF(BQ99&lt;=0," ",IF(BQ99/BR99*100&gt;200,"св.200",BQ99/BR99))</f>
        <v xml:space="preserve"> </v>
      </c>
      <c r="BU99" s="13"/>
      <c r="BV99" s="20">
        <v>215356.58</v>
      </c>
      <c r="BW99" s="29"/>
      <c r="BX99" s="24" t="str">
        <f t="shared" si="660"/>
        <v xml:space="preserve"> </v>
      </c>
      <c r="BY99" s="24" t="str">
        <f t="shared" si="472"/>
        <v xml:space="preserve"> </v>
      </c>
      <c r="BZ99" s="13"/>
      <c r="CA99" s="20"/>
      <c r="CB99" s="29">
        <v>135416.67000000001</v>
      </c>
      <c r="CC99" s="24" t="str">
        <f t="shared" si="574"/>
        <v xml:space="preserve"> </v>
      </c>
      <c r="CD99" s="24">
        <f t="shared" si="473"/>
        <v>0</v>
      </c>
      <c r="CE99" s="13">
        <f t="shared" si="710"/>
        <v>0</v>
      </c>
      <c r="CF99" s="13">
        <f t="shared" si="711"/>
        <v>71594.679999999993</v>
      </c>
      <c r="CG99" s="23">
        <v>117000</v>
      </c>
      <c r="CH99" s="24" t="str">
        <f t="shared" si="712"/>
        <v xml:space="preserve"> </v>
      </c>
      <c r="CI99" s="24">
        <f t="shared" si="713"/>
        <v>0.61192034188034183</v>
      </c>
      <c r="CJ99" s="13"/>
      <c r="CK99" s="20"/>
      <c r="CL99" s="29"/>
      <c r="CM99" s="24" t="str">
        <f t="shared" si="475"/>
        <v xml:space="preserve"> </v>
      </c>
      <c r="CN99" s="24" t="str">
        <f t="shared" si="508"/>
        <v xml:space="preserve"> </v>
      </c>
      <c r="CO99" s="13"/>
      <c r="CP99" s="20">
        <v>71594.679999999993</v>
      </c>
      <c r="CQ99" s="29">
        <v>117000</v>
      </c>
      <c r="CR99" s="24" t="str">
        <f t="shared" si="476"/>
        <v xml:space="preserve"> </v>
      </c>
      <c r="CS99" s="24">
        <f t="shared" si="477"/>
        <v>0.61192034188034183</v>
      </c>
      <c r="CT99" s="13"/>
      <c r="CU99" s="20"/>
      <c r="CV99" s="29"/>
      <c r="CW99" s="24" t="str">
        <f t="shared" si="509"/>
        <v xml:space="preserve"> </v>
      </c>
      <c r="CX99" s="24" t="str">
        <f t="shared" si="510"/>
        <v xml:space="preserve"> </v>
      </c>
      <c r="CY99" s="13"/>
      <c r="CZ99" s="20"/>
      <c r="DA99" s="29"/>
      <c r="DB99" s="24" t="str">
        <f t="shared" si="693"/>
        <v xml:space="preserve"> </v>
      </c>
      <c r="DC99" s="24" t="str">
        <f t="shared" si="479"/>
        <v xml:space="preserve"> </v>
      </c>
      <c r="DD99" s="13"/>
      <c r="DE99" s="20"/>
      <c r="DF99" s="29">
        <v>31536.73</v>
      </c>
      <c r="DG99" s="24" t="str">
        <f t="shared" si="714"/>
        <v xml:space="preserve"> </v>
      </c>
      <c r="DH99" s="24">
        <f t="shared" si="715"/>
        <v>0</v>
      </c>
      <c r="DI99" s="13"/>
      <c r="DJ99" s="29"/>
      <c r="DK99" s="24" t="str">
        <f>IF(DI99=0," ",IF(DI99/DJ99*100&gt;200,"св.200",DI99/DJ99))</f>
        <v xml:space="preserve"> </v>
      </c>
      <c r="DL99" s="13"/>
      <c r="DM99" s="20"/>
      <c r="DN99" s="29"/>
      <c r="DO99" s="24" t="str">
        <f t="shared" si="695"/>
        <v xml:space="preserve"> </v>
      </c>
      <c r="DP99" s="58" t="str">
        <f t="shared" si="484"/>
        <v xml:space="preserve"> </v>
      </c>
      <c r="DQ99" s="13">
        <v>207855.84</v>
      </c>
      <c r="DR99" s="20">
        <v>207855.84</v>
      </c>
      <c r="DS99" s="29">
        <v>134915</v>
      </c>
      <c r="DT99" s="24">
        <f t="shared" si="626"/>
        <v>1</v>
      </c>
      <c r="DU99" s="24">
        <f t="shared" si="659"/>
        <v>1.5406429233220917</v>
      </c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</row>
    <row r="100" spans="1:144" s="15" customFormat="1" ht="15.75" customHeight="1" outlineLevel="1" x14ac:dyDescent="0.25">
      <c r="A100" s="14">
        <f t="shared" si="716"/>
        <v>80</v>
      </c>
      <c r="B100" s="8" t="s">
        <v>103</v>
      </c>
      <c r="C100" s="13">
        <f t="shared" si="512"/>
        <v>998072.35</v>
      </c>
      <c r="D100" s="13">
        <f t="shared" si="513"/>
        <v>820007.46000000008</v>
      </c>
      <c r="E100" s="23">
        <v>651593.30000000005</v>
      </c>
      <c r="F100" s="24">
        <f t="shared" si="485"/>
        <v>0.82159120027721444</v>
      </c>
      <c r="G100" s="24">
        <f t="shared" si="486"/>
        <v>1.2584651499639423</v>
      </c>
      <c r="H100" s="13">
        <f t="shared" si="705"/>
        <v>882850</v>
      </c>
      <c r="I100" s="13">
        <f t="shared" si="706"/>
        <v>688787.58000000007</v>
      </c>
      <c r="J100" s="20">
        <v>351532.22</v>
      </c>
      <c r="K100" s="24">
        <f t="shared" si="686"/>
        <v>0.78018641898397245</v>
      </c>
      <c r="L100" s="24">
        <f t="shared" si="450"/>
        <v>1.9593867668801459</v>
      </c>
      <c r="M100" s="13">
        <v>166250</v>
      </c>
      <c r="N100" s="20">
        <v>145272.39000000001</v>
      </c>
      <c r="O100" s="29">
        <v>88263.85</v>
      </c>
      <c r="P100" s="24">
        <f t="shared" si="687"/>
        <v>0.87381888721804524</v>
      </c>
      <c r="Q100" s="24">
        <f t="shared" si="452"/>
        <v>1.6458877558592788</v>
      </c>
      <c r="R100" s="13"/>
      <c r="S100" s="20"/>
      <c r="T100" s="29"/>
      <c r="U100" s="24" t="str">
        <f t="shared" si="688"/>
        <v xml:space="preserve"> </v>
      </c>
      <c r="V100" s="24" t="str">
        <f t="shared" si="707"/>
        <v xml:space="preserve"> </v>
      </c>
      <c r="W100" s="13">
        <v>600</v>
      </c>
      <c r="X100" s="20">
        <v>523.79999999999995</v>
      </c>
      <c r="Y100" s="29">
        <v>497.4</v>
      </c>
      <c r="Z100" s="24">
        <f t="shared" ref="Z100" si="717">IF(X100&lt;=0," ",IF(W100&lt;=0," ",IF(X100/W100*100&gt;200,"СВ.200",X100/W100)))</f>
        <v>0.87299999999999989</v>
      </c>
      <c r="AA100" s="24">
        <f t="shared" ref="AA100" si="718">IF(Y100=0," ",IF(X100/Y100*100&gt;200,"св.200",X100/Y100))</f>
        <v>1.0530759951749096</v>
      </c>
      <c r="AB100" s="13">
        <v>279000</v>
      </c>
      <c r="AC100" s="20">
        <v>148591.35999999999</v>
      </c>
      <c r="AD100" s="29">
        <v>23460.17</v>
      </c>
      <c r="AE100" s="24">
        <f t="shared" si="689"/>
        <v>0.53258551971326162</v>
      </c>
      <c r="AF100" s="24" t="str">
        <f t="shared" si="458"/>
        <v>св.200</v>
      </c>
      <c r="AG100" s="13">
        <v>432000</v>
      </c>
      <c r="AH100" s="20">
        <v>391600.03</v>
      </c>
      <c r="AI100" s="29">
        <v>237710.8</v>
      </c>
      <c r="AJ100" s="24">
        <f t="shared" si="690"/>
        <v>0.90648155092592597</v>
      </c>
      <c r="AK100" s="24">
        <f t="shared" si="460"/>
        <v>1.6473800517267203</v>
      </c>
      <c r="AL100" s="13">
        <v>5000</v>
      </c>
      <c r="AM100" s="20">
        <v>2800</v>
      </c>
      <c r="AN100" s="29">
        <v>1600</v>
      </c>
      <c r="AO100" s="24">
        <f t="shared" si="631"/>
        <v>0.56000000000000005</v>
      </c>
      <c r="AP100" s="24">
        <f t="shared" si="461"/>
        <v>1.75</v>
      </c>
      <c r="AQ100" s="13">
        <f t="shared" si="708"/>
        <v>115222.35</v>
      </c>
      <c r="AR100" s="20">
        <f t="shared" si="709"/>
        <v>131219.88</v>
      </c>
      <c r="AS100" s="40">
        <v>300061.08</v>
      </c>
      <c r="AT100" s="24">
        <f t="shared" ref="AT100" si="719">IF(AR100&lt;=0," ",IF(AQ100&lt;=0," ",IF(AR100/AQ100*100&gt;200,"СВ.200",AR100/AQ100)))</f>
        <v>1.1388405114111975</v>
      </c>
      <c r="AU100" s="24">
        <f t="shared" ref="AU100" si="720">IF(AS100=0," ",IF(AR100/AS100*100&gt;200,"св.200",AR100/AS100))</f>
        <v>0.43731056356925729</v>
      </c>
      <c r="AV100" s="13">
        <v>64500</v>
      </c>
      <c r="AW100" s="20">
        <v>69764.539999999994</v>
      </c>
      <c r="AX100" s="29">
        <v>113060.99</v>
      </c>
      <c r="AY100" s="24">
        <f t="shared" si="691"/>
        <v>1.0816207751937983</v>
      </c>
      <c r="AZ100" s="24">
        <f t="shared" si="463"/>
        <v>0.61705226533042024</v>
      </c>
      <c r="BA100" s="13">
        <v>1268</v>
      </c>
      <c r="BB100" s="20"/>
      <c r="BC100" s="29">
        <v>23424.43</v>
      </c>
      <c r="BD100" s="24" t="str">
        <f t="shared" ref="BD100" si="721">IF(BB100&lt;=0," ",IF(BA100&lt;=0," ",IF(BB100/BA100*100&gt;200,"СВ.200",BB100/BA100)))</f>
        <v xml:space="preserve"> </v>
      </c>
      <c r="BE100" s="24">
        <f t="shared" ref="BE100" si="722">IF(BC100=0," ",IF(BB100/BC100*100&gt;200,"св.200",BB100/BC100))</f>
        <v>0</v>
      </c>
      <c r="BF100" s="13"/>
      <c r="BG100" s="20"/>
      <c r="BH100" s="29"/>
      <c r="BI100" s="24" t="str">
        <f t="shared" si="692"/>
        <v xml:space="preserve"> </v>
      </c>
      <c r="BJ100" s="24" t="str">
        <f>IF(BG100=0," ",IF(BG100/BH100*100&gt;200,"св.200",BG100/BH100))</f>
        <v xml:space="preserve"> </v>
      </c>
      <c r="BK100" s="13"/>
      <c r="BL100" s="20"/>
      <c r="BM100" s="29"/>
      <c r="BN100" s="24" t="str">
        <f t="shared" si="628"/>
        <v xml:space="preserve"> </v>
      </c>
      <c r="BO100" s="24" t="str">
        <f t="shared" si="469"/>
        <v xml:space="preserve"> </v>
      </c>
      <c r="BP100" s="13"/>
      <c r="BQ100" s="20"/>
      <c r="BR100" s="29"/>
      <c r="BS100" s="24" t="str">
        <f t="shared" si="492"/>
        <v xml:space="preserve"> </v>
      </c>
      <c r="BT100" s="24" t="str">
        <f t="shared" si="470"/>
        <v xml:space="preserve"> </v>
      </c>
      <c r="BU100" s="13"/>
      <c r="BV100" s="20"/>
      <c r="BW100" s="29"/>
      <c r="BX100" s="24" t="str">
        <f t="shared" si="660"/>
        <v xml:space="preserve"> </v>
      </c>
      <c r="BY100" s="24" t="str">
        <f t="shared" si="472"/>
        <v xml:space="preserve"> </v>
      </c>
      <c r="BZ100" s="13"/>
      <c r="CA100" s="20"/>
      <c r="CB100" s="29"/>
      <c r="CC100" s="24" t="str">
        <f t="shared" si="574"/>
        <v xml:space="preserve"> </v>
      </c>
      <c r="CD100" s="24" t="str">
        <f t="shared" si="473"/>
        <v xml:space="preserve"> </v>
      </c>
      <c r="CE100" s="13">
        <f t="shared" si="710"/>
        <v>0</v>
      </c>
      <c r="CF100" s="13">
        <f t="shared" si="711"/>
        <v>0</v>
      </c>
      <c r="CG100" s="23">
        <v>0</v>
      </c>
      <c r="CH100" s="24" t="str">
        <f t="shared" si="712"/>
        <v xml:space="preserve"> </v>
      </c>
      <c r="CI100" s="24" t="str">
        <f t="shared" si="713"/>
        <v xml:space="preserve"> </v>
      </c>
      <c r="CJ100" s="13"/>
      <c r="CK100" s="20"/>
      <c r="CL100" s="29"/>
      <c r="CM100" s="24" t="str">
        <f t="shared" si="475"/>
        <v xml:space="preserve"> </v>
      </c>
      <c r="CN100" s="24" t="str">
        <f t="shared" si="508"/>
        <v xml:space="preserve"> </v>
      </c>
      <c r="CO100" s="13"/>
      <c r="CP100" s="20"/>
      <c r="CQ100" s="29"/>
      <c r="CR100" s="24" t="str">
        <f t="shared" si="476"/>
        <v xml:space="preserve"> </v>
      </c>
      <c r="CS100" s="24" t="str">
        <f t="shared" si="477"/>
        <v xml:space="preserve"> </v>
      </c>
      <c r="CT100" s="13"/>
      <c r="CU100" s="20"/>
      <c r="CV100" s="29"/>
      <c r="CW100" s="24" t="str">
        <f t="shared" si="509"/>
        <v xml:space="preserve"> </v>
      </c>
      <c r="CX100" s="24" t="str">
        <f t="shared" si="510"/>
        <v xml:space="preserve"> </v>
      </c>
      <c r="CY100" s="13"/>
      <c r="CZ100" s="20"/>
      <c r="DA100" s="29"/>
      <c r="DB100" s="24" t="str">
        <f t="shared" si="693"/>
        <v xml:space="preserve"> </v>
      </c>
      <c r="DC100" s="24" t="str">
        <f t="shared" si="479"/>
        <v xml:space="preserve"> </v>
      </c>
      <c r="DD100" s="13"/>
      <c r="DE100" s="20">
        <v>12001</v>
      </c>
      <c r="DF100" s="29"/>
      <c r="DG100" s="24" t="str">
        <f t="shared" si="714"/>
        <v xml:space="preserve"> </v>
      </c>
      <c r="DH100" s="24" t="str">
        <f t="shared" si="715"/>
        <v xml:space="preserve"> </v>
      </c>
      <c r="DI100" s="13"/>
      <c r="DJ100" s="29"/>
      <c r="DK100" s="24" t="str">
        <f t="shared" ref="DK100:DK102" si="723">IF(DI100=0," ",IF(DI100/DJ100*100&gt;200,"св.200",DI100/DJ100))</f>
        <v xml:space="preserve"> </v>
      </c>
      <c r="DL100" s="13"/>
      <c r="DM100" s="20"/>
      <c r="DN100" s="29"/>
      <c r="DO100" s="24" t="str">
        <f t="shared" si="695"/>
        <v xml:space="preserve"> </v>
      </c>
      <c r="DP100" s="58" t="str">
        <f t="shared" si="484"/>
        <v xml:space="preserve"> </v>
      </c>
      <c r="DQ100" s="13">
        <v>49454.35</v>
      </c>
      <c r="DR100" s="20">
        <v>49454.34</v>
      </c>
      <c r="DS100" s="29">
        <v>163575.66</v>
      </c>
      <c r="DT100" s="24">
        <f t="shared" si="626"/>
        <v>0.99999979779331849</v>
      </c>
      <c r="DU100" s="24">
        <f t="shared" si="659"/>
        <v>0.30233312217722363</v>
      </c>
      <c r="DV100" s="64"/>
      <c r="DW100" s="64"/>
      <c r="DX100" s="64"/>
      <c r="DY100" s="64"/>
      <c r="DZ100" s="64"/>
      <c r="EA100" s="64"/>
      <c r="EB100" s="64"/>
      <c r="EC100" s="64"/>
      <c r="ED100" s="64"/>
      <c r="EE100" s="64"/>
      <c r="EF100" s="64"/>
      <c r="EG100" s="64"/>
      <c r="EH100" s="64"/>
      <c r="EI100" s="64"/>
      <c r="EJ100" s="64"/>
      <c r="EK100" s="64"/>
      <c r="EL100" s="64"/>
      <c r="EM100" s="64"/>
      <c r="EN100" s="64"/>
    </row>
    <row r="101" spans="1:144" s="17" customFormat="1" ht="15.75" x14ac:dyDescent="0.25">
      <c r="A101" s="16"/>
      <c r="B101" s="7" t="s">
        <v>137</v>
      </c>
      <c r="C101" s="43">
        <f>SUM(C102:C107)</f>
        <v>40187634.360000007</v>
      </c>
      <c r="D101" s="43">
        <f>SUM(D102:D107)</f>
        <v>30017183.5</v>
      </c>
      <c r="E101" s="26">
        <v>25673638.080000002</v>
      </c>
      <c r="F101" s="22">
        <f t="shared" si="485"/>
        <v>0.74692586359044388</v>
      </c>
      <c r="G101" s="22">
        <f t="shared" si="486"/>
        <v>1.1691830899253681</v>
      </c>
      <c r="H101" s="21">
        <f>SUM(H102:H107)</f>
        <v>37241853.030000001</v>
      </c>
      <c r="I101" s="43">
        <f>SUM(I102:I107)</f>
        <v>28217464.169999998</v>
      </c>
      <c r="J101" s="43">
        <v>23165121.780000001</v>
      </c>
      <c r="K101" s="22">
        <f t="shared" si="686"/>
        <v>0.75768152962930047</v>
      </c>
      <c r="L101" s="22">
        <f t="shared" si="450"/>
        <v>1.2181012661181874</v>
      </c>
      <c r="M101" s="43">
        <f>SUM(M102:M107)</f>
        <v>30763383.93</v>
      </c>
      <c r="N101" s="43">
        <f>SUM(N102:N107)</f>
        <v>24789749.700000003</v>
      </c>
      <c r="O101" s="43">
        <v>20128150.43</v>
      </c>
      <c r="P101" s="22">
        <f t="shared" si="687"/>
        <v>0.80581998899754992</v>
      </c>
      <c r="Q101" s="22">
        <f t="shared" si="452"/>
        <v>1.2315960071051597</v>
      </c>
      <c r="R101" s="43">
        <f>SUM(R102:R107)</f>
        <v>1606891</v>
      </c>
      <c r="S101" s="43">
        <f>SUM(S102:S107)</f>
        <v>1091142.17</v>
      </c>
      <c r="T101" s="43">
        <v>1169801.19</v>
      </c>
      <c r="U101" s="22">
        <f t="shared" si="688"/>
        <v>0.67903931878391244</v>
      </c>
      <c r="V101" s="22">
        <f t="shared" si="454"/>
        <v>0.93275864251770846</v>
      </c>
      <c r="W101" s="43">
        <f>SUM(W102:W107)</f>
        <v>222578.1</v>
      </c>
      <c r="X101" s="43">
        <f>SUM(X102:X107)</f>
        <v>158209.09000000003</v>
      </c>
      <c r="Y101" s="43">
        <v>103346.37</v>
      </c>
      <c r="Z101" s="22">
        <f t="shared" si="696"/>
        <v>0.71080259019193726</v>
      </c>
      <c r="AA101" s="22">
        <f t="shared" si="456"/>
        <v>1.5308625740797672</v>
      </c>
      <c r="AB101" s="43">
        <f>SUM(AB102:AB107)</f>
        <v>639000</v>
      </c>
      <c r="AC101" s="43">
        <f>SUM(AC102:AC107)</f>
        <v>323365.33</v>
      </c>
      <c r="AD101" s="43">
        <v>143095.14000000001</v>
      </c>
      <c r="AE101" s="22">
        <f t="shared" si="689"/>
        <v>0.50604902973395938</v>
      </c>
      <c r="AF101" s="22" t="str">
        <f t="shared" si="458"/>
        <v>св.200</v>
      </c>
      <c r="AG101" s="43">
        <f>SUM(AG102:AG107)</f>
        <v>4010000</v>
      </c>
      <c r="AH101" s="43">
        <f>SUM(AH102:AH107)</f>
        <v>1854997.8800000001</v>
      </c>
      <c r="AI101" s="43">
        <v>1620728.65</v>
      </c>
      <c r="AJ101" s="22">
        <f t="shared" si="690"/>
        <v>0.46259298753117212</v>
      </c>
      <c r="AK101" s="22">
        <f t="shared" si="460"/>
        <v>1.1445456215017857</v>
      </c>
      <c r="AL101" s="43">
        <f>SUM(AL102:AL107)</f>
        <v>0</v>
      </c>
      <c r="AM101" s="43">
        <f>SUM(AM102:AM107)</f>
        <v>0</v>
      </c>
      <c r="AN101" s="43">
        <v>0</v>
      </c>
      <c r="AO101" s="22" t="str">
        <f t="shared" si="631"/>
        <v xml:space="preserve"> </v>
      </c>
      <c r="AP101" s="22" t="str">
        <f t="shared" si="461"/>
        <v xml:space="preserve"> </v>
      </c>
      <c r="AQ101" s="43">
        <f>SUM(AQ102:AQ107)</f>
        <v>2945781.33</v>
      </c>
      <c r="AR101" s="43">
        <f>SUM(AR102:AR107)</f>
        <v>1799719.3299999998</v>
      </c>
      <c r="AS101" s="43">
        <v>2508516.2999999998</v>
      </c>
      <c r="AT101" s="22">
        <f t="shared" si="491"/>
        <v>0.61094804005699899</v>
      </c>
      <c r="AU101" s="22">
        <f t="shared" si="518"/>
        <v>0.71744374553197043</v>
      </c>
      <c r="AV101" s="43">
        <f>SUM(AV102:AV107)</f>
        <v>300000</v>
      </c>
      <c r="AW101" s="43">
        <f>SUM(AW102:AW107)</f>
        <v>109690.46</v>
      </c>
      <c r="AX101" s="43">
        <v>90423.360000000001</v>
      </c>
      <c r="AY101" s="22">
        <f t="shared" si="691"/>
        <v>0.36563486666666667</v>
      </c>
      <c r="AZ101" s="22">
        <f t="shared" si="463"/>
        <v>1.2130765766722229</v>
      </c>
      <c r="BA101" s="43">
        <f>SUM(BA102:BA107)</f>
        <v>158396.04</v>
      </c>
      <c r="BB101" s="43">
        <f>SUM(BB102:BB107)</f>
        <v>176222.65</v>
      </c>
      <c r="BC101" s="43">
        <v>116289.73</v>
      </c>
      <c r="BD101" s="22">
        <f t="shared" si="464"/>
        <v>1.1125445434115651</v>
      </c>
      <c r="BE101" s="22">
        <f t="shared" si="465"/>
        <v>1.5153758633715979</v>
      </c>
      <c r="BF101" s="43">
        <f>SUM(BF102:BF107)</f>
        <v>727156.73</v>
      </c>
      <c r="BG101" s="43">
        <f>SUM(BG102:BG107)</f>
        <v>346625.39</v>
      </c>
      <c r="BH101" s="43">
        <v>383943.47</v>
      </c>
      <c r="BI101" s="22">
        <f t="shared" si="692"/>
        <v>0.47668594086999649</v>
      </c>
      <c r="BJ101" s="22">
        <f t="shared" si="467"/>
        <v>0.90280319131355469</v>
      </c>
      <c r="BK101" s="43">
        <f>SUM(BK102:BK107)</f>
        <v>540000</v>
      </c>
      <c r="BL101" s="43">
        <f>SUM(BL102:BL107)</f>
        <v>359341.84</v>
      </c>
      <c r="BM101" s="43">
        <v>359341.84</v>
      </c>
      <c r="BN101" s="22">
        <f t="shared" si="628"/>
        <v>0.66544785185185185</v>
      </c>
      <c r="BO101" s="22">
        <f t="shared" si="469"/>
        <v>1</v>
      </c>
      <c r="BP101" s="43">
        <f>SUM(BP102:BP107)</f>
        <v>250000</v>
      </c>
      <c r="BQ101" s="43">
        <f>SUM(BQ102:BQ107)</f>
        <v>149269.73000000001</v>
      </c>
      <c r="BR101" s="43">
        <v>157712.65</v>
      </c>
      <c r="BS101" s="22">
        <f t="shared" si="492"/>
        <v>0.59707892000000007</v>
      </c>
      <c r="BT101" s="22">
        <f t="shared" si="470"/>
        <v>0.94646643753687487</v>
      </c>
      <c r="BU101" s="43">
        <f>SUM(BU102:BU107)</f>
        <v>739000</v>
      </c>
      <c r="BV101" s="43">
        <f>SUM(BV102:BV107)</f>
        <v>395188.3</v>
      </c>
      <c r="BW101" s="43">
        <v>392642.64</v>
      </c>
      <c r="BX101" s="22">
        <f t="shared" ref="BX101:BX102" si="724">IF(BV101&lt;=0," ",IF(BU101&lt;=0," ",IF(BV101/BU101*100&gt;200,"СВ.200",BV101/BU101)))</f>
        <v>0.53476089309878216</v>
      </c>
      <c r="BY101" s="22">
        <f t="shared" ref="BY101:BY102" si="725">IF(BW101=0," ",IF(BV101/BW101*100&gt;200,"св.200",BV101/BW101))</f>
        <v>1.006483401802718</v>
      </c>
      <c r="BZ101" s="43">
        <f>SUM(BZ102:BZ107)</f>
        <v>3081.39</v>
      </c>
      <c r="CA101" s="43">
        <f>SUM(CA102:CA107)</f>
        <v>3081.39</v>
      </c>
      <c r="CB101" s="43">
        <v>465500</v>
      </c>
      <c r="CC101" s="22">
        <f t="shared" si="574"/>
        <v>1</v>
      </c>
      <c r="CD101" s="22">
        <f t="shared" si="473"/>
        <v>6.6195273899033293E-3</v>
      </c>
      <c r="CE101" s="43">
        <f>SUM(CE102:CE107)</f>
        <v>50000</v>
      </c>
      <c r="CF101" s="43">
        <f>SUM(CF102:CF107)</f>
        <v>92958.27</v>
      </c>
      <c r="CG101" s="43">
        <v>41752.28</v>
      </c>
      <c r="CH101" s="22">
        <f t="shared" si="474"/>
        <v>1.8591654000000002</v>
      </c>
      <c r="CI101" s="22" t="str">
        <f t="shared" si="507"/>
        <v>св.200</v>
      </c>
      <c r="CJ101" s="43">
        <f>SUM(CJ102:CJ107)</f>
        <v>50000</v>
      </c>
      <c r="CK101" s="43">
        <f>SUM(CK102:CK107)</f>
        <v>92958.27</v>
      </c>
      <c r="CL101" s="43">
        <v>41752.28</v>
      </c>
      <c r="CM101" s="22">
        <f t="shared" si="475"/>
        <v>1.8591654000000002</v>
      </c>
      <c r="CN101" s="22" t="str">
        <f t="shared" si="508"/>
        <v>св.200</v>
      </c>
      <c r="CO101" s="43">
        <f>SUM(CO102:CO107)</f>
        <v>0</v>
      </c>
      <c r="CP101" s="43">
        <f>SUM(CP102:CP107)</f>
        <v>0</v>
      </c>
      <c r="CQ101" s="43">
        <v>0</v>
      </c>
      <c r="CR101" s="22" t="str">
        <f t="shared" si="476"/>
        <v xml:space="preserve"> </v>
      </c>
      <c r="CS101" s="22" t="str">
        <f t="shared" si="477"/>
        <v xml:space="preserve"> </v>
      </c>
      <c r="CT101" s="43">
        <f>SUM(CT102:CT107)</f>
        <v>10000</v>
      </c>
      <c r="CU101" s="43">
        <f>SUM(CU102:CU107)</f>
        <v>0</v>
      </c>
      <c r="CV101" s="43">
        <v>8652.9699999999993</v>
      </c>
      <c r="CW101" s="34" t="str">
        <f t="shared" si="509"/>
        <v xml:space="preserve"> </v>
      </c>
      <c r="CX101" s="34">
        <f t="shared" si="510"/>
        <v>0</v>
      </c>
      <c r="CY101" s="43">
        <f>SUM(CY102:CY107)</f>
        <v>0</v>
      </c>
      <c r="CZ101" s="43">
        <f>SUM(CZ102:CZ107)</f>
        <v>0</v>
      </c>
      <c r="DA101" s="43">
        <v>0</v>
      </c>
      <c r="DB101" s="22" t="str">
        <f t="shared" si="693"/>
        <v xml:space="preserve"> </v>
      </c>
      <c r="DC101" s="22" t="str">
        <f t="shared" si="479"/>
        <v xml:space="preserve"> </v>
      </c>
      <c r="DD101" s="43">
        <f>SUM(DD102:DD107)</f>
        <v>0</v>
      </c>
      <c r="DE101" s="43">
        <f>SUM(DE102:DE107)</f>
        <v>0</v>
      </c>
      <c r="DF101" s="43">
        <v>352.26</v>
      </c>
      <c r="DG101" s="22" t="str">
        <f t="shared" si="694"/>
        <v xml:space="preserve"> </v>
      </c>
      <c r="DH101" s="22">
        <f t="shared" si="481"/>
        <v>0</v>
      </c>
      <c r="DI101" s="43">
        <f>SUM(DI102:DI107)</f>
        <v>-443.07</v>
      </c>
      <c r="DJ101" s="43">
        <v>380900</v>
      </c>
      <c r="DK101" s="22">
        <f t="shared" si="723"/>
        <v>-1.1632186925702283E-3</v>
      </c>
      <c r="DL101" s="43">
        <f>SUM(DL102:DL107)</f>
        <v>83196.049999999988</v>
      </c>
      <c r="DM101" s="43">
        <f>SUM(DM102:DM107)</f>
        <v>83196.049999999988</v>
      </c>
      <c r="DN101" s="43">
        <v>59592.25</v>
      </c>
      <c r="DO101" s="22">
        <f t="shared" si="695"/>
        <v>1</v>
      </c>
      <c r="DP101" s="57">
        <f t="shared" ref="DP101:DP102" si="726">IF(DM101=0," ",IF(DM101/DN101*100&gt;200,"св.200",DM101/DN101))</f>
        <v>1.3960884175375152</v>
      </c>
      <c r="DQ101" s="43">
        <f>SUM(DQ102:DQ107)</f>
        <v>84951.12</v>
      </c>
      <c r="DR101" s="43">
        <f>SUM(DR102:DR107)</f>
        <v>84588.32</v>
      </c>
      <c r="DS101" s="43">
        <v>51412.85</v>
      </c>
      <c r="DT101" s="22">
        <f t="shared" si="626"/>
        <v>0.99572930880722954</v>
      </c>
      <c r="DU101" s="22">
        <f t="shared" ref="DU101:DU103" si="727">IF(DR101=0," ",IF(DR101/DS101*100&gt;200,"св.200",DR101/DS101))</f>
        <v>1.6452758405729309</v>
      </c>
      <c r="DV101" s="63"/>
      <c r="DW101" s="63"/>
      <c r="DX101" s="63"/>
      <c r="DY101" s="63"/>
      <c r="DZ101" s="63"/>
      <c r="EA101" s="63"/>
      <c r="EB101" s="63"/>
      <c r="EC101" s="63"/>
      <c r="ED101" s="63"/>
      <c r="EE101" s="63"/>
      <c r="EF101" s="63"/>
      <c r="EG101" s="63"/>
      <c r="EH101" s="63"/>
      <c r="EI101" s="63"/>
      <c r="EJ101" s="63"/>
      <c r="EK101" s="63"/>
      <c r="EL101" s="63"/>
      <c r="EM101" s="63"/>
      <c r="EN101" s="63"/>
    </row>
    <row r="102" spans="1:144" s="15" customFormat="1" ht="15.75" customHeight="1" outlineLevel="1" x14ac:dyDescent="0.25">
      <c r="A102" s="14">
        <v>81</v>
      </c>
      <c r="B102" s="8" t="s">
        <v>6</v>
      </c>
      <c r="C102" s="13">
        <f t="shared" si="512"/>
        <v>34077634.450000003</v>
      </c>
      <c r="D102" s="13">
        <f t="shared" si="513"/>
        <v>26399018.32</v>
      </c>
      <c r="E102" s="23">
        <v>22207182.390000001</v>
      </c>
      <c r="F102" s="24">
        <f t="shared" ref="F102:F133" si="728">IF(D102&lt;=0," ",IF(D102/C102*100&gt;200,"СВ.200",D102/C102))</f>
        <v>0.77467285350259985</v>
      </c>
      <c r="G102" s="24">
        <f t="shared" ref="G102:G133" si="729">IF(E102=0," ",IF(D102/E102*100&gt;200,"св.200",D102/E102))</f>
        <v>1.188760368442221</v>
      </c>
      <c r="H102" s="13">
        <f t="shared" ref="H102" si="730">M102+R102+W102+AB102+AG102+AL102</f>
        <v>32578441</v>
      </c>
      <c r="I102" s="13">
        <f t="shared" ref="I102" si="731">N102+S102+X102+AC102+AH102+AM102</f>
        <v>25482652.370000001</v>
      </c>
      <c r="J102" s="20">
        <v>21111616.450000003</v>
      </c>
      <c r="K102" s="24">
        <f t="shared" si="686"/>
        <v>0.78219373265896919</v>
      </c>
      <c r="L102" s="24">
        <f t="shared" si="450"/>
        <v>1.2070441138579893</v>
      </c>
      <c r="M102" s="13">
        <v>29384550</v>
      </c>
      <c r="N102" s="20">
        <v>23632990.050000001</v>
      </c>
      <c r="O102" s="29">
        <v>19348752.530000001</v>
      </c>
      <c r="P102" s="24">
        <f t="shared" si="687"/>
        <v>0.80426584888997787</v>
      </c>
      <c r="Q102" s="24">
        <f t="shared" si="452"/>
        <v>1.2214218985620569</v>
      </c>
      <c r="R102" s="13">
        <v>1606891</v>
      </c>
      <c r="S102" s="20">
        <v>1091142.17</v>
      </c>
      <c r="T102" s="29">
        <v>1169801.19</v>
      </c>
      <c r="U102" s="24">
        <f t="shared" si="688"/>
        <v>0.67903931878391244</v>
      </c>
      <c r="V102" s="24">
        <f t="shared" si="454"/>
        <v>0.93275864251770846</v>
      </c>
      <c r="W102" s="13"/>
      <c r="X102" s="20"/>
      <c r="Y102" s="29"/>
      <c r="Z102" s="24" t="str">
        <f t="shared" ref="Z102" si="732">IF(X102&lt;=0," ",IF(W102&lt;=0," ",IF(X102/W102*100&gt;200,"СВ.200",X102/W102)))</f>
        <v xml:space="preserve"> </v>
      </c>
      <c r="AA102" s="24" t="str">
        <f t="shared" ref="AA102" si="733">IF(Y102=0," ",IF(X102/Y102*100&gt;200,"св.200",X102/Y102))</f>
        <v xml:space="preserve"> </v>
      </c>
      <c r="AB102" s="13">
        <v>386000</v>
      </c>
      <c r="AC102" s="20">
        <v>151808.39000000001</v>
      </c>
      <c r="AD102" s="29">
        <v>63457.16</v>
      </c>
      <c r="AE102" s="24">
        <f t="shared" si="689"/>
        <v>0.39328598445595858</v>
      </c>
      <c r="AF102" s="24" t="str">
        <f t="shared" si="458"/>
        <v>св.200</v>
      </c>
      <c r="AG102" s="13">
        <v>1201000</v>
      </c>
      <c r="AH102" s="20">
        <v>606711.76</v>
      </c>
      <c r="AI102" s="29">
        <v>529605.56999999995</v>
      </c>
      <c r="AJ102" s="24">
        <f t="shared" si="690"/>
        <v>0.50517215653621983</v>
      </c>
      <c r="AK102" s="24">
        <f t="shared" si="460"/>
        <v>1.1455917278211407</v>
      </c>
      <c r="AL102" s="13"/>
      <c r="AM102" s="20"/>
      <c r="AN102" s="29"/>
      <c r="AO102" s="24" t="str">
        <f t="shared" si="631"/>
        <v xml:space="preserve"> </v>
      </c>
      <c r="AP102" s="24" t="str">
        <f t="shared" si="461"/>
        <v xml:space="preserve"> </v>
      </c>
      <c r="AQ102" s="13">
        <f t="shared" ref="AQ102" si="734">AV102+BA102+BF102+BK102+BP102+BU102+BZ102+CE102+CT102+CY102+DD102+DL102+DQ102</f>
        <v>1499193.4500000002</v>
      </c>
      <c r="AR102" s="20">
        <f t="shared" ref="AR102" si="735">AW102+BB102+BG102+BL102+BQ102+BV102+CA102+CF102+CU102+CZ102+DE102+DI102+DM102+DR102</f>
        <v>916365.95</v>
      </c>
      <c r="AS102" s="40">
        <v>1095565.94</v>
      </c>
      <c r="AT102" s="24">
        <f t="shared" si="491"/>
        <v>0.61123929670317056</v>
      </c>
      <c r="AU102" s="24">
        <f t="shared" si="518"/>
        <v>0.83643157982804761</v>
      </c>
      <c r="AV102" s="13">
        <v>300000</v>
      </c>
      <c r="AW102" s="20">
        <v>109690.46</v>
      </c>
      <c r="AX102" s="29">
        <v>90423.360000000001</v>
      </c>
      <c r="AY102" s="24">
        <f t="shared" si="691"/>
        <v>0.36563486666666667</v>
      </c>
      <c r="AZ102" s="24">
        <f t="shared" si="463"/>
        <v>1.2130765766722229</v>
      </c>
      <c r="BA102" s="13"/>
      <c r="BB102" s="20"/>
      <c r="BC102" s="29"/>
      <c r="BD102" s="24" t="str">
        <f t="shared" si="464"/>
        <v xml:space="preserve"> </v>
      </c>
      <c r="BE102" s="24" t="str">
        <f t="shared" si="465"/>
        <v xml:space="preserve"> </v>
      </c>
      <c r="BF102" s="13"/>
      <c r="BG102" s="20"/>
      <c r="BH102" s="29"/>
      <c r="BI102" s="24" t="str">
        <f t="shared" si="692"/>
        <v xml:space="preserve"> </v>
      </c>
      <c r="BJ102" s="24" t="str">
        <f t="shared" si="467"/>
        <v xml:space="preserve"> </v>
      </c>
      <c r="BK102" s="13">
        <v>540000</v>
      </c>
      <c r="BL102" s="20">
        <v>359341.84</v>
      </c>
      <c r="BM102" s="29">
        <v>359341.84</v>
      </c>
      <c r="BN102" s="24">
        <f t="shared" si="628"/>
        <v>0.66544785185185185</v>
      </c>
      <c r="BO102" s="24">
        <f t="shared" si="469"/>
        <v>1</v>
      </c>
      <c r="BP102" s="13">
        <v>250000</v>
      </c>
      <c r="BQ102" s="20">
        <v>149269.73000000001</v>
      </c>
      <c r="BR102" s="29">
        <v>157712.65</v>
      </c>
      <c r="BS102" s="24">
        <f t="shared" ref="BS102:BS133" si="736">IF(BQ102&lt;=0," ",IF(BP102&lt;=0," ",IF(BQ102/BP102*100&gt;200,"СВ.200",BQ102/BP102)))</f>
        <v>0.59707892000000007</v>
      </c>
      <c r="BT102" s="24">
        <f t="shared" si="470"/>
        <v>0.94646643753687487</v>
      </c>
      <c r="BU102" s="13">
        <v>307000</v>
      </c>
      <c r="BV102" s="20">
        <v>163275</v>
      </c>
      <c r="BW102" s="29">
        <v>142455</v>
      </c>
      <c r="BX102" s="24">
        <f t="shared" si="724"/>
        <v>0.53184039087947887</v>
      </c>
      <c r="BY102" s="24">
        <f t="shared" si="725"/>
        <v>1.1461514162367064</v>
      </c>
      <c r="BZ102" s="13"/>
      <c r="CA102" s="20"/>
      <c r="CB102" s="29">
        <v>219500</v>
      </c>
      <c r="CC102" s="48" t="str">
        <f t="shared" si="574"/>
        <v xml:space="preserve"> </v>
      </c>
      <c r="CD102" s="24">
        <f t="shared" si="473"/>
        <v>0</v>
      </c>
      <c r="CE102" s="13">
        <f t="shared" ref="CE102" si="737">CJ102+CO102</f>
        <v>50000</v>
      </c>
      <c r="CF102" s="13">
        <f t="shared" ref="CF102" si="738">CK102+CP102</f>
        <v>92958.27</v>
      </c>
      <c r="CG102" s="23">
        <v>41752.28</v>
      </c>
      <c r="CH102" s="24">
        <f t="shared" si="474"/>
        <v>1.8591654000000002</v>
      </c>
      <c r="CI102" s="24" t="str">
        <f t="shared" si="507"/>
        <v>св.200</v>
      </c>
      <c r="CJ102" s="13">
        <v>50000</v>
      </c>
      <c r="CK102" s="20">
        <v>92958.27</v>
      </c>
      <c r="CL102" s="29">
        <v>41752.28</v>
      </c>
      <c r="CM102" s="24">
        <f t="shared" si="475"/>
        <v>1.8591654000000002</v>
      </c>
      <c r="CN102" s="24" t="str">
        <f t="shared" si="508"/>
        <v>св.200</v>
      </c>
      <c r="CO102" s="13"/>
      <c r="CP102" s="20"/>
      <c r="CQ102" s="29"/>
      <c r="CR102" s="24" t="str">
        <f t="shared" si="476"/>
        <v xml:space="preserve"> </v>
      </c>
      <c r="CS102" s="24" t="str">
        <f t="shared" si="477"/>
        <v xml:space="preserve"> </v>
      </c>
      <c r="CT102" s="13">
        <v>10000</v>
      </c>
      <c r="CU102" s="20"/>
      <c r="CV102" s="29">
        <v>8652.9699999999993</v>
      </c>
      <c r="CW102" s="24" t="str">
        <f t="shared" si="509"/>
        <v xml:space="preserve"> </v>
      </c>
      <c r="CX102" s="24">
        <f t="shared" si="510"/>
        <v>0</v>
      </c>
      <c r="CY102" s="13"/>
      <c r="CZ102" s="20"/>
      <c r="DA102" s="29"/>
      <c r="DB102" s="24" t="str">
        <f t="shared" si="693"/>
        <v xml:space="preserve"> </v>
      </c>
      <c r="DC102" s="24" t="str">
        <f t="shared" si="479"/>
        <v xml:space="preserve"> </v>
      </c>
      <c r="DD102" s="13"/>
      <c r="DE102" s="20"/>
      <c r="DF102" s="29">
        <v>352.26</v>
      </c>
      <c r="DG102" s="24" t="str">
        <f t="shared" si="694"/>
        <v xml:space="preserve"> </v>
      </c>
      <c r="DH102" s="24">
        <f t="shared" si="481"/>
        <v>0</v>
      </c>
      <c r="DI102" s="13"/>
      <c r="DJ102" s="29"/>
      <c r="DK102" s="24" t="str">
        <f t="shared" si="723"/>
        <v xml:space="preserve"> </v>
      </c>
      <c r="DL102" s="13">
        <v>12542.33</v>
      </c>
      <c r="DM102" s="20">
        <v>12542.33</v>
      </c>
      <c r="DN102" s="29">
        <v>52083.48</v>
      </c>
      <c r="DO102" s="24">
        <f t="shared" si="695"/>
        <v>1</v>
      </c>
      <c r="DP102" s="58">
        <f t="shared" si="726"/>
        <v>0.240812057873245</v>
      </c>
      <c r="DQ102" s="13">
        <v>29651.119999999999</v>
      </c>
      <c r="DR102" s="20">
        <v>29288.32</v>
      </c>
      <c r="DS102" s="29">
        <v>23292.1</v>
      </c>
      <c r="DT102" s="24">
        <f t="shared" si="626"/>
        <v>0.98776437449917576</v>
      </c>
      <c r="DU102" s="24">
        <f t="shared" si="727"/>
        <v>1.2574357829478666</v>
      </c>
      <c r="DV102" s="64"/>
      <c r="DW102" s="64"/>
      <c r="DX102" s="64"/>
      <c r="DY102" s="64"/>
      <c r="DZ102" s="64"/>
      <c r="EA102" s="64"/>
      <c r="EB102" s="64"/>
      <c r="EC102" s="64"/>
      <c r="ED102" s="64"/>
      <c r="EE102" s="64"/>
      <c r="EF102" s="64"/>
      <c r="EG102" s="64"/>
      <c r="EH102" s="64"/>
      <c r="EI102" s="64"/>
      <c r="EJ102" s="64"/>
      <c r="EK102" s="64"/>
      <c r="EL102" s="64"/>
      <c r="EM102" s="64"/>
      <c r="EN102" s="64"/>
    </row>
    <row r="103" spans="1:144" s="15" customFormat="1" ht="15.75" customHeight="1" outlineLevel="1" x14ac:dyDescent="0.25">
      <c r="A103" s="14">
        <f>A102+1</f>
        <v>82</v>
      </c>
      <c r="B103" s="8" t="s">
        <v>11</v>
      </c>
      <c r="C103" s="13">
        <f t="shared" si="512"/>
        <v>1587756.73</v>
      </c>
      <c r="D103" s="13">
        <f t="shared" si="513"/>
        <v>866588.16000000003</v>
      </c>
      <c r="E103" s="23">
        <v>803936.98</v>
      </c>
      <c r="F103" s="24">
        <f t="shared" si="728"/>
        <v>0.5457940398715867</v>
      </c>
      <c r="G103" s="24">
        <f t="shared" si="729"/>
        <v>1.0779304616637986</v>
      </c>
      <c r="H103" s="13">
        <f t="shared" ref="H103:H107" si="739">M103+R103+W103+AB103+AG103+AL103</f>
        <v>660600</v>
      </c>
      <c r="I103" s="13">
        <f t="shared" ref="I103:I107" si="740">N103+S103+X103+AC103+AH103+AM103</f>
        <v>446454.81</v>
      </c>
      <c r="J103" s="20">
        <v>283061.77</v>
      </c>
      <c r="K103" s="24">
        <f t="shared" si="686"/>
        <v>0.6758322888283379</v>
      </c>
      <c r="L103" s="24">
        <f t="shared" si="450"/>
        <v>1.5772345732170048</v>
      </c>
      <c r="M103" s="13">
        <v>366600</v>
      </c>
      <c r="N103" s="20">
        <v>301404.05</v>
      </c>
      <c r="O103" s="29">
        <v>120055.25</v>
      </c>
      <c r="P103" s="24">
        <f t="shared" si="687"/>
        <v>0.8221605291871249</v>
      </c>
      <c r="Q103" s="24" t="str">
        <f t="shared" si="452"/>
        <v>св.200</v>
      </c>
      <c r="R103" s="13"/>
      <c r="S103" s="20"/>
      <c r="T103" s="29"/>
      <c r="U103" s="24" t="str">
        <f t="shared" si="688"/>
        <v xml:space="preserve"> </v>
      </c>
      <c r="V103" s="24" t="str">
        <f t="shared" ref="V103:V107" si="741">IF(S103=0," ",IF(S103/T103*100&gt;200,"св.200",S103/T103))</f>
        <v xml:space="preserve"> </v>
      </c>
      <c r="W103" s="13"/>
      <c r="X103" s="20"/>
      <c r="Y103" s="29"/>
      <c r="Z103" s="24" t="str">
        <f t="shared" ref="Z103:Z107" si="742">IF(X103&lt;=0," ",IF(W103&lt;=0," ",IF(X103/W103*100&gt;200,"СВ.200",X103/W103)))</f>
        <v xml:space="preserve"> </v>
      </c>
      <c r="AA103" s="24" t="str">
        <f t="shared" ref="AA103:AA107" si="743">IF(Y103=0," ",IF(X103/Y103*100&gt;200,"св.200",X103/Y103))</f>
        <v xml:space="preserve"> </v>
      </c>
      <c r="AB103" s="13">
        <v>54000</v>
      </c>
      <c r="AC103" s="20">
        <v>17768.259999999998</v>
      </c>
      <c r="AD103" s="29">
        <v>32673.31</v>
      </c>
      <c r="AE103" s="24">
        <f t="shared" si="689"/>
        <v>0.32904185185185181</v>
      </c>
      <c r="AF103" s="24">
        <f t="shared" si="458"/>
        <v>0.54381573216793766</v>
      </c>
      <c r="AG103" s="13">
        <v>240000</v>
      </c>
      <c r="AH103" s="20">
        <v>127282.5</v>
      </c>
      <c r="AI103" s="29">
        <v>130333.21</v>
      </c>
      <c r="AJ103" s="24">
        <f t="shared" si="690"/>
        <v>0.53034375</v>
      </c>
      <c r="AK103" s="24">
        <f t="shared" si="460"/>
        <v>0.97659299575296266</v>
      </c>
      <c r="AL103" s="13"/>
      <c r="AM103" s="20"/>
      <c r="AN103" s="29"/>
      <c r="AO103" s="24" t="str">
        <f t="shared" si="631"/>
        <v xml:space="preserve"> </v>
      </c>
      <c r="AP103" s="24" t="str">
        <f t="shared" si="461"/>
        <v xml:space="preserve"> </v>
      </c>
      <c r="AQ103" s="13">
        <f t="shared" ref="AQ103:AQ107" si="744">AV103+BA103+BF103+BK103+BP103+BU103+BZ103+CE103+CT103+CY103+DD103+DL103+DQ103</f>
        <v>927156.73</v>
      </c>
      <c r="AR103" s="20">
        <f t="shared" ref="AR103:AR107" si="745">AW103+BB103+BG103+BL103+BQ103+BV103+CA103+CF103+CU103+CZ103+DE103+DI103+DM103+DR103</f>
        <v>420133.35000000003</v>
      </c>
      <c r="AS103" s="40">
        <v>520875.20999999996</v>
      </c>
      <c r="AT103" s="24">
        <f t="shared" si="491"/>
        <v>0.4531416710958891</v>
      </c>
      <c r="AU103" s="24">
        <f t="shared" si="518"/>
        <v>0.80659117948807746</v>
      </c>
      <c r="AV103" s="13"/>
      <c r="AW103" s="20"/>
      <c r="AX103" s="29"/>
      <c r="AY103" s="24" t="str">
        <f t="shared" si="691"/>
        <v xml:space="preserve"> </v>
      </c>
      <c r="AZ103" s="24" t="str">
        <f t="shared" si="463"/>
        <v xml:space="preserve"> </v>
      </c>
      <c r="BA103" s="13"/>
      <c r="BB103" s="20"/>
      <c r="BC103" s="29"/>
      <c r="BD103" s="24" t="str">
        <f t="shared" si="464"/>
        <v xml:space="preserve"> </v>
      </c>
      <c r="BE103" s="24" t="str">
        <f t="shared" si="465"/>
        <v xml:space="preserve"> </v>
      </c>
      <c r="BF103" s="13">
        <v>727156.73</v>
      </c>
      <c r="BG103" s="20">
        <v>346625.39</v>
      </c>
      <c r="BH103" s="29">
        <v>383943.47</v>
      </c>
      <c r="BI103" s="24">
        <f t="shared" si="692"/>
        <v>0.47668594086999649</v>
      </c>
      <c r="BJ103" s="24">
        <f t="shared" si="467"/>
        <v>0.90280319131355469</v>
      </c>
      <c r="BK103" s="13"/>
      <c r="BL103" s="20"/>
      <c r="BM103" s="29"/>
      <c r="BN103" s="24" t="str">
        <f t="shared" si="628"/>
        <v xml:space="preserve"> </v>
      </c>
      <c r="BO103" s="24" t="str">
        <f t="shared" si="469"/>
        <v xml:space="preserve"> </v>
      </c>
      <c r="BP103" s="13"/>
      <c r="BQ103" s="20"/>
      <c r="BR103" s="29"/>
      <c r="BS103" s="24" t="str">
        <f t="shared" si="736"/>
        <v xml:space="preserve"> </v>
      </c>
      <c r="BT103" s="24" t="str">
        <f t="shared" si="470"/>
        <v xml:space="preserve"> </v>
      </c>
      <c r="BU103" s="13">
        <v>200000</v>
      </c>
      <c r="BV103" s="20">
        <v>73951.03</v>
      </c>
      <c r="BW103" s="29">
        <v>136931.74</v>
      </c>
      <c r="BX103" s="24">
        <f t="shared" ref="BX103:BX107" si="746">IF(BV103&lt;=0," ",IF(BU103&lt;=0," ",IF(BV103/BU103*100&gt;200,"СВ.200",BV103/BU103)))</f>
        <v>0.36975514999999998</v>
      </c>
      <c r="BY103" s="24">
        <f t="shared" ref="BY103:BY107" si="747">IF(BW103=0," ",IF(BV103/BW103*100&gt;200,"св.200",BV103/BW103))</f>
        <v>0.54005762287107428</v>
      </c>
      <c r="BZ103" s="13"/>
      <c r="CA103" s="20"/>
      <c r="CB103" s="29"/>
      <c r="CC103" s="48" t="str">
        <f t="shared" si="574"/>
        <v xml:space="preserve"> </v>
      </c>
      <c r="CD103" s="24" t="str">
        <f t="shared" si="473"/>
        <v xml:space="preserve"> </v>
      </c>
      <c r="CE103" s="13">
        <f t="shared" ref="CE103:CE107" si="748">CJ103+CO103</f>
        <v>0</v>
      </c>
      <c r="CF103" s="13">
        <f t="shared" ref="CF103:CF107" si="749">CK103+CP103</f>
        <v>0</v>
      </c>
      <c r="CG103" s="23">
        <v>0</v>
      </c>
      <c r="CH103" s="24" t="str">
        <f t="shared" ref="CH103:CH107" si="750">IF(CF103&lt;=0," ",IF(CE103&lt;=0," ",IF(CF103/CE103*100&gt;200,"СВ.200",CF103/CE103)))</f>
        <v xml:space="preserve"> </v>
      </c>
      <c r="CI103" s="24" t="str">
        <f t="shared" ref="CI103:CI107" si="751">IF(CG103=0," ",IF(CF103/CG103*100&gt;200,"св.200",CF103/CG103))</f>
        <v xml:space="preserve"> </v>
      </c>
      <c r="CJ103" s="13"/>
      <c r="CK103" s="20"/>
      <c r="CL103" s="29"/>
      <c r="CM103" s="24" t="str">
        <f t="shared" si="475"/>
        <v xml:space="preserve"> </v>
      </c>
      <c r="CN103" s="24" t="str">
        <f t="shared" si="508"/>
        <v xml:space="preserve"> </v>
      </c>
      <c r="CO103" s="13"/>
      <c r="CP103" s="20"/>
      <c r="CQ103" s="29"/>
      <c r="CR103" s="24" t="str">
        <f t="shared" si="476"/>
        <v xml:space="preserve"> </v>
      </c>
      <c r="CS103" s="24" t="str">
        <f t="shared" si="477"/>
        <v xml:space="preserve"> </v>
      </c>
      <c r="CT103" s="13"/>
      <c r="CU103" s="20"/>
      <c r="CV103" s="29"/>
      <c r="CW103" s="24" t="str">
        <f t="shared" si="509"/>
        <v xml:space="preserve"> </v>
      </c>
      <c r="CX103" s="24" t="str">
        <f t="shared" si="510"/>
        <v xml:space="preserve"> </v>
      </c>
      <c r="CY103" s="13"/>
      <c r="CZ103" s="20"/>
      <c r="DA103" s="29"/>
      <c r="DB103" s="24" t="str">
        <f t="shared" si="693"/>
        <v xml:space="preserve"> </v>
      </c>
      <c r="DC103" s="24" t="str">
        <f t="shared" si="479"/>
        <v xml:space="preserve"> </v>
      </c>
      <c r="DD103" s="13"/>
      <c r="DE103" s="20"/>
      <c r="DF103" s="29"/>
      <c r="DG103" s="24" t="str">
        <f t="shared" si="694"/>
        <v xml:space="preserve"> </v>
      </c>
      <c r="DH103" s="24" t="str">
        <f t="shared" si="481"/>
        <v xml:space="preserve"> </v>
      </c>
      <c r="DI103" s="13">
        <v>-443.07</v>
      </c>
      <c r="DJ103" s="29"/>
      <c r="DK103" s="24" t="str">
        <f t="shared" si="482"/>
        <v xml:space="preserve"> </v>
      </c>
      <c r="DL103" s="13"/>
      <c r="DM103" s="20"/>
      <c r="DN103" s="29"/>
      <c r="DO103" s="24" t="str">
        <f t="shared" ref="DO103:DO107" si="752">IF(DM103&lt;=0," ",IF(DL103&lt;=0," ",IF(DM103/DL103*100&gt;200,"СВ.200",DM103/DL103)))</f>
        <v xml:space="preserve"> </v>
      </c>
      <c r="DP103" s="58" t="str">
        <f t="shared" ref="DP103:DP106" si="753">IF(DM103=0," ",IF(DM103/DN103*100&gt;200,"св.200",DM103/DN103))</f>
        <v xml:space="preserve"> </v>
      </c>
      <c r="DQ103" s="13"/>
      <c r="DR103" s="20"/>
      <c r="DS103" s="29"/>
      <c r="DT103" s="24" t="str">
        <f t="shared" si="626"/>
        <v xml:space="preserve"> </v>
      </c>
      <c r="DU103" s="24" t="str">
        <f t="shared" si="727"/>
        <v xml:space="preserve"> </v>
      </c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64"/>
      <c r="EM103" s="64"/>
      <c r="EN103" s="64"/>
    </row>
    <row r="104" spans="1:144" s="15" customFormat="1" ht="15.75" customHeight="1" outlineLevel="1" x14ac:dyDescent="0.25">
      <c r="A104" s="14">
        <f t="shared" ref="A104:A107" si="754">A103+1</f>
        <v>83</v>
      </c>
      <c r="B104" s="8" t="s">
        <v>69</v>
      </c>
      <c r="C104" s="13">
        <f t="shared" si="512"/>
        <v>1343242.27</v>
      </c>
      <c r="D104" s="13">
        <f t="shared" si="513"/>
        <v>841543.34000000008</v>
      </c>
      <c r="E104" s="23">
        <v>1007800.18</v>
      </c>
      <c r="F104" s="24">
        <f t="shared" si="728"/>
        <v>0.62650153199839376</v>
      </c>
      <c r="G104" s="24">
        <f t="shared" si="729"/>
        <v>0.83502995603751529</v>
      </c>
      <c r="H104" s="13">
        <f t="shared" si="739"/>
        <v>1275496.23</v>
      </c>
      <c r="I104" s="13">
        <f t="shared" si="740"/>
        <v>783427.08000000007</v>
      </c>
      <c r="J104" s="20">
        <v>710118.23</v>
      </c>
      <c r="K104" s="24">
        <f t="shared" si="686"/>
        <v>0.61421355984721338</v>
      </c>
      <c r="L104" s="24">
        <f t="shared" si="450"/>
        <v>1.1032347106481128</v>
      </c>
      <c r="M104" s="13">
        <v>338496.23</v>
      </c>
      <c r="N104" s="20">
        <v>269261.52</v>
      </c>
      <c r="O104" s="29">
        <v>225193.71</v>
      </c>
      <c r="P104" s="24">
        <f t="shared" si="687"/>
        <v>0.79546386676152947</v>
      </c>
      <c r="Q104" s="24">
        <f t="shared" si="452"/>
        <v>1.1956884586163621</v>
      </c>
      <c r="R104" s="13"/>
      <c r="S104" s="20"/>
      <c r="T104" s="29"/>
      <c r="U104" s="24" t="str">
        <f t="shared" si="688"/>
        <v xml:space="preserve"> </v>
      </c>
      <c r="V104" s="24" t="str">
        <f t="shared" si="741"/>
        <v xml:space="preserve"> </v>
      </c>
      <c r="W104" s="13">
        <v>75000</v>
      </c>
      <c r="X104" s="20">
        <v>67839.19</v>
      </c>
      <c r="Y104" s="29">
        <v>67620.98</v>
      </c>
      <c r="Z104" s="24">
        <f t="shared" si="742"/>
        <v>0.90452253333333332</v>
      </c>
      <c r="AA104" s="24">
        <f t="shared" si="743"/>
        <v>1.0032269570775225</v>
      </c>
      <c r="AB104" s="13">
        <v>61000</v>
      </c>
      <c r="AC104" s="20">
        <v>38938.839999999997</v>
      </c>
      <c r="AD104" s="29">
        <v>9918.93</v>
      </c>
      <c r="AE104" s="24">
        <f t="shared" si="689"/>
        <v>0.63834163934426225</v>
      </c>
      <c r="AF104" s="24" t="str">
        <f t="shared" si="458"/>
        <v>св.200</v>
      </c>
      <c r="AG104" s="13">
        <v>801000</v>
      </c>
      <c r="AH104" s="20">
        <v>407387.53</v>
      </c>
      <c r="AI104" s="29">
        <v>407384.61</v>
      </c>
      <c r="AJ104" s="24">
        <f t="shared" si="690"/>
        <v>0.50859866416978783</v>
      </c>
      <c r="AK104" s="24">
        <f t="shared" si="460"/>
        <v>1.0000071676738109</v>
      </c>
      <c r="AL104" s="13"/>
      <c r="AM104" s="20"/>
      <c r="AN104" s="29"/>
      <c r="AO104" s="24" t="str">
        <f t="shared" si="631"/>
        <v xml:space="preserve"> </v>
      </c>
      <c r="AP104" s="24" t="str">
        <f t="shared" si="461"/>
        <v xml:space="preserve"> </v>
      </c>
      <c r="AQ104" s="13">
        <f t="shared" si="744"/>
        <v>67746.040000000008</v>
      </c>
      <c r="AR104" s="20">
        <f t="shared" si="745"/>
        <v>58116.26</v>
      </c>
      <c r="AS104" s="40">
        <v>297681.95</v>
      </c>
      <c r="AT104" s="24">
        <f t="shared" ref="AT104:AT107" si="755">IF(AR104&lt;=0," ",IF(AQ104&lt;=0," ",IF(AR104/AQ104*100&gt;200,"СВ.200",AR104/AQ104)))</f>
        <v>0.85785471741226493</v>
      </c>
      <c r="AU104" s="24">
        <f t="shared" ref="AU104:AU107" si="756">IF(AS104=0," ",IF(AR104/AS104*100&gt;200,"св.200",AR104/AS104))</f>
        <v>0.19522937148187855</v>
      </c>
      <c r="AV104" s="13"/>
      <c r="AW104" s="20"/>
      <c r="AX104" s="29"/>
      <c r="AY104" s="24" t="str">
        <f t="shared" si="691"/>
        <v xml:space="preserve"> </v>
      </c>
      <c r="AZ104" s="24" t="str">
        <f t="shared" si="463"/>
        <v xml:space="preserve"> </v>
      </c>
      <c r="BA104" s="13">
        <v>17746.04</v>
      </c>
      <c r="BB104" s="20">
        <v>13286.26</v>
      </c>
      <c r="BC104" s="29">
        <v>9839.7099999999991</v>
      </c>
      <c r="BD104" s="24">
        <f t="shared" si="464"/>
        <v>0.74868872154012944</v>
      </c>
      <c r="BE104" s="24">
        <f t="shared" si="465"/>
        <v>1.3502694693237911</v>
      </c>
      <c r="BF104" s="13"/>
      <c r="BG104" s="20"/>
      <c r="BH104" s="29"/>
      <c r="BI104" s="24" t="str">
        <f t="shared" si="692"/>
        <v xml:space="preserve"> </v>
      </c>
      <c r="BJ104" s="24" t="str">
        <f t="shared" si="467"/>
        <v xml:space="preserve"> </v>
      </c>
      <c r="BK104" s="13"/>
      <c r="BL104" s="20"/>
      <c r="BM104" s="29"/>
      <c r="BN104" s="24" t="str">
        <f t="shared" si="628"/>
        <v xml:space="preserve"> </v>
      </c>
      <c r="BO104" s="24" t="str">
        <f t="shared" si="469"/>
        <v xml:space="preserve"> </v>
      </c>
      <c r="BP104" s="13"/>
      <c r="BQ104" s="20"/>
      <c r="BR104" s="29"/>
      <c r="BS104" s="24" t="str">
        <f t="shared" si="736"/>
        <v xml:space="preserve"> </v>
      </c>
      <c r="BT104" s="24" t="str">
        <f t="shared" si="470"/>
        <v xml:space="preserve"> </v>
      </c>
      <c r="BU104" s="13">
        <v>50000</v>
      </c>
      <c r="BV104" s="20">
        <v>44830</v>
      </c>
      <c r="BW104" s="29">
        <v>37080</v>
      </c>
      <c r="BX104" s="24">
        <f t="shared" si="746"/>
        <v>0.89659999999999995</v>
      </c>
      <c r="BY104" s="24">
        <f t="shared" si="747"/>
        <v>1.2090075512405609</v>
      </c>
      <c r="BZ104" s="13"/>
      <c r="CA104" s="20"/>
      <c r="CB104" s="29">
        <v>246000</v>
      </c>
      <c r="CC104" s="48" t="str">
        <f t="shared" si="574"/>
        <v xml:space="preserve"> </v>
      </c>
      <c r="CD104" s="24">
        <f t="shared" si="473"/>
        <v>0</v>
      </c>
      <c r="CE104" s="13">
        <f t="shared" si="748"/>
        <v>0</v>
      </c>
      <c r="CF104" s="13">
        <f t="shared" si="749"/>
        <v>0</v>
      </c>
      <c r="CG104" s="23">
        <v>0</v>
      </c>
      <c r="CH104" s="24" t="str">
        <f t="shared" si="750"/>
        <v xml:space="preserve"> </v>
      </c>
      <c r="CI104" s="24" t="str">
        <f t="shared" si="751"/>
        <v xml:space="preserve"> </v>
      </c>
      <c r="CJ104" s="13"/>
      <c r="CK104" s="20"/>
      <c r="CL104" s="29"/>
      <c r="CM104" s="24" t="str">
        <f t="shared" si="475"/>
        <v xml:space="preserve"> </v>
      </c>
      <c r="CN104" s="24" t="str">
        <f t="shared" si="508"/>
        <v xml:space="preserve"> </v>
      </c>
      <c r="CO104" s="13"/>
      <c r="CP104" s="20"/>
      <c r="CQ104" s="29"/>
      <c r="CR104" s="24" t="str">
        <f t="shared" si="476"/>
        <v xml:space="preserve"> </v>
      </c>
      <c r="CS104" s="24" t="str">
        <f t="shared" si="477"/>
        <v xml:space="preserve"> </v>
      </c>
      <c r="CT104" s="13"/>
      <c r="CU104" s="20"/>
      <c r="CV104" s="29"/>
      <c r="CW104" s="24" t="str">
        <f t="shared" si="509"/>
        <v xml:space="preserve"> </v>
      </c>
      <c r="CX104" s="24" t="str">
        <f t="shared" si="510"/>
        <v xml:space="preserve"> </v>
      </c>
      <c r="CY104" s="13"/>
      <c r="CZ104" s="20"/>
      <c r="DA104" s="29"/>
      <c r="DB104" s="24" t="str">
        <f t="shared" si="693"/>
        <v xml:space="preserve"> </v>
      </c>
      <c r="DC104" s="24" t="str">
        <f t="shared" si="479"/>
        <v xml:space="preserve"> </v>
      </c>
      <c r="DD104" s="13"/>
      <c r="DE104" s="20"/>
      <c r="DF104" s="29"/>
      <c r="DG104" s="24" t="str">
        <f t="shared" si="694"/>
        <v xml:space="preserve"> </v>
      </c>
      <c r="DH104" s="24" t="str">
        <f t="shared" si="481"/>
        <v xml:space="preserve"> </v>
      </c>
      <c r="DI104" s="13"/>
      <c r="DJ104" s="29"/>
      <c r="DK104" s="24" t="str">
        <f t="shared" si="482"/>
        <v xml:space="preserve"> </v>
      </c>
      <c r="DL104" s="13"/>
      <c r="DM104" s="20"/>
      <c r="DN104" s="29">
        <v>4762.24</v>
      </c>
      <c r="DO104" s="24" t="str">
        <f t="shared" si="752"/>
        <v xml:space="preserve"> </v>
      </c>
      <c r="DP104" s="58" t="str">
        <f t="shared" si="753"/>
        <v xml:space="preserve"> </v>
      </c>
      <c r="DQ104" s="13"/>
      <c r="DR104" s="20"/>
      <c r="DS104" s="29"/>
      <c r="DT104" s="24" t="str">
        <f t="shared" si="626"/>
        <v xml:space="preserve"> </v>
      </c>
      <c r="DU104" s="24" t="str">
        <f t="shared" ref="DU104:DU107" si="757">IF(DS104=0," ",IF(DR104/DS104*100&gt;200,"св.200",DR104/DS104))</f>
        <v xml:space="preserve"> </v>
      </c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</row>
    <row r="105" spans="1:144" s="15" customFormat="1" ht="15" customHeight="1" outlineLevel="1" x14ac:dyDescent="0.25">
      <c r="A105" s="14">
        <f t="shared" si="754"/>
        <v>84</v>
      </c>
      <c r="B105" s="8" t="s">
        <v>31</v>
      </c>
      <c r="C105" s="13">
        <f t="shared" si="512"/>
        <v>890299.66999999993</v>
      </c>
      <c r="D105" s="13">
        <f t="shared" si="513"/>
        <v>473546.84999999992</v>
      </c>
      <c r="E105" s="23">
        <v>497262.5</v>
      </c>
      <c r="F105" s="24">
        <f t="shared" si="728"/>
        <v>0.53189601878657322</v>
      </c>
      <c r="G105" s="24">
        <f t="shared" si="729"/>
        <v>0.95230758402252313</v>
      </c>
      <c r="H105" s="13">
        <f t="shared" si="739"/>
        <v>810294.6</v>
      </c>
      <c r="I105" s="13">
        <f t="shared" si="740"/>
        <v>420444.68999999994</v>
      </c>
      <c r="J105" s="20">
        <v>451576.39999999997</v>
      </c>
      <c r="K105" s="24">
        <f t="shared" si="686"/>
        <v>0.51887880037704803</v>
      </c>
      <c r="L105" s="24">
        <f t="shared" si="450"/>
        <v>0.93105992695809603</v>
      </c>
      <c r="M105" s="13">
        <v>155237.70000000001</v>
      </c>
      <c r="N105" s="20">
        <v>125391.78</v>
      </c>
      <c r="O105" s="29">
        <v>88616.67</v>
      </c>
      <c r="P105" s="24">
        <f t="shared" si="687"/>
        <v>0.8077405166399656</v>
      </c>
      <c r="Q105" s="24">
        <f t="shared" si="452"/>
        <v>1.4149908815124739</v>
      </c>
      <c r="R105" s="13"/>
      <c r="S105" s="20"/>
      <c r="T105" s="29"/>
      <c r="U105" s="24" t="str">
        <f t="shared" si="688"/>
        <v xml:space="preserve"> </v>
      </c>
      <c r="V105" s="24" t="str">
        <f t="shared" si="741"/>
        <v xml:space="preserve"> </v>
      </c>
      <c r="W105" s="13">
        <v>7056.9</v>
      </c>
      <c r="X105" s="20">
        <v>7056.9</v>
      </c>
      <c r="Y105" s="29">
        <v>22.5</v>
      </c>
      <c r="Z105" s="24">
        <f t="shared" si="742"/>
        <v>1</v>
      </c>
      <c r="AA105" s="24" t="str">
        <f t="shared" si="743"/>
        <v>св.200</v>
      </c>
      <c r="AB105" s="13">
        <v>55000</v>
      </c>
      <c r="AC105" s="20">
        <v>20969.22</v>
      </c>
      <c r="AD105" s="29">
        <v>19881.75</v>
      </c>
      <c r="AE105" s="24">
        <f t="shared" si="689"/>
        <v>0.38125854545454546</v>
      </c>
      <c r="AF105" s="24">
        <f>IF(AC105&lt;=0," ",IF(AC105/AD105*100&gt;200,"св.200",AC105/AD105))</f>
        <v>1.0546968953940172</v>
      </c>
      <c r="AG105" s="13">
        <v>593000</v>
      </c>
      <c r="AH105" s="20">
        <v>267026.78999999998</v>
      </c>
      <c r="AI105" s="29">
        <v>343055.48</v>
      </c>
      <c r="AJ105" s="24">
        <f t="shared" si="690"/>
        <v>0.45029812816188869</v>
      </c>
      <c r="AK105" s="24">
        <f t="shared" si="460"/>
        <v>0.77837785888160127</v>
      </c>
      <c r="AL105" s="13"/>
      <c r="AM105" s="20"/>
      <c r="AN105" s="29"/>
      <c r="AO105" s="24" t="str">
        <f t="shared" si="631"/>
        <v xml:space="preserve"> </v>
      </c>
      <c r="AP105" s="24" t="str">
        <f t="shared" si="461"/>
        <v xml:space="preserve"> </v>
      </c>
      <c r="AQ105" s="13">
        <f t="shared" si="744"/>
        <v>80005.070000000007</v>
      </c>
      <c r="AR105" s="20">
        <f t="shared" si="745"/>
        <v>53102.159999999996</v>
      </c>
      <c r="AS105" s="40">
        <v>45686.1</v>
      </c>
      <c r="AT105" s="24">
        <f t="shared" si="755"/>
        <v>0.66373493579844367</v>
      </c>
      <c r="AU105" s="24">
        <f t="shared" si="756"/>
        <v>1.1623263968690696</v>
      </c>
      <c r="AV105" s="13"/>
      <c r="AW105" s="20"/>
      <c r="AX105" s="29"/>
      <c r="AY105" s="24" t="str">
        <f t="shared" si="691"/>
        <v xml:space="preserve"> </v>
      </c>
      <c r="AZ105" s="24" t="str">
        <f t="shared" si="463"/>
        <v xml:space="preserve"> </v>
      </c>
      <c r="BA105" s="13"/>
      <c r="BB105" s="20"/>
      <c r="BC105" s="29"/>
      <c r="BD105" s="24" t="str">
        <f t="shared" si="464"/>
        <v xml:space="preserve"> </v>
      </c>
      <c r="BE105" s="24" t="str">
        <f t="shared" si="465"/>
        <v xml:space="preserve"> </v>
      </c>
      <c r="BF105" s="13"/>
      <c r="BG105" s="20"/>
      <c r="BH105" s="29"/>
      <c r="BI105" s="24" t="str">
        <f t="shared" si="692"/>
        <v xml:space="preserve"> </v>
      </c>
      <c r="BJ105" s="24" t="str">
        <f t="shared" si="467"/>
        <v xml:space="preserve"> </v>
      </c>
      <c r="BK105" s="13"/>
      <c r="BL105" s="20"/>
      <c r="BM105" s="29"/>
      <c r="BN105" s="24" t="str">
        <f t="shared" si="628"/>
        <v xml:space="preserve"> </v>
      </c>
      <c r="BO105" s="24" t="str">
        <f t="shared" si="469"/>
        <v xml:space="preserve"> </v>
      </c>
      <c r="BP105" s="13"/>
      <c r="BQ105" s="20"/>
      <c r="BR105" s="29"/>
      <c r="BS105" s="24" t="str">
        <f t="shared" si="736"/>
        <v xml:space="preserve"> </v>
      </c>
      <c r="BT105" s="24" t="str">
        <f t="shared" si="470"/>
        <v xml:space="preserve"> </v>
      </c>
      <c r="BU105" s="13">
        <v>80000</v>
      </c>
      <c r="BV105" s="20">
        <v>53097.09</v>
      </c>
      <c r="BW105" s="29">
        <v>45674</v>
      </c>
      <c r="BX105" s="24">
        <f t="shared" si="746"/>
        <v>0.66371362499999997</v>
      </c>
      <c r="BY105" s="24">
        <f t="shared" si="747"/>
        <v>1.1625233174234795</v>
      </c>
      <c r="BZ105" s="13"/>
      <c r="CA105" s="20"/>
      <c r="CB105" s="29"/>
      <c r="CC105" s="48" t="str">
        <f t="shared" si="574"/>
        <v xml:space="preserve"> </v>
      </c>
      <c r="CD105" s="24" t="str">
        <f t="shared" si="473"/>
        <v xml:space="preserve"> </v>
      </c>
      <c r="CE105" s="13">
        <f t="shared" si="748"/>
        <v>0</v>
      </c>
      <c r="CF105" s="13">
        <f t="shared" si="749"/>
        <v>0</v>
      </c>
      <c r="CG105" s="23">
        <v>0</v>
      </c>
      <c r="CH105" s="24" t="str">
        <f t="shared" si="750"/>
        <v xml:space="preserve"> </v>
      </c>
      <c r="CI105" s="24" t="str">
        <f t="shared" si="751"/>
        <v xml:space="preserve"> </v>
      </c>
      <c r="CJ105" s="13"/>
      <c r="CK105" s="20"/>
      <c r="CL105" s="29"/>
      <c r="CM105" s="24" t="str">
        <f t="shared" si="475"/>
        <v xml:space="preserve"> </v>
      </c>
      <c r="CN105" s="24" t="str">
        <f t="shared" si="508"/>
        <v xml:space="preserve"> </v>
      </c>
      <c r="CO105" s="13"/>
      <c r="CP105" s="20"/>
      <c r="CQ105" s="29"/>
      <c r="CR105" s="24" t="str">
        <f t="shared" si="476"/>
        <v xml:space="preserve"> </v>
      </c>
      <c r="CS105" s="24" t="str">
        <f t="shared" si="477"/>
        <v xml:space="preserve"> </v>
      </c>
      <c r="CT105" s="13"/>
      <c r="CU105" s="20"/>
      <c r="CV105" s="29"/>
      <c r="CW105" s="24" t="str">
        <f t="shared" si="509"/>
        <v xml:space="preserve"> </v>
      </c>
      <c r="CX105" s="24" t="str">
        <f t="shared" si="510"/>
        <v xml:space="preserve"> </v>
      </c>
      <c r="CY105" s="13"/>
      <c r="CZ105" s="20"/>
      <c r="DA105" s="29"/>
      <c r="DB105" s="24" t="str">
        <f t="shared" si="693"/>
        <v xml:space="preserve"> </v>
      </c>
      <c r="DC105" s="24" t="str">
        <f t="shared" si="479"/>
        <v xml:space="preserve"> </v>
      </c>
      <c r="DD105" s="13"/>
      <c r="DE105" s="20"/>
      <c r="DF105" s="29"/>
      <c r="DG105" s="24" t="str">
        <f t="shared" si="694"/>
        <v xml:space="preserve"> </v>
      </c>
      <c r="DH105" s="24" t="str">
        <f t="shared" si="481"/>
        <v xml:space="preserve"> </v>
      </c>
      <c r="DI105" s="13"/>
      <c r="DJ105" s="29"/>
      <c r="DK105" s="24" t="str">
        <f t="shared" si="482"/>
        <v xml:space="preserve"> </v>
      </c>
      <c r="DL105" s="13">
        <v>5.07</v>
      </c>
      <c r="DM105" s="20">
        <v>5.07</v>
      </c>
      <c r="DN105" s="29">
        <v>12.1</v>
      </c>
      <c r="DO105" s="24">
        <f t="shared" si="752"/>
        <v>1</v>
      </c>
      <c r="DP105" s="58">
        <f t="shared" si="753"/>
        <v>0.41900826446280998</v>
      </c>
      <c r="DQ105" s="13"/>
      <c r="DR105" s="20"/>
      <c r="DS105" s="29"/>
      <c r="DT105" s="24" t="str">
        <f t="shared" si="626"/>
        <v xml:space="preserve"> </v>
      </c>
      <c r="DU105" s="24" t="str">
        <f t="shared" si="757"/>
        <v xml:space="preserve"> </v>
      </c>
      <c r="DV105" s="64"/>
      <c r="DW105" s="64"/>
      <c r="DX105" s="64"/>
      <c r="DY105" s="64"/>
      <c r="DZ105" s="64"/>
      <c r="EA105" s="64"/>
      <c r="EB105" s="64"/>
      <c r="EC105" s="64"/>
      <c r="ED105" s="64"/>
      <c r="EE105" s="64"/>
      <c r="EF105" s="64"/>
      <c r="EG105" s="64"/>
      <c r="EH105" s="64"/>
      <c r="EI105" s="64"/>
      <c r="EJ105" s="64"/>
      <c r="EK105" s="64"/>
      <c r="EL105" s="64"/>
      <c r="EM105" s="64"/>
      <c r="EN105" s="64"/>
    </row>
    <row r="106" spans="1:144" s="15" customFormat="1" ht="15.75" customHeight="1" outlineLevel="1" x14ac:dyDescent="0.25">
      <c r="A106" s="14">
        <f t="shared" si="754"/>
        <v>85</v>
      </c>
      <c r="B106" s="8" t="s">
        <v>102</v>
      </c>
      <c r="C106" s="13">
        <f t="shared" si="512"/>
        <v>1091000</v>
      </c>
      <c r="D106" s="13">
        <f t="shared" si="513"/>
        <v>659823.84</v>
      </c>
      <c r="E106" s="23">
        <v>995814.7</v>
      </c>
      <c r="F106" s="24">
        <f t="shared" si="728"/>
        <v>0.60478812098991752</v>
      </c>
      <c r="G106" s="24">
        <f t="shared" si="729"/>
        <v>0.66259700725446213</v>
      </c>
      <c r="H106" s="13">
        <f t="shared" si="739"/>
        <v>981000</v>
      </c>
      <c r="I106" s="13">
        <f t="shared" si="740"/>
        <v>519092.22</v>
      </c>
      <c r="J106" s="20">
        <v>529166.85</v>
      </c>
      <c r="K106" s="24">
        <f t="shared" si="686"/>
        <v>0.52914599388379202</v>
      </c>
      <c r="L106" s="24">
        <f t="shared" si="450"/>
        <v>0.98096133572993094</v>
      </c>
      <c r="M106" s="13">
        <v>290000</v>
      </c>
      <c r="N106" s="20">
        <v>252657.73</v>
      </c>
      <c r="O106" s="29">
        <v>208593.08</v>
      </c>
      <c r="P106" s="24">
        <f t="shared" si="687"/>
        <v>0.87123355172413797</v>
      </c>
      <c r="Q106" s="24">
        <f t="shared" si="452"/>
        <v>1.2112469406942936</v>
      </c>
      <c r="R106" s="13"/>
      <c r="S106" s="20"/>
      <c r="T106" s="29"/>
      <c r="U106" s="24" t="str">
        <f t="shared" si="688"/>
        <v xml:space="preserve"> </v>
      </c>
      <c r="V106" s="24" t="str">
        <f t="shared" si="741"/>
        <v xml:space="preserve"> </v>
      </c>
      <c r="W106" s="13">
        <v>138000</v>
      </c>
      <c r="X106" s="20">
        <v>80791.8</v>
      </c>
      <c r="Y106" s="29">
        <v>128702.89</v>
      </c>
      <c r="Z106" s="24">
        <f t="shared" si="742"/>
        <v>0.58544782608695656</v>
      </c>
      <c r="AA106" s="24">
        <f t="shared" si="743"/>
        <v>0.62773881767534512</v>
      </c>
      <c r="AB106" s="13">
        <v>23000</v>
      </c>
      <c r="AC106" s="20">
        <v>4627.1000000000004</v>
      </c>
      <c r="AD106" s="29">
        <v>13227.08</v>
      </c>
      <c r="AE106" s="24">
        <f t="shared" si="689"/>
        <v>0.20117826086956522</v>
      </c>
      <c r="AF106" s="24">
        <f t="shared" si="458"/>
        <v>0.34982021731175744</v>
      </c>
      <c r="AG106" s="13">
        <v>530000</v>
      </c>
      <c r="AH106" s="20">
        <v>181015.59</v>
      </c>
      <c r="AI106" s="29">
        <v>178643.8</v>
      </c>
      <c r="AJ106" s="24">
        <f t="shared" si="690"/>
        <v>0.34153884905660375</v>
      </c>
      <c r="AK106" s="24">
        <f t="shared" si="460"/>
        <v>1.0132766432420268</v>
      </c>
      <c r="AL106" s="13"/>
      <c r="AM106" s="20"/>
      <c r="AN106" s="29"/>
      <c r="AO106" s="24" t="str">
        <f t="shared" si="631"/>
        <v xml:space="preserve"> </v>
      </c>
      <c r="AP106" s="24" t="str">
        <f t="shared" si="461"/>
        <v xml:space="preserve"> </v>
      </c>
      <c r="AQ106" s="13">
        <f t="shared" si="744"/>
        <v>110000</v>
      </c>
      <c r="AR106" s="20">
        <f t="shared" si="745"/>
        <v>140731.62</v>
      </c>
      <c r="AS106" s="40">
        <v>466647.85</v>
      </c>
      <c r="AT106" s="24">
        <f t="shared" si="755"/>
        <v>1.2793783636363636</v>
      </c>
      <c r="AU106" s="24">
        <f t="shared" si="756"/>
        <v>0.30157991727595018</v>
      </c>
      <c r="AV106" s="13"/>
      <c r="AW106" s="20"/>
      <c r="AX106" s="29"/>
      <c r="AY106" s="24" t="str">
        <f t="shared" si="691"/>
        <v xml:space="preserve"> </v>
      </c>
      <c r="AZ106" s="24" t="str">
        <f t="shared" si="463"/>
        <v xml:space="preserve"> </v>
      </c>
      <c r="BA106" s="13">
        <v>80000</v>
      </c>
      <c r="BB106" s="20">
        <v>118297.92</v>
      </c>
      <c r="BC106" s="29">
        <v>61811.519999999997</v>
      </c>
      <c r="BD106" s="24">
        <f t="shared" si="464"/>
        <v>1.4787239999999999</v>
      </c>
      <c r="BE106" s="24">
        <f t="shared" si="465"/>
        <v>1.9138490689114263</v>
      </c>
      <c r="BF106" s="13"/>
      <c r="BG106" s="20"/>
      <c r="BH106" s="29"/>
      <c r="BI106" s="24" t="str">
        <f t="shared" si="692"/>
        <v xml:space="preserve"> </v>
      </c>
      <c r="BJ106" s="24" t="str">
        <f t="shared" si="467"/>
        <v xml:space="preserve"> </v>
      </c>
      <c r="BK106" s="13"/>
      <c r="BL106" s="20"/>
      <c r="BM106" s="29"/>
      <c r="BN106" s="24" t="str">
        <f t="shared" si="628"/>
        <v xml:space="preserve"> </v>
      </c>
      <c r="BO106" s="24" t="str">
        <f t="shared" si="469"/>
        <v xml:space="preserve"> </v>
      </c>
      <c r="BP106" s="13"/>
      <c r="BQ106" s="20"/>
      <c r="BR106" s="29"/>
      <c r="BS106" s="24" t="str">
        <f t="shared" si="736"/>
        <v xml:space="preserve"> </v>
      </c>
      <c r="BT106" s="24" t="str">
        <f t="shared" si="470"/>
        <v xml:space="preserve"> </v>
      </c>
      <c r="BU106" s="13">
        <v>30000</v>
      </c>
      <c r="BV106" s="20">
        <v>22433.7</v>
      </c>
      <c r="BW106" s="29">
        <v>21201.9</v>
      </c>
      <c r="BX106" s="24">
        <f t="shared" si="746"/>
        <v>0.74779000000000007</v>
      </c>
      <c r="BY106" s="24">
        <f t="shared" si="747"/>
        <v>1.0580985666378957</v>
      </c>
      <c r="BZ106" s="13"/>
      <c r="CA106" s="20"/>
      <c r="CB106" s="29"/>
      <c r="CC106" s="48" t="str">
        <f t="shared" si="574"/>
        <v xml:space="preserve"> </v>
      </c>
      <c r="CD106" s="24" t="str">
        <f t="shared" si="473"/>
        <v xml:space="preserve"> </v>
      </c>
      <c r="CE106" s="13">
        <f t="shared" si="748"/>
        <v>0</v>
      </c>
      <c r="CF106" s="13">
        <f t="shared" si="749"/>
        <v>0</v>
      </c>
      <c r="CG106" s="23">
        <v>0</v>
      </c>
      <c r="CH106" s="24" t="str">
        <f t="shared" si="750"/>
        <v xml:space="preserve"> </v>
      </c>
      <c r="CI106" s="24" t="str">
        <f t="shared" si="751"/>
        <v xml:space="preserve"> </v>
      </c>
      <c r="CJ106" s="13"/>
      <c r="CK106" s="20"/>
      <c r="CL106" s="29"/>
      <c r="CM106" s="24" t="str">
        <f t="shared" si="475"/>
        <v xml:space="preserve"> </v>
      </c>
      <c r="CN106" s="24" t="str">
        <f t="shared" si="508"/>
        <v xml:space="preserve"> </v>
      </c>
      <c r="CO106" s="13"/>
      <c r="CP106" s="20"/>
      <c r="CQ106" s="29"/>
      <c r="CR106" s="24" t="str">
        <f t="shared" si="476"/>
        <v xml:space="preserve"> </v>
      </c>
      <c r="CS106" s="24" t="str">
        <f t="shared" si="477"/>
        <v xml:space="preserve"> </v>
      </c>
      <c r="CT106" s="13"/>
      <c r="CU106" s="20"/>
      <c r="CV106" s="29"/>
      <c r="CW106" s="24" t="str">
        <f t="shared" si="509"/>
        <v xml:space="preserve"> </v>
      </c>
      <c r="CX106" s="24" t="str">
        <f t="shared" si="510"/>
        <v xml:space="preserve"> </v>
      </c>
      <c r="CY106" s="13"/>
      <c r="CZ106" s="20"/>
      <c r="DA106" s="29"/>
      <c r="DB106" s="24" t="str">
        <f t="shared" si="693"/>
        <v xml:space="preserve"> </v>
      </c>
      <c r="DC106" s="24" t="str">
        <f t="shared" si="479"/>
        <v xml:space="preserve"> </v>
      </c>
      <c r="DD106" s="13"/>
      <c r="DE106" s="20"/>
      <c r="DF106" s="29"/>
      <c r="DG106" s="24" t="str">
        <f t="shared" si="694"/>
        <v xml:space="preserve"> </v>
      </c>
      <c r="DH106" s="24" t="str">
        <f t="shared" si="481"/>
        <v xml:space="preserve"> </v>
      </c>
      <c r="DI106" s="13"/>
      <c r="DJ106" s="29">
        <v>380900</v>
      </c>
      <c r="DK106" s="24">
        <f t="shared" si="482"/>
        <v>0</v>
      </c>
      <c r="DL106" s="13"/>
      <c r="DM106" s="20"/>
      <c r="DN106" s="29">
        <v>2734.43</v>
      </c>
      <c r="DO106" s="24" t="str">
        <f t="shared" si="752"/>
        <v xml:space="preserve"> </v>
      </c>
      <c r="DP106" s="58" t="str">
        <f t="shared" si="753"/>
        <v xml:space="preserve"> </v>
      </c>
      <c r="DQ106" s="13"/>
      <c r="DR106" s="20"/>
      <c r="DS106" s="29"/>
      <c r="DT106" s="24" t="str">
        <f t="shared" si="626"/>
        <v xml:space="preserve"> </v>
      </c>
      <c r="DU106" s="24" t="str">
        <f t="shared" si="757"/>
        <v xml:space="preserve"> </v>
      </c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</row>
    <row r="107" spans="1:144" s="53" customFormat="1" ht="15.75" customHeight="1" outlineLevel="1" x14ac:dyDescent="0.25">
      <c r="A107" s="46">
        <f t="shared" si="754"/>
        <v>86</v>
      </c>
      <c r="B107" s="47" t="s">
        <v>26</v>
      </c>
      <c r="C107" s="13">
        <f t="shared" si="512"/>
        <v>1197701.24</v>
      </c>
      <c r="D107" s="13">
        <f t="shared" si="513"/>
        <v>776662.99</v>
      </c>
      <c r="E107" s="45">
        <v>161641.32999999999</v>
      </c>
      <c r="F107" s="48">
        <f t="shared" si="728"/>
        <v>0.64846137255397684</v>
      </c>
      <c r="G107" s="48" t="str">
        <f t="shared" si="729"/>
        <v>св.200</v>
      </c>
      <c r="H107" s="13">
        <f t="shared" si="739"/>
        <v>936021.2</v>
      </c>
      <c r="I107" s="13">
        <f t="shared" si="740"/>
        <v>565393</v>
      </c>
      <c r="J107" s="50">
        <v>79582.080000000002</v>
      </c>
      <c r="K107" s="48">
        <f t="shared" si="686"/>
        <v>0.60403866920962901</v>
      </c>
      <c r="L107" s="48" t="str">
        <f t="shared" si="450"/>
        <v>св.200</v>
      </c>
      <c r="M107" s="49">
        <v>228500</v>
      </c>
      <c r="N107" s="50">
        <v>208044.57</v>
      </c>
      <c r="O107" s="51">
        <v>136939.19</v>
      </c>
      <c r="P107" s="48">
        <f t="shared" si="687"/>
        <v>0.91047951859956244</v>
      </c>
      <c r="Q107" s="48">
        <f t="shared" si="452"/>
        <v>1.5192478500858666</v>
      </c>
      <c r="R107" s="49"/>
      <c r="S107" s="50"/>
      <c r="T107" s="51"/>
      <c r="U107" s="48" t="str">
        <f t="shared" si="688"/>
        <v xml:space="preserve"> </v>
      </c>
      <c r="V107" s="48" t="str">
        <f t="shared" si="741"/>
        <v xml:space="preserve"> </v>
      </c>
      <c r="W107" s="49">
        <v>2521.1999999999998</v>
      </c>
      <c r="X107" s="50">
        <v>2521.1999999999998</v>
      </c>
      <c r="Y107" s="51">
        <v>-93000</v>
      </c>
      <c r="Z107" s="48">
        <f t="shared" si="742"/>
        <v>1</v>
      </c>
      <c r="AA107" s="48">
        <f t="shared" si="743"/>
        <v>-2.7109677419354838E-2</v>
      </c>
      <c r="AB107" s="49">
        <v>60000</v>
      </c>
      <c r="AC107" s="50">
        <v>89253.52</v>
      </c>
      <c r="AD107" s="51">
        <v>3936.91</v>
      </c>
      <c r="AE107" s="48">
        <f t="shared" si="689"/>
        <v>1.4875586666666667</v>
      </c>
      <c r="AF107" s="48" t="str">
        <f t="shared" si="458"/>
        <v>св.200</v>
      </c>
      <c r="AG107" s="49">
        <v>645000</v>
      </c>
      <c r="AH107" s="50">
        <v>265573.71000000002</v>
      </c>
      <c r="AI107" s="51">
        <v>31705.98</v>
      </c>
      <c r="AJ107" s="48">
        <f t="shared" si="690"/>
        <v>0.41174218604651164</v>
      </c>
      <c r="AK107" s="48" t="str">
        <f t="shared" si="460"/>
        <v>св.200</v>
      </c>
      <c r="AL107" s="49"/>
      <c r="AM107" s="50"/>
      <c r="AN107" s="51"/>
      <c r="AO107" s="48" t="str">
        <f t="shared" si="631"/>
        <v xml:space="preserve"> </v>
      </c>
      <c r="AP107" s="48" t="str">
        <f>IF(AM107=0," ",IF(AM107/AN107*100&gt;200,"св.200",AM107/AN107))</f>
        <v xml:space="preserve"> </v>
      </c>
      <c r="AQ107" s="13">
        <f t="shared" si="744"/>
        <v>261680.04</v>
      </c>
      <c r="AR107" s="20">
        <f t="shared" si="745"/>
        <v>211269.99</v>
      </c>
      <c r="AS107" s="52">
        <v>82059.25</v>
      </c>
      <c r="AT107" s="48">
        <f t="shared" si="755"/>
        <v>0.80735997288902883</v>
      </c>
      <c r="AU107" s="48" t="str">
        <f t="shared" si="756"/>
        <v>св.200</v>
      </c>
      <c r="AV107" s="49"/>
      <c r="AW107" s="50"/>
      <c r="AX107" s="51"/>
      <c r="AY107" s="48" t="str">
        <f t="shared" si="691"/>
        <v xml:space="preserve"> </v>
      </c>
      <c r="AZ107" s="48" t="str">
        <f t="shared" si="463"/>
        <v xml:space="preserve"> </v>
      </c>
      <c r="BA107" s="49">
        <v>60650</v>
      </c>
      <c r="BB107" s="50">
        <v>44638.47</v>
      </c>
      <c r="BC107" s="51">
        <v>44638.5</v>
      </c>
      <c r="BD107" s="48">
        <f t="shared" si="464"/>
        <v>0.73600115416323164</v>
      </c>
      <c r="BE107" s="48">
        <f t="shared" si="465"/>
        <v>0.99999932793440638</v>
      </c>
      <c r="BF107" s="49"/>
      <c r="BG107" s="50"/>
      <c r="BH107" s="51"/>
      <c r="BI107" s="48" t="str">
        <f t="shared" si="692"/>
        <v xml:space="preserve"> </v>
      </c>
      <c r="BJ107" s="48" t="str">
        <f t="shared" si="467"/>
        <v xml:space="preserve"> </v>
      </c>
      <c r="BK107" s="49"/>
      <c r="BL107" s="50"/>
      <c r="BM107" s="51"/>
      <c r="BN107" s="48" t="str">
        <f t="shared" si="628"/>
        <v xml:space="preserve"> </v>
      </c>
      <c r="BO107" s="48" t="str">
        <f t="shared" si="469"/>
        <v xml:space="preserve"> </v>
      </c>
      <c r="BP107" s="49"/>
      <c r="BQ107" s="50"/>
      <c r="BR107" s="51"/>
      <c r="BS107" s="48" t="str">
        <f t="shared" si="736"/>
        <v xml:space="preserve"> </v>
      </c>
      <c r="BT107" s="48" t="str">
        <f t="shared" si="470"/>
        <v xml:space="preserve"> </v>
      </c>
      <c r="BU107" s="49">
        <v>72000</v>
      </c>
      <c r="BV107" s="50">
        <v>37601.480000000003</v>
      </c>
      <c r="BW107" s="51">
        <v>9300</v>
      </c>
      <c r="BX107" s="48">
        <f t="shared" si="746"/>
        <v>0.52224277777777783</v>
      </c>
      <c r="BY107" s="48" t="str">
        <f t="shared" si="747"/>
        <v>св.200</v>
      </c>
      <c r="BZ107" s="49">
        <v>3081.39</v>
      </c>
      <c r="CA107" s="50">
        <v>3081.39</v>
      </c>
      <c r="CB107" s="51"/>
      <c r="CC107" s="48">
        <f t="shared" ref="CC107:CC132" si="758">IF(CA107&lt;=0," ",IF(BZ107&lt;=0," ",IF(CA107/BZ107*100&gt;200,"СВ.200",CA107/BZ107)))</f>
        <v>1</v>
      </c>
      <c r="CD107" s="24" t="str">
        <f t="shared" si="473"/>
        <v xml:space="preserve"> </v>
      </c>
      <c r="CE107" s="13">
        <f t="shared" si="748"/>
        <v>0</v>
      </c>
      <c r="CF107" s="13">
        <f t="shared" si="749"/>
        <v>0</v>
      </c>
      <c r="CG107" s="45">
        <v>0</v>
      </c>
      <c r="CH107" s="24" t="str">
        <f t="shared" si="750"/>
        <v xml:space="preserve"> </v>
      </c>
      <c r="CI107" s="24" t="str">
        <f t="shared" si="751"/>
        <v xml:space="preserve"> </v>
      </c>
      <c r="CJ107" s="49"/>
      <c r="CK107" s="50"/>
      <c r="CL107" s="51"/>
      <c r="CM107" s="48" t="str">
        <f t="shared" si="475"/>
        <v xml:space="preserve"> </v>
      </c>
      <c r="CN107" s="48" t="str">
        <f t="shared" si="508"/>
        <v xml:space="preserve"> </v>
      </c>
      <c r="CO107" s="49"/>
      <c r="CP107" s="50"/>
      <c r="CQ107" s="51"/>
      <c r="CR107" s="48" t="str">
        <f t="shared" si="476"/>
        <v xml:space="preserve"> </v>
      </c>
      <c r="CS107" s="48" t="str">
        <f t="shared" si="477"/>
        <v xml:space="preserve"> </v>
      </c>
      <c r="CT107" s="49"/>
      <c r="CU107" s="50"/>
      <c r="CV107" s="51"/>
      <c r="CW107" s="48" t="str">
        <f t="shared" si="509"/>
        <v xml:space="preserve"> </v>
      </c>
      <c r="CX107" s="48" t="str">
        <f t="shared" si="510"/>
        <v xml:space="preserve"> </v>
      </c>
      <c r="CY107" s="49"/>
      <c r="CZ107" s="50"/>
      <c r="DA107" s="51"/>
      <c r="DB107" s="48" t="str">
        <f t="shared" si="693"/>
        <v xml:space="preserve"> </v>
      </c>
      <c r="DC107" s="48" t="str">
        <f t="shared" si="479"/>
        <v xml:space="preserve"> </v>
      </c>
      <c r="DD107" s="49"/>
      <c r="DE107" s="50"/>
      <c r="DF107" s="51"/>
      <c r="DG107" s="48" t="str">
        <f t="shared" si="694"/>
        <v xml:space="preserve"> </v>
      </c>
      <c r="DH107" s="48" t="str">
        <f t="shared" si="481"/>
        <v xml:space="preserve"> </v>
      </c>
      <c r="DI107" s="49"/>
      <c r="DJ107" s="51"/>
      <c r="DK107" s="48" t="str">
        <f t="shared" si="482"/>
        <v xml:space="preserve"> </v>
      </c>
      <c r="DL107" s="49">
        <v>70648.649999999994</v>
      </c>
      <c r="DM107" s="50">
        <v>70648.649999999994</v>
      </c>
      <c r="DN107" s="51"/>
      <c r="DO107" s="24">
        <f t="shared" si="752"/>
        <v>1</v>
      </c>
      <c r="DP107" s="58"/>
      <c r="DQ107" s="49">
        <v>55300</v>
      </c>
      <c r="DR107" s="50">
        <v>55300</v>
      </c>
      <c r="DS107" s="51">
        <v>28120.75</v>
      </c>
      <c r="DT107" s="48">
        <f t="shared" si="626"/>
        <v>1</v>
      </c>
      <c r="DU107" s="48">
        <f t="shared" si="757"/>
        <v>1.9665193851515339</v>
      </c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</row>
    <row r="108" spans="1:144" s="17" customFormat="1" ht="15.75" x14ac:dyDescent="0.25">
      <c r="A108" s="16"/>
      <c r="B108" s="7" t="s">
        <v>138</v>
      </c>
      <c r="C108" s="43">
        <f>SUM(C109:C114)</f>
        <v>34709882.059999995</v>
      </c>
      <c r="D108" s="43">
        <f>SUM(D109:D114)</f>
        <v>30785357.400000002</v>
      </c>
      <c r="E108" s="26">
        <v>12157542.27</v>
      </c>
      <c r="F108" s="22">
        <f t="shared" si="728"/>
        <v>0.88693350633643742</v>
      </c>
      <c r="G108" s="22" t="str">
        <f t="shared" si="729"/>
        <v>св.200</v>
      </c>
      <c r="H108" s="21">
        <f>SUM(H109:H114)</f>
        <v>32369135.280000001</v>
      </c>
      <c r="I108" s="43">
        <f>SUM(I109:I114)</f>
        <v>29592707.520000003</v>
      </c>
      <c r="J108" s="43">
        <v>11137846.33</v>
      </c>
      <c r="K108" s="22">
        <f t="shared" si="686"/>
        <v>0.9142260756741476</v>
      </c>
      <c r="L108" s="22" t="str">
        <f t="shared" si="450"/>
        <v>св.200</v>
      </c>
      <c r="M108" s="43">
        <f>SUM(M109:M114)</f>
        <v>23785300</v>
      </c>
      <c r="N108" s="43">
        <f>SUM(N109:N114)</f>
        <v>23906548.860000003</v>
      </c>
      <c r="O108" s="43">
        <v>7227243.5999999996</v>
      </c>
      <c r="P108" s="22">
        <f t="shared" si="687"/>
        <v>1.0050976384573667</v>
      </c>
      <c r="Q108" s="22" t="str">
        <f t="shared" si="452"/>
        <v>св.200</v>
      </c>
      <c r="R108" s="43">
        <f>SUM(R109:R114)</f>
        <v>1897596.28</v>
      </c>
      <c r="S108" s="43">
        <f>SUM(S109:S114)</f>
        <v>1356873</v>
      </c>
      <c r="T108" s="43">
        <v>1371491.1</v>
      </c>
      <c r="U108" s="22">
        <f t="shared" si="688"/>
        <v>0.7150483031090259</v>
      </c>
      <c r="V108" s="22">
        <f t="shared" si="454"/>
        <v>0.98934145471304913</v>
      </c>
      <c r="W108" s="43">
        <f>SUM(W109:W114)</f>
        <v>340600</v>
      </c>
      <c r="X108" s="43">
        <f>SUM(X109:X114)</f>
        <v>372176.9</v>
      </c>
      <c r="Y108" s="43">
        <v>298493.46999999997</v>
      </c>
      <c r="Z108" s="22">
        <f t="shared" si="696"/>
        <v>1.092709630064592</v>
      </c>
      <c r="AA108" s="22">
        <f t="shared" si="456"/>
        <v>1.2468510617669462</v>
      </c>
      <c r="AB108" s="43">
        <f>SUM(AB109:AB114)</f>
        <v>934639</v>
      </c>
      <c r="AC108" s="43">
        <f>SUM(AC109:AC114)</f>
        <v>1107988.49</v>
      </c>
      <c r="AD108" s="43">
        <v>411929.31</v>
      </c>
      <c r="AE108" s="22">
        <f t="shared" si="689"/>
        <v>1.1854721341608898</v>
      </c>
      <c r="AF108" s="22" t="str">
        <f t="shared" si="458"/>
        <v>св.200</v>
      </c>
      <c r="AG108" s="43">
        <f>SUM(AG109:AG114)</f>
        <v>5411000</v>
      </c>
      <c r="AH108" s="43">
        <f>SUM(AH109:AH114)</f>
        <v>2849120.27</v>
      </c>
      <c r="AI108" s="43">
        <v>1828688.85</v>
      </c>
      <c r="AJ108" s="22">
        <f t="shared" si="690"/>
        <v>0.52654227869155423</v>
      </c>
      <c r="AK108" s="22">
        <f t="shared" si="460"/>
        <v>1.5580126001205727</v>
      </c>
      <c r="AL108" s="43">
        <f>SUM(AL109:AL114)</f>
        <v>0</v>
      </c>
      <c r="AM108" s="43">
        <f>SUM(AM109:AM114)</f>
        <v>0</v>
      </c>
      <c r="AN108" s="43">
        <v>0</v>
      </c>
      <c r="AO108" s="22" t="str">
        <f t="shared" si="631"/>
        <v xml:space="preserve"> </v>
      </c>
      <c r="AP108" s="22" t="str">
        <f t="shared" si="461"/>
        <v xml:space="preserve"> </v>
      </c>
      <c r="AQ108" s="43">
        <f>SUM(AQ109:AQ114)</f>
        <v>2340746.7799999998</v>
      </c>
      <c r="AR108" s="43">
        <f>SUM(AR109:AR114)</f>
        <v>1192649.8799999999</v>
      </c>
      <c r="AS108" s="43">
        <v>1019695.9399999998</v>
      </c>
      <c r="AT108" s="22">
        <f t="shared" si="491"/>
        <v>0.50951683035103867</v>
      </c>
      <c r="AU108" s="22">
        <f t="shared" si="518"/>
        <v>1.1696132476510597</v>
      </c>
      <c r="AV108" s="43">
        <f>SUM(AV109:AV114)</f>
        <v>596297</v>
      </c>
      <c r="AW108" s="43">
        <f>SUM(AW109:AW114)</f>
        <v>249937.37</v>
      </c>
      <c r="AX108" s="43">
        <v>205415.86</v>
      </c>
      <c r="AY108" s="22">
        <f t="shared" si="691"/>
        <v>0.41914913206003046</v>
      </c>
      <c r="AZ108" s="22">
        <f t="shared" si="463"/>
        <v>1.216738425163471</v>
      </c>
      <c r="BA108" s="43">
        <f>SUM(BA109:BA114)</f>
        <v>39019</v>
      </c>
      <c r="BB108" s="43">
        <f>SUM(BB109:BB114)</f>
        <v>29264.07</v>
      </c>
      <c r="BC108" s="43">
        <v>17290.55</v>
      </c>
      <c r="BD108" s="22">
        <f t="shared" si="464"/>
        <v>0.74999538686281042</v>
      </c>
      <c r="BE108" s="22">
        <f t="shared" si="465"/>
        <v>1.6924892499081869</v>
      </c>
      <c r="BF108" s="43">
        <f>SUM(BF109:BF114)</f>
        <v>291000</v>
      </c>
      <c r="BG108" s="43">
        <f>SUM(BG109:BG114)</f>
        <v>275385.51</v>
      </c>
      <c r="BH108" s="43">
        <v>307130.3</v>
      </c>
      <c r="BI108" s="22">
        <f t="shared" si="692"/>
        <v>0.94634195876288663</v>
      </c>
      <c r="BJ108" s="22">
        <f t="shared" si="467"/>
        <v>0.89664064405237787</v>
      </c>
      <c r="BK108" s="43">
        <f>SUM(BK109:BK114)</f>
        <v>0</v>
      </c>
      <c r="BL108" s="43">
        <f>SUM(BL109:BL114)</f>
        <v>0</v>
      </c>
      <c r="BM108" s="43">
        <v>0</v>
      </c>
      <c r="BN108" s="22" t="str">
        <f t="shared" si="628"/>
        <v xml:space="preserve"> </v>
      </c>
      <c r="BO108" s="22" t="str">
        <f t="shared" si="469"/>
        <v xml:space="preserve"> </v>
      </c>
      <c r="BP108" s="43">
        <f>SUM(BP109:BP114)</f>
        <v>0</v>
      </c>
      <c r="BQ108" s="43">
        <f>SUM(BQ109:BQ114)</f>
        <v>0</v>
      </c>
      <c r="BR108" s="43">
        <v>0</v>
      </c>
      <c r="BS108" s="22" t="str">
        <f t="shared" si="736"/>
        <v xml:space="preserve"> </v>
      </c>
      <c r="BT108" s="22" t="str">
        <f t="shared" si="470"/>
        <v xml:space="preserve"> </v>
      </c>
      <c r="BU108" s="43">
        <f>SUM(BU109:BU114)</f>
        <v>175230</v>
      </c>
      <c r="BV108" s="43">
        <f>SUM(BV109:BV114)</f>
        <v>115477.28</v>
      </c>
      <c r="BW108" s="43">
        <v>128811.82</v>
      </c>
      <c r="BX108" s="22">
        <f t="shared" si="660"/>
        <v>0.65900405181761113</v>
      </c>
      <c r="BY108" s="22">
        <f t="shared" si="472"/>
        <v>0.89648046274014292</v>
      </c>
      <c r="BZ108" s="43">
        <f>SUM(BZ109:BZ114)</f>
        <v>635843.38</v>
      </c>
      <c r="CA108" s="43">
        <f>SUM(CA109:CA114)</f>
        <v>0</v>
      </c>
      <c r="CB108" s="43">
        <v>0</v>
      </c>
      <c r="CC108" s="22" t="str">
        <f t="shared" si="758"/>
        <v xml:space="preserve"> </v>
      </c>
      <c r="CD108" s="22"/>
      <c r="CE108" s="43">
        <f>SUM(CE109:CE114)</f>
        <v>371430.20999999996</v>
      </c>
      <c r="CF108" s="43">
        <f>SUM(CF109:CF114)</f>
        <v>306400.05</v>
      </c>
      <c r="CG108" s="43">
        <v>271868.84999999998</v>
      </c>
      <c r="CH108" s="22">
        <f t="shared" si="474"/>
        <v>0.82491957237404034</v>
      </c>
      <c r="CI108" s="22">
        <f>IF(CG108=0," ",IF(CF108/CG108*100&gt;200,"св.200",CF108/CG108))</f>
        <v>1.1270141834932543</v>
      </c>
      <c r="CJ108" s="43">
        <f>SUM(CJ109:CJ114)</f>
        <v>175200</v>
      </c>
      <c r="CK108" s="43">
        <f>SUM(CK109:CK114)</f>
        <v>110169.84</v>
      </c>
      <c r="CL108" s="43">
        <v>74636.850000000006</v>
      </c>
      <c r="CM108" s="22">
        <f t="shared" si="475"/>
        <v>0.62882328767123286</v>
      </c>
      <c r="CN108" s="22">
        <f t="shared" si="508"/>
        <v>1.4760783714746804</v>
      </c>
      <c r="CO108" s="43">
        <f>SUM(CO109:CO114)</f>
        <v>196230.21</v>
      </c>
      <c r="CP108" s="43">
        <f>SUM(CP109:CP114)</f>
        <v>196230.21</v>
      </c>
      <c r="CQ108" s="43">
        <v>197232</v>
      </c>
      <c r="CR108" s="22">
        <f t="shared" si="476"/>
        <v>1</v>
      </c>
      <c r="CS108" s="22">
        <f t="shared" si="477"/>
        <v>0.99492075322462881</v>
      </c>
      <c r="CT108" s="43">
        <f>SUM(CT109:CT114)</f>
        <v>0</v>
      </c>
      <c r="CU108" s="43">
        <f>SUM(CU109:CU114)</f>
        <v>0</v>
      </c>
      <c r="CV108" s="43">
        <v>0</v>
      </c>
      <c r="CW108" s="34" t="str">
        <f t="shared" si="509"/>
        <v xml:space="preserve"> </v>
      </c>
      <c r="CX108" s="34" t="str">
        <f t="shared" si="510"/>
        <v xml:space="preserve"> </v>
      </c>
      <c r="CY108" s="43">
        <f>SUM(CY109:CY114)</f>
        <v>0</v>
      </c>
      <c r="CZ108" s="43">
        <f>SUM(CZ109:CZ114)</f>
        <v>0</v>
      </c>
      <c r="DA108" s="43">
        <v>0</v>
      </c>
      <c r="DB108" s="22" t="str">
        <f t="shared" si="693"/>
        <v xml:space="preserve"> </v>
      </c>
      <c r="DC108" s="22" t="str">
        <f t="shared" si="479"/>
        <v xml:space="preserve"> </v>
      </c>
      <c r="DD108" s="43">
        <f>SUM(DD109:DD114)</f>
        <v>35391.93</v>
      </c>
      <c r="DE108" s="43">
        <f>SUM(DE109:DE114)</f>
        <v>0</v>
      </c>
      <c r="DF108" s="43">
        <v>0</v>
      </c>
      <c r="DG108" s="22" t="str">
        <f t="shared" si="694"/>
        <v xml:space="preserve"> </v>
      </c>
      <c r="DH108" s="22" t="str">
        <f t="shared" si="481"/>
        <v xml:space="preserve"> </v>
      </c>
      <c r="DI108" s="43">
        <f>SUM(DI109:DI114)</f>
        <v>69650.34</v>
      </c>
      <c r="DJ108" s="43">
        <v>0</v>
      </c>
      <c r="DK108" s="22" t="str">
        <f t="shared" si="482"/>
        <v xml:space="preserve"> </v>
      </c>
      <c r="DL108" s="43">
        <f>SUM(DL109:DL114)</f>
        <v>54577.15</v>
      </c>
      <c r="DM108" s="43">
        <f>SUM(DM109:DM114)</f>
        <v>4577.1499999999996</v>
      </c>
      <c r="DN108" s="43">
        <v>0</v>
      </c>
      <c r="DO108" s="22">
        <f t="shared" si="695"/>
        <v>8.3865683715620906E-2</v>
      </c>
      <c r="DP108" s="57"/>
      <c r="DQ108" s="43">
        <f>SUM(DQ109:DQ114)</f>
        <v>141958.10999999999</v>
      </c>
      <c r="DR108" s="43">
        <f>SUM(DR109:DR114)</f>
        <v>141958.10999999999</v>
      </c>
      <c r="DS108" s="43">
        <v>89178.559999999998</v>
      </c>
      <c r="DT108" s="22">
        <f t="shared" si="626"/>
        <v>1</v>
      </c>
      <c r="DU108" s="22">
        <f t="shared" ref="DU108:DU109" si="759">IF(DR108=0," ",IF(DR108/DS108*100&gt;200,"св.200",DR108/DS108))</f>
        <v>1.5918412452499793</v>
      </c>
      <c r="DV108" s="63"/>
      <c r="DW108" s="63"/>
      <c r="DX108" s="63"/>
      <c r="DY108" s="63"/>
      <c r="DZ108" s="63"/>
      <c r="EA108" s="63"/>
      <c r="EB108" s="63"/>
      <c r="EC108" s="63"/>
      <c r="ED108" s="63"/>
      <c r="EE108" s="63"/>
      <c r="EF108" s="63"/>
      <c r="EG108" s="63"/>
      <c r="EH108" s="63"/>
      <c r="EI108" s="63"/>
      <c r="EJ108" s="63"/>
      <c r="EK108" s="63"/>
      <c r="EL108" s="63"/>
      <c r="EM108" s="63"/>
      <c r="EN108" s="63"/>
    </row>
    <row r="109" spans="1:144" s="15" customFormat="1" ht="15.75" customHeight="1" outlineLevel="1" x14ac:dyDescent="0.25">
      <c r="A109" s="14">
        <v>87</v>
      </c>
      <c r="B109" s="8" t="s">
        <v>13</v>
      </c>
      <c r="C109" s="49">
        <f t="shared" si="512"/>
        <v>25610028.539999999</v>
      </c>
      <c r="D109" s="49">
        <f t="shared" si="513"/>
        <v>24821201.09</v>
      </c>
      <c r="E109" s="23">
        <v>7984478.4299999997</v>
      </c>
      <c r="F109" s="24">
        <f t="shared" si="728"/>
        <v>0.96919849391155732</v>
      </c>
      <c r="G109" s="24" t="str">
        <f t="shared" si="729"/>
        <v>св.200</v>
      </c>
      <c r="H109" s="13">
        <f t="shared" ref="H109" si="760">M109+R109+W109+AB109+AG109+AL109</f>
        <v>24281996.280000001</v>
      </c>
      <c r="I109" s="13">
        <f t="shared" ref="I109" si="761">N109+S109+X109+AC109+AH109+AM109</f>
        <v>23956088.300000001</v>
      </c>
      <c r="J109" s="20">
        <v>7292253.1999999993</v>
      </c>
      <c r="K109" s="24">
        <f t="shared" si="686"/>
        <v>0.98657820484601444</v>
      </c>
      <c r="L109" s="24" t="str">
        <f t="shared" si="450"/>
        <v>св.200</v>
      </c>
      <c r="M109" s="13">
        <v>20773900</v>
      </c>
      <c r="N109" s="20">
        <v>21220643.68</v>
      </c>
      <c r="O109" s="29">
        <v>5274916.93</v>
      </c>
      <c r="P109" s="24">
        <f t="shared" si="687"/>
        <v>1.0215050462359017</v>
      </c>
      <c r="Q109" s="24" t="str">
        <f t="shared" si="452"/>
        <v>св.200</v>
      </c>
      <c r="R109" s="13">
        <v>1897596.28</v>
      </c>
      <c r="S109" s="20">
        <v>1356873</v>
      </c>
      <c r="T109" s="29">
        <v>1371491.1</v>
      </c>
      <c r="U109" s="24">
        <f t="shared" si="688"/>
        <v>0.7150483031090259</v>
      </c>
      <c r="V109" s="24">
        <f t="shared" si="454"/>
        <v>0.98934145471304913</v>
      </c>
      <c r="W109" s="13">
        <v>113500</v>
      </c>
      <c r="X109" s="20">
        <v>207794</v>
      </c>
      <c r="Y109" s="29">
        <v>100284</v>
      </c>
      <c r="Z109" s="24">
        <f t="shared" ref="Z109" si="762">IF(X109&lt;=0," ",IF(W109&lt;=0," ",IF(X109/W109*100&gt;200,"СВ.200",X109/W109)))</f>
        <v>1.830784140969163</v>
      </c>
      <c r="AA109" s="24" t="str">
        <f t="shared" ref="AA109" si="763">IF(Y109=0," ",IF(X109/Y109*100&gt;200,"св.200",X109/Y109))</f>
        <v>св.200</v>
      </c>
      <c r="AB109" s="13">
        <v>436000</v>
      </c>
      <c r="AC109" s="20">
        <v>494305.84</v>
      </c>
      <c r="AD109" s="29">
        <v>170125.05</v>
      </c>
      <c r="AE109" s="24">
        <f t="shared" si="689"/>
        <v>1.1337289908256882</v>
      </c>
      <c r="AF109" s="24" t="str">
        <f t="shared" si="458"/>
        <v>св.200</v>
      </c>
      <c r="AG109" s="13">
        <v>1061000</v>
      </c>
      <c r="AH109" s="20">
        <v>676471.78</v>
      </c>
      <c r="AI109" s="29">
        <v>375436.12</v>
      </c>
      <c r="AJ109" s="24">
        <f t="shared" si="690"/>
        <v>0.63757943449575871</v>
      </c>
      <c r="AK109" s="24">
        <f>IF(AH109&lt;=0," ",IF(AH109/AI109*100&gt;200,"св.200",AH109/AI109))</f>
        <v>1.8018292432811207</v>
      </c>
      <c r="AL109" s="13"/>
      <c r="AM109" s="20"/>
      <c r="AN109" s="29"/>
      <c r="AO109" s="24" t="str">
        <f t="shared" si="631"/>
        <v xml:space="preserve"> </v>
      </c>
      <c r="AP109" s="24" t="str">
        <f t="shared" si="461"/>
        <v xml:space="preserve"> </v>
      </c>
      <c r="AQ109" s="13">
        <f t="shared" ref="AQ109" si="764">AV109+BA109+BF109+BK109+BP109+BU109+BZ109+CE109+CT109+CY109+DD109+DL109+DQ109</f>
        <v>1328032.2599999998</v>
      </c>
      <c r="AR109" s="20">
        <f t="shared" ref="AR109" si="765">AW109+BB109+BG109+BL109+BQ109+BV109+CA109+CF109+CU109+CZ109+DE109+DI109+DM109+DR109</f>
        <v>865112.79</v>
      </c>
      <c r="AS109" s="40">
        <v>692225.23</v>
      </c>
      <c r="AT109" s="24">
        <f t="shared" si="491"/>
        <v>0.65142452940111573</v>
      </c>
      <c r="AU109" s="24">
        <f t="shared" si="518"/>
        <v>1.2497562245744784</v>
      </c>
      <c r="AV109" s="13">
        <v>596297</v>
      </c>
      <c r="AW109" s="20">
        <v>249937.37</v>
      </c>
      <c r="AX109" s="29">
        <v>205415.86</v>
      </c>
      <c r="AY109" s="24">
        <f t="shared" si="691"/>
        <v>0.41914913206003046</v>
      </c>
      <c r="AZ109" s="24">
        <f t="shared" si="463"/>
        <v>1.216738425163471</v>
      </c>
      <c r="BA109" s="13"/>
      <c r="BB109" s="20"/>
      <c r="BC109" s="29"/>
      <c r="BD109" s="24" t="str">
        <f t="shared" si="464"/>
        <v xml:space="preserve"> </v>
      </c>
      <c r="BE109" s="24" t="str">
        <f t="shared" si="465"/>
        <v xml:space="preserve"> </v>
      </c>
      <c r="BF109" s="13">
        <v>230000</v>
      </c>
      <c r="BG109" s="20">
        <v>220390.38</v>
      </c>
      <c r="BH109" s="29">
        <v>239344.96</v>
      </c>
      <c r="BI109" s="24">
        <f t="shared" si="692"/>
        <v>0.95821904347826092</v>
      </c>
      <c r="BJ109" s="24">
        <f t="shared" si="467"/>
        <v>0.92080643770397341</v>
      </c>
      <c r="BK109" s="13"/>
      <c r="BL109" s="20"/>
      <c r="BM109" s="29"/>
      <c r="BN109" s="24"/>
      <c r="BO109" s="24" t="str">
        <f t="shared" si="469"/>
        <v xml:space="preserve"> </v>
      </c>
      <c r="BP109" s="13"/>
      <c r="BQ109" s="20"/>
      <c r="BR109" s="29"/>
      <c r="BS109" s="24" t="str">
        <f t="shared" si="736"/>
        <v xml:space="preserve"> </v>
      </c>
      <c r="BT109" s="24" t="str">
        <f t="shared" si="470"/>
        <v xml:space="preserve"> </v>
      </c>
      <c r="BU109" s="13">
        <v>100000</v>
      </c>
      <c r="BV109" s="20">
        <v>73821.53</v>
      </c>
      <c r="BW109" s="29">
        <v>89749.440000000002</v>
      </c>
      <c r="BX109" s="24">
        <f t="shared" si="660"/>
        <v>0.73821530000000002</v>
      </c>
      <c r="BY109" s="24">
        <f t="shared" si="472"/>
        <v>0.82252914335732896</v>
      </c>
      <c r="BZ109" s="13"/>
      <c r="CA109" s="20"/>
      <c r="CB109" s="29"/>
      <c r="CC109" s="24" t="str">
        <f t="shared" si="758"/>
        <v xml:space="preserve"> </v>
      </c>
      <c r="CD109" s="24" t="str">
        <f t="shared" si="473"/>
        <v xml:space="preserve"> </v>
      </c>
      <c r="CE109" s="13">
        <f t="shared" ref="CE109" si="766">CJ109+CO109</f>
        <v>175200</v>
      </c>
      <c r="CF109" s="13">
        <f t="shared" ref="CF109" si="767">CK109+CP109</f>
        <v>110169.84</v>
      </c>
      <c r="CG109" s="23">
        <v>74636.850000000006</v>
      </c>
      <c r="CH109" s="24">
        <f t="shared" ref="CH109:CH117" si="768">IF(CF109&lt;=0," ",IF(CE109&lt;=0," ",IF(CF109/CE109*100&gt;200,"СВ.200",CF109/CE109)))</f>
        <v>0.62882328767123286</v>
      </c>
      <c r="CI109" s="24">
        <f t="shared" si="507"/>
        <v>1.4760783714746804</v>
      </c>
      <c r="CJ109" s="13">
        <v>175200</v>
      </c>
      <c r="CK109" s="20">
        <v>110169.84</v>
      </c>
      <c r="CL109" s="29">
        <v>74636.850000000006</v>
      </c>
      <c r="CM109" s="24">
        <f t="shared" si="475"/>
        <v>0.62882328767123286</v>
      </c>
      <c r="CN109" s="24">
        <f t="shared" si="508"/>
        <v>1.4760783714746804</v>
      </c>
      <c r="CO109" s="13"/>
      <c r="CP109" s="20"/>
      <c r="CQ109" s="29"/>
      <c r="CR109" s="24" t="str">
        <f t="shared" si="476"/>
        <v xml:space="preserve"> </v>
      </c>
      <c r="CS109" s="24" t="str">
        <f t="shared" si="477"/>
        <v xml:space="preserve"> </v>
      </c>
      <c r="CT109" s="13"/>
      <c r="CU109" s="20"/>
      <c r="CV109" s="29"/>
      <c r="CW109" s="24" t="str">
        <f t="shared" si="509"/>
        <v xml:space="preserve"> </v>
      </c>
      <c r="CX109" s="24" t="str">
        <f t="shared" si="510"/>
        <v xml:space="preserve"> </v>
      </c>
      <c r="CY109" s="13"/>
      <c r="CZ109" s="20"/>
      <c r="DA109" s="29"/>
      <c r="DB109" s="24" t="str">
        <f t="shared" si="693"/>
        <v xml:space="preserve"> </v>
      </c>
      <c r="DC109" s="24" t="str">
        <f t="shared" si="479"/>
        <v xml:space="preserve"> </v>
      </c>
      <c r="DD109" s="13">
        <v>30000</v>
      </c>
      <c r="DE109" s="20"/>
      <c r="DF109" s="29"/>
      <c r="DG109" s="24" t="str">
        <f t="shared" si="694"/>
        <v xml:space="preserve"> </v>
      </c>
      <c r="DH109" s="24" t="str">
        <f t="shared" si="481"/>
        <v xml:space="preserve"> </v>
      </c>
      <c r="DI109" s="13">
        <v>64258.41</v>
      </c>
      <c r="DJ109" s="29"/>
      <c r="DK109" s="24" t="str">
        <f>IF(DJ109=0," ",IF(DI109/DJ109*100&gt;200,"св.200",DI109/DJ109))</f>
        <v xml:space="preserve"> </v>
      </c>
      <c r="DL109" s="13">
        <v>54577.15</v>
      </c>
      <c r="DM109" s="20">
        <v>4577.1499999999996</v>
      </c>
      <c r="DN109" s="29"/>
      <c r="DO109" s="24">
        <f t="shared" si="695"/>
        <v>8.3865683715620906E-2</v>
      </c>
      <c r="DP109" s="58"/>
      <c r="DQ109" s="13">
        <v>141958.10999999999</v>
      </c>
      <c r="DR109" s="20">
        <v>141958.10999999999</v>
      </c>
      <c r="DS109" s="29">
        <v>83078.12</v>
      </c>
      <c r="DT109" s="24">
        <f t="shared" si="626"/>
        <v>1</v>
      </c>
      <c r="DU109" s="24">
        <f t="shared" si="759"/>
        <v>1.7087304094026201</v>
      </c>
      <c r="DV109" s="64"/>
      <c r="DW109" s="64"/>
      <c r="DX109" s="64"/>
      <c r="DY109" s="64"/>
      <c r="DZ109" s="64"/>
      <c r="EA109" s="64"/>
      <c r="EB109" s="64"/>
      <c r="EC109" s="64"/>
      <c r="ED109" s="64"/>
      <c r="EE109" s="64"/>
      <c r="EF109" s="64"/>
      <c r="EG109" s="64"/>
      <c r="EH109" s="64"/>
      <c r="EI109" s="64"/>
      <c r="EJ109" s="64"/>
      <c r="EK109" s="64"/>
      <c r="EL109" s="64"/>
      <c r="EM109" s="64"/>
      <c r="EN109" s="64"/>
    </row>
    <row r="110" spans="1:144" s="15" customFormat="1" ht="16.5" customHeight="1" outlineLevel="1" x14ac:dyDescent="0.25">
      <c r="A110" s="14">
        <f>A109+1</f>
        <v>88</v>
      </c>
      <c r="B110" s="8" t="s">
        <v>20</v>
      </c>
      <c r="C110" s="13">
        <f t="shared" si="512"/>
        <v>2639598</v>
      </c>
      <c r="D110" s="13">
        <f t="shared" si="513"/>
        <v>2093474.7599999998</v>
      </c>
      <c r="E110" s="23">
        <v>1891489.11</v>
      </c>
      <c r="F110" s="24">
        <f t="shared" si="728"/>
        <v>0.79310363168937081</v>
      </c>
      <c r="G110" s="24">
        <f t="shared" si="729"/>
        <v>1.1067865783271678</v>
      </c>
      <c r="H110" s="13">
        <f t="shared" ref="H110:H114" si="769">M110+R110+W110+AB110+AG110+AL110</f>
        <v>2639598</v>
      </c>
      <c r="I110" s="13">
        <f t="shared" ref="I110:I114" si="770">N110+S110+X110+AC110+AH110+AM110</f>
        <v>2093474.7599999998</v>
      </c>
      <c r="J110" s="20">
        <v>1688156.67</v>
      </c>
      <c r="K110" s="24">
        <f t="shared" si="686"/>
        <v>0.79310363168937081</v>
      </c>
      <c r="L110" s="24">
        <f t="shared" si="450"/>
        <v>1.2400950677166711</v>
      </c>
      <c r="M110" s="13">
        <v>1144094</v>
      </c>
      <c r="N110" s="20">
        <v>1108130.3899999999</v>
      </c>
      <c r="O110" s="29">
        <v>753235.26</v>
      </c>
      <c r="P110" s="24">
        <f t="shared" si="687"/>
        <v>0.96856586084709817</v>
      </c>
      <c r="Q110" s="24">
        <f t="shared" si="452"/>
        <v>1.4711610685883185</v>
      </c>
      <c r="R110" s="13"/>
      <c r="S110" s="20"/>
      <c r="T110" s="29"/>
      <c r="U110" s="24" t="str">
        <f t="shared" si="688"/>
        <v xml:space="preserve"> </v>
      </c>
      <c r="V110" s="24" t="str">
        <f t="shared" ref="V110:V114" si="771">IF(S110=0," ",IF(S110/T110*100&gt;200,"св.200",S110/T110))</f>
        <v xml:space="preserve"> </v>
      </c>
      <c r="W110" s="13">
        <v>95504</v>
      </c>
      <c r="X110" s="20">
        <v>62290.8</v>
      </c>
      <c r="Y110" s="29">
        <v>83354.460000000006</v>
      </c>
      <c r="Z110" s="24">
        <f t="shared" si="696"/>
        <v>0.65223236723069189</v>
      </c>
      <c r="AA110" s="24">
        <f t="shared" si="456"/>
        <v>0.74730014446737458</v>
      </c>
      <c r="AB110" s="13">
        <v>100000</v>
      </c>
      <c r="AC110" s="20">
        <v>302245.44</v>
      </c>
      <c r="AD110" s="29">
        <v>39081.050000000003</v>
      </c>
      <c r="AE110" s="24" t="str">
        <f t="shared" si="689"/>
        <v>СВ.200</v>
      </c>
      <c r="AF110" s="24" t="str">
        <f t="shared" si="458"/>
        <v>св.200</v>
      </c>
      <c r="AG110" s="13">
        <v>1300000</v>
      </c>
      <c r="AH110" s="20">
        <v>620808.13</v>
      </c>
      <c r="AI110" s="29">
        <v>812485.9</v>
      </c>
      <c r="AJ110" s="24">
        <f>IF(AH110&lt;=0," ",IF(AG110&lt;=0," ",IF(AH110/AG110*100&gt;200,"СВ.200",AH110/AG110)))</f>
        <v>0.4775447153846154</v>
      </c>
      <c r="AK110" s="24">
        <f t="shared" si="460"/>
        <v>0.76408480442552906</v>
      </c>
      <c r="AL110" s="13"/>
      <c r="AM110" s="20"/>
      <c r="AN110" s="29"/>
      <c r="AO110" s="24" t="str">
        <f t="shared" si="631"/>
        <v xml:space="preserve"> </v>
      </c>
      <c r="AP110" s="24" t="str">
        <f t="shared" si="461"/>
        <v xml:space="preserve"> </v>
      </c>
      <c r="AQ110" s="13">
        <f t="shared" ref="AQ110:AQ114" si="772">AV110+BA110+BF110+BK110+BP110+BU110+BZ110+CE110+CT110+CY110+DD110+DL110+DQ110</f>
        <v>0</v>
      </c>
      <c r="AR110" s="20">
        <f t="shared" ref="AR110:AR114" si="773">AW110+BB110+BG110+BL110+BQ110+BV110+CA110+CF110+CU110+CZ110+DE110+DI110+DM110+DR110</f>
        <v>0</v>
      </c>
      <c r="AS110" s="40">
        <v>203332.44</v>
      </c>
      <c r="AT110" s="24" t="str">
        <f t="shared" ref="AT110:AT114" si="774">IF(AR110&lt;=0," ",IF(AQ110&lt;=0," ",IF(AR110/AQ110*100&gt;200,"СВ.200",AR110/AQ110)))</f>
        <v xml:space="preserve"> </v>
      </c>
      <c r="AU110" s="24">
        <f t="shared" ref="AU110:AU114" si="775">IF(AS110=0," ",IF(AR110/AS110*100&gt;200,"св.200",AR110/AS110))</f>
        <v>0</v>
      </c>
      <c r="AV110" s="13"/>
      <c r="AW110" s="20"/>
      <c r="AX110" s="29"/>
      <c r="AY110" s="24" t="str">
        <f t="shared" si="691"/>
        <v xml:space="preserve"> </v>
      </c>
      <c r="AZ110" s="24" t="str">
        <f t="shared" si="463"/>
        <v xml:space="preserve"> </v>
      </c>
      <c r="BA110" s="13"/>
      <c r="BB110" s="20"/>
      <c r="BC110" s="29"/>
      <c r="BD110" s="24" t="str">
        <f t="shared" si="464"/>
        <v xml:space="preserve"> </v>
      </c>
      <c r="BE110" s="24" t="str">
        <f t="shared" si="465"/>
        <v xml:space="preserve"> </v>
      </c>
      <c r="BF110" s="13"/>
      <c r="BG110" s="20"/>
      <c r="BH110" s="29"/>
      <c r="BI110" s="24" t="str">
        <f t="shared" si="692"/>
        <v xml:space="preserve"> </v>
      </c>
      <c r="BJ110" s="24" t="str">
        <f>IF(BG110=0," ",IF(BG110/BH110*100&gt;200,"св.200",BG110/BH110))</f>
        <v xml:space="preserve"> </v>
      </c>
      <c r="BK110" s="13"/>
      <c r="BL110" s="20"/>
      <c r="BM110" s="29"/>
      <c r="BN110" s="24"/>
      <c r="BO110" s="24" t="str">
        <f t="shared" si="469"/>
        <v xml:space="preserve"> </v>
      </c>
      <c r="BP110" s="13"/>
      <c r="BQ110" s="20"/>
      <c r="BR110" s="29"/>
      <c r="BS110" s="24" t="str">
        <f t="shared" si="736"/>
        <v xml:space="preserve"> </v>
      </c>
      <c r="BT110" s="24" t="str">
        <f t="shared" si="470"/>
        <v xml:space="preserve"> </v>
      </c>
      <c r="BU110" s="13"/>
      <c r="BV110" s="20"/>
      <c r="BW110" s="29"/>
      <c r="BX110" s="24" t="str">
        <f t="shared" ref="BX110:BX114" si="776">IF(BV110&lt;=0," ",IF(BU110&lt;=0," ",IF(BV110/BU110*100&gt;200,"СВ.200",BV110/BU110)))</f>
        <v xml:space="preserve"> </v>
      </c>
      <c r="BY110" s="24" t="str">
        <f t="shared" ref="BY110:BY114" si="777">IF(BW110=0," ",IF(BV110/BW110*100&gt;200,"св.200",BV110/BW110))</f>
        <v xml:space="preserve"> </v>
      </c>
      <c r="BZ110" s="13"/>
      <c r="CA110" s="20"/>
      <c r="CB110" s="29"/>
      <c r="CC110" s="24" t="str">
        <f t="shared" si="758"/>
        <v xml:space="preserve"> </v>
      </c>
      <c r="CD110" s="24" t="str">
        <f t="shared" si="473"/>
        <v xml:space="preserve"> </v>
      </c>
      <c r="CE110" s="13">
        <f t="shared" ref="CE110:CE114" si="778">CJ110+CO110</f>
        <v>0</v>
      </c>
      <c r="CF110" s="13">
        <f t="shared" ref="CF110:CF114" si="779">CK110+CP110</f>
        <v>0</v>
      </c>
      <c r="CG110" s="23">
        <v>197232</v>
      </c>
      <c r="CH110" s="24" t="str">
        <f t="shared" ref="CH110:CH114" si="780">IF(CF110&lt;=0," ",IF(CE110&lt;=0," ",IF(CF110/CE110*100&gt;200,"СВ.200",CF110/CE110)))</f>
        <v xml:space="preserve"> </v>
      </c>
      <c r="CI110" s="24">
        <f t="shared" ref="CI110:CI114" si="781">IF(CG110=0," ",IF(CF110/CG110*100&gt;200,"св.200",CF110/CG110))</f>
        <v>0</v>
      </c>
      <c r="CJ110" s="13"/>
      <c r="CK110" s="20"/>
      <c r="CL110" s="29"/>
      <c r="CM110" s="24" t="str">
        <f t="shared" si="475"/>
        <v xml:space="preserve"> </v>
      </c>
      <c r="CN110" s="24" t="str">
        <f t="shared" si="508"/>
        <v xml:space="preserve"> </v>
      </c>
      <c r="CO110" s="13"/>
      <c r="CP110" s="20"/>
      <c r="CQ110" s="29">
        <v>197232</v>
      </c>
      <c r="CR110" s="24" t="str">
        <f t="shared" si="476"/>
        <v xml:space="preserve"> </v>
      </c>
      <c r="CS110" s="24">
        <f t="shared" si="477"/>
        <v>0</v>
      </c>
      <c r="CT110" s="13"/>
      <c r="CU110" s="20"/>
      <c r="CV110" s="29"/>
      <c r="CW110" s="24" t="str">
        <f t="shared" si="509"/>
        <v xml:space="preserve"> </v>
      </c>
      <c r="CX110" s="24" t="str">
        <f t="shared" si="510"/>
        <v xml:space="preserve"> </v>
      </c>
      <c r="CY110" s="13"/>
      <c r="CZ110" s="20"/>
      <c r="DA110" s="29"/>
      <c r="DB110" s="24" t="str">
        <f t="shared" si="693"/>
        <v xml:space="preserve"> </v>
      </c>
      <c r="DC110" s="24" t="str">
        <f t="shared" si="479"/>
        <v xml:space="preserve"> </v>
      </c>
      <c r="DD110" s="13"/>
      <c r="DE110" s="20"/>
      <c r="DF110" s="29"/>
      <c r="DG110" s="24" t="str">
        <f t="shared" si="694"/>
        <v xml:space="preserve"> </v>
      </c>
      <c r="DH110" s="24" t="str">
        <f t="shared" si="481"/>
        <v xml:space="preserve"> </v>
      </c>
      <c r="DI110" s="13"/>
      <c r="DJ110" s="29"/>
      <c r="DK110" s="24" t="str">
        <f>IF(DJ110=0," ",IF(DI110/DJ110*100&gt;200,"св.200",DI110/DJ110))</f>
        <v xml:space="preserve"> </v>
      </c>
      <c r="DL110" s="13"/>
      <c r="DM110" s="20"/>
      <c r="DN110" s="29"/>
      <c r="DO110" s="24" t="str">
        <f t="shared" si="695"/>
        <v xml:space="preserve"> </v>
      </c>
      <c r="DP110" s="58" t="str">
        <f t="shared" ref="DP110:DP113" si="782">IF(DM110=0," ",IF(DM110/DN110*100&gt;200,"св.200",DM110/DN110))</f>
        <v xml:space="preserve"> </v>
      </c>
      <c r="DQ110" s="13"/>
      <c r="DR110" s="20"/>
      <c r="DS110" s="29">
        <v>6100.44</v>
      </c>
      <c r="DT110" s="24" t="str">
        <f t="shared" ref="DT110" si="783">IF(DR110&lt;=0," ",IF(DQ110&lt;=0," ",IF(DR110/DQ110*100&gt;200,"СВ.200",DR110/DQ110)))</f>
        <v xml:space="preserve"> </v>
      </c>
      <c r="DU110" s="24" t="str">
        <f t="shared" ref="DU110" si="784">IF(DR110=0," ",IF(DR110/DS110*100&gt;200,"св.200",DR110/DS110))</f>
        <v xml:space="preserve"> </v>
      </c>
      <c r="DV110" s="64"/>
      <c r="DW110" s="64"/>
      <c r="DX110" s="64"/>
      <c r="DY110" s="64"/>
      <c r="DZ110" s="64"/>
      <c r="EA110" s="64"/>
      <c r="EB110" s="64"/>
      <c r="EC110" s="64"/>
      <c r="ED110" s="64"/>
      <c r="EE110" s="64"/>
      <c r="EF110" s="64"/>
      <c r="EG110" s="64"/>
      <c r="EH110" s="64"/>
      <c r="EI110" s="64"/>
      <c r="EJ110" s="64"/>
      <c r="EK110" s="64"/>
      <c r="EL110" s="64"/>
      <c r="EM110" s="64"/>
      <c r="EN110" s="64"/>
    </row>
    <row r="111" spans="1:144" s="15" customFormat="1" ht="15.75" customHeight="1" outlineLevel="1" x14ac:dyDescent="0.25">
      <c r="A111" s="14">
        <f t="shared" ref="A111:A114" si="785">A110+1</f>
        <v>89</v>
      </c>
      <c r="B111" s="8" t="s">
        <v>28</v>
      </c>
      <c r="C111" s="13">
        <f t="shared" si="512"/>
        <v>1145655</v>
      </c>
      <c r="D111" s="13">
        <f t="shared" si="513"/>
        <v>683616.5</v>
      </c>
      <c r="E111" s="23">
        <v>604803.68999999994</v>
      </c>
      <c r="F111" s="24">
        <f t="shared" si="728"/>
        <v>0.59670363241988211</v>
      </c>
      <c r="G111" s="24">
        <f t="shared" si="729"/>
        <v>1.1303113907919444</v>
      </c>
      <c r="H111" s="13">
        <f t="shared" si="769"/>
        <v>1071636</v>
      </c>
      <c r="I111" s="13">
        <f t="shared" si="770"/>
        <v>622926.68000000005</v>
      </c>
      <c r="J111" s="20">
        <v>563651.76</v>
      </c>
      <c r="K111" s="24">
        <f t="shared" si="686"/>
        <v>0.58128569775558125</v>
      </c>
      <c r="L111" s="24">
        <f t="shared" si="450"/>
        <v>1.1051623080179862</v>
      </c>
      <c r="M111" s="13">
        <v>541636</v>
      </c>
      <c r="N111" s="20">
        <v>390420.12</v>
      </c>
      <c r="O111" s="29">
        <v>330462.45</v>
      </c>
      <c r="P111" s="24">
        <f t="shared" si="687"/>
        <v>0.72081641545244401</v>
      </c>
      <c r="Q111" s="24">
        <f t="shared" si="452"/>
        <v>1.1814356517661839</v>
      </c>
      <c r="R111" s="13"/>
      <c r="S111" s="20"/>
      <c r="T111" s="29"/>
      <c r="U111" s="24" t="str">
        <f t="shared" si="688"/>
        <v xml:space="preserve"> </v>
      </c>
      <c r="V111" s="24" t="str">
        <f t="shared" si="771"/>
        <v xml:space="preserve"> </v>
      </c>
      <c r="W111" s="13"/>
      <c r="X111" s="20"/>
      <c r="Y111" s="29"/>
      <c r="Z111" s="24" t="str">
        <f t="shared" ref="Z111:Z114" si="786">IF(X111&lt;=0," ",IF(W111&lt;=0," ",IF(X111/W111*100&gt;200,"СВ.200",X111/W111)))</f>
        <v xml:space="preserve"> </v>
      </c>
      <c r="AA111" s="24" t="str">
        <f t="shared" ref="AA111:AA114" si="787">IF(Y111=0," ",IF(X111/Y111*100&gt;200,"св.200",X111/Y111))</f>
        <v xml:space="preserve"> </v>
      </c>
      <c r="AB111" s="13">
        <v>100000</v>
      </c>
      <c r="AC111" s="20">
        <v>87660.41</v>
      </c>
      <c r="AD111" s="29">
        <v>55508.68</v>
      </c>
      <c r="AE111" s="24">
        <f t="shared" si="689"/>
        <v>0.8766041</v>
      </c>
      <c r="AF111" s="24">
        <f t="shared" si="458"/>
        <v>1.5792198625512264</v>
      </c>
      <c r="AG111" s="13">
        <v>430000</v>
      </c>
      <c r="AH111" s="20">
        <v>144846.15</v>
      </c>
      <c r="AI111" s="29">
        <v>177680.63</v>
      </c>
      <c r="AJ111" s="24">
        <f>IF(AH111&lt;=0," ",IF(AG111&lt;=0," ",IF(AH111/AG111*100&gt;200,"СВ.200",AH111/AG111)))</f>
        <v>0.33685151162790694</v>
      </c>
      <c r="AK111" s="24">
        <f t="shared" si="460"/>
        <v>0.81520506765425127</v>
      </c>
      <c r="AL111" s="13"/>
      <c r="AM111" s="20"/>
      <c r="AN111" s="29"/>
      <c r="AO111" s="24" t="str">
        <f t="shared" si="631"/>
        <v xml:space="preserve"> </v>
      </c>
      <c r="AP111" s="24" t="str">
        <f t="shared" si="461"/>
        <v xml:space="preserve"> </v>
      </c>
      <c r="AQ111" s="13">
        <f t="shared" si="772"/>
        <v>74019</v>
      </c>
      <c r="AR111" s="20">
        <f t="shared" si="773"/>
        <v>60689.82</v>
      </c>
      <c r="AS111" s="40">
        <v>41151.93</v>
      </c>
      <c r="AT111" s="24">
        <f t="shared" si="774"/>
        <v>0.81992218214242285</v>
      </c>
      <c r="AU111" s="24">
        <f t="shared" si="775"/>
        <v>1.4747745731488171</v>
      </c>
      <c r="AV111" s="13"/>
      <c r="AW111" s="20"/>
      <c r="AX111" s="29"/>
      <c r="AY111" s="24" t="str">
        <f t="shared" si="691"/>
        <v xml:space="preserve"> </v>
      </c>
      <c r="AZ111" s="24" t="str">
        <f t="shared" si="463"/>
        <v xml:space="preserve"> </v>
      </c>
      <c r="BA111" s="13">
        <v>39019</v>
      </c>
      <c r="BB111" s="20">
        <v>29264.07</v>
      </c>
      <c r="BC111" s="29">
        <v>17290.55</v>
      </c>
      <c r="BD111" s="24">
        <f t="shared" si="464"/>
        <v>0.74999538686281042</v>
      </c>
      <c r="BE111" s="24">
        <f t="shared" si="465"/>
        <v>1.6924892499081869</v>
      </c>
      <c r="BF111" s="13"/>
      <c r="BG111" s="20"/>
      <c r="BH111" s="29"/>
      <c r="BI111" s="24" t="str">
        <f t="shared" si="692"/>
        <v xml:space="preserve"> </v>
      </c>
      <c r="BJ111" s="24" t="str">
        <f t="shared" si="467"/>
        <v xml:space="preserve"> </v>
      </c>
      <c r="BK111" s="13"/>
      <c r="BL111" s="20"/>
      <c r="BM111" s="29"/>
      <c r="BN111" s="24"/>
      <c r="BO111" s="24" t="str">
        <f t="shared" si="469"/>
        <v xml:space="preserve"> </v>
      </c>
      <c r="BP111" s="13"/>
      <c r="BQ111" s="20"/>
      <c r="BR111" s="29"/>
      <c r="BS111" s="24" t="str">
        <f t="shared" si="736"/>
        <v xml:space="preserve"> </v>
      </c>
      <c r="BT111" s="24" t="str">
        <f t="shared" si="470"/>
        <v xml:space="preserve"> </v>
      </c>
      <c r="BU111" s="13">
        <v>35000</v>
      </c>
      <c r="BV111" s="20">
        <v>31425.75</v>
      </c>
      <c r="BW111" s="29">
        <v>23861.38</v>
      </c>
      <c r="BX111" s="24">
        <f t="shared" si="776"/>
        <v>0.89787857142857141</v>
      </c>
      <c r="BY111" s="24">
        <f t="shared" si="777"/>
        <v>1.3170130981527473</v>
      </c>
      <c r="BZ111" s="13"/>
      <c r="CA111" s="20"/>
      <c r="CB111" s="29"/>
      <c r="CC111" s="24" t="str">
        <f t="shared" si="758"/>
        <v xml:space="preserve"> </v>
      </c>
      <c r="CD111" s="24" t="str">
        <f t="shared" si="473"/>
        <v xml:space="preserve"> </v>
      </c>
      <c r="CE111" s="13">
        <f t="shared" si="778"/>
        <v>0</v>
      </c>
      <c r="CF111" s="13">
        <f t="shared" si="779"/>
        <v>0</v>
      </c>
      <c r="CG111" s="23">
        <v>0</v>
      </c>
      <c r="CH111" s="24" t="str">
        <f t="shared" si="780"/>
        <v xml:space="preserve"> </v>
      </c>
      <c r="CI111" s="24" t="str">
        <f t="shared" si="781"/>
        <v xml:space="preserve"> </v>
      </c>
      <c r="CJ111" s="13"/>
      <c r="CK111" s="20"/>
      <c r="CL111" s="29"/>
      <c r="CM111" s="24" t="str">
        <f t="shared" si="475"/>
        <v xml:space="preserve"> </v>
      </c>
      <c r="CN111" s="24" t="str">
        <f t="shared" si="508"/>
        <v xml:space="preserve"> </v>
      </c>
      <c r="CO111" s="13"/>
      <c r="CP111" s="20"/>
      <c r="CQ111" s="29"/>
      <c r="CR111" s="24" t="str">
        <f t="shared" si="476"/>
        <v xml:space="preserve"> </v>
      </c>
      <c r="CS111" s="24" t="str">
        <f t="shared" si="477"/>
        <v xml:space="preserve"> </v>
      </c>
      <c r="CT111" s="13"/>
      <c r="CU111" s="20"/>
      <c r="CV111" s="29"/>
      <c r="CW111" s="24" t="str">
        <f t="shared" si="509"/>
        <v xml:space="preserve"> </v>
      </c>
      <c r="CX111" s="24" t="str">
        <f t="shared" si="510"/>
        <v xml:space="preserve"> </v>
      </c>
      <c r="CY111" s="13"/>
      <c r="CZ111" s="20"/>
      <c r="DA111" s="29"/>
      <c r="DB111" s="24" t="str">
        <f t="shared" si="693"/>
        <v xml:space="preserve"> </v>
      </c>
      <c r="DC111" s="24" t="str">
        <f t="shared" si="479"/>
        <v xml:space="preserve"> </v>
      </c>
      <c r="DD111" s="13"/>
      <c r="DE111" s="20"/>
      <c r="DF111" s="29"/>
      <c r="DG111" s="24" t="str">
        <f t="shared" si="694"/>
        <v xml:space="preserve"> </v>
      </c>
      <c r="DH111" s="24" t="str">
        <f t="shared" si="481"/>
        <v xml:space="preserve"> </v>
      </c>
      <c r="DI111" s="13"/>
      <c r="DJ111" s="29"/>
      <c r="DK111" s="24" t="str">
        <f t="shared" si="482"/>
        <v xml:space="preserve"> </v>
      </c>
      <c r="DL111" s="13"/>
      <c r="DM111" s="20"/>
      <c r="DN111" s="29"/>
      <c r="DO111" s="24" t="str">
        <f t="shared" si="695"/>
        <v xml:space="preserve"> </v>
      </c>
      <c r="DP111" s="58" t="str">
        <f t="shared" si="782"/>
        <v xml:space="preserve"> </v>
      </c>
      <c r="DQ111" s="13"/>
      <c r="DR111" s="20"/>
      <c r="DS111" s="29"/>
      <c r="DT111" s="24" t="str">
        <f t="shared" ref="DT111:DT114" si="788">IF(DR111&lt;=0," ",IF(DQ111&lt;=0," ",IF(DR111/DQ111*100&gt;200,"СВ.200",DR111/DQ111)))</f>
        <v xml:space="preserve"> </v>
      </c>
      <c r="DU111" s="24" t="str">
        <f t="shared" ref="DU111:DU114" si="789">IF(DR111=0," ",IF(DR111/DS111*100&gt;200,"св.200",DR111/DS111))</f>
        <v xml:space="preserve"> </v>
      </c>
      <c r="DV111" s="64"/>
      <c r="DW111" s="64"/>
      <c r="DX111" s="64"/>
      <c r="DY111" s="64"/>
      <c r="DZ111" s="64"/>
      <c r="EA111" s="64"/>
      <c r="EB111" s="64"/>
      <c r="EC111" s="64"/>
      <c r="ED111" s="64"/>
      <c r="EE111" s="64"/>
      <c r="EF111" s="64"/>
      <c r="EG111" s="64"/>
      <c r="EH111" s="64"/>
      <c r="EI111" s="64"/>
      <c r="EJ111" s="64"/>
      <c r="EK111" s="64"/>
      <c r="EL111" s="64"/>
      <c r="EM111" s="64"/>
      <c r="EN111" s="64"/>
    </row>
    <row r="112" spans="1:144" s="15" customFormat="1" ht="15.75" customHeight="1" outlineLevel="1" x14ac:dyDescent="0.25">
      <c r="A112" s="14">
        <f t="shared" si="785"/>
        <v>90</v>
      </c>
      <c r="B112" s="8" t="s">
        <v>50</v>
      </c>
      <c r="C112" s="13">
        <f t="shared" si="512"/>
        <v>1565125</v>
      </c>
      <c r="D112" s="13">
        <f t="shared" si="513"/>
        <v>1189098.79</v>
      </c>
      <c r="E112" s="23">
        <v>775964.64</v>
      </c>
      <c r="F112" s="24">
        <f t="shared" si="728"/>
        <v>0.75974685089050398</v>
      </c>
      <c r="G112" s="24">
        <f t="shared" si="729"/>
        <v>1.5324136290540249</v>
      </c>
      <c r="H112" s="13">
        <f t="shared" si="769"/>
        <v>1535125</v>
      </c>
      <c r="I112" s="13">
        <f t="shared" si="770"/>
        <v>1189098.79</v>
      </c>
      <c r="J112" s="20">
        <v>775463.64</v>
      </c>
      <c r="K112" s="24">
        <f t="shared" si="686"/>
        <v>0.77459411448579107</v>
      </c>
      <c r="L112" s="24">
        <f t="shared" si="450"/>
        <v>1.5334036680301348</v>
      </c>
      <c r="M112" s="13">
        <v>423529</v>
      </c>
      <c r="N112" s="20">
        <v>321562.90999999997</v>
      </c>
      <c r="O112" s="29">
        <v>278044.09999999998</v>
      </c>
      <c r="P112" s="24">
        <f t="shared" si="687"/>
        <v>0.75924649787853959</v>
      </c>
      <c r="Q112" s="24">
        <f t="shared" si="452"/>
        <v>1.1565176531348804</v>
      </c>
      <c r="R112" s="13"/>
      <c r="S112" s="20"/>
      <c r="T112" s="29"/>
      <c r="U112" s="24" t="str">
        <f t="shared" si="688"/>
        <v xml:space="preserve"> </v>
      </c>
      <c r="V112" s="24" t="str">
        <f t="shared" si="771"/>
        <v xml:space="preserve"> </v>
      </c>
      <c r="W112" s="13">
        <v>131596</v>
      </c>
      <c r="X112" s="20">
        <v>102092.1</v>
      </c>
      <c r="Y112" s="29">
        <v>114855.01</v>
      </c>
      <c r="Z112" s="24">
        <f t="shared" si="786"/>
        <v>0.77579941639563521</v>
      </c>
      <c r="AA112" s="24">
        <f t="shared" si="787"/>
        <v>0.88887807332044122</v>
      </c>
      <c r="AB112" s="13">
        <v>80000</v>
      </c>
      <c r="AC112" s="20">
        <v>107309.25</v>
      </c>
      <c r="AD112" s="29">
        <v>41902.58</v>
      </c>
      <c r="AE112" s="24">
        <f t="shared" si="689"/>
        <v>1.3413656249999999</v>
      </c>
      <c r="AF112" s="24" t="str">
        <f t="shared" si="458"/>
        <v>св.200</v>
      </c>
      <c r="AG112" s="13">
        <v>900000</v>
      </c>
      <c r="AH112" s="20">
        <v>658134.53</v>
      </c>
      <c r="AI112" s="29">
        <v>340661.95</v>
      </c>
      <c r="AJ112" s="24">
        <f>IF(AH112&lt;=0," ",IF(AG112&lt;=0," ",IF(AH112/AG112*100&gt;200,"СВ.200",AH112/AG112)))</f>
        <v>0.7312605888888889</v>
      </c>
      <c r="AK112" s="24">
        <f t="shared" si="460"/>
        <v>1.9319284997928299</v>
      </c>
      <c r="AL112" s="13"/>
      <c r="AM112" s="20"/>
      <c r="AN112" s="29"/>
      <c r="AO112" s="24" t="str">
        <f t="shared" si="631"/>
        <v xml:space="preserve"> </v>
      </c>
      <c r="AP112" s="24" t="str">
        <f t="shared" si="461"/>
        <v xml:space="preserve"> </v>
      </c>
      <c r="AQ112" s="13">
        <f t="shared" si="772"/>
        <v>30000</v>
      </c>
      <c r="AR112" s="20">
        <f t="shared" si="773"/>
        <v>0</v>
      </c>
      <c r="AS112" s="40">
        <v>501</v>
      </c>
      <c r="AT112" s="24" t="str">
        <f t="shared" si="774"/>
        <v xml:space="preserve"> </v>
      </c>
      <c r="AU112" s="24">
        <f t="shared" si="775"/>
        <v>0</v>
      </c>
      <c r="AV112" s="13"/>
      <c r="AW112" s="20"/>
      <c r="AX112" s="29"/>
      <c r="AY112" s="24" t="str">
        <f t="shared" si="691"/>
        <v xml:space="preserve"> </v>
      </c>
      <c r="AZ112" s="24" t="str">
        <f t="shared" si="463"/>
        <v xml:space="preserve"> </v>
      </c>
      <c r="BA112" s="13"/>
      <c r="BB112" s="20"/>
      <c r="BC112" s="29"/>
      <c r="BD112" s="24" t="str">
        <f t="shared" si="464"/>
        <v xml:space="preserve"> </v>
      </c>
      <c r="BE112" s="24" t="str">
        <f t="shared" si="465"/>
        <v xml:space="preserve"> </v>
      </c>
      <c r="BF112" s="13"/>
      <c r="BG112" s="20"/>
      <c r="BH112" s="29"/>
      <c r="BI112" s="24" t="str">
        <f t="shared" si="692"/>
        <v xml:space="preserve"> </v>
      </c>
      <c r="BJ112" s="24" t="str">
        <f t="shared" si="467"/>
        <v xml:space="preserve"> </v>
      </c>
      <c r="BK112" s="13"/>
      <c r="BL112" s="20"/>
      <c r="BM112" s="29"/>
      <c r="BN112" s="24"/>
      <c r="BO112" s="24" t="str">
        <f t="shared" si="469"/>
        <v xml:space="preserve"> </v>
      </c>
      <c r="BP112" s="13"/>
      <c r="BQ112" s="20"/>
      <c r="BR112" s="29"/>
      <c r="BS112" s="24" t="str">
        <f t="shared" si="736"/>
        <v xml:space="preserve"> </v>
      </c>
      <c r="BT112" s="24" t="str">
        <f t="shared" si="470"/>
        <v xml:space="preserve"> </v>
      </c>
      <c r="BU112" s="13">
        <v>30000</v>
      </c>
      <c r="BV112" s="20"/>
      <c r="BW112" s="29">
        <v>501</v>
      </c>
      <c r="BX112" s="24" t="str">
        <f t="shared" si="776"/>
        <v xml:space="preserve"> </v>
      </c>
      <c r="BY112" s="24">
        <f t="shared" si="777"/>
        <v>0</v>
      </c>
      <c r="BZ112" s="13"/>
      <c r="CA112" s="20"/>
      <c r="CB112" s="29"/>
      <c r="CC112" s="24" t="str">
        <f t="shared" si="758"/>
        <v xml:space="preserve"> </v>
      </c>
      <c r="CD112" s="24"/>
      <c r="CE112" s="13">
        <f t="shared" si="778"/>
        <v>0</v>
      </c>
      <c r="CF112" s="13">
        <f t="shared" si="779"/>
        <v>0</v>
      </c>
      <c r="CG112" s="23">
        <v>0</v>
      </c>
      <c r="CH112" s="24" t="str">
        <f t="shared" si="780"/>
        <v xml:space="preserve"> </v>
      </c>
      <c r="CI112" s="24" t="str">
        <f t="shared" si="781"/>
        <v xml:space="preserve"> </v>
      </c>
      <c r="CJ112" s="13"/>
      <c r="CK112" s="20"/>
      <c r="CL112" s="29"/>
      <c r="CM112" s="24" t="str">
        <f t="shared" si="475"/>
        <v xml:space="preserve"> </v>
      </c>
      <c r="CN112" s="24" t="str">
        <f t="shared" si="508"/>
        <v xml:space="preserve"> </v>
      </c>
      <c r="CO112" s="13"/>
      <c r="CP112" s="20"/>
      <c r="CQ112" s="29"/>
      <c r="CR112" s="24" t="str">
        <f t="shared" si="476"/>
        <v xml:space="preserve"> </v>
      </c>
      <c r="CS112" s="24" t="str">
        <f t="shared" si="477"/>
        <v xml:space="preserve"> </v>
      </c>
      <c r="CT112" s="13"/>
      <c r="CU112" s="20"/>
      <c r="CV112" s="29"/>
      <c r="CW112" s="24" t="str">
        <f t="shared" si="509"/>
        <v xml:space="preserve"> </v>
      </c>
      <c r="CX112" s="24" t="str">
        <f t="shared" si="510"/>
        <v xml:space="preserve"> </v>
      </c>
      <c r="CY112" s="13"/>
      <c r="CZ112" s="20"/>
      <c r="DA112" s="29"/>
      <c r="DB112" s="24" t="str">
        <f t="shared" si="693"/>
        <v xml:space="preserve"> </v>
      </c>
      <c r="DC112" s="24" t="str">
        <f t="shared" si="479"/>
        <v xml:space="preserve"> </v>
      </c>
      <c r="DD112" s="13"/>
      <c r="DE112" s="20"/>
      <c r="DF112" s="29"/>
      <c r="DG112" s="24" t="str">
        <f t="shared" si="694"/>
        <v xml:space="preserve"> </v>
      </c>
      <c r="DH112" s="24" t="str">
        <f t="shared" si="481"/>
        <v xml:space="preserve"> </v>
      </c>
      <c r="DI112" s="13"/>
      <c r="DJ112" s="29"/>
      <c r="DK112" s="24" t="str">
        <f t="shared" si="482"/>
        <v xml:space="preserve"> </v>
      </c>
      <c r="DL112" s="13"/>
      <c r="DM112" s="20"/>
      <c r="DN112" s="29"/>
      <c r="DO112" s="24" t="str">
        <f t="shared" si="695"/>
        <v xml:space="preserve"> </v>
      </c>
      <c r="DP112" s="58" t="str">
        <f t="shared" si="782"/>
        <v xml:space="preserve"> </v>
      </c>
      <c r="DQ112" s="13"/>
      <c r="DR112" s="20"/>
      <c r="DS112" s="29"/>
      <c r="DT112" s="24" t="str">
        <f t="shared" si="788"/>
        <v xml:space="preserve"> </v>
      </c>
      <c r="DU112" s="24" t="str">
        <f t="shared" si="789"/>
        <v xml:space="preserve"> </v>
      </c>
      <c r="DV112" s="64"/>
      <c r="DW112" s="64"/>
      <c r="DX112" s="64"/>
      <c r="DY112" s="64"/>
      <c r="DZ112" s="64"/>
      <c r="EA112" s="64"/>
      <c r="EB112" s="64"/>
      <c r="EC112" s="64"/>
      <c r="ED112" s="64"/>
      <c r="EE112" s="64"/>
      <c r="EF112" s="64"/>
      <c r="EG112" s="64"/>
      <c r="EH112" s="64"/>
      <c r="EI112" s="64"/>
      <c r="EJ112" s="64"/>
      <c r="EK112" s="64"/>
      <c r="EL112" s="64"/>
      <c r="EM112" s="64"/>
      <c r="EN112" s="64"/>
    </row>
    <row r="113" spans="1:144" s="15" customFormat="1" ht="15.75" customHeight="1" outlineLevel="1" x14ac:dyDescent="0.25">
      <c r="A113" s="14">
        <f t="shared" si="785"/>
        <v>91</v>
      </c>
      <c r="B113" s="8" t="s">
        <v>12</v>
      </c>
      <c r="C113" s="13">
        <f t="shared" si="512"/>
        <v>1048640.3799999999</v>
      </c>
      <c r="D113" s="13">
        <f t="shared" si="513"/>
        <v>243043.05</v>
      </c>
      <c r="E113" s="23">
        <v>257396.73</v>
      </c>
      <c r="F113" s="24">
        <f t="shared" si="728"/>
        <v>0.23176968447467186</v>
      </c>
      <c r="G113" s="24">
        <f t="shared" si="729"/>
        <v>0.94423518900181824</v>
      </c>
      <c r="H113" s="13">
        <f t="shared" si="769"/>
        <v>402567</v>
      </c>
      <c r="I113" s="13">
        <f t="shared" si="770"/>
        <v>232813.05</v>
      </c>
      <c r="J113" s="20">
        <v>242696.73</v>
      </c>
      <c r="K113" s="24">
        <f t="shared" si="686"/>
        <v>0.57832124838846699</v>
      </c>
      <c r="L113" s="24">
        <f t="shared" si="450"/>
        <v>0.95927559468971824</v>
      </c>
      <c r="M113" s="13">
        <v>213928</v>
      </c>
      <c r="N113" s="20">
        <v>179214.16</v>
      </c>
      <c r="O113" s="29">
        <v>142037.42000000001</v>
      </c>
      <c r="P113" s="24">
        <f t="shared" si="687"/>
        <v>0.83773119928200146</v>
      </c>
      <c r="Q113" s="24">
        <f t="shared" si="452"/>
        <v>1.2617390543984817</v>
      </c>
      <c r="R113" s="13"/>
      <c r="S113" s="20"/>
      <c r="T113" s="29"/>
      <c r="U113" s="24" t="str">
        <f t="shared" si="688"/>
        <v xml:space="preserve"> </v>
      </c>
      <c r="V113" s="24" t="str">
        <f t="shared" si="771"/>
        <v xml:space="preserve"> </v>
      </c>
      <c r="W113" s="13"/>
      <c r="X113" s="20"/>
      <c r="Y113" s="29"/>
      <c r="Z113" s="24" t="str">
        <f t="shared" si="786"/>
        <v xml:space="preserve"> </v>
      </c>
      <c r="AA113" s="24" t="str">
        <f t="shared" si="787"/>
        <v xml:space="preserve"> </v>
      </c>
      <c r="AB113" s="13">
        <v>68639</v>
      </c>
      <c r="AC113" s="20">
        <v>79355.34</v>
      </c>
      <c r="AD113" s="29">
        <v>55710.41</v>
      </c>
      <c r="AE113" s="24">
        <f t="shared" si="689"/>
        <v>1.1561261090633603</v>
      </c>
      <c r="AF113" s="24">
        <f t="shared" si="458"/>
        <v>1.4244257042804027</v>
      </c>
      <c r="AG113" s="13">
        <v>120000</v>
      </c>
      <c r="AH113" s="20">
        <v>-25756.45</v>
      </c>
      <c r="AI113" s="29">
        <v>44948.9</v>
      </c>
      <c r="AJ113" s="24" t="str">
        <f t="shared" ref="AJ113:AJ114" si="790">IF(AH113&lt;=0," ",IF(AG113&lt;=0," ",IF(AH113/AG113*100&gt;200,"СВ.200",AH113/AG113)))</f>
        <v xml:space="preserve"> </v>
      </c>
      <c r="AK113" s="24">
        <f t="shared" ref="AK113:AK114" si="791">IF(AI113=0," ",IF(AH113/AI113*100&gt;200,"св.200",AH113/AI113))</f>
        <v>-0.57301624733864454</v>
      </c>
      <c r="AL113" s="13"/>
      <c r="AM113" s="20"/>
      <c r="AN113" s="29"/>
      <c r="AO113" s="24" t="str">
        <f t="shared" si="631"/>
        <v xml:space="preserve"> </v>
      </c>
      <c r="AP113" s="24" t="str">
        <f t="shared" si="461"/>
        <v xml:space="preserve"> </v>
      </c>
      <c r="AQ113" s="13">
        <f t="shared" si="772"/>
        <v>646073.38</v>
      </c>
      <c r="AR113" s="20">
        <f t="shared" si="773"/>
        <v>10230</v>
      </c>
      <c r="AS113" s="40">
        <v>14700</v>
      </c>
      <c r="AT113" s="24">
        <f t="shared" si="774"/>
        <v>1.5834114694525874E-2</v>
      </c>
      <c r="AU113" s="24">
        <f t="shared" si="775"/>
        <v>0.69591836734693879</v>
      </c>
      <c r="AV113" s="13"/>
      <c r="AW113" s="20"/>
      <c r="AX113" s="29"/>
      <c r="AY113" s="24" t="str">
        <f t="shared" si="691"/>
        <v xml:space="preserve"> </v>
      </c>
      <c r="AZ113" s="24" t="str">
        <f t="shared" si="463"/>
        <v xml:space="preserve"> </v>
      </c>
      <c r="BA113" s="13"/>
      <c r="BB113" s="20"/>
      <c r="BC113" s="29"/>
      <c r="BD113" s="24" t="str">
        <f t="shared" si="464"/>
        <v xml:space="preserve"> </v>
      </c>
      <c r="BE113" s="24" t="str">
        <f t="shared" si="465"/>
        <v xml:space="preserve"> </v>
      </c>
      <c r="BF113" s="13"/>
      <c r="BG113" s="20"/>
      <c r="BH113" s="29"/>
      <c r="BI113" s="24" t="str">
        <f t="shared" si="692"/>
        <v xml:space="preserve"> </v>
      </c>
      <c r="BJ113" s="24" t="str">
        <f t="shared" si="467"/>
        <v xml:space="preserve"> </v>
      </c>
      <c r="BK113" s="13"/>
      <c r="BL113" s="20"/>
      <c r="BM113" s="29"/>
      <c r="BN113" s="24"/>
      <c r="BO113" s="24" t="str">
        <f t="shared" si="469"/>
        <v xml:space="preserve"> </v>
      </c>
      <c r="BP113" s="13"/>
      <c r="BQ113" s="20"/>
      <c r="BR113" s="29"/>
      <c r="BS113" s="24" t="str">
        <f t="shared" si="736"/>
        <v xml:space="preserve"> </v>
      </c>
      <c r="BT113" s="24" t="str">
        <f t="shared" si="470"/>
        <v xml:space="preserve"> </v>
      </c>
      <c r="BU113" s="13">
        <v>10230</v>
      </c>
      <c r="BV113" s="20">
        <v>10230</v>
      </c>
      <c r="BW113" s="29">
        <v>14700</v>
      </c>
      <c r="BX113" s="24">
        <f t="shared" si="776"/>
        <v>1</v>
      </c>
      <c r="BY113" s="24">
        <f t="shared" si="777"/>
        <v>0.69591836734693879</v>
      </c>
      <c r="BZ113" s="13">
        <v>635843.38</v>
      </c>
      <c r="CA113" s="20"/>
      <c r="CB113" s="29"/>
      <c r="CC113" s="24" t="str">
        <f t="shared" si="758"/>
        <v xml:space="preserve"> </v>
      </c>
      <c r="CD113" s="24" t="str">
        <f t="shared" si="473"/>
        <v xml:space="preserve"> </v>
      </c>
      <c r="CE113" s="13">
        <f t="shared" si="778"/>
        <v>0</v>
      </c>
      <c r="CF113" s="13">
        <f t="shared" si="779"/>
        <v>0</v>
      </c>
      <c r="CG113" s="23">
        <v>0</v>
      </c>
      <c r="CH113" s="24" t="str">
        <f t="shared" si="780"/>
        <v xml:space="preserve"> </v>
      </c>
      <c r="CI113" s="24" t="str">
        <f t="shared" si="781"/>
        <v xml:space="preserve"> </v>
      </c>
      <c r="CJ113" s="13"/>
      <c r="CK113" s="20"/>
      <c r="CL113" s="29"/>
      <c r="CM113" s="24" t="str">
        <f t="shared" si="475"/>
        <v xml:space="preserve"> </v>
      </c>
      <c r="CN113" s="24" t="str">
        <f t="shared" si="508"/>
        <v xml:space="preserve"> </v>
      </c>
      <c r="CO113" s="13"/>
      <c r="CP113" s="20"/>
      <c r="CQ113" s="29"/>
      <c r="CR113" s="24" t="str">
        <f t="shared" si="476"/>
        <v xml:space="preserve"> </v>
      </c>
      <c r="CS113" s="24" t="str">
        <f t="shared" si="477"/>
        <v xml:space="preserve"> </v>
      </c>
      <c r="CT113" s="13"/>
      <c r="CU113" s="20"/>
      <c r="CV113" s="29"/>
      <c r="CW113" s="24" t="str">
        <f t="shared" si="509"/>
        <v xml:space="preserve"> </v>
      </c>
      <c r="CX113" s="24" t="str">
        <f t="shared" si="510"/>
        <v xml:space="preserve"> </v>
      </c>
      <c r="CY113" s="13"/>
      <c r="CZ113" s="20"/>
      <c r="DA113" s="29"/>
      <c r="DB113" s="24" t="str">
        <f t="shared" si="693"/>
        <v xml:space="preserve"> </v>
      </c>
      <c r="DC113" s="24" t="str">
        <f t="shared" si="479"/>
        <v xml:space="preserve"> </v>
      </c>
      <c r="DD113" s="13"/>
      <c r="DE113" s="20"/>
      <c r="DF113" s="29"/>
      <c r="DG113" s="24" t="str">
        <f t="shared" si="694"/>
        <v xml:space="preserve"> </v>
      </c>
      <c r="DH113" s="24" t="str">
        <f t="shared" si="481"/>
        <v xml:space="preserve"> </v>
      </c>
      <c r="DI113" s="13"/>
      <c r="DJ113" s="29"/>
      <c r="DK113" s="24" t="str">
        <f t="shared" si="482"/>
        <v xml:space="preserve"> </v>
      </c>
      <c r="DL113" s="13"/>
      <c r="DM113" s="20"/>
      <c r="DN113" s="29"/>
      <c r="DO113" s="24" t="str">
        <f t="shared" si="695"/>
        <v xml:space="preserve"> </v>
      </c>
      <c r="DP113" s="58" t="str">
        <f t="shared" si="782"/>
        <v xml:space="preserve"> </v>
      </c>
      <c r="DQ113" s="13"/>
      <c r="DR113" s="20"/>
      <c r="DS113" s="29"/>
      <c r="DT113" s="24" t="str">
        <f t="shared" si="788"/>
        <v xml:space="preserve"> </v>
      </c>
      <c r="DU113" s="24" t="str">
        <f t="shared" si="789"/>
        <v xml:space="preserve"> </v>
      </c>
      <c r="DV113" s="64"/>
      <c r="DW113" s="64"/>
      <c r="DX113" s="64"/>
      <c r="DY113" s="64"/>
      <c r="DZ113" s="64"/>
      <c r="EA113" s="64"/>
      <c r="EB113" s="64"/>
      <c r="EC113" s="64"/>
      <c r="ED113" s="64"/>
      <c r="EE113" s="64"/>
      <c r="EF113" s="64"/>
      <c r="EG113" s="64"/>
      <c r="EH113" s="64"/>
      <c r="EI113" s="64"/>
      <c r="EJ113" s="64"/>
      <c r="EK113" s="64"/>
      <c r="EL113" s="64"/>
      <c r="EM113" s="64"/>
      <c r="EN113" s="64"/>
    </row>
    <row r="114" spans="1:144" s="15" customFormat="1" ht="16.5" customHeight="1" outlineLevel="1" x14ac:dyDescent="0.25">
      <c r="A114" s="14">
        <f t="shared" si="785"/>
        <v>92</v>
      </c>
      <c r="B114" s="8" t="s">
        <v>96</v>
      </c>
      <c r="C114" s="13">
        <f t="shared" si="512"/>
        <v>2700835.14</v>
      </c>
      <c r="D114" s="13">
        <f t="shared" si="513"/>
        <v>1754923.21</v>
      </c>
      <c r="E114" s="23">
        <v>643409.67000000004</v>
      </c>
      <c r="F114" s="24">
        <f t="shared" si="728"/>
        <v>0.64977057799981075</v>
      </c>
      <c r="G114" s="24" t="str">
        <f t="shared" si="729"/>
        <v>св.200</v>
      </c>
      <c r="H114" s="13">
        <f t="shared" si="769"/>
        <v>2438213</v>
      </c>
      <c r="I114" s="13">
        <f t="shared" si="770"/>
        <v>1498305.94</v>
      </c>
      <c r="J114" s="20">
        <v>575624.32999999996</v>
      </c>
      <c r="K114" s="24">
        <f t="shared" si="686"/>
        <v>0.61450986439658883</v>
      </c>
      <c r="L114" s="24" t="str">
        <f t="shared" si="450"/>
        <v>св.200</v>
      </c>
      <c r="M114" s="13">
        <v>688213</v>
      </c>
      <c r="N114" s="20">
        <v>686577.6</v>
      </c>
      <c r="O114" s="29">
        <v>448547.44</v>
      </c>
      <c r="P114" s="24">
        <f t="shared" si="687"/>
        <v>0.99762370080193197</v>
      </c>
      <c r="Q114" s="24">
        <f t="shared" si="452"/>
        <v>1.5306688630304075</v>
      </c>
      <c r="R114" s="13"/>
      <c r="S114" s="20"/>
      <c r="T114" s="29"/>
      <c r="U114" s="24" t="str">
        <f t="shared" si="688"/>
        <v xml:space="preserve"> </v>
      </c>
      <c r="V114" s="24" t="str">
        <f t="shared" si="771"/>
        <v xml:space="preserve"> </v>
      </c>
      <c r="W114" s="13"/>
      <c r="X114" s="20"/>
      <c r="Y114" s="29"/>
      <c r="Z114" s="24" t="str">
        <f t="shared" si="786"/>
        <v xml:space="preserve"> </v>
      </c>
      <c r="AA114" s="24" t="str">
        <f t="shared" si="787"/>
        <v xml:space="preserve"> </v>
      </c>
      <c r="AB114" s="13">
        <v>150000</v>
      </c>
      <c r="AC114" s="20">
        <v>37112.21</v>
      </c>
      <c r="AD114" s="29">
        <v>49601.54</v>
      </c>
      <c r="AE114" s="24">
        <f t="shared" si="689"/>
        <v>0.24741473333333333</v>
      </c>
      <c r="AF114" s="24">
        <f t="shared" si="458"/>
        <v>0.74820680970792441</v>
      </c>
      <c r="AG114" s="13">
        <v>1600000</v>
      </c>
      <c r="AH114" s="20">
        <v>774616.13</v>
      </c>
      <c r="AI114" s="29">
        <v>77475.350000000006</v>
      </c>
      <c r="AJ114" s="24">
        <f t="shared" si="790"/>
        <v>0.48413508124999999</v>
      </c>
      <c r="AK114" s="24" t="str">
        <f t="shared" si="791"/>
        <v>св.200</v>
      </c>
      <c r="AL114" s="13"/>
      <c r="AM114" s="20"/>
      <c r="AN114" s="29"/>
      <c r="AO114" s="24" t="str">
        <f t="shared" si="631"/>
        <v xml:space="preserve"> </v>
      </c>
      <c r="AP114" s="24" t="str">
        <f t="shared" si="461"/>
        <v xml:space="preserve"> </v>
      </c>
      <c r="AQ114" s="13">
        <f t="shared" si="772"/>
        <v>262622.14</v>
      </c>
      <c r="AR114" s="20">
        <f t="shared" si="773"/>
        <v>256617.27</v>
      </c>
      <c r="AS114" s="40">
        <v>67785.34</v>
      </c>
      <c r="AT114" s="24">
        <f t="shared" si="774"/>
        <v>0.97713494376369026</v>
      </c>
      <c r="AU114" s="24" t="str">
        <f t="shared" si="775"/>
        <v>св.200</v>
      </c>
      <c r="AV114" s="13"/>
      <c r="AW114" s="20"/>
      <c r="AX114" s="29"/>
      <c r="AY114" s="24" t="str">
        <f t="shared" si="691"/>
        <v xml:space="preserve"> </v>
      </c>
      <c r="AZ114" s="24" t="str">
        <f t="shared" si="463"/>
        <v xml:space="preserve"> </v>
      </c>
      <c r="BA114" s="13"/>
      <c r="BB114" s="20"/>
      <c r="BC114" s="29"/>
      <c r="BD114" s="24" t="str">
        <f t="shared" si="464"/>
        <v xml:space="preserve"> </v>
      </c>
      <c r="BE114" s="24" t="str">
        <f t="shared" si="465"/>
        <v xml:space="preserve"> </v>
      </c>
      <c r="BF114" s="13">
        <v>61000</v>
      </c>
      <c r="BG114" s="20">
        <v>54995.13</v>
      </c>
      <c r="BH114" s="29">
        <v>67785.34</v>
      </c>
      <c r="BI114" s="24">
        <f t="shared" si="692"/>
        <v>0.90155950819672126</v>
      </c>
      <c r="BJ114" s="24">
        <f t="shared" si="467"/>
        <v>0.81131303612255978</v>
      </c>
      <c r="BK114" s="13"/>
      <c r="BL114" s="20"/>
      <c r="BM114" s="29"/>
      <c r="BN114" s="24"/>
      <c r="BO114" s="24" t="str">
        <f t="shared" si="469"/>
        <v xml:space="preserve"> </v>
      </c>
      <c r="BP114" s="13"/>
      <c r="BQ114" s="20"/>
      <c r="BR114" s="29"/>
      <c r="BS114" s="24" t="str">
        <f t="shared" si="736"/>
        <v xml:space="preserve"> </v>
      </c>
      <c r="BT114" s="24" t="str">
        <f t="shared" si="470"/>
        <v xml:space="preserve"> </v>
      </c>
      <c r="BU114" s="13"/>
      <c r="BV114" s="20"/>
      <c r="BW114" s="29"/>
      <c r="BX114" s="24" t="str">
        <f t="shared" si="776"/>
        <v xml:space="preserve"> </v>
      </c>
      <c r="BY114" s="24" t="str">
        <f t="shared" si="777"/>
        <v xml:space="preserve"> </v>
      </c>
      <c r="BZ114" s="13"/>
      <c r="CA114" s="20"/>
      <c r="CB114" s="29"/>
      <c r="CC114" s="24" t="str">
        <f t="shared" si="758"/>
        <v xml:space="preserve"> </v>
      </c>
      <c r="CD114" s="24" t="str">
        <f t="shared" si="473"/>
        <v xml:space="preserve"> </v>
      </c>
      <c r="CE114" s="13">
        <f t="shared" si="778"/>
        <v>196230.21</v>
      </c>
      <c r="CF114" s="13">
        <f t="shared" si="779"/>
        <v>196230.21</v>
      </c>
      <c r="CG114" s="23">
        <v>0</v>
      </c>
      <c r="CH114" s="24">
        <f t="shared" si="780"/>
        <v>1</v>
      </c>
      <c r="CI114" s="24" t="str">
        <f t="shared" si="781"/>
        <v xml:space="preserve"> </v>
      </c>
      <c r="CJ114" s="13"/>
      <c r="CK114" s="20"/>
      <c r="CL114" s="29"/>
      <c r="CM114" s="24" t="str">
        <f t="shared" si="475"/>
        <v xml:space="preserve"> </v>
      </c>
      <c r="CN114" s="24" t="str">
        <f t="shared" si="508"/>
        <v xml:space="preserve"> </v>
      </c>
      <c r="CO114" s="13">
        <v>196230.21</v>
      </c>
      <c r="CP114" s="20">
        <v>196230.21</v>
      </c>
      <c r="CQ114" s="29"/>
      <c r="CR114" s="24">
        <f t="shared" si="476"/>
        <v>1</v>
      </c>
      <c r="CS114" s="24" t="str">
        <f t="shared" si="477"/>
        <v xml:space="preserve"> </v>
      </c>
      <c r="CT114" s="13"/>
      <c r="CU114" s="20"/>
      <c r="CV114" s="29"/>
      <c r="CW114" s="24" t="str">
        <f t="shared" si="509"/>
        <v xml:space="preserve"> </v>
      </c>
      <c r="CX114" s="24" t="str">
        <f t="shared" si="510"/>
        <v xml:space="preserve"> </v>
      </c>
      <c r="CY114" s="13"/>
      <c r="CZ114" s="20"/>
      <c r="DA114" s="29"/>
      <c r="DB114" s="24" t="str">
        <f t="shared" si="693"/>
        <v xml:space="preserve"> </v>
      </c>
      <c r="DC114" s="24" t="str">
        <f t="shared" si="479"/>
        <v xml:space="preserve"> </v>
      </c>
      <c r="DD114" s="13">
        <v>5391.93</v>
      </c>
      <c r="DE114" s="20"/>
      <c r="DF114" s="29"/>
      <c r="DG114" s="24" t="str">
        <f t="shared" si="694"/>
        <v xml:space="preserve"> </v>
      </c>
      <c r="DH114" s="24" t="str">
        <f t="shared" si="481"/>
        <v xml:space="preserve"> </v>
      </c>
      <c r="DI114" s="13">
        <v>5391.93</v>
      </c>
      <c r="DJ114" s="29"/>
      <c r="DK114" s="24" t="str">
        <f t="shared" si="482"/>
        <v xml:space="preserve"> </v>
      </c>
      <c r="DL114" s="13"/>
      <c r="DM114" s="20"/>
      <c r="DN114" s="29"/>
      <c r="DO114" s="24" t="str">
        <f t="shared" si="695"/>
        <v xml:space="preserve"> </v>
      </c>
      <c r="DP114" s="58" t="str">
        <f t="shared" si="484"/>
        <v xml:space="preserve"> </v>
      </c>
      <c r="DQ114" s="13"/>
      <c r="DR114" s="20"/>
      <c r="DS114" s="29"/>
      <c r="DT114" s="24" t="str">
        <f t="shared" si="788"/>
        <v xml:space="preserve"> </v>
      </c>
      <c r="DU114" s="24" t="str">
        <f t="shared" si="789"/>
        <v xml:space="preserve"> </v>
      </c>
      <c r="DV114" s="64"/>
      <c r="DW114" s="64"/>
      <c r="DX114" s="64"/>
      <c r="DY114" s="64"/>
      <c r="DZ114" s="64"/>
      <c r="EA114" s="64"/>
      <c r="EB114" s="64"/>
      <c r="EC114" s="64"/>
      <c r="ED114" s="64"/>
      <c r="EE114" s="64"/>
      <c r="EF114" s="64"/>
      <c r="EG114" s="64"/>
      <c r="EH114" s="64"/>
      <c r="EI114" s="64"/>
      <c r="EJ114" s="64"/>
      <c r="EK114" s="64"/>
      <c r="EL114" s="64"/>
      <c r="EM114" s="64"/>
      <c r="EN114" s="64"/>
    </row>
    <row r="115" spans="1:144" s="17" customFormat="1" ht="15.75" x14ac:dyDescent="0.25">
      <c r="A115" s="16"/>
      <c r="B115" s="7" t="s">
        <v>139</v>
      </c>
      <c r="C115" s="43">
        <f>SUM(C116:C121)</f>
        <v>238148132.73999998</v>
      </c>
      <c r="D115" s="43">
        <f>SUM(D116:D121)</f>
        <v>167678564.61000001</v>
      </c>
      <c r="E115" s="26">
        <v>144137091.72999999</v>
      </c>
      <c r="F115" s="22">
        <f t="shared" si="728"/>
        <v>0.70409355169315713</v>
      </c>
      <c r="G115" s="22">
        <f t="shared" si="729"/>
        <v>1.1633269590599087</v>
      </c>
      <c r="H115" s="21">
        <f>SUM(H116:H121)</f>
        <v>217336387.35999998</v>
      </c>
      <c r="I115" s="43">
        <f>SUM(I116:I121)</f>
        <v>157077865.02999997</v>
      </c>
      <c r="J115" s="43">
        <v>136668269.36000001</v>
      </c>
      <c r="K115" s="22">
        <f t="shared" si="686"/>
        <v>0.72274075656651693</v>
      </c>
      <c r="L115" s="22">
        <f t="shared" si="450"/>
        <v>1.1493367536266865</v>
      </c>
      <c r="M115" s="43">
        <f>SUM(M116:M121)</f>
        <v>183783691.19999999</v>
      </c>
      <c r="N115" s="43">
        <f>SUM(N116:N121)</f>
        <v>139455703.45000002</v>
      </c>
      <c r="O115" s="43">
        <v>123036764.56</v>
      </c>
      <c r="P115" s="22">
        <f t="shared" si="687"/>
        <v>0.75880347455987995</v>
      </c>
      <c r="Q115" s="22">
        <f t="shared" si="452"/>
        <v>1.1334474207666048</v>
      </c>
      <c r="R115" s="43">
        <f>SUM(R116:R121)</f>
        <v>4181700</v>
      </c>
      <c r="S115" s="43">
        <f>SUM(S116:S121)</f>
        <v>3075892.26</v>
      </c>
      <c r="T115" s="43">
        <v>3103651.11</v>
      </c>
      <c r="U115" s="22">
        <f t="shared" si="688"/>
        <v>0.7355602410502905</v>
      </c>
      <c r="V115" s="22">
        <f t="shared" si="454"/>
        <v>0.99105606622130926</v>
      </c>
      <c r="W115" s="43">
        <f>SUM(W116:W121)</f>
        <v>172500</v>
      </c>
      <c r="X115" s="43">
        <f>SUM(X116:X121)</f>
        <v>530584.80000000005</v>
      </c>
      <c r="Y115" s="43">
        <v>167240.35</v>
      </c>
      <c r="Z115" s="22" t="str">
        <f t="shared" si="696"/>
        <v>СВ.200</v>
      </c>
      <c r="AA115" s="22" t="str">
        <f t="shared" si="456"/>
        <v>св.200</v>
      </c>
      <c r="AB115" s="43">
        <f>SUM(AB116:AB121)</f>
        <v>12014881.85</v>
      </c>
      <c r="AC115" s="43">
        <f>SUM(AC116:AC121)</f>
        <v>3584626.45</v>
      </c>
      <c r="AD115" s="43">
        <v>1557437.17</v>
      </c>
      <c r="AE115" s="22">
        <f t="shared" si="689"/>
        <v>0.29834887223630918</v>
      </c>
      <c r="AF115" s="22" t="str">
        <f t="shared" si="458"/>
        <v>св.200</v>
      </c>
      <c r="AG115" s="43">
        <f>SUM(AG116:AG121)</f>
        <v>17183614.309999999</v>
      </c>
      <c r="AH115" s="43">
        <f>SUM(AH116:AH121)</f>
        <v>10431058.07</v>
      </c>
      <c r="AI115" s="43">
        <v>8803176.1699999999</v>
      </c>
      <c r="AJ115" s="22">
        <f t="shared" si="690"/>
        <v>0.60703516046270023</v>
      </c>
      <c r="AK115" s="22">
        <f t="shared" si="460"/>
        <v>1.1849198367229767</v>
      </c>
      <c r="AL115" s="43">
        <f>SUM(AL116:AL121)</f>
        <v>0</v>
      </c>
      <c r="AM115" s="43">
        <f>SUM(AM116:AM121)</f>
        <v>0</v>
      </c>
      <c r="AN115" s="43">
        <v>0</v>
      </c>
      <c r="AO115" s="22" t="str">
        <f t="shared" si="631"/>
        <v xml:space="preserve"> </v>
      </c>
      <c r="AP115" s="22" t="str">
        <f t="shared" si="461"/>
        <v xml:space="preserve"> </v>
      </c>
      <c r="AQ115" s="43">
        <f>SUM(AQ116:AQ121)</f>
        <v>20811745.379999999</v>
      </c>
      <c r="AR115" s="43">
        <f>SUM(AR116:AR121)</f>
        <v>10600699.579999998</v>
      </c>
      <c r="AS115" s="43">
        <v>7468822.3700000001</v>
      </c>
      <c r="AT115" s="22">
        <f t="shared" si="491"/>
        <v>0.50936139119726243</v>
      </c>
      <c r="AU115" s="22">
        <f t="shared" si="518"/>
        <v>1.419326776678985</v>
      </c>
      <c r="AV115" s="43">
        <f>SUM(AV116:AV121)</f>
        <v>1100000</v>
      </c>
      <c r="AW115" s="43">
        <f>SUM(AW116:AW121)</f>
        <v>371226.91</v>
      </c>
      <c r="AX115" s="43">
        <v>440300.92</v>
      </c>
      <c r="AY115" s="22">
        <f t="shared" si="691"/>
        <v>0.33747900909090905</v>
      </c>
      <c r="AZ115" s="22">
        <f t="shared" si="463"/>
        <v>0.84312090467582945</v>
      </c>
      <c r="BA115" s="43">
        <f>SUM(BA116:BA121)</f>
        <v>0</v>
      </c>
      <c r="BB115" s="43">
        <f>SUM(BB116:BB121)</f>
        <v>0</v>
      </c>
      <c r="BC115" s="43">
        <v>0</v>
      </c>
      <c r="BD115" s="22" t="str">
        <f t="shared" si="464"/>
        <v xml:space="preserve"> </v>
      </c>
      <c r="BE115" s="22" t="str">
        <f t="shared" si="465"/>
        <v xml:space="preserve"> </v>
      </c>
      <c r="BF115" s="43">
        <f>SUM(BF116:BF121)</f>
        <v>1002881.21</v>
      </c>
      <c r="BG115" s="43">
        <f>SUM(BG116:BG121)</f>
        <v>250023.58000000002</v>
      </c>
      <c r="BH115" s="43">
        <v>917576.54</v>
      </c>
      <c r="BI115" s="22">
        <f t="shared" si="692"/>
        <v>0.24930527913669859</v>
      </c>
      <c r="BJ115" s="22">
        <f t="shared" si="467"/>
        <v>0.27248253317374482</v>
      </c>
      <c r="BK115" s="43">
        <f>SUM(BK116:BK121)</f>
        <v>0</v>
      </c>
      <c r="BL115" s="43">
        <f>SUM(BL116:BL121)</f>
        <v>0</v>
      </c>
      <c r="BM115" s="43">
        <v>0</v>
      </c>
      <c r="BN115" s="22" t="str">
        <f t="shared" ref="BN115:BN143" si="792">IF(BL115&lt;=0," ",IF(BK115&lt;=0," ",IF(BL115/BK115*100&gt;200,"СВ.200",BL115/BK115)))</f>
        <v xml:space="preserve"> </v>
      </c>
      <c r="BO115" s="22" t="str">
        <f t="shared" si="469"/>
        <v xml:space="preserve"> </v>
      </c>
      <c r="BP115" s="43">
        <f>SUM(BP116:BP121)</f>
        <v>2583042.13</v>
      </c>
      <c r="BQ115" s="43">
        <f>SUM(BQ116:BQ121)</f>
        <v>2128988.71</v>
      </c>
      <c r="BR115" s="43">
        <v>2216774.23</v>
      </c>
      <c r="BS115" s="22">
        <f t="shared" si="736"/>
        <v>0.82421757093059878</v>
      </c>
      <c r="BT115" s="22">
        <f t="shared" si="470"/>
        <v>0.96039943138458439</v>
      </c>
      <c r="BU115" s="43">
        <f>SUM(BU116:BU121)</f>
        <v>731752.10000000009</v>
      </c>
      <c r="BV115" s="43">
        <f>SUM(BV116:BV121)</f>
        <v>4324103.2200000007</v>
      </c>
      <c r="BW115" s="43">
        <v>2346439.31</v>
      </c>
      <c r="BX115" s="22" t="str">
        <f t="shared" si="660"/>
        <v>СВ.200</v>
      </c>
      <c r="BY115" s="22">
        <f t="shared" si="472"/>
        <v>1.8428361652362535</v>
      </c>
      <c r="BZ115" s="43">
        <f>SUM(BZ116:BZ121)</f>
        <v>0</v>
      </c>
      <c r="CA115" s="43">
        <f>SUM(CA116:CA121)</f>
        <v>0</v>
      </c>
      <c r="CB115" s="43">
        <v>0</v>
      </c>
      <c r="CC115" s="22" t="str">
        <f t="shared" si="758"/>
        <v xml:space="preserve"> </v>
      </c>
      <c r="CD115" s="22" t="str">
        <f t="shared" si="473"/>
        <v xml:space="preserve"> </v>
      </c>
      <c r="CE115" s="43">
        <f>SUM(CE116:CE121)</f>
        <v>15123000</v>
      </c>
      <c r="CF115" s="43">
        <f>SUM(CF116:CF121)</f>
        <v>2974285.73</v>
      </c>
      <c r="CG115" s="43">
        <v>1173827</v>
      </c>
      <c r="CH115" s="22">
        <f t="shared" si="768"/>
        <v>0.19667299675990213</v>
      </c>
      <c r="CI115" s="22" t="str">
        <f t="shared" si="507"/>
        <v>св.200</v>
      </c>
      <c r="CJ115" s="43">
        <f>SUM(CJ116:CJ121)</f>
        <v>15123000</v>
      </c>
      <c r="CK115" s="43">
        <f>SUM(CK116:CK121)</f>
        <v>2974285.73</v>
      </c>
      <c r="CL115" s="43">
        <v>1173827</v>
      </c>
      <c r="CM115" s="22">
        <f t="shared" si="475"/>
        <v>0.19667299675990213</v>
      </c>
      <c r="CN115" s="22" t="str">
        <f t="shared" si="508"/>
        <v>св.200</v>
      </c>
      <c r="CO115" s="43">
        <f>SUM(CO116:CO121)</f>
        <v>0</v>
      </c>
      <c r="CP115" s="43">
        <f>SUM(CP116:CP121)</f>
        <v>0</v>
      </c>
      <c r="CQ115" s="43">
        <v>0</v>
      </c>
      <c r="CR115" s="22" t="str">
        <f t="shared" si="476"/>
        <v xml:space="preserve"> </v>
      </c>
      <c r="CS115" s="22" t="str">
        <f>IF(CP115=0," ",IF(CP115/CQ115*100&gt;200,"св.200",CP115/CQ115))</f>
        <v xml:space="preserve"> </v>
      </c>
      <c r="CT115" s="43">
        <f>SUM(CT116:CT121)</f>
        <v>135000</v>
      </c>
      <c r="CU115" s="43">
        <f>SUM(CU116:CU121)</f>
        <v>253106.04</v>
      </c>
      <c r="CV115" s="43">
        <v>120795.21</v>
      </c>
      <c r="CW115" s="34">
        <f t="shared" si="509"/>
        <v>1.8748595555555556</v>
      </c>
      <c r="CX115" s="34" t="str">
        <f t="shared" si="510"/>
        <v>св.200</v>
      </c>
      <c r="CY115" s="43">
        <f>SUM(CY116:CY121)</f>
        <v>0</v>
      </c>
      <c r="CZ115" s="43">
        <f>SUM(CZ116:CZ121)</f>
        <v>0</v>
      </c>
      <c r="DA115" s="43">
        <v>0</v>
      </c>
      <c r="DB115" s="22" t="str">
        <f t="shared" si="693"/>
        <v xml:space="preserve"> </v>
      </c>
      <c r="DC115" s="22" t="str">
        <f t="shared" si="479"/>
        <v xml:space="preserve"> </v>
      </c>
      <c r="DD115" s="43">
        <f>SUM(DD116:DD121)</f>
        <v>0</v>
      </c>
      <c r="DE115" s="43">
        <f>SUM(DE116:DE121)</f>
        <v>162895.45000000001</v>
      </c>
      <c r="DF115" s="43">
        <v>100217.64</v>
      </c>
      <c r="DG115" s="22" t="str">
        <f t="shared" si="694"/>
        <v xml:space="preserve"> </v>
      </c>
      <c r="DH115" s="22">
        <f t="shared" ref="DH115" si="793">IF(DF115=0," ",IF(DE115/DF115*100&gt;200,"св.200",DE115/DF115))</f>
        <v>1.6254169425661991</v>
      </c>
      <c r="DI115" s="43">
        <f>SUM(DI116:DI121)</f>
        <v>0</v>
      </c>
      <c r="DJ115" s="43">
        <v>12550.26</v>
      </c>
      <c r="DK115" s="22">
        <f t="shared" si="482"/>
        <v>0</v>
      </c>
      <c r="DL115" s="43">
        <f>SUM(DL116:DL121)</f>
        <v>0</v>
      </c>
      <c r="DM115" s="43">
        <f>SUM(DM116:DM121)</f>
        <v>0</v>
      </c>
      <c r="DN115" s="43">
        <v>0</v>
      </c>
      <c r="DO115" s="22" t="str">
        <f t="shared" si="695"/>
        <v xml:space="preserve"> </v>
      </c>
      <c r="DP115" s="57" t="str">
        <f t="shared" si="484"/>
        <v xml:space="preserve"> </v>
      </c>
      <c r="DQ115" s="43">
        <f>SUM(DQ116:DQ121)</f>
        <v>136069.94</v>
      </c>
      <c r="DR115" s="43">
        <f>SUM(DR116:DR121)</f>
        <v>136069.94</v>
      </c>
      <c r="DS115" s="43">
        <v>137821.85</v>
      </c>
      <c r="DT115" s="22">
        <f t="shared" si="626"/>
        <v>1</v>
      </c>
      <c r="DU115" s="22">
        <f t="shared" ref="DU115:DU120" si="794">IF(DS115=0," ",IF(DR115/DS115*100&gt;200,"св.200",DR115/DS115))</f>
        <v>0.98728859030697957</v>
      </c>
      <c r="DV115" s="63"/>
      <c r="DW115" s="63"/>
      <c r="DX115" s="63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63"/>
      <c r="EK115" s="63"/>
      <c r="EL115" s="63"/>
      <c r="EM115" s="63"/>
      <c r="EN115" s="63"/>
    </row>
    <row r="116" spans="1:144" s="15" customFormat="1" ht="16.5" customHeight="1" outlineLevel="1" x14ac:dyDescent="0.25">
      <c r="A116" s="14">
        <v>93</v>
      </c>
      <c r="B116" s="8" t="s">
        <v>14</v>
      </c>
      <c r="C116" s="13">
        <f t="shared" si="512"/>
        <v>224250745.47999999</v>
      </c>
      <c r="D116" s="13">
        <f t="shared" si="513"/>
        <v>158175814.13999999</v>
      </c>
      <c r="E116" s="23">
        <v>137552593.13</v>
      </c>
      <c r="F116" s="24">
        <f t="shared" si="728"/>
        <v>0.7053524562490564</v>
      </c>
      <c r="G116" s="24">
        <f t="shared" si="729"/>
        <v>1.1499297144511782</v>
      </c>
      <c r="H116" s="13">
        <f t="shared" ref="H116" si="795">M116+R116+W116+AB116+AG116+AL116</f>
        <v>205143041.19999999</v>
      </c>
      <c r="I116" s="13">
        <f t="shared" ref="I116" si="796">N116+S116+X116+AC116+AH116+AM116</f>
        <v>149138096.38999999</v>
      </c>
      <c r="J116" s="20">
        <v>131387751.39</v>
      </c>
      <c r="K116" s="24">
        <f t="shared" si="686"/>
        <v>0.7269956393236896</v>
      </c>
      <c r="L116" s="24">
        <f t="shared" si="450"/>
        <v>1.1350989328321131</v>
      </c>
      <c r="M116" s="13">
        <v>178943341.19999999</v>
      </c>
      <c r="N116" s="20">
        <v>134723870.38999999</v>
      </c>
      <c r="O116" s="29">
        <v>120309530.12</v>
      </c>
      <c r="P116" s="24">
        <f t="shared" si="687"/>
        <v>0.75288563120894714</v>
      </c>
      <c r="Q116" s="24">
        <f t="shared" si="452"/>
        <v>1.1198104610301671</v>
      </c>
      <c r="R116" s="13">
        <v>4181700</v>
      </c>
      <c r="S116" s="20">
        <v>3075892.26</v>
      </c>
      <c r="T116" s="29">
        <v>3103651.11</v>
      </c>
      <c r="U116" s="24">
        <f t="shared" si="688"/>
        <v>0.7355602410502905</v>
      </c>
      <c r="V116" s="24">
        <f t="shared" si="454"/>
        <v>0.99105606622130926</v>
      </c>
      <c r="W116" s="13"/>
      <c r="X116" s="20"/>
      <c r="Y116" s="29"/>
      <c r="Z116" s="24" t="str">
        <f t="shared" si="696"/>
        <v xml:space="preserve"> </v>
      </c>
      <c r="AA116" s="24" t="str">
        <f t="shared" si="456"/>
        <v xml:space="preserve"> </v>
      </c>
      <c r="AB116" s="13">
        <v>10064000</v>
      </c>
      <c r="AC116" s="20">
        <v>3013136.46</v>
      </c>
      <c r="AD116" s="29">
        <v>1306628.92</v>
      </c>
      <c r="AE116" s="24">
        <f t="shared" si="689"/>
        <v>0.29939750198728138</v>
      </c>
      <c r="AF116" s="24" t="str">
        <f t="shared" si="458"/>
        <v>св.200</v>
      </c>
      <c r="AG116" s="13">
        <v>11954000</v>
      </c>
      <c r="AH116" s="20">
        <v>8325197.2800000003</v>
      </c>
      <c r="AI116" s="29">
        <v>6667941.2400000002</v>
      </c>
      <c r="AJ116" s="24">
        <f t="shared" si="690"/>
        <v>0.69643611176175346</v>
      </c>
      <c r="AK116" s="24">
        <f t="shared" si="460"/>
        <v>1.2485408884616986</v>
      </c>
      <c r="AL116" s="13"/>
      <c r="AM116" s="20"/>
      <c r="AN116" s="29"/>
      <c r="AO116" s="24" t="str">
        <f t="shared" si="631"/>
        <v xml:space="preserve"> </v>
      </c>
      <c r="AP116" s="24" t="str">
        <f t="shared" si="461"/>
        <v xml:space="preserve"> </v>
      </c>
      <c r="AQ116" s="13">
        <f t="shared" ref="AQ116" si="797">AV116+BA116+BF116+BK116+BP116+BU116+BZ116+CE116+CT116+CY116+DD116+DL116+DQ116</f>
        <v>19107704.279999997</v>
      </c>
      <c r="AR116" s="20">
        <f t="shared" ref="AR116" si="798">AW116+BB116+BG116+BL116+BQ116+BV116+CA116+CF116+CU116+CZ116+DE116+DI116+DM116+DR116</f>
        <v>9037717.7499999981</v>
      </c>
      <c r="AS116" s="40">
        <v>6164841.7400000002</v>
      </c>
      <c r="AT116" s="24">
        <f t="shared" si="491"/>
        <v>0.47298815271386435</v>
      </c>
      <c r="AU116" s="24">
        <f t="shared" si="518"/>
        <v>1.4660096935432438</v>
      </c>
      <c r="AV116" s="13">
        <v>1100000</v>
      </c>
      <c r="AW116" s="20">
        <v>371226.91</v>
      </c>
      <c r="AX116" s="29">
        <v>440300.92</v>
      </c>
      <c r="AY116" s="24">
        <f t="shared" si="691"/>
        <v>0.33747900909090905</v>
      </c>
      <c r="AZ116" s="24">
        <f t="shared" si="463"/>
        <v>0.84312090467582945</v>
      </c>
      <c r="BA116" s="13"/>
      <c r="BB116" s="20"/>
      <c r="BC116" s="29"/>
      <c r="BD116" s="24" t="str">
        <f t="shared" si="464"/>
        <v xml:space="preserve"> </v>
      </c>
      <c r="BE116" s="24" t="str">
        <f t="shared" si="465"/>
        <v xml:space="preserve"> </v>
      </c>
      <c r="BF116" s="13"/>
      <c r="BG116" s="20"/>
      <c r="BH116" s="29"/>
      <c r="BI116" s="24" t="str">
        <f t="shared" si="692"/>
        <v xml:space="preserve"> </v>
      </c>
      <c r="BJ116" s="24" t="str">
        <f t="shared" si="467"/>
        <v xml:space="preserve"> </v>
      </c>
      <c r="BK116" s="13"/>
      <c r="BL116" s="20"/>
      <c r="BM116" s="29"/>
      <c r="BN116" s="24" t="str">
        <f t="shared" si="792"/>
        <v xml:space="preserve"> </v>
      </c>
      <c r="BO116" s="24" t="str">
        <f t="shared" si="469"/>
        <v xml:space="preserve"> </v>
      </c>
      <c r="BP116" s="13">
        <v>2307880</v>
      </c>
      <c r="BQ116" s="20">
        <v>1779482</v>
      </c>
      <c r="BR116" s="29">
        <v>1977062.27</v>
      </c>
      <c r="BS116" s="24">
        <f t="shared" si="736"/>
        <v>0.77104615491273376</v>
      </c>
      <c r="BT116" s="24">
        <f t="shared" si="470"/>
        <v>0.90006370917189171</v>
      </c>
      <c r="BU116" s="13">
        <v>375318.95</v>
      </c>
      <c r="BV116" s="20">
        <v>3430216.29</v>
      </c>
      <c r="BW116" s="29">
        <v>2304678.25</v>
      </c>
      <c r="BX116" s="24" t="str">
        <f t="shared" si="660"/>
        <v>СВ.200</v>
      </c>
      <c r="BY116" s="24">
        <f t="shared" si="472"/>
        <v>1.4883710079704184</v>
      </c>
      <c r="BZ116" s="13"/>
      <c r="CA116" s="20"/>
      <c r="CB116" s="29"/>
      <c r="CC116" s="24" t="str">
        <f t="shared" si="758"/>
        <v xml:space="preserve"> </v>
      </c>
      <c r="CD116" s="24" t="str">
        <f t="shared" si="473"/>
        <v xml:space="preserve"> </v>
      </c>
      <c r="CE116" s="13">
        <f t="shared" ref="CE116" si="799">CJ116+CO116</f>
        <v>15123000</v>
      </c>
      <c r="CF116" s="13">
        <f t="shared" ref="CF116" si="800">CK116+CP116</f>
        <v>2974285.73</v>
      </c>
      <c r="CG116" s="23">
        <v>1173827</v>
      </c>
      <c r="CH116" s="24">
        <f t="shared" si="768"/>
        <v>0.19667299675990213</v>
      </c>
      <c r="CI116" s="24" t="str">
        <f t="shared" si="507"/>
        <v>св.200</v>
      </c>
      <c r="CJ116" s="13">
        <v>15123000</v>
      </c>
      <c r="CK116" s="20">
        <v>2974285.73</v>
      </c>
      <c r="CL116" s="29">
        <v>1173827</v>
      </c>
      <c r="CM116" s="24">
        <f t="shared" si="475"/>
        <v>0.19667299675990213</v>
      </c>
      <c r="CN116" s="24" t="str">
        <f t="shared" si="508"/>
        <v>св.200</v>
      </c>
      <c r="CO116" s="13"/>
      <c r="CP116" s="20"/>
      <c r="CQ116" s="29"/>
      <c r="CR116" s="24" t="str">
        <f t="shared" si="476"/>
        <v xml:space="preserve"> </v>
      </c>
      <c r="CS116" s="24" t="str">
        <f t="shared" si="477"/>
        <v xml:space="preserve"> </v>
      </c>
      <c r="CT116" s="13">
        <v>135000</v>
      </c>
      <c r="CU116" s="20">
        <v>253106.04</v>
      </c>
      <c r="CV116" s="29">
        <v>120795.21</v>
      </c>
      <c r="CW116" s="24">
        <f t="shared" si="509"/>
        <v>1.8748595555555556</v>
      </c>
      <c r="CX116" s="24" t="str">
        <f t="shared" si="510"/>
        <v>св.200</v>
      </c>
      <c r="CY116" s="13"/>
      <c r="CZ116" s="20"/>
      <c r="DA116" s="29"/>
      <c r="DB116" s="24" t="str">
        <f t="shared" si="693"/>
        <v xml:space="preserve"> </v>
      </c>
      <c r="DC116" s="24" t="str">
        <f t="shared" si="479"/>
        <v xml:space="preserve"> </v>
      </c>
      <c r="DD116" s="13"/>
      <c r="DE116" s="20">
        <v>162895.45000000001</v>
      </c>
      <c r="DF116" s="29">
        <v>83123.7</v>
      </c>
      <c r="DG116" s="24">
        <f>IF(DE116&lt;=0," ",IF(DF116&lt;=0," ",IF(DE116/DF116*100&gt;200,"СВ.200",DE116/DF116)))</f>
        <v>1.9596751588295518</v>
      </c>
      <c r="DH116" s="24">
        <f>IF(DE116&lt;=0," ",IF(DE116/DF116*100&gt;200,"св.200",DE116/DF116))</f>
        <v>1.9596751588295518</v>
      </c>
      <c r="DI116" s="13"/>
      <c r="DJ116" s="29"/>
      <c r="DK116" s="24" t="str">
        <f t="shared" si="482"/>
        <v xml:space="preserve"> </v>
      </c>
      <c r="DL116" s="13"/>
      <c r="DM116" s="20"/>
      <c r="DN116" s="29"/>
      <c r="DO116" s="24" t="str">
        <f t="shared" si="695"/>
        <v xml:space="preserve"> </v>
      </c>
      <c r="DP116" s="58" t="str">
        <f t="shared" si="484"/>
        <v xml:space="preserve"> </v>
      </c>
      <c r="DQ116" s="13">
        <v>66505.33</v>
      </c>
      <c r="DR116" s="20">
        <v>66505.33</v>
      </c>
      <c r="DS116" s="29">
        <v>62534.98</v>
      </c>
      <c r="DT116" s="24">
        <f t="shared" si="626"/>
        <v>1</v>
      </c>
      <c r="DU116" s="24">
        <f t="shared" si="794"/>
        <v>1.0634900658799282</v>
      </c>
      <c r="DV116" s="64"/>
      <c r="DW116" s="64"/>
      <c r="DX116" s="64"/>
      <c r="DY116" s="64"/>
      <c r="DZ116" s="64"/>
      <c r="EA116" s="64"/>
      <c r="EB116" s="64"/>
      <c r="EC116" s="64"/>
      <c r="ED116" s="64"/>
      <c r="EE116" s="64"/>
      <c r="EF116" s="64"/>
      <c r="EG116" s="64"/>
      <c r="EH116" s="64"/>
      <c r="EI116" s="64"/>
      <c r="EJ116" s="64"/>
      <c r="EK116" s="64"/>
      <c r="EL116" s="64"/>
      <c r="EM116" s="64"/>
      <c r="EN116" s="64"/>
    </row>
    <row r="117" spans="1:144" s="15" customFormat="1" ht="16.5" customHeight="1" outlineLevel="1" x14ac:dyDescent="0.25">
      <c r="A117" s="14">
        <f>A116+1</f>
        <v>94</v>
      </c>
      <c r="B117" s="8" t="s">
        <v>55</v>
      </c>
      <c r="C117" s="13">
        <f t="shared" si="512"/>
        <v>1586697.15</v>
      </c>
      <c r="D117" s="13">
        <f t="shared" si="513"/>
        <v>1045789.99</v>
      </c>
      <c r="E117" s="23">
        <v>895044.03</v>
      </c>
      <c r="F117" s="24">
        <f t="shared" si="728"/>
        <v>0.65909867550969004</v>
      </c>
      <c r="G117" s="24">
        <f t="shared" si="729"/>
        <v>1.1684229545668272</v>
      </c>
      <c r="H117" s="13">
        <f t="shared" ref="H117:H121" si="801">M117+R117+W117+AB117+AG117+AL117</f>
        <v>1289536.52</v>
      </c>
      <c r="I117" s="13">
        <f t="shared" ref="I117:I121" si="802">N117+S117+X117+AC117+AH117+AM117</f>
        <v>761861.29</v>
      </c>
      <c r="J117" s="20">
        <v>687617</v>
      </c>
      <c r="K117" s="24">
        <f t="shared" si="686"/>
        <v>0.59080241480869422</v>
      </c>
      <c r="L117" s="24">
        <f t="shared" si="450"/>
        <v>1.1079733194496355</v>
      </c>
      <c r="M117" s="13">
        <v>632650</v>
      </c>
      <c r="N117" s="20">
        <v>387884.84</v>
      </c>
      <c r="O117" s="29">
        <v>430290.81</v>
      </c>
      <c r="P117" s="24">
        <f t="shared" si="687"/>
        <v>0.61311126215126854</v>
      </c>
      <c r="Q117" s="24">
        <f t="shared" si="452"/>
        <v>0.90144811598462915</v>
      </c>
      <c r="R117" s="13"/>
      <c r="S117" s="20"/>
      <c r="T117" s="29"/>
      <c r="U117" s="24" t="str">
        <f t="shared" si="688"/>
        <v xml:space="preserve"> </v>
      </c>
      <c r="V117" s="24" t="str">
        <f t="shared" ref="V117:V121" si="803">IF(S117=0," ",IF(S117/T117*100&gt;200,"св.200",S117/T117))</f>
        <v xml:space="preserve"> </v>
      </c>
      <c r="W117" s="13"/>
      <c r="X117" s="20"/>
      <c r="Y117" s="29"/>
      <c r="Z117" s="24" t="str">
        <f t="shared" si="696"/>
        <v xml:space="preserve"> </v>
      </c>
      <c r="AA117" s="24" t="str">
        <f t="shared" si="456"/>
        <v xml:space="preserve"> </v>
      </c>
      <c r="AB117" s="13">
        <v>78516.59</v>
      </c>
      <c r="AC117" s="20">
        <v>40590.410000000003</v>
      </c>
      <c r="AD117" s="29">
        <v>24711.19</v>
      </c>
      <c r="AE117" s="24">
        <f t="shared" si="689"/>
        <v>0.51696603227419846</v>
      </c>
      <c r="AF117" s="24">
        <f t="shared" si="458"/>
        <v>1.6425922830911828</v>
      </c>
      <c r="AG117" s="13">
        <v>578369.93000000005</v>
      </c>
      <c r="AH117" s="20">
        <v>333386.03999999998</v>
      </c>
      <c r="AI117" s="29">
        <v>232615</v>
      </c>
      <c r="AJ117" s="24">
        <f t="shared" si="690"/>
        <v>0.5764235357118237</v>
      </c>
      <c r="AK117" s="24">
        <f t="shared" si="460"/>
        <v>1.4332095522644712</v>
      </c>
      <c r="AL117" s="13"/>
      <c r="AM117" s="20"/>
      <c r="AN117" s="29"/>
      <c r="AO117" s="24" t="str">
        <f t="shared" si="631"/>
        <v xml:space="preserve"> </v>
      </c>
      <c r="AP117" s="24" t="str">
        <f t="shared" si="461"/>
        <v xml:space="preserve"> </v>
      </c>
      <c r="AQ117" s="13">
        <f t="shared" ref="AQ117:AQ121" si="804">AV117+BA117+BF117+BK117+BP117+BU117+BZ117+CE117+CT117+CY117+DD117+DL117+DQ117</f>
        <v>297160.63</v>
      </c>
      <c r="AR117" s="20">
        <f t="shared" ref="AR117:AR121" si="805">AW117+BB117+BG117+BL117+BQ117+BV117+CA117+CF117+CU117+CZ117+DE117+DI117+DM117+DR117</f>
        <v>283928.69999999995</v>
      </c>
      <c r="AS117" s="40">
        <v>207427.03</v>
      </c>
      <c r="AT117" s="24">
        <f t="shared" si="491"/>
        <v>0.95547212966939787</v>
      </c>
      <c r="AU117" s="24">
        <f t="shared" si="518"/>
        <v>1.3688124445497771</v>
      </c>
      <c r="AV117" s="13"/>
      <c r="AW117" s="20"/>
      <c r="AX117" s="29"/>
      <c r="AY117" s="24" t="str">
        <f t="shared" si="691"/>
        <v xml:space="preserve"> </v>
      </c>
      <c r="AZ117" s="24" t="str">
        <f t="shared" si="463"/>
        <v xml:space="preserve"> </v>
      </c>
      <c r="BA117" s="13"/>
      <c r="BB117" s="20"/>
      <c r="BC117" s="29"/>
      <c r="BD117" s="24" t="str">
        <f t="shared" si="464"/>
        <v xml:space="preserve"> </v>
      </c>
      <c r="BE117" s="24" t="str">
        <f t="shared" si="465"/>
        <v xml:space="preserve"> </v>
      </c>
      <c r="BF117" s="13">
        <v>88132.93</v>
      </c>
      <c r="BG117" s="20">
        <v>86935.14</v>
      </c>
      <c r="BH117" s="29">
        <v>113563.12</v>
      </c>
      <c r="BI117" s="24">
        <f t="shared" si="692"/>
        <v>0.98640927970963865</v>
      </c>
      <c r="BJ117" s="24">
        <f t="shared" si="467"/>
        <v>0.76552264502771672</v>
      </c>
      <c r="BK117" s="13"/>
      <c r="BL117" s="20"/>
      <c r="BM117" s="29"/>
      <c r="BN117" s="24" t="str">
        <f t="shared" si="792"/>
        <v xml:space="preserve"> </v>
      </c>
      <c r="BO117" s="24" t="str">
        <f t="shared" si="469"/>
        <v xml:space="preserve"> </v>
      </c>
      <c r="BP117" s="13">
        <v>59995.61</v>
      </c>
      <c r="BQ117" s="20">
        <v>67129.34</v>
      </c>
      <c r="BR117" s="29">
        <v>39987.03</v>
      </c>
      <c r="BS117" s="24">
        <f t="shared" si="736"/>
        <v>1.1189041998239537</v>
      </c>
      <c r="BT117" s="24">
        <f t="shared" si="470"/>
        <v>1.6787778437158247</v>
      </c>
      <c r="BU117" s="13">
        <v>137232.09</v>
      </c>
      <c r="BV117" s="20">
        <v>118064.22</v>
      </c>
      <c r="BW117" s="29">
        <v>29583.31</v>
      </c>
      <c r="BX117" s="24">
        <f t="shared" si="660"/>
        <v>0.86032516155660099</v>
      </c>
      <c r="BY117" s="24" t="str">
        <f t="shared" si="472"/>
        <v>св.200</v>
      </c>
      <c r="BZ117" s="13"/>
      <c r="CA117" s="20"/>
      <c r="CB117" s="29"/>
      <c r="CC117" s="24" t="str">
        <f t="shared" si="758"/>
        <v xml:space="preserve"> </v>
      </c>
      <c r="CD117" s="24" t="str">
        <f t="shared" si="473"/>
        <v xml:space="preserve"> </v>
      </c>
      <c r="CE117" s="13">
        <f t="shared" ref="CE117:CE121" si="806">CJ117+CO117</f>
        <v>0</v>
      </c>
      <c r="CF117" s="13">
        <f t="shared" ref="CF117:CF121" si="807">CK117+CP117</f>
        <v>0</v>
      </c>
      <c r="CG117" s="23">
        <v>0</v>
      </c>
      <c r="CH117" s="24" t="str">
        <f t="shared" si="768"/>
        <v xml:space="preserve"> </v>
      </c>
      <c r="CI117" s="24" t="str">
        <f t="shared" si="507"/>
        <v xml:space="preserve"> </v>
      </c>
      <c r="CJ117" s="13"/>
      <c r="CK117" s="20"/>
      <c r="CL117" s="29"/>
      <c r="CM117" s="24" t="str">
        <f t="shared" si="475"/>
        <v xml:space="preserve"> </v>
      </c>
      <c r="CN117" s="24" t="str">
        <f t="shared" si="508"/>
        <v xml:space="preserve"> </v>
      </c>
      <c r="CO117" s="13"/>
      <c r="CP117" s="20"/>
      <c r="CQ117" s="29"/>
      <c r="CR117" s="24" t="str">
        <f t="shared" si="476"/>
        <v xml:space="preserve"> </v>
      </c>
      <c r="CS117" s="24" t="str">
        <f t="shared" si="477"/>
        <v xml:space="preserve"> </v>
      </c>
      <c r="CT117" s="13"/>
      <c r="CU117" s="20"/>
      <c r="CV117" s="29"/>
      <c r="CW117" s="24" t="str">
        <f t="shared" si="509"/>
        <v xml:space="preserve"> </v>
      </c>
      <c r="CX117" s="24" t="str">
        <f t="shared" si="510"/>
        <v xml:space="preserve"> </v>
      </c>
      <c r="CY117" s="13"/>
      <c r="CZ117" s="20"/>
      <c r="DA117" s="29"/>
      <c r="DB117" s="24" t="str">
        <f t="shared" si="693"/>
        <v xml:space="preserve"> </v>
      </c>
      <c r="DC117" s="24" t="str">
        <f t="shared" si="479"/>
        <v xml:space="preserve"> </v>
      </c>
      <c r="DD117" s="13"/>
      <c r="DE117" s="20"/>
      <c r="DF117" s="29"/>
      <c r="DG117" s="24" t="str">
        <f t="shared" ref="DG117:DG121" si="808">IF(DE117&lt;=0," ",IF(DF117&lt;=0," ",IF(DE117/DF117*100&gt;200,"СВ.200",DE117/DF117)))</f>
        <v xml:space="preserve"> </v>
      </c>
      <c r="DH117" s="24" t="str">
        <f t="shared" ref="DH117:DH121" si="809">IF(DE117&lt;=0," ",IF(DE117/DF117*100&gt;200,"св.200",DE117/DF117))</f>
        <v xml:space="preserve"> </v>
      </c>
      <c r="DI117" s="13"/>
      <c r="DJ117" s="29"/>
      <c r="DK117" s="24" t="str">
        <f t="shared" si="482"/>
        <v xml:space="preserve"> </v>
      </c>
      <c r="DL117" s="13"/>
      <c r="DM117" s="20"/>
      <c r="DN117" s="29"/>
      <c r="DO117" s="24" t="str">
        <f t="shared" si="695"/>
        <v xml:space="preserve"> </v>
      </c>
      <c r="DP117" s="58" t="str">
        <f t="shared" si="484"/>
        <v xml:space="preserve"> </v>
      </c>
      <c r="DQ117" s="13">
        <v>11800</v>
      </c>
      <c r="DR117" s="20">
        <v>11800</v>
      </c>
      <c r="DS117" s="29">
        <v>24293.57</v>
      </c>
      <c r="DT117" s="24">
        <f t="shared" si="626"/>
        <v>1</v>
      </c>
      <c r="DU117" s="24">
        <f t="shared" si="794"/>
        <v>0.48572523511365356</v>
      </c>
      <c r="DV117" s="64"/>
      <c r="DW117" s="64"/>
      <c r="DX117" s="64"/>
      <c r="DY117" s="64"/>
      <c r="DZ117" s="64"/>
      <c r="EA117" s="64"/>
      <c r="EB117" s="64"/>
      <c r="EC117" s="64"/>
      <c r="ED117" s="64"/>
      <c r="EE117" s="64"/>
      <c r="EF117" s="64"/>
      <c r="EG117" s="64"/>
      <c r="EH117" s="64"/>
      <c r="EI117" s="64"/>
      <c r="EJ117" s="64"/>
      <c r="EK117" s="64"/>
      <c r="EL117" s="64"/>
      <c r="EM117" s="64"/>
      <c r="EN117" s="64"/>
    </row>
    <row r="118" spans="1:144" s="15" customFormat="1" ht="16.5" customHeight="1" outlineLevel="1" x14ac:dyDescent="0.25">
      <c r="A118" s="14">
        <f t="shared" ref="A118:A121" si="810">A117+1</f>
        <v>95</v>
      </c>
      <c r="B118" s="8" t="s">
        <v>21</v>
      </c>
      <c r="C118" s="13">
        <f t="shared" si="512"/>
        <v>1990716.2</v>
      </c>
      <c r="D118" s="13">
        <f t="shared" si="513"/>
        <v>1690593.8599999999</v>
      </c>
      <c r="E118" s="23">
        <v>1011711</v>
      </c>
      <c r="F118" s="24">
        <f t="shared" si="728"/>
        <v>0.84923901257246004</v>
      </c>
      <c r="G118" s="24">
        <f t="shared" si="729"/>
        <v>1.6710244921721715</v>
      </c>
      <c r="H118" s="13">
        <f t="shared" si="801"/>
        <v>1878156.2</v>
      </c>
      <c r="I118" s="13">
        <f t="shared" si="802"/>
        <v>1494291.88</v>
      </c>
      <c r="J118" s="20">
        <v>895630.02</v>
      </c>
      <c r="K118" s="24">
        <f t="shared" si="686"/>
        <v>0.79561640293815816</v>
      </c>
      <c r="L118" s="24">
        <f t="shared" si="450"/>
        <v>1.6684254062855104</v>
      </c>
      <c r="M118" s="13">
        <v>327150</v>
      </c>
      <c r="N118" s="20">
        <v>307362.71000000002</v>
      </c>
      <c r="O118" s="29">
        <v>204808.02</v>
      </c>
      <c r="P118" s="24">
        <f t="shared" si="687"/>
        <v>0.93951615466911209</v>
      </c>
      <c r="Q118" s="24">
        <f t="shared" si="452"/>
        <v>1.5007357133768493</v>
      </c>
      <c r="R118" s="13"/>
      <c r="S118" s="20"/>
      <c r="T118" s="29"/>
      <c r="U118" s="24" t="str">
        <f t="shared" si="688"/>
        <v xml:space="preserve"> </v>
      </c>
      <c r="V118" s="24" t="str">
        <f t="shared" si="803"/>
        <v xml:space="preserve"> </v>
      </c>
      <c r="W118" s="13">
        <v>105000</v>
      </c>
      <c r="X118" s="20">
        <v>525000</v>
      </c>
      <c r="Y118" s="29">
        <v>101878.2</v>
      </c>
      <c r="Z118" s="24" t="str">
        <f t="shared" si="696"/>
        <v>СВ.200</v>
      </c>
      <c r="AA118" s="24" t="str">
        <f t="shared" si="456"/>
        <v>св.200</v>
      </c>
      <c r="AB118" s="13">
        <v>420798.76</v>
      </c>
      <c r="AC118" s="20">
        <v>200409.65</v>
      </c>
      <c r="AD118" s="29">
        <v>44227.96</v>
      </c>
      <c r="AE118" s="24">
        <f t="shared" si="689"/>
        <v>0.47626007738235726</v>
      </c>
      <c r="AF118" s="24" t="str">
        <f t="shared" si="458"/>
        <v>св.200</v>
      </c>
      <c r="AG118" s="13">
        <v>1025207.44</v>
      </c>
      <c r="AH118" s="20">
        <v>461519.52</v>
      </c>
      <c r="AI118" s="29">
        <v>544715.84</v>
      </c>
      <c r="AJ118" s="24">
        <f t="shared" si="690"/>
        <v>0.45017184034481844</v>
      </c>
      <c r="AK118" s="24">
        <f t="shared" si="460"/>
        <v>0.84726656746387263</v>
      </c>
      <c r="AL118" s="13"/>
      <c r="AM118" s="20"/>
      <c r="AN118" s="29"/>
      <c r="AO118" s="24" t="str">
        <f t="shared" si="631"/>
        <v xml:space="preserve"> </v>
      </c>
      <c r="AP118" s="24" t="str">
        <f t="shared" si="461"/>
        <v xml:space="preserve"> </v>
      </c>
      <c r="AQ118" s="13">
        <f t="shared" si="804"/>
        <v>112560</v>
      </c>
      <c r="AR118" s="20">
        <f t="shared" si="805"/>
        <v>196301.98</v>
      </c>
      <c r="AS118" s="40">
        <v>116080.98</v>
      </c>
      <c r="AT118" s="24">
        <f t="shared" si="491"/>
        <v>1.743976368159204</v>
      </c>
      <c r="AU118" s="24">
        <f t="shared" si="518"/>
        <v>1.6910779009618977</v>
      </c>
      <c r="AV118" s="13"/>
      <c r="AW118" s="20"/>
      <c r="AX118" s="29"/>
      <c r="AY118" s="24" t="str">
        <f t="shared" si="691"/>
        <v xml:space="preserve"> </v>
      </c>
      <c r="AZ118" s="24" t="str">
        <f t="shared" si="463"/>
        <v xml:space="preserve"> </v>
      </c>
      <c r="BA118" s="13"/>
      <c r="BB118" s="20"/>
      <c r="BC118" s="29"/>
      <c r="BD118" s="24" t="str">
        <f t="shared" si="464"/>
        <v xml:space="preserve"> </v>
      </c>
      <c r="BE118" s="24" t="str">
        <f t="shared" si="465"/>
        <v xml:space="preserve"> </v>
      </c>
      <c r="BF118" s="13"/>
      <c r="BG118" s="20"/>
      <c r="BH118" s="29"/>
      <c r="BI118" s="24" t="str">
        <f t="shared" si="692"/>
        <v xml:space="preserve"> </v>
      </c>
      <c r="BJ118" s="24" t="str">
        <f>IF(BG118=0," ",IF(BG118/BH118*100&gt;200,"св.200",BG118/BH118))</f>
        <v xml:space="preserve"> </v>
      </c>
      <c r="BK118" s="13"/>
      <c r="BL118" s="20"/>
      <c r="BM118" s="29"/>
      <c r="BN118" s="24" t="str">
        <f t="shared" si="792"/>
        <v xml:space="preserve"> </v>
      </c>
      <c r="BO118" s="24" t="str">
        <f t="shared" si="469"/>
        <v xml:space="preserve"> </v>
      </c>
      <c r="BP118" s="13">
        <v>69960</v>
      </c>
      <c r="BQ118" s="20">
        <v>100878.13</v>
      </c>
      <c r="BR118" s="29">
        <v>86075.03</v>
      </c>
      <c r="BS118" s="24">
        <f t="shared" si="736"/>
        <v>1.4419401086335049</v>
      </c>
      <c r="BT118" s="24">
        <f t="shared" si="470"/>
        <v>1.1719790280642366</v>
      </c>
      <c r="BU118" s="13">
        <v>17600</v>
      </c>
      <c r="BV118" s="20">
        <v>70423.850000000006</v>
      </c>
      <c r="BW118" s="29">
        <v>7005.95</v>
      </c>
      <c r="BX118" s="24" t="str">
        <f t="shared" si="660"/>
        <v>СВ.200</v>
      </c>
      <c r="BY118" s="24" t="str">
        <f>IF(BV118=0," ",IF(BV118/BW118*100&gt;200,"св.200",BV118/BW118))</f>
        <v>св.200</v>
      </c>
      <c r="BZ118" s="13"/>
      <c r="CA118" s="20"/>
      <c r="CB118" s="29"/>
      <c r="CC118" s="24" t="str">
        <f t="shared" si="758"/>
        <v xml:space="preserve"> </v>
      </c>
      <c r="CD118" s="24" t="str">
        <f t="shared" si="473"/>
        <v xml:space="preserve"> </v>
      </c>
      <c r="CE118" s="13">
        <f t="shared" si="806"/>
        <v>0</v>
      </c>
      <c r="CF118" s="13">
        <f t="shared" si="807"/>
        <v>0</v>
      </c>
      <c r="CG118" s="23">
        <v>0</v>
      </c>
      <c r="CH118" s="24" t="str">
        <f t="shared" si="474"/>
        <v xml:space="preserve"> </v>
      </c>
      <c r="CI118" s="24" t="str">
        <f t="shared" si="507"/>
        <v xml:space="preserve"> </v>
      </c>
      <c r="CJ118" s="13"/>
      <c r="CK118" s="20"/>
      <c r="CL118" s="29"/>
      <c r="CM118" s="24" t="str">
        <f t="shared" si="475"/>
        <v xml:space="preserve"> </v>
      </c>
      <c r="CN118" s="24" t="str">
        <f t="shared" si="508"/>
        <v xml:space="preserve"> </v>
      </c>
      <c r="CO118" s="13"/>
      <c r="CP118" s="20"/>
      <c r="CQ118" s="29"/>
      <c r="CR118" s="24" t="str">
        <f t="shared" si="476"/>
        <v xml:space="preserve"> </v>
      </c>
      <c r="CS118" s="24" t="str">
        <f t="shared" si="477"/>
        <v xml:space="preserve"> </v>
      </c>
      <c r="CT118" s="13"/>
      <c r="CU118" s="20"/>
      <c r="CV118" s="29"/>
      <c r="CW118" s="24" t="str">
        <f t="shared" si="509"/>
        <v xml:space="preserve"> </v>
      </c>
      <c r="CX118" s="24" t="str">
        <f t="shared" si="510"/>
        <v xml:space="preserve"> </v>
      </c>
      <c r="CY118" s="13"/>
      <c r="CZ118" s="20"/>
      <c r="DA118" s="29"/>
      <c r="DB118" s="24" t="str">
        <f t="shared" si="693"/>
        <v xml:space="preserve"> </v>
      </c>
      <c r="DC118" s="24" t="str">
        <f t="shared" si="479"/>
        <v xml:space="preserve"> </v>
      </c>
      <c r="DD118" s="13"/>
      <c r="DE118" s="20"/>
      <c r="DF118" s="29"/>
      <c r="DG118" s="24" t="str">
        <f t="shared" si="808"/>
        <v xml:space="preserve"> </v>
      </c>
      <c r="DH118" s="24" t="str">
        <f t="shared" si="809"/>
        <v xml:space="preserve"> </v>
      </c>
      <c r="DI118" s="13"/>
      <c r="DJ118" s="29"/>
      <c r="DK118" s="24" t="str">
        <f t="shared" si="482"/>
        <v xml:space="preserve"> </v>
      </c>
      <c r="DL118" s="13"/>
      <c r="DM118" s="20"/>
      <c r="DN118" s="29"/>
      <c r="DO118" s="24" t="str">
        <f t="shared" si="695"/>
        <v xml:space="preserve"> </v>
      </c>
      <c r="DP118" s="58" t="str">
        <f t="shared" si="484"/>
        <v xml:space="preserve"> </v>
      </c>
      <c r="DQ118" s="13">
        <v>25000</v>
      </c>
      <c r="DR118" s="20">
        <v>25000</v>
      </c>
      <c r="DS118" s="29">
        <v>23000</v>
      </c>
      <c r="DT118" s="24">
        <f t="shared" si="626"/>
        <v>1</v>
      </c>
      <c r="DU118" s="24">
        <f t="shared" si="794"/>
        <v>1.0869565217391304</v>
      </c>
      <c r="DV118" s="64"/>
      <c r="DW118" s="64"/>
      <c r="DX118" s="64"/>
      <c r="DY118" s="64"/>
      <c r="DZ118" s="64"/>
      <c r="EA118" s="64"/>
      <c r="EB118" s="64"/>
      <c r="EC118" s="64"/>
      <c r="ED118" s="64"/>
      <c r="EE118" s="64"/>
      <c r="EF118" s="64"/>
      <c r="EG118" s="64"/>
      <c r="EH118" s="64"/>
      <c r="EI118" s="64"/>
      <c r="EJ118" s="64"/>
      <c r="EK118" s="64"/>
      <c r="EL118" s="64"/>
      <c r="EM118" s="64"/>
      <c r="EN118" s="64"/>
    </row>
    <row r="119" spans="1:144" s="15" customFormat="1" ht="16.149999999999999" customHeight="1" outlineLevel="1" x14ac:dyDescent="0.25">
      <c r="A119" s="14">
        <f t="shared" si="810"/>
        <v>96</v>
      </c>
      <c r="B119" s="8" t="s">
        <v>25</v>
      </c>
      <c r="C119" s="13">
        <f t="shared" si="512"/>
        <v>3944978.7</v>
      </c>
      <c r="D119" s="13">
        <f t="shared" si="513"/>
        <v>3389539.85</v>
      </c>
      <c r="E119" s="23">
        <v>1161591.3700000001</v>
      </c>
      <c r="F119" s="24">
        <f t="shared" si="728"/>
        <v>0.85920358708147138</v>
      </c>
      <c r="G119" s="24" t="str">
        <f t="shared" si="729"/>
        <v>св.200</v>
      </c>
      <c r="H119" s="13">
        <f t="shared" si="801"/>
        <v>3937862.7</v>
      </c>
      <c r="I119" s="13">
        <f t="shared" si="802"/>
        <v>3334931.68</v>
      </c>
      <c r="J119" s="20">
        <v>1133752.71</v>
      </c>
      <c r="K119" s="24">
        <f t="shared" si="686"/>
        <v>0.846888765319319</v>
      </c>
      <c r="L119" s="24" t="str">
        <f t="shared" si="450"/>
        <v>св.200</v>
      </c>
      <c r="M119" s="13">
        <v>2762050</v>
      </c>
      <c r="N119" s="20">
        <v>2979514.77</v>
      </c>
      <c r="O119" s="29">
        <v>1279835.8799999999</v>
      </c>
      <c r="P119" s="24">
        <f t="shared" si="687"/>
        <v>1.0787331040350465</v>
      </c>
      <c r="Q119" s="24" t="str">
        <f t="shared" si="452"/>
        <v>св.200</v>
      </c>
      <c r="R119" s="13"/>
      <c r="S119" s="20"/>
      <c r="T119" s="29"/>
      <c r="U119" s="24" t="str">
        <f t="shared" si="688"/>
        <v xml:space="preserve"> </v>
      </c>
      <c r="V119" s="24" t="str">
        <f t="shared" si="803"/>
        <v xml:space="preserve"> </v>
      </c>
      <c r="W119" s="13"/>
      <c r="X119" s="20"/>
      <c r="Y119" s="29"/>
      <c r="Z119" s="24" t="str">
        <f t="shared" si="696"/>
        <v xml:space="preserve"> </v>
      </c>
      <c r="AA119" s="24" t="str">
        <f t="shared" si="456"/>
        <v xml:space="preserve"> </v>
      </c>
      <c r="AB119" s="13">
        <v>286694.44</v>
      </c>
      <c r="AC119" s="20">
        <v>81374.41</v>
      </c>
      <c r="AD119" s="29">
        <v>34991.230000000003</v>
      </c>
      <c r="AE119" s="24">
        <f t="shared" si="689"/>
        <v>0.28383672177249059</v>
      </c>
      <c r="AF119" s="24" t="str">
        <f t="shared" si="458"/>
        <v>св.200</v>
      </c>
      <c r="AG119" s="13">
        <v>889118.26</v>
      </c>
      <c r="AH119" s="20">
        <v>274042.5</v>
      </c>
      <c r="AI119" s="29">
        <v>-181074.4</v>
      </c>
      <c r="AJ119" s="24">
        <f t="shared" si="690"/>
        <v>0.30821827908471927</v>
      </c>
      <c r="AK119" s="24">
        <f t="shared" si="460"/>
        <v>-1.513424868451863</v>
      </c>
      <c r="AL119" s="13"/>
      <c r="AM119" s="20"/>
      <c r="AN119" s="29"/>
      <c r="AO119" s="24" t="str">
        <f t="shared" ref="AO119:AO143" si="811">IF(AM119&lt;=0," ",IF(AL119&lt;=0," ",IF(AM119/AL119*100&gt;200,"СВ.200",AM119/AL119)))</f>
        <v xml:space="preserve"> </v>
      </c>
      <c r="AP119" s="24" t="str">
        <f t="shared" si="461"/>
        <v xml:space="preserve"> </v>
      </c>
      <c r="AQ119" s="13">
        <f t="shared" si="804"/>
        <v>7116</v>
      </c>
      <c r="AR119" s="20">
        <f t="shared" si="805"/>
        <v>54608.17</v>
      </c>
      <c r="AS119" s="40">
        <v>27838.660000000003</v>
      </c>
      <c r="AT119" s="24" t="str">
        <f t="shared" ref="AT119:AT121" si="812">IF(AR119&lt;=0," ",IF(AQ119&lt;=0," ",IF(AR119/AQ119*100&gt;200,"СВ.200",AR119/AQ119)))</f>
        <v>СВ.200</v>
      </c>
      <c r="AU119" s="24">
        <f t="shared" ref="AU119:AU121" si="813">IF(AS119=0," ",IF(AR119/AS119*100&gt;200,"св.200",AR119/AS119))</f>
        <v>1.9615947750358671</v>
      </c>
      <c r="AV119" s="13"/>
      <c r="AW119" s="20"/>
      <c r="AX119" s="29"/>
      <c r="AY119" s="24" t="str">
        <f t="shared" si="691"/>
        <v xml:space="preserve"> </v>
      </c>
      <c r="AZ119" s="24" t="str">
        <f t="shared" si="463"/>
        <v xml:space="preserve"> </v>
      </c>
      <c r="BA119" s="13"/>
      <c r="BB119" s="20"/>
      <c r="BC119" s="29"/>
      <c r="BD119" s="24" t="str">
        <f t="shared" si="464"/>
        <v xml:space="preserve"> </v>
      </c>
      <c r="BE119" s="24" t="str">
        <f t="shared" si="465"/>
        <v xml:space="preserve"> </v>
      </c>
      <c r="BF119" s="13"/>
      <c r="BG119" s="20"/>
      <c r="BH119" s="29"/>
      <c r="BI119" s="24" t="str">
        <f t="shared" si="692"/>
        <v xml:space="preserve"> </v>
      </c>
      <c r="BJ119" s="24" t="str">
        <f t="shared" si="467"/>
        <v xml:space="preserve"> </v>
      </c>
      <c r="BK119" s="13"/>
      <c r="BL119" s="20"/>
      <c r="BM119" s="29"/>
      <c r="BN119" s="24" t="str">
        <f t="shared" si="792"/>
        <v xml:space="preserve"> </v>
      </c>
      <c r="BO119" s="24" t="str">
        <f t="shared" si="469"/>
        <v xml:space="preserve"> </v>
      </c>
      <c r="BP119" s="13">
        <v>7116</v>
      </c>
      <c r="BQ119" s="20">
        <v>54469.08</v>
      </c>
      <c r="BR119" s="29">
        <v>10116.6</v>
      </c>
      <c r="BS119" s="24" t="str">
        <f t="shared" si="736"/>
        <v>СВ.200</v>
      </c>
      <c r="BT119" s="24" t="str">
        <f t="shared" si="470"/>
        <v>св.200</v>
      </c>
      <c r="BU119" s="13"/>
      <c r="BV119" s="20">
        <v>139.09</v>
      </c>
      <c r="BW119" s="29">
        <v>5171.8</v>
      </c>
      <c r="BX119" s="24" t="str">
        <f t="shared" ref="BX119:BX121" si="814">IF(BV119&lt;=0," ",IF(BU119&lt;=0," ",IF(BV119/BU119*100&gt;200,"СВ.200",BV119/BU119)))</f>
        <v xml:space="preserve"> </v>
      </c>
      <c r="BY119" s="24">
        <f t="shared" ref="BY119:BY121" si="815">IF(BV119=0," ",IF(BV119/BW119*100&gt;200,"св.200",BV119/BW119))</f>
        <v>2.6893924745736493E-2</v>
      </c>
      <c r="BZ119" s="13"/>
      <c r="CA119" s="20"/>
      <c r="CB119" s="29"/>
      <c r="CC119" s="24" t="str">
        <f t="shared" si="758"/>
        <v xml:space="preserve"> </v>
      </c>
      <c r="CD119" s="24" t="str">
        <f t="shared" si="473"/>
        <v xml:space="preserve"> </v>
      </c>
      <c r="CE119" s="13">
        <f t="shared" si="806"/>
        <v>0</v>
      </c>
      <c r="CF119" s="13">
        <f t="shared" si="807"/>
        <v>0</v>
      </c>
      <c r="CG119" s="23">
        <v>0</v>
      </c>
      <c r="CH119" s="24" t="str">
        <f t="shared" si="474"/>
        <v xml:space="preserve"> </v>
      </c>
      <c r="CI119" s="24" t="str">
        <f t="shared" si="507"/>
        <v xml:space="preserve"> </v>
      </c>
      <c r="CJ119" s="13"/>
      <c r="CK119" s="20"/>
      <c r="CL119" s="29"/>
      <c r="CM119" s="24" t="str">
        <f t="shared" si="475"/>
        <v xml:space="preserve"> </v>
      </c>
      <c r="CN119" s="24" t="str">
        <f t="shared" si="508"/>
        <v xml:space="preserve"> </v>
      </c>
      <c r="CO119" s="13"/>
      <c r="CP119" s="20"/>
      <c r="CQ119" s="29"/>
      <c r="CR119" s="24" t="str">
        <f t="shared" si="476"/>
        <v xml:space="preserve"> </v>
      </c>
      <c r="CS119" s="24" t="str">
        <f t="shared" si="477"/>
        <v xml:space="preserve"> </v>
      </c>
      <c r="CT119" s="13"/>
      <c r="CU119" s="20"/>
      <c r="CV119" s="29"/>
      <c r="CW119" s="24" t="str">
        <f t="shared" si="509"/>
        <v xml:space="preserve"> </v>
      </c>
      <c r="CX119" s="24" t="str">
        <f t="shared" si="510"/>
        <v xml:space="preserve"> </v>
      </c>
      <c r="CY119" s="13"/>
      <c r="CZ119" s="20"/>
      <c r="DA119" s="29"/>
      <c r="DB119" s="24" t="str">
        <f t="shared" si="693"/>
        <v xml:space="preserve"> </v>
      </c>
      <c r="DC119" s="24" t="str">
        <f t="shared" si="479"/>
        <v xml:space="preserve"> </v>
      </c>
      <c r="DD119" s="13"/>
      <c r="DE119" s="20"/>
      <c r="DF119" s="29"/>
      <c r="DG119" s="24" t="str">
        <f t="shared" si="808"/>
        <v xml:space="preserve"> </v>
      </c>
      <c r="DH119" s="24" t="str">
        <f t="shared" si="809"/>
        <v xml:space="preserve"> </v>
      </c>
      <c r="DI119" s="13"/>
      <c r="DJ119" s="29">
        <v>12550.26</v>
      </c>
      <c r="DK119" s="24">
        <f t="shared" si="482"/>
        <v>0</v>
      </c>
      <c r="DL119" s="13"/>
      <c r="DM119" s="20"/>
      <c r="DN119" s="29"/>
      <c r="DO119" s="24" t="str">
        <f t="shared" si="695"/>
        <v xml:space="preserve"> </v>
      </c>
      <c r="DP119" s="58" t="str">
        <f t="shared" si="484"/>
        <v xml:space="preserve"> </v>
      </c>
      <c r="DQ119" s="13"/>
      <c r="DR119" s="20"/>
      <c r="DS119" s="29"/>
      <c r="DT119" s="24" t="str">
        <f t="shared" si="626"/>
        <v xml:space="preserve"> </v>
      </c>
      <c r="DU119" s="24" t="str">
        <f t="shared" si="794"/>
        <v xml:space="preserve"> </v>
      </c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4"/>
      <c r="EL119" s="64"/>
      <c r="EM119" s="64"/>
      <c r="EN119" s="64"/>
    </row>
    <row r="120" spans="1:144" s="15" customFormat="1" ht="16.5" customHeight="1" outlineLevel="1" x14ac:dyDescent="0.25">
      <c r="A120" s="14">
        <f t="shared" si="810"/>
        <v>97</v>
      </c>
      <c r="B120" s="8" t="s">
        <v>63</v>
      </c>
      <c r="C120" s="13">
        <f t="shared" si="512"/>
        <v>3584551.37</v>
      </c>
      <c r="D120" s="13">
        <f t="shared" si="513"/>
        <v>2397767.15</v>
      </c>
      <c r="E120" s="23">
        <v>2252648.02</v>
      </c>
      <c r="F120" s="24">
        <f t="shared" si="728"/>
        <v>0.66891694454918627</v>
      </c>
      <c r="G120" s="24">
        <f t="shared" si="729"/>
        <v>1.0644215735044127</v>
      </c>
      <c r="H120" s="13">
        <f t="shared" si="801"/>
        <v>2343250</v>
      </c>
      <c r="I120" s="13">
        <f t="shared" si="802"/>
        <v>1379786.97</v>
      </c>
      <c r="J120" s="20">
        <v>1319767.46</v>
      </c>
      <c r="K120" s="24">
        <f t="shared" si="686"/>
        <v>0.58883472527472525</v>
      </c>
      <c r="L120" s="24">
        <f t="shared" si="450"/>
        <v>1.0454773373485053</v>
      </c>
      <c r="M120" s="13">
        <v>1014250</v>
      </c>
      <c r="N120" s="20">
        <v>939585.47</v>
      </c>
      <c r="O120" s="29">
        <v>735913.92</v>
      </c>
      <c r="P120" s="24">
        <f t="shared" si="687"/>
        <v>0.9263844910032043</v>
      </c>
      <c r="Q120" s="24">
        <f t="shared" si="452"/>
        <v>1.2767600183456238</v>
      </c>
      <c r="R120" s="13"/>
      <c r="S120" s="20"/>
      <c r="T120" s="29"/>
      <c r="U120" s="24" t="str">
        <f t="shared" si="688"/>
        <v xml:space="preserve"> </v>
      </c>
      <c r="V120" s="24" t="str">
        <f t="shared" si="803"/>
        <v xml:space="preserve"> </v>
      </c>
      <c r="W120" s="13"/>
      <c r="X120" s="20"/>
      <c r="Y120" s="29"/>
      <c r="Z120" s="24" t="str">
        <f t="shared" si="696"/>
        <v xml:space="preserve"> </v>
      </c>
      <c r="AA120" s="24" t="str">
        <f t="shared" si="456"/>
        <v xml:space="preserve"> </v>
      </c>
      <c r="AB120" s="13">
        <v>194000</v>
      </c>
      <c r="AC120" s="20">
        <v>43448.95</v>
      </c>
      <c r="AD120" s="29">
        <v>68623.11</v>
      </c>
      <c r="AE120" s="24">
        <f t="shared" si="689"/>
        <v>0.22396365979381441</v>
      </c>
      <c r="AF120" s="24">
        <f t="shared" si="458"/>
        <v>0.63315332108964451</v>
      </c>
      <c r="AG120" s="13">
        <v>1135000</v>
      </c>
      <c r="AH120" s="20">
        <v>396752.55</v>
      </c>
      <c r="AI120" s="29">
        <v>515230.43</v>
      </c>
      <c r="AJ120" s="24">
        <f>IF(AH120&lt;=0," ",IF(AG120&lt;=0," ",IF(AH120/AG120*100&gt;200,"СВ.200",AH120/AG120)))</f>
        <v>0.34956171806167402</v>
      </c>
      <c r="AK120" s="24">
        <f t="shared" si="460"/>
        <v>0.77004875274932805</v>
      </c>
      <c r="AL120" s="13"/>
      <c r="AM120" s="20"/>
      <c r="AN120" s="29"/>
      <c r="AO120" s="24" t="str">
        <f t="shared" si="811"/>
        <v xml:space="preserve"> </v>
      </c>
      <c r="AP120" s="24" t="str">
        <f t="shared" si="461"/>
        <v xml:space="preserve"> </v>
      </c>
      <c r="AQ120" s="13">
        <f t="shared" si="804"/>
        <v>1241301.3700000001</v>
      </c>
      <c r="AR120" s="20">
        <f t="shared" si="805"/>
        <v>1017980.18</v>
      </c>
      <c r="AS120" s="40">
        <v>932880.55999999994</v>
      </c>
      <c r="AT120" s="24">
        <f t="shared" si="812"/>
        <v>0.82009107909064816</v>
      </c>
      <c r="AU120" s="24">
        <f t="shared" si="813"/>
        <v>1.0912224175836616</v>
      </c>
      <c r="AV120" s="13"/>
      <c r="AW120" s="20"/>
      <c r="AX120" s="29"/>
      <c r="AY120" s="24" t="str">
        <f t="shared" si="691"/>
        <v xml:space="preserve"> </v>
      </c>
      <c r="AZ120" s="24" t="str">
        <f t="shared" si="463"/>
        <v xml:space="preserve"> </v>
      </c>
      <c r="BA120" s="13"/>
      <c r="BB120" s="20"/>
      <c r="BC120" s="29"/>
      <c r="BD120" s="24" t="str">
        <f t="shared" si="464"/>
        <v xml:space="preserve"> </v>
      </c>
      <c r="BE120" s="24" t="str">
        <f t="shared" si="465"/>
        <v xml:space="preserve"> </v>
      </c>
      <c r="BF120" s="13">
        <v>914748.28</v>
      </c>
      <c r="BG120" s="20">
        <v>163088.44</v>
      </c>
      <c r="BH120" s="29">
        <v>804013.42</v>
      </c>
      <c r="BI120" s="24">
        <f t="shared" si="692"/>
        <v>0.17828777989066019</v>
      </c>
      <c r="BJ120" s="24">
        <f t="shared" si="467"/>
        <v>0.20284293264657199</v>
      </c>
      <c r="BK120" s="13"/>
      <c r="BL120" s="20"/>
      <c r="BM120" s="29"/>
      <c r="BN120" s="24" t="str">
        <f t="shared" si="792"/>
        <v xml:space="preserve"> </v>
      </c>
      <c r="BO120" s="24" t="str">
        <f t="shared" si="469"/>
        <v xml:space="preserve"> </v>
      </c>
      <c r="BP120" s="13">
        <v>102226.32</v>
      </c>
      <c r="BQ120" s="20">
        <v>116867.36</v>
      </c>
      <c r="BR120" s="29">
        <v>99779.9</v>
      </c>
      <c r="BS120" s="24">
        <f t="shared" si="736"/>
        <v>1.143221823890364</v>
      </c>
      <c r="BT120" s="24">
        <f>IF(BQ120=0," ",IF(BQ120/BR120*100&gt;200,"св.200",BQ120/BR120))</f>
        <v>1.1712515246056572</v>
      </c>
      <c r="BU120" s="13">
        <v>191562.16</v>
      </c>
      <c r="BV120" s="20">
        <v>705259.77</v>
      </c>
      <c r="BW120" s="29"/>
      <c r="BX120" s="24" t="str">
        <f t="shared" si="814"/>
        <v>СВ.200</v>
      </c>
      <c r="BY120" s="24"/>
      <c r="BZ120" s="13"/>
      <c r="CA120" s="20"/>
      <c r="CB120" s="29"/>
      <c r="CC120" s="24" t="str">
        <f t="shared" si="758"/>
        <v xml:space="preserve"> </v>
      </c>
      <c r="CD120" s="24" t="str">
        <f t="shared" si="473"/>
        <v xml:space="preserve"> </v>
      </c>
      <c r="CE120" s="13">
        <f t="shared" si="806"/>
        <v>0</v>
      </c>
      <c r="CF120" s="13">
        <f t="shared" si="807"/>
        <v>0</v>
      </c>
      <c r="CG120" s="23">
        <v>0</v>
      </c>
      <c r="CH120" s="24" t="str">
        <f t="shared" si="474"/>
        <v xml:space="preserve"> </v>
      </c>
      <c r="CI120" s="24" t="str">
        <f>IF(CF120=0," ",IF(CF120/CG120*100&gt;200,"св.200",CF120/CG120))</f>
        <v xml:space="preserve"> </v>
      </c>
      <c r="CJ120" s="13"/>
      <c r="CK120" s="20"/>
      <c r="CL120" s="29"/>
      <c r="CM120" s="24" t="str">
        <f t="shared" si="475"/>
        <v xml:space="preserve"> </v>
      </c>
      <c r="CN120" s="24" t="str">
        <f t="shared" si="508"/>
        <v xml:space="preserve"> </v>
      </c>
      <c r="CO120" s="13"/>
      <c r="CP120" s="20"/>
      <c r="CQ120" s="29"/>
      <c r="CR120" s="24" t="str">
        <f t="shared" si="476"/>
        <v xml:space="preserve"> </v>
      </c>
      <c r="CS120" s="24" t="str">
        <f>IF(CP120=0," ",IF(CP120/CQ120*100&gt;200,"св.200",CP120/CQ120))</f>
        <v xml:space="preserve"> </v>
      </c>
      <c r="CT120" s="13"/>
      <c r="CU120" s="20"/>
      <c r="CV120" s="29"/>
      <c r="CW120" s="24" t="str">
        <f t="shared" si="509"/>
        <v xml:space="preserve"> </v>
      </c>
      <c r="CX120" s="24" t="str">
        <f t="shared" si="510"/>
        <v xml:space="preserve"> </v>
      </c>
      <c r="CY120" s="13"/>
      <c r="CZ120" s="20"/>
      <c r="DA120" s="29"/>
      <c r="DB120" s="24" t="str">
        <f t="shared" si="693"/>
        <v xml:space="preserve"> </v>
      </c>
      <c r="DC120" s="24" t="str">
        <f t="shared" si="479"/>
        <v xml:space="preserve"> </v>
      </c>
      <c r="DD120" s="13"/>
      <c r="DE120" s="20"/>
      <c r="DF120" s="29">
        <v>17093.939999999999</v>
      </c>
      <c r="DG120" s="24" t="str">
        <f t="shared" si="808"/>
        <v xml:space="preserve"> </v>
      </c>
      <c r="DH120" s="24" t="str">
        <f t="shared" si="809"/>
        <v xml:space="preserve"> </v>
      </c>
      <c r="DI120" s="13"/>
      <c r="DJ120" s="29"/>
      <c r="DK120" s="24" t="str">
        <f t="shared" si="482"/>
        <v xml:space="preserve"> </v>
      </c>
      <c r="DL120" s="13"/>
      <c r="DM120" s="20"/>
      <c r="DN120" s="29"/>
      <c r="DO120" s="24" t="str">
        <f t="shared" si="695"/>
        <v xml:space="preserve"> </v>
      </c>
      <c r="DP120" s="58" t="str">
        <f t="shared" si="484"/>
        <v xml:space="preserve"> </v>
      </c>
      <c r="DQ120" s="13">
        <v>32764.61</v>
      </c>
      <c r="DR120" s="20">
        <v>32764.61</v>
      </c>
      <c r="DS120" s="29">
        <v>11993.3</v>
      </c>
      <c r="DT120" s="24">
        <f t="shared" si="626"/>
        <v>1</v>
      </c>
      <c r="DU120" s="24" t="str">
        <f t="shared" si="794"/>
        <v>св.200</v>
      </c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</row>
    <row r="121" spans="1:144" s="15" customFormat="1" ht="16.5" customHeight="1" outlineLevel="1" x14ac:dyDescent="0.25">
      <c r="A121" s="14">
        <f t="shared" si="810"/>
        <v>98</v>
      </c>
      <c r="B121" s="8" t="s">
        <v>85</v>
      </c>
      <c r="C121" s="13">
        <f t="shared" si="512"/>
        <v>2790443.8400000003</v>
      </c>
      <c r="D121" s="13">
        <f t="shared" si="513"/>
        <v>979059.62000000011</v>
      </c>
      <c r="E121" s="23">
        <v>1263504.18</v>
      </c>
      <c r="F121" s="24">
        <f t="shared" si="728"/>
        <v>0.35086161060313614</v>
      </c>
      <c r="G121" s="24">
        <f t="shared" si="729"/>
        <v>0.77487643926908112</v>
      </c>
      <c r="H121" s="13">
        <f t="shared" si="801"/>
        <v>2744540.74</v>
      </c>
      <c r="I121" s="13">
        <f t="shared" si="802"/>
        <v>968896.82000000007</v>
      </c>
      <c r="J121" s="20">
        <v>1243750.78</v>
      </c>
      <c r="K121" s="24">
        <f t="shared" si="686"/>
        <v>0.35302694031060367</v>
      </c>
      <c r="L121" s="24">
        <f t="shared" si="450"/>
        <v>0.77901203004672692</v>
      </c>
      <c r="M121" s="13">
        <v>104250</v>
      </c>
      <c r="N121" s="20">
        <v>117485.27</v>
      </c>
      <c r="O121" s="29">
        <v>76385.81</v>
      </c>
      <c r="P121" s="24">
        <f t="shared" si="687"/>
        <v>1.1269570263788968</v>
      </c>
      <c r="Q121" s="24">
        <f t="shared" si="452"/>
        <v>1.5380509809348097</v>
      </c>
      <c r="R121" s="13"/>
      <c r="S121" s="20"/>
      <c r="T121" s="29"/>
      <c r="U121" s="24" t="str">
        <f t="shared" si="688"/>
        <v xml:space="preserve"> </v>
      </c>
      <c r="V121" s="24" t="str">
        <f t="shared" si="803"/>
        <v xml:space="preserve"> </v>
      </c>
      <c r="W121" s="13">
        <v>67500</v>
      </c>
      <c r="X121" s="20">
        <v>5584.8</v>
      </c>
      <c r="Y121" s="29">
        <v>65362.15</v>
      </c>
      <c r="Z121" s="24">
        <f t="shared" si="696"/>
        <v>8.2737777777777785E-2</v>
      </c>
      <c r="AA121" s="24">
        <f t="shared" si="456"/>
        <v>8.5443945769837742E-2</v>
      </c>
      <c r="AB121" s="13">
        <v>970872.06</v>
      </c>
      <c r="AC121" s="20">
        <v>205666.57</v>
      </c>
      <c r="AD121" s="29">
        <v>78254.759999999995</v>
      </c>
      <c r="AE121" s="24">
        <f t="shared" si="689"/>
        <v>0.21183694378845344</v>
      </c>
      <c r="AF121" s="24" t="str">
        <f t="shared" si="458"/>
        <v>св.200</v>
      </c>
      <c r="AG121" s="13">
        <v>1601918.68</v>
      </c>
      <c r="AH121" s="20">
        <v>640160.18000000005</v>
      </c>
      <c r="AI121" s="29">
        <v>1023748.06</v>
      </c>
      <c r="AJ121" s="24">
        <f t="shared" si="690"/>
        <v>0.39962089711070731</v>
      </c>
      <c r="AK121" s="24">
        <f t="shared" si="460"/>
        <v>0.62531027409224105</v>
      </c>
      <c r="AL121" s="13"/>
      <c r="AM121" s="20"/>
      <c r="AN121" s="29"/>
      <c r="AO121" s="24" t="str">
        <f t="shared" si="811"/>
        <v xml:space="preserve"> </v>
      </c>
      <c r="AP121" s="24" t="str">
        <f t="shared" si="461"/>
        <v xml:space="preserve"> </v>
      </c>
      <c r="AQ121" s="13">
        <f t="shared" si="804"/>
        <v>45903.1</v>
      </c>
      <c r="AR121" s="20">
        <f t="shared" si="805"/>
        <v>10162.799999999999</v>
      </c>
      <c r="AS121" s="40">
        <v>19753.400000000001</v>
      </c>
      <c r="AT121" s="24">
        <f t="shared" si="812"/>
        <v>0.22139681198001876</v>
      </c>
      <c r="AU121" s="24">
        <f t="shared" si="813"/>
        <v>0.51448358257312654</v>
      </c>
      <c r="AV121" s="13"/>
      <c r="AW121" s="20"/>
      <c r="AX121" s="29"/>
      <c r="AY121" s="24" t="str">
        <f t="shared" si="691"/>
        <v xml:space="preserve"> </v>
      </c>
      <c r="AZ121" s="24" t="str">
        <f t="shared" si="463"/>
        <v xml:space="preserve"> </v>
      </c>
      <c r="BA121" s="13"/>
      <c r="BB121" s="20"/>
      <c r="BC121" s="29"/>
      <c r="BD121" s="24" t="str">
        <f t="shared" si="464"/>
        <v xml:space="preserve"> </v>
      </c>
      <c r="BE121" s="24" t="str">
        <f t="shared" si="465"/>
        <v xml:space="preserve"> </v>
      </c>
      <c r="BF121" s="13"/>
      <c r="BG121" s="20"/>
      <c r="BH121" s="29"/>
      <c r="BI121" s="24" t="str">
        <f t="shared" si="692"/>
        <v xml:space="preserve"> </v>
      </c>
      <c r="BJ121" s="24" t="str">
        <f t="shared" si="467"/>
        <v xml:space="preserve"> </v>
      </c>
      <c r="BK121" s="13"/>
      <c r="BL121" s="20"/>
      <c r="BM121" s="29"/>
      <c r="BN121" s="24" t="str">
        <f t="shared" si="792"/>
        <v xml:space="preserve"> </v>
      </c>
      <c r="BO121" s="24" t="str">
        <f t="shared" si="469"/>
        <v xml:space="preserve"> </v>
      </c>
      <c r="BP121" s="13">
        <v>35864.199999999997</v>
      </c>
      <c r="BQ121" s="20">
        <v>10162.799999999999</v>
      </c>
      <c r="BR121" s="29">
        <v>3753.4</v>
      </c>
      <c r="BS121" s="24">
        <f t="shared" si="736"/>
        <v>0.28336893057700996</v>
      </c>
      <c r="BT121" s="24" t="str">
        <f t="shared" si="470"/>
        <v>св.200</v>
      </c>
      <c r="BU121" s="13">
        <v>10038.9</v>
      </c>
      <c r="BV121" s="20"/>
      <c r="BW121" s="29"/>
      <c r="BX121" s="24" t="str">
        <f t="shared" si="814"/>
        <v xml:space="preserve"> </v>
      </c>
      <c r="BY121" s="24" t="str">
        <f t="shared" si="815"/>
        <v xml:space="preserve"> </v>
      </c>
      <c r="BZ121" s="13"/>
      <c r="CA121" s="20"/>
      <c r="CB121" s="29"/>
      <c r="CC121" s="24" t="str">
        <f t="shared" si="758"/>
        <v xml:space="preserve"> </v>
      </c>
      <c r="CD121" s="24" t="str">
        <f t="shared" si="473"/>
        <v xml:space="preserve"> </v>
      </c>
      <c r="CE121" s="13">
        <f t="shared" si="806"/>
        <v>0</v>
      </c>
      <c r="CF121" s="13">
        <f t="shared" si="807"/>
        <v>0</v>
      </c>
      <c r="CG121" s="23">
        <v>0</v>
      </c>
      <c r="CH121" s="24" t="str">
        <f t="shared" si="474"/>
        <v xml:space="preserve"> </v>
      </c>
      <c r="CI121" s="24" t="str">
        <f t="shared" si="507"/>
        <v xml:space="preserve"> </v>
      </c>
      <c r="CJ121" s="13"/>
      <c r="CK121" s="20"/>
      <c r="CL121" s="29"/>
      <c r="CM121" s="24" t="str">
        <f t="shared" si="475"/>
        <v xml:space="preserve"> </v>
      </c>
      <c r="CN121" s="24" t="str">
        <f t="shared" si="508"/>
        <v xml:space="preserve"> </v>
      </c>
      <c r="CO121" s="13"/>
      <c r="CP121" s="20"/>
      <c r="CQ121" s="29"/>
      <c r="CR121" s="24" t="str">
        <f t="shared" si="476"/>
        <v xml:space="preserve"> </v>
      </c>
      <c r="CS121" s="24" t="str">
        <f t="shared" si="477"/>
        <v xml:space="preserve"> </v>
      </c>
      <c r="CT121" s="13"/>
      <c r="CU121" s="20"/>
      <c r="CV121" s="29"/>
      <c r="CW121" s="24" t="str">
        <f t="shared" si="509"/>
        <v xml:space="preserve"> </v>
      </c>
      <c r="CX121" s="24" t="str">
        <f t="shared" si="510"/>
        <v xml:space="preserve"> </v>
      </c>
      <c r="CY121" s="13"/>
      <c r="CZ121" s="20"/>
      <c r="DA121" s="29"/>
      <c r="DB121" s="24" t="str">
        <f t="shared" si="693"/>
        <v xml:space="preserve"> </v>
      </c>
      <c r="DC121" s="24" t="str">
        <f t="shared" si="479"/>
        <v xml:space="preserve"> </v>
      </c>
      <c r="DD121" s="13"/>
      <c r="DE121" s="20"/>
      <c r="DF121" s="29"/>
      <c r="DG121" s="24" t="str">
        <f t="shared" si="808"/>
        <v xml:space="preserve"> </v>
      </c>
      <c r="DH121" s="24" t="str">
        <f t="shared" si="809"/>
        <v xml:space="preserve"> </v>
      </c>
      <c r="DI121" s="13"/>
      <c r="DJ121" s="29"/>
      <c r="DK121" s="24" t="str">
        <f t="shared" si="482"/>
        <v xml:space="preserve"> </v>
      </c>
      <c r="DL121" s="13"/>
      <c r="DM121" s="20"/>
      <c r="DN121" s="29"/>
      <c r="DO121" s="24" t="str">
        <f t="shared" si="695"/>
        <v xml:space="preserve"> </v>
      </c>
      <c r="DP121" s="58" t="str">
        <f t="shared" si="484"/>
        <v xml:space="preserve"> </v>
      </c>
      <c r="DQ121" s="13"/>
      <c r="DR121" s="20"/>
      <c r="DS121" s="29">
        <v>16000</v>
      </c>
      <c r="DT121" s="24" t="str">
        <f t="shared" ref="DT121" si="816">IF(DR121&lt;=0," ",IF(DQ121&lt;=0," ",IF(DR121/DQ121*100&gt;200,"СВ.200",DR121/DQ121)))</f>
        <v xml:space="preserve"> </v>
      </c>
      <c r="DU121" s="24">
        <f t="shared" ref="DU121" si="817">IF(DS121=0," ",IF(DR121/DS121*100&gt;200,"св.200",DR121/DS121))</f>
        <v>0</v>
      </c>
      <c r="DV121" s="64"/>
      <c r="DW121" s="64"/>
      <c r="DX121" s="64"/>
      <c r="DY121" s="64"/>
      <c r="DZ121" s="64"/>
      <c r="EA121" s="64"/>
      <c r="EB121" s="64"/>
      <c r="EC121" s="64"/>
      <c r="ED121" s="64"/>
      <c r="EE121" s="64"/>
      <c r="EF121" s="64"/>
      <c r="EG121" s="64"/>
      <c r="EH121" s="64"/>
      <c r="EI121" s="64"/>
      <c r="EJ121" s="64"/>
      <c r="EK121" s="64"/>
      <c r="EL121" s="64"/>
      <c r="EM121" s="64"/>
      <c r="EN121" s="64"/>
    </row>
    <row r="122" spans="1:144" s="17" customFormat="1" ht="15.75" x14ac:dyDescent="0.25">
      <c r="A122" s="16"/>
      <c r="B122" s="7" t="s">
        <v>140</v>
      </c>
      <c r="C122" s="43">
        <f>SUM(C123:C130)</f>
        <v>28669469.109999999</v>
      </c>
      <c r="D122" s="43">
        <f>SUM(D123:D130)</f>
        <v>22862777.710000001</v>
      </c>
      <c r="E122" s="26">
        <v>15813896.369999999</v>
      </c>
      <c r="F122" s="22">
        <f t="shared" si="728"/>
        <v>0.79746079783616897</v>
      </c>
      <c r="G122" s="22">
        <f t="shared" si="729"/>
        <v>1.4457396947011865</v>
      </c>
      <c r="H122" s="21">
        <f>SUM(H123:H130)</f>
        <v>26546195.02</v>
      </c>
      <c r="I122" s="43">
        <f>SUM(I123:I130)</f>
        <v>20141332.310000002</v>
      </c>
      <c r="J122" s="43">
        <v>14630637.09</v>
      </c>
      <c r="K122" s="22">
        <f t="shared" si="686"/>
        <v>0.75872765550111609</v>
      </c>
      <c r="L122" s="22">
        <f t="shared" si="450"/>
        <v>1.3766544946813388</v>
      </c>
      <c r="M122" s="43">
        <f>SUM(M123:M130)</f>
        <v>15190247.25</v>
      </c>
      <c r="N122" s="43">
        <f>SUM(N123:N130)</f>
        <v>12541996.620000003</v>
      </c>
      <c r="O122" s="43">
        <v>9280840.9199999999</v>
      </c>
      <c r="P122" s="22">
        <f t="shared" si="687"/>
        <v>0.82566112411369752</v>
      </c>
      <c r="Q122" s="22">
        <f t="shared" si="452"/>
        <v>1.351385798777381</v>
      </c>
      <c r="R122" s="43">
        <f>SUM(R123:R130)</f>
        <v>2124500</v>
      </c>
      <c r="S122" s="43">
        <f>SUM(S123:S130)</f>
        <v>1519133.32</v>
      </c>
      <c r="T122" s="43">
        <v>1537588.66</v>
      </c>
      <c r="U122" s="22">
        <f t="shared" si="688"/>
        <v>0.71505451635678985</v>
      </c>
      <c r="V122" s="22">
        <f t="shared" si="454"/>
        <v>0.98799721897012438</v>
      </c>
      <c r="W122" s="43">
        <f>SUM(W123:W130)</f>
        <v>1517666.9</v>
      </c>
      <c r="X122" s="43">
        <f>SUM(X123:X130)</f>
        <v>1460686.23</v>
      </c>
      <c r="Y122" s="43">
        <v>1096914.6499999999</v>
      </c>
      <c r="Z122" s="22">
        <f t="shared" si="696"/>
        <v>0.96245508813561131</v>
      </c>
      <c r="AA122" s="22">
        <f t="shared" si="456"/>
        <v>1.3316316178291538</v>
      </c>
      <c r="AB122" s="43">
        <f>SUM(AB123:AB130)</f>
        <v>1500300</v>
      </c>
      <c r="AC122" s="43">
        <f>SUM(AC123:AC130)</f>
        <v>1268820.1399999999</v>
      </c>
      <c r="AD122" s="43">
        <v>413338.57</v>
      </c>
      <c r="AE122" s="22">
        <f t="shared" si="689"/>
        <v>0.84571095114310468</v>
      </c>
      <c r="AF122" s="22" t="str">
        <f t="shared" si="458"/>
        <v>св.200</v>
      </c>
      <c r="AG122" s="43">
        <f>SUM(AG123:AG130)</f>
        <v>6180180.8700000001</v>
      </c>
      <c r="AH122" s="43">
        <f>SUM(AH123:AH130)</f>
        <v>3340536</v>
      </c>
      <c r="AI122" s="43">
        <v>2286364.29</v>
      </c>
      <c r="AJ122" s="22">
        <f t="shared" si="690"/>
        <v>0.540523986314983</v>
      </c>
      <c r="AK122" s="22">
        <f t="shared" si="460"/>
        <v>1.461069005761982</v>
      </c>
      <c r="AL122" s="43">
        <f>SUM(AL123:AL130)</f>
        <v>33300</v>
      </c>
      <c r="AM122" s="43">
        <f>SUM(AM123:AM130)</f>
        <v>10160</v>
      </c>
      <c r="AN122" s="43">
        <v>15590</v>
      </c>
      <c r="AO122" s="22">
        <f t="shared" si="811"/>
        <v>0.30510510510510508</v>
      </c>
      <c r="AP122" s="22">
        <f t="shared" si="461"/>
        <v>0.6516998075689544</v>
      </c>
      <c r="AQ122" s="43">
        <f>SUM(AQ123:AQ130)</f>
        <v>2123274.09</v>
      </c>
      <c r="AR122" s="43">
        <f>SUM(AR123:AR130)</f>
        <v>2721445.3999999994</v>
      </c>
      <c r="AS122" s="43">
        <v>1183259.28</v>
      </c>
      <c r="AT122" s="22">
        <f t="shared" si="491"/>
        <v>1.2817211931409194</v>
      </c>
      <c r="AU122" s="22" t="str">
        <f t="shared" si="518"/>
        <v>св.200</v>
      </c>
      <c r="AV122" s="43">
        <f>SUM(AV123:AV130)</f>
        <v>30000</v>
      </c>
      <c r="AW122" s="43">
        <f>SUM(AW123:AW130)</f>
        <v>18076.36</v>
      </c>
      <c r="AX122" s="43">
        <v>28152.84</v>
      </c>
      <c r="AY122" s="22">
        <f t="shared" si="691"/>
        <v>0.60254533333333338</v>
      </c>
      <c r="AZ122" s="22">
        <f t="shared" si="463"/>
        <v>0.64207944917812909</v>
      </c>
      <c r="BA122" s="43">
        <f>SUM(BA123:BA130)</f>
        <v>551880.31000000006</v>
      </c>
      <c r="BB122" s="43">
        <f>SUM(BB123:BB130)</f>
        <v>585958.1</v>
      </c>
      <c r="BC122" s="43">
        <v>290640.67000000004</v>
      </c>
      <c r="BD122" s="22">
        <f t="shared" si="464"/>
        <v>1.0617485157243605</v>
      </c>
      <c r="BE122" s="22" t="str">
        <f t="shared" si="465"/>
        <v>св.200</v>
      </c>
      <c r="BF122" s="43">
        <f>SUM(BF123:BF130)</f>
        <v>393026</v>
      </c>
      <c r="BG122" s="43">
        <f>SUM(BG123:BG130)</f>
        <v>195756.95</v>
      </c>
      <c r="BH122" s="43">
        <v>241951.48</v>
      </c>
      <c r="BI122" s="22">
        <f t="shared" si="692"/>
        <v>0.49807633591670786</v>
      </c>
      <c r="BJ122" s="22">
        <f t="shared" si="467"/>
        <v>0.80907523276980986</v>
      </c>
      <c r="BK122" s="43">
        <f>SUM(BK123:BK130)</f>
        <v>0</v>
      </c>
      <c r="BL122" s="43">
        <f>SUM(BL123:BL130)</f>
        <v>0</v>
      </c>
      <c r="BM122" s="43">
        <v>0</v>
      </c>
      <c r="BN122" s="22" t="str">
        <f t="shared" si="792"/>
        <v xml:space="preserve"> </v>
      </c>
      <c r="BO122" s="22" t="str">
        <f t="shared" si="469"/>
        <v xml:space="preserve"> </v>
      </c>
      <c r="BP122" s="43">
        <f>SUM(BP123:BP130)</f>
        <v>460036.8</v>
      </c>
      <c r="BQ122" s="43">
        <f>SUM(BQ123:BQ130)</f>
        <v>274751.32</v>
      </c>
      <c r="BR122" s="43">
        <v>210280.39</v>
      </c>
      <c r="BS122" s="22">
        <f t="shared" si="736"/>
        <v>0.59723769924492998</v>
      </c>
      <c r="BT122" s="22">
        <f t="shared" si="470"/>
        <v>1.3065950657595793</v>
      </c>
      <c r="BU122" s="43">
        <f>SUM(BU123:BU130)</f>
        <v>284210.34999999998</v>
      </c>
      <c r="BV122" s="43">
        <f>SUM(BV123:BV130)</f>
        <v>183306.61000000002</v>
      </c>
      <c r="BW122" s="43">
        <v>181015.22</v>
      </c>
      <c r="BX122" s="22">
        <f t="shared" ref="BX122:BX143" si="818">IF(BV122&lt;=0," ",IF(BU122&lt;=0," ",IF(BV122/BU122*100&gt;200,"СВ.200",BV122/BU122)))</f>
        <v>0.64496810197095222</v>
      </c>
      <c r="BY122" s="22">
        <f t="shared" si="472"/>
        <v>1.0126585488225797</v>
      </c>
      <c r="BZ122" s="43">
        <f>SUM(BZ123:BZ130)</f>
        <v>5000</v>
      </c>
      <c r="CA122" s="43">
        <f>SUM(CA123:CA130)</f>
        <v>446000</v>
      </c>
      <c r="CB122" s="43">
        <v>0</v>
      </c>
      <c r="CC122" s="22" t="str">
        <f t="shared" si="758"/>
        <v>СВ.200</v>
      </c>
      <c r="CD122" s="22" t="str">
        <f t="shared" si="473"/>
        <v xml:space="preserve"> </v>
      </c>
      <c r="CE122" s="43">
        <f>SUM(CE123:CE130)</f>
        <v>264360.63</v>
      </c>
      <c r="CF122" s="43">
        <f>SUM(CF123:CF130)</f>
        <v>856395.19</v>
      </c>
      <c r="CG122" s="43">
        <v>207218.68</v>
      </c>
      <c r="CH122" s="22" t="str">
        <f t="shared" si="474"/>
        <v>СВ.200</v>
      </c>
      <c r="CI122" s="22" t="str">
        <f t="shared" si="507"/>
        <v>св.200</v>
      </c>
      <c r="CJ122" s="43">
        <f>SUM(CJ123:CJ130)</f>
        <v>20000</v>
      </c>
      <c r="CK122" s="43">
        <f>SUM(CK123:CK130)</f>
        <v>4429.76</v>
      </c>
      <c r="CL122" s="43">
        <v>6679.19</v>
      </c>
      <c r="CM122" s="22">
        <f t="shared" si="475"/>
        <v>0.22148800000000002</v>
      </c>
      <c r="CN122" s="22">
        <f t="shared" si="508"/>
        <v>0.66321814471515261</v>
      </c>
      <c r="CO122" s="43">
        <f>SUM(CO123:CO130)</f>
        <v>244360.63</v>
      </c>
      <c r="CP122" s="43">
        <f>SUM(CP123:CP130)</f>
        <v>851965.42999999993</v>
      </c>
      <c r="CQ122" s="43">
        <v>200539.49</v>
      </c>
      <c r="CR122" s="22" t="str">
        <f t="shared" si="476"/>
        <v>СВ.200</v>
      </c>
      <c r="CS122" s="22" t="str">
        <f t="shared" si="477"/>
        <v>св.200</v>
      </c>
      <c r="CT122" s="43">
        <f>SUM(CT123:CT130)</f>
        <v>0</v>
      </c>
      <c r="CU122" s="43">
        <f>SUM(CU123:CU130)</f>
        <v>0</v>
      </c>
      <c r="CV122" s="43">
        <v>0</v>
      </c>
      <c r="CW122" s="34" t="str">
        <f t="shared" si="509"/>
        <v xml:space="preserve"> </v>
      </c>
      <c r="CX122" s="34" t="str">
        <f t="shared" si="510"/>
        <v xml:space="preserve"> </v>
      </c>
      <c r="CY122" s="43">
        <f>SUM(CY123:CY130)</f>
        <v>0</v>
      </c>
      <c r="CZ122" s="43">
        <f>SUM(CZ123:CZ130)</f>
        <v>0</v>
      </c>
      <c r="DA122" s="43">
        <v>0</v>
      </c>
      <c r="DB122" s="22" t="str">
        <f t="shared" si="693"/>
        <v xml:space="preserve"> </v>
      </c>
      <c r="DC122" s="22" t="str">
        <f t="shared" si="479"/>
        <v xml:space="preserve"> </v>
      </c>
      <c r="DD122" s="43">
        <f>SUM(DD123:DD130)</f>
        <v>0</v>
      </c>
      <c r="DE122" s="43">
        <f>SUM(DE123:DE130)</f>
        <v>0</v>
      </c>
      <c r="DF122" s="43">
        <v>0</v>
      </c>
      <c r="DG122" s="22" t="str">
        <f t="shared" si="694"/>
        <v xml:space="preserve"> </v>
      </c>
      <c r="DH122" s="22"/>
      <c r="DI122" s="43">
        <f>SUM(DI123:DI130)</f>
        <v>14005.87</v>
      </c>
      <c r="DJ122" s="43">
        <v>-232</v>
      </c>
      <c r="DK122" s="22">
        <f t="shared" ref="DK122" si="819">IF(DI122=0," ",IF(DI122/DJ122*100&gt;200,"св.200",DI122/DJ122))</f>
        <v>-60.370129310344829</v>
      </c>
      <c r="DL122" s="43">
        <f>SUM(DL123:DL130)</f>
        <v>0</v>
      </c>
      <c r="DM122" s="43">
        <f>SUM(DM123:DM130)</f>
        <v>12435</v>
      </c>
      <c r="DN122" s="43">
        <v>0</v>
      </c>
      <c r="DO122" s="22" t="str">
        <f t="shared" ref="DO122" si="820">IF(DM122&lt;=0," ",IF(DL122&lt;=0," ",IF(DM122/DL122*100&gt;200,"СВ.200",DM122/DL122)))</f>
        <v xml:space="preserve"> </v>
      </c>
      <c r="DP122" s="57"/>
      <c r="DQ122" s="43">
        <f>SUM(DQ123:DQ130)</f>
        <v>134760</v>
      </c>
      <c r="DR122" s="43">
        <f>SUM(DR123:DR130)</f>
        <v>134760</v>
      </c>
      <c r="DS122" s="43">
        <v>24000</v>
      </c>
      <c r="DT122" s="22">
        <f t="shared" si="626"/>
        <v>1</v>
      </c>
      <c r="DU122" s="22" t="str">
        <f t="shared" ref="DU122:DU130" si="821">IF(DR122=0," ",IF(DR122/DS122*100&gt;200,"св.200",DR122/DS122))</f>
        <v>св.200</v>
      </c>
      <c r="DV122" s="63"/>
      <c r="DW122" s="63"/>
      <c r="DX122" s="63"/>
      <c r="DY122" s="63"/>
      <c r="DZ122" s="63"/>
      <c r="EA122" s="63"/>
      <c r="EB122" s="63"/>
      <c r="EC122" s="63"/>
      <c r="ED122" s="63"/>
      <c r="EE122" s="63"/>
      <c r="EF122" s="63"/>
      <c r="EG122" s="63"/>
      <c r="EH122" s="63"/>
      <c r="EI122" s="63"/>
      <c r="EJ122" s="63"/>
      <c r="EK122" s="63"/>
      <c r="EL122" s="63"/>
      <c r="EM122" s="63"/>
      <c r="EN122" s="63"/>
    </row>
    <row r="123" spans="1:144" s="15" customFormat="1" ht="15.75" customHeight="1" outlineLevel="1" x14ac:dyDescent="0.25">
      <c r="A123" s="14">
        <v>99</v>
      </c>
      <c r="B123" s="8" t="s">
        <v>72</v>
      </c>
      <c r="C123" s="13">
        <f t="shared" si="512"/>
        <v>13421807.899999999</v>
      </c>
      <c r="D123" s="13">
        <f t="shared" si="513"/>
        <v>11186269.390000002</v>
      </c>
      <c r="E123" s="23">
        <v>7239936.8399999999</v>
      </c>
      <c r="F123" s="24">
        <f t="shared" si="728"/>
        <v>0.83343983711762137</v>
      </c>
      <c r="G123" s="24">
        <f t="shared" si="729"/>
        <v>1.5450783117605211</v>
      </c>
      <c r="H123" s="13">
        <f t="shared" ref="H123" si="822">M123+R123+W123+AB123+AG123+AL123</f>
        <v>13075952.289999999</v>
      </c>
      <c r="I123" s="13">
        <f t="shared" ref="I123" si="823">N123+S123+X123+AC123+AH123+AM123</f>
        <v>10635298.670000002</v>
      </c>
      <c r="J123" s="20">
        <v>6915136.29</v>
      </c>
      <c r="K123" s="24">
        <f t="shared" si="686"/>
        <v>0.81334792557582836</v>
      </c>
      <c r="L123" s="24">
        <f t="shared" si="450"/>
        <v>1.5379738336292432</v>
      </c>
      <c r="M123" s="13">
        <v>10108322.289999999</v>
      </c>
      <c r="N123" s="20">
        <v>8602889.8000000007</v>
      </c>
      <c r="O123" s="29">
        <v>5792518.8499999996</v>
      </c>
      <c r="P123" s="24">
        <f t="shared" si="687"/>
        <v>0.85106999491999791</v>
      </c>
      <c r="Q123" s="24">
        <f t="shared" si="452"/>
        <v>1.4851725169612529</v>
      </c>
      <c r="R123" s="13">
        <v>2124500</v>
      </c>
      <c r="S123" s="20">
        <v>1519133.32</v>
      </c>
      <c r="T123" s="29">
        <v>1537588.66</v>
      </c>
      <c r="U123" s="24">
        <f t="shared" si="688"/>
        <v>0.71505451635678985</v>
      </c>
      <c r="V123" s="24">
        <f t="shared" si="454"/>
        <v>0.98799721897012438</v>
      </c>
      <c r="W123" s="13">
        <v>60830</v>
      </c>
      <c r="X123" s="20">
        <v>60830</v>
      </c>
      <c r="Y123" s="29">
        <v>-1.5</v>
      </c>
      <c r="Z123" s="24">
        <f>IF(X123&lt;=0," ",IF(W123&lt;=0," ",IF(X123/W123*100&gt;200,"СВ.200",X123/W123)))</f>
        <v>1</v>
      </c>
      <c r="AA123" s="24">
        <f t="shared" si="456"/>
        <v>-40553.333333333336</v>
      </c>
      <c r="AB123" s="13">
        <v>70300</v>
      </c>
      <c r="AC123" s="20">
        <v>89474.13</v>
      </c>
      <c r="AD123" s="29">
        <v>38577.32</v>
      </c>
      <c r="AE123" s="24">
        <f t="shared" si="689"/>
        <v>1.272747226173542</v>
      </c>
      <c r="AF123" s="24" t="str">
        <f t="shared" si="458"/>
        <v>св.200</v>
      </c>
      <c r="AG123" s="13">
        <v>705000</v>
      </c>
      <c r="AH123" s="20">
        <v>359901.42</v>
      </c>
      <c r="AI123" s="29">
        <v>-458247.04</v>
      </c>
      <c r="AJ123" s="24">
        <f t="shared" si="690"/>
        <v>0.51049846808510635</v>
      </c>
      <c r="AK123" s="24">
        <f t="shared" si="460"/>
        <v>-0.78538733168903829</v>
      </c>
      <c r="AL123" s="13">
        <v>7000</v>
      </c>
      <c r="AM123" s="20">
        <v>3070</v>
      </c>
      <c r="AN123" s="29">
        <v>4700</v>
      </c>
      <c r="AO123" s="24">
        <f t="shared" si="811"/>
        <v>0.43857142857142856</v>
      </c>
      <c r="AP123" s="24">
        <f t="shared" si="461"/>
        <v>0.65319148936170213</v>
      </c>
      <c r="AQ123" s="13">
        <f t="shared" ref="AQ123" si="824">AV123+BA123+BF123+BK123+BP123+BU123+BZ123+CE123+CT123+CY123+DD123+DL123+DQ123</f>
        <v>345855.61</v>
      </c>
      <c r="AR123" s="20">
        <f t="shared" ref="AR123" si="825">AW123+BB123+BG123+BL123+BQ123+BV123+CA123+CF123+CU123+CZ123+DE123+DI123+DM123+DR123</f>
        <v>550970.72</v>
      </c>
      <c r="AS123" s="40">
        <v>324800.55</v>
      </c>
      <c r="AT123" s="24">
        <f t="shared" si="491"/>
        <v>1.5930657305226306</v>
      </c>
      <c r="AU123" s="24">
        <f t="shared" si="518"/>
        <v>1.6963355511559324</v>
      </c>
      <c r="AV123" s="13">
        <v>30000</v>
      </c>
      <c r="AW123" s="20">
        <v>18076.36</v>
      </c>
      <c r="AX123" s="29">
        <v>28152.84</v>
      </c>
      <c r="AY123" s="24">
        <f t="shared" si="691"/>
        <v>0.60254533333333338</v>
      </c>
      <c r="AZ123" s="24">
        <f t="shared" si="463"/>
        <v>0.64207944917812909</v>
      </c>
      <c r="BA123" s="13">
        <v>120000</v>
      </c>
      <c r="BB123" s="20">
        <v>282920.51</v>
      </c>
      <c r="BC123" s="29">
        <v>125530.53</v>
      </c>
      <c r="BD123" s="24" t="str">
        <f t="shared" si="464"/>
        <v>СВ.200</v>
      </c>
      <c r="BE123" s="24" t="str">
        <f t="shared" si="465"/>
        <v>св.200</v>
      </c>
      <c r="BF123" s="13">
        <v>19852</v>
      </c>
      <c r="BG123" s="20">
        <v>13234.64</v>
      </c>
      <c r="BH123" s="29">
        <v>14888.97</v>
      </c>
      <c r="BI123" s="24">
        <f t="shared" si="692"/>
        <v>0.66666532339310902</v>
      </c>
      <c r="BJ123" s="24">
        <f t="shared" si="467"/>
        <v>0.88888888888888884</v>
      </c>
      <c r="BK123" s="13"/>
      <c r="BL123" s="20"/>
      <c r="BM123" s="29"/>
      <c r="BN123" s="24" t="str">
        <f t="shared" si="792"/>
        <v xml:space="preserve"> </v>
      </c>
      <c r="BO123" s="24" t="str">
        <f t="shared" si="469"/>
        <v xml:space="preserve"> </v>
      </c>
      <c r="BP123" s="13">
        <v>105000</v>
      </c>
      <c r="BQ123" s="20">
        <v>118092.12</v>
      </c>
      <c r="BR123" s="29">
        <v>115480.39</v>
      </c>
      <c r="BS123" s="24">
        <f t="shared" si="736"/>
        <v>1.124686857142857</v>
      </c>
      <c r="BT123" s="24">
        <f t="shared" si="470"/>
        <v>1.0226162208146334</v>
      </c>
      <c r="BU123" s="13">
        <v>2703.61</v>
      </c>
      <c r="BV123" s="20">
        <v>2703.61</v>
      </c>
      <c r="BW123" s="29">
        <v>7169.07</v>
      </c>
      <c r="BX123" s="24">
        <f t="shared" ref="BX123" si="826">IF(BV123&lt;=0," ",IF(BU123&lt;=0," ",IF(BV123/BU123*100&gt;200,"СВ.200",BV123/BU123)))</f>
        <v>1</v>
      </c>
      <c r="BY123" s="24">
        <f t="shared" ref="BY123" si="827">IF(BW123=0," ",IF(BV123/BW123*100&gt;200,"св.200",BV123/BW123))</f>
        <v>0.37712143974044054</v>
      </c>
      <c r="BZ123" s="13">
        <v>5000</v>
      </c>
      <c r="CA123" s="20"/>
      <c r="CB123" s="29"/>
      <c r="CC123" s="24" t="str">
        <f t="shared" si="758"/>
        <v xml:space="preserve"> </v>
      </c>
      <c r="CD123" s="24" t="str">
        <f t="shared" si="473"/>
        <v xml:space="preserve"> </v>
      </c>
      <c r="CE123" s="13">
        <f t="shared" ref="CE123" si="828">CJ123+CO123</f>
        <v>63300</v>
      </c>
      <c r="CF123" s="13">
        <f t="shared" ref="CF123" si="829">CK123+CP123</f>
        <v>115943.48</v>
      </c>
      <c r="CG123" s="23">
        <v>33578.75</v>
      </c>
      <c r="CH123" s="24">
        <f t="shared" si="474"/>
        <v>1.8316505529225908</v>
      </c>
      <c r="CI123" s="24" t="str">
        <f t="shared" si="507"/>
        <v>св.200</v>
      </c>
      <c r="CJ123" s="13">
        <v>20000</v>
      </c>
      <c r="CK123" s="20">
        <v>4429.76</v>
      </c>
      <c r="CL123" s="29">
        <v>6679.19</v>
      </c>
      <c r="CM123" s="24">
        <f t="shared" si="475"/>
        <v>0.22148800000000002</v>
      </c>
      <c r="CN123" s="24">
        <f t="shared" si="508"/>
        <v>0.66321814471515261</v>
      </c>
      <c r="CO123" s="13">
        <v>43300</v>
      </c>
      <c r="CP123" s="20">
        <v>111513.72</v>
      </c>
      <c r="CQ123" s="29">
        <v>26899.56</v>
      </c>
      <c r="CR123" s="24" t="str">
        <f t="shared" si="476"/>
        <v>СВ.200</v>
      </c>
      <c r="CS123" s="24" t="str">
        <f t="shared" si="477"/>
        <v>св.200</v>
      </c>
      <c r="CT123" s="13"/>
      <c r="CU123" s="20"/>
      <c r="CV123" s="29"/>
      <c r="CW123" s="24" t="str">
        <f t="shared" si="509"/>
        <v xml:space="preserve"> </v>
      </c>
      <c r="CX123" s="24" t="str">
        <f t="shared" si="510"/>
        <v xml:space="preserve"> </v>
      </c>
      <c r="CY123" s="13"/>
      <c r="CZ123" s="20"/>
      <c r="DA123" s="29"/>
      <c r="DB123" s="24" t="str">
        <f t="shared" si="693"/>
        <v xml:space="preserve"> </v>
      </c>
      <c r="DC123" s="24" t="str">
        <f t="shared" si="479"/>
        <v xml:space="preserve"> </v>
      </c>
      <c r="DD123" s="13"/>
      <c r="DE123" s="20"/>
      <c r="DF123" s="29"/>
      <c r="DG123" s="24" t="str">
        <f t="shared" si="694"/>
        <v xml:space="preserve"> </v>
      </c>
      <c r="DH123" s="24" t="str">
        <f t="shared" si="481"/>
        <v xml:space="preserve"> </v>
      </c>
      <c r="DI123" s="13"/>
      <c r="DJ123" s="29"/>
      <c r="DK123" s="24" t="str">
        <f t="shared" si="482"/>
        <v xml:space="preserve"> </v>
      </c>
      <c r="DL123" s="13"/>
      <c r="DM123" s="20"/>
      <c r="DN123" s="29"/>
      <c r="DO123" s="24" t="str">
        <f t="shared" si="695"/>
        <v xml:space="preserve"> </v>
      </c>
      <c r="DP123" s="58" t="str">
        <f t="shared" ref="DP123:DP131" si="830">IF(DM123=0," ",IF(DM123/DN123*100&gt;200,"св.200",DM123/DN123))</f>
        <v xml:space="preserve"> </v>
      </c>
      <c r="DQ123" s="13"/>
      <c r="DR123" s="20"/>
      <c r="DS123" s="29"/>
      <c r="DT123" s="24" t="str">
        <f t="shared" si="626"/>
        <v xml:space="preserve"> </v>
      </c>
      <c r="DU123" s="24" t="str">
        <f t="shared" si="821"/>
        <v xml:space="preserve"> </v>
      </c>
      <c r="DV123" s="64"/>
      <c r="DW123" s="64"/>
      <c r="DX123" s="64"/>
      <c r="DY123" s="64"/>
      <c r="DZ123" s="64"/>
      <c r="EA123" s="64"/>
      <c r="EB123" s="64"/>
      <c r="EC123" s="64"/>
      <c r="ED123" s="64"/>
      <c r="EE123" s="64"/>
      <c r="EF123" s="64"/>
      <c r="EG123" s="64"/>
      <c r="EH123" s="64"/>
      <c r="EI123" s="64"/>
      <c r="EJ123" s="64"/>
      <c r="EK123" s="64"/>
      <c r="EL123" s="64"/>
      <c r="EM123" s="64"/>
      <c r="EN123" s="64"/>
    </row>
    <row r="124" spans="1:144" s="15" customFormat="1" ht="15.75" customHeight="1" outlineLevel="1" x14ac:dyDescent="0.25">
      <c r="A124" s="14">
        <f>A123+1</f>
        <v>100</v>
      </c>
      <c r="B124" s="8" t="s">
        <v>15</v>
      </c>
      <c r="C124" s="13">
        <f t="shared" si="512"/>
        <v>1005236.8</v>
      </c>
      <c r="D124" s="13">
        <f t="shared" si="513"/>
        <v>706142.30999999994</v>
      </c>
      <c r="E124" s="23">
        <v>494845.13</v>
      </c>
      <c r="F124" s="24">
        <f t="shared" si="728"/>
        <v>0.70246364836623565</v>
      </c>
      <c r="G124" s="24">
        <f t="shared" si="729"/>
        <v>1.426996583759448</v>
      </c>
      <c r="H124" s="13">
        <f t="shared" ref="H124:H130" si="831">M124+R124+W124+AB124+AG124+AL124</f>
        <v>805000</v>
      </c>
      <c r="I124" s="13">
        <f t="shared" ref="I124:I130" si="832">N124+S124+X124+AC124+AH124+AM124</f>
        <v>659083.11</v>
      </c>
      <c r="J124" s="20">
        <v>494845.13</v>
      </c>
      <c r="K124" s="24">
        <f t="shared" si="686"/>
        <v>0.81873678260869565</v>
      </c>
      <c r="L124" s="24">
        <f t="shared" si="450"/>
        <v>1.3318977393997997</v>
      </c>
      <c r="M124" s="13">
        <v>310000</v>
      </c>
      <c r="N124" s="20">
        <v>194698.32</v>
      </c>
      <c r="O124" s="29">
        <v>226423.86</v>
      </c>
      <c r="P124" s="24">
        <f t="shared" si="687"/>
        <v>0.62805909677419358</v>
      </c>
      <c r="Q124" s="24">
        <f t="shared" si="452"/>
        <v>0.85988428957972896</v>
      </c>
      <c r="R124" s="13"/>
      <c r="S124" s="20"/>
      <c r="T124" s="29"/>
      <c r="U124" s="24" t="str">
        <f t="shared" si="688"/>
        <v xml:space="preserve"> </v>
      </c>
      <c r="V124" s="24" t="str">
        <f t="shared" ref="V124:V130" si="833">IF(S124=0," ",IF(S124/T124*100&gt;200,"св.200",S124/T124))</f>
        <v xml:space="preserve"> </v>
      </c>
      <c r="W124" s="13">
        <v>120000</v>
      </c>
      <c r="X124" s="20">
        <v>115373.7</v>
      </c>
      <c r="Y124" s="29">
        <v>123362.1</v>
      </c>
      <c r="Z124" s="24">
        <f t="shared" ref="Z124:Z127" si="834">IF(X124&lt;=0," ",IF(W124&lt;=0," ",IF(X124/W124*100&gt;200,"СВ.200",X124/W124)))</f>
        <v>0.96144750000000001</v>
      </c>
      <c r="AA124" s="24">
        <f t="shared" ref="AA124:AA127" si="835">IF(Y124=0," ",IF(X124/Y124*100&gt;200,"св.200",X124/Y124))</f>
        <v>0.93524429302030354</v>
      </c>
      <c r="AB124" s="13">
        <v>90000</v>
      </c>
      <c r="AC124" s="20">
        <v>80157.919999999998</v>
      </c>
      <c r="AD124" s="29">
        <v>24211.98</v>
      </c>
      <c r="AE124" s="24">
        <f t="shared" si="689"/>
        <v>0.89064355555555552</v>
      </c>
      <c r="AF124" s="24" t="str">
        <f t="shared" si="458"/>
        <v>св.200</v>
      </c>
      <c r="AG124" s="13">
        <v>285000</v>
      </c>
      <c r="AH124" s="20">
        <v>268853.17</v>
      </c>
      <c r="AI124" s="29">
        <v>120847.19</v>
      </c>
      <c r="AJ124" s="24">
        <f t="shared" si="690"/>
        <v>0.94334445614035078</v>
      </c>
      <c r="AK124" s="24" t="str">
        <f t="shared" si="460"/>
        <v>св.200</v>
      </c>
      <c r="AL124" s="13"/>
      <c r="AM124" s="20"/>
      <c r="AN124" s="29"/>
      <c r="AO124" s="24" t="str">
        <f t="shared" si="811"/>
        <v xml:space="preserve"> </v>
      </c>
      <c r="AP124" s="24" t="str">
        <f t="shared" si="461"/>
        <v xml:space="preserve"> </v>
      </c>
      <c r="AQ124" s="13">
        <f t="shared" ref="AQ124:AQ130" si="836">AV124+BA124+BF124+BK124+BP124+BU124+BZ124+CE124+CT124+CY124+DD124+DL124+DQ124</f>
        <v>200236.79999999999</v>
      </c>
      <c r="AR124" s="20">
        <f t="shared" ref="AR124:AR130" si="837">AW124+BB124+BG124+BL124+BQ124+BV124+CA124+CF124+CU124+CZ124+DE124+DI124+DM124+DR124</f>
        <v>47059.199999999997</v>
      </c>
      <c r="AS124" s="40">
        <v>0</v>
      </c>
      <c r="AT124" s="24">
        <f t="shared" ref="AT124:AT130" si="838">IF(AR124&lt;=0," ",IF(AQ124&lt;=0," ",IF(AR124/AQ124*100&gt;200,"СВ.200",AR124/AQ124)))</f>
        <v>0.23501773899702752</v>
      </c>
      <c r="AU124" s="24" t="str">
        <f t="shared" ref="AU124:AU130" si="839">IF(AS124=0," ",IF(AR124/AS124*100&gt;200,"св.200",AR124/AS124))</f>
        <v xml:space="preserve"> </v>
      </c>
      <c r="AV124" s="13"/>
      <c r="AW124" s="20"/>
      <c r="AX124" s="29"/>
      <c r="AY124" s="24" t="str">
        <f t="shared" si="691"/>
        <v xml:space="preserve"> </v>
      </c>
      <c r="AZ124" s="24" t="str">
        <f t="shared" si="463"/>
        <v xml:space="preserve"> </v>
      </c>
      <c r="BA124" s="13">
        <v>12000</v>
      </c>
      <c r="BB124" s="20"/>
      <c r="BC124" s="29"/>
      <c r="BD124" s="24" t="str">
        <f t="shared" ref="BD124:BD130" si="840">IF(BB124&lt;=0," ",IF(BA124&lt;=0," ",IF(BB124/BA124*100&gt;200,"СВ.200",BB124/BA124)))</f>
        <v xml:space="preserve"> </v>
      </c>
      <c r="BE124" s="24" t="str">
        <f t="shared" ref="BE124:BE130" si="841">IF(BC124=0," ",IF(BB124/BC124*100&gt;200,"св.200",BB124/BC124))</f>
        <v xml:space="preserve"> </v>
      </c>
      <c r="BF124" s="13"/>
      <c r="BG124" s="20"/>
      <c r="BH124" s="29"/>
      <c r="BI124" s="24" t="str">
        <f t="shared" ref="BI124:BI130" si="842">IF(BG124&lt;=0," ",IF(BF124&lt;=0," ",IF(BG124/BF124*100&gt;200,"СВ.200",BG124/BF124)))</f>
        <v xml:space="preserve"> </v>
      </c>
      <c r="BJ124" s="24" t="str">
        <f t="shared" ref="BJ124:BJ130" si="843">IF(BH124=0," ",IF(BG124/BH124*100&gt;200,"св.200",BG124/BH124))</f>
        <v xml:space="preserve"> </v>
      </c>
      <c r="BK124" s="13"/>
      <c r="BL124" s="20"/>
      <c r="BM124" s="29"/>
      <c r="BN124" s="24" t="str">
        <f t="shared" si="792"/>
        <v xml:space="preserve"> </v>
      </c>
      <c r="BO124" s="24" t="str">
        <f t="shared" si="469"/>
        <v xml:space="preserve"> </v>
      </c>
      <c r="BP124" s="13">
        <v>188236.79999999999</v>
      </c>
      <c r="BQ124" s="20">
        <v>47059.199999999997</v>
      </c>
      <c r="BR124" s="29"/>
      <c r="BS124" s="24">
        <f t="shared" ref="BS124:BS130" si="844">IF(BQ124&lt;=0," ",IF(BP124&lt;=0," ",IF(BQ124/BP124*100&gt;200,"СВ.200",BQ124/BP124)))</f>
        <v>0.25</v>
      </c>
      <c r="BT124" s="24" t="str">
        <f t="shared" ref="BT124:BT130" si="845">IF(BR124=0," ",IF(BQ124/BR124*100&gt;200,"св.200",BQ124/BR124))</f>
        <v xml:space="preserve"> </v>
      </c>
      <c r="BU124" s="13"/>
      <c r="BV124" s="20"/>
      <c r="BW124" s="29"/>
      <c r="BX124" s="24" t="str">
        <f t="shared" ref="BX124:BX130" si="846">IF(BV124&lt;=0," ",IF(BU124&lt;=0," ",IF(BV124/BU124*100&gt;200,"СВ.200",BV124/BU124)))</f>
        <v xml:space="preserve"> </v>
      </c>
      <c r="BY124" s="24" t="str">
        <f t="shared" ref="BY124:BY130" si="847">IF(BW124=0," ",IF(BV124/BW124*100&gt;200,"св.200",BV124/BW124))</f>
        <v xml:space="preserve"> </v>
      </c>
      <c r="BZ124" s="13"/>
      <c r="CA124" s="20"/>
      <c r="CB124" s="29"/>
      <c r="CC124" s="24" t="str">
        <f t="shared" si="758"/>
        <v xml:space="preserve"> </v>
      </c>
      <c r="CD124" s="24" t="str">
        <f t="shared" si="473"/>
        <v xml:space="preserve"> </v>
      </c>
      <c r="CE124" s="13">
        <f t="shared" ref="CE124:CE130" si="848">CJ124+CO124</f>
        <v>0</v>
      </c>
      <c r="CF124" s="13">
        <f t="shared" ref="CF124:CF130" si="849">CK124+CP124</f>
        <v>0</v>
      </c>
      <c r="CG124" s="23">
        <v>0</v>
      </c>
      <c r="CH124" s="24" t="str">
        <f t="shared" ref="CH124:CH130" si="850">IF(CF124&lt;=0," ",IF(CE124&lt;=0," ",IF(CF124/CE124*100&gt;200,"СВ.200",CF124/CE124)))</f>
        <v xml:space="preserve"> </v>
      </c>
      <c r="CI124" s="24" t="str">
        <f t="shared" ref="CI124:CI130" si="851">IF(CG124=0," ",IF(CF124/CG124*100&gt;200,"св.200",CF124/CG124))</f>
        <v xml:space="preserve"> </v>
      </c>
      <c r="CJ124" s="13"/>
      <c r="CK124" s="20"/>
      <c r="CL124" s="29"/>
      <c r="CM124" s="24" t="str">
        <f t="shared" si="475"/>
        <v xml:space="preserve"> </v>
      </c>
      <c r="CN124" s="24" t="str">
        <f t="shared" si="508"/>
        <v xml:space="preserve"> </v>
      </c>
      <c r="CO124" s="13"/>
      <c r="CP124" s="20"/>
      <c r="CQ124" s="29"/>
      <c r="CR124" s="24" t="str">
        <f t="shared" ref="CR124:CR130" si="852">IF(CP124&lt;=0," ",IF(CO124&lt;=0," ",IF(CP124/CO124*100&gt;200,"СВ.200",CP124/CO124)))</f>
        <v xml:space="preserve"> </v>
      </c>
      <c r="CS124" s="24" t="str">
        <f t="shared" ref="CS124:CS130" si="853">IF(CQ124=0," ",IF(CP124/CQ124*100&gt;200,"св.200",CP124/CQ124))</f>
        <v xml:space="preserve"> </v>
      </c>
      <c r="CT124" s="13"/>
      <c r="CU124" s="20"/>
      <c r="CV124" s="29"/>
      <c r="CW124" s="24" t="str">
        <f t="shared" si="509"/>
        <v xml:space="preserve"> </v>
      </c>
      <c r="CX124" s="24" t="str">
        <f t="shared" si="510"/>
        <v xml:space="preserve"> </v>
      </c>
      <c r="CY124" s="13"/>
      <c r="CZ124" s="20"/>
      <c r="DA124" s="29"/>
      <c r="DB124" s="24" t="str">
        <f t="shared" si="693"/>
        <v xml:space="preserve"> </v>
      </c>
      <c r="DC124" s="24" t="str">
        <f t="shared" si="479"/>
        <v xml:space="preserve"> </v>
      </c>
      <c r="DD124" s="13"/>
      <c r="DE124" s="20"/>
      <c r="DF124" s="29"/>
      <c r="DG124" s="24" t="str">
        <f t="shared" si="694"/>
        <v xml:space="preserve"> </v>
      </c>
      <c r="DH124" s="24" t="str">
        <f t="shared" si="481"/>
        <v xml:space="preserve"> </v>
      </c>
      <c r="DI124" s="13"/>
      <c r="DJ124" s="29"/>
      <c r="DK124" s="24" t="str">
        <f t="shared" si="482"/>
        <v xml:space="preserve"> </v>
      </c>
      <c r="DL124" s="13"/>
      <c r="DM124" s="20"/>
      <c r="DN124" s="29"/>
      <c r="DO124" s="24" t="str">
        <f t="shared" ref="DO124:DO130" si="854">IF(DM124&lt;=0," ",IF(DL124&lt;=0," ",IF(DM124/DL124*100&gt;200,"СВ.200",DM124/DL124)))</f>
        <v xml:space="preserve"> </v>
      </c>
      <c r="DP124" s="58" t="str">
        <f t="shared" ref="DP124:DP129" si="855">IF(DM124=0," ",IF(DM124/DN124*100&gt;200,"св.200",DM124/DN124))</f>
        <v xml:space="preserve"> </v>
      </c>
      <c r="DQ124" s="13"/>
      <c r="DR124" s="20"/>
      <c r="DS124" s="29"/>
      <c r="DT124" s="24" t="str">
        <f t="shared" si="626"/>
        <v xml:space="preserve"> </v>
      </c>
      <c r="DU124" s="24" t="str">
        <f t="shared" si="821"/>
        <v xml:space="preserve"> </v>
      </c>
      <c r="DV124" s="64"/>
      <c r="DW124" s="64"/>
      <c r="DX124" s="64"/>
      <c r="DY124" s="64"/>
      <c r="DZ124" s="64"/>
      <c r="EA124" s="64"/>
      <c r="EB124" s="64"/>
      <c r="EC124" s="64"/>
      <c r="ED124" s="64"/>
      <c r="EE124" s="64"/>
      <c r="EF124" s="64"/>
      <c r="EG124" s="64"/>
      <c r="EH124" s="64"/>
      <c r="EI124" s="64"/>
      <c r="EJ124" s="64"/>
      <c r="EK124" s="64"/>
      <c r="EL124" s="64"/>
      <c r="EM124" s="64"/>
      <c r="EN124" s="64"/>
    </row>
    <row r="125" spans="1:144" s="15" customFormat="1" ht="15.75" customHeight="1" outlineLevel="1" x14ac:dyDescent="0.25">
      <c r="A125" s="14">
        <f t="shared" ref="A125:A130" si="856">A124+1</f>
        <v>101</v>
      </c>
      <c r="B125" s="8" t="s">
        <v>41</v>
      </c>
      <c r="C125" s="13">
        <f t="shared" si="512"/>
        <v>2065006.74</v>
      </c>
      <c r="D125" s="13">
        <f t="shared" si="513"/>
        <v>2051113.76</v>
      </c>
      <c r="E125" s="23">
        <v>1506430.2</v>
      </c>
      <c r="F125" s="24">
        <f t="shared" si="728"/>
        <v>0.99327218660797201</v>
      </c>
      <c r="G125" s="24">
        <f t="shared" si="729"/>
        <v>1.3615723848340269</v>
      </c>
      <c r="H125" s="13">
        <f t="shared" si="831"/>
        <v>1786000</v>
      </c>
      <c r="I125" s="13">
        <f t="shared" si="832"/>
        <v>1251255.8</v>
      </c>
      <c r="J125" s="20">
        <v>1348557.3</v>
      </c>
      <c r="K125" s="24">
        <f t="shared" si="686"/>
        <v>0.70059115341545353</v>
      </c>
      <c r="L125" s="24">
        <f t="shared" si="450"/>
        <v>0.92784770806550076</v>
      </c>
      <c r="M125" s="13">
        <v>546000</v>
      </c>
      <c r="N125" s="20">
        <v>472088.9</v>
      </c>
      <c r="O125" s="29">
        <v>408391.51</v>
      </c>
      <c r="P125" s="24">
        <f t="shared" si="687"/>
        <v>0.86463168498168508</v>
      </c>
      <c r="Q125" s="24">
        <f t="shared" si="452"/>
        <v>1.1559713863787227</v>
      </c>
      <c r="R125" s="13"/>
      <c r="S125" s="20"/>
      <c r="T125" s="29"/>
      <c r="U125" s="24" t="str">
        <f t="shared" si="688"/>
        <v xml:space="preserve"> </v>
      </c>
      <c r="V125" s="24" t="str">
        <f t="shared" si="833"/>
        <v xml:space="preserve"> </v>
      </c>
      <c r="W125" s="13">
        <v>320000</v>
      </c>
      <c r="X125" s="20">
        <v>351077.1</v>
      </c>
      <c r="Y125" s="29">
        <v>374575.8</v>
      </c>
      <c r="Z125" s="24">
        <f t="shared" si="834"/>
        <v>1.0971159374999999</v>
      </c>
      <c r="AA125" s="24">
        <f t="shared" si="835"/>
        <v>0.93726583511267947</v>
      </c>
      <c r="AB125" s="13">
        <v>113000</v>
      </c>
      <c r="AC125" s="20">
        <v>46409.27</v>
      </c>
      <c r="AD125" s="29">
        <v>6275.78</v>
      </c>
      <c r="AE125" s="24">
        <f t="shared" si="689"/>
        <v>0.41070150442477871</v>
      </c>
      <c r="AF125" s="24" t="str">
        <f t="shared" si="458"/>
        <v>св.200</v>
      </c>
      <c r="AG125" s="13">
        <v>802000</v>
      </c>
      <c r="AH125" s="20">
        <v>380680.53</v>
      </c>
      <c r="AI125" s="29">
        <v>557514.21</v>
      </c>
      <c r="AJ125" s="24">
        <f t="shared" si="690"/>
        <v>0.47466400249376561</v>
      </c>
      <c r="AK125" s="24">
        <f t="shared" si="460"/>
        <v>0.68281762719554728</v>
      </c>
      <c r="AL125" s="13">
        <v>5000</v>
      </c>
      <c r="AM125" s="20">
        <v>1000</v>
      </c>
      <c r="AN125" s="29">
        <v>1800</v>
      </c>
      <c r="AO125" s="24">
        <f t="shared" si="811"/>
        <v>0.2</v>
      </c>
      <c r="AP125" s="24">
        <f t="shared" si="461"/>
        <v>0.55555555555555558</v>
      </c>
      <c r="AQ125" s="13">
        <f t="shared" si="836"/>
        <v>279006.74</v>
      </c>
      <c r="AR125" s="20">
        <f t="shared" si="837"/>
        <v>799857.96</v>
      </c>
      <c r="AS125" s="40">
        <v>157872.9</v>
      </c>
      <c r="AT125" s="24" t="str">
        <f t="shared" si="838"/>
        <v>СВ.200</v>
      </c>
      <c r="AU125" s="24" t="str">
        <f t="shared" si="839"/>
        <v>св.200</v>
      </c>
      <c r="AV125" s="13"/>
      <c r="AW125" s="20"/>
      <c r="AX125" s="29"/>
      <c r="AY125" s="24" t="str">
        <f t="shared" si="691"/>
        <v xml:space="preserve"> </v>
      </c>
      <c r="AZ125" s="24" t="str">
        <f t="shared" si="463"/>
        <v xml:space="preserve"> </v>
      </c>
      <c r="BA125" s="13"/>
      <c r="BB125" s="20"/>
      <c r="BC125" s="29">
        <v>1170.5</v>
      </c>
      <c r="BD125" s="24" t="str">
        <f t="shared" si="840"/>
        <v xml:space="preserve"> </v>
      </c>
      <c r="BE125" s="24">
        <f t="shared" si="841"/>
        <v>0</v>
      </c>
      <c r="BF125" s="13">
        <v>120000</v>
      </c>
      <c r="BG125" s="20"/>
      <c r="BH125" s="29">
        <v>39062.400000000001</v>
      </c>
      <c r="BI125" s="24" t="str">
        <f t="shared" si="842"/>
        <v xml:space="preserve"> </v>
      </c>
      <c r="BJ125" s="24">
        <f t="shared" si="843"/>
        <v>0</v>
      </c>
      <c r="BK125" s="13"/>
      <c r="BL125" s="20"/>
      <c r="BM125" s="29"/>
      <c r="BN125" s="24" t="str">
        <f t="shared" si="792"/>
        <v xml:space="preserve"> </v>
      </c>
      <c r="BO125" s="24" t="str">
        <f t="shared" si="469"/>
        <v xml:space="preserve"> </v>
      </c>
      <c r="BP125" s="13"/>
      <c r="BQ125" s="20"/>
      <c r="BR125" s="29"/>
      <c r="BS125" s="24" t="str">
        <f t="shared" si="844"/>
        <v xml:space="preserve"> </v>
      </c>
      <c r="BT125" s="24" t="str">
        <f t="shared" si="845"/>
        <v xml:space="preserve"> </v>
      </c>
      <c r="BU125" s="13">
        <v>159006.74</v>
      </c>
      <c r="BV125" s="20">
        <v>70857.960000000006</v>
      </c>
      <c r="BW125" s="29">
        <v>88852</v>
      </c>
      <c r="BX125" s="24">
        <f t="shared" si="846"/>
        <v>0.44562865699906817</v>
      </c>
      <c r="BY125" s="24">
        <f t="shared" si="847"/>
        <v>0.7974830054472607</v>
      </c>
      <c r="BZ125" s="13"/>
      <c r="CA125" s="20">
        <v>446000</v>
      </c>
      <c r="CB125" s="29"/>
      <c r="CC125" s="24" t="str">
        <f t="shared" si="758"/>
        <v xml:space="preserve"> </v>
      </c>
      <c r="CD125" s="24" t="str">
        <f t="shared" si="473"/>
        <v xml:space="preserve"> </v>
      </c>
      <c r="CE125" s="13">
        <f t="shared" si="848"/>
        <v>0</v>
      </c>
      <c r="CF125" s="13">
        <f t="shared" si="849"/>
        <v>283000</v>
      </c>
      <c r="CG125" s="23">
        <v>28788</v>
      </c>
      <c r="CH125" s="24" t="str">
        <f t="shared" si="850"/>
        <v xml:space="preserve"> </v>
      </c>
      <c r="CI125" s="24" t="str">
        <f t="shared" si="851"/>
        <v>св.200</v>
      </c>
      <c r="CJ125" s="13"/>
      <c r="CK125" s="20"/>
      <c r="CL125" s="29"/>
      <c r="CM125" s="24" t="str">
        <f t="shared" si="475"/>
        <v xml:space="preserve"> </v>
      </c>
      <c r="CN125" s="24" t="str">
        <f t="shared" si="508"/>
        <v xml:space="preserve"> </v>
      </c>
      <c r="CO125" s="13"/>
      <c r="CP125" s="20">
        <v>283000</v>
      </c>
      <c r="CQ125" s="29">
        <v>28788</v>
      </c>
      <c r="CR125" s="24" t="str">
        <f t="shared" si="852"/>
        <v xml:space="preserve"> </v>
      </c>
      <c r="CS125" s="24" t="str">
        <f t="shared" si="853"/>
        <v>св.200</v>
      </c>
      <c r="CT125" s="13"/>
      <c r="CU125" s="20"/>
      <c r="CV125" s="29"/>
      <c r="CW125" s="24" t="str">
        <f t="shared" si="509"/>
        <v xml:space="preserve"> </v>
      </c>
      <c r="CX125" s="24" t="str">
        <f t="shared" si="510"/>
        <v xml:space="preserve"> </v>
      </c>
      <c r="CY125" s="13"/>
      <c r="CZ125" s="20"/>
      <c r="DA125" s="29"/>
      <c r="DB125" s="24" t="str">
        <f t="shared" si="693"/>
        <v xml:space="preserve"> </v>
      </c>
      <c r="DC125" s="24" t="str">
        <f t="shared" si="479"/>
        <v xml:space="preserve"> </v>
      </c>
      <c r="DD125" s="13"/>
      <c r="DE125" s="20"/>
      <c r="DF125" s="29"/>
      <c r="DG125" s="24" t="str">
        <f t="shared" si="694"/>
        <v xml:space="preserve"> </v>
      </c>
      <c r="DH125" s="24" t="str">
        <f t="shared" si="481"/>
        <v xml:space="preserve"> </v>
      </c>
      <c r="DI125" s="13"/>
      <c r="DJ125" s="29"/>
      <c r="DK125" s="24" t="str">
        <f t="shared" si="482"/>
        <v xml:space="preserve"> </v>
      </c>
      <c r="DL125" s="13"/>
      <c r="DM125" s="20"/>
      <c r="DN125" s="29"/>
      <c r="DO125" s="24" t="str">
        <f t="shared" si="854"/>
        <v xml:space="preserve"> </v>
      </c>
      <c r="DP125" s="58" t="str">
        <f t="shared" si="855"/>
        <v xml:space="preserve"> </v>
      </c>
      <c r="DQ125" s="13"/>
      <c r="DR125" s="20"/>
      <c r="DS125" s="29"/>
      <c r="DT125" s="24" t="str">
        <f t="shared" si="626"/>
        <v xml:space="preserve"> </v>
      </c>
      <c r="DU125" s="24" t="str">
        <f t="shared" si="821"/>
        <v xml:space="preserve"> </v>
      </c>
      <c r="DV125" s="64"/>
      <c r="DW125" s="64"/>
      <c r="DX125" s="64"/>
      <c r="DY125" s="64"/>
      <c r="DZ125" s="64"/>
      <c r="EA125" s="64"/>
      <c r="EB125" s="64"/>
      <c r="EC125" s="64"/>
      <c r="ED125" s="64"/>
      <c r="EE125" s="64"/>
      <c r="EF125" s="64"/>
      <c r="EG125" s="64"/>
      <c r="EH125" s="64"/>
      <c r="EI125" s="64"/>
      <c r="EJ125" s="64"/>
      <c r="EK125" s="64"/>
      <c r="EL125" s="64"/>
      <c r="EM125" s="64"/>
      <c r="EN125" s="64"/>
    </row>
    <row r="126" spans="1:144" s="15" customFormat="1" ht="15.75" customHeight="1" outlineLevel="1" x14ac:dyDescent="0.25">
      <c r="A126" s="14">
        <f t="shared" si="856"/>
        <v>102</v>
      </c>
      <c r="B126" s="8" t="s">
        <v>105</v>
      </c>
      <c r="C126" s="13">
        <f t="shared" si="512"/>
        <v>1409000</v>
      </c>
      <c r="D126" s="13">
        <f t="shared" si="513"/>
        <v>1251288.25</v>
      </c>
      <c r="E126" s="23">
        <v>708863.38</v>
      </c>
      <c r="F126" s="24">
        <f t="shared" si="728"/>
        <v>0.88806831085876503</v>
      </c>
      <c r="G126" s="24">
        <f t="shared" si="729"/>
        <v>1.7652036842416658</v>
      </c>
      <c r="H126" s="13">
        <f t="shared" si="831"/>
        <v>1272000</v>
      </c>
      <c r="I126" s="13">
        <f t="shared" si="832"/>
        <v>978346.81</v>
      </c>
      <c r="J126" s="20">
        <v>609423.31999999995</v>
      </c>
      <c r="K126" s="24">
        <f t="shared" si="686"/>
        <v>0.76914057389937107</v>
      </c>
      <c r="L126" s="24">
        <f t="shared" si="450"/>
        <v>1.6053649046446075</v>
      </c>
      <c r="M126" s="13">
        <v>220000</v>
      </c>
      <c r="N126" s="20">
        <v>202136.35</v>
      </c>
      <c r="O126" s="29">
        <v>150407.4</v>
      </c>
      <c r="P126" s="24">
        <f t="shared" si="687"/>
        <v>0.91880159090909097</v>
      </c>
      <c r="Q126" s="24">
        <f t="shared" si="452"/>
        <v>1.3439255648325814</v>
      </c>
      <c r="R126" s="13"/>
      <c r="S126" s="20"/>
      <c r="T126" s="29"/>
      <c r="U126" s="24" t="str">
        <f t="shared" si="688"/>
        <v xml:space="preserve"> </v>
      </c>
      <c r="V126" s="24" t="str">
        <f t="shared" si="833"/>
        <v xml:space="preserve"> </v>
      </c>
      <c r="W126" s="13">
        <v>45000</v>
      </c>
      <c r="X126" s="20">
        <v>126035.89</v>
      </c>
      <c r="Y126" s="29">
        <v>40885.199999999997</v>
      </c>
      <c r="Z126" s="24" t="str">
        <f t="shared" si="834"/>
        <v>СВ.200</v>
      </c>
      <c r="AA126" s="24" t="str">
        <f t="shared" si="835"/>
        <v>св.200</v>
      </c>
      <c r="AB126" s="13">
        <v>100000</v>
      </c>
      <c r="AC126" s="20">
        <v>264821.23</v>
      </c>
      <c r="AD126" s="29">
        <v>108229.33</v>
      </c>
      <c r="AE126" s="24" t="str">
        <f t="shared" si="689"/>
        <v>СВ.200</v>
      </c>
      <c r="AF126" s="24" t="str">
        <f t="shared" si="458"/>
        <v>св.200</v>
      </c>
      <c r="AG126" s="13">
        <v>900000</v>
      </c>
      <c r="AH126" s="20">
        <v>382053.34</v>
      </c>
      <c r="AI126" s="29">
        <v>308101.39</v>
      </c>
      <c r="AJ126" s="24">
        <f t="shared" si="690"/>
        <v>0.42450371111111113</v>
      </c>
      <c r="AK126" s="24">
        <f t="shared" si="460"/>
        <v>1.2400247204337507</v>
      </c>
      <c r="AL126" s="13">
        <v>7000</v>
      </c>
      <c r="AM126" s="20">
        <v>3300</v>
      </c>
      <c r="AN126" s="29">
        <v>1800</v>
      </c>
      <c r="AO126" s="24">
        <f t="shared" si="811"/>
        <v>0.47142857142857142</v>
      </c>
      <c r="AP126" s="24">
        <f t="shared" si="461"/>
        <v>1.8333333333333333</v>
      </c>
      <c r="AQ126" s="13">
        <f t="shared" si="836"/>
        <v>137000</v>
      </c>
      <c r="AR126" s="20">
        <f t="shared" si="837"/>
        <v>272941.44</v>
      </c>
      <c r="AS126" s="40">
        <v>99440.06</v>
      </c>
      <c r="AT126" s="24">
        <f t="shared" si="838"/>
        <v>1.992273284671533</v>
      </c>
      <c r="AU126" s="24" t="str">
        <f t="shared" si="839"/>
        <v>св.200</v>
      </c>
      <c r="AV126" s="13"/>
      <c r="AW126" s="20"/>
      <c r="AX126" s="29"/>
      <c r="AY126" s="24" t="str">
        <f t="shared" si="691"/>
        <v xml:space="preserve"> </v>
      </c>
      <c r="AZ126" s="24" t="str">
        <f t="shared" si="463"/>
        <v xml:space="preserve"> </v>
      </c>
      <c r="BA126" s="13">
        <v>100000</v>
      </c>
      <c r="BB126" s="20">
        <v>152391.6</v>
      </c>
      <c r="BC126" s="29">
        <v>69444.210000000006</v>
      </c>
      <c r="BD126" s="24">
        <f t="shared" si="840"/>
        <v>1.523916</v>
      </c>
      <c r="BE126" s="24" t="str">
        <f t="shared" si="841"/>
        <v>св.200</v>
      </c>
      <c r="BF126" s="13"/>
      <c r="BG126" s="20"/>
      <c r="BH126" s="29"/>
      <c r="BI126" s="24" t="str">
        <f t="shared" si="842"/>
        <v xml:space="preserve"> </v>
      </c>
      <c r="BJ126" s="24" t="str">
        <f t="shared" si="843"/>
        <v xml:space="preserve"> </v>
      </c>
      <c r="BK126" s="13"/>
      <c r="BL126" s="20"/>
      <c r="BM126" s="29"/>
      <c r="BN126" s="24" t="str">
        <f t="shared" si="792"/>
        <v xml:space="preserve"> </v>
      </c>
      <c r="BO126" s="24" t="str">
        <f t="shared" si="469"/>
        <v xml:space="preserve"> </v>
      </c>
      <c r="BP126" s="13"/>
      <c r="BQ126" s="20"/>
      <c r="BR126" s="29"/>
      <c r="BS126" s="24" t="str">
        <f t="shared" si="844"/>
        <v xml:space="preserve"> </v>
      </c>
      <c r="BT126" s="24" t="str">
        <f t="shared" si="845"/>
        <v xml:space="preserve"> </v>
      </c>
      <c r="BU126" s="13">
        <v>37000</v>
      </c>
      <c r="BV126" s="20">
        <v>27985.9</v>
      </c>
      <c r="BW126" s="29">
        <v>23995.85</v>
      </c>
      <c r="BX126" s="24">
        <f t="shared" si="846"/>
        <v>0.75637567567567576</v>
      </c>
      <c r="BY126" s="24">
        <f t="shared" si="847"/>
        <v>1.1662808360612358</v>
      </c>
      <c r="BZ126" s="13"/>
      <c r="CA126" s="20"/>
      <c r="CB126" s="29"/>
      <c r="CC126" s="24" t="str">
        <f t="shared" si="758"/>
        <v xml:space="preserve"> </v>
      </c>
      <c r="CD126" s="24" t="str">
        <f t="shared" si="473"/>
        <v xml:space="preserve"> </v>
      </c>
      <c r="CE126" s="13">
        <f t="shared" si="848"/>
        <v>0</v>
      </c>
      <c r="CF126" s="13">
        <f t="shared" si="849"/>
        <v>92563.94</v>
      </c>
      <c r="CG126" s="23">
        <v>0</v>
      </c>
      <c r="CH126" s="24" t="str">
        <f t="shared" si="850"/>
        <v xml:space="preserve"> </v>
      </c>
      <c r="CI126" s="24" t="str">
        <f t="shared" si="851"/>
        <v xml:space="preserve"> </v>
      </c>
      <c r="CJ126" s="13"/>
      <c r="CK126" s="20"/>
      <c r="CL126" s="29"/>
      <c r="CM126" s="24" t="str">
        <f t="shared" si="475"/>
        <v xml:space="preserve"> </v>
      </c>
      <c r="CN126" s="24" t="str">
        <f t="shared" si="508"/>
        <v xml:space="preserve"> </v>
      </c>
      <c r="CO126" s="13"/>
      <c r="CP126" s="20">
        <v>92563.94</v>
      </c>
      <c r="CQ126" s="29"/>
      <c r="CR126" s="24" t="str">
        <f t="shared" si="852"/>
        <v xml:space="preserve"> </v>
      </c>
      <c r="CS126" s="24" t="str">
        <f t="shared" si="853"/>
        <v xml:space="preserve"> </v>
      </c>
      <c r="CT126" s="13"/>
      <c r="CU126" s="20"/>
      <c r="CV126" s="29"/>
      <c r="CW126" s="24" t="str">
        <f t="shared" si="509"/>
        <v xml:space="preserve"> </v>
      </c>
      <c r="CX126" s="24" t="str">
        <f t="shared" si="510"/>
        <v xml:space="preserve"> </v>
      </c>
      <c r="CY126" s="13"/>
      <c r="CZ126" s="20"/>
      <c r="DA126" s="29"/>
      <c r="DB126" s="24" t="str">
        <f t="shared" si="693"/>
        <v xml:space="preserve"> </v>
      </c>
      <c r="DC126" s="24" t="str">
        <f t="shared" si="479"/>
        <v xml:space="preserve"> </v>
      </c>
      <c r="DD126" s="13"/>
      <c r="DE126" s="20"/>
      <c r="DF126" s="29"/>
      <c r="DG126" s="24" t="str">
        <f t="shared" si="694"/>
        <v xml:space="preserve"> </v>
      </c>
      <c r="DH126" s="24" t="str">
        <f t="shared" si="481"/>
        <v xml:space="preserve"> </v>
      </c>
      <c r="DI126" s="13"/>
      <c r="DJ126" s="29">
        <v>-232</v>
      </c>
      <c r="DK126" s="24">
        <f t="shared" si="482"/>
        <v>0</v>
      </c>
      <c r="DL126" s="13"/>
      <c r="DM126" s="20"/>
      <c r="DN126" s="29"/>
      <c r="DO126" s="24" t="str">
        <f t="shared" si="854"/>
        <v xml:space="preserve"> </v>
      </c>
      <c r="DP126" s="58" t="str">
        <f t="shared" si="855"/>
        <v xml:space="preserve"> </v>
      </c>
      <c r="DQ126" s="13"/>
      <c r="DR126" s="20"/>
      <c r="DS126" s="29">
        <v>6000</v>
      </c>
      <c r="DT126" s="24" t="str">
        <f t="shared" si="626"/>
        <v xml:space="preserve"> </v>
      </c>
      <c r="DU126" s="24" t="str">
        <f t="shared" si="821"/>
        <v xml:space="preserve"> </v>
      </c>
      <c r="DV126" s="64"/>
      <c r="DW126" s="64"/>
      <c r="DX126" s="64"/>
      <c r="DY126" s="64"/>
      <c r="DZ126" s="64"/>
      <c r="EA126" s="64"/>
      <c r="EB126" s="64"/>
      <c r="EC126" s="64"/>
      <c r="ED126" s="64"/>
      <c r="EE126" s="64"/>
      <c r="EF126" s="64"/>
      <c r="EG126" s="64"/>
      <c r="EH126" s="64"/>
      <c r="EI126" s="64"/>
      <c r="EJ126" s="64"/>
      <c r="EK126" s="64"/>
      <c r="EL126" s="64"/>
      <c r="EM126" s="64"/>
      <c r="EN126" s="64"/>
    </row>
    <row r="127" spans="1:144" s="15" customFormat="1" ht="15.75" customHeight="1" outlineLevel="1" x14ac:dyDescent="0.25">
      <c r="A127" s="14">
        <f t="shared" si="856"/>
        <v>103</v>
      </c>
      <c r="B127" s="8" t="s">
        <v>0</v>
      </c>
      <c r="C127" s="13">
        <f t="shared" si="512"/>
        <v>1976100</v>
      </c>
      <c r="D127" s="13">
        <f t="shared" si="513"/>
        <v>1177771.5299999998</v>
      </c>
      <c r="E127" s="23">
        <v>1267117.05</v>
      </c>
      <c r="F127" s="24">
        <f t="shared" si="728"/>
        <v>0.59600806133292838</v>
      </c>
      <c r="G127" s="24">
        <f t="shared" si="729"/>
        <v>0.92948913440948466</v>
      </c>
      <c r="H127" s="13">
        <f t="shared" si="831"/>
        <v>1749100</v>
      </c>
      <c r="I127" s="13">
        <f t="shared" si="832"/>
        <v>991522.41999999993</v>
      </c>
      <c r="J127" s="20">
        <v>1103799.3</v>
      </c>
      <c r="K127" s="24">
        <f t="shared" ref="K127:K143" si="857">IF(I127&lt;=0," ",IF(I127/H127*100&gt;200,"СВ.200",I127/H127))</f>
        <v>0.56687577611342976</v>
      </c>
      <c r="L127" s="24">
        <f t="shared" si="450"/>
        <v>0.89828143576463571</v>
      </c>
      <c r="M127" s="13">
        <v>455000</v>
      </c>
      <c r="N127" s="20">
        <v>438772.47</v>
      </c>
      <c r="O127" s="29">
        <v>322394.64</v>
      </c>
      <c r="P127" s="24">
        <f t="shared" ref="P127:P143" si="858">IF(N127&lt;=0," ",IF(M127&lt;=0," ",IF(N127/M127*100&gt;200,"СВ.200",N127/M127)))</f>
        <v>0.96433509890109881</v>
      </c>
      <c r="Q127" s="24">
        <f t="shared" si="452"/>
        <v>1.3609794195089595</v>
      </c>
      <c r="R127" s="13"/>
      <c r="S127" s="20"/>
      <c r="T127" s="29"/>
      <c r="U127" s="24" t="str">
        <f t="shared" ref="U127:U143" si="859">IF(S127&lt;=0," ",IF(R127&lt;=0," ",IF(S127/R127*100&gt;200,"СВ.200",S127/R127)))</f>
        <v xml:space="preserve"> </v>
      </c>
      <c r="V127" s="24" t="str">
        <f t="shared" si="833"/>
        <v xml:space="preserve"> </v>
      </c>
      <c r="W127" s="13">
        <v>2100</v>
      </c>
      <c r="X127" s="20">
        <v>1640.7</v>
      </c>
      <c r="Y127" s="29">
        <v>2017.8</v>
      </c>
      <c r="Z127" s="24">
        <f t="shared" si="834"/>
        <v>0.78128571428571436</v>
      </c>
      <c r="AA127" s="24">
        <f t="shared" si="835"/>
        <v>0.81311329170383595</v>
      </c>
      <c r="AB127" s="13">
        <v>401000</v>
      </c>
      <c r="AC127" s="20">
        <v>251298.21</v>
      </c>
      <c r="AD127" s="29">
        <v>88556.42</v>
      </c>
      <c r="AE127" s="24">
        <f t="shared" ref="AE127:AE143" si="860">IF(AC127&lt;=0," ",IF(AB127&lt;=0," ",IF(AC127/AB127*100&gt;200,"СВ.200",AC127/AB127)))</f>
        <v>0.6266788279301746</v>
      </c>
      <c r="AF127" s="24" t="str">
        <f t="shared" si="458"/>
        <v>св.200</v>
      </c>
      <c r="AG127" s="13">
        <v>886000</v>
      </c>
      <c r="AH127" s="20">
        <v>298911.03999999998</v>
      </c>
      <c r="AI127" s="29">
        <v>688190.44</v>
      </c>
      <c r="AJ127" s="24">
        <f t="shared" ref="AJ127:AJ143" si="861">IF(AH127&lt;=0," ",IF(AG127&lt;=0," ",IF(AH127/AG127*100&gt;200,"СВ.200",AH127/AG127)))</f>
        <v>0.33737137697516928</v>
      </c>
      <c r="AK127" s="24">
        <f t="shared" si="460"/>
        <v>0.43434349364109154</v>
      </c>
      <c r="AL127" s="13">
        <v>5000</v>
      </c>
      <c r="AM127" s="20">
        <v>900</v>
      </c>
      <c r="AN127" s="29">
        <v>2640</v>
      </c>
      <c r="AO127" s="24">
        <f t="shared" si="811"/>
        <v>0.18</v>
      </c>
      <c r="AP127" s="24">
        <f t="shared" si="461"/>
        <v>0.34090909090909088</v>
      </c>
      <c r="AQ127" s="13">
        <f t="shared" si="836"/>
        <v>227000</v>
      </c>
      <c r="AR127" s="20">
        <f t="shared" si="837"/>
        <v>186249.11</v>
      </c>
      <c r="AS127" s="40">
        <v>163317.75</v>
      </c>
      <c r="AT127" s="24">
        <f t="shared" si="838"/>
        <v>0.82048066079295146</v>
      </c>
      <c r="AU127" s="24">
        <f t="shared" si="839"/>
        <v>1.1404094778430389</v>
      </c>
      <c r="AV127" s="13"/>
      <c r="AW127" s="20"/>
      <c r="AX127" s="29"/>
      <c r="AY127" s="24" t="str">
        <f t="shared" ref="AY127:AY143" si="862">IF(AW127&lt;=0," ",IF(AV127&lt;=0," ",IF(AW127/AV127*100&gt;200,"СВ.200",AW127/AV127)))</f>
        <v xml:space="preserve"> </v>
      </c>
      <c r="AZ127" s="24" t="str">
        <f t="shared" si="463"/>
        <v xml:space="preserve"> </v>
      </c>
      <c r="BA127" s="13"/>
      <c r="BB127" s="20"/>
      <c r="BC127" s="29"/>
      <c r="BD127" s="24" t="str">
        <f t="shared" si="840"/>
        <v xml:space="preserve"> </v>
      </c>
      <c r="BE127" s="24" t="str">
        <f t="shared" si="841"/>
        <v xml:space="preserve"> </v>
      </c>
      <c r="BF127" s="13">
        <v>147000</v>
      </c>
      <c r="BG127" s="20">
        <v>108600</v>
      </c>
      <c r="BH127" s="29">
        <v>108370</v>
      </c>
      <c r="BI127" s="24">
        <f t="shared" si="842"/>
        <v>0.73877551020408161</v>
      </c>
      <c r="BJ127" s="24">
        <f t="shared" si="843"/>
        <v>1.0021223585863246</v>
      </c>
      <c r="BK127" s="13"/>
      <c r="BL127" s="20"/>
      <c r="BM127" s="29"/>
      <c r="BN127" s="24" t="str">
        <f t="shared" si="792"/>
        <v xml:space="preserve"> </v>
      </c>
      <c r="BO127" s="24" t="str">
        <f t="shared" si="469"/>
        <v xml:space="preserve"> </v>
      </c>
      <c r="BP127" s="13"/>
      <c r="BQ127" s="20"/>
      <c r="BR127" s="29"/>
      <c r="BS127" s="24" t="str">
        <f t="shared" si="844"/>
        <v xml:space="preserve"> </v>
      </c>
      <c r="BT127" s="24" t="str">
        <f t="shared" si="845"/>
        <v xml:space="preserve"> </v>
      </c>
      <c r="BU127" s="13">
        <v>80000</v>
      </c>
      <c r="BV127" s="20">
        <v>77649.11</v>
      </c>
      <c r="BW127" s="29">
        <v>54947.75</v>
      </c>
      <c r="BX127" s="24">
        <f t="shared" si="846"/>
        <v>0.97061387499999996</v>
      </c>
      <c r="BY127" s="24">
        <f t="shared" si="847"/>
        <v>1.4131444872628998</v>
      </c>
      <c r="BZ127" s="13"/>
      <c r="CA127" s="20"/>
      <c r="CB127" s="29"/>
      <c r="CC127" s="24" t="str">
        <f t="shared" si="758"/>
        <v xml:space="preserve"> </v>
      </c>
      <c r="CD127" s="24" t="str">
        <f t="shared" si="473"/>
        <v xml:space="preserve"> </v>
      </c>
      <c r="CE127" s="13">
        <f t="shared" si="848"/>
        <v>0</v>
      </c>
      <c r="CF127" s="13">
        <f t="shared" si="849"/>
        <v>0</v>
      </c>
      <c r="CG127" s="23">
        <v>0</v>
      </c>
      <c r="CH127" s="24" t="str">
        <f t="shared" si="850"/>
        <v xml:space="preserve"> </v>
      </c>
      <c r="CI127" s="24" t="str">
        <f t="shared" si="851"/>
        <v xml:space="preserve"> </v>
      </c>
      <c r="CJ127" s="13"/>
      <c r="CK127" s="20"/>
      <c r="CL127" s="29"/>
      <c r="CM127" s="24" t="str">
        <f t="shared" si="475"/>
        <v xml:space="preserve"> </v>
      </c>
      <c r="CN127" s="24" t="str">
        <f t="shared" si="508"/>
        <v xml:space="preserve"> </v>
      </c>
      <c r="CO127" s="13"/>
      <c r="CP127" s="20"/>
      <c r="CQ127" s="29"/>
      <c r="CR127" s="24" t="str">
        <f t="shared" si="852"/>
        <v xml:space="preserve"> </v>
      </c>
      <c r="CS127" s="24" t="str">
        <f t="shared" si="853"/>
        <v xml:space="preserve"> </v>
      </c>
      <c r="CT127" s="13"/>
      <c r="CU127" s="20"/>
      <c r="CV127" s="29"/>
      <c r="CW127" s="24" t="str">
        <f t="shared" si="509"/>
        <v xml:space="preserve"> </v>
      </c>
      <c r="CX127" s="24" t="str">
        <f t="shared" si="510"/>
        <v xml:space="preserve"> </v>
      </c>
      <c r="CY127" s="13"/>
      <c r="CZ127" s="20"/>
      <c r="DA127" s="29"/>
      <c r="DB127" s="24" t="str">
        <f t="shared" ref="DB127:DB143" si="863">IF(CZ127&lt;=0," ",IF(CY127&lt;=0," ",IF(CZ127/CY127*100&gt;200,"СВ.200",CZ127/CY127)))</f>
        <v xml:space="preserve"> </v>
      </c>
      <c r="DC127" s="24" t="str">
        <f t="shared" si="479"/>
        <v xml:space="preserve"> </v>
      </c>
      <c r="DD127" s="13"/>
      <c r="DE127" s="20"/>
      <c r="DF127" s="29"/>
      <c r="DG127" s="24" t="str">
        <f t="shared" ref="DG127:DG143" si="864">IF(DE127&lt;=0," ",IF(DD127&lt;=0," ",IF(DE127/DD127*100&gt;200,"СВ.200",DE127/DD127)))</f>
        <v xml:space="preserve"> </v>
      </c>
      <c r="DH127" s="24" t="str">
        <f t="shared" si="481"/>
        <v xml:space="preserve"> </v>
      </c>
      <c r="DI127" s="13"/>
      <c r="DJ127" s="29"/>
      <c r="DK127" s="24" t="str">
        <f t="shared" si="482"/>
        <v xml:space="preserve"> </v>
      </c>
      <c r="DL127" s="13"/>
      <c r="DM127" s="20"/>
      <c r="DN127" s="29"/>
      <c r="DO127" s="24" t="str">
        <f t="shared" si="854"/>
        <v xml:space="preserve"> </v>
      </c>
      <c r="DP127" s="58" t="str">
        <f t="shared" si="855"/>
        <v xml:space="preserve"> </v>
      </c>
      <c r="DQ127" s="13"/>
      <c r="DR127" s="20"/>
      <c r="DS127" s="29"/>
      <c r="DT127" s="24" t="str">
        <f t="shared" si="626"/>
        <v xml:space="preserve"> </v>
      </c>
      <c r="DU127" s="24" t="str">
        <f t="shared" si="821"/>
        <v xml:space="preserve"> </v>
      </c>
      <c r="DV127" s="64"/>
      <c r="DW127" s="64"/>
      <c r="DX127" s="64"/>
      <c r="DY127" s="64"/>
      <c r="DZ127" s="64"/>
      <c r="EA127" s="64"/>
      <c r="EB127" s="64"/>
      <c r="EC127" s="64"/>
      <c r="ED127" s="64"/>
      <c r="EE127" s="64"/>
      <c r="EF127" s="64"/>
      <c r="EG127" s="64"/>
      <c r="EH127" s="64"/>
      <c r="EI127" s="64"/>
      <c r="EJ127" s="64"/>
      <c r="EK127" s="64"/>
      <c r="EL127" s="64"/>
      <c r="EM127" s="64"/>
      <c r="EN127" s="64"/>
    </row>
    <row r="128" spans="1:144" s="15" customFormat="1" ht="15.75" customHeight="1" outlineLevel="1" x14ac:dyDescent="0.25">
      <c r="A128" s="14">
        <f t="shared" si="856"/>
        <v>104</v>
      </c>
      <c r="B128" s="8" t="s">
        <v>92</v>
      </c>
      <c r="C128" s="13">
        <f t="shared" si="512"/>
        <v>4412933</v>
      </c>
      <c r="D128" s="13">
        <f t="shared" si="513"/>
        <v>3818787.9599999995</v>
      </c>
      <c r="E128" s="23">
        <v>2753762.49</v>
      </c>
      <c r="F128" s="24">
        <f t="shared" si="728"/>
        <v>0.86536277799821559</v>
      </c>
      <c r="G128" s="24">
        <f t="shared" si="729"/>
        <v>1.386752842290331</v>
      </c>
      <c r="H128" s="13">
        <f t="shared" si="831"/>
        <v>3995000</v>
      </c>
      <c r="I128" s="13">
        <f t="shared" si="832"/>
        <v>3301668.2699999996</v>
      </c>
      <c r="J128" s="20">
        <v>2458705.44</v>
      </c>
      <c r="K128" s="24">
        <f t="shared" si="857"/>
        <v>0.8264501301627033</v>
      </c>
      <c r="L128" s="24">
        <f t="shared" ref="L128:L143" si="865">IF(J128=0," ",IF(I128/J128*100&gt;200,"св.200",I128/J128))</f>
        <v>1.3428482388683369</v>
      </c>
      <c r="M128" s="13">
        <v>2000000</v>
      </c>
      <c r="N128" s="20">
        <v>1742324.98</v>
      </c>
      <c r="O128" s="29">
        <v>1529300.79</v>
      </c>
      <c r="P128" s="24">
        <f t="shared" si="858"/>
        <v>0.87116249000000001</v>
      </c>
      <c r="Q128" s="24">
        <f t="shared" ref="Q128:Q143" si="866">IF(O128=0," ",IF(N128/O128*100&gt;200,"св.200",N128/O128))</f>
        <v>1.1392951546176864</v>
      </c>
      <c r="R128" s="13"/>
      <c r="S128" s="20"/>
      <c r="T128" s="29"/>
      <c r="U128" s="24" t="str">
        <f t="shared" si="859"/>
        <v xml:space="preserve"> </v>
      </c>
      <c r="V128" s="24" t="str">
        <f t="shared" si="833"/>
        <v xml:space="preserve"> </v>
      </c>
      <c r="W128" s="13">
        <v>82000</v>
      </c>
      <c r="X128" s="20">
        <v>-82008.06</v>
      </c>
      <c r="Y128" s="29">
        <v>99050.15</v>
      </c>
      <c r="Z128" s="24" t="str">
        <f t="shared" ref="Z128:Z131" si="867">IF(X128&lt;=0," ",IF(W128&lt;=0," ",IF(X128/W128*100&gt;200,"СВ.200",X128/W128)))</f>
        <v xml:space="preserve"> </v>
      </c>
      <c r="AA128" s="24">
        <f t="shared" ref="AA128:AA131" si="868">IF(Y128=0," ",IF(X128/Y128*100&gt;200,"св.200",X128/Y128))</f>
        <v>-0.82794483400580421</v>
      </c>
      <c r="AB128" s="13">
        <v>410000</v>
      </c>
      <c r="AC128" s="20">
        <v>427515.65</v>
      </c>
      <c r="AD128" s="29">
        <v>57856.26</v>
      </c>
      <c r="AE128" s="24">
        <f t="shared" si="860"/>
        <v>1.0427210975609758</v>
      </c>
      <c r="AF128" s="24" t="str">
        <f t="shared" ref="AF128:AF143" si="869">IF(AD128=0," ",IF(AC128/AD128*100&gt;200,"св.200",AC128/AD128))</f>
        <v>св.200</v>
      </c>
      <c r="AG128" s="13">
        <v>1500000</v>
      </c>
      <c r="AH128" s="20">
        <v>1212685.7</v>
      </c>
      <c r="AI128" s="29">
        <v>770498.24</v>
      </c>
      <c r="AJ128" s="24">
        <f t="shared" si="861"/>
        <v>0.80845713333333336</v>
      </c>
      <c r="AK128" s="24">
        <f t="shared" ref="AK128:AK143" si="870">IF(AI128=0," ",IF(AH128/AI128*100&gt;200,"св.200",AH128/AI128))</f>
        <v>1.5738980792480459</v>
      </c>
      <c r="AL128" s="13">
        <v>3000</v>
      </c>
      <c r="AM128" s="20">
        <v>1150</v>
      </c>
      <c r="AN128" s="29">
        <v>2000</v>
      </c>
      <c r="AO128" s="24">
        <f t="shared" si="811"/>
        <v>0.38333333333333336</v>
      </c>
      <c r="AP128" s="24">
        <f t="shared" ref="AP128:AP143" si="871">IF(AN128=0," ",IF(AM128/AN128*100&gt;200,"св.200",AM128/AN128))</f>
        <v>0.57499999999999996</v>
      </c>
      <c r="AQ128" s="13">
        <f t="shared" si="836"/>
        <v>417933</v>
      </c>
      <c r="AR128" s="20">
        <f t="shared" si="837"/>
        <v>517119.68999999994</v>
      </c>
      <c r="AS128" s="40">
        <v>295057.05</v>
      </c>
      <c r="AT128" s="24">
        <f t="shared" si="838"/>
        <v>1.2373267724730996</v>
      </c>
      <c r="AU128" s="24">
        <f t="shared" si="839"/>
        <v>1.7526091649055664</v>
      </c>
      <c r="AV128" s="13"/>
      <c r="AW128" s="20"/>
      <c r="AX128" s="29"/>
      <c r="AY128" s="24" t="str">
        <f t="shared" si="862"/>
        <v xml:space="preserve"> </v>
      </c>
      <c r="AZ128" s="24" t="str">
        <f t="shared" ref="AZ128:AZ143" si="872">IF(AX128=0," ",IF(AW128/AX128*100&gt;200,"св.200",AW128/AX128))</f>
        <v xml:space="preserve"> </v>
      </c>
      <c r="BA128" s="13">
        <v>103053</v>
      </c>
      <c r="BB128" s="20">
        <v>143061.35</v>
      </c>
      <c r="BC128" s="29">
        <v>93205.119999999995</v>
      </c>
      <c r="BD128" s="24">
        <f t="shared" si="840"/>
        <v>1.3882308132708412</v>
      </c>
      <c r="BE128" s="24">
        <f t="shared" si="841"/>
        <v>1.534908704586186</v>
      </c>
      <c r="BF128" s="13"/>
      <c r="BG128" s="20"/>
      <c r="BH128" s="29"/>
      <c r="BI128" s="24" t="str">
        <f t="shared" si="842"/>
        <v xml:space="preserve"> </v>
      </c>
      <c r="BJ128" s="24" t="str">
        <f t="shared" si="843"/>
        <v xml:space="preserve"> </v>
      </c>
      <c r="BK128" s="13"/>
      <c r="BL128" s="20"/>
      <c r="BM128" s="29"/>
      <c r="BN128" s="24" t="str">
        <f t="shared" si="792"/>
        <v xml:space="preserve"> </v>
      </c>
      <c r="BO128" s="24" t="str">
        <f t="shared" ref="BO128:BO143" si="873">IF(BM128=0," ",IF(BL128/BM128*100&gt;200,"св.200",BL128/BM128))</f>
        <v xml:space="preserve"> </v>
      </c>
      <c r="BP128" s="13">
        <v>116400</v>
      </c>
      <c r="BQ128" s="20">
        <v>76000</v>
      </c>
      <c r="BR128" s="29">
        <v>57000</v>
      </c>
      <c r="BS128" s="24">
        <f t="shared" si="844"/>
        <v>0.65292096219931273</v>
      </c>
      <c r="BT128" s="24">
        <f t="shared" si="845"/>
        <v>1.3333333333333333</v>
      </c>
      <c r="BU128" s="13"/>
      <c r="BV128" s="20"/>
      <c r="BW128" s="29"/>
      <c r="BX128" s="24" t="str">
        <f t="shared" si="846"/>
        <v xml:space="preserve"> </v>
      </c>
      <c r="BY128" s="24" t="str">
        <f t="shared" si="847"/>
        <v xml:space="preserve"> </v>
      </c>
      <c r="BZ128" s="13"/>
      <c r="CA128" s="20"/>
      <c r="CB128" s="29"/>
      <c r="CC128" s="24" t="str">
        <f t="shared" si="758"/>
        <v xml:space="preserve"> </v>
      </c>
      <c r="CD128" s="24" t="str">
        <f t="shared" ref="CD128:CD143" si="874">IF(CB128=0," ",IF(CA128/CB128*100&gt;200,"св.200",CA128/CB128))</f>
        <v xml:space="preserve"> </v>
      </c>
      <c r="CE128" s="13">
        <f t="shared" si="848"/>
        <v>198480</v>
      </c>
      <c r="CF128" s="13">
        <f t="shared" si="849"/>
        <v>284052.46999999997</v>
      </c>
      <c r="CG128" s="23">
        <v>144851.93</v>
      </c>
      <c r="CH128" s="24">
        <f t="shared" si="850"/>
        <v>1.4311390064490124</v>
      </c>
      <c r="CI128" s="24">
        <f t="shared" si="851"/>
        <v>1.9609850555667432</v>
      </c>
      <c r="CJ128" s="13"/>
      <c r="CK128" s="20"/>
      <c r="CL128" s="29"/>
      <c r="CM128" s="24" t="str">
        <f t="shared" ref="CM128:CM143" si="875">IF(CK128&lt;=0," ",IF(CJ128&lt;=0," ",IF(CK128/CJ128*100&gt;200,"СВ.200",CK128/CJ128)))</f>
        <v xml:space="preserve"> </v>
      </c>
      <c r="CN128" s="24" t="str">
        <f t="shared" ref="CN128:CN143" si="876">IF(CL128=0," ",IF(CK128/CL128*100&gt;200,"св.200",CK128/CL128))</f>
        <v xml:space="preserve"> </v>
      </c>
      <c r="CO128" s="13">
        <v>198480</v>
      </c>
      <c r="CP128" s="20">
        <v>284052.46999999997</v>
      </c>
      <c r="CQ128" s="29">
        <v>144851.93</v>
      </c>
      <c r="CR128" s="24">
        <f t="shared" si="852"/>
        <v>1.4311390064490124</v>
      </c>
      <c r="CS128" s="24">
        <f t="shared" si="853"/>
        <v>1.9609850555667432</v>
      </c>
      <c r="CT128" s="13"/>
      <c r="CU128" s="20"/>
      <c r="CV128" s="29"/>
      <c r="CW128" s="24" t="str">
        <f t="shared" si="509"/>
        <v xml:space="preserve"> </v>
      </c>
      <c r="CX128" s="24" t="str">
        <f t="shared" si="510"/>
        <v xml:space="preserve"> </v>
      </c>
      <c r="CY128" s="13"/>
      <c r="CZ128" s="20"/>
      <c r="DA128" s="29"/>
      <c r="DB128" s="24" t="str">
        <f t="shared" si="863"/>
        <v xml:space="preserve"> </v>
      </c>
      <c r="DC128" s="24" t="str">
        <f t="shared" ref="DC128:DC143" si="877">IF(DA128=0," ",IF(CZ128/DA128*100&gt;200,"св.200",CZ128/DA128))</f>
        <v xml:space="preserve"> </v>
      </c>
      <c r="DD128" s="13"/>
      <c r="DE128" s="20"/>
      <c r="DF128" s="29"/>
      <c r="DG128" s="24" t="str">
        <f>IF(DE128&lt;=0," ",IF(DF128&lt;=0," ",IF(DE128/DF128*100&gt;200,"СВ.200",DE128/DF128)))</f>
        <v xml:space="preserve"> </v>
      </c>
      <c r="DH128" s="24" t="str">
        <f t="shared" si="481"/>
        <v xml:space="preserve"> </v>
      </c>
      <c r="DI128" s="13">
        <v>14005.87</v>
      </c>
      <c r="DJ128" s="29"/>
      <c r="DK128" s="24" t="str">
        <f t="shared" si="482"/>
        <v xml:space="preserve"> </v>
      </c>
      <c r="DL128" s="13"/>
      <c r="DM128" s="20"/>
      <c r="DN128" s="29"/>
      <c r="DO128" s="24" t="str">
        <f t="shared" si="854"/>
        <v xml:space="preserve"> </v>
      </c>
      <c r="DP128" s="58" t="str">
        <f t="shared" si="855"/>
        <v xml:space="preserve"> </v>
      </c>
      <c r="DQ128" s="13"/>
      <c r="DR128" s="20"/>
      <c r="DS128" s="29"/>
      <c r="DT128" s="24" t="str">
        <f t="shared" si="626"/>
        <v xml:space="preserve"> </v>
      </c>
      <c r="DU128" s="24" t="str">
        <f t="shared" si="821"/>
        <v xml:space="preserve"> </v>
      </c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4"/>
      <c r="EI128" s="64"/>
      <c r="EJ128" s="64"/>
      <c r="EK128" s="64"/>
      <c r="EL128" s="64"/>
      <c r="EM128" s="64"/>
      <c r="EN128" s="64"/>
    </row>
    <row r="129" spans="1:144" s="15" customFormat="1" ht="17.25" customHeight="1" outlineLevel="1" x14ac:dyDescent="0.25">
      <c r="A129" s="14">
        <f t="shared" si="856"/>
        <v>105</v>
      </c>
      <c r="B129" s="8" t="s">
        <v>36</v>
      </c>
      <c r="C129" s="13">
        <f t="shared" si="512"/>
        <v>1781413.67</v>
      </c>
      <c r="D129" s="13">
        <f t="shared" si="513"/>
        <v>1386270.79</v>
      </c>
      <c r="E129" s="23">
        <v>862870.12</v>
      </c>
      <c r="F129" s="24">
        <f t="shared" si="728"/>
        <v>0.77818578208171052</v>
      </c>
      <c r="G129" s="24">
        <f t="shared" si="729"/>
        <v>1.6065810576451529</v>
      </c>
      <c r="H129" s="13">
        <f t="shared" si="831"/>
        <v>1727142.73</v>
      </c>
      <c r="I129" s="13">
        <f t="shared" si="832"/>
        <v>1352670.79</v>
      </c>
      <c r="J129" s="20">
        <v>821839.29</v>
      </c>
      <c r="K129" s="24">
        <f t="shared" si="857"/>
        <v>0.78318413788535013</v>
      </c>
      <c r="L129" s="24">
        <f t="shared" si="865"/>
        <v>1.6459066954562369</v>
      </c>
      <c r="M129" s="13">
        <v>440924.96</v>
      </c>
      <c r="N129" s="20">
        <v>326849.58</v>
      </c>
      <c r="O129" s="29">
        <v>217253.54</v>
      </c>
      <c r="P129" s="24">
        <f t="shared" si="858"/>
        <v>0.74128164574761202</v>
      </c>
      <c r="Q129" s="24">
        <f t="shared" si="866"/>
        <v>1.5044614693044818</v>
      </c>
      <c r="R129" s="13"/>
      <c r="S129" s="20"/>
      <c r="T129" s="29"/>
      <c r="U129" s="24" t="str">
        <f t="shared" si="859"/>
        <v xml:space="preserve"> </v>
      </c>
      <c r="V129" s="24" t="str">
        <f t="shared" si="833"/>
        <v xml:space="preserve"> </v>
      </c>
      <c r="W129" s="13">
        <v>887736.9</v>
      </c>
      <c r="X129" s="20">
        <v>887736.9</v>
      </c>
      <c r="Y129" s="29">
        <v>457025.1</v>
      </c>
      <c r="Z129" s="24">
        <f t="shared" si="867"/>
        <v>1</v>
      </c>
      <c r="AA129" s="24">
        <f t="shared" si="868"/>
        <v>1.942424825244828</v>
      </c>
      <c r="AB129" s="13">
        <v>28000</v>
      </c>
      <c r="AC129" s="20">
        <v>9824.18</v>
      </c>
      <c r="AD129" s="29">
        <v>-11755.26</v>
      </c>
      <c r="AE129" s="24">
        <f t="shared" si="860"/>
        <v>0.35086357142857144</v>
      </c>
      <c r="AF129" s="24">
        <f t="shared" si="869"/>
        <v>-0.83572630465000353</v>
      </c>
      <c r="AG129" s="13">
        <v>370180.87</v>
      </c>
      <c r="AH129" s="20">
        <v>128060.13</v>
      </c>
      <c r="AI129" s="29">
        <v>158515.91</v>
      </c>
      <c r="AJ129" s="24">
        <f t="shared" si="861"/>
        <v>0.34593935121498853</v>
      </c>
      <c r="AK129" s="24">
        <f t="shared" si="870"/>
        <v>0.80786925425971434</v>
      </c>
      <c r="AL129" s="13">
        <v>300</v>
      </c>
      <c r="AM129" s="20">
        <v>200</v>
      </c>
      <c r="AN129" s="29">
        <v>800</v>
      </c>
      <c r="AO129" s="24">
        <f t="shared" si="811"/>
        <v>0.66666666666666663</v>
      </c>
      <c r="AP129" s="24">
        <f t="shared" si="871"/>
        <v>0.25</v>
      </c>
      <c r="AQ129" s="13">
        <f t="shared" si="836"/>
        <v>54270.939999999995</v>
      </c>
      <c r="AR129" s="20">
        <f t="shared" si="837"/>
        <v>33600</v>
      </c>
      <c r="AS129" s="40">
        <v>41030.829999999994</v>
      </c>
      <c r="AT129" s="24">
        <f t="shared" si="838"/>
        <v>0.61911586569165755</v>
      </c>
      <c r="AU129" s="24">
        <f t="shared" si="839"/>
        <v>0.81889642495655113</v>
      </c>
      <c r="AV129" s="13"/>
      <c r="AW129" s="20"/>
      <c r="AX129" s="29"/>
      <c r="AY129" s="24" t="str">
        <f t="shared" si="862"/>
        <v xml:space="preserve"> </v>
      </c>
      <c r="AZ129" s="24" t="str">
        <f t="shared" si="872"/>
        <v xml:space="preserve"> </v>
      </c>
      <c r="BA129" s="13">
        <v>1290.31</v>
      </c>
      <c r="BB129" s="20"/>
      <c r="BC129" s="29">
        <v>1290.31</v>
      </c>
      <c r="BD129" s="24" t="str">
        <f t="shared" si="840"/>
        <v xml:space="preserve"> </v>
      </c>
      <c r="BE129" s="24">
        <f t="shared" si="841"/>
        <v>0</v>
      </c>
      <c r="BF129" s="13"/>
      <c r="BG129" s="20"/>
      <c r="BH129" s="29"/>
      <c r="BI129" s="24" t="str">
        <f t="shared" si="842"/>
        <v xml:space="preserve"> </v>
      </c>
      <c r="BJ129" s="24" t="str">
        <f t="shared" si="843"/>
        <v xml:space="preserve"> </v>
      </c>
      <c r="BK129" s="13"/>
      <c r="BL129" s="20"/>
      <c r="BM129" s="29"/>
      <c r="BN129" s="24" t="str">
        <f t="shared" si="792"/>
        <v xml:space="preserve"> </v>
      </c>
      <c r="BO129" s="24" t="str">
        <f t="shared" si="873"/>
        <v xml:space="preserve"> </v>
      </c>
      <c r="BP129" s="13">
        <v>50400</v>
      </c>
      <c r="BQ129" s="20">
        <v>33600</v>
      </c>
      <c r="BR129" s="29">
        <v>37800</v>
      </c>
      <c r="BS129" s="24">
        <f t="shared" si="844"/>
        <v>0.66666666666666663</v>
      </c>
      <c r="BT129" s="24">
        <f t="shared" si="845"/>
        <v>0.88888888888888884</v>
      </c>
      <c r="BU129" s="13"/>
      <c r="BV129" s="20"/>
      <c r="BW129" s="29">
        <v>1940.52</v>
      </c>
      <c r="BX129" s="24" t="str">
        <f t="shared" si="846"/>
        <v xml:space="preserve"> </v>
      </c>
      <c r="BY129" s="24">
        <f t="shared" si="847"/>
        <v>0</v>
      </c>
      <c r="BZ129" s="13"/>
      <c r="CA129" s="20"/>
      <c r="CB129" s="29"/>
      <c r="CC129" s="24" t="str">
        <f t="shared" si="758"/>
        <v xml:space="preserve"> </v>
      </c>
      <c r="CD129" s="24" t="str">
        <f t="shared" si="874"/>
        <v xml:space="preserve"> </v>
      </c>
      <c r="CE129" s="13">
        <f t="shared" si="848"/>
        <v>2580.63</v>
      </c>
      <c r="CF129" s="13">
        <f t="shared" si="849"/>
        <v>0</v>
      </c>
      <c r="CG129" s="23">
        <v>0</v>
      </c>
      <c r="CH129" s="24" t="str">
        <f t="shared" si="850"/>
        <v xml:space="preserve"> </v>
      </c>
      <c r="CI129" s="24" t="str">
        <f t="shared" si="851"/>
        <v xml:space="preserve"> </v>
      </c>
      <c r="CJ129" s="13"/>
      <c r="CK129" s="20"/>
      <c r="CL129" s="29"/>
      <c r="CM129" s="24" t="str">
        <f t="shared" si="875"/>
        <v xml:space="preserve"> </v>
      </c>
      <c r="CN129" s="24" t="str">
        <f t="shared" si="876"/>
        <v xml:space="preserve"> </v>
      </c>
      <c r="CO129" s="13">
        <v>2580.63</v>
      </c>
      <c r="CP129" s="20"/>
      <c r="CQ129" s="29"/>
      <c r="CR129" s="24" t="str">
        <f t="shared" si="852"/>
        <v xml:space="preserve"> </v>
      </c>
      <c r="CS129" s="24" t="str">
        <f t="shared" si="853"/>
        <v xml:space="preserve"> </v>
      </c>
      <c r="CT129" s="13"/>
      <c r="CU129" s="20"/>
      <c r="CV129" s="29"/>
      <c r="CW129" s="24" t="str">
        <f t="shared" si="509"/>
        <v xml:space="preserve"> </v>
      </c>
      <c r="CX129" s="24" t="str">
        <f t="shared" si="510"/>
        <v xml:space="preserve"> </v>
      </c>
      <c r="CY129" s="13"/>
      <c r="CZ129" s="20"/>
      <c r="DA129" s="29"/>
      <c r="DB129" s="24" t="str">
        <f t="shared" si="863"/>
        <v xml:space="preserve"> </v>
      </c>
      <c r="DC129" s="24" t="str">
        <f t="shared" si="877"/>
        <v xml:space="preserve"> </v>
      </c>
      <c r="DD129" s="13"/>
      <c r="DE129" s="20"/>
      <c r="DF129" s="29"/>
      <c r="DG129" s="24" t="str">
        <f t="shared" si="864"/>
        <v xml:space="preserve"> </v>
      </c>
      <c r="DH129" s="24" t="str">
        <f>IF(DE129=0," ",IF(DE129/DF129*100&gt;200,"св.200",DE129/DF129))</f>
        <v xml:space="preserve"> </v>
      </c>
      <c r="DI129" s="13"/>
      <c r="DJ129" s="29"/>
      <c r="DK129" s="24" t="str">
        <f t="shared" si="482"/>
        <v xml:space="preserve"> </v>
      </c>
      <c r="DL129" s="13"/>
      <c r="DM129" s="20"/>
      <c r="DN129" s="29"/>
      <c r="DO129" s="24" t="str">
        <f t="shared" si="854"/>
        <v xml:space="preserve"> </v>
      </c>
      <c r="DP129" s="58" t="str">
        <f t="shared" si="855"/>
        <v xml:space="preserve"> </v>
      </c>
      <c r="DQ129" s="13"/>
      <c r="DR129" s="20"/>
      <c r="DS129" s="29"/>
      <c r="DT129" s="24" t="str">
        <f t="shared" si="626"/>
        <v xml:space="preserve"> </v>
      </c>
      <c r="DU129" s="24" t="str">
        <f t="shared" si="821"/>
        <v xml:space="preserve"> </v>
      </c>
      <c r="DV129" s="64"/>
      <c r="DW129" s="64"/>
      <c r="DX129" s="64"/>
      <c r="DY129" s="64"/>
      <c r="DZ129" s="64"/>
      <c r="EA129" s="64"/>
      <c r="EB129" s="64"/>
      <c r="EC129" s="64"/>
      <c r="ED129" s="64"/>
      <c r="EE129" s="64"/>
      <c r="EF129" s="64"/>
      <c r="EG129" s="64"/>
      <c r="EH129" s="64"/>
      <c r="EI129" s="64"/>
      <c r="EJ129" s="64"/>
      <c r="EK129" s="64"/>
      <c r="EL129" s="64"/>
      <c r="EM129" s="64"/>
      <c r="EN129" s="64"/>
    </row>
    <row r="130" spans="1:144" s="15" customFormat="1" ht="15.75" customHeight="1" outlineLevel="1" x14ac:dyDescent="0.25">
      <c r="A130" s="14">
        <f t="shared" si="856"/>
        <v>106</v>
      </c>
      <c r="B130" s="8" t="s">
        <v>84</v>
      </c>
      <c r="C130" s="13">
        <f t="shared" si="512"/>
        <v>2597971</v>
      </c>
      <c r="D130" s="13">
        <f t="shared" si="513"/>
        <v>1285133.72</v>
      </c>
      <c r="E130" s="23">
        <v>980071.16</v>
      </c>
      <c r="F130" s="24">
        <f t="shared" si="728"/>
        <v>0.49466823147756461</v>
      </c>
      <c r="G130" s="24">
        <f t="shared" si="729"/>
        <v>1.3112657248275728</v>
      </c>
      <c r="H130" s="13">
        <f t="shared" si="831"/>
        <v>2136000</v>
      </c>
      <c r="I130" s="13">
        <f t="shared" si="832"/>
        <v>971486.44</v>
      </c>
      <c r="J130" s="20">
        <v>878331.02</v>
      </c>
      <c r="K130" s="24">
        <f t="shared" si="857"/>
        <v>0.45481574906367039</v>
      </c>
      <c r="L130" s="24">
        <f t="shared" si="865"/>
        <v>1.1060595810449685</v>
      </c>
      <c r="M130" s="13">
        <v>1110000</v>
      </c>
      <c r="N130" s="20">
        <v>562236.22</v>
      </c>
      <c r="O130" s="29">
        <v>634150.32999999996</v>
      </c>
      <c r="P130" s="24">
        <f t="shared" si="858"/>
        <v>0.50651911711711706</v>
      </c>
      <c r="Q130" s="24">
        <f t="shared" si="866"/>
        <v>0.88659769364150609</v>
      </c>
      <c r="R130" s="13"/>
      <c r="S130" s="20"/>
      <c r="T130" s="29"/>
      <c r="U130" s="24" t="str">
        <f t="shared" si="859"/>
        <v xml:space="preserve"> </v>
      </c>
      <c r="V130" s="24" t="str">
        <f t="shared" si="833"/>
        <v xml:space="preserve"> </v>
      </c>
      <c r="W130" s="13"/>
      <c r="X130" s="20"/>
      <c r="Y130" s="29"/>
      <c r="Z130" s="24" t="str">
        <f t="shared" si="867"/>
        <v xml:space="preserve"> </v>
      </c>
      <c r="AA130" s="24" t="str">
        <f t="shared" si="868"/>
        <v xml:space="preserve"> </v>
      </c>
      <c r="AB130" s="13">
        <v>288000</v>
      </c>
      <c r="AC130" s="20">
        <v>99319.55</v>
      </c>
      <c r="AD130" s="29">
        <v>101386.74</v>
      </c>
      <c r="AE130" s="24">
        <f t="shared" si="860"/>
        <v>0.34485954861111112</v>
      </c>
      <c r="AF130" s="24">
        <f t="shared" si="869"/>
        <v>0.97961084457395509</v>
      </c>
      <c r="AG130" s="13">
        <v>732000</v>
      </c>
      <c r="AH130" s="20">
        <v>309390.67</v>
      </c>
      <c r="AI130" s="29">
        <v>140943.95000000001</v>
      </c>
      <c r="AJ130" s="24">
        <f t="shared" si="861"/>
        <v>0.42266484972677593</v>
      </c>
      <c r="AK130" s="24" t="str">
        <f t="shared" si="870"/>
        <v>св.200</v>
      </c>
      <c r="AL130" s="13">
        <v>6000</v>
      </c>
      <c r="AM130" s="20">
        <v>540</v>
      </c>
      <c r="AN130" s="29">
        <v>1850</v>
      </c>
      <c r="AO130" s="24">
        <f t="shared" si="811"/>
        <v>0.09</v>
      </c>
      <c r="AP130" s="24">
        <f t="shared" si="871"/>
        <v>0.29189189189189191</v>
      </c>
      <c r="AQ130" s="13">
        <f t="shared" si="836"/>
        <v>461971</v>
      </c>
      <c r="AR130" s="20">
        <f t="shared" si="837"/>
        <v>313647.28000000003</v>
      </c>
      <c r="AS130" s="40">
        <v>101740.14</v>
      </c>
      <c r="AT130" s="24">
        <f t="shared" si="838"/>
        <v>0.67893283344625532</v>
      </c>
      <c r="AU130" s="24" t="str">
        <f t="shared" si="839"/>
        <v>св.200</v>
      </c>
      <c r="AV130" s="13"/>
      <c r="AW130" s="20"/>
      <c r="AX130" s="29"/>
      <c r="AY130" s="24" t="str">
        <f t="shared" si="862"/>
        <v xml:space="preserve"> </v>
      </c>
      <c r="AZ130" s="24" t="str">
        <f t="shared" si="872"/>
        <v xml:space="preserve"> </v>
      </c>
      <c r="BA130" s="13">
        <v>215537</v>
      </c>
      <c r="BB130" s="20">
        <v>7584.64</v>
      </c>
      <c r="BC130" s="29"/>
      <c r="BD130" s="24">
        <f t="shared" si="840"/>
        <v>3.5189503426325874E-2</v>
      </c>
      <c r="BE130" s="24" t="str">
        <f t="shared" si="841"/>
        <v xml:space="preserve"> </v>
      </c>
      <c r="BF130" s="13">
        <v>106174</v>
      </c>
      <c r="BG130" s="20">
        <v>73922.31</v>
      </c>
      <c r="BH130" s="29">
        <v>79630.11</v>
      </c>
      <c r="BI130" s="24">
        <f t="shared" si="842"/>
        <v>0.69623740275396984</v>
      </c>
      <c r="BJ130" s="24">
        <f t="shared" si="843"/>
        <v>0.92832108357002141</v>
      </c>
      <c r="BK130" s="13"/>
      <c r="BL130" s="20"/>
      <c r="BM130" s="29"/>
      <c r="BN130" s="24" t="str">
        <f t="shared" si="792"/>
        <v xml:space="preserve"> </v>
      </c>
      <c r="BO130" s="24" t="str">
        <f t="shared" si="873"/>
        <v xml:space="preserve"> </v>
      </c>
      <c r="BP130" s="13"/>
      <c r="BQ130" s="20"/>
      <c r="BR130" s="29"/>
      <c r="BS130" s="24" t="str">
        <f t="shared" si="844"/>
        <v xml:space="preserve"> </v>
      </c>
      <c r="BT130" s="24" t="str">
        <f t="shared" si="845"/>
        <v xml:space="preserve"> </v>
      </c>
      <c r="BU130" s="13">
        <v>5500</v>
      </c>
      <c r="BV130" s="20">
        <v>4110.03</v>
      </c>
      <c r="BW130" s="29">
        <v>4110.03</v>
      </c>
      <c r="BX130" s="24">
        <f t="shared" si="846"/>
        <v>0.74727818181818173</v>
      </c>
      <c r="BY130" s="24">
        <f t="shared" si="847"/>
        <v>1</v>
      </c>
      <c r="BZ130" s="13"/>
      <c r="CA130" s="20"/>
      <c r="CB130" s="29"/>
      <c r="CC130" s="24" t="str">
        <f t="shared" si="758"/>
        <v xml:space="preserve"> </v>
      </c>
      <c r="CD130" s="24" t="str">
        <f t="shared" si="874"/>
        <v xml:space="preserve"> </v>
      </c>
      <c r="CE130" s="13">
        <f t="shared" si="848"/>
        <v>0</v>
      </c>
      <c r="CF130" s="13">
        <f t="shared" si="849"/>
        <v>80835.3</v>
      </c>
      <c r="CG130" s="23">
        <v>0</v>
      </c>
      <c r="CH130" s="24" t="str">
        <f t="shared" si="850"/>
        <v xml:space="preserve"> </v>
      </c>
      <c r="CI130" s="24" t="str">
        <f t="shared" si="851"/>
        <v xml:space="preserve"> </v>
      </c>
      <c r="CJ130" s="13"/>
      <c r="CK130" s="20"/>
      <c r="CL130" s="29"/>
      <c r="CM130" s="24" t="str">
        <f t="shared" si="875"/>
        <v xml:space="preserve"> </v>
      </c>
      <c r="CN130" s="24" t="str">
        <f t="shared" si="876"/>
        <v xml:space="preserve"> </v>
      </c>
      <c r="CO130" s="13"/>
      <c r="CP130" s="20">
        <v>80835.3</v>
      </c>
      <c r="CQ130" s="29"/>
      <c r="CR130" s="24" t="str">
        <f t="shared" si="852"/>
        <v xml:space="preserve"> </v>
      </c>
      <c r="CS130" s="24" t="str">
        <f t="shared" si="853"/>
        <v xml:space="preserve"> </v>
      </c>
      <c r="CT130" s="13"/>
      <c r="CU130" s="20"/>
      <c r="CV130" s="29"/>
      <c r="CW130" s="24" t="str">
        <f t="shared" si="509"/>
        <v xml:space="preserve"> </v>
      </c>
      <c r="CX130" s="24" t="str">
        <f t="shared" si="510"/>
        <v xml:space="preserve"> </v>
      </c>
      <c r="CY130" s="13"/>
      <c r="CZ130" s="20"/>
      <c r="DA130" s="29"/>
      <c r="DB130" s="24" t="str">
        <f t="shared" si="863"/>
        <v xml:space="preserve"> </v>
      </c>
      <c r="DC130" s="24" t="str">
        <f t="shared" si="877"/>
        <v xml:space="preserve"> </v>
      </c>
      <c r="DD130" s="13"/>
      <c r="DE130" s="20"/>
      <c r="DF130" s="29"/>
      <c r="DG130" s="24" t="str">
        <f t="shared" si="864"/>
        <v xml:space="preserve"> </v>
      </c>
      <c r="DH130" s="24" t="str">
        <f t="shared" ref="DH130:DH139" si="878">IF(DF130=0," ",IF(DE130/DF130*100&gt;200,"св.200",DE130/DF130))</f>
        <v xml:space="preserve"> </v>
      </c>
      <c r="DI130" s="13"/>
      <c r="DJ130" s="29"/>
      <c r="DK130" s="24" t="str">
        <f t="shared" si="482"/>
        <v xml:space="preserve"> </v>
      </c>
      <c r="DL130" s="13"/>
      <c r="DM130" s="20">
        <v>12435</v>
      </c>
      <c r="DN130" s="29"/>
      <c r="DO130" s="24" t="str">
        <f t="shared" si="854"/>
        <v xml:space="preserve"> </v>
      </c>
      <c r="DP130" s="58"/>
      <c r="DQ130" s="13">
        <v>134760</v>
      </c>
      <c r="DR130" s="20">
        <v>134760</v>
      </c>
      <c r="DS130" s="29">
        <v>18000</v>
      </c>
      <c r="DT130" s="24">
        <f t="shared" si="626"/>
        <v>1</v>
      </c>
      <c r="DU130" s="24" t="str">
        <f t="shared" si="821"/>
        <v>св.200</v>
      </c>
      <c r="DV130" s="64"/>
      <c r="DW130" s="64"/>
      <c r="DX130" s="64"/>
      <c r="DY130" s="64"/>
      <c r="DZ130" s="64"/>
      <c r="EA130" s="64"/>
      <c r="EB130" s="64"/>
      <c r="EC130" s="64"/>
      <c r="ED130" s="64"/>
      <c r="EE130" s="64"/>
      <c r="EF130" s="64"/>
      <c r="EG130" s="64"/>
      <c r="EH130" s="64"/>
      <c r="EI130" s="64"/>
      <c r="EJ130" s="64"/>
      <c r="EK130" s="64"/>
      <c r="EL130" s="64"/>
      <c r="EM130" s="64"/>
      <c r="EN130" s="64"/>
    </row>
    <row r="131" spans="1:144" s="17" customFormat="1" ht="15.75" x14ac:dyDescent="0.25">
      <c r="A131" s="16"/>
      <c r="B131" s="7" t="s">
        <v>141</v>
      </c>
      <c r="C131" s="43">
        <f>SUM(C132:C137)</f>
        <v>72492830.859999999</v>
      </c>
      <c r="D131" s="43">
        <f>SUM(D132:D137)</f>
        <v>60112852.68</v>
      </c>
      <c r="E131" s="26">
        <v>49929794.890000001</v>
      </c>
      <c r="F131" s="22">
        <f t="shared" si="728"/>
        <v>0.82922479322253906</v>
      </c>
      <c r="G131" s="22">
        <f t="shared" si="729"/>
        <v>1.2039475189600564</v>
      </c>
      <c r="H131" s="21">
        <f>SUM(H132:H137)</f>
        <v>69044691.909999996</v>
      </c>
      <c r="I131" s="43">
        <f>SUM(I132:I137)</f>
        <v>57285810.930000007</v>
      </c>
      <c r="J131" s="43">
        <v>46831023.750000007</v>
      </c>
      <c r="K131" s="22">
        <f t="shared" si="857"/>
        <v>0.82969174523469913</v>
      </c>
      <c r="L131" s="22">
        <f t="shared" si="865"/>
        <v>1.2232448992747036</v>
      </c>
      <c r="M131" s="43">
        <f>SUM(M132:M137)</f>
        <v>59797900.909999996</v>
      </c>
      <c r="N131" s="43">
        <f>SUM(N132:N137)</f>
        <v>52429270.460000001</v>
      </c>
      <c r="O131" s="43">
        <v>40966336.060000002</v>
      </c>
      <c r="P131" s="22">
        <f t="shared" si="858"/>
        <v>0.87677442957253138</v>
      </c>
      <c r="Q131" s="22">
        <f t="shared" si="866"/>
        <v>1.2798135128123538</v>
      </c>
      <c r="R131" s="43">
        <f>SUM(R132:R137)</f>
        <v>3068300</v>
      </c>
      <c r="S131" s="43">
        <f>SUM(S132:S137)</f>
        <v>2194042.4900000002</v>
      </c>
      <c r="T131" s="43">
        <v>2218588.4900000002</v>
      </c>
      <c r="U131" s="22">
        <f t="shared" si="859"/>
        <v>0.71506778672228932</v>
      </c>
      <c r="V131" s="22">
        <f t="shared" ref="V131:V143" si="879">IF(T131=0," ",IF(S131/T131*100&gt;200,"св.200",S131/T131))</f>
        <v>0.98893620871529897</v>
      </c>
      <c r="W131" s="43">
        <f>SUM(W132:W137)</f>
        <v>700</v>
      </c>
      <c r="X131" s="43">
        <f>SUM(X132:X137)</f>
        <v>0</v>
      </c>
      <c r="Y131" s="43">
        <v>-211.98</v>
      </c>
      <c r="Z131" s="22" t="str">
        <f t="shared" si="867"/>
        <v xml:space="preserve"> </v>
      </c>
      <c r="AA131" s="22">
        <f t="shared" si="868"/>
        <v>0</v>
      </c>
      <c r="AB131" s="43">
        <f>SUM(AB132:AB137)</f>
        <v>2114791</v>
      </c>
      <c r="AC131" s="43">
        <f>SUM(AC132:AC137)</f>
        <v>926921.48</v>
      </c>
      <c r="AD131" s="43">
        <v>438418.44</v>
      </c>
      <c r="AE131" s="22">
        <f t="shared" si="860"/>
        <v>0.43830405936094868</v>
      </c>
      <c r="AF131" s="22" t="str">
        <f t="shared" si="869"/>
        <v>св.200</v>
      </c>
      <c r="AG131" s="43">
        <f>SUM(AG132:AG137)</f>
        <v>4063000</v>
      </c>
      <c r="AH131" s="43">
        <f>SUM(AH132:AH137)</f>
        <v>1735576.4999999998</v>
      </c>
      <c r="AI131" s="43">
        <v>3207892.74</v>
      </c>
      <c r="AJ131" s="22">
        <f t="shared" si="861"/>
        <v>0.42716625646074324</v>
      </c>
      <c r="AK131" s="22">
        <f t="shared" si="870"/>
        <v>0.54103320798687293</v>
      </c>
      <c r="AL131" s="43">
        <f>SUM(AL132:AL137)</f>
        <v>0</v>
      </c>
      <c r="AM131" s="43">
        <f>SUM(AM132:AM137)</f>
        <v>0</v>
      </c>
      <c r="AN131" s="43">
        <v>0</v>
      </c>
      <c r="AO131" s="22" t="str">
        <f t="shared" si="811"/>
        <v xml:space="preserve"> </v>
      </c>
      <c r="AP131" s="22" t="str">
        <f t="shared" si="871"/>
        <v xml:space="preserve"> </v>
      </c>
      <c r="AQ131" s="43">
        <f>SUM(AQ132:AQ137)</f>
        <v>3448138.95</v>
      </c>
      <c r="AR131" s="43">
        <f>SUM(AR132:AR137)</f>
        <v>2827041.75</v>
      </c>
      <c r="AS131" s="43">
        <v>3098771.1400000006</v>
      </c>
      <c r="AT131" s="22">
        <f t="shared" si="491"/>
        <v>0.81987466021344635</v>
      </c>
      <c r="AU131" s="22">
        <f t="shared" si="518"/>
        <v>0.91231059741959497</v>
      </c>
      <c r="AV131" s="43">
        <f>SUM(AV132:AV137)</f>
        <v>900000</v>
      </c>
      <c r="AW131" s="43">
        <f>SUM(AW132:AW137)</f>
        <v>747005.11</v>
      </c>
      <c r="AX131" s="43">
        <v>905105.39</v>
      </c>
      <c r="AY131" s="22">
        <f t="shared" si="862"/>
        <v>0.83000567777777778</v>
      </c>
      <c r="AZ131" s="22">
        <f t="shared" si="872"/>
        <v>0.82532389957372809</v>
      </c>
      <c r="BA131" s="43">
        <f>SUM(BA132:BA137)</f>
        <v>444220.17000000004</v>
      </c>
      <c r="BB131" s="43">
        <f>SUM(BB132:BB137)</f>
        <v>102773.09</v>
      </c>
      <c r="BC131" s="43">
        <v>184828.09999999998</v>
      </c>
      <c r="BD131" s="22">
        <f t="shared" ref="BD131:BD143" si="880">IF(BB131&lt;=0," ",IF(BA131&lt;=0," ",IF(BB131/BA131*100&gt;200,"СВ.200",BB131/BA131)))</f>
        <v>0.23135619888669168</v>
      </c>
      <c r="BE131" s="22">
        <f t="shared" ref="BE131:BE143" si="881">IF(BC131=0," ",IF(BB131/BC131*100&gt;200,"св.200",BB131/BC131))</f>
        <v>0.55604688897413335</v>
      </c>
      <c r="BF131" s="43">
        <f>SUM(BF132:BF137)</f>
        <v>340392</v>
      </c>
      <c r="BG131" s="43">
        <f>SUM(BG132:BG137)</f>
        <v>242178.95</v>
      </c>
      <c r="BH131" s="43">
        <v>1025597.63</v>
      </c>
      <c r="BI131" s="22">
        <f t="shared" ref="BI131:BI143" si="882">IF(BG131&lt;=0," ",IF(BF131&lt;=0," ",IF(BG131/BF131*100&gt;200,"СВ.200",BG131/BF131)))</f>
        <v>0.71147074549343114</v>
      </c>
      <c r="BJ131" s="22">
        <f t="shared" ref="BJ131:BJ143" si="883">IF(BH131=0," ",IF(BG131/BH131*100&gt;200,"св.200",BG131/BH131))</f>
        <v>0.23613446727641133</v>
      </c>
      <c r="BK131" s="43">
        <f>SUM(BK132:BK137)</f>
        <v>0</v>
      </c>
      <c r="BL131" s="43">
        <f>SUM(BL132:BL137)</f>
        <v>0</v>
      </c>
      <c r="BM131" s="43">
        <v>0</v>
      </c>
      <c r="BN131" s="22" t="str">
        <f t="shared" si="792"/>
        <v xml:space="preserve"> </v>
      </c>
      <c r="BO131" s="22" t="str">
        <f t="shared" si="873"/>
        <v xml:space="preserve"> </v>
      </c>
      <c r="BP131" s="43">
        <f>SUM(BP132:BP137)</f>
        <v>0</v>
      </c>
      <c r="BQ131" s="43">
        <f>SUM(BQ132:BQ137)</f>
        <v>0</v>
      </c>
      <c r="BR131" s="43">
        <v>0</v>
      </c>
      <c r="BS131" s="22" t="str">
        <f t="shared" si="736"/>
        <v xml:space="preserve"> </v>
      </c>
      <c r="BT131" s="22" t="str">
        <f t="shared" ref="BT131:BT143" si="884">IF(BR131=0," ",IF(BQ131/BR131*100&gt;200,"св.200",BQ131/BR131))</f>
        <v xml:space="preserve"> </v>
      </c>
      <c r="BU131" s="43">
        <f>SUM(BU132:BU137)</f>
        <v>142000</v>
      </c>
      <c r="BV131" s="43">
        <f>SUM(BV132:BV137)</f>
        <v>115750</v>
      </c>
      <c r="BW131" s="43">
        <v>110250</v>
      </c>
      <c r="BX131" s="22">
        <f t="shared" si="818"/>
        <v>0.8151408450704225</v>
      </c>
      <c r="BY131" s="22">
        <f t="shared" ref="BY131:BY143" si="885">IF(BW131=0," ",IF(BV131/BW131*100&gt;200,"св.200",BV131/BW131))</f>
        <v>1.0498866213151927</v>
      </c>
      <c r="BZ131" s="43">
        <f>SUM(BZ132:BZ137)</f>
        <v>468994.83</v>
      </c>
      <c r="CA131" s="43">
        <f>SUM(CA132:CA137)</f>
        <v>468994.83</v>
      </c>
      <c r="CB131" s="43">
        <v>432457</v>
      </c>
      <c r="CC131" s="22">
        <f t="shared" si="758"/>
        <v>1</v>
      </c>
      <c r="CD131" s="22">
        <f t="shared" si="874"/>
        <v>1.0844889318475595</v>
      </c>
      <c r="CE131" s="43">
        <f>SUM(CE132:CE137)</f>
        <v>896510.69</v>
      </c>
      <c r="CF131" s="43">
        <f>SUM(CF132:CF137)</f>
        <v>896510.68</v>
      </c>
      <c r="CG131" s="43">
        <v>190212.74</v>
      </c>
      <c r="CH131" s="22">
        <f t="shared" ref="CH131:CH143" si="886">IF(CF131&lt;=0," ",IF(CE131&lt;=0," ",IF(CF131/CE131*100&gt;200,"СВ.200",CF131/CE131)))</f>
        <v>0.99999998884564345</v>
      </c>
      <c r="CI131" s="22" t="str">
        <f t="shared" ref="CI131:CI143" si="887">IF(CG131=0," ",IF(CF131/CG131*100&gt;200,"св.200",CF131/CG131))</f>
        <v>св.200</v>
      </c>
      <c r="CJ131" s="43">
        <f>SUM(CJ132:CJ137)</f>
        <v>896510.69</v>
      </c>
      <c r="CK131" s="43">
        <f>SUM(CK132:CK137)</f>
        <v>896510.68</v>
      </c>
      <c r="CL131" s="43">
        <v>190212.74</v>
      </c>
      <c r="CM131" s="22">
        <f t="shared" si="875"/>
        <v>0.99999998884564345</v>
      </c>
      <c r="CN131" s="22" t="str">
        <f t="shared" si="876"/>
        <v>св.200</v>
      </c>
      <c r="CO131" s="43">
        <f>SUM(CO132:CO137)</f>
        <v>0</v>
      </c>
      <c r="CP131" s="43">
        <f>SUM(CP132:CP137)</f>
        <v>0</v>
      </c>
      <c r="CQ131" s="43">
        <v>0</v>
      </c>
      <c r="CR131" s="22" t="str">
        <f t="shared" ref="CR131:CR143" si="888">IF(CP131&lt;=0," ",IF(CO131&lt;=0," ",IF(CP131/CO131*100&gt;200,"СВ.200",CP131/CO131)))</f>
        <v xml:space="preserve"> </v>
      </c>
      <c r="CS131" s="22" t="str">
        <f t="shared" ref="CS131:CS143" si="889">IF(CQ131=0," ",IF(CP131/CQ131*100&gt;200,"св.200",CP131/CQ131))</f>
        <v xml:space="preserve"> </v>
      </c>
      <c r="CT131" s="43">
        <f>SUM(CT132:CT137)</f>
        <v>0</v>
      </c>
      <c r="CU131" s="43">
        <f>SUM(CU132:CU137)</f>
        <v>0</v>
      </c>
      <c r="CV131" s="43">
        <v>0</v>
      </c>
      <c r="CW131" s="34" t="str">
        <f t="shared" si="509"/>
        <v xml:space="preserve"> </v>
      </c>
      <c r="CX131" s="34" t="str">
        <f t="shared" si="510"/>
        <v xml:space="preserve"> </v>
      </c>
      <c r="CY131" s="43">
        <f>SUM(CY132:CY137)</f>
        <v>0</v>
      </c>
      <c r="CZ131" s="43">
        <f>SUM(CZ132:CZ137)</f>
        <v>0</v>
      </c>
      <c r="DA131" s="43">
        <v>0</v>
      </c>
      <c r="DB131" s="22" t="str">
        <f t="shared" si="863"/>
        <v xml:space="preserve"> </v>
      </c>
      <c r="DC131" s="22" t="str">
        <f t="shared" si="877"/>
        <v xml:space="preserve"> </v>
      </c>
      <c r="DD131" s="43">
        <f>SUM(DD132:DD137)</f>
        <v>15758.95</v>
      </c>
      <c r="DE131" s="43">
        <f>SUM(DE132:DE137)</f>
        <v>15209.2</v>
      </c>
      <c r="DF131" s="43">
        <v>6314.79</v>
      </c>
      <c r="DG131" s="22">
        <f t="shared" si="864"/>
        <v>0.96511506159991622</v>
      </c>
      <c r="DH131" s="22" t="str">
        <f t="shared" si="878"/>
        <v>св.200</v>
      </c>
      <c r="DI131" s="43">
        <f>SUM(DI132:DI137)</f>
        <v>0</v>
      </c>
      <c r="DJ131" s="43">
        <v>0</v>
      </c>
      <c r="DK131" s="22" t="str">
        <f t="shared" ref="DK131:DK142" si="890">IF(DI131=0," ",IF(DI131/DJ131*100&gt;200,"св.200",DI131/DJ131))</f>
        <v xml:space="preserve"> </v>
      </c>
      <c r="DL131" s="43">
        <f>SUM(DL132:DL137)</f>
        <v>0</v>
      </c>
      <c r="DM131" s="43">
        <f>SUM(DM132:DM137)</f>
        <v>0</v>
      </c>
      <c r="DN131" s="43">
        <v>0</v>
      </c>
      <c r="DO131" s="22" t="str">
        <f t="shared" ref="DO131:DO143" si="891">IF(DM131&lt;=0," ",IF(DL131&lt;=0," ",IF(DM131/DL131*100&gt;200,"СВ.200",DM131/DL131)))</f>
        <v xml:space="preserve"> </v>
      </c>
      <c r="DP131" s="57" t="str">
        <f t="shared" si="830"/>
        <v xml:space="preserve"> </v>
      </c>
      <c r="DQ131" s="43">
        <f>SUM(DQ132:DQ137)</f>
        <v>240262.31</v>
      </c>
      <c r="DR131" s="43">
        <f>SUM(DR132:DR137)</f>
        <v>238619.88999999998</v>
      </c>
      <c r="DS131" s="43">
        <v>244005.49</v>
      </c>
      <c r="DT131" s="22">
        <f t="shared" si="626"/>
        <v>0.99316405473667502</v>
      </c>
      <c r="DU131" s="22"/>
      <c r="DV131" s="63"/>
      <c r="DW131" s="63"/>
      <c r="DX131" s="63"/>
      <c r="DY131" s="63"/>
      <c r="DZ131" s="63"/>
      <c r="EA131" s="63"/>
      <c r="EB131" s="63"/>
      <c r="EC131" s="63"/>
      <c r="ED131" s="63"/>
      <c r="EE131" s="63"/>
      <c r="EF131" s="63"/>
      <c r="EG131" s="63"/>
      <c r="EH131" s="63"/>
      <c r="EI131" s="63"/>
      <c r="EJ131" s="63"/>
      <c r="EK131" s="63"/>
      <c r="EL131" s="63"/>
      <c r="EM131" s="63"/>
      <c r="EN131" s="63"/>
    </row>
    <row r="132" spans="1:144" s="15" customFormat="1" ht="15.75" customHeight="1" outlineLevel="1" x14ac:dyDescent="0.25">
      <c r="A132" s="14">
        <v>107</v>
      </c>
      <c r="B132" s="8" t="s">
        <v>107</v>
      </c>
      <c r="C132" s="13">
        <f t="shared" si="512"/>
        <v>67210420.379999995</v>
      </c>
      <c r="D132" s="13">
        <f t="shared" si="513"/>
        <v>56908427.470000006</v>
      </c>
      <c r="E132" s="23">
        <v>47293184.560000002</v>
      </c>
      <c r="F132" s="24">
        <f t="shared" si="728"/>
        <v>0.84672030242105756</v>
      </c>
      <c r="G132" s="24">
        <f t="shared" si="729"/>
        <v>1.2033113861850711</v>
      </c>
      <c r="H132" s="13">
        <f t="shared" ref="H132" si="892">M132+R132+W132+AB132+AG132+AL132</f>
        <v>64332488.909999996</v>
      </c>
      <c r="I132" s="13">
        <f t="shared" ref="I132" si="893">N132+S132+X132+AC132+AH132+AM132</f>
        <v>54318501.710000008</v>
      </c>
      <c r="J132" s="20">
        <v>44502504.380000003</v>
      </c>
      <c r="K132" s="24">
        <f t="shared" si="857"/>
        <v>0.84434012472283826</v>
      </c>
      <c r="L132" s="24">
        <f t="shared" si="865"/>
        <v>1.2205717962787606</v>
      </c>
      <c r="M132" s="13">
        <v>57079397.909999996</v>
      </c>
      <c r="N132" s="20">
        <v>50366737.539999999</v>
      </c>
      <c r="O132" s="29">
        <v>39287058.670000002</v>
      </c>
      <c r="P132" s="24">
        <f t="shared" si="858"/>
        <v>0.88239784202727245</v>
      </c>
      <c r="Q132" s="24">
        <f t="shared" si="866"/>
        <v>1.2820185385489433</v>
      </c>
      <c r="R132" s="13">
        <v>3068300</v>
      </c>
      <c r="S132" s="20">
        <v>2194042.4900000002</v>
      </c>
      <c r="T132" s="29">
        <v>2218588.4900000002</v>
      </c>
      <c r="U132" s="24">
        <f t="shared" si="859"/>
        <v>0.71506778672228932</v>
      </c>
      <c r="V132" s="24">
        <f t="shared" si="879"/>
        <v>0.98893620871529897</v>
      </c>
      <c r="W132" s="13"/>
      <c r="X132" s="20"/>
      <c r="Y132" s="29"/>
      <c r="Z132" s="24" t="str">
        <f t="shared" ref="Z132:Z143" si="894">IF(X132&lt;=0," ",IF(W132&lt;=0," ",IF(X132/W132*100&gt;200,"СВ.200",X132/W132)))</f>
        <v xml:space="preserve"> </v>
      </c>
      <c r="AA132" s="24" t="str">
        <f t="shared" ref="AA132:AA143" si="895">IF(Y132=0," ",IF(X132/Y132*100&gt;200,"св.200",X132/Y132))</f>
        <v xml:space="preserve"> </v>
      </c>
      <c r="AB132" s="13">
        <v>1693791</v>
      </c>
      <c r="AC132" s="20">
        <v>609228.34</v>
      </c>
      <c r="AD132" s="29">
        <v>337983.68</v>
      </c>
      <c r="AE132" s="24">
        <f t="shared" si="860"/>
        <v>0.35968330213113658</v>
      </c>
      <c r="AF132" s="24">
        <f t="shared" si="869"/>
        <v>1.8025377438342585</v>
      </c>
      <c r="AG132" s="13">
        <v>2491000</v>
      </c>
      <c r="AH132" s="20">
        <v>1148493.3400000001</v>
      </c>
      <c r="AI132" s="29">
        <v>2658873.54</v>
      </c>
      <c r="AJ132" s="24">
        <f t="shared" si="861"/>
        <v>0.4610571417101566</v>
      </c>
      <c r="AK132" s="24">
        <f t="shared" si="870"/>
        <v>0.4319473351109433</v>
      </c>
      <c r="AL132" s="13"/>
      <c r="AM132" s="20"/>
      <c r="AN132" s="29"/>
      <c r="AO132" s="24" t="str">
        <f t="shared" si="811"/>
        <v xml:space="preserve"> </v>
      </c>
      <c r="AP132" s="24" t="str">
        <f t="shared" si="871"/>
        <v xml:space="preserve"> </v>
      </c>
      <c r="AQ132" s="13">
        <f t="shared" ref="AQ132" si="896">AV132+BA132+BF132+BK132+BP132+BU132+BZ132+CE132+CT132+CY132+DD132+DL132+DQ132</f>
        <v>2877931.47</v>
      </c>
      <c r="AR132" s="20">
        <f t="shared" ref="AR132" si="897">AW132+BB132+BG132+BL132+BQ132+BV132+CA132+CF132+CU132+CZ132+DE132+DI132+DM132+DR132</f>
        <v>2589925.7600000002</v>
      </c>
      <c r="AS132" s="40">
        <v>2790680.18</v>
      </c>
      <c r="AT132" s="24">
        <f t="shared" si="491"/>
        <v>0.89992614035385632</v>
      </c>
      <c r="AU132" s="24">
        <f t="shared" si="518"/>
        <v>0.92806254853610637</v>
      </c>
      <c r="AV132" s="13">
        <v>900000</v>
      </c>
      <c r="AW132" s="20">
        <v>747005.11</v>
      </c>
      <c r="AX132" s="29">
        <v>905105.39</v>
      </c>
      <c r="AY132" s="24">
        <f>IF(AW132&lt;=0," ",IF(AV132&lt;=0," ",IF(AW132/AV132*100&gt;200,"СВ.200",AW132/AV132)))</f>
        <v>0.83000567777777778</v>
      </c>
      <c r="AZ132" s="24">
        <f t="shared" si="872"/>
        <v>0.82532389957372809</v>
      </c>
      <c r="BA132" s="13">
        <v>150000</v>
      </c>
      <c r="BB132" s="20">
        <v>101930.41</v>
      </c>
      <c r="BC132" s="29">
        <v>159288.43</v>
      </c>
      <c r="BD132" s="24">
        <f t="shared" si="880"/>
        <v>0.67953606666666666</v>
      </c>
      <c r="BE132" s="24">
        <f t="shared" si="881"/>
        <v>0.63991094645103863</v>
      </c>
      <c r="BF132" s="13">
        <v>300000</v>
      </c>
      <c r="BG132" s="20">
        <v>215250.95</v>
      </c>
      <c r="BH132" s="29">
        <v>995303.63</v>
      </c>
      <c r="BI132" s="24">
        <f t="shared" si="882"/>
        <v>0.71750316666666669</v>
      </c>
      <c r="BJ132" s="24">
        <f t="shared" si="883"/>
        <v>0.21626661805704459</v>
      </c>
      <c r="BK132" s="13"/>
      <c r="BL132" s="20"/>
      <c r="BM132" s="29"/>
      <c r="BN132" s="24" t="str">
        <f t="shared" si="792"/>
        <v xml:space="preserve"> </v>
      </c>
      <c r="BO132" s="24" t="str">
        <f>IF(BM132=0," ",IF(BL132/BM132*100&gt;200,"св.200",BL132/BM132))</f>
        <v xml:space="preserve"> </v>
      </c>
      <c r="BP132" s="13"/>
      <c r="BQ132" s="20"/>
      <c r="BR132" s="29"/>
      <c r="BS132" s="24" t="str">
        <f t="shared" si="736"/>
        <v xml:space="preserve"> </v>
      </c>
      <c r="BT132" s="24" t="str">
        <f t="shared" si="884"/>
        <v xml:space="preserve"> </v>
      </c>
      <c r="BU132" s="13">
        <v>7000</v>
      </c>
      <c r="BV132" s="20">
        <v>7000</v>
      </c>
      <c r="BW132" s="29">
        <v>9000</v>
      </c>
      <c r="BX132" s="24">
        <f t="shared" si="818"/>
        <v>1</v>
      </c>
      <c r="BY132" s="24">
        <f t="shared" si="885"/>
        <v>0.77777777777777779</v>
      </c>
      <c r="BZ132" s="13">
        <v>468994.83</v>
      </c>
      <c r="CA132" s="20">
        <v>468994.83</v>
      </c>
      <c r="CB132" s="29">
        <v>432457</v>
      </c>
      <c r="CC132" s="24">
        <f t="shared" si="758"/>
        <v>1</v>
      </c>
      <c r="CD132" s="24">
        <f t="shared" si="874"/>
        <v>1.0844889318475595</v>
      </c>
      <c r="CE132" s="13">
        <f t="shared" ref="CE132" si="898">CJ132+CO132</f>
        <v>896510.69</v>
      </c>
      <c r="CF132" s="13">
        <f t="shared" ref="CF132" si="899">CK132+CP132</f>
        <v>896510.68</v>
      </c>
      <c r="CG132" s="23">
        <v>190212.74</v>
      </c>
      <c r="CH132" s="30">
        <f t="shared" si="886"/>
        <v>0.99999998884564345</v>
      </c>
      <c r="CI132" s="24" t="str">
        <f t="shared" si="887"/>
        <v>св.200</v>
      </c>
      <c r="CJ132" s="13">
        <v>896510.69</v>
      </c>
      <c r="CK132" s="20">
        <v>896510.68</v>
      </c>
      <c r="CL132" s="29">
        <v>190212.74</v>
      </c>
      <c r="CM132" s="24">
        <f t="shared" si="875"/>
        <v>0.99999998884564345</v>
      </c>
      <c r="CN132" s="24" t="str">
        <f t="shared" si="876"/>
        <v>св.200</v>
      </c>
      <c r="CO132" s="13"/>
      <c r="CP132" s="20"/>
      <c r="CQ132" s="29"/>
      <c r="CR132" s="24" t="str">
        <f t="shared" si="888"/>
        <v xml:space="preserve"> </v>
      </c>
      <c r="CS132" s="24" t="str">
        <f t="shared" si="889"/>
        <v xml:space="preserve"> </v>
      </c>
      <c r="CT132" s="13"/>
      <c r="CU132" s="20"/>
      <c r="CV132" s="29"/>
      <c r="CW132" s="24" t="str">
        <f t="shared" si="509"/>
        <v xml:space="preserve"> </v>
      </c>
      <c r="CX132" s="24" t="str">
        <f t="shared" si="510"/>
        <v xml:space="preserve"> </v>
      </c>
      <c r="CY132" s="13"/>
      <c r="CZ132" s="20"/>
      <c r="DA132" s="29"/>
      <c r="DB132" s="24" t="str">
        <f t="shared" si="863"/>
        <v xml:space="preserve"> </v>
      </c>
      <c r="DC132" s="24" t="str">
        <f t="shared" si="877"/>
        <v xml:space="preserve"> </v>
      </c>
      <c r="DD132" s="13">
        <v>15758.95</v>
      </c>
      <c r="DE132" s="20">
        <v>15209.2</v>
      </c>
      <c r="DF132" s="29">
        <v>6314.79</v>
      </c>
      <c r="DG132" s="24">
        <f t="shared" si="864"/>
        <v>0.96511506159991622</v>
      </c>
      <c r="DH132" s="24" t="str">
        <f t="shared" si="878"/>
        <v>св.200</v>
      </c>
      <c r="DI132" s="13"/>
      <c r="DJ132" s="29"/>
      <c r="DK132" s="24" t="str">
        <f t="shared" si="890"/>
        <v xml:space="preserve"> </v>
      </c>
      <c r="DL132" s="13"/>
      <c r="DM132" s="20"/>
      <c r="DN132" s="29"/>
      <c r="DO132" s="24" t="str">
        <f t="shared" si="891"/>
        <v xml:space="preserve"> </v>
      </c>
      <c r="DP132" s="58" t="str">
        <f t="shared" ref="DP132:DP143" si="900">IF(DN132=0," ",IF(DM132/DN132*100&gt;200,"св.200",DM132/DN132))</f>
        <v xml:space="preserve"> </v>
      </c>
      <c r="DQ132" s="13">
        <v>139667</v>
      </c>
      <c r="DR132" s="20">
        <v>138024.57999999999</v>
      </c>
      <c r="DS132" s="29">
        <v>92998.2</v>
      </c>
      <c r="DT132" s="24">
        <f t="shared" si="626"/>
        <v>0.98824045766000546</v>
      </c>
      <c r="DU132" s="24">
        <f t="shared" ref="DU132:DU136" si="901">IF(DS132=0," ",IF(DR132/DS132*100&gt;200,"св.200",DR132/DS132))</f>
        <v>1.4841639945719378</v>
      </c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4"/>
      <c r="EL132" s="64"/>
      <c r="EM132" s="64"/>
      <c r="EN132" s="64"/>
    </row>
    <row r="133" spans="1:144" s="15" customFormat="1" ht="15.75" customHeight="1" outlineLevel="1" x14ac:dyDescent="0.25">
      <c r="A133" s="14">
        <v>108</v>
      </c>
      <c r="B133" s="8" t="s">
        <v>81</v>
      </c>
      <c r="C133" s="13">
        <f t="shared" si="512"/>
        <v>415000</v>
      </c>
      <c r="D133" s="13">
        <f t="shared" si="513"/>
        <v>224879.96999999997</v>
      </c>
      <c r="E133" s="23">
        <v>260263.83</v>
      </c>
      <c r="F133" s="24">
        <f t="shared" si="728"/>
        <v>0.54187944578313241</v>
      </c>
      <c r="G133" s="24">
        <f t="shared" si="729"/>
        <v>0.86404618728618565</v>
      </c>
      <c r="H133" s="13">
        <f t="shared" ref="H133:H137" si="902">M133+R133+W133+AB133+AG133+AL133</f>
        <v>315000</v>
      </c>
      <c r="I133" s="13">
        <f t="shared" ref="I133:I137" si="903">N133+S133+X133+AC133+AH133+AM133</f>
        <v>224037.28999999998</v>
      </c>
      <c r="J133" s="20">
        <v>259421.15</v>
      </c>
      <c r="K133" s="24">
        <f t="shared" ref="K133:K137" si="904">IF(I133&lt;=0," ",IF(I133/H133*100&gt;200,"СВ.200",I133/H133))</f>
        <v>0.71122949206349195</v>
      </c>
      <c r="L133" s="24">
        <f t="shared" ref="L133:L137" si="905">IF(J133=0," ",IF(I133/J133*100&gt;200,"св.200",I133/J133))</f>
        <v>0.86360456732228652</v>
      </c>
      <c r="M133" s="13">
        <v>35000</v>
      </c>
      <c r="N133" s="20">
        <v>39589.980000000003</v>
      </c>
      <c r="O133" s="29">
        <v>24973.93</v>
      </c>
      <c r="P133" s="24">
        <f t="shared" ref="P133:P137" si="906">IF(N133&lt;=0," ",IF(M133&lt;=0," ",IF(N133/M133*100&gt;200,"СВ.200",N133/M133)))</f>
        <v>1.1311422857142859</v>
      </c>
      <c r="Q133" s="24">
        <f t="shared" ref="Q133:Q136" si="907">IF(O133=0," ",IF(N133/O133*100&gt;200,"св.200",N133/O133))</f>
        <v>1.5852523010995867</v>
      </c>
      <c r="R133" s="13"/>
      <c r="S133" s="20"/>
      <c r="T133" s="29"/>
      <c r="U133" s="24" t="str">
        <f t="shared" ref="U133:U137" si="908">IF(S133&lt;=0," ",IF(R133&lt;=0," ",IF(S133/R133*100&gt;200,"СВ.200",S133/R133)))</f>
        <v xml:space="preserve"> </v>
      </c>
      <c r="V133" s="24" t="str">
        <f t="shared" ref="V133:V137" si="909">IF(S133=0," ",IF(S133/T133*100&gt;200,"св.200",S133/T133))</f>
        <v xml:space="preserve"> </v>
      </c>
      <c r="W133" s="13"/>
      <c r="X133" s="20"/>
      <c r="Y133" s="29"/>
      <c r="Z133" s="24" t="str">
        <f t="shared" ref="Z133:Z137" si="910">IF(X133&lt;=0," ",IF(W133&lt;=0," ",IF(X133/W133*100&gt;200,"СВ.200",X133/W133)))</f>
        <v xml:space="preserve"> </v>
      </c>
      <c r="AA133" s="24" t="str">
        <f t="shared" ref="AA133:AA137" si="911">IF(Y133=0," ",IF(X133/Y133*100&gt;200,"св.200",X133/Y133))</f>
        <v xml:space="preserve"> </v>
      </c>
      <c r="AB133" s="13">
        <v>20000</v>
      </c>
      <c r="AC133" s="20">
        <v>12764.63</v>
      </c>
      <c r="AD133" s="29">
        <v>18568.060000000001</v>
      </c>
      <c r="AE133" s="24">
        <f t="shared" ref="AE133:AE137" si="912">IF(AC133&lt;=0," ",IF(AB133&lt;=0," ",IF(AC133/AB133*100&gt;200,"СВ.200",AC133/AB133)))</f>
        <v>0.63823149999999995</v>
      </c>
      <c r="AF133" s="24">
        <f t="shared" ref="AF133:AF137" si="913">IF(AD133=0," ",IF(AC133/AD133*100&gt;200,"св.200",AC133/AD133))</f>
        <v>0.68745092379063821</v>
      </c>
      <c r="AG133" s="13">
        <v>260000</v>
      </c>
      <c r="AH133" s="20">
        <v>171682.68</v>
      </c>
      <c r="AI133" s="29">
        <v>215879.16</v>
      </c>
      <c r="AJ133" s="24">
        <f t="shared" ref="AJ133:AJ137" si="914">IF(AH133&lt;=0," ",IF(AG133&lt;=0," ",IF(AH133/AG133*100&gt;200,"СВ.200",AH133/AG133)))</f>
        <v>0.66031799999999996</v>
      </c>
      <c r="AK133" s="24">
        <f t="shared" ref="AK133:AK137" si="915">IF(AI133=0," ",IF(AH133/AI133*100&gt;200,"св.200",AH133/AI133))</f>
        <v>0.79527213279873787</v>
      </c>
      <c r="AL133" s="13"/>
      <c r="AM133" s="20"/>
      <c r="AN133" s="29"/>
      <c r="AO133" s="24" t="str">
        <f t="shared" ref="AO133:AO137" si="916">IF(AM133&lt;=0," ",IF(AL133&lt;=0," ",IF(AM133/AL133*100&gt;200,"СВ.200",AM133/AL133)))</f>
        <v xml:space="preserve"> </v>
      </c>
      <c r="AP133" s="24" t="str">
        <f t="shared" ref="AP133:AP137" si="917">IF(AN133=0," ",IF(AM133/AN133*100&gt;200,"св.200",AM133/AN133))</f>
        <v xml:space="preserve"> </v>
      </c>
      <c r="AQ133" s="13">
        <f t="shared" ref="AQ133:AQ137" si="918">AV133+BA133+BF133+BK133+BP133+BU133+BZ133+CE133+CT133+CY133+DD133+DL133+DQ133</f>
        <v>100000</v>
      </c>
      <c r="AR133" s="20">
        <f t="shared" ref="AR133:AR137" si="919">AW133+BB133+BG133+BL133+BQ133+BV133+CA133+CF133+CU133+CZ133+DE133+DI133+DM133+DR133</f>
        <v>842.68</v>
      </c>
      <c r="AS133" s="40">
        <v>842.68</v>
      </c>
      <c r="AT133" s="24">
        <f t="shared" ref="AT133:AT137" si="920">IF(AR133&lt;=0," ",IF(AQ133&lt;=0," ",IF(AR133/AQ133*100&gt;200,"СВ.200",AR133/AQ133)))</f>
        <v>8.4267999999999999E-3</v>
      </c>
      <c r="AU133" s="24">
        <f t="shared" ref="AU133:AU137" si="921">IF(AS133=0," ",IF(AR133/AS133*100&gt;200,"св.200",AR133/AS133))</f>
        <v>1</v>
      </c>
      <c r="AV133" s="13"/>
      <c r="AW133" s="20"/>
      <c r="AX133" s="29"/>
      <c r="AY133" s="24" t="str">
        <f t="shared" ref="AY133:AY137" si="922">IF(AW133&lt;=0," ",IF(AV133&lt;=0," ",IF(AW133/AV133*100&gt;200,"СВ.200",AW133/AV133)))</f>
        <v xml:space="preserve"> </v>
      </c>
      <c r="AZ133" s="24" t="str">
        <f t="shared" ref="AZ133:AZ137" si="923">IF(AX133=0," ",IF(AW133/AX133*100&gt;200,"св.200",AW133/AX133))</f>
        <v xml:space="preserve"> </v>
      </c>
      <c r="BA133" s="13">
        <v>100000</v>
      </c>
      <c r="BB133" s="20">
        <v>842.68</v>
      </c>
      <c r="BC133" s="29">
        <v>842.68</v>
      </c>
      <c r="BD133" s="24">
        <f t="shared" ref="BD133" si="924">IF(BB133&lt;=0," ",IF(BA133&lt;=0," ",IF(BB133/BA133*100&gt;200,"СВ.200",BB133/BA133)))</f>
        <v>8.4267999999999999E-3</v>
      </c>
      <c r="BE133" s="24">
        <f t="shared" ref="BE133" si="925">IF(BC133=0," ",IF(BB133/BC133*100&gt;200,"св.200",BB133/BC133))</f>
        <v>1</v>
      </c>
      <c r="BF133" s="13"/>
      <c r="BG133" s="20"/>
      <c r="BH133" s="29"/>
      <c r="BI133" s="24" t="str">
        <f t="shared" ref="BI133:BI137" si="926">IF(BG133&lt;=0," ",IF(BF133&lt;=0," ",IF(BG133/BF133*100&gt;200,"СВ.200",BG133/BF133)))</f>
        <v xml:space="preserve"> </v>
      </c>
      <c r="BJ133" s="24" t="str">
        <f t="shared" ref="BJ133:BJ137" si="927">IF(BH133=0," ",IF(BG133/BH133*100&gt;200,"св.200",BG133/BH133))</f>
        <v xml:space="preserve"> </v>
      </c>
      <c r="BK133" s="13"/>
      <c r="BL133" s="20"/>
      <c r="BM133" s="29"/>
      <c r="BN133" s="24" t="str">
        <f t="shared" si="792"/>
        <v xml:space="preserve"> </v>
      </c>
      <c r="BO133" s="24" t="str">
        <f t="shared" ref="BO133:BO137" si="928">IF(BM133=0," ",IF(BL133/BM133*100&gt;200,"св.200",BL133/BM133))</f>
        <v xml:space="preserve"> </v>
      </c>
      <c r="BP133" s="13"/>
      <c r="BQ133" s="20"/>
      <c r="BR133" s="29"/>
      <c r="BS133" s="24" t="str">
        <f t="shared" si="736"/>
        <v xml:space="preserve"> </v>
      </c>
      <c r="BT133" s="24" t="str">
        <f t="shared" ref="BT133:BT137" si="929">IF(BR133=0," ",IF(BQ133/BR133*100&gt;200,"св.200",BQ133/BR133))</f>
        <v xml:space="preserve"> </v>
      </c>
      <c r="BU133" s="13"/>
      <c r="BV133" s="20"/>
      <c r="BW133" s="29"/>
      <c r="BX133" s="24" t="str">
        <f t="shared" ref="BX133:BX137" si="930">IF(BV133&lt;=0," ",IF(BU133&lt;=0," ",IF(BV133/BU133*100&gt;200,"СВ.200",BV133/BU133)))</f>
        <v xml:space="preserve"> </v>
      </c>
      <c r="BY133" s="24" t="str">
        <f t="shared" ref="BY133:BY137" si="931">IF(BW133=0," ",IF(BV133/BW133*100&gt;200,"св.200",BV133/BW133))</f>
        <v xml:space="preserve"> </v>
      </c>
      <c r="BZ133" s="13"/>
      <c r="CA133" s="20"/>
      <c r="CB133" s="29"/>
      <c r="CC133" s="24" t="str">
        <f t="shared" ref="CC133:CC137" si="932">IF(CA133&lt;=0," ",IF(BZ133&lt;=0," ",IF(CA133/BZ133*100&gt;200,"СВ.200",CA133/BZ133)))</f>
        <v xml:space="preserve"> </v>
      </c>
      <c r="CD133" s="24" t="str">
        <f t="shared" ref="CD133:CD137" si="933">IF(CB133=0," ",IF(CA133/CB133*100&gt;200,"св.200",CA133/CB133))</f>
        <v xml:space="preserve"> </v>
      </c>
      <c r="CE133" s="13">
        <f t="shared" ref="CE133:CE137" si="934">CJ133+CO133</f>
        <v>0</v>
      </c>
      <c r="CF133" s="13">
        <f t="shared" ref="CF133:CF137" si="935">CK133+CP133</f>
        <v>0</v>
      </c>
      <c r="CG133" s="23">
        <v>0</v>
      </c>
      <c r="CH133" s="30" t="str">
        <f t="shared" ref="CH133:CH137" si="936">IF(CF133&lt;=0," ",IF(CE133&lt;=0," ",IF(CF133/CE133*100&gt;200,"СВ.200",CF133/CE133)))</f>
        <v xml:space="preserve"> </v>
      </c>
      <c r="CI133" s="24" t="str">
        <f t="shared" ref="CI133:CI137" si="937">IF(CG133=0," ",IF(CF133/CG133*100&gt;200,"св.200",CF133/CG133))</f>
        <v xml:space="preserve"> </v>
      </c>
      <c r="CJ133" s="13"/>
      <c r="CK133" s="20"/>
      <c r="CL133" s="29"/>
      <c r="CM133" s="24" t="str">
        <f t="shared" ref="CM133:CM137" si="938">IF(CK133&lt;=0," ",IF(CJ133&lt;=0," ",IF(CK133/CJ133*100&gt;200,"СВ.200",CK133/CJ133)))</f>
        <v xml:space="preserve"> </v>
      </c>
      <c r="CN133" s="24" t="str">
        <f t="shared" ref="CN133:CN137" si="939">IF(CL133=0," ",IF(CK133/CL133*100&gt;200,"св.200",CK133/CL133))</f>
        <v xml:space="preserve"> </v>
      </c>
      <c r="CO133" s="13"/>
      <c r="CP133" s="20"/>
      <c r="CQ133" s="29"/>
      <c r="CR133" s="24" t="str">
        <f t="shared" ref="CR133:CR137" si="940">IF(CP133&lt;=0," ",IF(CO133&lt;=0," ",IF(CP133/CO133*100&gt;200,"СВ.200",CP133/CO133)))</f>
        <v xml:space="preserve"> </v>
      </c>
      <c r="CS133" s="24" t="str">
        <f t="shared" ref="CS133:CS137" si="941">IF(CQ133=0," ",IF(CP133/CQ133*100&gt;200,"св.200",CP133/CQ133))</f>
        <v xml:space="preserve"> </v>
      </c>
      <c r="CT133" s="13"/>
      <c r="CU133" s="20"/>
      <c r="CV133" s="29"/>
      <c r="CW133" s="24" t="str">
        <f t="shared" si="509"/>
        <v xml:space="preserve"> </v>
      </c>
      <c r="CX133" s="24" t="str">
        <f t="shared" si="510"/>
        <v xml:space="preserve"> </v>
      </c>
      <c r="CY133" s="13"/>
      <c r="CZ133" s="20"/>
      <c r="DA133" s="29"/>
      <c r="DB133" s="24" t="str">
        <f t="shared" ref="DB133:DB137" si="942">IF(CZ133&lt;=0," ",IF(CY133&lt;=0," ",IF(CZ133/CY133*100&gt;200,"СВ.200",CZ133/CY133)))</f>
        <v xml:space="preserve"> </v>
      </c>
      <c r="DC133" s="24" t="str">
        <f t="shared" ref="DC133:DC137" si="943">IF(DA133=0," ",IF(CZ133/DA133*100&gt;200,"св.200",CZ133/DA133))</f>
        <v xml:space="preserve"> </v>
      </c>
      <c r="DD133" s="13"/>
      <c r="DE133" s="20"/>
      <c r="DF133" s="29"/>
      <c r="DG133" s="24" t="str">
        <f t="shared" ref="DG133:DG138" si="944">IF(DE133&lt;=0," ",IF(DD133&lt;=0," ",IF(DE133/DD133*100&gt;200,"СВ.200",DE133/DD133)))</f>
        <v xml:space="preserve"> </v>
      </c>
      <c r="DH133" s="24" t="str">
        <f t="shared" ref="DH133:DH138" si="945">IF(DF133=0," ",IF(DE133/DF133*100&gt;200,"св.200",DE133/DF133))</f>
        <v xml:space="preserve"> </v>
      </c>
      <c r="DI133" s="13"/>
      <c r="DJ133" s="29"/>
      <c r="DK133" s="24" t="str">
        <f t="shared" si="890"/>
        <v xml:space="preserve"> </v>
      </c>
      <c r="DL133" s="13"/>
      <c r="DM133" s="20"/>
      <c r="DN133" s="29"/>
      <c r="DO133" s="24" t="str">
        <f t="shared" ref="DO133:DO137" si="946">IF(DM133&lt;=0," ",IF(DL133&lt;=0," ",IF(DM133/DL133*100&gt;200,"СВ.200",DM133/DL133)))</f>
        <v xml:space="preserve"> </v>
      </c>
      <c r="DP133" s="58" t="str">
        <f t="shared" ref="DP133:DP136" si="947">IF(DN133=0," ",IF(DM133/DN133*100&gt;200,"св.200",DM133/DN133))</f>
        <v xml:space="preserve"> </v>
      </c>
      <c r="DQ133" s="13"/>
      <c r="DR133" s="20"/>
      <c r="DS133" s="29"/>
      <c r="DT133" s="24" t="str">
        <f t="shared" si="626"/>
        <v xml:space="preserve"> </v>
      </c>
      <c r="DU133" s="24" t="str">
        <f t="shared" si="901"/>
        <v xml:space="preserve"> </v>
      </c>
      <c r="DV133" s="64"/>
      <c r="DW133" s="64"/>
      <c r="DX133" s="64"/>
      <c r="DY133" s="64"/>
      <c r="DZ133" s="64"/>
      <c r="EA133" s="64"/>
      <c r="EB133" s="64"/>
      <c r="EC133" s="64"/>
      <c r="ED133" s="64"/>
      <c r="EE133" s="64"/>
      <c r="EF133" s="64"/>
      <c r="EG133" s="64"/>
      <c r="EH133" s="64"/>
      <c r="EI133" s="64"/>
      <c r="EJ133" s="64"/>
      <c r="EK133" s="64"/>
      <c r="EL133" s="64"/>
      <c r="EM133" s="64"/>
      <c r="EN133" s="64"/>
    </row>
    <row r="134" spans="1:144" s="15" customFormat="1" ht="15.75" customHeight="1" outlineLevel="1" x14ac:dyDescent="0.25">
      <c r="A134" s="14">
        <v>109</v>
      </c>
      <c r="B134" s="8" t="s">
        <v>33</v>
      </c>
      <c r="C134" s="13">
        <f t="shared" si="512"/>
        <v>410600</v>
      </c>
      <c r="D134" s="13">
        <f t="shared" si="513"/>
        <v>196481.57</v>
      </c>
      <c r="E134" s="23">
        <v>196372.64</v>
      </c>
      <c r="F134" s="24">
        <f t="shared" ref="F134:F145" si="948">IF(D134&lt;=0," ",IF(D134/C134*100&gt;200,"СВ.200",D134/C134))</f>
        <v>0.47852306380905996</v>
      </c>
      <c r="G134" s="24">
        <f t="shared" ref="G134:G143" si="949">IF(E134=0," ",IF(D134/E134*100&gt;200,"св.200",D134/E134))</f>
        <v>1.0005547106765993</v>
      </c>
      <c r="H134" s="13">
        <f t="shared" si="902"/>
        <v>410600</v>
      </c>
      <c r="I134" s="13">
        <f t="shared" si="903"/>
        <v>196481.57</v>
      </c>
      <c r="J134" s="20">
        <v>196372.64</v>
      </c>
      <c r="K134" s="24">
        <f t="shared" si="904"/>
        <v>0.47852306380905996</v>
      </c>
      <c r="L134" s="24">
        <f t="shared" si="905"/>
        <v>1.0005547106765993</v>
      </c>
      <c r="M134" s="13">
        <v>100000</v>
      </c>
      <c r="N134" s="20">
        <v>77532.7</v>
      </c>
      <c r="O134" s="29">
        <v>69913.460000000006</v>
      </c>
      <c r="P134" s="24">
        <f t="shared" si="906"/>
        <v>0.77532699999999999</v>
      </c>
      <c r="Q134" s="24">
        <f t="shared" si="907"/>
        <v>1.1089810173892123</v>
      </c>
      <c r="R134" s="13"/>
      <c r="S134" s="20"/>
      <c r="T134" s="29"/>
      <c r="U134" s="24" t="str">
        <f t="shared" si="908"/>
        <v xml:space="preserve"> </v>
      </c>
      <c r="V134" s="24" t="str">
        <f t="shared" si="909"/>
        <v xml:space="preserve"> </v>
      </c>
      <c r="W134" s="13">
        <v>600</v>
      </c>
      <c r="X134" s="20"/>
      <c r="Y134" s="29">
        <v>480.9</v>
      </c>
      <c r="Z134" s="24" t="str">
        <f t="shared" si="910"/>
        <v xml:space="preserve"> </v>
      </c>
      <c r="AA134" s="24">
        <f t="shared" si="911"/>
        <v>0</v>
      </c>
      <c r="AB134" s="13">
        <v>60000</v>
      </c>
      <c r="AC134" s="20">
        <v>35142.86</v>
      </c>
      <c r="AD134" s="29">
        <v>19063.97</v>
      </c>
      <c r="AE134" s="24">
        <f t="shared" si="912"/>
        <v>0.58571433333333334</v>
      </c>
      <c r="AF134" s="24">
        <f t="shared" si="913"/>
        <v>1.8434177141487318</v>
      </c>
      <c r="AG134" s="13">
        <v>250000</v>
      </c>
      <c r="AH134" s="20">
        <v>83806.009999999995</v>
      </c>
      <c r="AI134" s="29">
        <v>106914.31</v>
      </c>
      <c r="AJ134" s="24">
        <f t="shared" si="914"/>
        <v>0.33522404</v>
      </c>
      <c r="AK134" s="24">
        <f t="shared" si="915"/>
        <v>0.78386148682996692</v>
      </c>
      <c r="AL134" s="13"/>
      <c r="AM134" s="20"/>
      <c r="AN134" s="29"/>
      <c r="AO134" s="24" t="str">
        <f t="shared" si="916"/>
        <v xml:space="preserve"> </v>
      </c>
      <c r="AP134" s="24" t="str">
        <f t="shared" si="917"/>
        <v xml:space="preserve"> </v>
      </c>
      <c r="AQ134" s="13">
        <f t="shared" si="918"/>
        <v>0</v>
      </c>
      <c r="AR134" s="20">
        <f t="shared" si="919"/>
        <v>0</v>
      </c>
      <c r="AS134" s="40">
        <v>0</v>
      </c>
      <c r="AT134" s="24" t="str">
        <f t="shared" si="920"/>
        <v xml:space="preserve"> </v>
      </c>
      <c r="AU134" s="24" t="str">
        <f t="shared" si="921"/>
        <v xml:space="preserve"> </v>
      </c>
      <c r="AV134" s="13"/>
      <c r="AW134" s="20"/>
      <c r="AX134" s="29"/>
      <c r="AY134" s="24" t="str">
        <f t="shared" si="922"/>
        <v xml:space="preserve"> </v>
      </c>
      <c r="AZ134" s="24" t="str">
        <f t="shared" si="923"/>
        <v xml:space="preserve"> </v>
      </c>
      <c r="BA134" s="13"/>
      <c r="BB134" s="20"/>
      <c r="BC134" s="29"/>
      <c r="BD134" s="24" t="str">
        <f t="shared" ref="BD134:BD137" si="950">IF(BB134&lt;=0," ",IF(BA134&lt;=0," ",IF(BB134/BA134*100&gt;200,"СВ.200",BB134/BA134)))</f>
        <v xml:space="preserve"> </v>
      </c>
      <c r="BE134" s="24" t="str">
        <f t="shared" ref="BE134:BE137" si="951">IF(BC134=0," ",IF(BB134/BC134*100&gt;200,"св.200",BB134/BC134))</f>
        <v xml:space="preserve"> </v>
      </c>
      <c r="BF134" s="13"/>
      <c r="BG134" s="20"/>
      <c r="BH134" s="29"/>
      <c r="BI134" s="24" t="str">
        <f t="shared" si="926"/>
        <v xml:space="preserve"> </v>
      </c>
      <c r="BJ134" s="24" t="str">
        <f t="shared" si="927"/>
        <v xml:space="preserve"> </v>
      </c>
      <c r="BK134" s="13"/>
      <c r="BL134" s="20"/>
      <c r="BM134" s="29"/>
      <c r="BN134" s="24" t="str">
        <f t="shared" si="792"/>
        <v xml:space="preserve"> </v>
      </c>
      <c r="BO134" s="24" t="str">
        <f t="shared" si="928"/>
        <v xml:space="preserve"> </v>
      </c>
      <c r="BP134" s="13"/>
      <c r="BQ134" s="20"/>
      <c r="BR134" s="29"/>
      <c r="BS134" s="24" t="str">
        <f t="shared" ref="BS134:BS143" si="952">IF(BQ134&lt;=0," ",IF(BP134&lt;=0," ",IF(BQ134/BP134*100&gt;200,"СВ.200",BQ134/BP134)))</f>
        <v xml:space="preserve"> </v>
      </c>
      <c r="BT134" s="24" t="str">
        <f t="shared" si="929"/>
        <v xml:space="preserve"> </v>
      </c>
      <c r="BU134" s="13"/>
      <c r="BV134" s="20"/>
      <c r="BW134" s="29"/>
      <c r="BX134" s="24" t="str">
        <f t="shared" si="930"/>
        <v xml:space="preserve"> </v>
      </c>
      <c r="BY134" s="24" t="str">
        <f t="shared" ref="BY134" si="953">IF(BV134=0," ",IF(BV134/BW134*100&gt;200,"св.200",BV134/BW134))</f>
        <v xml:space="preserve"> </v>
      </c>
      <c r="BZ134" s="13"/>
      <c r="CA134" s="20"/>
      <c r="CB134" s="29"/>
      <c r="CC134" s="24" t="str">
        <f t="shared" si="932"/>
        <v xml:space="preserve"> </v>
      </c>
      <c r="CD134" s="24" t="str">
        <f t="shared" si="933"/>
        <v xml:space="preserve"> </v>
      </c>
      <c r="CE134" s="13">
        <f t="shared" si="934"/>
        <v>0</v>
      </c>
      <c r="CF134" s="13">
        <f t="shared" si="935"/>
        <v>0</v>
      </c>
      <c r="CG134" s="23">
        <v>0</v>
      </c>
      <c r="CH134" s="30" t="str">
        <f t="shared" si="936"/>
        <v xml:space="preserve"> </v>
      </c>
      <c r="CI134" s="24" t="str">
        <f t="shared" si="937"/>
        <v xml:space="preserve"> </v>
      </c>
      <c r="CJ134" s="13"/>
      <c r="CK134" s="20"/>
      <c r="CL134" s="29"/>
      <c r="CM134" s="24" t="str">
        <f t="shared" si="938"/>
        <v xml:space="preserve"> </v>
      </c>
      <c r="CN134" s="24" t="str">
        <f t="shared" si="939"/>
        <v xml:space="preserve"> </v>
      </c>
      <c r="CO134" s="13"/>
      <c r="CP134" s="20"/>
      <c r="CQ134" s="29"/>
      <c r="CR134" s="24" t="str">
        <f t="shared" si="940"/>
        <v xml:space="preserve"> </v>
      </c>
      <c r="CS134" s="24" t="str">
        <f t="shared" si="941"/>
        <v xml:space="preserve"> </v>
      </c>
      <c r="CT134" s="13"/>
      <c r="CU134" s="20"/>
      <c r="CV134" s="29"/>
      <c r="CW134" s="24" t="str">
        <f t="shared" ref="CW134:CW145" si="954">IF(CU134&lt;=0," ",IF(CT134&lt;=0," ",IF(CU134/CT134*100&gt;200,"СВ.200",CU134/CT134)))</f>
        <v xml:space="preserve"> </v>
      </c>
      <c r="CX134" s="24" t="str">
        <f t="shared" ref="CX134:CX145" si="955">IF(CV134=0," ",IF(CU134/CV134*100&gt;200,"св.200",CU134/CV134))</f>
        <v xml:space="preserve"> </v>
      </c>
      <c r="CY134" s="13"/>
      <c r="CZ134" s="20"/>
      <c r="DA134" s="29"/>
      <c r="DB134" s="24" t="str">
        <f t="shared" si="942"/>
        <v xml:space="preserve"> </v>
      </c>
      <c r="DC134" s="24" t="str">
        <f t="shared" si="943"/>
        <v xml:space="preserve"> </v>
      </c>
      <c r="DD134" s="13"/>
      <c r="DE134" s="20"/>
      <c r="DF134" s="29"/>
      <c r="DG134" s="24" t="str">
        <f t="shared" si="944"/>
        <v xml:space="preserve"> </v>
      </c>
      <c r="DH134" s="24" t="str">
        <f t="shared" si="945"/>
        <v xml:space="preserve"> </v>
      </c>
      <c r="DI134" s="13"/>
      <c r="DJ134" s="29"/>
      <c r="DK134" s="24" t="str">
        <f t="shared" si="890"/>
        <v xml:space="preserve"> </v>
      </c>
      <c r="DL134" s="13"/>
      <c r="DM134" s="20"/>
      <c r="DN134" s="29"/>
      <c r="DO134" s="24" t="str">
        <f t="shared" si="946"/>
        <v xml:space="preserve"> </v>
      </c>
      <c r="DP134" s="58" t="str">
        <f t="shared" si="947"/>
        <v xml:space="preserve"> </v>
      </c>
      <c r="DQ134" s="13"/>
      <c r="DR134" s="20"/>
      <c r="DS134" s="29"/>
      <c r="DT134" s="24" t="str">
        <f t="shared" si="626"/>
        <v xml:space="preserve"> </v>
      </c>
      <c r="DU134" s="24" t="str">
        <f t="shared" si="901"/>
        <v xml:space="preserve"> </v>
      </c>
      <c r="DV134" s="64"/>
      <c r="DW134" s="64"/>
      <c r="DX134" s="64"/>
      <c r="DY134" s="64"/>
      <c r="DZ134" s="64"/>
      <c r="EA134" s="64"/>
      <c r="EB134" s="64"/>
      <c r="EC134" s="64"/>
      <c r="ED134" s="64"/>
      <c r="EE134" s="64"/>
      <c r="EF134" s="64"/>
      <c r="EG134" s="64"/>
      <c r="EH134" s="64"/>
      <c r="EI134" s="64"/>
      <c r="EJ134" s="64"/>
      <c r="EK134" s="64"/>
      <c r="EL134" s="64"/>
      <c r="EM134" s="64"/>
      <c r="EN134" s="64"/>
    </row>
    <row r="135" spans="1:144" s="15" customFormat="1" ht="15.75" customHeight="1" outlineLevel="1" x14ac:dyDescent="0.25">
      <c r="A135" s="14">
        <v>110</v>
      </c>
      <c r="B135" s="8" t="s">
        <v>147</v>
      </c>
      <c r="C135" s="13">
        <f t="shared" si="512"/>
        <v>2528990</v>
      </c>
      <c r="D135" s="13">
        <f t="shared" si="513"/>
        <v>2019521.5799999998</v>
      </c>
      <c r="E135" s="23">
        <v>1622424.3</v>
      </c>
      <c r="F135" s="24">
        <f t="shared" si="948"/>
        <v>0.79854866171870975</v>
      </c>
      <c r="G135" s="24">
        <f t="shared" si="949"/>
        <v>1.2447555056960129</v>
      </c>
      <c r="H135" s="13">
        <f t="shared" si="902"/>
        <v>2277600</v>
      </c>
      <c r="I135" s="13">
        <f t="shared" si="903"/>
        <v>1807845.5799999998</v>
      </c>
      <c r="J135" s="20">
        <v>1369673.4000000001</v>
      </c>
      <c r="K135" s="24">
        <f t="shared" si="904"/>
        <v>0.79375025465402171</v>
      </c>
      <c r="L135" s="24">
        <f t="shared" si="905"/>
        <v>1.3199099726986008</v>
      </c>
      <c r="M135" s="13">
        <v>2007600</v>
      </c>
      <c r="N135" s="20">
        <v>1582339.22</v>
      </c>
      <c r="O135" s="31">
        <v>1295549.33</v>
      </c>
      <c r="P135" s="24">
        <f t="shared" si="906"/>
        <v>0.78817454672245468</v>
      </c>
      <c r="Q135" s="24">
        <f>IF(O135=0," ",IF(N135/O135*100&gt;200,"св.200",N135/O135))</f>
        <v>1.2213654728222505</v>
      </c>
      <c r="R135" s="13"/>
      <c r="S135" s="20"/>
      <c r="T135" s="31"/>
      <c r="U135" s="24" t="str">
        <f t="shared" si="908"/>
        <v xml:space="preserve"> </v>
      </c>
      <c r="V135" s="24" t="str">
        <f t="shared" si="909"/>
        <v xml:space="preserve"> </v>
      </c>
      <c r="W135" s="13"/>
      <c r="X135" s="20"/>
      <c r="Y135" s="31"/>
      <c r="Z135" s="24" t="str">
        <f t="shared" si="910"/>
        <v xml:space="preserve"> </v>
      </c>
      <c r="AA135" s="24" t="str">
        <f t="shared" si="911"/>
        <v xml:space="preserve"> </v>
      </c>
      <c r="AB135" s="13">
        <v>60000</v>
      </c>
      <c r="AC135" s="20">
        <v>117473.94</v>
      </c>
      <c r="AD135" s="31">
        <v>5484.31</v>
      </c>
      <c r="AE135" s="24">
        <f t="shared" si="912"/>
        <v>1.9578990000000001</v>
      </c>
      <c r="AF135" s="24" t="str">
        <f t="shared" si="913"/>
        <v>св.200</v>
      </c>
      <c r="AG135" s="13">
        <v>210000</v>
      </c>
      <c r="AH135" s="20">
        <v>108032.42</v>
      </c>
      <c r="AI135" s="31">
        <v>68639.759999999995</v>
      </c>
      <c r="AJ135" s="24">
        <f t="shared" si="914"/>
        <v>0.5144400952380952</v>
      </c>
      <c r="AK135" s="24">
        <f t="shared" si="915"/>
        <v>1.5739043959361165</v>
      </c>
      <c r="AL135" s="13"/>
      <c r="AM135" s="20"/>
      <c r="AN135" s="31"/>
      <c r="AO135" s="24" t="str">
        <f t="shared" si="916"/>
        <v xml:space="preserve"> </v>
      </c>
      <c r="AP135" s="24" t="str">
        <f t="shared" si="917"/>
        <v xml:space="preserve"> </v>
      </c>
      <c r="AQ135" s="13">
        <f t="shared" si="918"/>
        <v>251390</v>
      </c>
      <c r="AR135" s="20">
        <f t="shared" si="919"/>
        <v>211676</v>
      </c>
      <c r="AS135" s="40">
        <v>252750.9</v>
      </c>
      <c r="AT135" s="24">
        <f t="shared" si="920"/>
        <v>0.84202235570229522</v>
      </c>
      <c r="AU135" s="24">
        <f t="shared" si="921"/>
        <v>0.83748861032740141</v>
      </c>
      <c r="AV135" s="13"/>
      <c r="AW135" s="20"/>
      <c r="AX135" s="31"/>
      <c r="AY135" s="24" t="str">
        <f t="shared" si="922"/>
        <v xml:space="preserve"> </v>
      </c>
      <c r="AZ135" s="24" t="str">
        <f t="shared" si="923"/>
        <v xml:space="preserve"> </v>
      </c>
      <c r="BA135" s="13"/>
      <c r="BB135" s="20"/>
      <c r="BC135" s="31">
        <v>24691.9</v>
      </c>
      <c r="BD135" s="24" t="str">
        <f t="shared" si="950"/>
        <v xml:space="preserve"> </v>
      </c>
      <c r="BE135" s="24">
        <f t="shared" si="951"/>
        <v>0</v>
      </c>
      <c r="BF135" s="13">
        <v>40392</v>
      </c>
      <c r="BG135" s="20">
        <v>26928</v>
      </c>
      <c r="BH135" s="31">
        <v>30294</v>
      </c>
      <c r="BI135" s="24">
        <f t="shared" si="926"/>
        <v>0.66666666666666663</v>
      </c>
      <c r="BJ135" s="24">
        <f t="shared" si="927"/>
        <v>0.88888888888888884</v>
      </c>
      <c r="BK135" s="13"/>
      <c r="BL135" s="20"/>
      <c r="BM135" s="31"/>
      <c r="BN135" s="24" t="str">
        <f t="shared" si="792"/>
        <v xml:space="preserve"> </v>
      </c>
      <c r="BO135" s="24" t="str">
        <f t="shared" si="928"/>
        <v xml:space="preserve"> </v>
      </c>
      <c r="BP135" s="13"/>
      <c r="BQ135" s="20"/>
      <c r="BR135" s="31"/>
      <c r="BS135" s="24" t="str">
        <f t="shared" si="952"/>
        <v xml:space="preserve"> </v>
      </c>
      <c r="BT135" s="24" t="str">
        <f t="shared" si="929"/>
        <v xml:space="preserve"> </v>
      </c>
      <c r="BU135" s="13">
        <v>135000</v>
      </c>
      <c r="BV135" s="20">
        <v>108750</v>
      </c>
      <c r="BW135" s="31">
        <v>101250</v>
      </c>
      <c r="BX135" s="24">
        <f t="shared" si="930"/>
        <v>0.80555555555555558</v>
      </c>
      <c r="BY135" s="24">
        <f t="shared" si="931"/>
        <v>1.0740740740740742</v>
      </c>
      <c r="BZ135" s="13"/>
      <c r="CA135" s="20"/>
      <c r="CB135" s="31"/>
      <c r="CC135" s="24" t="str">
        <f t="shared" si="932"/>
        <v xml:space="preserve"> </v>
      </c>
      <c r="CD135" s="24" t="str">
        <f t="shared" si="933"/>
        <v xml:space="preserve"> </v>
      </c>
      <c r="CE135" s="13">
        <f t="shared" si="934"/>
        <v>0</v>
      </c>
      <c r="CF135" s="13">
        <f t="shared" si="935"/>
        <v>0</v>
      </c>
      <c r="CG135" s="23">
        <v>0</v>
      </c>
      <c r="CH135" s="30" t="str">
        <f t="shared" si="936"/>
        <v xml:space="preserve"> </v>
      </c>
      <c r="CI135" s="24" t="str">
        <f t="shared" si="937"/>
        <v xml:space="preserve"> </v>
      </c>
      <c r="CJ135" s="13"/>
      <c r="CK135" s="20"/>
      <c r="CL135" s="31"/>
      <c r="CM135" s="24" t="str">
        <f t="shared" si="938"/>
        <v xml:space="preserve"> </v>
      </c>
      <c r="CN135" s="24" t="str">
        <f t="shared" si="939"/>
        <v xml:space="preserve"> </v>
      </c>
      <c r="CO135" s="13"/>
      <c r="CP135" s="20"/>
      <c r="CQ135" s="31"/>
      <c r="CR135" s="24" t="str">
        <f t="shared" si="940"/>
        <v xml:space="preserve"> </v>
      </c>
      <c r="CS135" s="24" t="str">
        <f t="shared" si="941"/>
        <v xml:space="preserve"> </v>
      </c>
      <c r="CT135" s="13"/>
      <c r="CU135" s="20"/>
      <c r="CV135" s="31"/>
      <c r="CW135" s="24" t="str">
        <f t="shared" si="954"/>
        <v xml:space="preserve"> </v>
      </c>
      <c r="CX135" s="24" t="str">
        <f t="shared" si="955"/>
        <v xml:space="preserve"> </v>
      </c>
      <c r="CY135" s="13"/>
      <c r="CZ135" s="20"/>
      <c r="DA135" s="31"/>
      <c r="DB135" s="24" t="str">
        <f t="shared" si="942"/>
        <v xml:space="preserve"> </v>
      </c>
      <c r="DC135" s="24" t="str">
        <f t="shared" si="943"/>
        <v xml:space="preserve"> </v>
      </c>
      <c r="DD135" s="13"/>
      <c r="DE135" s="20"/>
      <c r="DF135" s="31"/>
      <c r="DG135" s="24" t="str">
        <f t="shared" si="944"/>
        <v xml:space="preserve"> </v>
      </c>
      <c r="DH135" s="24" t="str">
        <f t="shared" si="945"/>
        <v xml:space="preserve"> </v>
      </c>
      <c r="DI135" s="13"/>
      <c r="DJ135" s="31"/>
      <c r="DK135" s="24" t="str">
        <f t="shared" si="890"/>
        <v xml:space="preserve"> </v>
      </c>
      <c r="DL135" s="13"/>
      <c r="DM135" s="20"/>
      <c r="DN135" s="31"/>
      <c r="DO135" s="24" t="str">
        <f t="shared" si="946"/>
        <v xml:space="preserve"> </v>
      </c>
      <c r="DP135" s="58" t="str">
        <f t="shared" si="947"/>
        <v xml:space="preserve"> </v>
      </c>
      <c r="DQ135" s="13">
        <v>75998</v>
      </c>
      <c r="DR135" s="20">
        <v>75998</v>
      </c>
      <c r="DS135" s="31">
        <v>96515</v>
      </c>
      <c r="DT135" s="24">
        <f t="shared" si="626"/>
        <v>1</v>
      </c>
      <c r="DU135" s="24">
        <f t="shared" si="901"/>
        <v>0.78742164430399419</v>
      </c>
      <c r="DV135" s="64"/>
      <c r="DW135" s="64"/>
      <c r="DX135" s="64"/>
      <c r="DY135" s="64"/>
      <c r="DZ135" s="64"/>
      <c r="EA135" s="64"/>
      <c r="EB135" s="64"/>
      <c r="EC135" s="64"/>
      <c r="ED135" s="64"/>
      <c r="EE135" s="64"/>
      <c r="EF135" s="64"/>
      <c r="EG135" s="64"/>
      <c r="EH135" s="64"/>
      <c r="EI135" s="64"/>
      <c r="EJ135" s="64"/>
      <c r="EK135" s="64"/>
      <c r="EL135" s="64"/>
      <c r="EM135" s="64"/>
      <c r="EN135" s="64"/>
    </row>
    <row r="136" spans="1:144" s="15" customFormat="1" ht="15.75" customHeight="1" outlineLevel="1" x14ac:dyDescent="0.25">
      <c r="A136" s="14">
        <v>111</v>
      </c>
      <c r="B136" s="8" t="s">
        <v>47</v>
      </c>
      <c r="C136" s="13">
        <f t="shared" ref="C136:C142" si="956">H136+AQ136</f>
        <v>1293820.7</v>
      </c>
      <c r="D136" s="13">
        <f t="shared" ref="D136:D142" si="957">I136+AR136</f>
        <v>493410.22000000009</v>
      </c>
      <c r="E136" s="23">
        <v>399490.26</v>
      </c>
      <c r="F136" s="24">
        <f t="shared" si="948"/>
        <v>0.38135903993497716</v>
      </c>
      <c r="G136" s="24">
        <f t="shared" si="949"/>
        <v>1.2350994990466102</v>
      </c>
      <c r="H136" s="13">
        <f t="shared" si="902"/>
        <v>1087003</v>
      </c>
      <c r="I136" s="13">
        <f t="shared" si="903"/>
        <v>480812.69000000006</v>
      </c>
      <c r="J136" s="20">
        <v>366047.07999999996</v>
      </c>
      <c r="K136" s="24">
        <f t="shared" si="904"/>
        <v>0.44232876082218731</v>
      </c>
      <c r="L136" s="24">
        <f t="shared" si="905"/>
        <v>1.3135269102542768</v>
      </c>
      <c r="M136" s="13">
        <v>537903</v>
      </c>
      <c r="N136" s="20">
        <v>326798.02</v>
      </c>
      <c r="O136" s="29">
        <v>259984.59</v>
      </c>
      <c r="P136" s="24">
        <f t="shared" si="906"/>
        <v>0.60754080196615379</v>
      </c>
      <c r="Q136" s="24">
        <f t="shared" si="907"/>
        <v>1.2569899623666156</v>
      </c>
      <c r="R136" s="13"/>
      <c r="S136" s="20"/>
      <c r="T136" s="29"/>
      <c r="U136" s="24" t="str">
        <f t="shared" si="908"/>
        <v xml:space="preserve"> </v>
      </c>
      <c r="V136" s="24" t="str">
        <f t="shared" si="909"/>
        <v xml:space="preserve"> </v>
      </c>
      <c r="W136" s="13">
        <v>100</v>
      </c>
      <c r="X136" s="20"/>
      <c r="Y136" s="29">
        <v>-276.48</v>
      </c>
      <c r="Z136" s="24" t="str">
        <f t="shared" si="910"/>
        <v xml:space="preserve"> </v>
      </c>
      <c r="AA136" s="24">
        <f t="shared" si="911"/>
        <v>0</v>
      </c>
      <c r="AB136" s="13">
        <v>131000</v>
      </c>
      <c r="AC136" s="20">
        <v>37013.279999999999</v>
      </c>
      <c r="AD136" s="29">
        <v>6277.61</v>
      </c>
      <c r="AE136" s="24">
        <f t="shared" si="912"/>
        <v>0.2825441221374046</v>
      </c>
      <c r="AF136" s="24" t="str">
        <f t="shared" si="913"/>
        <v>св.200</v>
      </c>
      <c r="AG136" s="13">
        <v>418000</v>
      </c>
      <c r="AH136" s="20">
        <v>117001.39</v>
      </c>
      <c r="AI136" s="29">
        <v>100061.36</v>
      </c>
      <c r="AJ136" s="24">
        <f t="shared" si="914"/>
        <v>0.27990763157894738</v>
      </c>
      <c r="AK136" s="24">
        <f t="shared" si="915"/>
        <v>1.1692964197168618</v>
      </c>
      <c r="AL136" s="13"/>
      <c r="AM136" s="20"/>
      <c r="AN136" s="29"/>
      <c r="AO136" s="24" t="str">
        <f t="shared" si="916"/>
        <v xml:space="preserve"> </v>
      </c>
      <c r="AP136" s="24" t="str">
        <f>IF(AM136=0," ",IF(AM136/AN136*100&gt;200,"св.200",AM136/AN136))</f>
        <v xml:space="preserve"> </v>
      </c>
      <c r="AQ136" s="13">
        <f t="shared" si="918"/>
        <v>206817.7</v>
      </c>
      <c r="AR136" s="20">
        <f t="shared" si="919"/>
        <v>12597.53</v>
      </c>
      <c r="AS136" s="40">
        <v>33443.179999999993</v>
      </c>
      <c r="AT136" s="24">
        <f t="shared" si="920"/>
        <v>6.0911275969126433E-2</v>
      </c>
      <c r="AU136" s="24">
        <f t="shared" si="921"/>
        <v>0.37668457365597419</v>
      </c>
      <c r="AV136" s="13"/>
      <c r="AW136" s="20"/>
      <c r="AX136" s="29"/>
      <c r="AY136" s="24" t="str">
        <f t="shared" si="922"/>
        <v xml:space="preserve"> </v>
      </c>
      <c r="AZ136" s="24" t="str">
        <f t="shared" si="923"/>
        <v xml:space="preserve"> </v>
      </c>
      <c r="BA136" s="13">
        <v>194220.17</v>
      </c>
      <c r="BB136" s="20"/>
      <c r="BC136" s="29">
        <v>5.09</v>
      </c>
      <c r="BD136" s="24" t="str">
        <f t="shared" si="950"/>
        <v xml:space="preserve"> </v>
      </c>
      <c r="BE136" s="24">
        <f t="shared" si="951"/>
        <v>0</v>
      </c>
      <c r="BF136" s="13"/>
      <c r="BG136" s="20"/>
      <c r="BH136" s="29"/>
      <c r="BI136" s="24" t="str">
        <f t="shared" si="926"/>
        <v xml:space="preserve"> </v>
      </c>
      <c r="BJ136" s="24" t="str">
        <f t="shared" si="927"/>
        <v xml:space="preserve"> </v>
      </c>
      <c r="BK136" s="13"/>
      <c r="BL136" s="20"/>
      <c r="BM136" s="29"/>
      <c r="BN136" s="24" t="str">
        <f t="shared" si="792"/>
        <v xml:space="preserve"> </v>
      </c>
      <c r="BO136" s="24" t="str">
        <f t="shared" si="928"/>
        <v xml:space="preserve"> </v>
      </c>
      <c r="BP136" s="13"/>
      <c r="BQ136" s="20"/>
      <c r="BR136" s="29"/>
      <c r="BS136" s="24" t="str">
        <f t="shared" si="952"/>
        <v xml:space="preserve"> </v>
      </c>
      <c r="BT136" s="24" t="str">
        <f t="shared" si="929"/>
        <v xml:space="preserve"> </v>
      </c>
      <c r="BU136" s="13"/>
      <c r="BV136" s="20"/>
      <c r="BW136" s="29"/>
      <c r="BX136" s="24" t="str">
        <f t="shared" si="930"/>
        <v xml:space="preserve"> </v>
      </c>
      <c r="BY136" s="24" t="str">
        <f t="shared" si="931"/>
        <v xml:space="preserve"> </v>
      </c>
      <c r="BZ136" s="13"/>
      <c r="CA136" s="20"/>
      <c r="CB136" s="29"/>
      <c r="CC136" s="24" t="str">
        <f t="shared" si="932"/>
        <v xml:space="preserve"> </v>
      </c>
      <c r="CD136" s="24" t="str">
        <f t="shared" si="933"/>
        <v xml:space="preserve"> </v>
      </c>
      <c r="CE136" s="13">
        <f t="shared" si="934"/>
        <v>0</v>
      </c>
      <c r="CF136" s="13">
        <f t="shared" si="935"/>
        <v>0</v>
      </c>
      <c r="CG136" s="23">
        <v>0</v>
      </c>
      <c r="CH136" s="30" t="str">
        <f t="shared" si="936"/>
        <v xml:space="preserve"> </v>
      </c>
      <c r="CI136" s="24" t="str">
        <f t="shared" si="937"/>
        <v xml:space="preserve"> </v>
      </c>
      <c r="CJ136" s="13"/>
      <c r="CK136" s="20"/>
      <c r="CL136" s="29"/>
      <c r="CM136" s="24" t="str">
        <f t="shared" si="938"/>
        <v xml:space="preserve"> </v>
      </c>
      <c r="CN136" s="24" t="str">
        <f t="shared" si="939"/>
        <v xml:space="preserve"> </v>
      </c>
      <c r="CO136" s="13"/>
      <c r="CP136" s="20"/>
      <c r="CQ136" s="29"/>
      <c r="CR136" s="24" t="str">
        <f t="shared" si="940"/>
        <v xml:space="preserve"> </v>
      </c>
      <c r="CS136" s="24" t="str">
        <f t="shared" si="941"/>
        <v xml:space="preserve"> </v>
      </c>
      <c r="CT136" s="13"/>
      <c r="CU136" s="20"/>
      <c r="CV136" s="29"/>
      <c r="CW136" s="24" t="str">
        <f t="shared" si="954"/>
        <v xml:space="preserve"> </v>
      </c>
      <c r="CX136" s="24" t="str">
        <f t="shared" si="955"/>
        <v xml:space="preserve"> </v>
      </c>
      <c r="CY136" s="13"/>
      <c r="CZ136" s="20"/>
      <c r="DA136" s="29"/>
      <c r="DB136" s="24" t="str">
        <f t="shared" si="942"/>
        <v xml:space="preserve"> </v>
      </c>
      <c r="DC136" s="24" t="str">
        <f t="shared" si="943"/>
        <v xml:space="preserve"> </v>
      </c>
      <c r="DD136" s="13"/>
      <c r="DE136" s="20"/>
      <c r="DF136" s="29"/>
      <c r="DG136" s="24" t="str">
        <f t="shared" si="944"/>
        <v xml:space="preserve"> </v>
      </c>
      <c r="DH136" s="24" t="str">
        <f t="shared" si="945"/>
        <v xml:space="preserve"> </v>
      </c>
      <c r="DI136" s="13"/>
      <c r="DJ136" s="29"/>
      <c r="DK136" s="24" t="str">
        <f t="shared" si="890"/>
        <v xml:space="preserve"> </v>
      </c>
      <c r="DL136" s="13"/>
      <c r="DM136" s="20"/>
      <c r="DN136" s="29"/>
      <c r="DO136" s="24" t="str">
        <f t="shared" si="946"/>
        <v xml:space="preserve"> </v>
      </c>
      <c r="DP136" s="58" t="str">
        <f t="shared" si="947"/>
        <v xml:space="preserve"> </v>
      </c>
      <c r="DQ136" s="13">
        <v>12597.53</v>
      </c>
      <c r="DR136" s="20">
        <v>12597.53</v>
      </c>
      <c r="DS136" s="29">
        <v>33438.089999999997</v>
      </c>
      <c r="DT136" s="24">
        <f t="shared" si="626"/>
        <v>1</v>
      </c>
      <c r="DU136" s="24">
        <f t="shared" si="901"/>
        <v>0.37674191318941969</v>
      </c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</row>
    <row r="137" spans="1:144" s="15" customFormat="1" ht="15.75" customHeight="1" outlineLevel="1" x14ac:dyDescent="0.25">
      <c r="A137" s="14">
        <f t="shared" ref="A137" si="958">A136+1</f>
        <v>112</v>
      </c>
      <c r="B137" s="8" t="s">
        <v>68</v>
      </c>
      <c r="C137" s="13">
        <f t="shared" si="956"/>
        <v>633999.78</v>
      </c>
      <c r="D137" s="13">
        <f t="shared" si="957"/>
        <v>270131.87</v>
      </c>
      <c r="E137" s="23">
        <v>158059.29999999999</v>
      </c>
      <c r="F137" s="24">
        <f t="shared" si="948"/>
        <v>0.42607565258145669</v>
      </c>
      <c r="G137" s="24">
        <f t="shared" si="949"/>
        <v>1.7090539436781007</v>
      </c>
      <c r="H137" s="13">
        <f t="shared" si="902"/>
        <v>622000</v>
      </c>
      <c r="I137" s="13">
        <f t="shared" si="903"/>
        <v>258132.09</v>
      </c>
      <c r="J137" s="20">
        <v>137005.1</v>
      </c>
      <c r="K137" s="24">
        <f t="shared" si="904"/>
        <v>0.41500336012861738</v>
      </c>
      <c r="L137" s="24">
        <f t="shared" si="905"/>
        <v>1.8841057011746276</v>
      </c>
      <c r="M137" s="13">
        <v>38000</v>
      </c>
      <c r="N137" s="20">
        <v>36273</v>
      </c>
      <c r="O137" s="29">
        <v>28856.080000000002</v>
      </c>
      <c r="P137" s="24">
        <f t="shared" si="906"/>
        <v>0.95455263157894732</v>
      </c>
      <c r="Q137" s="24">
        <f>IF(O137=0," ",IF(N137/O137*100&gt;200,"св.200",N137/O137))</f>
        <v>1.2570314470988435</v>
      </c>
      <c r="R137" s="13"/>
      <c r="S137" s="20"/>
      <c r="T137" s="29"/>
      <c r="U137" s="24" t="str">
        <f t="shared" si="908"/>
        <v xml:space="preserve"> </v>
      </c>
      <c r="V137" s="24" t="str">
        <f t="shared" si="909"/>
        <v xml:space="preserve"> </v>
      </c>
      <c r="W137" s="13"/>
      <c r="X137" s="20"/>
      <c r="Y137" s="29">
        <v>-416.4</v>
      </c>
      <c r="Z137" s="24" t="str">
        <f t="shared" si="910"/>
        <v xml:space="preserve"> </v>
      </c>
      <c r="AA137" s="24">
        <f t="shared" si="911"/>
        <v>0</v>
      </c>
      <c r="AB137" s="13">
        <v>150000</v>
      </c>
      <c r="AC137" s="20">
        <v>115298.43</v>
      </c>
      <c r="AD137" s="29">
        <v>51040.81</v>
      </c>
      <c r="AE137" s="24">
        <f t="shared" si="912"/>
        <v>0.7686561999999999</v>
      </c>
      <c r="AF137" s="24" t="str">
        <f t="shared" si="913"/>
        <v>св.200</v>
      </c>
      <c r="AG137" s="13">
        <v>434000</v>
      </c>
      <c r="AH137" s="20">
        <v>106560.66</v>
      </c>
      <c r="AI137" s="29">
        <v>57524.61</v>
      </c>
      <c r="AJ137" s="24">
        <f t="shared" si="914"/>
        <v>0.24553147465437788</v>
      </c>
      <c r="AK137" s="24">
        <f t="shared" si="915"/>
        <v>1.8524360269456848</v>
      </c>
      <c r="AL137" s="13"/>
      <c r="AM137" s="20"/>
      <c r="AN137" s="29"/>
      <c r="AO137" s="24" t="str">
        <f t="shared" si="916"/>
        <v xml:space="preserve"> </v>
      </c>
      <c r="AP137" s="24" t="str">
        <f t="shared" si="917"/>
        <v xml:space="preserve"> </v>
      </c>
      <c r="AQ137" s="13">
        <f t="shared" si="918"/>
        <v>11999.78</v>
      </c>
      <c r="AR137" s="20">
        <f t="shared" si="919"/>
        <v>11999.78</v>
      </c>
      <c r="AS137" s="40">
        <v>21054.2</v>
      </c>
      <c r="AT137" s="24">
        <f t="shared" si="920"/>
        <v>1</v>
      </c>
      <c r="AU137" s="24">
        <f t="shared" si="921"/>
        <v>0.56994708894187385</v>
      </c>
      <c r="AV137" s="13"/>
      <c r="AW137" s="20"/>
      <c r="AX137" s="29"/>
      <c r="AY137" s="24" t="str">
        <f t="shared" si="922"/>
        <v xml:space="preserve"> </v>
      </c>
      <c r="AZ137" s="24" t="str">
        <f t="shared" si="923"/>
        <v xml:space="preserve"> </v>
      </c>
      <c r="BA137" s="13"/>
      <c r="BB137" s="20"/>
      <c r="BC137" s="29"/>
      <c r="BD137" s="24" t="str">
        <f t="shared" si="950"/>
        <v xml:space="preserve"> </v>
      </c>
      <c r="BE137" s="24" t="str">
        <f t="shared" si="951"/>
        <v xml:space="preserve"> </v>
      </c>
      <c r="BF137" s="13"/>
      <c r="BG137" s="20"/>
      <c r="BH137" s="29"/>
      <c r="BI137" s="24" t="str">
        <f t="shared" si="926"/>
        <v xml:space="preserve"> </v>
      </c>
      <c r="BJ137" s="24" t="str">
        <f t="shared" si="927"/>
        <v xml:space="preserve"> </v>
      </c>
      <c r="BK137" s="13"/>
      <c r="BL137" s="20"/>
      <c r="BM137" s="29"/>
      <c r="BN137" s="24" t="str">
        <f t="shared" si="792"/>
        <v xml:space="preserve"> </v>
      </c>
      <c r="BO137" s="24" t="str">
        <f t="shared" si="928"/>
        <v xml:space="preserve"> </v>
      </c>
      <c r="BP137" s="13"/>
      <c r="BQ137" s="20"/>
      <c r="BR137" s="29"/>
      <c r="BS137" s="24" t="str">
        <f t="shared" si="952"/>
        <v xml:space="preserve"> </v>
      </c>
      <c r="BT137" s="24" t="str">
        <f t="shared" si="929"/>
        <v xml:space="preserve"> </v>
      </c>
      <c r="BU137" s="13"/>
      <c r="BV137" s="20"/>
      <c r="BW137" s="29"/>
      <c r="BX137" s="24" t="str">
        <f t="shared" si="930"/>
        <v xml:space="preserve"> </v>
      </c>
      <c r="BY137" s="24" t="str">
        <f t="shared" si="931"/>
        <v xml:space="preserve"> </v>
      </c>
      <c r="BZ137" s="13"/>
      <c r="CA137" s="20"/>
      <c r="CB137" s="29"/>
      <c r="CC137" s="24" t="str">
        <f t="shared" si="932"/>
        <v xml:space="preserve"> </v>
      </c>
      <c r="CD137" s="24" t="str">
        <f t="shared" si="933"/>
        <v xml:space="preserve"> </v>
      </c>
      <c r="CE137" s="13">
        <f t="shared" si="934"/>
        <v>0</v>
      </c>
      <c r="CF137" s="13">
        <f t="shared" si="935"/>
        <v>0</v>
      </c>
      <c r="CG137" s="23">
        <v>0</v>
      </c>
      <c r="CH137" s="30" t="str">
        <f t="shared" si="936"/>
        <v xml:space="preserve"> </v>
      </c>
      <c r="CI137" s="24" t="str">
        <f t="shared" si="937"/>
        <v xml:space="preserve"> </v>
      </c>
      <c r="CJ137" s="13"/>
      <c r="CK137" s="20"/>
      <c r="CL137" s="29"/>
      <c r="CM137" s="24" t="str">
        <f t="shared" si="938"/>
        <v xml:space="preserve"> </v>
      </c>
      <c r="CN137" s="24" t="str">
        <f t="shared" si="939"/>
        <v xml:space="preserve"> </v>
      </c>
      <c r="CO137" s="13"/>
      <c r="CP137" s="20"/>
      <c r="CQ137" s="29"/>
      <c r="CR137" s="24" t="str">
        <f t="shared" si="940"/>
        <v xml:space="preserve"> </v>
      </c>
      <c r="CS137" s="24" t="str">
        <f t="shared" si="941"/>
        <v xml:space="preserve"> </v>
      </c>
      <c r="CT137" s="13"/>
      <c r="CU137" s="20"/>
      <c r="CV137" s="29"/>
      <c r="CW137" s="24" t="str">
        <f t="shared" si="954"/>
        <v xml:space="preserve"> </v>
      </c>
      <c r="CX137" s="24" t="str">
        <f t="shared" si="955"/>
        <v xml:space="preserve"> </v>
      </c>
      <c r="CY137" s="13"/>
      <c r="CZ137" s="20"/>
      <c r="DA137" s="29"/>
      <c r="DB137" s="24" t="str">
        <f t="shared" si="942"/>
        <v xml:space="preserve"> </v>
      </c>
      <c r="DC137" s="24" t="str">
        <f t="shared" si="943"/>
        <v xml:space="preserve"> </v>
      </c>
      <c r="DD137" s="13"/>
      <c r="DE137" s="20"/>
      <c r="DF137" s="29"/>
      <c r="DG137" s="24" t="str">
        <f t="shared" si="944"/>
        <v xml:space="preserve"> </v>
      </c>
      <c r="DH137" s="24" t="str">
        <f t="shared" si="945"/>
        <v xml:space="preserve"> </v>
      </c>
      <c r="DI137" s="13"/>
      <c r="DJ137" s="29"/>
      <c r="DK137" s="24" t="str">
        <f t="shared" si="890"/>
        <v xml:space="preserve"> </v>
      </c>
      <c r="DL137" s="13"/>
      <c r="DM137" s="20"/>
      <c r="DN137" s="29"/>
      <c r="DO137" s="24" t="str">
        <f t="shared" si="946"/>
        <v xml:space="preserve"> </v>
      </c>
      <c r="DP137" s="58" t="str">
        <f>IF(DM137=0," ",IF(DM137/DN137*100&gt;200,"св.200",DM137/DN137))</f>
        <v xml:space="preserve"> </v>
      </c>
      <c r="DQ137" s="13">
        <v>11999.78</v>
      </c>
      <c r="DR137" s="20">
        <v>11999.78</v>
      </c>
      <c r="DS137" s="29">
        <v>21054.2</v>
      </c>
      <c r="DT137" s="24">
        <f t="shared" si="626"/>
        <v>1</v>
      </c>
      <c r="DU137" s="24">
        <f>IF(DR137=0," ",IF(DR137/DS137*100&gt;200,"св.200",DR137/DS137))</f>
        <v>0.56994708894187385</v>
      </c>
      <c r="DV137" s="64"/>
      <c r="DW137" s="64"/>
      <c r="DX137" s="64"/>
      <c r="DY137" s="64"/>
      <c r="DZ137" s="64"/>
      <c r="EA137" s="64"/>
      <c r="EB137" s="64"/>
      <c r="EC137" s="64"/>
      <c r="ED137" s="64"/>
      <c r="EE137" s="64"/>
      <c r="EF137" s="64"/>
      <c r="EG137" s="64"/>
      <c r="EH137" s="64"/>
      <c r="EI137" s="64"/>
      <c r="EJ137" s="64"/>
      <c r="EK137" s="64"/>
      <c r="EL137" s="64"/>
      <c r="EM137" s="64"/>
      <c r="EN137" s="64"/>
    </row>
    <row r="138" spans="1:144" s="17" customFormat="1" ht="15.75" x14ac:dyDescent="0.25">
      <c r="A138" s="16"/>
      <c r="B138" s="7" t="s">
        <v>142</v>
      </c>
      <c r="C138" s="43">
        <f>SUM(C139:C142)</f>
        <v>40481928.270000003</v>
      </c>
      <c r="D138" s="43">
        <f>SUM(D139:D142)</f>
        <v>28347113.419999994</v>
      </c>
      <c r="E138" s="26">
        <v>23528697.850000001</v>
      </c>
      <c r="F138" s="22">
        <f t="shared" si="948"/>
        <v>0.70024118492910892</v>
      </c>
      <c r="G138" s="22">
        <f t="shared" si="949"/>
        <v>1.2047888753010609</v>
      </c>
      <c r="H138" s="21">
        <f>SUM(H139:H142)</f>
        <v>38136870.579999998</v>
      </c>
      <c r="I138" s="43">
        <f>SUM(I139:I142)</f>
        <v>26736742.859999999</v>
      </c>
      <c r="J138" s="43">
        <v>21921445.930000003</v>
      </c>
      <c r="K138" s="22">
        <f t="shared" si="857"/>
        <v>0.70107333017569273</v>
      </c>
      <c r="L138" s="22">
        <f t="shared" si="865"/>
        <v>1.2196614650957012</v>
      </c>
      <c r="M138" s="43">
        <f>SUM(M139:M142)</f>
        <v>27774470.060000002</v>
      </c>
      <c r="N138" s="43">
        <f>SUM(N139:N142)</f>
        <v>21254847.740000002</v>
      </c>
      <c r="O138" s="43">
        <v>17020679.710000001</v>
      </c>
      <c r="P138" s="22">
        <f t="shared" si="858"/>
        <v>0.76526564482001136</v>
      </c>
      <c r="Q138" s="22">
        <f t="shared" si="866"/>
        <v>1.248766095252491</v>
      </c>
      <c r="R138" s="43">
        <f>SUM(R139:R142)</f>
        <v>3729400</v>
      </c>
      <c r="S138" s="43">
        <f>SUM(S139:S142)</f>
        <v>2666713.9</v>
      </c>
      <c r="T138" s="43">
        <v>2695525.71</v>
      </c>
      <c r="U138" s="22">
        <f t="shared" si="859"/>
        <v>0.71505172413793106</v>
      </c>
      <c r="V138" s="22">
        <f t="shared" si="879"/>
        <v>0.98931124645069701</v>
      </c>
      <c r="W138" s="43">
        <f>SUM(W139:W142)</f>
        <v>135000</v>
      </c>
      <c r="X138" s="43">
        <f>SUM(X139:X142)</f>
        <v>112947.3</v>
      </c>
      <c r="Y138" s="43">
        <v>109716.9</v>
      </c>
      <c r="Z138" s="22">
        <f t="shared" si="894"/>
        <v>0.83664666666666665</v>
      </c>
      <c r="AA138" s="22">
        <f t="shared" si="895"/>
        <v>1.0294430484273618</v>
      </c>
      <c r="AB138" s="43">
        <f>SUM(AB139:AB142)</f>
        <v>2427000</v>
      </c>
      <c r="AC138" s="43">
        <f>SUM(AC139:AC142)</f>
        <v>1008824.6000000001</v>
      </c>
      <c r="AD138" s="43">
        <v>595330.96000000008</v>
      </c>
      <c r="AE138" s="22">
        <f t="shared" si="860"/>
        <v>0.41566732591676969</v>
      </c>
      <c r="AF138" s="22">
        <f t="shared" si="869"/>
        <v>1.6945609548006708</v>
      </c>
      <c r="AG138" s="43">
        <f>SUM(AG139:AG142)</f>
        <v>4071000.52</v>
      </c>
      <c r="AH138" s="43">
        <f>SUM(AH139:AH142)</f>
        <v>1693409.32</v>
      </c>
      <c r="AI138" s="43">
        <v>1500192.65</v>
      </c>
      <c r="AJ138" s="22">
        <f t="shared" si="861"/>
        <v>0.41596882920565187</v>
      </c>
      <c r="AK138" s="22">
        <f t="shared" si="870"/>
        <v>1.1287945718171597</v>
      </c>
      <c r="AL138" s="43">
        <f>SUM(AL139:AL142)</f>
        <v>0</v>
      </c>
      <c r="AM138" s="43">
        <f>SUM(AM139:AM142)</f>
        <v>0</v>
      </c>
      <c r="AN138" s="43">
        <v>0</v>
      </c>
      <c r="AO138" s="22" t="str">
        <f t="shared" si="811"/>
        <v xml:space="preserve"> </v>
      </c>
      <c r="AP138" s="22" t="str">
        <f t="shared" si="871"/>
        <v xml:space="preserve"> </v>
      </c>
      <c r="AQ138" s="43">
        <f>SUM(AQ139:AQ142)</f>
        <v>2345057.6899999995</v>
      </c>
      <c r="AR138" s="43">
        <f>SUM(AR139:AR142)</f>
        <v>1610370.56</v>
      </c>
      <c r="AS138" s="43">
        <v>1607251.9199999997</v>
      </c>
      <c r="AT138" s="22">
        <f t="shared" ref="AT138:AT143" si="959">IF(AR138&lt;=0," ",IF(AQ138&lt;=0," ",IF(AR138/AQ138*100&gt;200,"СВ.200",AR138/AQ138)))</f>
        <v>0.68670829159857483</v>
      </c>
      <c r="AU138" s="22">
        <f t="shared" ref="AU138:AU143" si="960">IF(AS138=0," ",IF(AR138/AS138*100&gt;200,"св.200",AR138/AS138))</f>
        <v>1.0019403554360042</v>
      </c>
      <c r="AV138" s="43">
        <f>SUM(AV139:AV142)</f>
        <v>150000</v>
      </c>
      <c r="AW138" s="43">
        <f>SUM(AW139:AW142)</f>
        <v>165917.37</v>
      </c>
      <c r="AX138" s="43">
        <v>160388.38</v>
      </c>
      <c r="AY138" s="22">
        <f t="shared" si="862"/>
        <v>1.1061158</v>
      </c>
      <c r="AZ138" s="22">
        <f t="shared" si="872"/>
        <v>1.0344725097915446</v>
      </c>
      <c r="BA138" s="43">
        <f>SUM(BA139:BA142)</f>
        <v>355212.85</v>
      </c>
      <c r="BB138" s="43">
        <f>SUM(BB139:BB142)</f>
        <v>88983.75</v>
      </c>
      <c r="BC138" s="43">
        <v>107566.07</v>
      </c>
      <c r="BD138" s="22">
        <f t="shared" si="880"/>
        <v>0.25050825160182127</v>
      </c>
      <c r="BE138" s="22">
        <f t="shared" si="881"/>
        <v>0.82724738386370344</v>
      </c>
      <c r="BF138" s="43">
        <f>SUM(BF139:BF142)</f>
        <v>10080</v>
      </c>
      <c r="BG138" s="43">
        <f>SUM(BG139:BG142)</f>
        <v>6720</v>
      </c>
      <c r="BH138" s="43">
        <v>2772.7200000000003</v>
      </c>
      <c r="BI138" s="22">
        <f t="shared" si="882"/>
        <v>0.66666666666666663</v>
      </c>
      <c r="BJ138" s="22" t="str">
        <f t="shared" si="883"/>
        <v>св.200</v>
      </c>
      <c r="BK138" s="43">
        <f>SUM(BK139:BK142)</f>
        <v>0</v>
      </c>
      <c r="BL138" s="43">
        <f>SUM(BL139:BL142)</f>
        <v>0</v>
      </c>
      <c r="BM138" s="43">
        <v>0</v>
      </c>
      <c r="BN138" s="22" t="str">
        <f t="shared" si="792"/>
        <v xml:space="preserve"> </v>
      </c>
      <c r="BO138" s="22" t="str">
        <f t="shared" si="873"/>
        <v xml:space="preserve"> </v>
      </c>
      <c r="BP138" s="43">
        <f>SUM(BP139:BP142)</f>
        <v>1250982.94</v>
      </c>
      <c r="BQ138" s="43">
        <f>SUM(BQ139:BQ142)</f>
        <v>632776.66</v>
      </c>
      <c r="BR138" s="43">
        <v>651757.23</v>
      </c>
      <c r="BS138" s="22">
        <f t="shared" si="952"/>
        <v>0.5058235726220216</v>
      </c>
      <c r="BT138" s="22">
        <f t="shared" si="884"/>
        <v>0.97087785278576821</v>
      </c>
      <c r="BU138" s="43">
        <f>SUM(BU139:BU142)</f>
        <v>149000</v>
      </c>
      <c r="BV138" s="43">
        <f>SUM(BV139:BV142)</f>
        <v>133116.41</v>
      </c>
      <c r="BW138" s="43">
        <v>153220.53</v>
      </c>
      <c r="BX138" s="22">
        <f t="shared" si="818"/>
        <v>0.89339872483221483</v>
      </c>
      <c r="BY138" s="22">
        <f t="shared" si="885"/>
        <v>0.86878964587839502</v>
      </c>
      <c r="BZ138" s="43">
        <f>SUM(BZ139:BZ142)</f>
        <v>1000</v>
      </c>
      <c r="CA138" s="43">
        <f>SUM(CA139:CA142)</f>
        <v>168</v>
      </c>
      <c r="CB138" s="43">
        <v>306730.94</v>
      </c>
      <c r="CC138" s="22">
        <f t="shared" ref="CC138:CC143" si="961">IF(CA138&lt;=0," ",IF(BZ138&lt;=0," ",IF(CA138/BZ138*100&gt;200,"СВ.200",CA138/BZ138)))</f>
        <v>0.16800000000000001</v>
      </c>
      <c r="CD138" s="22">
        <f t="shared" si="874"/>
        <v>5.4771129381339884E-4</v>
      </c>
      <c r="CE138" s="43">
        <f>SUM(CE139:CE142)</f>
        <v>190797.63</v>
      </c>
      <c r="CF138" s="43">
        <f>SUM(CF139:CF142)</f>
        <v>410914.05</v>
      </c>
      <c r="CG138" s="43">
        <v>122456.85</v>
      </c>
      <c r="CH138" s="22" t="str">
        <f t="shared" si="886"/>
        <v>СВ.200</v>
      </c>
      <c r="CI138" s="22" t="str">
        <f t="shared" si="887"/>
        <v>св.200</v>
      </c>
      <c r="CJ138" s="43">
        <f>SUM(CJ139:CJ142)</f>
        <v>190797.63</v>
      </c>
      <c r="CK138" s="43">
        <f>SUM(CK139:CK142)</f>
        <v>410914.05</v>
      </c>
      <c r="CL138" s="43">
        <v>122456.85</v>
      </c>
      <c r="CM138" s="22" t="str">
        <f t="shared" si="875"/>
        <v>СВ.200</v>
      </c>
      <c r="CN138" s="22" t="str">
        <f t="shared" si="876"/>
        <v>св.200</v>
      </c>
      <c r="CO138" s="43">
        <f>SUM(CO139:CO142)</f>
        <v>0</v>
      </c>
      <c r="CP138" s="43">
        <f>SUM(CP139:CP142)</f>
        <v>0</v>
      </c>
      <c r="CQ138" s="43">
        <v>0</v>
      </c>
      <c r="CR138" s="22" t="str">
        <f t="shared" si="888"/>
        <v xml:space="preserve"> </v>
      </c>
      <c r="CS138" s="22" t="str">
        <f t="shared" si="889"/>
        <v xml:space="preserve"> </v>
      </c>
      <c r="CT138" s="43">
        <f>SUM(CT139:CT142)</f>
        <v>0</v>
      </c>
      <c r="CU138" s="43">
        <f>SUM(CU139:CU142)</f>
        <v>0</v>
      </c>
      <c r="CV138" s="43">
        <v>0</v>
      </c>
      <c r="CW138" s="34" t="str">
        <f t="shared" si="954"/>
        <v xml:space="preserve"> </v>
      </c>
      <c r="CX138" s="34" t="str">
        <f t="shared" si="955"/>
        <v xml:space="preserve"> </v>
      </c>
      <c r="CY138" s="43">
        <f>SUM(CY139:CY142)</f>
        <v>0</v>
      </c>
      <c r="CZ138" s="43">
        <f>SUM(CZ139:CZ142)</f>
        <v>0</v>
      </c>
      <c r="DA138" s="43">
        <v>0</v>
      </c>
      <c r="DB138" s="22" t="str">
        <f t="shared" si="863"/>
        <v xml:space="preserve"> </v>
      </c>
      <c r="DC138" s="22" t="str">
        <f t="shared" si="877"/>
        <v xml:space="preserve"> </v>
      </c>
      <c r="DD138" s="43">
        <f>SUM(DD139:DD142)</f>
        <v>0</v>
      </c>
      <c r="DE138" s="43">
        <f>SUM(DE139:DE142)</f>
        <v>0</v>
      </c>
      <c r="DF138" s="43">
        <v>0</v>
      </c>
      <c r="DG138" s="22" t="str">
        <f t="shared" si="944"/>
        <v xml:space="preserve"> </v>
      </c>
      <c r="DH138" s="22" t="str">
        <f t="shared" si="945"/>
        <v xml:space="preserve"> </v>
      </c>
      <c r="DI138" s="43">
        <f>SUM(DI139:DI142)</f>
        <v>-5209.95</v>
      </c>
      <c r="DJ138" s="43">
        <v>0</v>
      </c>
      <c r="DK138" s="22"/>
      <c r="DL138" s="43">
        <f>SUM(DL139:DL142)</f>
        <v>3945.21</v>
      </c>
      <c r="DM138" s="43">
        <f>SUM(DM139:DM142)</f>
        <v>3945.21</v>
      </c>
      <c r="DN138" s="43">
        <v>38909.199999999997</v>
      </c>
      <c r="DO138" s="22">
        <f t="shared" si="891"/>
        <v>1</v>
      </c>
      <c r="DP138" s="57">
        <f t="shared" si="900"/>
        <v>0.10139529982626218</v>
      </c>
      <c r="DQ138" s="43">
        <f>SUM(DQ139:DQ142)</f>
        <v>228829.11</v>
      </c>
      <c r="DR138" s="43">
        <f>SUM(DR139:DR142)</f>
        <v>167829.11</v>
      </c>
      <c r="DS138" s="43">
        <v>63450</v>
      </c>
      <c r="DT138" s="22">
        <f t="shared" si="626"/>
        <v>0.73342552440115683</v>
      </c>
      <c r="DU138" s="22" t="str">
        <f t="shared" ref="DU138:DU143" si="962">IF(DS138=0," ",IF(DR138/DS138*100&gt;200,"св.200",DR138/DS138))</f>
        <v>св.200</v>
      </c>
      <c r="DV138" s="63"/>
      <c r="DW138" s="63"/>
      <c r="DX138" s="63"/>
      <c r="DY138" s="63"/>
      <c r="DZ138" s="63"/>
      <c r="EA138" s="63"/>
      <c r="EB138" s="63"/>
      <c r="EC138" s="63"/>
      <c r="ED138" s="63"/>
      <c r="EE138" s="63"/>
      <c r="EF138" s="63"/>
      <c r="EG138" s="63"/>
      <c r="EH138" s="63"/>
      <c r="EI138" s="63"/>
      <c r="EJ138" s="63"/>
      <c r="EK138" s="63"/>
      <c r="EL138" s="63"/>
      <c r="EM138" s="63"/>
      <c r="EN138" s="63"/>
    </row>
    <row r="139" spans="1:144" s="15" customFormat="1" ht="15.75" customHeight="1" outlineLevel="1" x14ac:dyDescent="0.25">
      <c r="A139" s="14">
        <v>113</v>
      </c>
      <c r="B139" s="8" t="s">
        <v>75</v>
      </c>
      <c r="C139" s="13">
        <f t="shared" si="956"/>
        <v>35653080.57</v>
      </c>
      <c r="D139" s="13">
        <f t="shared" si="957"/>
        <v>26271906.519999996</v>
      </c>
      <c r="E139" s="23">
        <v>21631698.18</v>
      </c>
      <c r="F139" s="24">
        <f t="shared" si="948"/>
        <v>0.73687619975554874</v>
      </c>
      <c r="G139" s="24">
        <f t="shared" si="949"/>
        <v>1.2145096654635368</v>
      </c>
      <c r="H139" s="13">
        <f t="shared" ref="H139" si="963">M139+R139+W139+AB139+AG139+AL139</f>
        <v>34046300</v>
      </c>
      <c r="I139" s="13">
        <f t="shared" ref="I139" si="964">N139+S139+X139+AC139+AH139+AM139</f>
        <v>25052298.439999998</v>
      </c>
      <c r="J139" s="20">
        <v>20326883</v>
      </c>
      <c r="K139" s="24">
        <f t="shared" si="857"/>
        <v>0.73583027935487844</v>
      </c>
      <c r="L139" s="24">
        <f t="shared" si="865"/>
        <v>1.232471227388872</v>
      </c>
      <c r="M139" s="13">
        <v>26343900</v>
      </c>
      <c r="N139" s="20">
        <v>20541389.670000002</v>
      </c>
      <c r="O139" s="29">
        <v>16223168.1</v>
      </c>
      <c r="P139" s="24">
        <f t="shared" si="858"/>
        <v>0.77973988931023885</v>
      </c>
      <c r="Q139" s="24">
        <f t="shared" si="866"/>
        <v>1.2661762205373439</v>
      </c>
      <c r="R139" s="13">
        <v>3729400</v>
      </c>
      <c r="S139" s="20">
        <v>2666713.9</v>
      </c>
      <c r="T139" s="29">
        <v>2695525.71</v>
      </c>
      <c r="U139" s="24">
        <f t="shared" si="859"/>
        <v>0.71505172413793106</v>
      </c>
      <c r="V139" s="24">
        <f t="shared" si="879"/>
        <v>0.98931124645069701</v>
      </c>
      <c r="W139" s="13"/>
      <c r="X139" s="20"/>
      <c r="Y139" s="29"/>
      <c r="Z139" s="24" t="str">
        <f t="shared" si="894"/>
        <v xml:space="preserve"> </v>
      </c>
      <c r="AA139" s="24" t="str">
        <f t="shared" si="895"/>
        <v xml:space="preserve"> </v>
      </c>
      <c r="AB139" s="13">
        <v>2083000</v>
      </c>
      <c r="AC139" s="20">
        <v>873638.88</v>
      </c>
      <c r="AD139" s="29">
        <v>525354.80000000005</v>
      </c>
      <c r="AE139" s="24">
        <f t="shared" si="860"/>
        <v>0.41941376860297647</v>
      </c>
      <c r="AF139" s="24">
        <f t="shared" si="869"/>
        <v>1.6629502195468662</v>
      </c>
      <c r="AG139" s="13">
        <v>1890000</v>
      </c>
      <c r="AH139" s="20">
        <v>970555.99</v>
      </c>
      <c r="AI139" s="29">
        <v>882834.39</v>
      </c>
      <c r="AJ139" s="24">
        <f t="shared" si="861"/>
        <v>0.51352168783068786</v>
      </c>
      <c r="AK139" s="24">
        <f t="shared" si="870"/>
        <v>1.0993635963818762</v>
      </c>
      <c r="AL139" s="13"/>
      <c r="AM139" s="20"/>
      <c r="AN139" s="29"/>
      <c r="AO139" s="24" t="str">
        <f t="shared" si="811"/>
        <v xml:space="preserve"> </v>
      </c>
      <c r="AP139" s="24" t="str">
        <f t="shared" si="871"/>
        <v xml:space="preserve"> </v>
      </c>
      <c r="AQ139" s="13">
        <f t="shared" ref="AQ139" si="965">AV139+BA139+BF139+BK139+BP139+BU139+BZ139+CE139+CT139+CY139+DD139+DL139+DQ139</f>
        <v>1606780.5699999998</v>
      </c>
      <c r="AR139" s="20">
        <f t="shared" ref="AR139" si="966">AW139+BB139+BG139+BL139+BQ139+BV139+CA139+CF139+CU139+CZ139+DE139+DI139+DM139+DR139</f>
        <v>1219608.08</v>
      </c>
      <c r="AS139" s="40">
        <v>1304815.18</v>
      </c>
      <c r="AT139" s="24">
        <f t="shared" si="959"/>
        <v>0.75903835456511659</v>
      </c>
      <c r="AU139" s="24">
        <f t="shared" si="960"/>
        <v>0.93469795469424266</v>
      </c>
      <c r="AV139" s="13">
        <v>150000</v>
      </c>
      <c r="AW139" s="20">
        <v>165917.37</v>
      </c>
      <c r="AX139" s="29">
        <v>160388.38</v>
      </c>
      <c r="AY139" s="24">
        <f t="shared" si="862"/>
        <v>1.1061158</v>
      </c>
      <c r="AZ139" s="24">
        <f t="shared" si="872"/>
        <v>1.0344725097915446</v>
      </c>
      <c r="BA139" s="13"/>
      <c r="BB139" s="20"/>
      <c r="BC139" s="29"/>
      <c r="BD139" s="24" t="str">
        <f t="shared" si="880"/>
        <v xml:space="preserve"> </v>
      </c>
      <c r="BE139" s="24" t="str">
        <f t="shared" si="881"/>
        <v xml:space="preserve"> </v>
      </c>
      <c r="BF139" s="13"/>
      <c r="BG139" s="20"/>
      <c r="BH139" s="29">
        <v>-4787.28</v>
      </c>
      <c r="BI139" s="24" t="str">
        <f t="shared" si="882"/>
        <v xml:space="preserve"> </v>
      </c>
      <c r="BJ139" s="24">
        <f t="shared" si="883"/>
        <v>0</v>
      </c>
      <c r="BK139" s="13"/>
      <c r="BL139" s="20"/>
      <c r="BM139" s="29"/>
      <c r="BN139" s="24" t="str">
        <f t="shared" si="792"/>
        <v xml:space="preserve"> </v>
      </c>
      <c r="BO139" s="24" t="str">
        <f t="shared" si="873"/>
        <v xml:space="preserve"> </v>
      </c>
      <c r="BP139" s="13">
        <v>1250982.94</v>
      </c>
      <c r="BQ139" s="20">
        <v>632776.66</v>
      </c>
      <c r="BR139" s="29">
        <v>651757.23</v>
      </c>
      <c r="BS139" s="24">
        <f t="shared" si="952"/>
        <v>0.5058235726220216</v>
      </c>
      <c r="BT139" s="24">
        <f t="shared" ref="BT139" si="967">IF(BR139=0," ",IF(BQ139/BR139*100&gt;200,"св.200",BQ139/BR139))</f>
        <v>0.97087785278576821</v>
      </c>
      <c r="BU139" s="13"/>
      <c r="BV139" s="20"/>
      <c r="BW139" s="29"/>
      <c r="BX139" s="24" t="str">
        <f t="shared" si="818"/>
        <v xml:space="preserve"> </v>
      </c>
      <c r="BY139" s="24" t="str">
        <f t="shared" si="885"/>
        <v xml:space="preserve"> </v>
      </c>
      <c r="BZ139" s="13"/>
      <c r="CA139" s="20"/>
      <c r="CB139" s="29">
        <v>375000</v>
      </c>
      <c r="CC139" s="24" t="str">
        <f t="shared" si="961"/>
        <v xml:space="preserve"> </v>
      </c>
      <c r="CD139" s="24">
        <f t="shared" si="874"/>
        <v>0</v>
      </c>
      <c r="CE139" s="13">
        <f t="shared" ref="CE139" si="968">CJ139+CO139</f>
        <v>190797.63</v>
      </c>
      <c r="CF139" s="13">
        <f t="shared" ref="CF139" si="969">CK139+CP139</f>
        <v>410914.05</v>
      </c>
      <c r="CG139" s="23">
        <v>122456.85</v>
      </c>
      <c r="CH139" s="30" t="str">
        <f t="shared" si="886"/>
        <v>СВ.200</v>
      </c>
      <c r="CI139" s="24" t="str">
        <f t="shared" si="887"/>
        <v>св.200</v>
      </c>
      <c r="CJ139" s="13">
        <v>190797.63</v>
      </c>
      <c r="CK139" s="20">
        <v>410914.05</v>
      </c>
      <c r="CL139" s="29">
        <v>122456.85</v>
      </c>
      <c r="CM139" s="24" t="str">
        <f t="shared" si="875"/>
        <v>СВ.200</v>
      </c>
      <c r="CN139" s="24" t="str">
        <f t="shared" si="876"/>
        <v>св.200</v>
      </c>
      <c r="CO139" s="13"/>
      <c r="CP139" s="20"/>
      <c r="CQ139" s="29"/>
      <c r="CR139" s="24" t="str">
        <f t="shared" si="888"/>
        <v xml:space="preserve"> </v>
      </c>
      <c r="CS139" s="24" t="str">
        <f t="shared" si="889"/>
        <v xml:space="preserve"> </v>
      </c>
      <c r="CT139" s="13"/>
      <c r="CU139" s="20"/>
      <c r="CV139" s="29"/>
      <c r="CW139" s="24" t="str">
        <f t="shared" si="954"/>
        <v xml:space="preserve"> </v>
      </c>
      <c r="CX139" s="24" t="str">
        <f t="shared" si="955"/>
        <v xml:space="preserve"> </v>
      </c>
      <c r="CY139" s="13"/>
      <c r="CZ139" s="20"/>
      <c r="DA139" s="29"/>
      <c r="DB139" s="24" t="str">
        <f t="shared" si="863"/>
        <v xml:space="preserve"> </v>
      </c>
      <c r="DC139" s="24" t="str">
        <f t="shared" si="877"/>
        <v xml:space="preserve"> </v>
      </c>
      <c r="DD139" s="13"/>
      <c r="DE139" s="20"/>
      <c r="DF139" s="29"/>
      <c r="DG139" s="24" t="str">
        <f t="shared" si="864"/>
        <v xml:space="preserve"> </v>
      </c>
      <c r="DH139" s="24" t="str">
        <f t="shared" si="878"/>
        <v xml:space="preserve"> </v>
      </c>
      <c r="DI139" s="13"/>
      <c r="DJ139" s="29"/>
      <c r="DK139" s="24" t="str">
        <f t="shared" si="890"/>
        <v xml:space="preserve"> </v>
      </c>
      <c r="DL139" s="13"/>
      <c r="DM139" s="20"/>
      <c r="DN139" s="29"/>
      <c r="DO139" s="24" t="str">
        <f t="shared" ref="DO139:DO142" si="970">IF(DM139&lt;=0," ",IF(DL139&lt;=0," ",IF(DM139/DL139*100&gt;200,"СВ.200",DM139/DL139)))</f>
        <v xml:space="preserve"> </v>
      </c>
      <c r="DP139" s="58" t="str">
        <f t="shared" ref="DP139:DP142" si="971">IF(DN139=0," ",IF(DM139/DN139*100&gt;200,"св.200",DM139/DN139))</f>
        <v xml:space="preserve"> </v>
      </c>
      <c r="DQ139" s="13">
        <v>15000</v>
      </c>
      <c r="DR139" s="20">
        <v>10000</v>
      </c>
      <c r="DS139" s="29"/>
      <c r="DT139" s="24">
        <f t="shared" ref="DT139" si="972">IF(DR139&lt;=0," ",IF(DQ139&lt;=0," ",IF(DR139/DQ139*100&gt;200,"СВ.200",DR139/DQ139)))</f>
        <v>0.66666666666666663</v>
      </c>
      <c r="DU139" s="24" t="str">
        <f t="shared" ref="DU139" si="973">IF(DS139=0," ",IF(DR139/DS139*100&gt;200,"св.200",DR139/DS139))</f>
        <v xml:space="preserve"> </v>
      </c>
      <c r="DV139" s="64"/>
      <c r="DW139" s="64"/>
      <c r="DX139" s="64"/>
      <c r="DY139" s="64"/>
      <c r="DZ139" s="64"/>
      <c r="EA139" s="64"/>
      <c r="EB139" s="64"/>
      <c r="EC139" s="64"/>
      <c r="ED139" s="64"/>
      <c r="EE139" s="64"/>
      <c r="EF139" s="64"/>
      <c r="EG139" s="64"/>
      <c r="EH139" s="64"/>
      <c r="EI139" s="64"/>
      <c r="EJ139" s="64"/>
      <c r="EK139" s="64"/>
      <c r="EL139" s="64"/>
      <c r="EM139" s="64"/>
      <c r="EN139" s="64"/>
    </row>
    <row r="140" spans="1:144" s="15" customFormat="1" ht="15.75" customHeight="1" outlineLevel="1" x14ac:dyDescent="0.25">
      <c r="A140" s="14">
        <v>114</v>
      </c>
      <c r="B140" s="8" t="s">
        <v>57</v>
      </c>
      <c r="C140" s="13">
        <f t="shared" si="956"/>
        <v>2361613.17</v>
      </c>
      <c r="D140" s="13">
        <f t="shared" si="957"/>
        <v>936686.63</v>
      </c>
      <c r="E140" s="23">
        <v>876764.12</v>
      </c>
      <c r="F140" s="24">
        <f t="shared" si="948"/>
        <v>0.39662999931525622</v>
      </c>
      <c r="G140" s="24">
        <f t="shared" si="949"/>
        <v>1.068345075526129</v>
      </c>
      <c r="H140" s="13">
        <f t="shared" ref="H140:H142" si="974">M140+R140+W140+AB140+AG140+AL140</f>
        <v>1803417.52</v>
      </c>
      <c r="I140" s="13">
        <f t="shared" ref="I140:I142" si="975">N140+S140+X140+AC140+AH140+AM140</f>
        <v>613136.88</v>
      </c>
      <c r="J140" s="20">
        <v>652291.56000000006</v>
      </c>
      <c r="K140" s="24">
        <f t="shared" ref="K140:K142" si="976">IF(I140&lt;=0," ",IF(I140/H140*100&gt;200,"СВ.200",I140/H140))</f>
        <v>0.33998609484508058</v>
      </c>
      <c r="L140" s="24">
        <f t="shared" ref="L140:L142" si="977">IF(J140=0," ",IF(I140/J140*100&gt;200,"св.200",I140/J140))</f>
        <v>0.93997365227291907</v>
      </c>
      <c r="M140" s="13">
        <v>442417</v>
      </c>
      <c r="N140" s="20">
        <v>224451.62</v>
      </c>
      <c r="O140" s="29">
        <v>210932.73</v>
      </c>
      <c r="P140" s="24">
        <f t="shared" ref="P140:P142" si="978">IF(N140&lt;=0," ",IF(M140&lt;=0," ",IF(N140/M140*100&gt;200,"СВ.200",N140/M140)))</f>
        <v>0.50733045972464885</v>
      </c>
      <c r="Q140" s="24">
        <f t="shared" ref="Q140:Q142" si="979">IF(O140=0," ",IF(N140/O140*100&gt;200,"св.200",N140/O140))</f>
        <v>1.0640910019037821</v>
      </c>
      <c r="R140" s="13"/>
      <c r="S140" s="20"/>
      <c r="T140" s="29"/>
      <c r="U140" s="24" t="str">
        <f t="shared" ref="U140:U142" si="980">IF(S140&lt;=0," ",IF(R140&lt;=0," ",IF(S140/R140*100&gt;200,"СВ.200",S140/R140)))</f>
        <v xml:space="preserve"> </v>
      </c>
      <c r="V140" s="24" t="str">
        <f t="shared" ref="V140:V142" si="981">IF(S140=0," ",IF(S140/T140*100&gt;200,"св.200",S140/T140))</f>
        <v xml:space="preserve"> </v>
      </c>
      <c r="W140" s="13">
        <v>90000</v>
      </c>
      <c r="X140" s="20">
        <v>89386.5</v>
      </c>
      <c r="Y140" s="29">
        <v>93721.2</v>
      </c>
      <c r="Z140" s="24">
        <f t="shared" ref="Z140" si="982">IF(X140&lt;=0," ",IF(W140&lt;=0," ",IF(X140/W140*100&gt;200,"СВ.200",X140/W140)))</f>
        <v>0.99318333333333331</v>
      </c>
      <c r="AA140" s="24">
        <f t="shared" ref="AA140" si="983">IF(Y140=0," ",IF(X140/Y140*100&gt;200,"св.200",X140/Y140))</f>
        <v>0.95374899169024729</v>
      </c>
      <c r="AB140" s="13">
        <v>88000</v>
      </c>
      <c r="AC140" s="20">
        <v>58548.65</v>
      </c>
      <c r="AD140" s="29">
        <v>45545.68</v>
      </c>
      <c r="AE140" s="24">
        <f t="shared" si="860"/>
        <v>0.66532556818181821</v>
      </c>
      <c r="AF140" s="24">
        <f t="shared" ref="AF140:AF141" si="984">IF(AD140=0," ",IF(AC140/AD140*100&gt;200,"св.200",AC140/AD140))</f>
        <v>1.2854929380788693</v>
      </c>
      <c r="AG140" s="13">
        <v>1183000.52</v>
      </c>
      <c r="AH140" s="20">
        <v>240750.11</v>
      </c>
      <c r="AI140" s="29">
        <v>302091.95</v>
      </c>
      <c r="AJ140" s="24">
        <f t="shared" ref="AJ140:AJ142" si="985">IF(AH140&lt;=0," ",IF(AG140&lt;=0," ",IF(AH140/AG140*100&gt;200,"СВ.200",AH140/AG140)))</f>
        <v>0.20350803396096562</v>
      </c>
      <c r="AK140" s="24">
        <f t="shared" ref="AK140:AK142" si="986">IF(AI140=0," ",IF(AH140/AI140*100&gt;200,"св.200",AH140/AI140))</f>
        <v>0.79694314926299747</v>
      </c>
      <c r="AL140" s="13"/>
      <c r="AM140" s="20"/>
      <c r="AN140" s="29"/>
      <c r="AO140" s="24" t="str">
        <f t="shared" ref="AO140:AO142" si="987">IF(AM140&lt;=0," ",IF(AL140&lt;=0," ",IF(AM140/AL140*100&gt;200,"СВ.200",AM140/AL140)))</f>
        <v xml:space="preserve"> </v>
      </c>
      <c r="AP140" s="24" t="str">
        <f t="shared" ref="AP140:AP142" si="988">IF(AN140=0," ",IF(AM140/AN140*100&gt;200,"св.200",AM140/AN140))</f>
        <v xml:space="preserve"> </v>
      </c>
      <c r="AQ140" s="13">
        <f t="shared" ref="AQ140:AQ142" si="989">AV140+BA140+BF140+BK140+BP140+BU140+BZ140+CE140+CT140+CY140+DD140+DL140+DQ140</f>
        <v>558195.65</v>
      </c>
      <c r="AR140" s="20">
        <f t="shared" ref="AR140:AR142" si="990">AW140+BB140+BG140+BL140+BQ140+BV140+CA140+CF140+CU140+CZ140+DE140+DI140+DM140+DR140</f>
        <v>323549.75</v>
      </c>
      <c r="AS140" s="40">
        <v>224472.56</v>
      </c>
      <c r="AT140" s="24">
        <f t="shared" ref="AT140:AT142" si="991">IF(AR140&lt;=0," ",IF(AQ140&lt;=0," ",IF(AR140/AQ140*100&gt;200,"СВ.200",AR140/AQ140)))</f>
        <v>0.579635025819352</v>
      </c>
      <c r="AU140" s="24">
        <f t="shared" ref="AU140:AU142" si="992">IF(AS140=0," ",IF(AR140/AS140*100&gt;200,"св.200",AR140/AS140))</f>
        <v>1.4413777345435896</v>
      </c>
      <c r="AV140" s="13"/>
      <c r="AW140" s="20"/>
      <c r="AX140" s="29"/>
      <c r="AY140" s="24" t="str">
        <f t="shared" ref="AY140:AY142" si="993">IF(AW140&lt;=0," ",IF(AV140&lt;=0," ",IF(AW140/AV140*100&gt;200,"СВ.200",AW140/AV140)))</f>
        <v xml:space="preserve"> </v>
      </c>
      <c r="AZ140" s="24" t="str">
        <f t="shared" ref="AZ140:AZ142" si="994">IF(AX140=0," ",IF(AW140/AX140*100&gt;200,"св.200",AW140/AX140))</f>
        <v xml:space="preserve"> </v>
      </c>
      <c r="BA140" s="13">
        <v>252366.53</v>
      </c>
      <c r="BB140" s="20">
        <v>88639.22</v>
      </c>
      <c r="BC140" s="29">
        <v>104198.9</v>
      </c>
      <c r="BD140" s="24">
        <f t="shared" ref="BD140:BD142" si="995">IF(BB140&lt;=0," ",IF(BA140&lt;=0," ",IF(BB140/BA140*100&gt;200,"СВ.200",BB140/BA140)))</f>
        <v>0.35123207502991782</v>
      </c>
      <c r="BE140" s="24">
        <f t="shared" ref="BE140:BE142" si="996">IF(BC140=0," ",IF(BB140/BC140*100&gt;200,"св.200",BB140/BC140))</f>
        <v>0.85067327966034201</v>
      </c>
      <c r="BF140" s="13"/>
      <c r="BG140" s="20"/>
      <c r="BH140" s="29"/>
      <c r="BI140" s="24" t="str">
        <f t="shared" si="882"/>
        <v xml:space="preserve"> </v>
      </c>
      <c r="BJ140" s="24" t="str">
        <f t="shared" si="883"/>
        <v xml:space="preserve"> </v>
      </c>
      <c r="BK140" s="13"/>
      <c r="BL140" s="20"/>
      <c r="BM140" s="29"/>
      <c r="BN140" s="24" t="str">
        <f t="shared" si="792"/>
        <v xml:space="preserve"> </v>
      </c>
      <c r="BO140" s="24" t="str">
        <f t="shared" ref="BO140:BO142" si="997">IF(BM140=0," ",IF(BL140/BM140*100&gt;200,"св.200",BL140/BM140))</f>
        <v xml:space="preserve"> </v>
      </c>
      <c r="BP140" s="13"/>
      <c r="BQ140" s="20"/>
      <c r="BR140" s="29"/>
      <c r="BS140" s="24" t="str">
        <f t="shared" si="952"/>
        <v xml:space="preserve"> </v>
      </c>
      <c r="BT140" s="24" t="str">
        <f t="shared" ref="BT140:BT142" si="998">IF(BR140=0," ",IF(BQ140/BR140*100&gt;200,"св.200",BQ140/BR140))</f>
        <v xml:space="preserve"> </v>
      </c>
      <c r="BU140" s="13">
        <v>100000</v>
      </c>
      <c r="BV140" s="20">
        <v>85913.41</v>
      </c>
      <c r="BW140" s="29">
        <v>90683.520000000004</v>
      </c>
      <c r="BX140" s="24">
        <f t="shared" ref="BX140" si="999">IF(BV140&lt;=0," ",IF(BU140&lt;=0," ",IF(BV140/BU140*100&gt;200,"СВ.200",BV140/BU140)))</f>
        <v>0.85913410000000001</v>
      </c>
      <c r="BY140" s="24">
        <f>IF(BV140=0," ",IF(BV140/BW140*100&gt;200,"св.200",BV140/BW140))</f>
        <v>0.94739827038032931</v>
      </c>
      <c r="BZ140" s="13">
        <v>1000</v>
      </c>
      <c r="CA140" s="20">
        <v>168</v>
      </c>
      <c r="CB140" s="29">
        <v>-68269.06</v>
      </c>
      <c r="CC140" s="24">
        <f t="shared" ref="CC140:CC142" si="1000">IF(CA140&lt;=0," ",IF(BZ140&lt;=0," ",IF(CA140/BZ140*100&gt;200,"СВ.200",CA140/BZ140)))</f>
        <v>0.16800000000000001</v>
      </c>
      <c r="CD140" s="24">
        <f t="shared" ref="CD140:CD142" si="1001">IF(CB140=0," ",IF(CA140/CB140*100&gt;200,"св.200",CA140/CB140))</f>
        <v>-2.4608512260165878E-3</v>
      </c>
      <c r="CE140" s="13">
        <f t="shared" ref="CE140:CE142" si="1002">CJ140+CO140</f>
        <v>0</v>
      </c>
      <c r="CF140" s="13">
        <f t="shared" ref="CF140:CF142" si="1003">CK140+CP140</f>
        <v>0</v>
      </c>
      <c r="CG140" s="23">
        <v>0</v>
      </c>
      <c r="CH140" s="30" t="str">
        <f t="shared" ref="CH140:CH142" si="1004">IF(CF140&lt;=0," ",IF(CE140&lt;=0," ",IF(CF140/CE140*100&gt;200,"СВ.200",CF140/CE140)))</f>
        <v xml:space="preserve"> </v>
      </c>
      <c r="CI140" s="24" t="str">
        <f t="shared" ref="CI140:CI142" si="1005">IF(CG140=0," ",IF(CF140/CG140*100&gt;200,"св.200",CF140/CG140))</f>
        <v xml:space="preserve"> </v>
      </c>
      <c r="CJ140" s="13"/>
      <c r="CK140" s="20"/>
      <c r="CL140" s="29"/>
      <c r="CM140" s="24" t="str">
        <f t="shared" ref="CM140:CM142" si="1006">IF(CK140&lt;=0," ",IF(CJ140&lt;=0," ",IF(CK140/CJ140*100&gt;200,"СВ.200",CK140/CJ140)))</f>
        <v xml:space="preserve"> </v>
      </c>
      <c r="CN140" s="24" t="str">
        <f t="shared" ref="CN140:CN142" si="1007">IF(CL140=0," ",IF(CK140/CL140*100&gt;200,"св.200",CK140/CL140))</f>
        <v xml:space="preserve"> </v>
      </c>
      <c r="CO140" s="13"/>
      <c r="CP140" s="20"/>
      <c r="CQ140" s="29"/>
      <c r="CR140" s="24" t="str">
        <f t="shared" ref="CR140:CR142" si="1008">IF(CP140&lt;=0," ",IF(CO140&lt;=0," ",IF(CP140/CO140*100&gt;200,"СВ.200",CP140/CO140)))</f>
        <v xml:space="preserve"> </v>
      </c>
      <c r="CS140" s="24" t="str">
        <f t="shared" ref="CS140:CS142" si="1009">IF(CQ140=0," ",IF(CP140/CQ140*100&gt;200,"св.200",CP140/CQ140))</f>
        <v xml:space="preserve"> </v>
      </c>
      <c r="CT140" s="13"/>
      <c r="CU140" s="20"/>
      <c r="CV140" s="29"/>
      <c r="CW140" s="24" t="str">
        <f t="shared" si="954"/>
        <v xml:space="preserve"> </v>
      </c>
      <c r="CX140" s="24" t="str">
        <f t="shared" si="955"/>
        <v xml:space="preserve"> </v>
      </c>
      <c r="CY140" s="13"/>
      <c r="CZ140" s="20"/>
      <c r="DA140" s="29"/>
      <c r="DB140" s="24" t="str">
        <f t="shared" ref="DB140:DB142" si="1010">IF(CZ140&lt;=0," ",IF(CY140&lt;=0," ",IF(CZ140/CY140*100&gt;200,"СВ.200",CZ140/CY140)))</f>
        <v xml:space="preserve"> </v>
      </c>
      <c r="DC140" s="24" t="str">
        <f t="shared" ref="DC140:DC142" si="1011">IF(DA140=0," ",IF(CZ140/DA140*100&gt;200,"св.200",CZ140/DA140))</f>
        <v xml:space="preserve"> </v>
      </c>
      <c r="DD140" s="13"/>
      <c r="DE140" s="20"/>
      <c r="DF140" s="29"/>
      <c r="DG140" s="24" t="str">
        <f t="shared" ref="DG140:DG142" si="1012">IF(DE140&lt;=0," ",IF(DD140&lt;=0," ",IF(DE140/DD140*100&gt;200,"СВ.200",DE140/DD140)))</f>
        <v xml:space="preserve"> </v>
      </c>
      <c r="DH140" s="24" t="str">
        <f t="shared" ref="DH140:DH142" si="1013">IF(DF140=0," ",IF(DE140/DF140*100&gt;200,"св.200",DE140/DF140))</f>
        <v xml:space="preserve"> </v>
      </c>
      <c r="DI140" s="13"/>
      <c r="DJ140" s="29"/>
      <c r="DK140" s="24" t="str">
        <f t="shared" si="890"/>
        <v xml:space="preserve"> </v>
      </c>
      <c r="DL140" s="13"/>
      <c r="DM140" s="20"/>
      <c r="DN140" s="29">
        <v>38909.199999999997</v>
      </c>
      <c r="DO140" s="24" t="str">
        <f t="shared" si="970"/>
        <v xml:space="preserve"> </v>
      </c>
      <c r="DP140" s="58">
        <f t="shared" si="971"/>
        <v>0</v>
      </c>
      <c r="DQ140" s="13">
        <v>204829.12</v>
      </c>
      <c r="DR140" s="20">
        <v>148829.12</v>
      </c>
      <c r="DS140" s="29">
        <v>58950</v>
      </c>
      <c r="DT140" s="24">
        <f t="shared" si="626"/>
        <v>0.72660137386715329</v>
      </c>
      <c r="DU140" s="24" t="str">
        <f t="shared" si="962"/>
        <v>св.200</v>
      </c>
      <c r="DV140" s="64"/>
      <c r="DW140" s="64"/>
      <c r="DX140" s="64"/>
      <c r="DY140" s="64"/>
      <c r="DZ140" s="64"/>
      <c r="EA140" s="64"/>
      <c r="EB140" s="64"/>
      <c r="EC140" s="64"/>
      <c r="ED140" s="64"/>
      <c r="EE140" s="64"/>
      <c r="EF140" s="64"/>
      <c r="EG140" s="64"/>
      <c r="EH140" s="64"/>
      <c r="EI140" s="64"/>
      <c r="EJ140" s="64"/>
      <c r="EK140" s="64"/>
      <c r="EL140" s="64"/>
      <c r="EM140" s="64"/>
      <c r="EN140" s="64"/>
    </row>
    <row r="141" spans="1:144" s="15" customFormat="1" ht="15.75" customHeight="1" outlineLevel="1" x14ac:dyDescent="0.25">
      <c r="A141" s="14">
        <v>115</v>
      </c>
      <c r="B141" s="8" t="s">
        <v>111</v>
      </c>
      <c r="C141" s="13">
        <f t="shared" si="956"/>
        <v>635268.95000000007</v>
      </c>
      <c r="D141" s="13">
        <f t="shared" si="957"/>
        <v>424081.14</v>
      </c>
      <c r="E141" s="23">
        <v>255459.79</v>
      </c>
      <c r="F141" s="24">
        <f t="shared" si="948"/>
        <v>0.66756157372401081</v>
      </c>
      <c r="G141" s="24">
        <f t="shared" si="949"/>
        <v>1.6600700251104097</v>
      </c>
      <c r="H141" s="13">
        <f t="shared" si="974"/>
        <v>598113.80000000005</v>
      </c>
      <c r="I141" s="13">
        <f t="shared" si="975"/>
        <v>393932.94</v>
      </c>
      <c r="J141" s="20">
        <v>217422.78</v>
      </c>
      <c r="K141" s="24">
        <f t="shared" si="976"/>
        <v>0.65862539871175008</v>
      </c>
      <c r="L141" s="24">
        <f t="shared" si="977"/>
        <v>1.811829192874822</v>
      </c>
      <c r="M141" s="13">
        <v>166113.79999999999</v>
      </c>
      <c r="N141" s="20">
        <v>150132.98000000001</v>
      </c>
      <c r="O141" s="29">
        <v>87429</v>
      </c>
      <c r="P141" s="24">
        <f t="shared" si="978"/>
        <v>0.90379595193174811</v>
      </c>
      <c r="Q141" s="24">
        <f t="shared" si="979"/>
        <v>1.7171988699401801</v>
      </c>
      <c r="R141" s="13"/>
      <c r="S141" s="20"/>
      <c r="T141" s="29"/>
      <c r="U141" s="24" t="str">
        <f t="shared" si="980"/>
        <v xml:space="preserve"> </v>
      </c>
      <c r="V141" s="24" t="str">
        <f t="shared" si="981"/>
        <v xml:space="preserve"> </v>
      </c>
      <c r="W141" s="13"/>
      <c r="X141" s="20"/>
      <c r="Y141" s="29">
        <v>3275.4</v>
      </c>
      <c r="Z141" s="24" t="str">
        <f t="shared" ref="Z141:Z142" si="1014">IF(X141&lt;=0," ",IF(W141&lt;=0," ",IF(X141/W141*100&gt;200,"СВ.200",X141/W141)))</f>
        <v xml:space="preserve"> </v>
      </c>
      <c r="AA141" s="24">
        <f t="shared" ref="AA141:AA142" si="1015">IF(Y141=0," ",IF(X141/Y141*100&gt;200,"св.200",X141/Y141))</f>
        <v>0</v>
      </c>
      <c r="AB141" s="13">
        <v>60000</v>
      </c>
      <c r="AC141" s="20">
        <v>27090.55</v>
      </c>
      <c r="AD141" s="29">
        <v>7460.84</v>
      </c>
      <c r="AE141" s="24">
        <f t="shared" ref="AE141:AE142" si="1016">IF(AC141&lt;=0," ",IF(AB141&lt;=0," ",IF(AC141/AB141*100&gt;200,"СВ.200",AC141/AB141)))</f>
        <v>0.45150916666666663</v>
      </c>
      <c r="AF141" s="24" t="str">
        <f t="shared" si="984"/>
        <v>св.200</v>
      </c>
      <c r="AG141" s="13">
        <v>372000</v>
      </c>
      <c r="AH141" s="20">
        <v>216709.41</v>
      </c>
      <c r="AI141" s="29">
        <v>119257.54</v>
      </c>
      <c r="AJ141" s="24">
        <f t="shared" si="985"/>
        <v>0.58255217741935483</v>
      </c>
      <c r="AK141" s="24">
        <f t="shared" si="986"/>
        <v>1.8171547895420281</v>
      </c>
      <c r="AL141" s="13"/>
      <c r="AM141" s="20"/>
      <c r="AN141" s="29"/>
      <c r="AO141" s="24" t="str">
        <f t="shared" si="987"/>
        <v xml:space="preserve"> </v>
      </c>
      <c r="AP141" s="24" t="str">
        <f t="shared" si="988"/>
        <v xml:space="preserve"> </v>
      </c>
      <c r="AQ141" s="13">
        <f>AV141+BA141+BF141+BK141+BP141+BU141+BZ141+CE141+CT141+CY141+DD141+DL141+DQ141+5209.95</f>
        <v>37155.149999999994</v>
      </c>
      <c r="AR141" s="20">
        <f>AW141+BB141+BG141+BL141+BQ141+BV141+CA141+CF141+CU141+CZ141+DE141+DI141+DM141+DR141+5209.95</f>
        <v>30148.2</v>
      </c>
      <c r="AS141" s="40">
        <v>38037.01</v>
      </c>
      <c r="AT141" s="24">
        <f t="shared" si="991"/>
        <v>0.81141376094565643</v>
      </c>
      <c r="AU141" s="24">
        <f t="shared" si="992"/>
        <v>0.79260173183959515</v>
      </c>
      <c r="AV141" s="13"/>
      <c r="AW141" s="20"/>
      <c r="AX141" s="29"/>
      <c r="AY141" s="24" t="str">
        <f t="shared" si="993"/>
        <v xml:space="preserve"> </v>
      </c>
      <c r="AZ141" s="24" t="str">
        <f t="shared" si="994"/>
        <v xml:space="preserve"> </v>
      </c>
      <c r="BA141" s="13"/>
      <c r="BB141" s="20"/>
      <c r="BC141" s="29"/>
      <c r="BD141" s="24" t="str">
        <f t="shared" si="995"/>
        <v xml:space="preserve"> </v>
      </c>
      <c r="BE141" s="24" t="str">
        <f t="shared" si="996"/>
        <v xml:space="preserve"> </v>
      </c>
      <c r="BF141" s="13"/>
      <c r="BG141" s="20"/>
      <c r="BH141" s="29"/>
      <c r="BI141" s="24" t="str">
        <f t="shared" si="882"/>
        <v xml:space="preserve"> </v>
      </c>
      <c r="BJ141" s="24" t="str">
        <f t="shared" si="883"/>
        <v xml:space="preserve"> </v>
      </c>
      <c r="BK141" s="13"/>
      <c r="BL141" s="20"/>
      <c r="BM141" s="29"/>
      <c r="BN141" s="24" t="str">
        <f t="shared" si="792"/>
        <v xml:space="preserve"> </v>
      </c>
      <c r="BO141" s="24" t="str">
        <f t="shared" si="997"/>
        <v xml:space="preserve"> </v>
      </c>
      <c r="BP141" s="13"/>
      <c r="BQ141" s="20"/>
      <c r="BR141" s="29"/>
      <c r="BS141" s="24" t="str">
        <f t="shared" si="952"/>
        <v xml:space="preserve"> </v>
      </c>
      <c r="BT141" s="24" t="str">
        <f t="shared" si="998"/>
        <v xml:space="preserve"> </v>
      </c>
      <c r="BU141" s="13">
        <v>19000</v>
      </c>
      <c r="BV141" s="20">
        <v>17203</v>
      </c>
      <c r="BW141" s="29">
        <v>33537.01</v>
      </c>
      <c r="BX141" s="24">
        <f t="shared" ref="BX141:BX142" si="1017">IF(BV141&lt;=0," ",IF(BU141&lt;=0," ",IF(BV141/BU141*100&gt;200,"СВ.200",BV141/BU141)))</f>
        <v>0.9054210526315789</v>
      </c>
      <c r="BY141" s="24">
        <f t="shared" ref="BY141:BY142" si="1018">IF(BV141=0," ",IF(BV141/BW141*100&gt;200,"св.200",BV141/BW141))</f>
        <v>0.51295568686653936</v>
      </c>
      <c r="BZ141" s="13"/>
      <c r="CA141" s="20"/>
      <c r="CB141" s="29"/>
      <c r="CC141" s="24" t="str">
        <f t="shared" si="1000"/>
        <v xml:space="preserve"> </v>
      </c>
      <c r="CD141" s="24" t="str">
        <f t="shared" si="1001"/>
        <v xml:space="preserve"> </v>
      </c>
      <c r="CE141" s="13">
        <f t="shared" si="1002"/>
        <v>0</v>
      </c>
      <c r="CF141" s="13">
        <f t="shared" si="1003"/>
        <v>0</v>
      </c>
      <c r="CG141" s="23">
        <v>0</v>
      </c>
      <c r="CH141" s="30" t="str">
        <f t="shared" si="1004"/>
        <v xml:space="preserve"> </v>
      </c>
      <c r="CI141" s="24" t="str">
        <f t="shared" si="1005"/>
        <v xml:space="preserve"> </v>
      </c>
      <c r="CJ141" s="13"/>
      <c r="CK141" s="20"/>
      <c r="CL141" s="29"/>
      <c r="CM141" s="24" t="str">
        <f t="shared" si="1006"/>
        <v xml:space="preserve"> </v>
      </c>
      <c r="CN141" s="24" t="str">
        <f t="shared" si="1007"/>
        <v xml:space="preserve"> </v>
      </c>
      <c r="CO141" s="13"/>
      <c r="CP141" s="20"/>
      <c r="CQ141" s="29"/>
      <c r="CR141" s="24" t="str">
        <f t="shared" si="1008"/>
        <v xml:space="preserve"> </v>
      </c>
      <c r="CS141" s="24" t="str">
        <f t="shared" si="1009"/>
        <v xml:space="preserve"> </v>
      </c>
      <c r="CT141" s="13"/>
      <c r="CU141" s="20"/>
      <c r="CV141" s="29"/>
      <c r="CW141" s="24" t="str">
        <f t="shared" si="954"/>
        <v xml:space="preserve"> </v>
      </c>
      <c r="CX141" s="24" t="str">
        <f t="shared" si="955"/>
        <v xml:space="preserve"> </v>
      </c>
      <c r="CY141" s="13"/>
      <c r="CZ141" s="20"/>
      <c r="DA141" s="29"/>
      <c r="DB141" s="24" t="str">
        <f t="shared" si="1010"/>
        <v xml:space="preserve"> </v>
      </c>
      <c r="DC141" s="24" t="str">
        <f t="shared" si="1011"/>
        <v xml:space="preserve"> </v>
      </c>
      <c r="DD141" s="13"/>
      <c r="DE141" s="20"/>
      <c r="DF141" s="29"/>
      <c r="DG141" s="24" t="str">
        <f t="shared" si="1012"/>
        <v xml:space="preserve"> </v>
      </c>
      <c r="DH141" s="24" t="str">
        <f t="shared" si="1013"/>
        <v xml:space="preserve"> </v>
      </c>
      <c r="DI141" s="13">
        <v>-5209.95</v>
      </c>
      <c r="DJ141" s="29"/>
      <c r="DK141" s="24"/>
      <c r="DL141" s="13">
        <v>3945.21</v>
      </c>
      <c r="DM141" s="20">
        <v>3945.21</v>
      </c>
      <c r="DN141" s="29"/>
      <c r="DO141" s="24">
        <f t="shared" si="970"/>
        <v>1</v>
      </c>
      <c r="DP141" s="58" t="str">
        <f t="shared" si="971"/>
        <v xml:space="preserve"> </v>
      </c>
      <c r="DQ141" s="13">
        <v>8999.99</v>
      </c>
      <c r="DR141" s="20">
        <v>8999.99</v>
      </c>
      <c r="DS141" s="29">
        <v>4500</v>
      </c>
      <c r="DT141" s="24">
        <f t="shared" si="626"/>
        <v>1</v>
      </c>
      <c r="DU141" s="24">
        <f t="shared" si="962"/>
        <v>1.9999977777777778</v>
      </c>
      <c r="DV141" s="64"/>
      <c r="DW141" s="64"/>
      <c r="DX141" s="64"/>
      <c r="DY141" s="64"/>
      <c r="DZ141" s="64"/>
      <c r="EA141" s="64"/>
      <c r="EB141" s="64"/>
      <c r="EC141" s="64"/>
      <c r="ED141" s="64"/>
      <c r="EE141" s="64"/>
      <c r="EF141" s="64"/>
      <c r="EG141" s="64"/>
      <c r="EH141" s="64"/>
      <c r="EI141" s="64"/>
      <c r="EJ141" s="64"/>
      <c r="EK141" s="64"/>
      <c r="EL141" s="64"/>
      <c r="EM141" s="64"/>
      <c r="EN141" s="64"/>
    </row>
    <row r="142" spans="1:144" s="15" customFormat="1" ht="15.75" customHeight="1" outlineLevel="1" x14ac:dyDescent="0.25">
      <c r="A142" s="14">
        <v>116</v>
      </c>
      <c r="B142" s="8" t="s">
        <v>2</v>
      </c>
      <c r="C142" s="13">
        <f t="shared" si="956"/>
        <v>1831965.58</v>
      </c>
      <c r="D142" s="13">
        <f t="shared" si="957"/>
        <v>714439.13</v>
      </c>
      <c r="E142" s="23">
        <v>764775.76</v>
      </c>
      <c r="F142" s="24">
        <f t="shared" si="948"/>
        <v>0.38998501816829984</v>
      </c>
      <c r="G142" s="24">
        <f t="shared" si="949"/>
        <v>0.93418119057539162</v>
      </c>
      <c r="H142" s="13">
        <f t="shared" si="974"/>
        <v>1689039.26</v>
      </c>
      <c r="I142" s="13">
        <f t="shared" si="975"/>
        <v>677374.6</v>
      </c>
      <c r="J142" s="20">
        <v>724848.59</v>
      </c>
      <c r="K142" s="24">
        <f t="shared" si="976"/>
        <v>0.40104135886101305</v>
      </c>
      <c r="L142" s="24">
        <f t="shared" si="977"/>
        <v>0.93450495640751674</v>
      </c>
      <c r="M142" s="13">
        <v>822039.26</v>
      </c>
      <c r="N142" s="20">
        <v>338873.47</v>
      </c>
      <c r="O142" s="29">
        <v>499149.88</v>
      </c>
      <c r="P142" s="24">
        <f t="shared" si="978"/>
        <v>0.4122351406914555</v>
      </c>
      <c r="Q142" s="24">
        <f t="shared" si="979"/>
        <v>0.67890123503585731</v>
      </c>
      <c r="R142" s="13"/>
      <c r="S142" s="20"/>
      <c r="T142" s="29"/>
      <c r="U142" s="24" t="str">
        <f t="shared" si="980"/>
        <v xml:space="preserve"> </v>
      </c>
      <c r="V142" s="24" t="str">
        <f t="shared" si="981"/>
        <v xml:space="preserve"> </v>
      </c>
      <c r="W142" s="13">
        <v>45000</v>
      </c>
      <c r="X142" s="20">
        <v>23560.799999999999</v>
      </c>
      <c r="Y142" s="29">
        <v>12720.3</v>
      </c>
      <c r="Z142" s="24">
        <f t="shared" si="1014"/>
        <v>0.52357333333333334</v>
      </c>
      <c r="AA142" s="24">
        <f t="shared" si="1015"/>
        <v>1.8522204664984316</v>
      </c>
      <c r="AB142" s="13">
        <v>196000</v>
      </c>
      <c r="AC142" s="20">
        <v>49546.52</v>
      </c>
      <c r="AD142" s="29">
        <v>16969.64</v>
      </c>
      <c r="AE142" s="24">
        <f t="shared" si="1016"/>
        <v>0.25278836734693877</v>
      </c>
      <c r="AF142" s="24" t="str">
        <f>IF(AD142&lt;=0," ",IF(AC142/AD142*100&gt;200,"св.200",AC142/AD142))</f>
        <v>св.200</v>
      </c>
      <c r="AG142" s="13">
        <v>626000</v>
      </c>
      <c r="AH142" s="20">
        <v>265393.81</v>
      </c>
      <c r="AI142" s="29">
        <v>196008.77</v>
      </c>
      <c r="AJ142" s="24">
        <f t="shared" si="985"/>
        <v>0.4239517731629393</v>
      </c>
      <c r="AK142" s="24">
        <f t="shared" si="986"/>
        <v>1.353989466899874</v>
      </c>
      <c r="AL142" s="13"/>
      <c r="AM142" s="20"/>
      <c r="AN142" s="29"/>
      <c r="AO142" s="24" t="str">
        <f t="shared" si="987"/>
        <v xml:space="preserve"> </v>
      </c>
      <c r="AP142" s="24" t="str">
        <f t="shared" si="988"/>
        <v xml:space="preserve"> </v>
      </c>
      <c r="AQ142" s="13">
        <f t="shared" si="989"/>
        <v>142926.32</v>
      </c>
      <c r="AR142" s="20">
        <f t="shared" si="990"/>
        <v>37064.53</v>
      </c>
      <c r="AS142" s="40">
        <v>39927.17</v>
      </c>
      <c r="AT142" s="24">
        <f t="shared" si="991"/>
        <v>0.25932613391291398</v>
      </c>
      <c r="AU142" s="24">
        <f t="shared" si="992"/>
        <v>0.92830345852210416</v>
      </c>
      <c r="AV142" s="13"/>
      <c r="AW142" s="20"/>
      <c r="AX142" s="29"/>
      <c r="AY142" s="24" t="str">
        <f t="shared" si="993"/>
        <v xml:space="preserve"> </v>
      </c>
      <c r="AZ142" s="24" t="str">
        <f t="shared" si="994"/>
        <v xml:space="preserve"> </v>
      </c>
      <c r="BA142" s="13">
        <v>102846.32</v>
      </c>
      <c r="BB142" s="20">
        <v>344.53</v>
      </c>
      <c r="BC142" s="29">
        <v>3367.17</v>
      </c>
      <c r="BD142" s="24">
        <f t="shared" si="995"/>
        <v>3.3499497113751854E-3</v>
      </c>
      <c r="BE142" s="24">
        <f t="shared" si="996"/>
        <v>0.10232034616606824</v>
      </c>
      <c r="BF142" s="13">
        <v>10080</v>
      </c>
      <c r="BG142" s="20">
        <v>6720</v>
      </c>
      <c r="BH142" s="29">
        <v>7560</v>
      </c>
      <c r="BI142" s="24">
        <f t="shared" ref="BI142" si="1019">IF(BG142&lt;=0," ",IF(BF142&lt;=0," ",IF(BG142/BF142*100&gt;200,"СВ.200",BG142/BF142)))</f>
        <v>0.66666666666666663</v>
      </c>
      <c r="BJ142" s="24">
        <f t="shared" ref="BJ142" si="1020">IF(BH142=0," ",IF(BG142/BH142*100&gt;200,"св.200",BG142/BH142))</f>
        <v>0.88888888888888884</v>
      </c>
      <c r="BK142" s="13"/>
      <c r="BL142" s="20"/>
      <c r="BM142" s="29"/>
      <c r="BN142" s="24" t="str">
        <f t="shared" si="792"/>
        <v xml:space="preserve"> </v>
      </c>
      <c r="BO142" s="24" t="str">
        <f t="shared" si="997"/>
        <v xml:space="preserve"> </v>
      </c>
      <c r="BP142" s="13"/>
      <c r="BQ142" s="20"/>
      <c r="BR142" s="29"/>
      <c r="BS142" s="24" t="str">
        <f t="shared" si="952"/>
        <v xml:space="preserve"> </v>
      </c>
      <c r="BT142" s="24" t="str">
        <f t="shared" si="998"/>
        <v xml:space="preserve"> </v>
      </c>
      <c r="BU142" s="13">
        <v>30000</v>
      </c>
      <c r="BV142" s="20">
        <v>30000</v>
      </c>
      <c r="BW142" s="29">
        <v>29000</v>
      </c>
      <c r="BX142" s="24">
        <f t="shared" si="1017"/>
        <v>1</v>
      </c>
      <c r="BY142" s="24">
        <f t="shared" si="1018"/>
        <v>1.0344827586206897</v>
      </c>
      <c r="BZ142" s="13"/>
      <c r="CA142" s="20"/>
      <c r="CB142" s="29"/>
      <c r="CC142" s="24" t="str">
        <f t="shared" si="1000"/>
        <v xml:space="preserve"> </v>
      </c>
      <c r="CD142" s="24" t="str">
        <f t="shared" si="1001"/>
        <v xml:space="preserve"> </v>
      </c>
      <c r="CE142" s="13">
        <f t="shared" si="1002"/>
        <v>0</v>
      </c>
      <c r="CF142" s="13">
        <f t="shared" si="1003"/>
        <v>0</v>
      </c>
      <c r="CG142" s="23">
        <v>0</v>
      </c>
      <c r="CH142" s="30" t="str">
        <f t="shared" si="1004"/>
        <v xml:space="preserve"> </v>
      </c>
      <c r="CI142" s="24" t="str">
        <f t="shared" si="1005"/>
        <v xml:space="preserve"> </v>
      </c>
      <c r="CJ142" s="13"/>
      <c r="CK142" s="20"/>
      <c r="CL142" s="29"/>
      <c r="CM142" s="24" t="str">
        <f t="shared" si="1006"/>
        <v xml:space="preserve"> </v>
      </c>
      <c r="CN142" s="24" t="str">
        <f t="shared" si="1007"/>
        <v xml:space="preserve"> </v>
      </c>
      <c r="CO142" s="13"/>
      <c r="CP142" s="20"/>
      <c r="CQ142" s="29"/>
      <c r="CR142" s="24" t="str">
        <f t="shared" si="1008"/>
        <v xml:space="preserve"> </v>
      </c>
      <c r="CS142" s="24" t="str">
        <f t="shared" si="1009"/>
        <v xml:space="preserve"> </v>
      </c>
      <c r="CT142" s="13"/>
      <c r="CU142" s="20"/>
      <c r="CV142" s="29"/>
      <c r="CW142" s="24" t="str">
        <f t="shared" si="954"/>
        <v xml:space="preserve"> </v>
      </c>
      <c r="CX142" s="24" t="str">
        <f t="shared" si="955"/>
        <v xml:space="preserve"> </v>
      </c>
      <c r="CY142" s="13"/>
      <c r="CZ142" s="20"/>
      <c r="DA142" s="29"/>
      <c r="DB142" s="24" t="str">
        <f t="shared" si="1010"/>
        <v xml:space="preserve"> </v>
      </c>
      <c r="DC142" s="24" t="str">
        <f t="shared" si="1011"/>
        <v xml:space="preserve"> </v>
      </c>
      <c r="DD142" s="13"/>
      <c r="DE142" s="20"/>
      <c r="DF142" s="29"/>
      <c r="DG142" s="24" t="str">
        <f t="shared" si="1012"/>
        <v xml:space="preserve"> </v>
      </c>
      <c r="DH142" s="24" t="str">
        <f t="shared" si="1013"/>
        <v xml:space="preserve"> </v>
      </c>
      <c r="DI142" s="13"/>
      <c r="DJ142" s="29"/>
      <c r="DK142" s="24" t="str">
        <f t="shared" si="890"/>
        <v xml:space="preserve"> </v>
      </c>
      <c r="DL142" s="13"/>
      <c r="DM142" s="20"/>
      <c r="DN142" s="29"/>
      <c r="DO142" s="24" t="str">
        <f t="shared" si="970"/>
        <v xml:space="preserve"> </v>
      </c>
      <c r="DP142" s="58" t="str">
        <f t="shared" si="971"/>
        <v xml:space="preserve"> </v>
      </c>
      <c r="DQ142" s="13"/>
      <c r="DR142" s="20"/>
      <c r="DS142" s="29"/>
      <c r="DT142" s="24" t="str">
        <f t="shared" ref="DT142" si="1021">IF(DR142&lt;=0," ",IF(DQ142&lt;=0," ",IF(DR142/DQ142*100&gt;200,"СВ.200",DR142/DQ142)))</f>
        <v xml:space="preserve"> </v>
      </c>
      <c r="DU142" s="24" t="str">
        <f t="shared" ref="DU142" si="1022">IF(DS142=0," ",IF(DR142/DS142*100&gt;200,"св.200",DR142/DS142))</f>
        <v xml:space="preserve"> </v>
      </c>
      <c r="DV142" s="64"/>
      <c r="DW142" s="64"/>
      <c r="DX142" s="64"/>
      <c r="DY142" s="64"/>
      <c r="DZ142" s="64"/>
      <c r="EA142" s="64"/>
      <c r="EB142" s="64"/>
      <c r="EC142" s="64"/>
      <c r="ED142" s="64"/>
      <c r="EE142" s="64"/>
      <c r="EF142" s="64"/>
      <c r="EG142" s="64"/>
      <c r="EH142" s="64"/>
      <c r="EI142" s="64"/>
      <c r="EJ142" s="64"/>
      <c r="EK142" s="64"/>
      <c r="EL142" s="64"/>
      <c r="EM142" s="64"/>
      <c r="EN142" s="64"/>
    </row>
    <row r="143" spans="1:144" s="9" customFormat="1" ht="15.75" x14ac:dyDescent="0.25">
      <c r="A143" s="32"/>
      <c r="B143" s="74" t="s">
        <v>143</v>
      </c>
      <c r="C143" s="33">
        <f>C144+C145</f>
        <v>1628656904.3900003</v>
      </c>
      <c r="D143" s="33">
        <f>D144+D145</f>
        <v>1232825238.55</v>
      </c>
      <c r="E143" s="28">
        <v>1007936104.9500002</v>
      </c>
      <c r="F143" s="22">
        <f t="shared" si="948"/>
        <v>0.75695822442833305</v>
      </c>
      <c r="G143" s="22">
        <f t="shared" si="949"/>
        <v>1.223118442226212</v>
      </c>
      <c r="H143" s="33">
        <f>H144+H145</f>
        <v>1486880063.8500001</v>
      </c>
      <c r="I143" s="33">
        <f>I144+I145</f>
        <v>1148090756.4599998</v>
      </c>
      <c r="J143" s="33">
        <v>912036223.6500001</v>
      </c>
      <c r="K143" s="22">
        <f t="shared" si="857"/>
        <v>0.77214752176260382</v>
      </c>
      <c r="L143" s="22">
        <f t="shared" si="865"/>
        <v>1.2588214444655514</v>
      </c>
      <c r="M143" s="33">
        <f>M144+M145</f>
        <v>1168347593.2899997</v>
      </c>
      <c r="N143" s="33">
        <f>N144+N145</f>
        <v>964073744.79999971</v>
      </c>
      <c r="O143" s="33">
        <v>769962998.21000004</v>
      </c>
      <c r="P143" s="22">
        <f t="shared" si="858"/>
        <v>0.82516003827698525</v>
      </c>
      <c r="Q143" s="22">
        <f t="shared" si="866"/>
        <v>1.2521039933623639</v>
      </c>
      <c r="R143" s="33">
        <f>R144+R145</f>
        <v>48567888.359999999</v>
      </c>
      <c r="S143" s="33">
        <f>S144+S145</f>
        <v>34798971.359999999</v>
      </c>
      <c r="T143" s="33">
        <v>35328946.110000007</v>
      </c>
      <c r="U143" s="22">
        <f t="shared" si="859"/>
        <v>0.716501633796788</v>
      </c>
      <c r="V143" s="22">
        <f t="shared" si="879"/>
        <v>0.98499885197962367</v>
      </c>
      <c r="W143" s="33">
        <f>W144+W145</f>
        <v>9822112.7000000011</v>
      </c>
      <c r="X143" s="33">
        <f>X144+X145</f>
        <v>12002714.93</v>
      </c>
      <c r="Y143" s="33">
        <v>4517902.59</v>
      </c>
      <c r="Z143" s="22">
        <f t="shared" si="894"/>
        <v>1.2220094898727845</v>
      </c>
      <c r="AA143" s="22" t="str">
        <f t="shared" si="895"/>
        <v>св.200</v>
      </c>
      <c r="AB143" s="33">
        <f>AB144+AB145</f>
        <v>58890510.830000006</v>
      </c>
      <c r="AC143" s="33">
        <f>AC144+AC145</f>
        <v>23499289.660000004</v>
      </c>
      <c r="AD143" s="33">
        <v>10459908.790000001</v>
      </c>
      <c r="AE143" s="22">
        <f t="shared" si="860"/>
        <v>0.39903355105605565</v>
      </c>
      <c r="AF143" s="22" t="str">
        <f t="shared" si="869"/>
        <v>св.200</v>
      </c>
      <c r="AG143" s="33">
        <f>AG144+AG145</f>
        <v>201066538.67000002</v>
      </c>
      <c r="AH143" s="33">
        <f>AH144+AH145</f>
        <v>113657300.71000004</v>
      </c>
      <c r="AI143" s="33">
        <v>91874836.790000007</v>
      </c>
      <c r="AJ143" s="22">
        <f t="shared" si="861"/>
        <v>0.56527208088333292</v>
      </c>
      <c r="AK143" s="22">
        <f t="shared" si="870"/>
        <v>1.237088463839001</v>
      </c>
      <c r="AL143" s="33">
        <f>AL144+AL145</f>
        <v>185420</v>
      </c>
      <c r="AM143" s="33">
        <f>AM144+AM145</f>
        <v>58735</v>
      </c>
      <c r="AN143" s="33">
        <v>94699.1</v>
      </c>
      <c r="AO143" s="22">
        <f t="shared" si="811"/>
        <v>0.31676733901413007</v>
      </c>
      <c r="AP143" s="22">
        <f t="shared" si="871"/>
        <v>0.62022764735884495</v>
      </c>
      <c r="AQ143" s="33">
        <f>AQ144+AQ145</f>
        <v>141776840.53999999</v>
      </c>
      <c r="AR143" s="33">
        <f>AR144+AR145</f>
        <v>84734482.090000004</v>
      </c>
      <c r="AS143" s="42">
        <v>95899881.300000012</v>
      </c>
      <c r="AT143" s="22">
        <f t="shared" si="959"/>
        <v>0.59766095624125271</v>
      </c>
      <c r="AU143" s="22">
        <f t="shared" si="960"/>
        <v>0.88357233545397507</v>
      </c>
      <c r="AV143" s="33">
        <f>AV144+AV145</f>
        <v>12588829.359999999</v>
      </c>
      <c r="AW143" s="33">
        <f>AW144+AW145</f>
        <v>10385291.799999999</v>
      </c>
      <c r="AX143" s="33">
        <v>12858942.359999999</v>
      </c>
      <c r="AY143" s="22">
        <f t="shared" si="862"/>
        <v>0.82496088421044411</v>
      </c>
      <c r="AZ143" s="22">
        <f t="shared" si="872"/>
        <v>0.80763188054293444</v>
      </c>
      <c r="BA143" s="33">
        <f>BA144+BA145</f>
        <v>24931196.919999994</v>
      </c>
      <c r="BB143" s="33">
        <f>BB144+BB145</f>
        <v>13297012.710000001</v>
      </c>
      <c r="BC143" s="33">
        <v>16986481.610000003</v>
      </c>
      <c r="BD143" s="22">
        <f t="shared" si="880"/>
        <v>0.53334834876431614</v>
      </c>
      <c r="BE143" s="22">
        <f t="shared" si="881"/>
        <v>0.78279970009634026</v>
      </c>
      <c r="BF143" s="33">
        <f>BF144+BF145</f>
        <v>7117597.7400000002</v>
      </c>
      <c r="BG143" s="33">
        <f>BG144+BG145</f>
        <v>4585516.4399999995</v>
      </c>
      <c r="BH143" s="33">
        <v>5657286.5100000007</v>
      </c>
      <c r="BI143" s="22">
        <f t="shared" si="882"/>
        <v>0.64425057547576425</v>
      </c>
      <c r="BJ143" s="22">
        <f t="shared" si="883"/>
        <v>0.81055050542243068</v>
      </c>
      <c r="BK143" s="33">
        <f>BK144+BK145</f>
        <v>1408372.24</v>
      </c>
      <c r="BL143" s="33">
        <f>BL144+BL145</f>
        <v>1114134.01</v>
      </c>
      <c r="BM143" s="33">
        <v>1029967.8200000001</v>
      </c>
      <c r="BN143" s="22">
        <f t="shared" si="792"/>
        <v>0.79107921780679236</v>
      </c>
      <c r="BO143" s="22">
        <f t="shared" si="873"/>
        <v>1.0817173006434317</v>
      </c>
      <c r="BP143" s="33">
        <f>BP144+BP145</f>
        <v>15024221.289999999</v>
      </c>
      <c r="BQ143" s="33">
        <f>BQ144+BQ145</f>
        <v>11606161.16</v>
      </c>
      <c r="BR143" s="33">
        <v>11609479.710000003</v>
      </c>
      <c r="BS143" s="22">
        <f t="shared" si="952"/>
        <v>0.7724966862492213</v>
      </c>
      <c r="BT143" s="22">
        <f t="shared" si="884"/>
        <v>0.99971415170335809</v>
      </c>
      <c r="BU143" s="33">
        <f>BU144+BU145</f>
        <v>13370156.279999997</v>
      </c>
      <c r="BV143" s="33">
        <f>BV144+BV145</f>
        <v>14955451.560000001</v>
      </c>
      <c r="BW143" s="33">
        <v>15253001.290000003</v>
      </c>
      <c r="BX143" s="22">
        <f t="shared" si="818"/>
        <v>1.1185696895982733</v>
      </c>
      <c r="BY143" s="22">
        <f t="shared" si="885"/>
        <v>0.98049238150952767</v>
      </c>
      <c r="BZ143" s="33">
        <f>BZ144+BZ145</f>
        <v>28625002.27</v>
      </c>
      <c r="CA143" s="33">
        <f>CA144+CA145</f>
        <v>4838532.5200000005</v>
      </c>
      <c r="CB143" s="33">
        <v>9314886.5600000005</v>
      </c>
      <c r="CC143" s="22">
        <f t="shared" si="961"/>
        <v>0.16903169035102406</v>
      </c>
      <c r="CD143" s="22">
        <f t="shared" si="874"/>
        <v>0.51944084222964493</v>
      </c>
      <c r="CE143" s="33">
        <f>CE144+CE145</f>
        <v>27665547.879999999</v>
      </c>
      <c r="CF143" s="33">
        <f>CF144+CF145</f>
        <v>15543943.91</v>
      </c>
      <c r="CG143" s="28">
        <v>14070435.779999999</v>
      </c>
      <c r="CH143" s="22">
        <f t="shared" si="886"/>
        <v>0.56185201816433361</v>
      </c>
      <c r="CI143" s="22">
        <f t="shared" si="887"/>
        <v>1.1047237024523771</v>
      </c>
      <c r="CJ143" s="33">
        <f>CJ144+CJ145</f>
        <v>21927747.77</v>
      </c>
      <c r="CK143" s="33">
        <f>CK144+CK145</f>
        <v>10733653.659999998</v>
      </c>
      <c r="CL143" s="33">
        <v>5980454.1399999997</v>
      </c>
      <c r="CM143" s="22">
        <f t="shared" si="875"/>
        <v>0.48950096346351757</v>
      </c>
      <c r="CN143" s="22">
        <f t="shared" si="876"/>
        <v>1.7947890592803708</v>
      </c>
      <c r="CO143" s="33">
        <f>CO144+CO145</f>
        <v>5737800.1099999994</v>
      </c>
      <c r="CP143" s="33">
        <f>CP144+CP145</f>
        <v>4810290.25</v>
      </c>
      <c r="CQ143" s="33">
        <v>8089981.6399999997</v>
      </c>
      <c r="CR143" s="22">
        <f t="shared" si="888"/>
        <v>0.83835096339736392</v>
      </c>
      <c r="CS143" s="22">
        <f t="shared" si="889"/>
        <v>0.59459841369924293</v>
      </c>
      <c r="CT143" s="33">
        <f>CT144+CT145</f>
        <v>260663.06</v>
      </c>
      <c r="CU143" s="33">
        <f>CU144+CU145</f>
        <v>457854.01</v>
      </c>
      <c r="CV143" s="33">
        <v>203180.1</v>
      </c>
      <c r="CW143" s="34">
        <f t="shared" si="954"/>
        <v>1.7564974875995087</v>
      </c>
      <c r="CX143" s="34" t="str">
        <f t="shared" si="955"/>
        <v>св.200</v>
      </c>
      <c r="CY143" s="33">
        <f>CY144+CY145</f>
        <v>567739</v>
      </c>
      <c r="CZ143" s="33">
        <f>CZ144+CZ145</f>
        <v>393633.01</v>
      </c>
      <c r="DA143" s="33">
        <v>569090.1</v>
      </c>
      <c r="DB143" s="22">
        <f t="shared" si="863"/>
        <v>0.6933344547406467</v>
      </c>
      <c r="DC143" s="22">
        <f t="shared" si="877"/>
        <v>0.69168838115440778</v>
      </c>
      <c r="DD143" s="33">
        <f>DD144+DD145</f>
        <v>640970.72</v>
      </c>
      <c r="DE143" s="33">
        <f>DE144+DE145</f>
        <v>509169.87</v>
      </c>
      <c r="DF143" s="33">
        <v>655103.64</v>
      </c>
      <c r="DG143" s="22">
        <f t="shared" si="864"/>
        <v>0.79437305654149071</v>
      </c>
      <c r="DH143" s="22">
        <f>IF(DE143&lt;=0," ",IF(DE143/DF143*100&gt;200,"св.200",DE143/DF143))</f>
        <v>0.7772355989351547</v>
      </c>
      <c r="DI143" s="33">
        <f>DI144+DI145</f>
        <v>50379.51999999999</v>
      </c>
      <c r="DJ143" s="33">
        <v>594236.75</v>
      </c>
      <c r="DK143" s="22">
        <f t="shared" ref="DK143:DK145" si="1023">IF(DJ143=0," ",IF(DI143/DJ143*100&gt;200,"св.200",DI143/DJ143))</f>
        <v>8.4780215966111128E-2</v>
      </c>
      <c r="DL143" s="33">
        <f>DL144+DL145</f>
        <v>912481.29999999993</v>
      </c>
      <c r="DM143" s="33">
        <f>DM144+DM145</f>
        <v>901224.77999999991</v>
      </c>
      <c r="DN143" s="33">
        <v>1973939.3599999999</v>
      </c>
      <c r="DO143" s="22">
        <f t="shared" si="891"/>
        <v>0.98766383486434184</v>
      </c>
      <c r="DP143" s="22">
        <f t="shared" si="900"/>
        <v>0.45656153287302603</v>
      </c>
      <c r="DQ143" s="33">
        <f>DQ144+DQ145</f>
        <v>8565868.2300000023</v>
      </c>
      <c r="DR143" s="33">
        <f>DR144+DR145</f>
        <v>5888380.9100000001</v>
      </c>
      <c r="DS143" s="33">
        <v>5119665.6799999988</v>
      </c>
      <c r="DT143" s="22">
        <f t="shared" si="626"/>
        <v>0.68742370906165562</v>
      </c>
      <c r="DU143" s="22">
        <f t="shared" si="962"/>
        <v>1.1501494976523547</v>
      </c>
      <c r="DV143" s="67"/>
      <c r="DW143" s="67"/>
      <c r="DX143" s="67"/>
      <c r="DY143" s="67"/>
      <c r="DZ143" s="67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</row>
    <row r="144" spans="1:144" s="81" customFormat="1" ht="15.75" x14ac:dyDescent="0.25">
      <c r="A144" s="79"/>
      <c r="B144" s="75" t="s">
        <v>144</v>
      </c>
      <c r="C144" s="136">
        <f>SUM(C7,C12:C14,C19:C20,C25,C43,C49,C57,C64,C70,C76,C81,C85:C86,C91,C97,C102,C109,C116,C123,C132,C139)</f>
        <v>1338055529.7300003</v>
      </c>
      <c r="D144" s="136">
        <f>SUM(D7,D12:D14,D19:D20,D25,D43,D49,D57,D64,D70,D76,D81,D85:D86,D91,D97,D102,D109,D116,D123,D132,D139)</f>
        <v>1028248666.41</v>
      </c>
      <c r="E144" s="136">
        <v>842312075.65999973</v>
      </c>
      <c r="F144" s="34">
        <f t="shared" si="948"/>
        <v>0.76846486828351979</v>
      </c>
      <c r="G144" s="34">
        <f>IF(E144=0," ",IF(D144/E144*100&gt;200,"св.200",D144/E144))</f>
        <v>1.2207454886650038</v>
      </c>
      <c r="H144" s="136">
        <f>SUM(H7,H12:H14,H19:H20,H25,H43,H49,H57,H64,H70,H76,H81,H85:H86,H91,H97,H102,H109,H116,H123,H132,H139)</f>
        <v>1248059495.0200002</v>
      </c>
      <c r="I144" s="136">
        <f>SUM(I7,I12:I14,I19:I20,I25,I43,I49,I57,I64,I70,I76,I81,I85:I86,I91,I97,I102,I109,I116,I123,I132,I139)</f>
        <v>979630584.09999967</v>
      </c>
      <c r="J144" s="136">
        <v>791326103.30000007</v>
      </c>
      <c r="K144" s="34">
        <f t="shared" ref="K144" si="1024">IF(I144&lt;=0," ",IF(I144/H144*100&gt;200,"СВ.200",I144/H144))</f>
        <v>0.78492298484881207</v>
      </c>
      <c r="L144" s="34">
        <f t="shared" ref="L144" si="1025">IF(J144=0," ",IF(I144/J144*100&gt;200,"св.200",I144/J144))</f>
        <v>1.2379606587154517</v>
      </c>
      <c r="M144" s="136">
        <f>SUM(M7,M12:M14,M19:M20,M25,M43,M49,M57,M64,M70,M76,M81,M85:M86,M91,M97,M102,M109,M116,M123,M132,M139)</f>
        <v>1092032131.6799998</v>
      </c>
      <c r="N144" s="136">
        <f>SUM(N7,N12:N14,N19:N20,N25,N43,N49,N57,N64,N70,N76,N81,N85:N86,N91,N97,N102,N109,N116,N123,N132,N139)</f>
        <v>888693123.66999972</v>
      </c>
      <c r="O144" s="136">
        <v>715012202.90999997</v>
      </c>
      <c r="P144" s="34">
        <f t="shared" ref="P144" si="1026">IF(N144&lt;=0," ",IF(M144&lt;=0," ",IF(N144/M144*100&gt;200,"СВ.200",N144/M144)))</f>
        <v>0.81379759614107683</v>
      </c>
      <c r="Q144" s="34">
        <f t="shared" ref="Q144" si="1027">IF(O144=0," ",IF(N144/O144*100&gt;200,"св.200",N144/O144))</f>
        <v>1.242906233002937</v>
      </c>
      <c r="R144" s="136">
        <f>SUM(R7,R12:R14,R19:R20,R25,R43,R49,R57,R64,R70,R76,R81,R85:R86,R91,R97,R102,R109,R116,R123,R132,R139)</f>
        <v>48567888.359999999</v>
      </c>
      <c r="S144" s="136">
        <f>SUM(S7,S12:S14,S19:S20,S25,S43,S49,S57,S64,S70,S76,S81,S85:S86,S91,S97,S102,S109,S116,S123,S132,S139)</f>
        <v>34798971.359999999</v>
      </c>
      <c r="T144" s="136">
        <v>35328946.110000007</v>
      </c>
      <c r="U144" s="34">
        <f t="shared" ref="U144" si="1028">IF(S144&lt;=0," ",IF(R144&lt;=0," ",IF(S144/R144*100&gt;200,"СВ.200",S144/R144)))</f>
        <v>0.716501633796788</v>
      </c>
      <c r="V144" s="34">
        <f t="shared" ref="V144" si="1029">IF(T144=0," ",IF(S144/T144*100&gt;200,"св.200",S144/T144))</f>
        <v>0.98499885197962367</v>
      </c>
      <c r="W144" s="136">
        <f>SUM(W7,W12:W14,W19:W20,W25,W43,W49,W57,W64,W70,W76,W81,W85:W86,W91,W97,W102,W109,W116,W123,W132,W139)</f>
        <v>1061965</v>
      </c>
      <c r="X144" s="136">
        <f>SUM(X7,X12:X14,X19:X20,X25,X43,X49,X57,X64,X70,X76,X81,X85:X86,X91,X97,X102,X109,X116,X123,X132,X139)</f>
        <v>1316632.7999999998</v>
      </c>
      <c r="Y144" s="136">
        <v>508429.52999999997</v>
      </c>
      <c r="Z144" s="34">
        <f t="shared" ref="Z144" si="1030">IF(X144&lt;=0," ",IF(W144&lt;=0," ",IF(X144/W144*100&gt;200,"СВ.200",X144/W144)))</f>
        <v>1.2398080916037721</v>
      </c>
      <c r="AA144" s="34" t="str">
        <f t="shared" ref="AA144" si="1031">IF(Y144=0," ",IF(X144/Y144*100&gt;200,"св.200",X144/Y144))</f>
        <v>св.200</v>
      </c>
      <c r="AB144" s="136">
        <f>SUM(AB7,AB12:AB14,AB19:AB20,AB25,AB43,AB49,AB57,AB64,AB70,AB76,AB81,AB85:AB86,AB91,AB97,AB102,AB109,AB116,AB123,AB132,AB139)</f>
        <v>37600246.980000004</v>
      </c>
      <c r="AC144" s="136">
        <f>SUM(AC7,AC12:AC14,AC19:AC20,AC25,AC43,AC49,AC57,AC64,AC70,AC76,AC81,AC85:AC86,AC91,AC97,AC102,AC109,AC116,AC123,AC132,AC139)</f>
        <v>14105179.380000003</v>
      </c>
      <c r="AD144" s="136">
        <v>6588273.7299999995</v>
      </c>
      <c r="AE144" s="34">
        <f t="shared" ref="AE144" si="1032">IF(AC144&lt;=0," ",IF(AB144&lt;=0," ",IF(AC144/AB144*100&gt;200,"СВ.200",AC144/AB144)))</f>
        <v>0.37513528534806451</v>
      </c>
      <c r="AF144" s="34" t="str">
        <f t="shared" ref="AF144" si="1033">IF(AD144=0," ",IF(AC144/AD144*100&gt;200,"св.200",AC144/AD144))</f>
        <v>св.200</v>
      </c>
      <c r="AG144" s="136">
        <f>SUM(AG7,AG12:AG14,AG19:AG20,AG25,AG43,AG49,AG57,AG64,AG70,AG76,AG81,AG85:AG86,AG91,AG97,AG102,AG109,AG116,AG123,AG132,AG139)</f>
        <v>68790263</v>
      </c>
      <c r="AH144" s="136">
        <f>SUM(AH7,AH12:AH14,AH19:AH20,AH25,AH43,AH49,AH57,AH64,AH70,AH76,AH81,AH85:AH86,AH91,AH97,AH102,AH109,AH116,AH123,AH132,AH139)</f>
        <v>40713606.890000015</v>
      </c>
      <c r="AI144" s="136">
        <v>34087509.870000005</v>
      </c>
      <c r="AJ144" s="34">
        <f t="shared" ref="AJ144" si="1034">IF(AH144&lt;=0," ",IF(AG144&lt;=0," ",IF(AH144/AG144*100&gt;200,"СВ.200",AH144/AG144)))</f>
        <v>0.59185130444987566</v>
      </c>
      <c r="AK144" s="34">
        <f t="shared" ref="AK144" si="1035">IF(AI144=0," ",IF(AH144/AI144*100&gt;200,"св.200",AH144/AI144))</f>
        <v>1.1943848947978319</v>
      </c>
      <c r="AL144" s="136">
        <f>SUM(AL7,AL12:AL14,AL19:AL20,AL25,AL43,AL49,AL57,AL64,AL70,AL76,AL81,AL85:AL86,AL91,AL97,AL102,AL109,AL116,AL123,AL132,AL139)</f>
        <v>7000</v>
      </c>
      <c r="AM144" s="136">
        <f>SUM(AM7,AM12:AM14,AM19:AM20,AM25,AM43,AM49,AM57,AM64,AM70,AM76,AM81,AM85:AM86,AM91,AM97,AM102,AM109,AM116,AM123,AM132,AM139)</f>
        <v>3070</v>
      </c>
      <c r="AN144" s="136">
        <v>4700</v>
      </c>
      <c r="AO144" s="34">
        <f t="shared" ref="AO144" si="1036">IF(AM144&lt;=0," ",IF(AL144&lt;=0," ",IF(AM144/AL144*100&gt;200,"СВ.200",AM144/AL144)))</f>
        <v>0.43857142857142856</v>
      </c>
      <c r="AP144" s="34">
        <f t="shared" ref="AP144" si="1037">IF(AN144=0," ",IF(AM144/AN144*100&gt;200,"св.200",AM144/AN144))</f>
        <v>0.65319148936170213</v>
      </c>
      <c r="AQ144" s="136">
        <f>SUM(AQ7,AQ12:AQ14,AQ19:AQ20,AQ25,AQ43,AQ49,AQ57,AQ64,AQ70,AQ76,AQ81,AQ85:AQ86,AQ91,AQ97,AQ102,AQ109,AQ116,AQ123,AQ132,AQ139)</f>
        <v>89996034.709999993</v>
      </c>
      <c r="AR144" s="136">
        <f>SUM(AR7,AR12:AR14,AR19:AR20,AR25,AR43,AR49,AR57,AR64,AR70,AR76,AR81,AR85:AR86,AR91,AR97,AR102,AR109,AR116,AR123,AR132,AR139)</f>
        <v>48618082.309999995</v>
      </c>
      <c r="AS144" s="136">
        <v>50985972.359999985</v>
      </c>
      <c r="AT144" s="34">
        <f t="shared" ref="AT144:AT145" si="1038">IF(AR144&lt;=0," ",IF(AQ144&lt;=0," ",IF(AR144/AQ144*100&gt;200,"СВ.200",AR144/AQ144)))</f>
        <v>0.54022471619627654</v>
      </c>
      <c r="AU144" s="34">
        <f t="shared" ref="AU144:AU145" si="1039">IF(AS144=0," ",IF(AR144/AS144*100&gt;200,"св.200",AR144/AS144))</f>
        <v>0.95355800938185753</v>
      </c>
      <c r="AV144" s="136">
        <f>SUM(AV7,AV12:AV14,AV19:AV20,AV25,AV43,AV49,AV57,AV64,AV70,AV76,AV81,AV85:AV86,AV91,AV97,AV102,AV109,AV116,AV123,AV132,AV139)</f>
        <v>12000579.359999999</v>
      </c>
      <c r="AW144" s="136">
        <f>SUM(AW7,AW12:AW14,AW19:AW20,AW25,AW43,AW49,AW57,AW64,AW70,AW76,AW81,AW85:AW86,AW91,AW97,AW102,AW109,AW116,AW123,AW132,AW139)</f>
        <v>9888613.3299999982</v>
      </c>
      <c r="AX144" s="136">
        <v>12294155.76</v>
      </c>
      <c r="AY144" s="34">
        <f t="shared" ref="AY144" si="1040">IF(AW144&lt;=0," ",IF(AV144&lt;=0," ",IF(AW144/AV144*100&gt;200,"СВ.200",AW144/AV144)))</f>
        <v>0.82401132756643836</v>
      </c>
      <c r="AZ144" s="34">
        <f t="shared" ref="AZ144:AZ145" si="1041">IF(AX144=0," ",IF(AW144/AX144*100&gt;200,"св.200",AW144/AX144))</f>
        <v>0.80433447591199203</v>
      </c>
      <c r="BA144" s="136">
        <f>SUM(BA7,BA12:BA14,BA19:BA20,BA25,BA43,BA49,BA57,BA64,BA70,BA76,BA81,BA85:BA86,BA91,BA97,BA102,BA109,BA116,BA123,BA132,BA139)</f>
        <v>885729.49</v>
      </c>
      <c r="BB144" s="136">
        <f>SUM(BB7,BB12:BB14,BB19:BB20,BB25,BB43,BB49,BB57,BB64,BB70,BB76,BB81,BB85:BB86,BB91,BB97,BB102,BB109,BB116,BB123,BB132,BB139)</f>
        <v>988264.3</v>
      </c>
      <c r="BC144" s="136">
        <v>718946.6100000001</v>
      </c>
      <c r="BD144" s="34">
        <f t="shared" ref="BD144" si="1042">IF(BB144&lt;=0," ",IF(BA144&lt;=0," ",IF(BB144/BA144*100&gt;200,"СВ.200",BB144/BA144)))</f>
        <v>1.1157631208598464</v>
      </c>
      <c r="BE144" s="34">
        <f t="shared" ref="BE144" si="1043">IF(BC144=0," ",IF(BB144/BC144*100&gt;200,"св.200",BB144/BC144))</f>
        <v>1.3746004032204837</v>
      </c>
      <c r="BF144" s="136">
        <f>SUM(BF7,BF12:BF14,BF19:BF20,BF25,BF43,BF49,BF57,BF64,BF70,BF76,BF81,BF85:BF86,BF91,BF97,BF102,BF109,BF116,BF123,BF132,BF139)</f>
        <v>2858274</v>
      </c>
      <c r="BG144" s="136">
        <f>SUM(BG7,BG12:BG14,BG19:BG20,BG25,BG43,BG49,BG57,BG64,BG70,BG76,BG81,BG85:BG86,BG91,BG97,BG102,BG109,BG116,BG123,BG132,BG139)</f>
        <v>2315388.9000000004</v>
      </c>
      <c r="BH144" s="136">
        <v>2760933.2</v>
      </c>
      <c r="BI144" s="34">
        <f t="shared" ref="BI144" si="1044">IF(BG144&lt;=0," ",IF(BF144&lt;=0," ",IF(BG144/BF144*100&gt;200,"СВ.200",BG144/BF144)))</f>
        <v>0.8100654101041399</v>
      </c>
      <c r="BJ144" s="34">
        <f t="shared" ref="BJ144" si="1045">IF(BH144=0," ",IF(BG144/BH144*100&gt;200,"св.200",BG144/BH144))</f>
        <v>0.83862546909863678</v>
      </c>
      <c r="BK144" s="136">
        <f>SUM(BK7,BK12:BK14,BK19:BK20,BK25,BK43,BK49,BK57,BK64,BK70,BK76,BK81,BK85:BK86,BK91,BK97,BK102,BK109,BK116,BK123,BK132,BK139)</f>
        <v>883130</v>
      </c>
      <c r="BL144" s="136">
        <f>SUM(BL7,BL12:BL14,BL19:BL20,BL25,BL43,BL49,BL57,BL64,BL70,BL76,BL81,BL85:BL86,BL91,BL97,BL102,BL109,BL116,BL123,BL132,BL139)</f>
        <v>720584.4</v>
      </c>
      <c r="BM144" s="136">
        <v>691387.81</v>
      </c>
      <c r="BN144" s="34">
        <f>IF(BL144&lt;=0," ",IF(BK144&lt;=0," ",IF(BL144/BK144*100&gt;200,"СВ.200",BL144/BK144)))</f>
        <v>0.81594374554142657</v>
      </c>
      <c r="BO144" s="34">
        <f t="shared" ref="BO144" si="1046">IF(BM144=0," ",IF(BL144/BM144*100&gt;200,"св.200",BL144/BM144))</f>
        <v>1.0422289626425436</v>
      </c>
      <c r="BP144" s="136">
        <f>SUM(BP7,BP12:BP14,BP19:BP20,BP25,BP43,BP49,BP57,BP64,BP70,BP76,BP81,BP85:BP86,BP91,BP97,BP102,BP109,BP116,BP123,BP132,BP139)</f>
        <v>9977822.7999999989</v>
      </c>
      <c r="BQ144" s="136">
        <f>SUM(BQ7,BQ12:BQ14,BQ19:BQ20,BQ25,BQ43,BQ49,BQ57,BQ64,BQ70,BQ76,BQ81,BQ85:BQ86,BQ91,BQ97,BQ102,BQ109,BQ116,BQ123,BQ132,BQ139)</f>
        <v>7128296.6300000008</v>
      </c>
      <c r="BR144" s="136">
        <v>7365399.4399999995</v>
      </c>
      <c r="BS144" s="34">
        <f>IF(BQ144&lt;=0," ",IF(BP144&lt;=0," ",IF(BQ144/BP144*100&gt;200,"СВ.200",BQ144/BP144)))</f>
        <v>0.71441403328990782</v>
      </c>
      <c r="BT144" s="34">
        <f t="shared" ref="BT144" si="1047">IF(BR144=0," ",IF(BQ144/BR144*100&gt;200,"св.200",BQ144/BR144))</f>
        <v>0.96780856056328168</v>
      </c>
      <c r="BU144" s="136">
        <f>SUM(BU7,BU12:BU14,BU19:BU20,BU25,BU43,BU49,BU57,BU64,BU70,BU76,BU81,BU85:BU86,BU91,BU97,BU102,BU109,BU116,BU123,BU132,BU139)</f>
        <v>9165873.1899999976</v>
      </c>
      <c r="BV144" s="136">
        <f>SUM(BV7,BV12:BV14,BV19:BV20,BV25,BV43,BV49,BV57,BV64,BV70,BV76,BV81,BV85:BV86,BV91,BV97,BV102,BV109,BV116,BV123,BV132,BV139)</f>
        <v>10794536.960000001</v>
      </c>
      <c r="BW144" s="136">
        <v>9823215.120000001</v>
      </c>
      <c r="BX144" s="34">
        <f t="shared" ref="BX144" si="1048">IF(BV144&lt;=0," ",IF(BU144&lt;=0," ",IF(BV144/BU144*100&gt;200,"СВ.200",BV144/BU144)))</f>
        <v>1.1776877921218549</v>
      </c>
      <c r="BY144" s="34">
        <f t="shared" ref="BY144" si="1049">IF(BW144=0," ",IF(BV144/BW144*100&gt;200,"св.200",BV144/BW144))</f>
        <v>1.0988802370847397</v>
      </c>
      <c r="BZ144" s="136">
        <f>SUM(BZ7,BZ12:BZ14,BZ19:BZ20,BZ25,BZ43,BZ49,BZ57,BZ64,BZ70,BZ76,BZ81,BZ85:BZ86,BZ91,BZ97,BZ102,BZ109,BZ116,BZ123,BZ132,BZ139)</f>
        <v>26836824.669999998</v>
      </c>
      <c r="CA144" s="136">
        <f>SUM(CA7,CA12:CA14,CA19:CA20,CA25,CA43,CA49,CA57,CA64,CA70,CA76,CA81,CA85:CA86,CA91,CA97,CA102,CA109,CA116,CA123,CA132,CA139)</f>
        <v>2219030.3000000003</v>
      </c>
      <c r="CB144" s="136">
        <v>6967782.9500000002</v>
      </c>
      <c r="CC144" s="34">
        <f t="shared" ref="CC144" si="1050">IF(CA144&lt;=0," ",IF(BZ144&lt;=0," ",IF(CA144/BZ144*100&gt;200,"СВ.200",CA144/BZ144)))</f>
        <v>8.2686022928807265E-2</v>
      </c>
      <c r="CD144" s="34">
        <f t="shared" ref="CD144" si="1051">IF(CB144=0," ",IF(CA144/CB144*100&gt;200,"св.200",CA144/CB144))</f>
        <v>0.31847006657978638</v>
      </c>
      <c r="CE144" s="136">
        <f>SUM(CE7,CE12:CE14,CE19:CE20,CE25,CE43,CE49,CE57,CE64,CE70,CE76,CE81,CE85:CE86,CE91,CE97,CE102,CE109,CE116,CE123,CE132,CE139)</f>
        <v>22068276.66</v>
      </c>
      <c r="CF144" s="136">
        <f>SUM(CF7,CF12:CF14,CF19:CF20,CF25,CF43,CF49,CF57,CF64,CF70,CF76,CF81,CF85:CF86,CF91,CF97,CF102,CF109,CF116,CF123,CF132,CF139)</f>
        <v>11104396.27</v>
      </c>
      <c r="CG144" s="136">
        <v>6303742.3199999994</v>
      </c>
      <c r="CH144" s="34">
        <f t="shared" ref="CH144" si="1052">IF(CF144&lt;=0," ",IF(CE144&lt;=0," ",IF(CF144/CE144*100&gt;200,"СВ.200",CF144/CE144)))</f>
        <v>0.50318366228058697</v>
      </c>
      <c r="CI144" s="34">
        <f t="shared" ref="CI144" si="1053">IF(CG144=0," ",IF(CF144/CG144*100&gt;200,"св.200",CF144/CG144))</f>
        <v>1.7615561846125716</v>
      </c>
      <c r="CJ144" s="136">
        <f>SUM(CJ7,CJ12:CJ14,CJ19:CJ20,CJ25,CJ43,CJ49,CJ57,CJ64,CJ70,CJ76,CJ81,CJ85:CJ86,CJ91,CJ97,CJ102,CJ109,CJ116,CJ123,CJ132,CJ139)</f>
        <v>21927747.77</v>
      </c>
      <c r="CK144" s="136">
        <f>SUM(CK7,CK12:CK14,CK19:CK20,CK25,CK43,CK49,CK57,CK64,CK70,CK76,CK81,CK85:CK86,CK91,CK97,CK102,CK109,CK116,CK123,CK132,CK139)</f>
        <v>10733653.659999998</v>
      </c>
      <c r="CL144" s="136">
        <v>5980454.1400000006</v>
      </c>
      <c r="CM144" s="34">
        <f t="shared" ref="CM144" si="1054">IF(CK144&lt;=0," ",IF(CJ144&lt;=0," ",IF(CK144/CJ144*100&gt;200,"СВ.200",CK144/CJ144)))</f>
        <v>0.48950096346351757</v>
      </c>
      <c r="CN144" s="34">
        <f t="shared" ref="CN144" si="1055">IF(CL144=0," ",IF(CK144/CL144*100&gt;200,"св.200",CK144/CL144))</f>
        <v>1.7947890592803706</v>
      </c>
      <c r="CO144" s="136">
        <f>SUM(CO7,CO12:CO14,CO19:CO20,CO25,CO43,CO49,CO57,CO64,CO70,CO76,CO81,CO85:CO86,CO91,CO97,CO102,CO109,CO116,CO123,CO132,CO139)</f>
        <v>140528.89000000001</v>
      </c>
      <c r="CP144" s="136">
        <f>SUM(CP7,CP12:CP14,CP19:CP20,CP25,CP43,CP49,CP57,CP64,CP70,CP76,CP81,CP85:CP86,CP91,CP97,CP102,CP109,CP116,CP123,CP132,CP139)</f>
        <v>370742.61</v>
      </c>
      <c r="CQ144" s="136">
        <v>323288.18</v>
      </c>
      <c r="CR144" s="34" t="str">
        <f t="shared" ref="CR144" si="1056">IF(CP144&lt;=0," ",IF(CO144&lt;=0," ",IF(CP144/CO144*100&gt;200,"СВ.200",CP144/CO144)))</f>
        <v>СВ.200</v>
      </c>
      <c r="CS144" s="34">
        <f t="shared" ref="CS144" si="1057">IF(CQ144=0," ",IF(CP144/CQ144*100&gt;200,"св.200",CP144/CQ144))</f>
        <v>1.1467867770482669</v>
      </c>
      <c r="CT144" s="136">
        <f>SUM(CT7,CT12:CT14,CT19:CT20,CT25,CT43,CT49,CT57,CT64,CT70,CT76,CT81,CT85:CT86,CT91,CT97,CT102,CT109,CT116,CT123,CT132,CT139)</f>
        <v>230000</v>
      </c>
      <c r="CU144" s="136">
        <f>SUM(CU7,CU12:CU14,CU19:CU20,CU25,CU43,CU49,CU57,CU64,CU70,CU76,CU81,CU85:CU86,CU91,CU97,CU102,CU109,CU116,CU123,CU132,CU139)</f>
        <v>427190.95</v>
      </c>
      <c r="CV144" s="136">
        <v>203180.1</v>
      </c>
      <c r="CW144" s="34">
        <f t="shared" si="954"/>
        <v>1.8573519565217391</v>
      </c>
      <c r="CX144" s="34" t="str">
        <f t="shared" si="955"/>
        <v>св.200</v>
      </c>
      <c r="CY144" s="136">
        <f>SUM(CY7,CY12:CY14,CY19:CY20,CY25,CY43,CY49,CY57,CY64,CY70,CY76,CY81,CY85:CY86,CY91,CY97,CY102,CY109,CY116,CY123,CY132,CY139)</f>
        <v>567739</v>
      </c>
      <c r="CZ144" s="136">
        <f>SUM(CZ7,CZ12:CZ14,CZ19:CZ20,CZ25,CZ43,CZ49,CZ57,CZ64,CZ70,CZ76,CZ81,CZ85:CZ86,CZ91,CZ97,CZ102,CZ109,CZ116,CZ123,CZ132,CZ139)</f>
        <v>393633.01</v>
      </c>
      <c r="DA144" s="136">
        <v>569090.1</v>
      </c>
      <c r="DB144" s="34">
        <f t="shared" ref="DB144" si="1058">IF(CZ144&lt;=0," ",IF(CY144&lt;=0," ",IF(CZ144/CY144*100&gt;200,"СВ.200",CZ144/CY144)))</f>
        <v>0.6933344547406467</v>
      </c>
      <c r="DC144" s="34">
        <f t="shared" ref="DC144" si="1059">IF(DA144=0," ",IF(CZ144/DA144*100&gt;200,"св.200",CZ144/DA144))</f>
        <v>0.69168838115440778</v>
      </c>
      <c r="DD144" s="136">
        <f>SUM(DD7,DD12:DD14,DD19:DD20,DD25,DD43,DD49,DD57,DD64,DD70,DD76,DD81,DD85:DD86,DD91,DD97,DD102,DD109,DD116,DD123,DD132,DD139)</f>
        <v>345436.98000000004</v>
      </c>
      <c r="DE144" s="136">
        <f>SUM(DE7,DE12:DE14,DE19:DE20,DE25,DE43,DE49,DE57,DE64,DE70,DE76,DE81,DE85:DE86,DE91,DE97,DE102,DE109,DE116,DE123,DE132,DE139)</f>
        <v>403133.06</v>
      </c>
      <c r="DF144" s="136">
        <v>466648.62999999995</v>
      </c>
      <c r="DG144" s="137">
        <f t="shared" ref="DG144" si="1060">IF(DE144&lt;=0," ",IF(DD144&lt;=0," ",IF(DE144/DD144*100&gt;200,"СВ.200",DE144/DD144)))</f>
        <v>1.1670234611245152</v>
      </c>
      <c r="DH144" s="137">
        <f>IF(DE144&lt;=0," ",IF(DE144/DF144*100&gt;200,"св.200",DE144/DF144))</f>
        <v>0.86388994648928907</v>
      </c>
      <c r="DI144" s="136">
        <f>SUM(DI7,DI12:DI14,DI19:DI20,DI25,DI43,DI49,DI57,DI64,DI70,DI76,DI81,DI85:DI86,DI91,DI97,DI102,DI109,DI116,DI123,DI132,DI139)</f>
        <v>64257.61</v>
      </c>
      <c r="DJ144" s="136">
        <v>-19244.29</v>
      </c>
      <c r="DK144" s="34">
        <f t="shared" si="1023"/>
        <v>-3.3390481020604033</v>
      </c>
      <c r="DL144" s="136">
        <f>SUM(DL7,DL12:DL14,DL19:DL20,DL25,DL43,DL49,DL57,DL64,DL70,DL76,DL81,DL85:DL86,DL91,DL97,DL102,DL109,DL116,DL123,DL132,DL139)</f>
        <v>303119.48</v>
      </c>
      <c r="DM144" s="136">
        <f>SUM(DM7,DM12:DM14,DM19:DM20,DM25,DM43,DM49,DM57,DM64,DM70,DM76,DM81,DM85:DM86,DM91,DM97,DM102,DM109,DM116,DM123,DM132,DM139)</f>
        <v>229571.49</v>
      </c>
      <c r="DN144" s="136">
        <v>1445791.47</v>
      </c>
      <c r="DO144" s="34">
        <f t="shared" ref="DO144" si="1061">IF(DM144&lt;=0," ",IF(DL144&lt;=0," ",IF(DM144/DL144*100&gt;200,"СВ.200",DM144/DL144)))</f>
        <v>0.75736303717596776</v>
      </c>
      <c r="DP144" s="34">
        <f t="shared" ref="DP144" si="1062">IF(DN144=0," ",IF(DM144/DN144*100&gt;200,"св.200",DM144/DN144))</f>
        <v>0.15878603157065244</v>
      </c>
      <c r="DQ144" s="136">
        <f>SUM(DQ7,DQ12:DQ14,DQ19:DQ20,DQ25,DQ43,DQ49,DQ57,DQ64,DQ70,DQ76,DQ81,DQ85:DQ86,DQ91,DQ97,DQ102,DQ109,DQ116,DQ123,DQ132,DQ139)</f>
        <v>3873229.8800000004</v>
      </c>
      <c r="DR144" s="136">
        <f>SUM(DR7,DR12:DR14,DR19:DR20,DR25,DR43,DR49,DR57,DR64,DR70,DR76,DR81,DR85:DR86,DR91,DR97,DR102,DR109,DR116,DR123,DR132,DR139)</f>
        <v>1939827.8600000003</v>
      </c>
      <c r="DS144" s="136">
        <v>1392009.3299999998</v>
      </c>
      <c r="DT144" s="34">
        <f t="shared" ref="DT144:DT145" si="1063">IF(DR144&lt;=0," ",IF(DQ144&lt;=0," ",IF(DR144/DQ144*100&gt;200,"СВ.200",DR144/DQ144)))</f>
        <v>0.50082951957398414</v>
      </c>
      <c r="DU144" s="34">
        <f t="shared" ref="DU144:DU145" si="1064">IF(DS144=0," ",IF(DR144/DS144*100&gt;200,"св.200",DR144/DS144))</f>
        <v>1.3935451567698907</v>
      </c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</row>
    <row r="145" spans="1:144" s="81" customFormat="1" ht="15.75" customHeight="1" x14ac:dyDescent="0.25">
      <c r="A145" s="79"/>
      <c r="B145" s="75" t="s">
        <v>145</v>
      </c>
      <c r="C145" s="136">
        <f>SUM(C8:C10,C15:C17,C21:C23,C26:C29,C31:C41,C44:C47,C50:C55,C58:C62,C65:C68,C71:C74,C77:C79,C82:C83,C87:C89,C92:C95,C98:C100,C103:C107,C110:C114,C117:C121,C124:C130,C133:C137,C140:C142)</f>
        <v>290601374.65999997</v>
      </c>
      <c r="D145" s="136">
        <f>SUM(D8:D10,D15:D17,D21:D23,D26:D29,D31:D41,D44:D47,D50:D55,D58:D62,D65:D68,D71:D74,D77:D79,D82:D83,D87:D89,D92:D95,D98:D100,D103:D107,D110:D114,D117:D121,D124:D130,D133:D137,D140:D142)</f>
        <v>204576572.14000002</v>
      </c>
      <c r="E145" s="136">
        <v>165624029.28999993</v>
      </c>
      <c r="F145" s="34">
        <f t="shared" si="948"/>
        <v>0.70397661531832767</v>
      </c>
      <c r="G145" s="34">
        <f>IF(E145=0," ",IF(D145/E145*100&gt;200,"св.200",D145/E145))</f>
        <v>1.2351865427799489</v>
      </c>
      <c r="H145" s="136">
        <f>SUM(H8:H10,H15:H17,H21:H23,H26:H29,H31:H41,H44:H47,H50:H55,H58:H62,H65:H68,H71:H74,H77:H79,H82:H83,H87:H89,H92:H95,H98:H100,H103:H107,H110:H114,H117:H121,H124:H130,H133:H137,H140:H142)</f>
        <v>238820568.82999995</v>
      </c>
      <c r="I145" s="136">
        <f>SUM(I8:I10,I15:I17,I21:I23,I26:I29,I31:I41,I44:I47,I50:I55,I58:I62,I65:I68,I71:I74,I77:I79,I82:I83,I87:I89,I92:I95,I98:I100,I103:I107,I110:I114,I117:I121,I124:I130,I133:I137,I140:I142)</f>
        <v>168460172.36000004</v>
      </c>
      <c r="J145" s="136">
        <v>120710120.34999992</v>
      </c>
      <c r="K145" s="34">
        <f t="shared" ref="K145" si="1065">IF(I145&lt;=0," ",IF(I145/H145*100&gt;200,"СВ.200",I145/H145))</f>
        <v>0.70538385024916062</v>
      </c>
      <c r="L145" s="34">
        <f t="shared" ref="L145" si="1066">IF(J145=0," ",IF(I145/J145*100&gt;200,"св.200",I145/J145))</f>
        <v>1.3955762107729532</v>
      </c>
      <c r="M145" s="136">
        <f>SUM(M8:M10,M15:M17,M21:M23,M26:M29,M31:M41,M44:M47,M50:M55,M58:M62,M65:M68,M71:M74,M77:M79,M82:M83,M87:M89,M92:M95,M98:M100,M103:M107,M110:M114,M117:M121,M124:M130,M133:M137,M140:M142)</f>
        <v>76315461.609999999</v>
      </c>
      <c r="N145" s="136">
        <f>SUM(N8:N10,N15:N17,N21:N23,N26:N29,N31:N41,N44:N47,N50:N55,N58:N62,N65:N68,N71:N74,N77:N79,N82:N83,N87:N89,N92:N95,N98:N100,N103:N107,N110:N114,N117:N121,N124:N130,N133:N137,N140:N142)</f>
        <v>75380621.12999998</v>
      </c>
      <c r="O145" s="136">
        <v>54950795.300000004</v>
      </c>
      <c r="P145" s="34">
        <f t="shared" ref="P145" si="1067">IF(N145&lt;=0," ",IF(M145&lt;=0," ",IF(N145/M145*100&gt;200,"СВ.200",N145/M145)))</f>
        <v>0.98775031349771036</v>
      </c>
      <c r="Q145" s="34">
        <f t="shared" ref="Q145" si="1068">IF(O145=0," ",IF(N145/O145*100&gt;200,"св.200",N145/O145))</f>
        <v>1.3717839881745983</v>
      </c>
      <c r="R145" s="136">
        <f>SUM(R8:R10,R15:R17,R21:R23,R26:R29,R31:R41,R44:R47,R50:R55,R58:R62,R65:R68,R71:R74,R77:R79,R82:R83,R87:R89,R92:R95,R98:R100,R103:R107,R110:R114,R117:R121,R124:R130,R133:R137,R140:R142)</f>
        <v>0</v>
      </c>
      <c r="S145" s="136">
        <f>SUM(S8:S10,S15:S17,S21:S23,S26:S29,S31:S41,S44:S47,S50:S55,S58:S62,S65:S68,S71:S74,S77:S79,S82:S83,S87:S89,S92:S95,S98:S100,S103:S107,S110:S114,S117:S121,S124:S130,S133:S137,S140:S142)</f>
        <v>0</v>
      </c>
      <c r="T145" s="136">
        <v>0</v>
      </c>
      <c r="U145" s="34" t="str">
        <f t="shared" ref="U145" si="1069">IF(S145&lt;=0," ",IF(R145&lt;=0," ",IF(S145/R145*100&gt;200,"СВ.200",S145/R145)))</f>
        <v xml:space="preserve"> </v>
      </c>
      <c r="V145" s="34" t="str">
        <f t="shared" ref="V145" si="1070">IF(S145=0," ",IF(S145/T145*100&gt;200,"св.200",S145/T145))</f>
        <v xml:space="preserve"> </v>
      </c>
      <c r="W145" s="136">
        <f>SUM(W8:W10,W15:W17,W21:W23,W26:W29,W31:W41,W44:W47,W50:W55,W58:W62,W65:W68,W71:W74,W77:W79,W82:W83,W87:W89,W92:W95,W98:W100,W103:W107,W110:W114,W117:W121,W124:W130,W133:W137,W140:W142)</f>
        <v>8760147.7000000011</v>
      </c>
      <c r="X145" s="136">
        <f>SUM(X8:X10,X15:X17,X21:X23,X26:X29,X31:X41,X44:X47,X50:X55,X58:X62,X65:X68,X71:X74,X77:X79,X82:X83,X87:X89,X92:X95,X98:X100,X103:X107,X110:X114,X117:X121,X124:X130,X133:X137,X140:X142)</f>
        <v>10686082.130000001</v>
      </c>
      <c r="Y145" s="136">
        <v>4009473.0600000005</v>
      </c>
      <c r="Z145" s="34">
        <f t="shared" ref="Z145" si="1071">IF(X145&lt;=0," ",IF(W145&lt;=0," ",IF(X145/W145*100&gt;200,"СВ.200",X145/W145)))</f>
        <v>1.2198518216764769</v>
      </c>
      <c r="AA145" s="34" t="str">
        <f t="shared" ref="AA145" si="1072">IF(Y145=0," ",IF(X145/Y145*100&gt;200,"св.200",X145/Y145))</f>
        <v>св.200</v>
      </c>
      <c r="AB145" s="136">
        <f>SUM(AB8:AB10,AB15:AB17,AB21:AB23,AB26:AB29,AB31:AB41,AB44:AB47,AB50:AB55,AB58:AB62,AB65:AB68,AB71:AB74,AB77:AB79,AB82:AB83,AB87:AB89,AB92:AB95,AB98:AB100,AB103:AB107,AB110:AB114,AB117:AB121,AB124:AB130,AB133:AB137,AB140:AB142)</f>
        <v>21290263.850000001</v>
      </c>
      <c r="AC145" s="136">
        <f>SUM(AC8:AC10,AC15:AC17,AC21:AC23,AC26:AC29,AC31:AC41,AC44:AC47,AC50:AC55,AC58:AC62,AC65:AC68,AC71:AC74,AC77:AC79,AC82:AC83,AC87:AC89,AC92:AC95,AC98:AC100,AC103:AC107,AC110:AC114,AC117:AC121,AC124:AC130,AC133:AC137,AC140:AC142)</f>
        <v>9394110.2800000012</v>
      </c>
      <c r="AD145" s="136">
        <v>3871635.06</v>
      </c>
      <c r="AE145" s="34">
        <f t="shared" ref="AE145" si="1073">IF(AC145&lt;=0," ",IF(AB145&lt;=0," ",IF(AC145/AB145*100&gt;200,"СВ.200",AC145/AB145)))</f>
        <v>0.44123973033805314</v>
      </c>
      <c r="AF145" s="34" t="str">
        <f t="shared" ref="AF145" si="1074">IF(AD145=0," ",IF(AC145/AD145*100&gt;200,"св.200",AC145/AD145))</f>
        <v>св.200</v>
      </c>
      <c r="AG145" s="136">
        <f>SUM(AG8:AG10,AG15:AG17,AG21:AG23,AG26:AG29,AG31:AG41,AG44:AG47,AG50:AG55,AG58:AG62,AG65:AG68,AG71:AG74,AG77:AG79,AG82:AG83,AG87:AG89,AG92:AG95,AG98:AG100,AG103:AG107,AG110:AG114,AG117:AG121,AG124:AG130,AG133:AG137,AG140:AG142)</f>
        <v>132276275.67000002</v>
      </c>
      <c r="AH145" s="136">
        <f>SUM(AH8:AH10,AH15:AH17,AH21:AH23,AH26:AH29,AH31:AH41,AH44:AH47,AH50:AH55,AH58:AH62,AH65:AH68,AH71:AH74,AH77:AH79,AH82:AH83,AH87:AH89,AH92:AH95,AH98:AH100,AH103:AH107,AH110:AH114,AH117:AH121,AH124:AH130,AH133:AH137,AH140:AH142)</f>
        <v>72943693.820000023</v>
      </c>
      <c r="AI145" s="136">
        <v>57787326.919999987</v>
      </c>
      <c r="AJ145" s="34">
        <f t="shared" ref="AJ145" si="1075">IF(AH145&lt;=0," ",IF(AG145&lt;=0," ",IF(AH145/AG145*100&gt;200,"СВ.200",AH145/AG145)))</f>
        <v>0.55144955851326183</v>
      </c>
      <c r="AK145" s="34">
        <f t="shared" ref="AK145" si="1076">IF(AI145=0," ",IF(AH145/AI145*100&gt;200,"св.200",AH145/AI145))</f>
        <v>1.262278387110418</v>
      </c>
      <c r="AL145" s="136">
        <f>SUM(AL8:AL10,AL15:AL17,AL21:AL23,AL26:AL29,AL31:AL41,AL44:AL47,AL50:AL55,AL58:AL62,AL65:AL68,AL71:AL74,AL77:AL79,AL82:AL83,AL87:AL89,AL92:AL95,AL98:AL100,AL103:AL107,AL110:AL114,AL117:AL121,AL124:AL130,AL133:AL137,AL140:AL142)</f>
        <v>178420</v>
      </c>
      <c r="AM145" s="136">
        <f>SUM(AM8:AM10,AM15:AM17,AM21:AM23,AM26:AM29,AM31:AM41,AM44:AM47,AM50:AM55,AM58:AM62,AM65:AM68,AM71:AM74,AM77:AM79,AM82:AM83,AM87:AM89,AM92:AM95,AM98:AM100,AM103:AM107,AM110:AM114,AM117:AM121,AM124:AM130,AM133:AM137,AM140:AM142)</f>
        <v>55665</v>
      </c>
      <c r="AN145" s="136">
        <v>89999.1</v>
      </c>
      <c r="AO145" s="34">
        <f t="shared" ref="AO145" si="1077">IF(AM145&lt;=0," ",IF(AL145&lt;=0," ",IF(AM145/AL145*100&gt;200,"СВ.200",AM145/AL145)))</f>
        <v>0.311988566304226</v>
      </c>
      <c r="AP145" s="34">
        <f t="shared" ref="AP145" si="1078">IF(AN145=0," ",IF(AM145/AN145*100&gt;200,"св.200",AM145/AN145))</f>
        <v>0.61850618506185062</v>
      </c>
      <c r="AQ145" s="136">
        <f>SUM(AQ8:AQ10,AQ15:AQ17,AQ21:AQ23,AQ26:AQ29,AQ31:AQ41,AQ44:AQ47,AQ50:AQ55,AQ58:AQ62,AQ65:AQ68,AQ71:AQ74,AQ77:AQ79,AQ82:AQ83,AQ87:AQ89,AQ92:AQ95,AQ98:AQ100,AQ103:AQ107,AQ110:AQ114,AQ117:AQ121,AQ124:AQ130,AQ133:AQ137,AQ140:AQ142)</f>
        <v>51780805.830000006</v>
      </c>
      <c r="AR145" s="136">
        <f>SUM(AR8:AR10,AR15:AR17,AR21:AR23,AR26:AR29,AR31:AR41,AR44:AR47,AR50:AR55,AR58:AR62,AR65:AR68,AR71:AR74,AR77:AR79,AR82:AR83,AR87:AR89,AR92:AR95,AR98:AR100,AR103:AR107,AR110:AR114,AR117:AR121,AR124:AR130,AR133:AR137,AR140:AR142)</f>
        <v>36116399.780000001</v>
      </c>
      <c r="AS145" s="136">
        <v>44913908.940000005</v>
      </c>
      <c r="AT145" s="34">
        <f t="shared" si="1038"/>
        <v>0.69748624419968774</v>
      </c>
      <c r="AU145" s="34">
        <f t="shared" si="1039"/>
        <v>0.80412506130890327</v>
      </c>
      <c r="AV145" s="136">
        <f>SUM(AV8:AV10,AV15:AV17,AV21:AV23,AV26:AV29,AV31:AV41,AV44:AV47,AV50:AV55,AV58:AV62,AV65:AV68,AV71:AV74,AV77:AV79,AV82:AV83,AV87:AV89,AV92:AV95,AV98:AV100,AV103:AV107,AV110:AV114,AV117:AV121,AV124:AV130,AV133:AV137,AV140:AV142)</f>
        <v>588250</v>
      </c>
      <c r="AW145" s="136">
        <f>SUM(AW8:AW10,AW15:AW17,AW21:AW23,AW26:AW29,AW31:AW41,AW44:AW47,AW50:AW55,AW58:AW62,AW65:AW68,AW71:AW74,AW77:AW79,AW82:AW83,AW87:AW89,AW92:AW95,AW98:AW100,AW103:AW107,AW110:AW114,AW117:AW121,AW124:AW130,AW133:AW137,AW140:AW142)</f>
        <v>496678.47</v>
      </c>
      <c r="AX145" s="136">
        <v>564786.6</v>
      </c>
      <c r="AY145" s="34">
        <f t="shared" ref="AY145" si="1079">IF(AW145&lt;=0," ",IF(AV145&lt;=0," ",IF(AW145/AV145*100&gt;200,"СВ.200",AW145/AV145)))</f>
        <v>0.84433229069273263</v>
      </c>
      <c r="AZ145" s="34">
        <f t="shared" si="1041"/>
        <v>0.87940909008818546</v>
      </c>
      <c r="BA145" s="136">
        <f>SUM(BA8:BA10,BA15:BA17,BA21:BA23,BA26:BA29,BA31:BA41,BA44:BA47,BA50:BA55,BA58:BA62,BA65:BA68,BA71:BA74,BA77:BA79,BA82:BA83,BA87:BA89,BA92:BA95,BA98:BA100,BA103:BA107,BA110:BA114,BA117:BA121,BA124:BA130,BA133:BA137,BA140:BA142)</f>
        <v>24045467.429999996</v>
      </c>
      <c r="BB145" s="136">
        <f>SUM(BB8:BB10,BB15:BB17,BB21:BB23,BB26:BB29,BB31:BB41,BB44:BB47,BB50:BB55,BB58:BB62,BB65:BB68,BB71:BB74,BB77:BB79,BB82:BB83,BB87:BB89,BB92:BB95,BB98:BB100,BB103:BB107,BB110:BB114,BB117:BB121,BB124:BB130,BB133:BB137,BB140:BB142)</f>
        <v>12308748.41</v>
      </c>
      <c r="BC145" s="136">
        <v>16267534.999999998</v>
      </c>
      <c r="BD145" s="34">
        <f t="shared" ref="BD145" si="1080">IF(BB145&lt;=0," ",IF(BA145&lt;=0," ",IF(BB145/BA145*100&gt;200,"СВ.200",BB145/BA145)))</f>
        <v>0.51189474464709972</v>
      </c>
      <c r="BE145" s="34">
        <f t="shared" ref="BE145" si="1081">IF(BC145=0," ",IF(BB145/BC145*100&gt;200,"св.200",BB145/BC145))</f>
        <v>0.75664496249739133</v>
      </c>
      <c r="BF145" s="136">
        <f>SUM(BF8:BF10,BF15:BF17,BF21:BF23,BF26:BF29,BF31:BF41,BF44:BF47,BF50:BF55,BF58:BF62,BF65:BF68,BF71:BF74,BF77:BF79,BF82:BF83,BF87:BF89,BF92:BF95,BF98:BF100,BF103:BF107,BF110:BF114,BF117:BF121,BF124:BF130,BF133:BF137,BF140:BF142)</f>
        <v>4259323.74</v>
      </c>
      <c r="BG145" s="136">
        <f>SUM(BG8:BG10,BG15:BG17,BG21:BG23,BG26:BG29,BG31:BG41,BG44:BG47,BG50:BG55,BG58:BG62,BG65:BG68,BG71:BG74,BG77:BG79,BG82:BG83,BG87:BG89,BG92:BG95,BG98:BG100,BG103:BG107,BG110:BG114,BG117:BG121,BG124:BG130,BG133:BG137,BG140:BG142)</f>
        <v>2270127.5399999996</v>
      </c>
      <c r="BH145" s="136">
        <v>2896353.31</v>
      </c>
      <c r="BI145" s="34">
        <f t="shared" ref="BI145" si="1082">IF(BG145&lt;=0," ",IF(BF145&lt;=0," ",IF(BG145/BF145*100&gt;200,"СВ.200",BG145/BF145)))</f>
        <v>0.5329783971762615</v>
      </c>
      <c r="BJ145" s="34">
        <f t="shared" ref="BJ145" si="1083">IF(BH145=0," ",IF(BG145/BH145*100&gt;200,"св.200",BG145/BH145))</f>
        <v>0.78378819744197559</v>
      </c>
      <c r="BK145" s="136">
        <f>SUM(BK8:BK10,BK15:BK17,BK21:BK23,BK26:BK29,BK31:BK41,BK44:BK47,BK50:BK55,BK58:BK62,BK65:BK68,BK71:BK74,BK77:BK79,BK82:BK83,BK87:BK89,BK92:BK95,BK98:BK100,BK103:BK107,BK110:BK114,BK117:BK121,BK124:BK130,BK133:BK137,BK140:BK142)</f>
        <v>525242.24</v>
      </c>
      <c r="BL145" s="136">
        <f>SUM(BL8:BL10,BL15:BL17,BL21:BL23,BL26:BL29,BL31:BL41,BL44:BL47,BL50:BL55,BL58:BL62,BL65:BL68,BL71:BL74,BL77:BL79,BL82:BL83,BL87:BL89,BL92:BL95,BL98:BL100,BL103:BL107,BL110:BL114,BL117:BL121,BL124:BL130,BL133:BL137,BL140:BL142)</f>
        <v>393549.61</v>
      </c>
      <c r="BM145" s="136">
        <v>338580.01</v>
      </c>
      <c r="BN145" s="34">
        <f>IF(BL145&lt;=0," ",IF(BK145&lt;=0," ",IF(BL145/BK145*100&gt;200,"СВ.200",BL145/BK145)))</f>
        <v>0.74927258325606105</v>
      </c>
      <c r="BO145" s="34">
        <f t="shared" ref="BO145" si="1084">IF(BM145=0," ",IF(BL145/BM145*100&gt;200,"св.200",BL145/BM145))</f>
        <v>1.1623533533477064</v>
      </c>
      <c r="BP145" s="136">
        <f>SUM(BP8:BP10,BP15:BP17,BP21:BP23,BP26:BP29,BP31:BP41,BP44:BP47,BP50:BP55,BP58:BP62,BP65:BP68,BP71:BP74,BP77:BP79,BP82:BP83,BP87:BP89,BP92:BP95,BP98:BP100,BP103:BP107,BP110:BP114,BP117:BP121,BP124:BP130,BP133:BP137,BP140:BP142)</f>
        <v>5046398.4900000012</v>
      </c>
      <c r="BQ145" s="136">
        <f>SUM(BQ8:BQ10,BQ15:BQ17,BQ21:BQ23,BQ26:BQ29,BQ31:BQ41,BQ44:BQ47,BQ50:BQ55,BQ58:BQ62,BQ65:BQ68,BQ71:BQ74,BQ77:BQ79,BQ82:BQ83,BQ87:BQ89,BQ92:BQ95,BQ98:BQ100,BQ103:BQ107,BQ110:BQ114,BQ117:BQ121,BQ124:BQ130,BQ133:BQ137,BQ140:BQ142)</f>
        <v>4477864.5299999993</v>
      </c>
      <c r="BR145" s="136">
        <v>4244080.2699999996</v>
      </c>
      <c r="BS145" s="34">
        <f>IF(BQ145&lt;=0," ",IF(BP145&lt;=0," ",IF(BQ145/BP145*100&gt;200,"СВ.200",BQ145/BP145)))</f>
        <v>0.88733867110839248</v>
      </c>
      <c r="BT145" s="34">
        <f t="shared" ref="BT145" si="1085">IF(BR145=0," ",IF(BQ145/BR145*100&gt;200,"св.200",BQ145/BR145))</f>
        <v>1.0550847875457361</v>
      </c>
      <c r="BU145" s="136">
        <f>SUM(BU8:BU10,BU15:BU17,BU21:BU23,BU26:BU29,BU31:BU41,BU44:BU47,BU50:BU55,BU58:BU62,BU65:BU68,BU71:BU74,BU77:BU79,BU82:BU83,BU87:BU89,BU92:BU95,BU98:BU100,BU103:BU107,BU110:BU114,BU117:BU121,BU124:BU130,BU133:BU137,BU140:BU142)</f>
        <v>4204283.09</v>
      </c>
      <c r="BV145" s="136">
        <f>SUM(BV8:BV10,BV15:BV17,BV21:BV23,BV26:BV29,BV31:BV41,BV44:BV47,BV50:BV55,BV58:BV62,BV65:BV68,BV71:BV74,BV77:BV79,BV82:BV83,BV87:BV89,BV92:BV95,BV98:BV100,BV103:BV107,BV110:BV114,BV117:BV121,BV124:BV130,BV133:BV137,BV140:BV142)</f>
        <v>4160914.6</v>
      </c>
      <c r="BW145" s="136">
        <v>5429786.169999999</v>
      </c>
      <c r="BX145" s="34">
        <f t="shared" ref="BX145" si="1086">IF(BV145&lt;=0," ",IF(BU145&lt;=0," ",IF(BV145/BU145*100&gt;200,"СВ.200",BV145/BU145)))</f>
        <v>0.98968468843043589</v>
      </c>
      <c r="BY145" s="34">
        <f t="shared" ref="BY145" si="1087">IF(BW145=0," ",IF(BV145/BW145*100&gt;200,"св.200",BV145/BW145))</f>
        <v>0.76631279201921143</v>
      </c>
      <c r="BZ145" s="136">
        <f>SUM(BZ8:BZ10,BZ15:BZ17,BZ21:BZ23,BZ26:BZ29,BZ31:BZ41,BZ44:BZ47,BZ50:BZ55,BZ58:BZ62,BZ65:BZ68,BZ71:BZ74,BZ77:BZ79,BZ82:BZ83,BZ87:BZ89,BZ92:BZ95,BZ98:BZ100,BZ103:BZ107,BZ110:BZ114,BZ117:BZ121,BZ124:BZ130,BZ133:BZ137,BZ140:BZ142)</f>
        <v>1788177.6</v>
      </c>
      <c r="CA145" s="136">
        <f>SUM(CA8:CA10,CA15:CA17,CA21:CA23,CA26:CA29,CA31:CA41,CA44:CA47,CA50:CA55,CA58:CA62,CA65:CA68,CA71:CA74,CA77:CA79,CA82:CA83,CA87:CA89,CA92:CA95,CA98:CA100,CA103:CA107,CA110:CA114,CA117:CA121,CA124:CA130,CA133:CA137,CA140:CA142)</f>
        <v>2619502.2200000002</v>
      </c>
      <c r="CB145" s="136">
        <v>2347103.61</v>
      </c>
      <c r="CC145" s="34">
        <f t="shared" ref="CC145" si="1088">IF(CA145&lt;=0," ",IF(BZ145&lt;=0," ",IF(CA145/BZ145*100&gt;200,"СВ.200",CA145/BZ145)))</f>
        <v>1.4649004774469829</v>
      </c>
      <c r="CD145" s="34">
        <f t="shared" ref="CD145" si="1089">IF(CB145=0," ",IF(CA145/CB145*100&gt;200,"св.200",CA145/CB145))</f>
        <v>1.1160573435443697</v>
      </c>
      <c r="CE145" s="136">
        <f>SUM(CE8:CE10,CE15:CE17,CE21:CE23,CE26:CE29,CE31:CE41,CE44:CE47,CE50:CE55,CE58:CE62,CE65:CE68,CE71:CE74,CE77:CE79,CE82:CE83,CE87:CE89,CE92:CE95,CE98:CE100,CE103:CE107,CE110:CE114,CE117:CE121,CE124:CE130,CE133:CE137,CE140:CE142)</f>
        <v>5597271.2199999997</v>
      </c>
      <c r="CF145" s="136">
        <f>SUM(CF8:CF10,CF15:CF17,CF21:CF23,CF26:CF29,CF31:CF41,CF44:CF47,CF50:CF55,CF58:CF62,CF65:CF68,CF71:CF74,CF77:CF79,CF82:CF83,CF87:CF89,CF92:CF95,CF98:CF100,CF103:CF107,CF110:CF114,CF117:CF121,CF124:CF130,CF133:CF137,CF140:CF142)</f>
        <v>4439547.6399999997</v>
      </c>
      <c r="CG145" s="136">
        <v>7766693.459999999</v>
      </c>
      <c r="CH145" s="34">
        <f t="shared" ref="CH145" si="1090">IF(CF145&lt;=0," ",IF(CE145&lt;=0," ",IF(CF145/CE145*100&gt;200,"СВ.200",CF145/CE145)))</f>
        <v>0.79316285838298184</v>
      </c>
      <c r="CI145" s="34">
        <f t="shared" ref="CI145" si="1091">IF(CG145=0," ",IF(CF145/CG145*100&gt;200,"св.200",CF145/CG145))</f>
        <v>0.57161360402139527</v>
      </c>
      <c r="CJ145" s="136">
        <f>SUM(CJ8:CJ10,CJ15:CJ17,CJ21:CJ23,CJ26:CJ29,CJ31:CJ41,CJ44:CJ47,CJ50:CJ55,CJ58:CJ62,CJ65:CJ68,CJ71:CJ74,CJ77:CJ79,CJ82:CJ83,CJ87:CJ89,CJ92:CJ95,CJ98:CJ100,CJ103:CJ107,CJ110:CJ114,CJ117:CJ121,CJ124:CJ130,CJ133:CJ137,CJ140:CJ142)</f>
        <v>0</v>
      </c>
      <c r="CK145" s="136">
        <f>SUM(CK8:CK10,CK15:CK17,CK21:CK23,CK26:CK29,CK31:CK41,CK44:CK47,CK50:CK55,CK58:CK62,CK65:CK68,CK71:CK74,CK77:CK79,CK82:CK83,CK87:CK89,CK92:CK95,CK98:CK100,CK103:CK107,CK110:CK114,CK117:CK121,CK124:CK130,CK133:CK137,CK140:CK142)</f>
        <v>0</v>
      </c>
      <c r="CL145" s="136">
        <v>0</v>
      </c>
      <c r="CM145" s="34" t="str">
        <f t="shared" ref="CM145" si="1092">IF(CK145&lt;=0," ",IF(CJ145&lt;=0," ",IF(CK145/CJ145*100&gt;200,"СВ.200",CK145/CJ145)))</f>
        <v xml:space="preserve"> </v>
      </c>
      <c r="CN145" s="34" t="str">
        <f t="shared" ref="CN145" si="1093">IF(CL145=0," ",IF(CK145/CL145*100&gt;200,"св.200",CK145/CL145))</f>
        <v xml:space="preserve"> </v>
      </c>
      <c r="CO145" s="136">
        <f>SUM(CO8:CO10,CO15:CO17,CO21:CO23,CO26:CO29,CO31:CO41,CO44:CO47,CO50:CO55,CO58:CO62,CO65:CO68,CO71:CO74,CO77:CO79,CO82:CO83,CO87:CO89,CO92:CO95,CO98:CO100,CO103:CO107,CO110:CO114,CO117:CO121,CO124:CO130,CO133:CO137,CO140:CO142)</f>
        <v>5597271.2199999997</v>
      </c>
      <c r="CP145" s="136">
        <f>SUM(CP8:CP10,CP15:CP17,CP21:CP23,CP26:CP29,CP31:CP41,CP44:CP47,CP50:CP55,CP58:CP62,CP65:CP68,CP71:CP74,CP77:CP79,CP82:CP83,CP87:CP89,CP92:CP95,CP98:CP100,CP103:CP107,CP110:CP114,CP117:CP121,CP124:CP130,CP133:CP137,CP140:CP142)</f>
        <v>4439547.6399999997</v>
      </c>
      <c r="CQ145" s="136">
        <v>7766693.459999999</v>
      </c>
      <c r="CR145" s="34">
        <f t="shared" ref="CR145" si="1094">IF(CP145&lt;=0," ",IF(CO145&lt;=0," ",IF(CP145/CO145*100&gt;200,"СВ.200",CP145/CO145)))</f>
        <v>0.79316285838298184</v>
      </c>
      <c r="CS145" s="34">
        <f t="shared" ref="CS145" si="1095">IF(CQ145=0," ",IF(CP145/CQ145*100&gt;200,"св.200",CP145/CQ145))</f>
        <v>0.57161360402139527</v>
      </c>
      <c r="CT145" s="136">
        <f>SUM(CT8:CT10,CT15:CT17,CT21:CT23,CT26:CT29,CT31:CT41,CT44:CT47,CT50:CT55,CT58:CT62,CT65:CT68,CT71:CT74,CT77:CT79,CT82:CT83,CT87:CT89,CT92:CT95,CT98:CT100,CT103:CT107,CT110:CT114,CT117:CT121,CT124:CT130,CT133:CT137,CT140:CT142)</f>
        <v>30663.06</v>
      </c>
      <c r="CU145" s="136">
        <f>SUM(CU8:CU10,CU15:CU17,CU21:CU23,CU26:CU29,CU31:CU41,CU44:CU47,CU50:CU55,CU58:CU62,CU65:CU68,CU71:CU74,CU77:CU79,CU82:CU83,CU87:CU89,CU92:CU95,CU98:CU100,CU103:CU107,CU110:CU114,CU117:CU121,CU124:CU130,CU133:CU137,CU140:CU142)</f>
        <v>30663.06</v>
      </c>
      <c r="CV145" s="136">
        <v>0</v>
      </c>
      <c r="CW145" s="34">
        <f t="shared" si="954"/>
        <v>1</v>
      </c>
      <c r="CX145" s="34" t="str">
        <f t="shared" si="955"/>
        <v xml:space="preserve"> </v>
      </c>
      <c r="CY145" s="136">
        <f>SUM(CY8:CY10,CY15:CY17,CY21:CY23,CY26:CY29,CY31:CY41,CY44:CY47,CY50:CY55,CY58:CY62,CY65:CY68,CY71:CY74,CY77:CY79,CY82:CY83,CY87:CY89,CY92:CY95,CY98:CY100,CY103:CY107,CY110:CY114,CY117:CY121,CY124:CY130,CY133:CY137,CY140:CY142)</f>
        <v>0</v>
      </c>
      <c r="CZ145" s="136">
        <f>SUM(CZ8:CZ10,CZ15:CZ17,CZ21:CZ23,CZ26:CZ29,CZ31:CZ41,CZ44:CZ47,CZ50:CZ55,CZ58:CZ62,CZ65:CZ68,CZ71:CZ74,CZ77:CZ79,CZ82:CZ83,CZ87:CZ89,CZ92:CZ95,CZ98:CZ100,CZ103:CZ107,CZ110:CZ114,CZ117:CZ121,CZ124:CZ130,CZ133:CZ137,CZ140:CZ142)</f>
        <v>0</v>
      </c>
      <c r="DA145" s="136">
        <v>0</v>
      </c>
      <c r="DB145" s="34" t="str">
        <f t="shared" ref="DB145" si="1096">IF(CZ145&lt;=0," ",IF(CY145&lt;=0," ",IF(CZ145/CY145*100&gt;200,"СВ.200",CZ145/CY145)))</f>
        <v xml:space="preserve"> </v>
      </c>
      <c r="DC145" s="34" t="str">
        <f t="shared" ref="DC145" si="1097">IF(DA145=0," ",IF(CZ145/DA145*100&gt;200,"св.200",CZ145/DA145))</f>
        <v xml:space="preserve"> </v>
      </c>
      <c r="DD145" s="136">
        <f>SUM(DD8:DD10,DD15:DD17,DD21:DD23,DD26:DD29,DD31:DD41,DD44:DD47,DD50:DD55,DD58:DD62,DD65:DD68,DD71:DD74,DD77:DD79,DD82:DD83,DD87:DD89,DD92:DD95,DD98:DD100,DD103:DD107,DD110:DD114,DD117:DD121,DD124:DD130,DD133:DD137,DD140:DD142)</f>
        <v>295533.74</v>
      </c>
      <c r="DE145" s="136">
        <f>SUM(DE8:DE10,DE15:DE17,DE21:DE23,DE26:DE29,DE31:DE41,DE44:DE47,DE50:DE55,DE58:DE62,DE65:DE68,DE71:DE74,DE77:DE79,DE82:DE83,DE87:DE89,DE92:DE95,DE98:DE100,DE103:DE107,DE110:DE114,DE117:DE121,DE124:DE130,DE133:DE137,DE140:DE142)</f>
        <v>106036.81</v>
      </c>
      <c r="DF145" s="136">
        <v>188455.01000000004</v>
      </c>
      <c r="DG145" s="137">
        <f t="shared" ref="DG145" si="1098">IF(DE145&lt;=0," ",IF(DD145&lt;=0," ",IF(DE145/DD145*100&gt;200,"СВ.200",DE145/DD145)))</f>
        <v>0.35879764523671648</v>
      </c>
      <c r="DH145" s="137">
        <f t="shared" ref="DH145" si="1099">IF(DF145=0," ",IF(DE145/DF145*100&gt;200,"св.200",DE145/DF145))</f>
        <v>0.56266378909215509</v>
      </c>
      <c r="DI145" s="136">
        <f>SUM(DI8:DI10,DI15:DI17,DI21:DI23,DI26:DI29,DI31:DI41,DI44:DI47,DI50:DI55,DI58:DI62,DI65:DI68,DI71:DI74,DI77:DI79,DI82:DI83,DI87:DI89,DI92:DI95,DI98:DI100,DI103:DI107,DI110:DI114,DI117:DI121,DI124:DI130,DI133:DI137,DI140:DI142)</f>
        <v>-13878.090000000007</v>
      </c>
      <c r="DJ145" s="136">
        <v>613481.04</v>
      </c>
      <c r="DK145" s="34">
        <f t="shared" si="1023"/>
        <v>-2.262187271508832E-2</v>
      </c>
      <c r="DL145" s="136">
        <f>SUM(DL8:DL10,DL15:DL17,DL21:DL23,DL26:DL29,DL31:DL41,DL44:DL47,DL50:DL55,DL58:DL62,DL65:DL68,DL71:DL74,DL77:DL79,DL82:DL83,DL87:DL89,DL92:DL95,DL98:DL100,DL103:DL107,DL110:DL114,DL117:DL121,DL124:DL130,DL133:DL137,DL140:DL142)</f>
        <v>609361.81999999995</v>
      </c>
      <c r="DM145" s="136">
        <f>SUM(DM8:DM10,DM15:DM17,DM21:DM23,DM26:DM29,DM31:DM41,DM44:DM47,DM50:DM55,DM58:DM62,DM65:DM68,DM71:DM74,DM77:DM79,DM82:DM83,DM87:DM89,DM92:DM95,DM98:DM100,DM103:DM107,DM110:DM114,DM117:DM121,DM124:DM130,DM133:DM137,DM140:DM142)</f>
        <v>671653.28999999992</v>
      </c>
      <c r="DN145" s="136">
        <v>528147.8899999999</v>
      </c>
      <c r="DO145" s="34">
        <f t="shared" ref="DO145" si="1100">IF(DM145&lt;=0," ",IF(DL145&lt;=0," ",IF(DM145/DL145*100&gt;200,"СВ.200",DM145/DL145)))</f>
        <v>1.1022241104636323</v>
      </c>
      <c r="DP145" s="34">
        <f t="shared" ref="DP145" si="1101">IF(DN145=0," ",IF(DM145/DN145*100&gt;200,"св.200",DM145/DN145))</f>
        <v>1.2717144245336283</v>
      </c>
      <c r="DQ145" s="136">
        <f>SUM(DQ8:DQ10,DQ15:DQ17,DQ21:DQ23,DQ26:DQ29,DQ31:DQ41,DQ44:DQ47,DQ50:DQ55,DQ58:DQ62,DQ65:DQ68,DQ71:DQ74,DQ77:DQ79,DQ82:DQ83,DQ87:DQ89,DQ92:DQ95,DQ98:DQ100,DQ103:DQ107,DQ110:DQ114,DQ117:DQ121,DQ124:DQ130,DQ133:DQ137,DQ140:DQ142)</f>
        <v>4692638.3500000015</v>
      </c>
      <c r="DR145" s="136">
        <f>SUM(DR8:DR10,DR15:DR17,DR21:DR23,DR26:DR29,DR31:DR41,DR44:DR47,DR50:DR55,DR58:DR62,DR65:DR68,DR71:DR74,DR77:DR79,DR82:DR83,DR87:DR89,DR92:DR95,DR98:DR100,DR103:DR107,DR110:DR114,DR117:DR121,DR124:DR130,DR133:DR137,DR140:DR142)</f>
        <v>3948553.0499999993</v>
      </c>
      <c r="DS145" s="136">
        <v>3727656.35</v>
      </c>
      <c r="DT145" s="34">
        <f t="shared" si="1063"/>
        <v>0.84143561798236555</v>
      </c>
      <c r="DU145" s="34">
        <f t="shared" si="1064"/>
        <v>1.0592588691819727</v>
      </c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</row>
    <row r="146" spans="1:144" s="55" customFormat="1" ht="15.75" customHeight="1" x14ac:dyDescent="0.2">
      <c r="E146" s="76"/>
      <c r="H146" s="54"/>
      <c r="AQ146" s="54"/>
      <c r="AR146" s="54"/>
      <c r="AT146" s="77"/>
      <c r="AU146" s="77"/>
      <c r="CE146" s="77"/>
      <c r="CF146" s="77"/>
      <c r="CG146" s="77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78"/>
      <c r="EN146" s="78"/>
    </row>
    <row r="147" spans="1:144" s="72" customFormat="1" ht="15.75" customHeight="1" x14ac:dyDescent="0.2">
      <c r="DV147" s="73"/>
      <c r="DW147" s="73"/>
      <c r="DX147" s="73"/>
      <c r="DY147" s="73"/>
      <c r="DZ147" s="73"/>
      <c r="EA147" s="73"/>
      <c r="EB147" s="73"/>
      <c r="EC147" s="73"/>
      <c r="ED147" s="73"/>
      <c r="EE147" s="73"/>
      <c r="EF147" s="73"/>
      <c r="EG147" s="73"/>
      <c r="EH147" s="73"/>
      <c r="EI147" s="73"/>
      <c r="EJ147" s="73"/>
      <c r="EK147" s="73"/>
      <c r="EL147" s="73"/>
      <c r="EM147" s="73"/>
      <c r="EN147" s="73"/>
    </row>
    <row r="148" spans="1:144" s="72" customFormat="1" ht="15.75" customHeight="1" x14ac:dyDescent="0.2">
      <c r="DV148" s="73"/>
      <c r="DW148" s="73"/>
      <c r="DX148" s="73"/>
      <c r="DY148" s="73"/>
      <c r="DZ148" s="73"/>
      <c r="EA148" s="73"/>
      <c r="EB148" s="73"/>
      <c r="EC148" s="73"/>
      <c r="ED148" s="73"/>
      <c r="EE148" s="73"/>
      <c r="EF148" s="73"/>
      <c r="EG148" s="73"/>
      <c r="EH148" s="73"/>
      <c r="EI148" s="73"/>
      <c r="EJ148" s="73"/>
      <c r="EK148" s="73"/>
      <c r="EL148" s="73"/>
      <c r="EM148" s="73"/>
      <c r="EN148" s="73"/>
    </row>
    <row r="149" spans="1:144" s="72" customFormat="1" ht="15.75" customHeight="1" x14ac:dyDescent="0.2">
      <c r="DV149" s="73"/>
      <c r="DW149" s="73"/>
      <c r="DX149" s="73"/>
      <c r="DY149" s="73"/>
      <c r="DZ149" s="73"/>
      <c r="EA149" s="73"/>
      <c r="EB149" s="73"/>
      <c r="EC149" s="73"/>
      <c r="ED149" s="73"/>
      <c r="EE149" s="73"/>
      <c r="EF149" s="73"/>
      <c r="EG149" s="73"/>
      <c r="EH149" s="73"/>
      <c r="EI149" s="73"/>
      <c r="EJ149" s="73"/>
      <c r="EK149" s="73"/>
      <c r="EL149" s="73"/>
      <c r="EM149" s="73"/>
      <c r="EN149" s="73"/>
    </row>
    <row r="150" spans="1:144" s="69" customFormat="1" ht="15.75" customHeight="1" x14ac:dyDescent="0.2">
      <c r="AT150" s="70"/>
      <c r="AU150" s="70"/>
      <c r="CE150" s="70"/>
      <c r="CF150" s="70"/>
      <c r="CG150" s="70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</row>
    <row r="151" spans="1:144" s="69" customFormat="1" ht="15.75" customHeight="1" x14ac:dyDescent="0.2">
      <c r="AT151" s="70"/>
      <c r="AU151" s="70"/>
      <c r="CE151" s="70"/>
      <c r="CF151" s="70"/>
      <c r="CG151" s="70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</row>
    <row r="152" spans="1:144" s="69" customFormat="1" ht="15.75" customHeight="1" x14ac:dyDescent="0.2">
      <c r="AT152" s="70"/>
      <c r="AU152" s="70"/>
      <c r="CE152" s="70"/>
      <c r="CF152" s="70"/>
      <c r="CG152" s="70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</row>
    <row r="153" spans="1:144" s="69" customFormat="1" ht="15.75" customHeight="1" x14ac:dyDescent="0.2">
      <c r="AT153" s="70"/>
      <c r="AU153" s="70"/>
      <c r="CE153" s="70"/>
      <c r="CF153" s="70"/>
      <c r="CG153" s="70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</row>
    <row r="154" spans="1:144" s="69" customFormat="1" ht="15.75" customHeight="1" x14ac:dyDescent="0.2">
      <c r="AT154" s="70"/>
      <c r="AU154" s="70"/>
      <c r="CE154" s="70"/>
      <c r="CF154" s="70"/>
      <c r="CG154" s="70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</row>
    <row r="155" spans="1:144" s="69" customFormat="1" ht="15.75" customHeight="1" x14ac:dyDescent="0.2">
      <c r="AT155" s="70"/>
      <c r="AU155" s="70"/>
      <c r="CE155" s="70"/>
      <c r="CF155" s="70"/>
      <c r="CG155" s="70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</row>
    <row r="156" spans="1:144" s="69" customFormat="1" ht="15.75" customHeight="1" x14ac:dyDescent="0.2">
      <c r="AT156" s="70"/>
      <c r="AU156" s="70"/>
      <c r="CE156" s="70"/>
      <c r="CF156" s="70"/>
      <c r="CG156" s="70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</row>
    <row r="157" spans="1:144" s="69" customFormat="1" ht="15.75" customHeight="1" x14ac:dyDescent="0.2">
      <c r="AT157" s="70"/>
      <c r="AU157" s="70"/>
      <c r="CE157" s="70"/>
      <c r="CF157" s="70"/>
      <c r="CG157" s="70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</row>
    <row r="158" spans="1:144" s="69" customFormat="1" ht="15.75" customHeight="1" x14ac:dyDescent="0.2">
      <c r="AT158" s="70"/>
      <c r="AU158" s="70"/>
      <c r="CE158" s="70"/>
      <c r="CF158" s="70"/>
      <c r="CG158" s="70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</row>
    <row r="159" spans="1:144" s="69" customFormat="1" ht="15.75" customHeight="1" x14ac:dyDescent="0.2">
      <c r="AT159" s="70"/>
      <c r="AU159" s="70"/>
      <c r="CE159" s="70"/>
      <c r="CF159" s="70"/>
      <c r="CG159" s="70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</row>
    <row r="160" spans="1:144" s="69" customFormat="1" ht="15.75" customHeight="1" x14ac:dyDescent="0.2">
      <c r="AT160" s="70"/>
      <c r="AU160" s="70"/>
      <c r="CE160" s="70"/>
      <c r="CF160" s="70"/>
      <c r="CG160" s="70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</row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</sheetData>
  <mergeCells count="25"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2024-11-05T12:10:36Z</dcterms:modified>
</cp:coreProperties>
</file>