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1\На 01.10.2021\"/>
    </mc:Choice>
  </mc:AlternateContent>
  <bookViews>
    <workbookView xWindow="0" yWindow="0" windowWidth="28800" windowHeight="11835" tabRatio="588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Поселения!$A$2:$DU$150</definedName>
  </definedNames>
  <calcPr calcId="152511"/>
</workbook>
</file>

<file path=xl/calcChain.xml><?xml version="1.0" encoding="utf-8"?>
<calcChain xmlns="http://schemas.openxmlformats.org/spreadsheetml/2006/main">
  <c r="BU115" i="3" l="1"/>
  <c r="BY68" i="3"/>
  <c r="BX68" i="3"/>
  <c r="BY67" i="3"/>
  <c r="BX67" i="3"/>
  <c r="BY66" i="3"/>
  <c r="BX66" i="3"/>
  <c r="BY65" i="3"/>
  <c r="BX65" i="3"/>
  <c r="BF48" i="3"/>
  <c r="BG48" i="3"/>
  <c r="BH48" i="3"/>
  <c r="Z126" i="3"/>
  <c r="Z127" i="3"/>
  <c r="Z16" i="3"/>
  <c r="Z15" i="3"/>
  <c r="AA36" i="3"/>
  <c r="AA35" i="3"/>
  <c r="I89" i="3" l="1"/>
  <c r="I43" i="3" l="1"/>
  <c r="DI6" i="3" l="1"/>
  <c r="DI11" i="3"/>
  <c r="DI18" i="3"/>
  <c r="DI24" i="3"/>
  <c r="DI30" i="3"/>
  <c r="DI42" i="3"/>
  <c r="DI48" i="3"/>
  <c r="DI56" i="3"/>
  <c r="DI63" i="3"/>
  <c r="DI69" i="3"/>
  <c r="DI75" i="3"/>
  <c r="DI80" i="3"/>
  <c r="DI84" i="3"/>
  <c r="DI90" i="3"/>
  <c r="DI96" i="3"/>
  <c r="DI101" i="3"/>
  <c r="DI108" i="3"/>
  <c r="DI115" i="3"/>
  <c r="DI122" i="3"/>
  <c r="DI131" i="3"/>
  <c r="DI138" i="3"/>
  <c r="DI145" i="3"/>
  <c r="DI146" i="3"/>
  <c r="DI143" i="3" l="1"/>
  <c r="J43" i="3" l="1"/>
  <c r="DR146" i="3" l="1"/>
  <c r="DQ146" i="3"/>
  <c r="DR145" i="3"/>
  <c r="DQ145" i="3"/>
  <c r="DR138" i="3"/>
  <c r="DQ138" i="3"/>
  <c r="DR131" i="3"/>
  <c r="DQ131" i="3"/>
  <c r="DR122" i="3"/>
  <c r="DU122" i="3" s="1"/>
  <c r="DQ122" i="3"/>
  <c r="DR115" i="3"/>
  <c r="DQ115" i="3"/>
  <c r="DR108" i="3"/>
  <c r="DQ108" i="3"/>
  <c r="DR101" i="3"/>
  <c r="DU101" i="3" s="1"/>
  <c r="DQ101" i="3"/>
  <c r="DR96" i="3"/>
  <c r="DQ96" i="3"/>
  <c r="DR90" i="3"/>
  <c r="DQ90" i="3"/>
  <c r="DR84" i="3"/>
  <c r="DT84" i="3" s="1"/>
  <c r="DQ84" i="3"/>
  <c r="DR80" i="3"/>
  <c r="DQ80" i="3"/>
  <c r="DR75" i="3"/>
  <c r="DT75" i="3" s="1"/>
  <c r="DQ75" i="3"/>
  <c r="DR69" i="3"/>
  <c r="DT69" i="3" s="1"/>
  <c r="DQ69" i="3"/>
  <c r="DR63" i="3"/>
  <c r="DT63" i="3" s="1"/>
  <c r="DQ63" i="3"/>
  <c r="DR56" i="3"/>
  <c r="DU56" i="3" s="1"/>
  <c r="DQ56" i="3"/>
  <c r="DR48" i="3"/>
  <c r="DQ48" i="3"/>
  <c r="DR42" i="3"/>
  <c r="DQ42" i="3"/>
  <c r="DR30" i="3"/>
  <c r="DT30" i="3" s="1"/>
  <c r="DQ30" i="3"/>
  <c r="DR24" i="3"/>
  <c r="DT24" i="3" s="1"/>
  <c r="DQ24" i="3"/>
  <c r="DR18" i="3"/>
  <c r="DQ18" i="3"/>
  <c r="DR11" i="3"/>
  <c r="DQ11" i="3"/>
  <c r="DR6" i="3"/>
  <c r="DT6" i="3" s="1"/>
  <c r="DQ6" i="3"/>
  <c r="DS146" i="3"/>
  <c r="DU146" i="3" s="1"/>
  <c r="DS145" i="3"/>
  <c r="DU145" i="3" s="1"/>
  <c r="DU142" i="3"/>
  <c r="DT142" i="3"/>
  <c r="DU141" i="3"/>
  <c r="DT141" i="3"/>
  <c r="DU140" i="3"/>
  <c r="DT140" i="3"/>
  <c r="DU139" i="3"/>
  <c r="DT139" i="3"/>
  <c r="DS138" i="3"/>
  <c r="DU138" i="3" s="1"/>
  <c r="DU137" i="3"/>
  <c r="DT137" i="3"/>
  <c r="DU136" i="3"/>
  <c r="DT136" i="3"/>
  <c r="DU135" i="3"/>
  <c r="DT135" i="3"/>
  <c r="DU134" i="3"/>
  <c r="DT134" i="3"/>
  <c r="DU133" i="3"/>
  <c r="DT133" i="3"/>
  <c r="DU132" i="3"/>
  <c r="DT132" i="3"/>
  <c r="DS131" i="3"/>
  <c r="DU130" i="3"/>
  <c r="DT130" i="3"/>
  <c r="DU129" i="3"/>
  <c r="DT129" i="3"/>
  <c r="DU128" i="3"/>
  <c r="DT128" i="3"/>
  <c r="DU127" i="3"/>
  <c r="DT127" i="3"/>
  <c r="DU126" i="3"/>
  <c r="DT126" i="3"/>
  <c r="DU125" i="3"/>
  <c r="DT125" i="3"/>
  <c r="DU124" i="3"/>
  <c r="DT124" i="3"/>
  <c r="DU123" i="3"/>
  <c r="DT123" i="3"/>
  <c r="DS122" i="3"/>
  <c r="DU121" i="3"/>
  <c r="DT121" i="3"/>
  <c r="DU120" i="3"/>
  <c r="DT120" i="3"/>
  <c r="DU119" i="3"/>
  <c r="DT119" i="3"/>
  <c r="DU118" i="3"/>
  <c r="DT118" i="3"/>
  <c r="DU117" i="3"/>
  <c r="DT117" i="3"/>
  <c r="DU116" i="3"/>
  <c r="DT116" i="3"/>
  <c r="DS115" i="3"/>
  <c r="DU115" i="3" s="1"/>
  <c r="DU114" i="3"/>
  <c r="DT114" i="3"/>
  <c r="DU113" i="3"/>
  <c r="DT113" i="3"/>
  <c r="DU112" i="3"/>
  <c r="DT112" i="3"/>
  <c r="DU111" i="3"/>
  <c r="DT111" i="3"/>
  <c r="DU110" i="3"/>
  <c r="DT110" i="3"/>
  <c r="DT109" i="3"/>
  <c r="DS108" i="3"/>
  <c r="DU107" i="3"/>
  <c r="DT107" i="3"/>
  <c r="DU106" i="3"/>
  <c r="DT106" i="3"/>
  <c r="DU105" i="3"/>
  <c r="DT105" i="3"/>
  <c r="DU104" i="3"/>
  <c r="DT104" i="3"/>
  <c r="DU103" i="3"/>
  <c r="DT103" i="3"/>
  <c r="DU102" i="3"/>
  <c r="DT102" i="3"/>
  <c r="DS101" i="3"/>
  <c r="DU100" i="3"/>
  <c r="DT100" i="3"/>
  <c r="DU99" i="3"/>
  <c r="DT99" i="3"/>
  <c r="DU98" i="3"/>
  <c r="DT98" i="3"/>
  <c r="DU97" i="3"/>
  <c r="DT97" i="3"/>
  <c r="DS96" i="3"/>
  <c r="DU96" i="3" s="1"/>
  <c r="DU95" i="3"/>
  <c r="DT95" i="3"/>
  <c r="DU94" i="3"/>
  <c r="DT94" i="3"/>
  <c r="DU93" i="3"/>
  <c r="DT93" i="3"/>
  <c r="DU92" i="3"/>
  <c r="DT92" i="3"/>
  <c r="DU91" i="3"/>
  <c r="DT91" i="3"/>
  <c r="DS90" i="3"/>
  <c r="DU90" i="3" s="1"/>
  <c r="DU89" i="3"/>
  <c r="DT89" i="3"/>
  <c r="DU88" i="3"/>
  <c r="DT88" i="3"/>
  <c r="DU87" i="3"/>
  <c r="DT87" i="3"/>
  <c r="DU86" i="3"/>
  <c r="DT86" i="3"/>
  <c r="DU85" i="3"/>
  <c r="DT85" i="3"/>
  <c r="DS84" i="3"/>
  <c r="DU84" i="3" s="1"/>
  <c r="DU83" i="3"/>
  <c r="DT83" i="3"/>
  <c r="DU82" i="3"/>
  <c r="DT82" i="3"/>
  <c r="DU81" i="3"/>
  <c r="DT81" i="3"/>
  <c r="DS80" i="3"/>
  <c r="DU80" i="3" s="1"/>
  <c r="DU79" i="3"/>
  <c r="DT79" i="3"/>
  <c r="DU78" i="3"/>
  <c r="DT78" i="3"/>
  <c r="DU77" i="3"/>
  <c r="DT77" i="3"/>
  <c r="DU76" i="3"/>
  <c r="DT76" i="3"/>
  <c r="DS75" i="3"/>
  <c r="DU75" i="3" s="1"/>
  <c r="DU74" i="3"/>
  <c r="DT74" i="3"/>
  <c r="DU73" i="3"/>
  <c r="DT73" i="3"/>
  <c r="DU72" i="3"/>
  <c r="DT72" i="3"/>
  <c r="DU71" i="3"/>
  <c r="DT71" i="3"/>
  <c r="DU70" i="3"/>
  <c r="DT70" i="3"/>
  <c r="DS69" i="3"/>
  <c r="DU69" i="3" s="1"/>
  <c r="DU68" i="3"/>
  <c r="DT68" i="3"/>
  <c r="DU67" i="3"/>
  <c r="DT67" i="3"/>
  <c r="DU66" i="3"/>
  <c r="DT66" i="3"/>
  <c r="DU65" i="3"/>
  <c r="DT65" i="3"/>
  <c r="DU64" i="3"/>
  <c r="DT64" i="3"/>
  <c r="DS63" i="3"/>
  <c r="DU63" i="3" s="1"/>
  <c r="DU62" i="3"/>
  <c r="DT62" i="3"/>
  <c r="DU61" i="3"/>
  <c r="DT61" i="3"/>
  <c r="DU60" i="3"/>
  <c r="DT60" i="3"/>
  <c r="DU59" i="3"/>
  <c r="DT59" i="3"/>
  <c r="DU58" i="3"/>
  <c r="DT58" i="3"/>
  <c r="DU57" i="3"/>
  <c r="DT57" i="3"/>
  <c r="DS56" i="3"/>
  <c r="DU55" i="3"/>
  <c r="DT55" i="3"/>
  <c r="DU54" i="3"/>
  <c r="DT54" i="3"/>
  <c r="DU53" i="3"/>
  <c r="DT53" i="3"/>
  <c r="DU52" i="3"/>
  <c r="DT52" i="3"/>
  <c r="DU51" i="3"/>
  <c r="DT51" i="3"/>
  <c r="DU50" i="3"/>
  <c r="DT50" i="3"/>
  <c r="DU49" i="3"/>
  <c r="DT49" i="3"/>
  <c r="DS48" i="3"/>
  <c r="DU48" i="3" s="1"/>
  <c r="DU47" i="3"/>
  <c r="DT47" i="3"/>
  <c r="DU46" i="3"/>
  <c r="DT46" i="3"/>
  <c r="DU45" i="3"/>
  <c r="DT45" i="3"/>
  <c r="DU44" i="3"/>
  <c r="DT44" i="3"/>
  <c r="DU43" i="3"/>
  <c r="DT43" i="3"/>
  <c r="DS42" i="3"/>
  <c r="DU42" i="3" s="1"/>
  <c r="DU41" i="3"/>
  <c r="DT41" i="3"/>
  <c r="DU40" i="3"/>
  <c r="DT40" i="3"/>
  <c r="DU39" i="3"/>
  <c r="DT39" i="3"/>
  <c r="DU38" i="3"/>
  <c r="DT38" i="3"/>
  <c r="DU37" i="3"/>
  <c r="DT37" i="3"/>
  <c r="DU36" i="3"/>
  <c r="DT36" i="3"/>
  <c r="DU35" i="3"/>
  <c r="DT35" i="3"/>
  <c r="DU34" i="3"/>
  <c r="DT34" i="3"/>
  <c r="DU33" i="3"/>
  <c r="DT33" i="3"/>
  <c r="DU32" i="3"/>
  <c r="DT32" i="3"/>
  <c r="DU31" i="3"/>
  <c r="DT31" i="3"/>
  <c r="DS30" i="3"/>
  <c r="DU30" i="3" s="1"/>
  <c r="DU29" i="3"/>
  <c r="DT29" i="3"/>
  <c r="DU28" i="3"/>
  <c r="DT28" i="3"/>
  <c r="DU27" i="3"/>
  <c r="DT27" i="3"/>
  <c r="DU26" i="3"/>
  <c r="DT26" i="3"/>
  <c r="DU25" i="3"/>
  <c r="DT25" i="3"/>
  <c r="DS24" i="3"/>
  <c r="DU24" i="3" s="1"/>
  <c r="DU23" i="3"/>
  <c r="DT23" i="3"/>
  <c r="DU22" i="3"/>
  <c r="DT22" i="3"/>
  <c r="DU21" i="3"/>
  <c r="DT21" i="3"/>
  <c r="DU20" i="3"/>
  <c r="DT20" i="3"/>
  <c r="DU19" i="3"/>
  <c r="DT19" i="3"/>
  <c r="DS18" i="3"/>
  <c r="DU18" i="3" s="1"/>
  <c r="DU17" i="3"/>
  <c r="DT17" i="3"/>
  <c r="DU16" i="3"/>
  <c r="DT16" i="3"/>
  <c r="DU15" i="3"/>
  <c r="DT15" i="3"/>
  <c r="DU14" i="3"/>
  <c r="DT14" i="3"/>
  <c r="DU13" i="3"/>
  <c r="DT13" i="3"/>
  <c r="DU12" i="3"/>
  <c r="DT12" i="3"/>
  <c r="DS11" i="3"/>
  <c r="DU11" i="3" s="1"/>
  <c r="DU10" i="3"/>
  <c r="DT10" i="3"/>
  <c r="DU9" i="3"/>
  <c r="DT9" i="3"/>
  <c r="DU8" i="3"/>
  <c r="DT8" i="3"/>
  <c r="DU7" i="3"/>
  <c r="DT7" i="3"/>
  <c r="DS6" i="3"/>
  <c r="DT138" i="3" l="1"/>
  <c r="DT115" i="3"/>
  <c r="DT42" i="3"/>
  <c r="DT90" i="3"/>
  <c r="DT96" i="3"/>
  <c r="DT80" i="3"/>
  <c r="DT48" i="3"/>
  <c r="DT18" i="3"/>
  <c r="DT122" i="3"/>
  <c r="DT56" i="3"/>
  <c r="DT108" i="3"/>
  <c r="DS143" i="3"/>
  <c r="DU143" i="3" s="1"/>
  <c r="DU6" i="3"/>
  <c r="DT11" i="3"/>
  <c r="DR143" i="3"/>
  <c r="DT146" i="3"/>
  <c r="DQ143" i="3"/>
  <c r="DT145" i="3"/>
  <c r="DT101" i="3"/>
  <c r="DT131" i="3"/>
  <c r="DT143" i="3" l="1"/>
  <c r="DM146" i="3"/>
  <c r="DL146" i="3"/>
  <c r="DM145" i="3"/>
  <c r="DL145" i="3"/>
  <c r="DM138" i="3"/>
  <c r="DL138" i="3"/>
  <c r="DM131" i="3"/>
  <c r="DL131" i="3"/>
  <c r="DM122" i="3"/>
  <c r="DL122" i="3"/>
  <c r="DM115" i="3"/>
  <c r="DL115" i="3"/>
  <c r="DM108" i="3"/>
  <c r="DL108" i="3"/>
  <c r="DM101" i="3"/>
  <c r="DL101" i="3"/>
  <c r="DM96" i="3"/>
  <c r="DL96" i="3"/>
  <c r="DM90" i="3"/>
  <c r="DL90" i="3"/>
  <c r="DM84" i="3"/>
  <c r="DL84" i="3"/>
  <c r="DM80" i="3"/>
  <c r="DL80" i="3"/>
  <c r="DM75" i="3"/>
  <c r="DL75" i="3"/>
  <c r="DM69" i="3"/>
  <c r="DL69" i="3"/>
  <c r="DM63" i="3"/>
  <c r="DL63" i="3"/>
  <c r="DM56" i="3"/>
  <c r="DL56" i="3"/>
  <c r="DM48" i="3"/>
  <c r="DL48" i="3"/>
  <c r="DM42" i="3"/>
  <c r="DL42" i="3"/>
  <c r="DM30" i="3"/>
  <c r="DL30" i="3"/>
  <c r="DM24" i="3"/>
  <c r="DL24" i="3"/>
  <c r="DM18" i="3"/>
  <c r="DL18" i="3"/>
  <c r="DM11" i="3"/>
  <c r="DL11" i="3"/>
  <c r="DM6" i="3"/>
  <c r="DL6" i="3"/>
  <c r="DE146" i="3"/>
  <c r="DD146" i="3"/>
  <c r="DE145" i="3"/>
  <c r="DD145" i="3"/>
  <c r="DE138" i="3"/>
  <c r="DD138" i="3"/>
  <c r="DE131" i="3"/>
  <c r="DD131" i="3"/>
  <c r="DE122" i="3"/>
  <c r="DD122" i="3"/>
  <c r="DE115" i="3"/>
  <c r="DD115" i="3"/>
  <c r="DE108" i="3"/>
  <c r="DD108" i="3"/>
  <c r="DE101" i="3"/>
  <c r="DD101" i="3"/>
  <c r="DE96" i="3"/>
  <c r="DD96" i="3"/>
  <c r="DE90" i="3"/>
  <c r="DD90" i="3"/>
  <c r="DE84" i="3"/>
  <c r="DD84" i="3"/>
  <c r="DE80" i="3"/>
  <c r="DD80" i="3"/>
  <c r="DE75" i="3"/>
  <c r="DD75" i="3"/>
  <c r="DE69" i="3"/>
  <c r="DD69" i="3"/>
  <c r="DE63" i="3"/>
  <c r="DD63" i="3"/>
  <c r="DE56" i="3"/>
  <c r="DD56" i="3"/>
  <c r="DE48" i="3"/>
  <c r="DD48" i="3"/>
  <c r="DE42" i="3"/>
  <c r="DD42" i="3"/>
  <c r="DE30" i="3"/>
  <c r="DD30" i="3"/>
  <c r="DE24" i="3"/>
  <c r="DD24" i="3"/>
  <c r="DE18" i="3"/>
  <c r="DD18" i="3"/>
  <c r="DE11" i="3"/>
  <c r="DD11" i="3"/>
  <c r="DE6" i="3"/>
  <c r="DD6" i="3"/>
  <c r="CZ146" i="3"/>
  <c r="CY146" i="3"/>
  <c r="CZ145" i="3"/>
  <c r="CY145" i="3"/>
  <c r="CZ138" i="3"/>
  <c r="CY138" i="3"/>
  <c r="CZ131" i="3"/>
  <c r="CY131" i="3"/>
  <c r="CZ122" i="3"/>
  <c r="CY122" i="3"/>
  <c r="CZ115" i="3"/>
  <c r="CY115" i="3"/>
  <c r="CZ108" i="3"/>
  <c r="CY108" i="3"/>
  <c r="CZ101" i="3"/>
  <c r="CY101" i="3"/>
  <c r="CZ96" i="3"/>
  <c r="CY96" i="3"/>
  <c r="CZ90" i="3"/>
  <c r="CY90" i="3"/>
  <c r="CZ84" i="3"/>
  <c r="CY84" i="3"/>
  <c r="CZ80" i="3"/>
  <c r="CY80" i="3"/>
  <c r="CZ75" i="3"/>
  <c r="CY75" i="3"/>
  <c r="CZ69" i="3"/>
  <c r="CY69" i="3"/>
  <c r="CZ63" i="3"/>
  <c r="CY63" i="3"/>
  <c r="CZ56" i="3"/>
  <c r="CY56" i="3"/>
  <c r="CZ48" i="3"/>
  <c r="CY48" i="3"/>
  <c r="CZ42" i="3"/>
  <c r="CY42" i="3"/>
  <c r="CZ30" i="3"/>
  <c r="CY30" i="3"/>
  <c r="CZ24" i="3"/>
  <c r="CY24" i="3"/>
  <c r="CZ18" i="3"/>
  <c r="CY18" i="3"/>
  <c r="CZ11" i="3"/>
  <c r="CY11" i="3"/>
  <c r="CZ6" i="3"/>
  <c r="CY6" i="3"/>
  <c r="DN146" i="3"/>
  <c r="DN145" i="3"/>
  <c r="DN138" i="3"/>
  <c r="DN131" i="3"/>
  <c r="DN122" i="3"/>
  <c r="DN115" i="3"/>
  <c r="DN108" i="3"/>
  <c r="DN101" i="3"/>
  <c r="DN96" i="3"/>
  <c r="DN90" i="3"/>
  <c r="DN84" i="3"/>
  <c r="DN80" i="3"/>
  <c r="DN75" i="3"/>
  <c r="DN69" i="3"/>
  <c r="DN63" i="3"/>
  <c r="DN56" i="3"/>
  <c r="DN48" i="3"/>
  <c r="DN42" i="3"/>
  <c r="DN30" i="3"/>
  <c r="DN24" i="3"/>
  <c r="DN18" i="3"/>
  <c r="DN11" i="3"/>
  <c r="DN6" i="3"/>
  <c r="DJ146" i="3"/>
  <c r="DJ145" i="3"/>
  <c r="DJ138" i="3"/>
  <c r="DJ131" i="3"/>
  <c r="DJ122" i="3"/>
  <c r="DJ115" i="3"/>
  <c r="DJ108" i="3"/>
  <c r="DJ101" i="3"/>
  <c r="DJ96" i="3"/>
  <c r="DJ90" i="3"/>
  <c r="DJ84" i="3"/>
  <c r="DJ80" i="3"/>
  <c r="DJ75" i="3"/>
  <c r="DJ69" i="3"/>
  <c r="DJ63" i="3"/>
  <c r="DJ56" i="3"/>
  <c r="DJ48" i="3"/>
  <c r="DJ42" i="3"/>
  <c r="DJ30" i="3"/>
  <c r="DJ24" i="3"/>
  <c r="DJ18" i="3"/>
  <c r="DJ11" i="3"/>
  <c r="DJ6" i="3"/>
  <c r="DF146" i="3"/>
  <c r="DF145" i="3"/>
  <c r="DF138" i="3"/>
  <c r="DF131" i="3"/>
  <c r="DF122" i="3"/>
  <c r="DF115" i="3"/>
  <c r="DF108" i="3"/>
  <c r="DF101" i="3"/>
  <c r="DF96" i="3"/>
  <c r="DF90" i="3"/>
  <c r="DF84" i="3"/>
  <c r="DF80" i="3"/>
  <c r="DF75" i="3"/>
  <c r="DF69" i="3"/>
  <c r="DF63" i="3"/>
  <c r="DF56" i="3"/>
  <c r="DF48" i="3"/>
  <c r="DF42" i="3"/>
  <c r="DF30" i="3"/>
  <c r="DF24" i="3"/>
  <c r="DF18" i="3"/>
  <c r="DF11" i="3"/>
  <c r="DF6" i="3"/>
  <c r="DA146" i="3"/>
  <c r="DA145" i="3"/>
  <c r="DA138" i="3"/>
  <c r="DA131" i="3"/>
  <c r="DA122" i="3"/>
  <c r="DA115" i="3"/>
  <c r="DA108" i="3"/>
  <c r="DA101" i="3"/>
  <c r="DA96" i="3"/>
  <c r="DA90" i="3"/>
  <c r="DA84" i="3"/>
  <c r="DA80" i="3"/>
  <c r="DA75" i="3"/>
  <c r="DA69" i="3"/>
  <c r="DA63" i="3"/>
  <c r="DA56" i="3"/>
  <c r="DA48" i="3"/>
  <c r="DA42" i="3"/>
  <c r="DA30" i="3"/>
  <c r="DA24" i="3"/>
  <c r="DA18" i="3"/>
  <c r="DA11" i="3"/>
  <c r="DA6" i="3"/>
  <c r="CU146" i="3"/>
  <c r="CT146" i="3"/>
  <c r="CU145" i="3"/>
  <c r="CT145" i="3"/>
  <c r="CU138" i="3"/>
  <c r="CT138" i="3"/>
  <c r="CU131" i="3"/>
  <c r="CT131" i="3"/>
  <c r="CU122" i="3"/>
  <c r="CT122" i="3"/>
  <c r="CU115" i="3"/>
  <c r="CT115" i="3"/>
  <c r="CU108" i="3"/>
  <c r="CT108" i="3"/>
  <c r="CU101" i="3"/>
  <c r="CT101" i="3"/>
  <c r="CU96" i="3"/>
  <c r="CT96" i="3"/>
  <c r="CU90" i="3"/>
  <c r="CT90" i="3"/>
  <c r="CU84" i="3"/>
  <c r="CT84" i="3"/>
  <c r="CU80" i="3"/>
  <c r="CT80" i="3"/>
  <c r="CU75" i="3"/>
  <c r="CT75" i="3"/>
  <c r="CU69" i="3"/>
  <c r="CT69" i="3"/>
  <c r="CU63" i="3"/>
  <c r="CT63" i="3"/>
  <c r="CU56" i="3"/>
  <c r="CT56" i="3"/>
  <c r="CU48" i="3"/>
  <c r="CT48" i="3"/>
  <c r="CU42" i="3"/>
  <c r="CT42" i="3"/>
  <c r="CU30" i="3"/>
  <c r="CT30" i="3"/>
  <c r="CU24" i="3"/>
  <c r="CT24" i="3"/>
  <c r="CU18" i="3"/>
  <c r="CT18" i="3"/>
  <c r="CU11" i="3"/>
  <c r="CT11" i="3"/>
  <c r="CU6" i="3"/>
  <c r="CT6" i="3"/>
  <c r="CV146" i="3"/>
  <c r="CV145" i="3"/>
  <c r="CV138" i="3"/>
  <c r="CV131" i="3"/>
  <c r="CV122" i="3"/>
  <c r="CV115" i="3"/>
  <c r="CV108" i="3"/>
  <c r="CV101" i="3"/>
  <c r="CV96" i="3"/>
  <c r="CV90" i="3"/>
  <c r="CV84" i="3"/>
  <c r="CV80" i="3"/>
  <c r="CV75" i="3"/>
  <c r="CV69" i="3"/>
  <c r="CV63" i="3"/>
  <c r="CV56" i="3"/>
  <c r="CV48" i="3"/>
  <c r="CV42" i="3"/>
  <c r="CV30" i="3"/>
  <c r="CV24" i="3"/>
  <c r="CV18" i="3"/>
  <c r="CV11" i="3"/>
  <c r="CV6" i="3"/>
  <c r="CP146" i="3"/>
  <c r="CO146" i="3"/>
  <c r="CP145" i="3"/>
  <c r="CO145" i="3"/>
  <c r="CP138" i="3"/>
  <c r="CO138" i="3"/>
  <c r="CP131" i="3"/>
  <c r="CO131" i="3"/>
  <c r="CP122" i="3"/>
  <c r="CO122" i="3"/>
  <c r="CP115" i="3"/>
  <c r="CO115" i="3"/>
  <c r="CP108" i="3"/>
  <c r="CO108" i="3"/>
  <c r="CP101" i="3"/>
  <c r="CO101" i="3"/>
  <c r="CP96" i="3"/>
  <c r="CO96" i="3"/>
  <c r="CP90" i="3"/>
  <c r="CO90" i="3"/>
  <c r="CP84" i="3"/>
  <c r="CO84" i="3"/>
  <c r="CP80" i="3"/>
  <c r="CO80" i="3"/>
  <c r="CP75" i="3"/>
  <c r="CO75" i="3"/>
  <c r="CP69" i="3"/>
  <c r="CO69" i="3"/>
  <c r="CP63" i="3"/>
  <c r="CO63" i="3"/>
  <c r="CP56" i="3"/>
  <c r="CO56" i="3"/>
  <c r="CP48" i="3"/>
  <c r="CO48" i="3"/>
  <c r="CP42" i="3"/>
  <c r="CO42" i="3"/>
  <c r="CP30" i="3"/>
  <c r="CO30" i="3"/>
  <c r="CP24" i="3"/>
  <c r="CO24" i="3"/>
  <c r="CP18" i="3"/>
  <c r="CO18" i="3"/>
  <c r="CP11" i="3"/>
  <c r="CO11" i="3"/>
  <c r="CP6" i="3"/>
  <c r="CO6" i="3"/>
  <c r="CK146" i="3"/>
  <c r="CJ146" i="3"/>
  <c r="CK145" i="3"/>
  <c r="CJ145" i="3"/>
  <c r="CK138" i="3"/>
  <c r="CJ138" i="3"/>
  <c r="CK131" i="3"/>
  <c r="CJ131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80" i="3"/>
  <c r="CJ80" i="3"/>
  <c r="CK75" i="3"/>
  <c r="CJ75" i="3"/>
  <c r="CK69" i="3"/>
  <c r="CJ69" i="3"/>
  <c r="CK63" i="3"/>
  <c r="CJ63" i="3"/>
  <c r="CK56" i="3"/>
  <c r="CJ56" i="3"/>
  <c r="CK48" i="3"/>
  <c r="CJ48" i="3"/>
  <c r="CK42" i="3"/>
  <c r="CJ42" i="3"/>
  <c r="CK30" i="3"/>
  <c r="CJ30" i="3"/>
  <c r="CK24" i="3"/>
  <c r="CJ24" i="3"/>
  <c r="CK18" i="3"/>
  <c r="CJ18" i="3"/>
  <c r="CK11" i="3"/>
  <c r="CJ11" i="3"/>
  <c r="CK6" i="3"/>
  <c r="CJ6" i="3"/>
  <c r="CQ146" i="3"/>
  <c r="CQ145" i="3"/>
  <c r="CQ138" i="3"/>
  <c r="CQ131" i="3"/>
  <c r="CQ122" i="3"/>
  <c r="CQ115" i="3"/>
  <c r="CQ108" i="3"/>
  <c r="CQ101" i="3"/>
  <c r="CQ96" i="3"/>
  <c r="CQ90" i="3"/>
  <c r="CQ84" i="3"/>
  <c r="CQ80" i="3"/>
  <c r="CQ75" i="3"/>
  <c r="CQ69" i="3"/>
  <c r="CQ63" i="3"/>
  <c r="CQ56" i="3"/>
  <c r="CQ48" i="3"/>
  <c r="CQ42" i="3"/>
  <c r="CQ30" i="3"/>
  <c r="CQ24" i="3"/>
  <c r="CQ18" i="3"/>
  <c r="CQ11" i="3"/>
  <c r="CQ6" i="3"/>
  <c r="CG142" i="3"/>
  <c r="AS142" i="3" s="1"/>
  <c r="CF142" i="3"/>
  <c r="AR142" i="3" s="1"/>
  <c r="CE142" i="3"/>
  <c r="AQ142" i="3" s="1"/>
  <c r="CG141" i="3"/>
  <c r="AS141" i="3" s="1"/>
  <c r="CF141" i="3"/>
  <c r="AR141" i="3" s="1"/>
  <c r="CE141" i="3"/>
  <c r="AQ141" i="3" s="1"/>
  <c r="CG140" i="3"/>
  <c r="AS140" i="3" s="1"/>
  <c r="CF140" i="3"/>
  <c r="AR140" i="3" s="1"/>
  <c r="CE140" i="3"/>
  <c r="AQ140" i="3" s="1"/>
  <c r="CG139" i="3"/>
  <c r="AS139" i="3" s="1"/>
  <c r="CF139" i="3"/>
  <c r="AR139" i="3" s="1"/>
  <c r="CE139" i="3"/>
  <c r="CG137" i="3"/>
  <c r="AS137" i="3" s="1"/>
  <c r="CF137" i="3"/>
  <c r="AR137" i="3" s="1"/>
  <c r="CE137" i="3"/>
  <c r="AQ137" i="3" s="1"/>
  <c r="CG136" i="3"/>
  <c r="AS136" i="3" s="1"/>
  <c r="CF136" i="3"/>
  <c r="AR136" i="3" s="1"/>
  <c r="CE136" i="3"/>
  <c r="AQ136" i="3" s="1"/>
  <c r="CG135" i="3"/>
  <c r="AS135" i="3" s="1"/>
  <c r="CF135" i="3"/>
  <c r="CE135" i="3"/>
  <c r="AQ135" i="3" s="1"/>
  <c r="CG134" i="3"/>
  <c r="AS134" i="3" s="1"/>
  <c r="CF134" i="3"/>
  <c r="AR134" i="3" s="1"/>
  <c r="CE134" i="3"/>
  <c r="AQ134" i="3" s="1"/>
  <c r="CG133" i="3"/>
  <c r="AS133" i="3" s="1"/>
  <c r="CF133" i="3"/>
  <c r="AR133" i="3" s="1"/>
  <c r="CE133" i="3"/>
  <c r="AQ133" i="3" s="1"/>
  <c r="CG132" i="3"/>
  <c r="CF132" i="3"/>
  <c r="AR132" i="3" s="1"/>
  <c r="CE132" i="3"/>
  <c r="AQ132" i="3" s="1"/>
  <c r="CG130" i="3"/>
  <c r="AS130" i="3" s="1"/>
  <c r="CF130" i="3"/>
  <c r="AR130" i="3" s="1"/>
  <c r="CE130" i="3"/>
  <c r="AQ130" i="3" s="1"/>
  <c r="CG129" i="3"/>
  <c r="AS129" i="3" s="1"/>
  <c r="CF129" i="3"/>
  <c r="AR129" i="3" s="1"/>
  <c r="CE129" i="3"/>
  <c r="AQ129" i="3" s="1"/>
  <c r="CG128" i="3"/>
  <c r="AS128" i="3" s="1"/>
  <c r="CF128" i="3"/>
  <c r="AR128" i="3" s="1"/>
  <c r="CE128" i="3"/>
  <c r="AQ128" i="3" s="1"/>
  <c r="CG127" i="3"/>
  <c r="AS127" i="3" s="1"/>
  <c r="CF127" i="3"/>
  <c r="AR127" i="3" s="1"/>
  <c r="CE127" i="3"/>
  <c r="AQ127" i="3" s="1"/>
  <c r="CG126" i="3"/>
  <c r="AS126" i="3" s="1"/>
  <c r="CF126" i="3"/>
  <c r="AR126" i="3" s="1"/>
  <c r="CE126" i="3"/>
  <c r="AQ126" i="3" s="1"/>
  <c r="CG125" i="3"/>
  <c r="AS125" i="3" s="1"/>
  <c r="CF125" i="3"/>
  <c r="AR125" i="3" s="1"/>
  <c r="CE125" i="3"/>
  <c r="AQ125" i="3" s="1"/>
  <c r="CG124" i="3"/>
  <c r="AS124" i="3" s="1"/>
  <c r="CF124" i="3"/>
  <c r="AR124" i="3" s="1"/>
  <c r="CE124" i="3"/>
  <c r="AQ124" i="3" s="1"/>
  <c r="CG123" i="3"/>
  <c r="AS123" i="3" s="1"/>
  <c r="CF123" i="3"/>
  <c r="AR123" i="3" s="1"/>
  <c r="CE123" i="3"/>
  <c r="AQ123" i="3" s="1"/>
  <c r="CG121" i="3"/>
  <c r="AS121" i="3" s="1"/>
  <c r="CF121" i="3"/>
  <c r="AR121" i="3" s="1"/>
  <c r="CE121" i="3"/>
  <c r="AQ121" i="3" s="1"/>
  <c r="CG120" i="3"/>
  <c r="AS120" i="3" s="1"/>
  <c r="CF120" i="3"/>
  <c r="AR120" i="3" s="1"/>
  <c r="CE120" i="3"/>
  <c r="AQ120" i="3" s="1"/>
  <c r="CG119" i="3"/>
  <c r="AS119" i="3" s="1"/>
  <c r="CF119" i="3"/>
  <c r="AR119" i="3" s="1"/>
  <c r="CE119" i="3"/>
  <c r="AQ119" i="3" s="1"/>
  <c r="CG118" i="3"/>
  <c r="AS118" i="3" s="1"/>
  <c r="CF118" i="3"/>
  <c r="AR118" i="3" s="1"/>
  <c r="CE118" i="3"/>
  <c r="AQ118" i="3" s="1"/>
  <c r="CG117" i="3"/>
  <c r="AS117" i="3" s="1"/>
  <c r="CF117" i="3"/>
  <c r="AR117" i="3" s="1"/>
  <c r="CE117" i="3"/>
  <c r="AQ117" i="3" s="1"/>
  <c r="CG116" i="3"/>
  <c r="CF116" i="3"/>
  <c r="AR116" i="3" s="1"/>
  <c r="CE116" i="3"/>
  <c r="AQ116" i="3" s="1"/>
  <c r="CG114" i="3"/>
  <c r="AS114" i="3" s="1"/>
  <c r="CF114" i="3"/>
  <c r="AR114" i="3" s="1"/>
  <c r="CE114" i="3"/>
  <c r="AQ114" i="3" s="1"/>
  <c r="CG113" i="3"/>
  <c r="AS113" i="3" s="1"/>
  <c r="CF113" i="3"/>
  <c r="AR113" i="3" s="1"/>
  <c r="CE113" i="3"/>
  <c r="AQ113" i="3" s="1"/>
  <c r="CG112" i="3"/>
  <c r="AS112" i="3" s="1"/>
  <c r="CF112" i="3"/>
  <c r="AR112" i="3" s="1"/>
  <c r="CE112" i="3"/>
  <c r="AQ112" i="3" s="1"/>
  <c r="CG111" i="3"/>
  <c r="AS111" i="3" s="1"/>
  <c r="CF111" i="3"/>
  <c r="AR111" i="3" s="1"/>
  <c r="CE111" i="3"/>
  <c r="AQ111" i="3" s="1"/>
  <c r="CG110" i="3"/>
  <c r="AS110" i="3" s="1"/>
  <c r="CF110" i="3"/>
  <c r="AR110" i="3" s="1"/>
  <c r="CE110" i="3"/>
  <c r="AQ110" i="3" s="1"/>
  <c r="CG109" i="3"/>
  <c r="CF109" i="3"/>
  <c r="AR109" i="3" s="1"/>
  <c r="CE109" i="3"/>
  <c r="AQ109" i="3" s="1"/>
  <c r="CG107" i="3"/>
  <c r="AS107" i="3" s="1"/>
  <c r="CF107" i="3"/>
  <c r="AR107" i="3" s="1"/>
  <c r="CE107" i="3"/>
  <c r="AQ107" i="3" s="1"/>
  <c r="CG106" i="3"/>
  <c r="AS106" i="3" s="1"/>
  <c r="CF106" i="3"/>
  <c r="AR106" i="3" s="1"/>
  <c r="CE106" i="3"/>
  <c r="AQ106" i="3" s="1"/>
  <c r="CG105" i="3"/>
  <c r="AS105" i="3" s="1"/>
  <c r="CF105" i="3"/>
  <c r="AR105" i="3" s="1"/>
  <c r="CE105" i="3"/>
  <c r="AQ105" i="3" s="1"/>
  <c r="CG104" i="3"/>
  <c r="CF104" i="3"/>
  <c r="AR104" i="3" s="1"/>
  <c r="CE104" i="3"/>
  <c r="AQ104" i="3" s="1"/>
  <c r="CG103" i="3"/>
  <c r="AS103" i="3" s="1"/>
  <c r="CF103" i="3"/>
  <c r="AR103" i="3" s="1"/>
  <c r="CE103" i="3"/>
  <c r="AQ103" i="3" s="1"/>
  <c r="CG102" i="3"/>
  <c r="AS102" i="3" s="1"/>
  <c r="CF102" i="3"/>
  <c r="AR102" i="3" s="1"/>
  <c r="CE102" i="3"/>
  <c r="AQ102" i="3" s="1"/>
  <c r="CG100" i="3"/>
  <c r="AS100" i="3" s="1"/>
  <c r="CF100" i="3"/>
  <c r="AR100" i="3" s="1"/>
  <c r="CE100" i="3"/>
  <c r="AQ100" i="3" s="1"/>
  <c r="CG99" i="3"/>
  <c r="AS99" i="3" s="1"/>
  <c r="CF99" i="3"/>
  <c r="AR99" i="3" s="1"/>
  <c r="CE99" i="3"/>
  <c r="AQ99" i="3" s="1"/>
  <c r="CG98" i="3"/>
  <c r="AS98" i="3" s="1"/>
  <c r="CF98" i="3"/>
  <c r="AR98" i="3" s="1"/>
  <c r="CE98" i="3"/>
  <c r="AQ98" i="3" s="1"/>
  <c r="CG97" i="3"/>
  <c r="CF97" i="3"/>
  <c r="AR97" i="3" s="1"/>
  <c r="CE97" i="3"/>
  <c r="AQ97" i="3" s="1"/>
  <c r="CG95" i="3"/>
  <c r="AS95" i="3" s="1"/>
  <c r="CF95" i="3"/>
  <c r="AR95" i="3" s="1"/>
  <c r="CE95" i="3"/>
  <c r="AQ95" i="3" s="1"/>
  <c r="CG94" i="3"/>
  <c r="AS94" i="3" s="1"/>
  <c r="CF94" i="3"/>
  <c r="AR94" i="3" s="1"/>
  <c r="CE94" i="3"/>
  <c r="AQ94" i="3" s="1"/>
  <c r="CG93" i="3"/>
  <c r="AS93" i="3" s="1"/>
  <c r="CF93" i="3"/>
  <c r="AR93" i="3" s="1"/>
  <c r="CE93" i="3"/>
  <c r="AQ93" i="3" s="1"/>
  <c r="CG92" i="3"/>
  <c r="AS92" i="3" s="1"/>
  <c r="CF92" i="3"/>
  <c r="AR92" i="3" s="1"/>
  <c r="CE92" i="3"/>
  <c r="AQ92" i="3" s="1"/>
  <c r="CG91" i="3"/>
  <c r="AS91" i="3" s="1"/>
  <c r="CF91" i="3"/>
  <c r="AR91" i="3" s="1"/>
  <c r="CE91" i="3"/>
  <c r="CG89" i="3"/>
  <c r="AS89" i="3" s="1"/>
  <c r="CF89" i="3"/>
  <c r="AR89" i="3" s="1"/>
  <c r="CE89" i="3"/>
  <c r="AQ89" i="3" s="1"/>
  <c r="CG88" i="3"/>
  <c r="AS88" i="3" s="1"/>
  <c r="CF88" i="3"/>
  <c r="AR88" i="3" s="1"/>
  <c r="CE88" i="3"/>
  <c r="AQ88" i="3" s="1"/>
  <c r="CG87" i="3"/>
  <c r="AS87" i="3" s="1"/>
  <c r="CF87" i="3"/>
  <c r="AR87" i="3" s="1"/>
  <c r="CE87" i="3"/>
  <c r="AQ87" i="3" s="1"/>
  <c r="CG86" i="3"/>
  <c r="AS86" i="3" s="1"/>
  <c r="CF86" i="3"/>
  <c r="AR86" i="3" s="1"/>
  <c r="CE86" i="3"/>
  <c r="AQ86" i="3" s="1"/>
  <c r="CG85" i="3"/>
  <c r="CF85" i="3"/>
  <c r="AR85" i="3" s="1"/>
  <c r="CE85" i="3"/>
  <c r="AQ85" i="3" s="1"/>
  <c r="CG83" i="3"/>
  <c r="AS83" i="3" s="1"/>
  <c r="CF83" i="3"/>
  <c r="AR83" i="3" s="1"/>
  <c r="CE83" i="3"/>
  <c r="AQ83" i="3" s="1"/>
  <c r="CG82" i="3"/>
  <c r="AS82" i="3" s="1"/>
  <c r="CF82" i="3"/>
  <c r="AR82" i="3" s="1"/>
  <c r="CE82" i="3"/>
  <c r="AQ82" i="3" s="1"/>
  <c r="CG81" i="3"/>
  <c r="CF81" i="3"/>
  <c r="AR81" i="3" s="1"/>
  <c r="CE81" i="3"/>
  <c r="AQ81" i="3" s="1"/>
  <c r="CG79" i="3"/>
  <c r="AS79" i="3" s="1"/>
  <c r="CF79" i="3"/>
  <c r="AR79" i="3" s="1"/>
  <c r="CE79" i="3"/>
  <c r="AQ79" i="3" s="1"/>
  <c r="CG78" i="3"/>
  <c r="AS78" i="3" s="1"/>
  <c r="CF78" i="3"/>
  <c r="AR78" i="3" s="1"/>
  <c r="CE78" i="3"/>
  <c r="AQ78" i="3" s="1"/>
  <c r="CG77" i="3"/>
  <c r="AS77" i="3" s="1"/>
  <c r="CF77" i="3"/>
  <c r="AR77" i="3" s="1"/>
  <c r="CE77" i="3"/>
  <c r="AQ77" i="3" s="1"/>
  <c r="CG76" i="3"/>
  <c r="AS76" i="3" s="1"/>
  <c r="CF76" i="3"/>
  <c r="AR76" i="3" s="1"/>
  <c r="CE76" i="3"/>
  <c r="AQ76" i="3" s="1"/>
  <c r="CG74" i="3"/>
  <c r="AS74" i="3" s="1"/>
  <c r="CF74" i="3"/>
  <c r="AR74" i="3" s="1"/>
  <c r="CE74" i="3"/>
  <c r="AQ74" i="3" s="1"/>
  <c r="CG73" i="3"/>
  <c r="AS73" i="3" s="1"/>
  <c r="CF73" i="3"/>
  <c r="AR73" i="3" s="1"/>
  <c r="CE73" i="3"/>
  <c r="AQ73" i="3" s="1"/>
  <c r="CG72" i="3"/>
  <c r="AS72" i="3" s="1"/>
  <c r="CF72" i="3"/>
  <c r="AR72" i="3" s="1"/>
  <c r="CE72" i="3"/>
  <c r="AQ72" i="3" s="1"/>
  <c r="CG71" i="3"/>
  <c r="AS71" i="3" s="1"/>
  <c r="CF71" i="3"/>
  <c r="AR71" i="3" s="1"/>
  <c r="CE71" i="3"/>
  <c r="AQ71" i="3" s="1"/>
  <c r="CG70" i="3"/>
  <c r="AS70" i="3" s="1"/>
  <c r="CF70" i="3"/>
  <c r="AR70" i="3" s="1"/>
  <c r="CE70" i="3"/>
  <c r="AQ70" i="3" s="1"/>
  <c r="CG68" i="3"/>
  <c r="AS68" i="3" s="1"/>
  <c r="CF68" i="3"/>
  <c r="AR68" i="3" s="1"/>
  <c r="CE68" i="3"/>
  <c r="AQ68" i="3" s="1"/>
  <c r="CG67" i="3"/>
  <c r="AS67" i="3" s="1"/>
  <c r="CF67" i="3"/>
  <c r="AR67" i="3" s="1"/>
  <c r="CE67" i="3"/>
  <c r="AQ67" i="3" s="1"/>
  <c r="CG66" i="3"/>
  <c r="AS66" i="3" s="1"/>
  <c r="CF66" i="3"/>
  <c r="AR66" i="3" s="1"/>
  <c r="CE66" i="3"/>
  <c r="AQ66" i="3" s="1"/>
  <c r="CG65" i="3"/>
  <c r="AS65" i="3" s="1"/>
  <c r="CF65" i="3"/>
  <c r="AR65" i="3" s="1"/>
  <c r="CE65" i="3"/>
  <c r="AQ65" i="3" s="1"/>
  <c r="CG64" i="3"/>
  <c r="CF64" i="3"/>
  <c r="CE64" i="3"/>
  <c r="AQ64" i="3" s="1"/>
  <c r="CG62" i="3"/>
  <c r="AS62" i="3" s="1"/>
  <c r="CF62" i="3"/>
  <c r="AR62" i="3" s="1"/>
  <c r="CE62" i="3"/>
  <c r="AQ62" i="3" s="1"/>
  <c r="CG61" i="3"/>
  <c r="AS61" i="3" s="1"/>
  <c r="CF61" i="3"/>
  <c r="AR61" i="3" s="1"/>
  <c r="CE61" i="3"/>
  <c r="AQ61" i="3" s="1"/>
  <c r="CG60" i="3"/>
  <c r="AS60" i="3" s="1"/>
  <c r="CF60" i="3"/>
  <c r="AR60" i="3" s="1"/>
  <c r="CE60" i="3"/>
  <c r="AQ60" i="3" s="1"/>
  <c r="CG59" i="3"/>
  <c r="AS59" i="3" s="1"/>
  <c r="CF59" i="3"/>
  <c r="AR59" i="3" s="1"/>
  <c r="CE59" i="3"/>
  <c r="AQ59" i="3" s="1"/>
  <c r="CG58" i="3"/>
  <c r="AS58" i="3" s="1"/>
  <c r="CF58" i="3"/>
  <c r="AR58" i="3" s="1"/>
  <c r="CE58" i="3"/>
  <c r="AQ58" i="3" s="1"/>
  <c r="CG57" i="3"/>
  <c r="CF57" i="3"/>
  <c r="AR57" i="3" s="1"/>
  <c r="CE57" i="3"/>
  <c r="AQ57" i="3" s="1"/>
  <c r="CG55" i="3"/>
  <c r="AS55" i="3" s="1"/>
  <c r="CF55" i="3"/>
  <c r="AR55" i="3" s="1"/>
  <c r="CE55" i="3"/>
  <c r="AQ55" i="3" s="1"/>
  <c r="CG54" i="3"/>
  <c r="AS54" i="3" s="1"/>
  <c r="CF54" i="3"/>
  <c r="AR54" i="3" s="1"/>
  <c r="CE54" i="3"/>
  <c r="AQ54" i="3" s="1"/>
  <c r="CG53" i="3"/>
  <c r="AS53" i="3" s="1"/>
  <c r="CF53" i="3"/>
  <c r="AR53" i="3" s="1"/>
  <c r="CE53" i="3"/>
  <c r="AQ53" i="3" s="1"/>
  <c r="CG52" i="3"/>
  <c r="AS52" i="3" s="1"/>
  <c r="CF52" i="3"/>
  <c r="AR52" i="3" s="1"/>
  <c r="CE52" i="3"/>
  <c r="AQ52" i="3" s="1"/>
  <c r="CG51" i="3"/>
  <c r="AS51" i="3" s="1"/>
  <c r="CF51" i="3"/>
  <c r="AR51" i="3" s="1"/>
  <c r="CE51" i="3"/>
  <c r="AQ51" i="3" s="1"/>
  <c r="CG50" i="3"/>
  <c r="AS50" i="3" s="1"/>
  <c r="CF50" i="3"/>
  <c r="AR50" i="3" s="1"/>
  <c r="CE50" i="3"/>
  <c r="AQ50" i="3" s="1"/>
  <c r="CG49" i="3"/>
  <c r="AS49" i="3" s="1"/>
  <c r="CF49" i="3"/>
  <c r="AR49" i="3" s="1"/>
  <c r="CE49" i="3"/>
  <c r="AQ49" i="3" s="1"/>
  <c r="CG47" i="3"/>
  <c r="AS47" i="3" s="1"/>
  <c r="CF47" i="3"/>
  <c r="AR47" i="3" s="1"/>
  <c r="CE47" i="3"/>
  <c r="AQ47" i="3" s="1"/>
  <c r="CG46" i="3"/>
  <c r="AS46" i="3" s="1"/>
  <c r="CF46" i="3"/>
  <c r="AR46" i="3" s="1"/>
  <c r="CE46" i="3"/>
  <c r="AQ46" i="3" s="1"/>
  <c r="CG45" i="3"/>
  <c r="AS45" i="3" s="1"/>
  <c r="CF45" i="3"/>
  <c r="AR45" i="3" s="1"/>
  <c r="CE45" i="3"/>
  <c r="AQ45" i="3" s="1"/>
  <c r="CG44" i="3"/>
  <c r="AS44" i="3" s="1"/>
  <c r="CF44" i="3"/>
  <c r="AR44" i="3" s="1"/>
  <c r="CE44" i="3"/>
  <c r="AQ44" i="3" s="1"/>
  <c r="CG43" i="3"/>
  <c r="AS43" i="3" s="1"/>
  <c r="CF43" i="3"/>
  <c r="AR43" i="3" s="1"/>
  <c r="CE43" i="3"/>
  <c r="CG41" i="3"/>
  <c r="AS41" i="3" s="1"/>
  <c r="CF41" i="3"/>
  <c r="AR41" i="3" s="1"/>
  <c r="CE41" i="3"/>
  <c r="AQ41" i="3" s="1"/>
  <c r="CG40" i="3"/>
  <c r="AS40" i="3" s="1"/>
  <c r="CF40" i="3"/>
  <c r="AR40" i="3" s="1"/>
  <c r="CE40" i="3"/>
  <c r="AQ40" i="3" s="1"/>
  <c r="CG39" i="3"/>
  <c r="AS39" i="3" s="1"/>
  <c r="CF39" i="3"/>
  <c r="AR39" i="3" s="1"/>
  <c r="CE39" i="3"/>
  <c r="AQ39" i="3" s="1"/>
  <c r="CG38" i="3"/>
  <c r="AS38" i="3" s="1"/>
  <c r="CF38" i="3"/>
  <c r="AR38" i="3" s="1"/>
  <c r="CE38" i="3"/>
  <c r="AQ38" i="3" s="1"/>
  <c r="CG37" i="3"/>
  <c r="AS37" i="3" s="1"/>
  <c r="CF37" i="3"/>
  <c r="AR37" i="3" s="1"/>
  <c r="CE37" i="3"/>
  <c r="AQ37" i="3" s="1"/>
  <c r="CG36" i="3"/>
  <c r="AS36" i="3" s="1"/>
  <c r="CF36" i="3"/>
  <c r="AR36" i="3" s="1"/>
  <c r="CE36" i="3"/>
  <c r="AQ36" i="3" s="1"/>
  <c r="CG35" i="3"/>
  <c r="AS35" i="3" s="1"/>
  <c r="CF35" i="3"/>
  <c r="AR35" i="3" s="1"/>
  <c r="CE35" i="3"/>
  <c r="AQ35" i="3" s="1"/>
  <c r="CG34" i="3"/>
  <c r="AS34" i="3" s="1"/>
  <c r="CF34" i="3"/>
  <c r="AR34" i="3" s="1"/>
  <c r="CE34" i="3"/>
  <c r="AQ34" i="3" s="1"/>
  <c r="CG33" i="3"/>
  <c r="AS33" i="3" s="1"/>
  <c r="CF33" i="3"/>
  <c r="AR33" i="3" s="1"/>
  <c r="CE33" i="3"/>
  <c r="CG32" i="3"/>
  <c r="AS32" i="3" s="1"/>
  <c r="CF32" i="3"/>
  <c r="AR32" i="3" s="1"/>
  <c r="CE32" i="3"/>
  <c r="AQ32" i="3" s="1"/>
  <c r="CG31" i="3"/>
  <c r="AS31" i="3" s="1"/>
  <c r="CF31" i="3"/>
  <c r="AR31" i="3" s="1"/>
  <c r="CE31" i="3"/>
  <c r="AQ31" i="3" s="1"/>
  <c r="CG29" i="3"/>
  <c r="AS29" i="3" s="1"/>
  <c r="CF29" i="3"/>
  <c r="AR29" i="3" s="1"/>
  <c r="CE29" i="3"/>
  <c r="AQ29" i="3" s="1"/>
  <c r="CG28" i="3"/>
  <c r="AS28" i="3" s="1"/>
  <c r="CF28" i="3"/>
  <c r="AR28" i="3" s="1"/>
  <c r="CE28" i="3"/>
  <c r="AQ28" i="3" s="1"/>
  <c r="CG27" i="3"/>
  <c r="AS27" i="3" s="1"/>
  <c r="CF27" i="3"/>
  <c r="AR27" i="3" s="1"/>
  <c r="CE27" i="3"/>
  <c r="AQ27" i="3" s="1"/>
  <c r="CG26" i="3"/>
  <c r="AS26" i="3" s="1"/>
  <c r="CF26" i="3"/>
  <c r="AR26" i="3" s="1"/>
  <c r="CE26" i="3"/>
  <c r="AQ26" i="3" s="1"/>
  <c r="CG25" i="3"/>
  <c r="CF25" i="3"/>
  <c r="AR25" i="3" s="1"/>
  <c r="CE25" i="3"/>
  <c r="AQ25" i="3" s="1"/>
  <c r="CG23" i="3"/>
  <c r="AS23" i="3" s="1"/>
  <c r="CF23" i="3"/>
  <c r="AR23" i="3" s="1"/>
  <c r="CE23" i="3"/>
  <c r="AQ23" i="3" s="1"/>
  <c r="CG22" i="3"/>
  <c r="AS22" i="3" s="1"/>
  <c r="CF22" i="3"/>
  <c r="AR22" i="3" s="1"/>
  <c r="CE22" i="3"/>
  <c r="AQ22" i="3" s="1"/>
  <c r="CG21" i="3"/>
  <c r="AS21" i="3" s="1"/>
  <c r="CF21" i="3"/>
  <c r="AR21" i="3" s="1"/>
  <c r="CE21" i="3"/>
  <c r="AQ21" i="3" s="1"/>
  <c r="CG20" i="3"/>
  <c r="AS20" i="3" s="1"/>
  <c r="CF20" i="3"/>
  <c r="AR20" i="3" s="1"/>
  <c r="CE20" i="3"/>
  <c r="AQ20" i="3" s="1"/>
  <c r="CG19" i="3"/>
  <c r="AS19" i="3" s="1"/>
  <c r="CF19" i="3"/>
  <c r="AR19" i="3" s="1"/>
  <c r="CE19" i="3"/>
  <c r="CG17" i="3"/>
  <c r="AS17" i="3" s="1"/>
  <c r="CF17" i="3"/>
  <c r="AR17" i="3" s="1"/>
  <c r="CE17" i="3"/>
  <c r="AQ17" i="3" s="1"/>
  <c r="CG16" i="3"/>
  <c r="AS16" i="3" s="1"/>
  <c r="CF16" i="3"/>
  <c r="AR16" i="3" s="1"/>
  <c r="CE16" i="3"/>
  <c r="AQ16" i="3" s="1"/>
  <c r="CG15" i="3"/>
  <c r="AS15" i="3" s="1"/>
  <c r="CF15" i="3"/>
  <c r="AR15" i="3" s="1"/>
  <c r="CE15" i="3"/>
  <c r="AQ15" i="3" s="1"/>
  <c r="CG14" i="3"/>
  <c r="AS14" i="3" s="1"/>
  <c r="CF14" i="3"/>
  <c r="AR14" i="3" s="1"/>
  <c r="CE14" i="3"/>
  <c r="AQ14" i="3" s="1"/>
  <c r="CG13" i="3"/>
  <c r="AS13" i="3" s="1"/>
  <c r="CF13" i="3"/>
  <c r="AR13" i="3" s="1"/>
  <c r="CE13" i="3"/>
  <c r="AQ13" i="3" s="1"/>
  <c r="CG12" i="3"/>
  <c r="AS12" i="3" s="1"/>
  <c r="CF12" i="3"/>
  <c r="AR12" i="3" s="1"/>
  <c r="CE12" i="3"/>
  <c r="AQ12" i="3" s="1"/>
  <c r="CG10" i="3"/>
  <c r="AS10" i="3" s="1"/>
  <c r="CF10" i="3"/>
  <c r="AR10" i="3" s="1"/>
  <c r="CE10" i="3"/>
  <c r="AQ10" i="3" s="1"/>
  <c r="CG9" i="3"/>
  <c r="AS9" i="3" s="1"/>
  <c r="CF9" i="3"/>
  <c r="AR9" i="3" s="1"/>
  <c r="CE9" i="3"/>
  <c r="AQ9" i="3" s="1"/>
  <c r="CG8" i="3"/>
  <c r="CF8" i="3"/>
  <c r="AR8" i="3" s="1"/>
  <c r="CE8" i="3"/>
  <c r="AQ8" i="3" s="1"/>
  <c r="CG7" i="3"/>
  <c r="AS7" i="3" s="1"/>
  <c r="CF7" i="3"/>
  <c r="AR7" i="3" s="1"/>
  <c r="CE7" i="3"/>
  <c r="AQ7" i="3" s="1"/>
  <c r="AT137" i="3" l="1"/>
  <c r="AU137" i="3"/>
  <c r="CZ143" i="3"/>
  <c r="AR6" i="3"/>
  <c r="AQ56" i="3"/>
  <c r="AQ75" i="3"/>
  <c r="AR80" i="3"/>
  <c r="AR101" i="3"/>
  <c r="AQ131" i="3"/>
  <c r="AR138" i="3"/>
  <c r="AQ96" i="3"/>
  <c r="AQ80" i="3"/>
  <c r="AS90" i="3"/>
  <c r="CT143" i="3"/>
  <c r="AQ69" i="3"/>
  <c r="AR75" i="3"/>
  <c r="AR84" i="3"/>
  <c r="AQ108" i="3"/>
  <c r="AS138" i="3"/>
  <c r="CV143" i="3"/>
  <c r="CE30" i="3"/>
  <c r="AQ33" i="3"/>
  <c r="AQ30" i="3" s="1"/>
  <c r="CG48" i="3"/>
  <c r="CG56" i="3"/>
  <c r="AS57" i="3"/>
  <c r="AS56" i="3" s="1"/>
  <c r="AR69" i="3"/>
  <c r="AS75" i="3"/>
  <c r="CG146" i="3"/>
  <c r="AS8" i="3"/>
  <c r="AQ48" i="3"/>
  <c r="CG108" i="3"/>
  <c r="AS109" i="3"/>
  <c r="AS108" i="3" s="1"/>
  <c r="CQ143" i="3"/>
  <c r="AR30" i="3"/>
  <c r="CE42" i="3"/>
  <c r="AQ43" i="3"/>
  <c r="AQ42" i="3" s="1"/>
  <c r="CF63" i="3"/>
  <c r="AR64" i="3"/>
  <c r="AR63" i="3" s="1"/>
  <c r="AR56" i="3"/>
  <c r="CE90" i="3"/>
  <c r="AQ91" i="3"/>
  <c r="AQ90" i="3" s="1"/>
  <c r="CF115" i="3"/>
  <c r="AR115" i="3"/>
  <c r="CU143" i="3"/>
  <c r="DN143" i="3"/>
  <c r="DD143" i="3"/>
  <c r="AQ24" i="3"/>
  <c r="AS11" i="3"/>
  <c r="CE18" i="3"/>
  <c r="AQ19" i="3"/>
  <c r="AQ18" i="3" s="1"/>
  <c r="AS30" i="3"/>
  <c r="AR42" i="3"/>
  <c r="CG63" i="3"/>
  <c r="AS64" i="3"/>
  <c r="AS63" i="3" s="1"/>
  <c r="AR18" i="3"/>
  <c r="CG24" i="3"/>
  <c r="AS25" i="3"/>
  <c r="AS24" i="3" s="1"/>
  <c r="AS42" i="3"/>
  <c r="AS48" i="3"/>
  <c r="AQ63" i="3"/>
  <c r="AQ84" i="3"/>
  <c r="AR90" i="3"/>
  <c r="CG96" i="3"/>
  <c r="AS97" i="3"/>
  <c r="AS96" i="3" s="1"/>
  <c r="AR108" i="3"/>
  <c r="CG115" i="3"/>
  <c r="AS116" i="3"/>
  <c r="AS115" i="3" s="1"/>
  <c r="AQ122" i="3"/>
  <c r="CJ143" i="3"/>
  <c r="DJ143" i="3"/>
  <c r="CY143" i="3"/>
  <c r="AQ6" i="3"/>
  <c r="AS18" i="3"/>
  <c r="AS69" i="3"/>
  <c r="CG80" i="3"/>
  <c r="AS81" i="3"/>
  <c r="AS80" i="3" s="1"/>
  <c r="AQ115" i="3"/>
  <c r="AR122" i="3"/>
  <c r="CK143" i="3"/>
  <c r="DF143" i="3"/>
  <c r="AR24" i="3"/>
  <c r="AR48" i="3"/>
  <c r="CG84" i="3"/>
  <c r="AS85" i="3"/>
  <c r="AS84" i="3" s="1"/>
  <c r="AR96" i="3"/>
  <c r="AQ101" i="3"/>
  <c r="CG101" i="3"/>
  <c r="AS104" i="3"/>
  <c r="AS101" i="3" s="1"/>
  <c r="AS122" i="3"/>
  <c r="CG131" i="3"/>
  <c r="AS132" i="3"/>
  <c r="AS131" i="3" s="1"/>
  <c r="CF131" i="3"/>
  <c r="AR135" i="3"/>
  <c r="AR131" i="3" s="1"/>
  <c r="CE138" i="3"/>
  <c r="AQ139" i="3"/>
  <c r="AQ138" i="3" s="1"/>
  <c r="DA143" i="3"/>
  <c r="CP143" i="3"/>
  <c r="DL143" i="3"/>
  <c r="DM143" i="3"/>
  <c r="DE143" i="3"/>
  <c r="CO143" i="3"/>
  <c r="AQ11" i="3"/>
  <c r="AR11" i="3"/>
  <c r="CF11" i="3"/>
  <c r="CE122" i="3"/>
  <c r="CE145" i="3"/>
  <c r="CF146" i="3"/>
  <c r="CE84" i="3"/>
  <c r="CF84" i="3"/>
  <c r="CE101" i="3"/>
  <c r="CF101" i="3"/>
  <c r="CE11" i="3"/>
  <c r="CF30" i="3"/>
  <c r="CE48" i="3"/>
  <c r="CF48" i="3"/>
  <c r="CE69" i="3"/>
  <c r="CF69" i="3"/>
  <c r="CF75" i="3"/>
  <c r="CF145" i="3"/>
  <c r="CF56" i="3"/>
  <c r="CE108" i="3"/>
  <c r="CF42" i="3"/>
  <c r="CE75" i="3"/>
  <c r="CF90" i="3"/>
  <c r="CE6" i="3"/>
  <c r="CE146" i="3"/>
  <c r="CE24" i="3"/>
  <c r="CF24" i="3"/>
  <c r="CE63" i="3"/>
  <c r="CE80" i="3"/>
  <c r="CF80" i="3"/>
  <c r="CE96" i="3"/>
  <c r="CF96" i="3"/>
  <c r="CE115" i="3"/>
  <c r="CE131" i="3"/>
  <c r="CF18" i="3"/>
  <c r="CE56" i="3"/>
  <c r="CF108" i="3"/>
  <c r="CF122" i="3"/>
  <c r="CF138" i="3"/>
  <c r="CG18" i="3"/>
  <c r="CG69" i="3"/>
  <c r="CG145" i="3"/>
  <c r="CG42" i="3"/>
  <c r="CG122" i="3"/>
  <c r="CG75" i="3"/>
  <c r="CG138" i="3"/>
  <c r="CG6" i="3"/>
  <c r="CG30" i="3"/>
  <c r="CG90" i="3"/>
  <c r="CF6" i="3"/>
  <c r="CG11" i="3"/>
  <c r="AQ145" i="3" l="1"/>
  <c r="AS146" i="3"/>
  <c r="AR146" i="3"/>
  <c r="AS145" i="3"/>
  <c r="CG143" i="3"/>
  <c r="AQ143" i="3"/>
  <c r="AR143" i="3"/>
  <c r="AQ146" i="3"/>
  <c r="AS6" i="3"/>
  <c r="AS143" i="3" s="1"/>
  <c r="AR145" i="3"/>
  <c r="CE143" i="3"/>
  <c r="CF143" i="3"/>
  <c r="CA146" i="3"/>
  <c r="BZ146" i="3"/>
  <c r="CA145" i="3"/>
  <c r="BZ145" i="3"/>
  <c r="CA138" i="3"/>
  <c r="BZ138" i="3"/>
  <c r="CA131" i="3"/>
  <c r="BZ131" i="3"/>
  <c r="CA122" i="3"/>
  <c r="BZ122" i="3"/>
  <c r="CA115" i="3"/>
  <c r="BZ115" i="3"/>
  <c r="CA108" i="3"/>
  <c r="BZ108" i="3"/>
  <c r="CA101" i="3"/>
  <c r="BZ101" i="3"/>
  <c r="CA96" i="3"/>
  <c r="BZ96" i="3"/>
  <c r="CA90" i="3"/>
  <c r="BZ90" i="3"/>
  <c r="CA84" i="3"/>
  <c r="BZ84" i="3"/>
  <c r="CA80" i="3"/>
  <c r="BZ80" i="3"/>
  <c r="CA75" i="3"/>
  <c r="BZ75" i="3"/>
  <c r="CA69" i="3"/>
  <c r="BZ69" i="3"/>
  <c r="CA63" i="3"/>
  <c r="BZ63" i="3"/>
  <c r="CA56" i="3"/>
  <c r="BZ56" i="3"/>
  <c r="CA48" i="3"/>
  <c r="BZ48" i="3"/>
  <c r="CA42" i="3"/>
  <c r="BZ42" i="3"/>
  <c r="CA30" i="3"/>
  <c r="BZ30" i="3"/>
  <c r="CA24" i="3"/>
  <c r="BZ24" i="3"/>
  <c r="CA18" i="3"/>
  <c r="BZ18" i="3"/>
  <c r="CA11" i="3"/>
  <c r="BZ11" i="3"/>
  <c r="CA6" i="3"/>
  <c r="BZ6" i="3"/>
  <c r="BV146" i="3"/>
  <c r="BU146" i="3"/>
  <c r="BV145" i="3"/>
  <c r="BU145" i="3"/>
  <c r="BV138" i="3"/>
  <c r="BU138" i="3"/>
  <c r="BV131" i="3"/>
  <c r="BU131" i="3"/>
  <c r="BV122" i="3"/>
  <c r="BU122" i="3"/>
  <c r="BV115" i="3"/>
  <c r="BV108" i="3"/>
  <c r="BU108" i="3"/>
  <c r="BV101" i="3"/>
  <c r="BU101" i="3"/>
  <c r="BV96" i="3"/>
  <c r="BU96" i="3"/>
  <c r="BV90" i="3"/>
  <c r="BU90" i="3"/>
  <c r="BV84" i="3"/>
  <c r="BU84" i="3"/>
  <c r="BV80" i="3"/>
  <c r="BU80" i="3"/>
  <c r="BV75" i="3"/>
  <c r="BU75" i="3"/>
  <c r="BV69" i="3"/>
  <c r="BU69" i="3"/>
  <c r="BV63" i="3"/>
  <c r="BU63" i="3"/>
  <c r="BV56" i="3"/>
  <c r="BU56" i="3"/>
  <c r="BV48" i="3"/>
  <c r="BU48" i="3"/>
  <c r="BV42" i="3"/>
  <c r="BU42" i="3"/>
  <c r="BV30" i="3"/>
  <c r="BU30" i="3"/>
  <c r="BV24" i="3"/>
  <c r="BU24" i="3"/>
  <c r="BV18" i="3"/>
  <c r="BU18" i="3"/>
  <c r="BV11" i="3"/>
  <c r="BU11" i="3"/>
  <c r="BV6" i="3"/>
  <c r="BU6" i="3"/>
  <c r="CL146" i="3"/>
  <c r="CL145" i="3"/>
  <c r="CL138" i="3"/>
  <c r="CL131" i="3"/>
  <c r="CL122" i="3"/>
  <c r="CL115" i="3"/>
  <c r="CL108" i="3"/>
  <c r="CL101" i="3"/>
  <c r="CL96" i="3"/>
  <c r="CL90" i="3"/>
  <c r="CL84" i="3"/>
  <c r="CL80" i="3"/>
  <c r="CL75" i="3"/>
  <c r="CL69" i="3"/>
  <c r="CL63" i="3"/>
  <c r="CL56" i="3"/>
  <c r="CL48" i="3"/>
  <c r="CL42" i="3"/>
  <c r="CL30" i="3"/>
  <c r="CL24" i="3"/>
  <c r="CL18" i="3"/>
  <c r="CL11" i="3"/>
  <c r="CL6" i="3"/>
  <c r="CB146" i="3"/>
  <c r="CB145" i="3"/>
  <c r="CB138" i="3"/>
  <c r="CB131" i="3"/>
  <c r="CB122" i="3"/>
  <c r="CB115" i="3"/>
  <c r="CB108" i="3"/>
  <c r="CB101" i="3"/>
  <c r="CB96" i="3"/>
  <c r="CB90" i="3"/>
  <c r="CB84" i="3"/>
  <c r="CB80" i="3"/>
  <c r="CB75" i="3"/>
  <c r="CB69" i="3"/>
  <c r="CB63" i="3"/>
  <c r="CB56" i="3"/>
  <c r="CB48" i="3"/>
  <c r="CB42" i="3"/>
  <c r="CB30" i="3"/>
  <c r="CB24" i="3"/>
  <c r="CB18" i="3"/>
  <c r="CB11" i="3"/>
  <c r="CB6" i="3"/>
  <c r="BW146" i="3"/>
  <c r="BW145" i="3"/>
  <c r="BW138" i="3"/>
  <c r="BW131" i="3"/>
  <c r="BW122" i="3"/>
  <c r="BW115" i="3"/>
  <c r="BW108" i="3"/>
  <c r="BW101" i="3"/>
  <c r="BW96" i="3"/>
  <c r="BW90" i="3"/>
  <c r="BW84" i="3"/>
  <c r="BW80" i="3"/>
  <c r="BW75" i="3"/>
  <c r="BW69" i="3"/>
  <c r="BW63" i="3"/>
  <c r="BW56" i="3"/>
  <c r="BW48" i="3"/>
  <c r="BW42" i="3"/>
  <c r="BW30" i="3"/>
  <c r="BW24" i="3"/>
  <c r="BW18" i="3"/>
  <c r="BW11" i="3"/>
  <c r="BW6" i="3"/>
  <c r="BQ146" i="3"/>
  <c r="BP146" i="3"/>
  <c r="BQ145" i="3"/>
  <c r="BP145" i="3"/>
  <c r="BQ138" i="3"/>
  <c r="BP138" i="3"/>
  <c r="BQ131" i="3"/>
  <c r="BP131" i="3"/>
  <c r="BQ122" i="3"/>
  <c r="BP122" i="3"/>
  <c r="BQ115" i="3"/>
  <c r="BP115" i="3"/>
  <c r="BQ108" i="3"/>
  <c r="BP108" i="3"/>
  <c r="BQ101" i="3"/>
  <c r="BP101" i="3"/>
  <c r="BQ96" i="3"/>
  <c r="BP96" i="3"/>
  <c r="BQ90" i="3"/>
  <c r="BP90" i="3"/>
  <c r="BQ84" i="3"/>
  <c r="BP84" i="3"/>
  <c r="BQ80" i="3"/>
  <c r="BP80" i="3"/>
  <c r="BQ75" i="3"/>
  <c r="BP75" i="3"/>
  <c r="BQ69" i="3"/>
  <c r="BP69" i="3"/>
  <c r="BQ63" i="3"/>
  <c r="BP63" i="3"/>
  <c r="BQ56" i="3"/>
  <c r="BP56" i="3"/>
  <c r="BQ48" i="3"/>
  <c r="BP48" i="3"/>
  <c r="BQ42" i="3"/>
  <c r="BP42" i="3"/>
  <c r="BQ30" i="3"/>
  <c r="BP30" i="3"/>
  <c r="BQ24" i="3"/>
  <c r="BP24" i="3"/>
  <c r="BQ18" i="3"/>
  <c r="BP18" i="3"/>
  <c r="BQ11" i="3"/>
  <c r="BP11" i="3"/>
  <c r="BQ6" i="3"/>
  <c r="BP6" i="3"/>
  <c r="BL146" i="3"/>
  <c r="BK146" i="3"/>
  <c r="BL145" i="3"/>
  <c r="BK145" i="3"/>
  <c r="BL138" i="3"/>
  <c r="BK138" i="3"/>
  <c r="BL131" i="3"/>
  <c r="BK131" i="3"/>
  <c r="BL122" i="3"/>
  <c r="BK122" i="3"/>
  <c r="BL115" i="3"/>
  <c r="BK115" i="3"/>
  <c r="BL108" i="3"/>
  <c r="BK108" i="3"/>
  <c r="BL101" i="3"/>
  <c r="BK101" i="3"/>
  <c r="BL96" i="3"/>
  <c r="BK96" i="3"/>
  <c r="BL90" i="3"/>
  <c r="BK90" i="3"/>
  <c r="BL84" i="3"/>
  <c r="BK84" i="3"/>
  <c r="BL80" i="3"/>
  <c r="BK80" i="3"/>
  <c r="BL75" i="3"/>
  <c r="BK75" i="3"/>
  <c r="BL69" i="3"/>
  <c r="BK69" i="3"/>
  <c r="BL63" i="3"/>
  <c r="BK63" i="3"/>
  <c r="BL56" i="3"/>
  <c r="BK56" i="3"/>
  <c r="BL48" i="3"/>
  <c r="BK48" i="3"/>
  <c r="BL42" i="3"/>
  <c r="BK42" i="3"/>
  <c r="BL30" i="3"/>
  <c r="BK30" i="3"/>
  <c r="BL24" i="3"/>
  <c r="BK24" i="3"/>
  <c r="BL18" i="3"/>
  <c r="BK18" i="3"/>
  <c r="BL11" i="3"/>
  <c r="BK11" i="3"/>
  <c r="BL6" i="3"/>
  <c r="BK6" i="3"/>
  <c r="BR146" i="3"/>
  <c r="BR145" i="3"/>
  <c r="BR138" i="3"/>
  <c r="BR131" i="3"/>
  <c r="BR122" i="3"/>
  <c r="BR115" i="3"/>
  <c r="BR108" i="3"/>
  <c r="BR101" i="3"/>
  <c r="BR96" i="3"/>
  <c r="BR90" i="3"/>
  <c r="BR84" i="3"/>
  <c r="BR80" i="3"/>
  <c r="BR75" i="3"/>
  <c r="BR69" i="3"/>
  <c r="BR63" i="3"/>
  <c r="BR56" i="3"/>
  <c r="BR48" i="3"/>
  <c r="BR42" i="3"/>
  <c r="BR30" i="3"/>
  <c r="BR24" i="3"/>
  <c r="BR18" i="3"/>
  <c r="BR11" i="3"/>
  <c r="BR6" i="3"/>
  <c r="BM146" i="3"/>
  <c r="BM145" i="3"/>
  <c r="BM138" i="3"/>
  <c r="BM131" i="3"/>
  <c r="BM122" i="3"/>
  <c r="BM115" i="3"/>
  <c r="BM108" i="3"/>
  <c r="BM101" i="3"/>
  <c r="BM96" i="3"/>
  <c r="BM90" i="3"/>
  <c r="BM84" i="3"/>
  <c r="BM80" i="3"/>
  <c r="BM75" i="3"/>
  <c r="BM69" i="3"/>
  <c r="BM63" i="3"/>
  <c r="BM56" i="3"/>
  <c r="BM48" i="3"/>
  <c r="BM42" i="3"/>
  <c r="BM30" i="3"/>
  <c r="BM24" i="3"/>
  <c r="BM18" i="3"/>
  <c r="BM11" i="3"/>
  <c r="BM6" i="3"/>
  <c r="BG146" i="3"/>
  <c r="BF146" i="3"/>
  <c r="BG145" i="3"/>
  <c r="BF145" i="3"/>
  <c r="BG138" i="3"/>
  <c r="BF138" i="3"/>
  <c r="BG131" i="3"/>
  <c r="BF131" i="3"/>
  <c r="BG122" i="3"/>
  <c r="BF122" i="3"/>
  <c r="BG115" i="3"/>
  <c r="BF115" i="3"/>
  <c r="BG108" i="3"/>
  <c r="BF108" i="3"/>
  <c r="BG101" i="3"/>
  <c r="BF101" i="3"/>
  <c r="BG96" i="3"/>
  <c r="BF96" i="3"/>
  <c r="BG90" i="3"/>
  <c r="BF90" i="3"/>
  <c r="BG84" i="3"/>
  <c r="BF84" i="3"/>
  <c r="BG80" i="3"/>
  <c r="BF80" i="3"/>
  <c r="BG75" i="3"/>
  <c r="BF75" i="3"/>
  <c r="BG69" i="3"/>
  <c r="BF69" i="3"/>
  <c r="BG63" i="3"/>
  <c r="BF63" i="3"/>
  <c r="BG56" i="3"/>
  <c r="BF56" i="3"/>
  <c r="BG42" i="3"/>
  <c r="BF42" i="3"/>
  <c r="BG30" i="3"/>
  <c r="BF30" i="3"/>
  <c r="BG24" i="3"/>
  <c r="BF24" i="3"/>
  <c r="BG18" i="3"/>
  <c r="BF18" i="3"/>
  <c r="BG11" i="3"/>
  <c r="BF11" i="3"/>
  <c r="BG6" i="3"/>
  <c r="BF6" i="3"/>
  <c r="BB146" i="3"/>
  <c r="BA146" i="3"/>
  <c r="BB145" i="3"/>
  <c r="BA145" i="3"/>
  <c r="BB138" i="3"/>
  <c r="BA138" i="3"/>
  <c r="BB131" i="3"/>
  <c r="BA131" i="3"/>
  <c r="BB122" i="3"/>
  <c r="BA122" i="3"/>
  <c r="BB115" i="3"/>
  <c r="BA115" i="3"/>
  <c r="BB108" i="3"/>
  <c r="BA108" i="3"/>
  <c r="BB101" i="3"/>
  <c r="BA101" i="3"/>
  <c r="BB96" i="3"/>
  <c r="BA96" i="3"/>
  <c r="BB90" i="3"/>
  <c r="BA90" i="3"/>
  <c r="BB84" i="3"/>
  <c r="BA84" i="3"/>
  <c r="BB80" i="3"/>
  <c r="BA80" i="3"/>
  <c r="BB75" i="3"/>
  <c r="BA75" i="3"/>
  <c r="BB69" i="3"/>
  <c r="BA69" i="3"/>
  <c r="BB63" i="3"/>
  <c r="BA63" i="3"/>
  <c r="BB56" i="3"/>
  <c r="BA56" i="3"/>
  <c r="BB48" i="3"/>
  <c r="BA48" i="3"/>
  <c r="BB42" i="3"/>
  <c r="BA42" i="3"/>
  <c r="BB30" i="3"/>
  <c r="BA30" i="3"/>
  <c r="BB24" i="3"/>
  <c r="BA24" i="3"/>
  <c r="BB18" i="3"/>
  <c r="BA18" i="3"/>
  <c r="BB11" i="3"/>
  <c r="BA11" i="3"/>
  <c r="BB6" i="3"/>
  <c r="BA6" i="3"/>
  <c r="AW146" i="3"/>
  <c r="AV146" i="3"/>
  <c r="AW145" i="3"/>
  <c r="AV145" i="3"/>
  <c r="AW138" i="3"/>
  <c r="AV138" i="3"/>
  <c r="AW131" i="3"/>
  <c r="AV131" i="3"/>
  <c r="AW122" i="3"/>
  <c r="AV122" i="3"/>
  <c r="AW115" i="3"/>
  <c r="AV115" i="3"/>
  <c r="AW108" i="3"/>
  <c r="AV108" i="3"/>
  <c r="AW101" i="3"/>
  <c r="AV101" i="3"/>
  <c r="AW96" i="3"/>
  <c r="AV96" i="3"/>
  <c r="AW90" i="3"/>
  <c r="AV90" i="3"/>
  <c r="AW84" i="3"/>
  <c r="AV84" i="3"/>
  <c r="AW80" i="3"/>
  <c r="AV80" i="3"/>
  <c r="AW75" i="3"/>
  <c r="AV75" i="3"/>
  <c r="AW69" i="3"/>
  <c r="AV69" i="3"/>
  <c r="AW63" i="3"/>
  <c r="AV63" i="3"/>
  <c r="AW56" i="3"/>
  <c r="AV56" i="3"/>
  <c r="AW48" i="3"/>
  <c r="AV48" i="3"/>
  <c r="AW42" i="3"/>
  <c r="AV42" i="3"/>
  <c r="AW30" i="3"/>
  <c r="AV30" i="3"/>
  <c r="AW24" i="3"/>
  <c r="AV24" i="3"/>
  <c r="AW18" i="3"/>
  <c r="AV18" i="3"/>
  <c r="AW11" i="3"/>
  <c r="AV11" i="3"/>
  <c r="AW6" i="3"/>
  <c r="AV6" i="3"/>
  <c r="BH146" i="3"/>
  <c r="BH145" i="3"/>
  <c r="BH138" i="3"/>
  <c r="BH131" i="3"/>
  <c r="BH122" i="3"/>
  <c r="BH115" i="3"/>
  <c r="BH108" i="3"/>
  <c r="BH101" i="3"/>
  <c r="BH96" i="3"/>
  <c r="BH90" i="3"/>
  <c r="BH84" i="3"/>
  <c r="BH80" i="3"/>
  <c r="BH75" i="3"/>
  <c r="BH69" i="3"/>
  <c r="BH63" i="3"/>
  <c r="BH56" i="3"/>
  <c r="BH42" i="3"/>
  <c r="BH30" i="3"/>
  <c r="BH24" i="3"/>
  <c r="BH18" i="3"/>
  <c r="BH11" i="3"/>
  <c r="BH6" i="3"/>
  <c r="BC146" i="3"/>
  <c r="BC145" i="3"/>
  <c r="BC138" i="3"/>
  <c r="BC131" i="3"/>
  <c r="BC122" i="3"/>
  <c r="BC115" i="3"/>
  <c r="BC108" i="3"/>
  <c r="BC101" i="3"/>
  <c r="BC96" i="3"/>
  <c r="BC90" i="3"/>
  <c r="BC84" i="3"/>
  <c r="BC80" i="3"/>
  <c r="BC75" i="3"/>
  <c r="BC69" i="3"/>
  <c r="BC63" i="3"/>
  <c r="BC56" i="3"/>
  <c r="BC48" i="3"/>
  <c r="BC42" i="3"/>
  <c r="BC30" i="3"/>
  <c r="BC24" i="3"/>
  <c r="BC18" i="3"/>
  <c r="BC11" i="3"/>
  <c r="BC6" i="3"/>
  <c r="AX146" i="3"/>
  <c r="AX145" i="3"/>
  <c r="AX138" i="3"/>
  <c r="AX131" i="3"/>
  <c r="AX122" i="3"/>
  <c r="AX115" i="3"/>
  <c r="AX108" i="3"/>
  <c r="AX101" i="3"/>
  <c r="AX96" i="3"/>
  <c r="AX90" i="3"/>
  <c r="AX84" i="3"/>
  <c r="AX80" i="3"/>
  <c r="AX75" i="3"/>
  <c r="AX69" i="3"/>
  <c r="AX63" i="3"/>
  <c r="AX56" i="3"/>
  <c r="AX48" i="3"/>
  <c r="AX42" i="3"/>
  <c r="AX30" i="3"/>
  <c r="AX24" i="3"/>
  <c r="AX18" i="3"/>
  <c r="AX11" i="3"/>
  <c r="AX6" i="3"/>
  <c r="AM146" i="3"/>
  <c r="AL146" i="3"/>
  <c r="AM145" i="3"/>
  <c r="AL145" i="3"/>
  <c r="AM138" i="3"/>
  <c r="AL138" i="3"/>
  <c r="AM131" i="3"/>
  <c r="AL131" i="3"/>
  <c r="AM122" i="3"/>
  <c r="AL122" i="3"/>
  <c r="AM115" i="3"/>
  <c r="AL115" i="3"/>
  <c r="AM108" i="3"/>
  <c r="AL108" i="3"/>
  <c r="AM101" i="3"/>
  <c r="AL101" i="3"/>
  <c r="AM96" i="3"/>
  <c r="AL96" i="3"/>
  <c r="AM90" i="3"/>
  <c r="AL90" i="3"/>
  <c r="AM84" i="3"/>
  <c r="AL84" i="3"/>
  <c r="AM80" i="3"/>
  <c r="AL80" i="3"/>
  <c r="AM75" i="3"/>
  <c r="AL75" i="3"/>
  <c r="AM69" i="3"/>
  <c r="AL69" i="3"/>
  <c r="AM63" i="3"/>
  <c r="AL63" i="3"/>
  <c r="AM56" i="3"/>
  <c r="AL56" i="3"/>
  <c r="AM48" i="3"/>
  <c r="AL48" i="3"/>
  <c r="AM42" i="3"/>
  <c r="AL42" i="3"/>
  <c r="AM30" i="3"/>
  <c r="AL30" i="3"/>
  <c r="AM24" i="3"/>
  <c r="AL24" i="3"/>
  <c r="AM18" i="3"/>
  <c r="AL18" i="3"/>
  <c r="AM11" i="3"/>
  <c r="AL11" i="3"/>
  <c r="AM6" i="3"/>
  <c r="AL6" i="3"/>
  <c r="AH146" i="3"/>
  <c r="AG146" i="3"/>
  <c r="AH145" i="3"/>
  <c r="AG145" i="3"/>
  <c r="AH138" i="3"/>
  <c r="AG138" i="3"/>
  <c r="AH131" i="3"/>
  <c r="AG131" i="3"/>
  <c r="AH122" i="3"/>
  <c r="AG122" i="3"/>
  <c r="AH115" i="3"/>
  <c r="AG115" i="3"/>
  <c r="AH108" i="3"/>
  <c r="AG108" i="3"/>
  <c r="AH101" i="3"/>
  <c r="AG101" i="3"/>
  <c r="AH96" i="3"/>
  <c r="AG96" i="3"/>
  <c r="AH90" i="3"/>
  <c r="AG90" i="3"/>
  <c r="AH84" i="3"/>
  <c r="AG84" i="3"/>
  <c r="AH80" i="3"/>
  <c r="AG80" i="3"/>
  <c r="AH75" i="3"/>
  <c r="AG75" i="3"/>
  <c r="AH69" i="3"/>
  <c r="AG69" i="3"/>
  <c r="AH63" i="3"/>
  <c r="AG63" i="3"/>
  <c r="AH56" i="3"/>
  <c r="AG56" i="3"/>
  <c r="AH48" i="3"/>
  <c r="AG48" i="3"/>
  <c r="AH42" i="3"/>
  <c r="AG42" i="3"/>
  <c r="AH30" i="3"/>
  <c r="AG30" i="3"/>
  <c r="AH24" i="3"/>
  <c r="AG24" i="3"/>
  <c r="AH18" i="3"/>
  <c r="AG18" i="3"/>
  <c r="AH11" i="3"/>
  <c r="AG11" i="3"/>
  <c r="AH6" i="3"/>
  <c r="AG6" i="3"/>
  <c r="AC146" i="3"/>
  <c r="AB146" i="3"/>
  <c r="AC145" i="3"/>
  <c r="AB145" i="3"/>
  <c r="AC138" i="3"/>
  <c r="AB138" i="3"/>
  <c r="AC131" i="3"/>
  <c r="AB131" i="3"/>
  <c r="AC122" i="3"/>
  <c r="AB122" i="3"/>
  <c r="AC115" i="3"/>
  <c r="AB115" i="3"/>
  <c r="AC108" i="3"/>
  <c r="AB108" i="3"/>
  <c r="AC101" i="3"/>
  <c r="AB101" i="3"/>
  <c r="AC96" i="3"/>
  <c r="AB96" i="3"/>
  <c r="AC90" i="3"/>
  <c r="AB90" i="3"/>
  <c r="AC84" i="3"/>
  <c r="AB84" i="3"/>
  <c r="AC80" i="3"/>
  <c r="AB80" i="3"/>
  <c r="AC75" i="3"/>
  <c r="AB75" i="3"/>
  <c r="AC69" i="3"/>
  <c r="AB69" i="3"/>
  <c r="AC63" i="3"/>
  <c r="AB63" i="3"/>
  <c r="AC56" i="3"/>
  <c r="AB56" i="3"/>
  <c r="AC48" i="3"/>
  <c r="AB48" i="3"/>
  <c r="AC42" i="3"/>
  <c r="AB42" i="3"/>
  <c r="AC30" i="3"/>
  <c r="AB30" i="3"/>
  <c r="AC24" i="3"/>
  <c r="AB24" i="3"/>
  <c r="AC18" i="3"/>
  <c r="AB18" i="3"/>
  <c r="AC11" i="3"/>
  <c r="AB11" i="3"/>
  <c r="AC6" i="3"/>
  <c r="AB6" i="3"/>
  <c r="AN146" i="3"/>
  <c r="AN145" i="3"/>
  <c r="AN138" i="3"/>
  <c r="AN131" i="3"/>
  <c r="AN122" i="3"/>
  <c r="AN115" i="3"/>
  <c r="AN108" i="3"/>
  <c r="AN101" i="3"/>
  <c r="AN96" i="3"/>
  <c r="AN90" i="3"/>
  <c r="AN84" i="3"/>
  <c r="AN80" i="3"/>
  <c r="AN75" i="3"/>
  <c r="AN69" i="3"/>
  <c r="AN63" i="3"/>
  <c r="AN56" i="3"/>
  <c r="AN48" i="3"/>
  <c r="AN42" i="3"/>
  <c r="AN30" i="3"/>
  <c r="AN24" i="3"/>
  <c r="AN18" i="3"/>
  <c r="AN11" i="3"/>
  <c r="AN6" i="3"/>
  <c r="AI146" i="3"/>
  <c r="AI145" i="3"/>
  <c r="AI138" i="3"/>
  <c r="AI131" i="3"/>
  <c r="AI122" i="3"/>
  <c r="AI115" i="3"/>
  <c r="AI108" i="3"/>
  <c r="AI101" i="3"/>
  <c r="AI96" i="3"/>
  <c r="AI90" i="3"/>
  <c r="AI84" i="3"/>
  <c r="AI80" i="3"/>
  <c r="AI75" i="3"/>
  <c r="AI69" i="3"/>
  <c r="AI63" i="3"/>
  <c r="AI56" i="3"/>
  <c r="AI48" i="3"/>
  <c r="AI42" i="3"/>
  <c r="AI30" i="3"/>
  <c r="AI24" i="3"/>
  <c r="AI18" i="3"/>
  <c r="AI11" i="3"/>
  <c r="AI6" i="3"/>
  <c r="AD146" i="3"/>
  <c r="AD145" i="3"/>
  <c r="AD138" i="3"/>
  <c r="AD131" i="3"/>
  <c r="AD122" i="3"/>
  <c r="AD115" i="3"/>
  <c r="AD108" i="3"/>
  <c r="AD101" i="3"/>
  <c r="AD96" i="3"/>
  <c r="AD90" i="3"/>
  <c r="AD84" i="3"/>
  <c r="AD80" i="3"/>
  <c r="AD75" i="3"/>
  <c r="AD69" i="3"/>
  <c r="AD63" i="3"/>
  <c r="AD56" i="3"/>
  <c r="AD48" i="3"/>
  <c r="AD42" i="3"/>
  <c r="AD30" i="3"/>
  <c r="AD24" i="3"/>
  <c r="AD18" i="3"/>
  <c r="AD11" i="3"/>
  <c r="AD6" i="3"/>
  <c r="X146" i="3"/>
  <c r="W146" i="3"/>
  <c r="X145" i="3"/>
  <c r="W145" i="3"/>
  <c r="X138" i="3"/>
  <c r="W138" i="3"/>
  <c r="X131" i="3"/>
  <c r="W131" i="3"/>
  <c r="X122" i="3"/>
  <c r="W122" i="3"/>
  <c r="X115" i="3"/>
  <c r="W115" i="3"/>
  <c r="X108" i="3"/>
  <c r="W108" i="3"/>
  <c r="X101" i="3"/>
  <c r="W101" i="3"/>
  <c r="X96" i="3"/>
  <c r="W96" i="3"/>
  <c r="X90" i="3"/>
  <c r="W90" i="3"/>
  <c r="X84" i="3"/>
  <c r="W84" i="3"/>
  <c r="X80" i="3"/>
  <c r="W80" i="3"/>
  <c r="X75" i="3"/>
  <c r="W75" i="3"/>
  <c r="X69" i="3"/>
  <c r="W69" i="3"/>
  <c r="X63" i="3"/>
  <c r="W63" i="3"/>
  <c r="X56" i="3"/>
  <c r="W56" i="3"/>
  <c r="X48" i="3"/>
  <c r="W48" i="3"/>
  <c r="X42" i="3"/>
  <c r="W42" i="3"/>
  <c r="X30" i="3"/>
  <c r="W30" i="3"/>
  <c r="X24" i="3"/>
  <c r="W24" i="3"/>
  <c r="X18" i="3"/>
  <c r="W18" i="3"/>
  <c r="X11" i="3"/>
  <c r="W11" i="3"/>
  <c r="X6" i="3"/>
  <c r="W6" i="3"/>
  <c r="Y146" i="3"/>
  <c r="Y145" i="3"/>
  <c r="Y138" i="3"/>
  <c r="Y131" i="3"/>
  <c r="Y122" i="3"/>
  <c r="Y115" i="3"/>
  <c r="Y108" i="3"/>
  <c r="Y101" i="3"/>
  <c r="Y96" i="3"/>
  <c r="Y90" i="3"/>
  <c r="Y84" i="3"/>
  <c r="Y80" i="3"/>
  <c r="Y75" i="3"/>
  <c r="Y69" i="3"/>
  <c r="Y63" i="3"/>
  <c r="Y56" i="3"/>
  <c r="Y48" i="3"/>
  <c r="Y42" i="3"/>
  <c r="Y30" i="3"/>
  <c r="Y24" i="3"/>
  <c r="Y18" i="3"/>
  <c r="Y11" i="3"/>
  <c r="Y6" i="3"/>
  <c r="S146" i="3"/>
  <c r="R146" i="3"/>
  <c r="S145" i="3"/>
  <c r="R145" i="3"/>
  <c r="S138" i="3"/>
  <c r="R138" i="3"/>
  <c r="S131" i="3"/>
  <c r="R131" i="3"/>
  <c r="S122" i="3"/>
  <c r="R122" i="3"/>
  <c r="S115" i="3"/>
  <c r="R115" i="3"/>
  <c r="S108" i="3"/>
  <c r="R108" i="3"/>
  <c r="S101" i="3"/>
  <c r="R101" i="3"/>
  <c r="S96" i="3"/>
  <c r="R96" i="3"/>
  <c r="S90" i="3"/>
  <c r="R90" i="3"/>
  <c r="S84" i="3"/>
  <c r="R84" i="3"/>
  <c r="S80" i="3"/>
  <c r="R80" i="3"/>
  <c r="S75" i="3"/>
  <c r="R75" i="3"/>
  <c r="S69" i="3"/>
  <c r="R69" i="3"/>
  <c r="S63" i="3"/>
  <c r="R63" i="3"/>
  <c r="S56" i="3"/>
  <c r="R56" i="3"/>
  <c r="S48" i="3"/>
  <c r="R48" i="3"/>
  <c r="S42" i="3"/>
  <c r="R42" i="3"/>
  <c r="S30" i="3"/>
  <c r="R30" i="3"/>
  <c r="S24" i="3"/>
  <c r="R24" i="3"/>
  <c r="S18" i="3"/>
  <c r="R18" i="3"/>
  <c r="S11" i="3"/>
  <c r="R11" i="3"/>
  <c r="S6" i="3"/>
  <c r="R6" i="3"/>
  <c r="T146" i="3"/>
  <c r="T145" i="3"/>
  <c r="T138" i="3"/>
  <c r="T131" i="3"/>
  <c r="T122" i="3"/>
  <c r="T115" i="3"/>
  <c r="T108" i="3"/>
  <c r="T101" i="3"/>
  <c r="T96" i="3"/>
  <c r="T90" i="3"/>
  <c r="T84" i="3"/>
  <c r="T80" i="3"/>
  <c r="T75" i="3"/>
  <c r="T69" i="3"/>
  <c r="T63" i="3"/>
  <c r="T56" i="3"/>
  <c r="T48" i="3"/>
  <c r="T42" i="3"/>
  <c r="T30" i="3"/>
  <c r="T24" i="3"/>
  <c r="T18" i="3"/>
  <c r="T11" i="3"/>
  <c r="T6" i="3"/>
  <c r="O146" i="3"/>
  <c r="O145" i="3"/>
  <c r="O138" i="3"/>
  <c r="O131" i="3"/>
  <c r="O122" i="3"/>
  <c r="O115" i="3"/>
  <c r="O108" i="3"/>
  <c r="O101" i="3"/>
  <c r="O96" i="3"/>
  <c r="O90" i="3"/>
  <c r="O84" i="3"/>
  <c r="O80" i="3"/>
  <c r="O75" i="3"/>
  <c r="O69" i="3"/>
  <c r="O63" i="3"/>
  <c r="O56" i="3"/>
  <c r="O48" i="3"/>
  <c r="O42" i="3"/>
  <c r="O30" i="3"/>
  <c r="O24" i="3"/>
  <c r="O18" i="3"/>
  <c r="O11" i="3"/>
  <c r="O6" i="3"/>
  <c r="BG143" i="3" l="1"/>
  <c r="BU143" i="3"/>
  <c r="AG143" i="3"/>
  <c r="AV143" i="3"/>
  <c r="BA143" i="3"/>
  <c r="AH143" i="3"/>
  <c r="BH143" i="3"/>
  <c r="BB143" i="3"/>
  <c r="BL143" i="3"/>
  <c r="CL143" i="3"/>
  <c r="AD143" i="3"/>
  <c r="Y143" i="3"/>
  <c r="AC143" i="3"/>
  <c r="BC143" i="3"/>
  <c r="CB143" i="3"/>
  <c r="BZ143" i="3"/>
  <c r="T143" i="3"/>
  <c r="AX143" i="3"/>
  <c r="BW143" i="3"/>
  <c r="CA143" i="3"/>
  <c r="O143" i="3"/>
  <c r="R143" i="3"/>
  <c r="AW143" i="3"/>
  <c r="BV143" i="3"/>
  <c r="W143" i="3"/>
  <c r="X143" i="3"/>
  <c r="AL143" i="3"/>
  <c r="BR143" i="3"/>
  <c r="BP143" i="3"/>
  <c r="AN143" i="3"/>
  <c r="AM143" i="3"/>
  <c r="BM143" i="3"/>
  <c r="BQ143" i="3"/>
  <c r="S143" i="3"/>
  <c r="AI143" i="3"/>
  <c r="BF143" i="3"/>
  <c r="BK143" i="3"/>
  <c r="AB143" i="3"/>
  <c r="DH73" i="3"/>
  <c r="M42" i="3" l="1"/>
  <c r="N42" i="3"/>
  <c r="J25" i="3" l="1"/>
  <c r="J50" i="3"/>
  <c r="J32" i="3"/>
  <c r="J79" i="3"/>
  <c r="J78" i="3"/>
  <c r="M146" i="3" l="1"/>
  <c r="M145" i="3"/>
  <c r="M138" i="3"/>
  <c r="M131" i="3"/>
  <c r="M122" i="3"/>
  <c r="M115" i="3"/>
  <c r="M108" i="3"/>
  <c r="M101" i="3"/>
  <c r="M96" i="3"/>
  <c r="M90" i="3"/>
  <c r="M84" i="3"/>
  <c r="M80" i="3"/>
  <c r="M75" i="3"/>
  <c r="M69" i="3"/>
  <c r="M63" i="3"/>
  <c r="M56" i="3"/>
  <c r="M48" i="3"/>
  <c r="M30" i="3"/>
  <c r="M24" i="3"/>
  <c r="M18" i="3"/>
  <c r="M11" i="3"/>
  <c r="M6" i="3"/>
  <c r="M143" i="3" l="1"/>
  <c r="AU22" i="3" l="1"/>
  <c r="I32" i="3" l="1"/>
  <c r="I50" i="3"/>
  <c r="H79" i="3"/>
  <c r="I79" i="3"/>
  <c r="AY123" i="3" l="1"/>
  <c r="J64" i="3"/>
  <c r="Z98" i="3"/>
  <c r="D5" i="3" l="1"/>
  <c r="E5" i="3" s="1"/>
  <c r="F5" i="3" s="1"/>
  <c r="G5" i="3" s="1"/>
  <c r="H5" i="3" s="1"/>
  <c r="I5" i="3" s="1"/>
  <c r="J5" i="3" s="1"/>
  <c r="K5" i="3" s="1"/>
  <c r="L5" i="3" s="1"/>
  <c r="CW7" i="3"/>
  <c r="CX7" i="3"/>
  <c r="CW8" i="3"/>
  <c r="CX8" i="3"/>
  <c r="CW9" i="3"/>
  <c r="CX9" i="3"/>
  <c r="CW10" i="3"/>
  <c r="CX10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9" i="3"/>
  <c r="CX19" i="3"/>
  <c r="CW20" i="3"/>
  <c r="CX20" i="3"/>
  <c r="CW21" i="3"/>
  <c r="CX21" i="3"/>
  <c r="CW22" i="3"/>
  <c r="CX22" i="3"/>
  <c r="CW23" i="3"/>
  <c r="CX23" i="3"/>
  <c r="CW25" i="3"/>
  <c r="CX25" i="3"/>
  <c r="CW26" i="3"/>
  <c r="CX26" i="3"/>
  <c r="CW27" i="3"/>
  <c r="CX27" i="3"/>
  <c r="CW28" i="3"/>
  <c r="CX28" i="3"/>
  <c r="CW29" i="3"/>
  <c r="CX29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39" i="3"/>
  <c r="CX39" i="3"/>
  <c r="CW40" i="3"/>
  <c r="CX40" i="3"/>
  <c r="CW41" i="3"/>
  <c r="CX41" i="3"/>
  <c r="CW43" i="3"/>
  <c r="CX43" i="3"/>
  <c r="CW44" i="3"/>
  <c r="CX44" i="3"/>
  <c r="CW45" i="3"/>
  <c r="CX45" i="3"/>
  <c r="CW46" i="3"/>
  <c r="CX46" i="3"/>
  <c r="CW47" i="3"/>
  <c r="CX47" i="3"/>
  <c r="CW49" i="3"/>
  <c r="CX49" i="3"/>
  <c r="CW50" i="3"/>
  <c r="CX50" i="3"/>
  <c r="CW51" i="3"/>
  <c r="CX51" i="3"/>
  <c r="CW52" i="3"/>
  <c r="CX52" i="3"/>
  <c r="CW53" i="3"/>
  <c r="CX53" i="3"/>
  <c r="CW54" i="3"/>
  <c r="CX54" i="3"/>
  <c r="CW55" i="3"/>
  <c r="CX55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4" i="3"/>
  <c r="CX64" i="3"/>
  <c r="CW65" i="3"/>
  <c r="CX65" i="3"/>
  <c r="CW66" i="3"/>
  <c r="CX66" i="3"/>
  <c r="CW67" i="3"/>
  <c r="CX67" i="3"/>
  <c r="CW68" i="3"/>
  <c r="CX68" i="3"/>
  <c r="CW70" i="3"/>
  <c r="CX70" i="3"/>
  <c r="CW71" i="3"/>
  <c r="CX71" i="3"/>
  <c r="CW72" i="3"/>
  <c r="CX72" i="3"/>
  <c r="CW73" i="3"/>
  <c r="CX73" i="3"/>
  <c r="CW74" i="3"/>
  <c r="CX74" i="3"/>
  <c r="CW76" i="3"/>
  <c r="CX76" i="3"/>
  <c r="CW77" i="3"/>
  <c r="CX77" i="3"/>
  <c r="CW78" i="3"/>
  <c r="CX78" i="3"/>
  <c r="CW79" i="3"/>
  <c r="CX79" i="3"/>
  <c r="CW81" i="3"/>
  <c r="CX81" i="3"/>
  <c r="CW82" i="3"/>
  <c r="CX82" i="3"/>
  <c r="CW83" i="3"/>
  <c r="CX83" i="3"/>
  <c r="CW85" i="3"/>
  <c r="CX85" i="3"/>
  <c r="CW86" i="3"/>
  <c r="CX86" i="3"/>
  <c r="CW87" i="3"/>
  <c r="CX87" i="3"/>
  <c r="CW88" i="3"/>
  <c r="CX88" i="3"/>
  <c r="CW89" i="3"/>
  <c r="CX89" i="3"/>
  <c r="CW91" i="3"/>
  <c r="CX91" i="3"/>
  <c r="CW92" i="3"/>
  <c r="CX92" i="3"/>
  <c r="CW93" i="3"/>
  <c r="CX93" i="3"/>
  <c r="CW94" i="3"/>
  <c r="CX94" i="3"/>
  <c r="CW95" i="3"/>
  <c r="CX95" i="3"/>
  <c r="CW97" i="3"/>
  <c r="CX97" i="3"/>
  <c r="CW98" i="3"/>
  <c r="CX98" i="3"/>
  <c r="CW99" i="3"/>
  <c r="CX99" i="3"/>
  <c r="CW100" i="3"/>
  <c r="CX100" i="3"/>
  <c r="CW102" i="3"/>
  <c r="CX102" i="3"/>
  <c r="CW103" i="3"/>
  <c r="CX103" i="3"/>
  <c r="CW104" i="3"/>
  <c r="CX104" i="3"/>
  <c r="CW105" i="3"/>
  <c r="CX105" i="3"/>
  <c r="CW106" i="3"/>
  <c r="CX106" i="3"/>
  <c r="CW107" i="3"/>
  <c r="CX107" i="3"/>
  <c r="CW109" i="3"/>
  <c r="CX109" i="3"/>
  <c r="CW110" i="3"/>
  <c r="CX110" i="3"/>
  <c r="CW111" i="3"/>
  <c r="CX111" i="3"/>
  <c r="CW112" i="3"/>
  <c r="CX112" i="3"/>
  <c r="CW113" i="3"/>
  <c r="CX113" i="3"/>
  <c r="CW114" i="3"/>
  <c r="CX114" i="3"/>
  <c r="CW116" i="3"/>
  <c r="CX116" i="3"/>
  <c r="CW117" i="3"/>
  <c r="CX117" i="3"/>
  <c r="CW118" i="3"/>
  <c r="CX118" i="3"/>
  <c r="CW119" i="3"/>
  <c r="CX119" i="3"/>
  <c r="CW120" i="3"/>
  <c r="CX120" i="3"/>
  <c r="CW121" i="3"/>
  <c r="CX121" i="3"/>
  <c r="CW123" i="3"/>
  <c r="CX123" i="3"/>
  <c r="CW124" i="3"/>
  <c r="CX124" i="3"/>
  <c r="CW125" i="3"/>
  <c r="CX125" i="3"/>
  <c r="CW126" i="3"/>
  <c r="CX126" i="3"/>
  <c r="CW127" i="3"/>
  <c r="CX127" i="3"/>
  <c r="CW128" i="3"/>
  <c r="CX128" i="3"/>
  <c r="CW129" i="3"/>
  <c r="CX129" i="3"/>
  <c r="CW130" i="3"/>
  <c r="CX130" i="3"/>
  <c r="CW132" i="3"/>
  <c r="CX132" i="3"/>
  <c r="CW133" i="3"/>
  <c r="CX133" i="3"/>
  <c r="CW134" i="3"/>
  <c r="CX134" i="3"/>
  <c r="CW135" i="3"/>
  <c r="CX135" i="3"/>
  <c r="CW136" i="3"/>
  <c r="CX136" i="3"/>
  <c r="CW137" i="3"/>
  <c r="CX137" i="3"/>
  <c r="CW139" i="3"/>
  <c r="CX139" i="3"/>
  <c r="CW140" i="3"/>
  <c r="CX140" i="3"/>
  <c r="CW141" i="3"/>
  <c r="CX141" i="3"/>
  <c r="CW142" i="3"/>
  <c r="CX142" i="3"/>
  <c r="CW144" i="3"/>
  <c r="CX144" i="3"/>
  <c r="CW138" i="3"/>
  <c r="CX138" i="3"/>
  <c r="CW131" i="3"/>
  <c r="CX131" i="3"/>
  <c r="CW122" i="3"/>
  <c r="CX122" i="3"/>
  <c r="CW108" i="3"/>
  <c r="CX108" i="3"/>
  <c r="CX101" i="3"/>
  <c r="CW90" i="3"/>
  <c r="CX90" i="3"/>
  <c r="CW84" i="3"/>
  <c r="CX84" i="3"/>
  <c r="CW80" i="3"/>
  <c r="CX80" i="3"/>
  <c r="CW75" i="3"/>
  <c r="CX75" i="3"/>
  <c r="CW69" i="3"/>
  <c r="CX69" i="3"/>
  <c r="CW63" i="3"/>
  <c r="CX63" i="3"/>
  <c r="CW56" i="3"/>
  <c r="CX56" i="3"/>
  <c r="CW48" i="3"/>
  <c r="CX48" i="3"/>
  <c r="CW42" i="3"/>
  <c r="CX42" i="3"/>
  <c r="CW30" i="3"/>
  <c r="CX30" i="3"/>
  <c r="CW24" i="3"/>
  <c r="CX24" i="3"/>
  <c r="CW18" i="3"/>
  <c r="CX18" i="3"/>
  <c r="CW11" i="3"/>
  <c r="CX11" i="3"/>
  <c r="CX6" i="3"/>
  <c r="M5" i="3" l="1"/>
  <c r="N5" i="3" s="1"/>
  <c r="CW101" i="3"/>
  <c r="CX115" i="3"/>
  <c r="CW115" i="3"/>
  <c r="CX146" i="3"/>
  <c r="CW96" i="3"/>
  <c r="CW146" i="3"/>
  <c r="CW145" i="3"/>
  <c r="CX145" i="3"/>
  <c r="CW6" i="3"/>
  <c r="CX96" i="3"/>
  <c r="DP137" i="3"/>
  <c r="DP130" i="3"/>
  <c r="DP129" i="3"/>
  <c r="DP128" i="3"/>
  <c r="DP127" i="3"/>
  <c r="DP126" i="3"/>
  <c r="DP125" i="3"/>
  <c r="DP124" i="3"/>
  <c r="DP123" i="3"/>
  <c r="DP113" i="3"/>
  <c r="DP112" i="3"/>
  <c r="DP111" i="3"/>
  <c r="DP110" i="3"/>
  <c r="DP109" i="3"/>
  <c r="DP103" i="3"/>
  <c r="DP102" i="3"/>
  <c r="DP88" i="3"/>
  <c r="DP67" i="3"/>
  <c r="DP62" i="3"/>
  <c r="DP61" i="3"/>
  <c r="DP60" i="3"/>
  <c r="DP59" i="3"/>
  <c r="DP58" i="3"/>
  <c r="DP57" i="3"/>
  <c r="DP27" i="3"/>
  <c r="DK142" i="3"/>
  <c r="DK141" i="3"/>
  <c r="DK140" i="3"/>
  <c r="DK139" i="3"/>
  <c r="DK137" i="3"/>
  <c r="DK136" i="3"/>
  <c r="DK135" i="3"/>
  <c r="DK134" i="3"/>
  <c r="DK133" i="3"/>
  <c r="DK132" i="3"/>
  <c r="DK127" i="3"/>
  <c r="DK126" i="3"/>
  <c r="DK125" i="3"/>
  <c r="DK124" i="3"/>
  <c r="DK123" i="3"/>
  <c r="DK103" i="3"/>
  <c r="DK102" i="3"/>
  <c r="DK93" i="3"/>
  <c r="DK82" i="3"/>
  <c r="DK81" i="3"/>
  <c r="DK78" i="3"/>
  <c r="DK67" i="3"/>
  <c r="DK62" i="3"/>
  <c r="DK53" i="3"/>
  <c r="DK41" i="3"/>
  <c r="DK40" i="3"/>
  <c r="DK39" i="3"/>
  <c r="DK32" i="3"/>
  <c r="DK28" i="3"/>
  <c r="DK8" i="3"/>
  <c r="DH129" i="3"/>
  <c r="DH116" i="3"/>
  <c r="DH51" i="3"/>
  <c r="DH49" i="3"/>
  <c r="CS124" i="3"/>
  <c r="CS120" i="3"/>
  <c r="CS94" i="3"/>
  <c r="CN91" i="3"/>
  <c r="CN70" i="3"/>
  <c r="CI124" i="3"/>
  <c r="CI120" i="3"/>
  <c r="CI94" i="3"/>
  <c r="CI91" i="3"/>
  <c r="CI70" i="3"/>
  <c r="CD112" i="3"/>
  <c r="CD97" i="3"/>
  <c r="CD91" i="3"/>
  <c r="CD78" i="3"/>
  <c r="BY140" i="3"/>
  <c r="BY134" i="3"/>
  <c r="BY118" i="3"/>
  <c r="BX64" i="3"/>
  <c r="BY62" i="3"/>
  <c r="BY46" i="3"/>
  <c r="BY36" i="3"/>
  <c r="BY35" i="3"/>
  <c r="BY10" i="3"/>
  <c r="BT120" i="3"/>
  <c r="BT99" i="3"/>
  <c r="BT91" i="3"/>
  <c r="BT19" i="3"/>
  <c r="BT10" i="3"/>
  <c r="BO91" i="3"/>
  <c r="BO39" i="3"/>
  <c r="BO36" i="3"/>
  <c r="BJ141" i="3"/>
  <c r="BJ124" i="3"/>
  <c r="BJ118" i="3"/>
  <c r="BJ110" i="3"/>
  <c r="BJ100" i="3"/>
  <c r="BJ93" i="3"/>
  <c r="BJ91" i="3"/>
  <c r="BJ77" i="3"/>
  <c r="BJ72" i="3"/>
  <c r="BJ61" i="3"/>
  <c r="BJ54" i="3"/>
  <c r="BJ43" i="3"/>
  <c r="BJ17" i="3"/>
  <c r="BJ14" i="3"/>
  <c r="BJ13" i="3"/>
  <c r="AZ85" i="3"/>
  <c r="AP136" i="3"/>
  <c r="AP107" i="3"/>
  <c r="AP66" i="3"/>
  <c r="AP10" i="3"/>
  <c r="AP8" i="3"/>
  <c r="AK109" i="3"/>
  <c r="AK86" i="3"/>
  <c r="AK41" i="3"/>
  <c r="AF142" i="3"/>
  <c r="AF105" i="3"/>
  <c r="AF91" i="3"/>
  <c r="AF92" i="3"/>
  <c r="AF86" i="3"/>
  <c r="AF88" i="3"/>
  <c r="AF87" i="3"/>
  <c r="AF64" i="3"/>
  <c r="AF36" i="3"/>
  <c r="AF27" i="3"/>
  <c r="AF17" i="3"/>
  <c r="AA142" i="3"/>
  <c r="AA128" i="3"/>
  <c r="AA113" i="3"/>
  <c r="AA99" i="3"/>
  <c r="AA52" i="3"/>
  <c r="AA51" i="3"/>
  <c r="AA37" i="3"/>
  <c r="AA34" i="3"/>
  <c r="AA33" i="3"/>
  <c r="AA32" i="3"/>
  <c r="AA31" i="3"/>
  <c r="AA20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O5" i="3" l="1"/>
  <c r="P5" i="3" s="1"/>
  <c r="Q5" i="3" s="1"/>
  <c r="R5" i="3" s="1"/>
  <c r="S5" i="3" s="1"/>
  <c r="T5" i="3" s="1"/>
  <c r="U5" i="3" s="1"/>
  <c r="V5" i="3" s="1"/>
  <c r="W5" i="3" s="1"/>
  <c r="X5" i="3" s="1"/>
  <c r="Y5" i="3" s="1"/>
  <c r="CX143" i="3"/>
  <c r="CW143" i="3"/>
  <c r="Z5" i="3" l="1"/>
  <c r="AA5" i="3" s="1"/>
  <c r="AB5" i="3" s="1"/>
  <c r="AC5" i="3" s="1"/>
  <c r="AD5" i="3" s="1"/>
  <c r="AE5" i="3" l="1"/>
  <c r="AF5" i="3" s="1"/>
  <c r="AG5" i="3" s="1"/>
  <c r="AH5" i="3" s="1"/>
  <c r="E64" i="3"/>
  <c r="J142" i="3"/>
  <c r="J141" i="3"/>
  <c r="J140" i="3"/>
  <c r="J134" i="3"/>
  <c r="J83" i="3"/>
  <c r="E134" i="3" l="1"/>
  <c r="E141" i="3"/>
  <c r="E140" i="3"/>
  <c r="E142" i="3"/>
  <c r="E83" i="3"/>
  <c r="E79" i="3"/>
  <c r="J68" i="3"/>
  <c r="E68" i="3" s="1"/>
  <c r="J67" i="3"/>
  <c r="E67" i="3" s="1"/>
  <c r="J65" i="3"/>
  <c r="E65" i="3" s="1"/>
  <c r="J66" i="3"/>
  <c r="AI5" i="3" l="1"/>
  <c r="AJ5" i="3" s="1"/>
  <c r="AK5" i="3" s="1"/>
  <c r="AL5" i="3" s="1"/>
  <c r="AM5" i="3" s="1"/>
  <c r="AN5" i="3" l="1"/>
  <c r="AO5" i="3" s="1"/>
  <c r="AP5" i="3" s="1"/>
  <c r="AQ5" i="3" s="1"/>
  <c r="AR5" i="3" s="1"/>
  <c r="AS5" i="3" s="1"/>
  <c r="AT5" i="3" s="1"/>
  <c r="AU5" i="3" s="1"/>
  <c r="H25" i="3"/>
  <c r="C25" i="3" s="1"/>
  <c r="H26" i="3"/>
  <c r="H27" i="3"/>
  <c r="H28" i="3"/>
  <c r="H29" i="3"/>
  <c r="AV5" i="3" l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N122" i="3"/>
  <c r="BH5" i="3" l="1"/>
  <c r="BI5" i="3" s="1"/>
  <c r="BJ5" i="3" s="1"/>
  <c r="DK138" i="3"/>
  <c r="N63" i="3"/>
  <c r="N75" i="3"/>
  <c r="N80" i="3"/>
  <c r="N131" i="3"/>
  <c r="N138" i="3"/>
  <c r="H140" i="3"/>
  <c r="I140" i="3"/>
  <c r="H141" i="3"/>
  <c r="I141" i="3"/>
  <c r="D141" i="3" s="1"/>
  <c r="H142" i="3"/>
  <c r="C142" i="3" s="1"/>
  <c r="I142" i="3"/>
  <c r="D142" i="3" s="1"/>
  <c r="H134" i="3"/>
  <c r="I134" i="3"/>
  <c r="BK5" i="3" l="1"/>
  <c r="BL5" i="3" s="1"/>
  <c r="BM5" i="3" s="1"/>
  <c r="BN5" i="3" s="1"/>
  <c r="BO5" i="3" s="1"/>
  <c r="BP5" i="3" s="1"/>
  <c r="BQ5" i="3" s="1"/>
  <c r="D140" i="3"/>
  <c r="C141" i="3"/>
  <c r="C140" i="3"/>
  <c r="BR5" i="3" l="1"/>
  <c r="BS5" i="3" s="1"/>
  <c r="BT5" i="3" s="1"/>
  <c r="I104" i="3"/>
  <c r="H67" i="3"/>
  <c r="I67" i="3"/>
  <c r="H68" i="3"/>
  <c r="I68" i="3"/>
  <c r="H65" i="3"/>
  <c r="I65" i="3"/>
  <c r="I64" i="3"/>
  <c r="I37" i="3"/>
  <c r="C29" i="3"/>
  <c r="BU5" i="3" l="1"/>
  <c r="BV5" i="3" s="1"/>
  <c r="BW5" i="3" s="1"/>
  <c r="BX5" i="3" s="1"/>
  <c r="BY5" i="3" s="1"/>
  <c r="BZ5" i="3" s="1"/>
  <c r="CA5" i="3" s="1"/>
  <c r="C68" i="3"/>
  <c r="C67" i="3"/>
  <c r="C65" i="3"/>
  <c r="CB5" i="3" l="1"/>
  <c r="CC5" i="3" s="1"/>
  <c r="CD5" i="3" s="1"/>
  <c r="CE5" i="3" s="1"/>
  <c r="CF5" i="3" s="1"/>
  <c r="CG5" i="3" s="1"/>
  <c r="J61" i="3"/>
  <c r="CH5" i="3" l="1"/>
  <c r="CI5" i="3" s="1"/>
  <c r="CJ5" i="3" s="1"/>
  <c r="CK5" i="3" s="1"/>
  <c r="J36" i="3"/>
  <c r="P142" i="3"/>
  <c r="U142" i="3"/>
  <c r="Z142" i="3"/>
  <c r="AE142" i="3"/>
  <c r="AJ142" i="3"/>
  <c r="AK142" i="3"/>
  <c r="AO142" i="3"/>
  <c r="AP142" i="3"/>
  <c r="AY142" i="3"/>
  <c r="AZ142" i="3"/>
  <c r="BD142" i="3"/>
  <c r="BE142" i="3"/>
  <c r="BI142" i="3"/>
  <c r="BN142" i="3"/>
  <c r="BO142" i="3"/>
  <c r="BS142" i="3"/>
  <c r="BT142" i="3"/>
  <c r="BX142" i="3"/>
  <c r="CC142" i="3"/>
  <c r="CD142" i="3"/>
  <c r="CH142" i="3"/>
  <c r="CI142" i="3"/>
  <c r="CM142" i="3"/>
  <c r="CN142" i="3"/>
  <c r="CR142" i="3"/>
  <c r="CS142" i="3"/>
  <c r="DB142" i="3"/>
  <c r="DC142" i="3"/>
  <c r="DG142" i="3"/>
  <c r="DH142" i="3"/>
  <c r="DO142" i="3"/>
  <c r="DP142" i="3"/>
  <c r="P141" i="3"/>
  <c r="U141" i="3"/>
  <c r="Z141" i="3"/>
  <c r="AA141" i="3"/>
  <c r="AE141" i="3"/>
  <c r="AJ141" i="3"/>
  <c r="AK141" i="3"/>
  <c r="AO141" i="3"/>
  <c r="AY141" i="3"/>
  <c r="AZ141" i="3"/>
  <c r="BD141" i="3"/>
  <c r="BE141" i="3"/>
  <c r="BI141" i="3"/>
  <c r="BN141" i="3"/>
  <c r="BO141" i="3"/>
  <c r="BS141" i="3"/>
  <c r="BT141" i="3"/>
  <c r="BX141" i="3"/>
  <c r="CC141" i="3"/>
  <c r="CD141" i="3"/>
  <c r="CH141" i="3"/>
  <c r="CI141" i="3"/>
  <c r="CM141" i="3"/>
  <c r="CN141" i="3"/>
  <c r="CR141" i="3"/>
  <c r="CS141" i="3"/>
  <c r="DB141" i="3"/>
  <c r="DC141" i="3"/>
  <c r="DG141" i="3"/>
  <c r="DH141" i="3"/>
  <c r="DO141" i="3"/>
  <c r="DP141" i="3"/>
  <c r="DO133" i="3"/>
  <c r="DP133" i="3"/>
  <c r="DO135" i="3"/>
  <c r="DP135" i="3"/>
  <c r="DO136" i="3"/>
  <c r="DP136" i="3"/>
  <c r="DO137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M133" i="3"/>
  <c r="CN133" i="3"/>
  <c r="CM135" i="3"/>
  <c r="CN135" i="3"/>
  <c r="CM136" i="3"/>
  <c r="CN136" i="3"/>
  <c r="CM137" i="3"/>
  <c r="CN137" i="3"/>
  <c r="CH133" i="3"/>
  <c r="CI133" i="3"/>
  <c r="CH135" i="3"/>
  <c r="CI135" i="3"/>
  <c r="CH136" i="3"/>
  <c r="CI136" i="3"/>
  <c r="CH137" i="3"/>
  <c r="CI137" i="3"/>
  <c r="CC133" i="3"/>
  <c r="CD133" i="3"/>
  <c r="CC135" i="3"/>
  <c r="CD135" i="3"/>
  <c r="CC136" i="3"/>
  <c r="CD136" i="3"/>
  <c r="CC137" i="3"/>
  <c r="CD137" i="3"/>
  <c r="BX133" i="3"/>
  <c r="BY133" i="3"/>
  <c r="BX135" i="3"/>
  <c r="BY135" i="3"/>
  <c r="BX136" i="3"/>
  <c r="BY136" i="3"/>
  <c r="BX137" i="3"/>
  <c r="BY137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I133" i="3"/>
  <c r="BJ133" i="3"/>
  <c r="BI135" i="3"/>
  <c r="BJ135" i="3"/>
  <c r="BI136" i="3"/>
  <c r="BJ136" i="3"/>
  <c r="BI137" i="3"/>
  <c r="BJ137" i="3"/>
  <c r="BD133" i="3"/>
  <c r="BE133" i="3"/>
  <c r="BD135" i="3"/>
  <c r="BE135" i="3"/>
  <c r="BD136" i="3"/>
  <c r="BE136" i="3"/>
  <c r="BD137" i="3"/>
  <c r="BE137" i="3"/>
  <c r="AY133" i="3"/>
  <c r="AZ133" i="3"/>
  <c r="AY135" i="3"/>
  <c r="AZ135" i="3"/>
  <c r="AY136" i="3"/>
  <c r="AZ136" i="3"/>
  <c r="AY137" i="3"/>
  <c r="AZ137" i="3"/>
  <c r="AO133" i="3"/>
  <c r="AP133" i="3"/>
  <c r="AO135" i="3"/>
  <c r="AP135" i="3"/>
  <c r="AO136" i="3"/>
  <c r="AO137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Z133" i="3"/>
  <c r="AA133" i="3"/>
  <c r="Z135" i="3"/>
  <c r="AA135" i="3"/>
  <c r="Z136" i="3"/>
  <c r="AA136" i="3"/>
  <c r="Z137" i="3"/>
  <c r="AA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DK131" i="3"/>
  <c r="DP131" i="3"/>
  <c r="DO82" i="3"/>
  <c r="DP82" i="3"/>
  <c r="DG82" i="3"/>
  <c r="DH82" i="3"/>
  <c r="DB82" i="3"/>
  <c r="DC82" i="3"/>
  <c r="CR82" i="3"/>
  <c r="CS82" i="3"/>
  <c r="CM82" i="3"/>
  <c r="CN82" i="3"/>
  <c r="CH82" i="3"/>
  <c r="CI82" i="3"/>
  <c r="CC82" i="3"/>
  <c r="CD82" i="3"/>
  <c r="BX82" i="3"/>
  <c r="BY82" i="3"/>
  <c r="BS82" i="3"/>
  <c r="BT82" i="3"/>
  <c r="BO82" i="3"/>
  <c r="BI82" i="3"/>
  <c r="BJ82" i="3"/>
  <c r="BD82" i="3"/>
  <c r="BE82" i="3"/>
  <c r="AY82" i="3"/>
  <c r="AZ82" i="3"/>
  <c r="AO82" i="3"/>
  <c r="AP82" i="3"/>
  <c r="AJ82" i="3"/>
  <c r="AK82" i="3"/>
  <c r="AE82" i="3"/>
  <c r="AF82" i="3"/>
  <c r="Z82" i="3"/>
  <c r="U82" i="3"/>
  <c r="P82" i="3"/>
  <c r="Q82" i="3"/>
  <c r="BO83" i="3"/>
  <c r="DK80" i="3"/>
  <c r="DO77" i="3"/>
  <c r="DP77" i="3"/>
  <c r="DO78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M77" i="3"/>
  <c r="CN77" i="3"/>
  <c r="CM78" i="3"/>
  <c r="CN78" i="3"/>
  <c r="CH77" i="3"/>
  <c r="CI77" i="3"/>
  <c r="CH78" i="3"/>
  <c r="CI78" i="3"/>
  <c r="CC77" i="3"/>
  <c r="CD77" i="3"/>
  <c r="CC78" i="3"/>
  <c r="BX77" i="3"/>
  <c r="BY77" i="3"/>
  <c r="BX78" i="3"/>
  <c r="BY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Y77" i="3"/>
  <c r="AZ77" i="3"/>
  <c r="AY78" i="3"/>
  <c r="AZ78" i="3"/>
  <c r="AO77" i="3"/>
  <c r="AP77" i="3"/>
  <c r="AO78" i="3"/>
  <c r="AP78" i="3"/>
  <c r="AJ77" i="3"/>
  <c r="AK77" i="3"/>
  <c r="AJ78" i="3"/>
  <c r="AK78" i="3"/>
  <c r="AE77" i="3"/>
  <c r="AF77" i="3"/>
  <c r="AE78" i="3"/>
  <c r="AF78" i="3"/>
  <c r="Z77" i="3"/>
  <c r="Z78" i="3"/>
  <c r="AA78" i="3"/>
  <c r="U77" i="3"/>
  <c r="U78" i="3"/>
  <c r="P77" i="3"/>
  <c r="Q77" i="3"/>
  <c r="P78" i="3"/>
  <c r="Q78" i="3"/>
  <c r="DO66" i="3"/>
  <c r="DP66" i="3"/>
  <c r="DK66" i="3"/>
  <c r="DG66" i="3"/>
  <c r="DH66" i="3"/>
  <c r="DB66" i="3"/>
  <c r="DC66" i="3"/>
  <c r="CR66" i="3"/>
  <c r="CS66" i="3"/>
  <c r="CM66" i="3"/>
  <c r="CN66" i="3"/>
  <c r="CH66" i="3"/>
  <c r="CI66" i="3"/>
  <c r="CC66" i="3"/>
  <c r="CD66" i="3"/>
  <c r="BS66" i="3"/>
  <c r="BT66" i="3"/>
  <c r="BO66" i="3"/>
  <c r="BI66" i="3"/>
  <c r="BJ66" i="3"/>
  <c r="BD66" i="3"/>
  <c r="BE66" i="3"/>
  <c r="AY66" i="3"/>
  <c r="AZ66" i="3"/>
  <c r="AO66" i="3"/>
  <c r="AJ66" i="3"/>
  <c r="AK66" i="3"/>
  <c r="AE66" i="3"/>
  <c r="AF66" i="3"/>
  <c r="Z66" i="3"/>
  <c r="AA66" i="3"/>
  <c r="U66" i="3"/>
  <c r="P66" i="3"/>
  <c r="Q66" i="3"/>
  <c r="P68" i="3"/>
  <c r="U68" i="3"/>
  <c r="Z68" i="3"/>
  <c r="AA68" i="3"/>
  <c r="AE68" i="3"/>
  <c r="AJ68" i="3"/>
  <c r="AO68" i="3"/>
  <c r="AY68" i="3"/>
  <c r="AZ68" i="3"/>
  <c r="BD68" i="3"/>
  <c r="BE68" i="3"/>
  <c r="BI68" i="3"/>
  <c r="BJ68" i="3"/>
  <c r="BO68" i="3"/>
  <c r="BS68" i="3"/>
  <c r="BT68" i="3"/>
  <c r="CC68" i="3"/>
  <c r="CD68" i="3"/>
  <c r="CH68" i="3"/>
  <c r="CI68" i="3"/>
  <c r="CM68" i="3"/>
  <c r="CN68" i="3"/>
  <c r="CR68" i="3"/>
  <c r="CS68" i="3"/>
  <c r="DB68" i="3"/>
  <c r="DC68" i="3"/>
  <c r="DG68" i="3"/>
  <c r="DH68" i="3"/>
  <c r="D68" i="3"/>
  <c r="DK68" i="3"/>
  <c r="DO68" i="3"/>
  <c r="DP68" i="3"/>
  <c r="P67" i="3"/>
  <c r="U67" i="3"/>
  <c r="Z67" i="3"/>
  <c r="AA67" i="3"/>
  <c r="AE67" i="3"/>
  <c r="AJ67" i="3"/>
  <c r="AO67" i="3"/>
  <c r="AY67" i="3"/>
  <c r="AZ67" i="3"/>
  <c r="BD67" i="3"/>
  <c r="BE67" i="3"/>
  <c r="BI67" i="3"/>
  <c r="BO67" i="3"/>
  <c r="BS67" i="3"/>
  <c r="BT67" i="3"/>
  <c r="CC67" i="3"/>
  <c r="CD67" i="3"/>
  <c r="CH67" i="3"/>
  <c r="CI67" i="3"/>
  <c r="CM67" i="3"/>
  <c r="CN67" i="3"/>
  <c r="CR67" i="3"/>
  <c r="CS67" i="3"/>
  <c r="DB67" i="3"/>
  <c r="DC67" i="3"/>
  <c r="DG67" i="3"/>
  <c r="DH67" i="3"/>
  <c r="D67" i="3"/>
  <c r="DO67" i="3"/>
  <c r="CL5" i="3" l="1"/>
  <c r="CM5" i="3" s="1"/>
  <c r="CN5" i="3" s="1"/>
  <c r="CO5" i="3" s="1"/>
  <c r="CP5" i="3" s="1"/>
  <c r="AP141" i="3"/>
  <c r="AF63" i="3"/>
  <c r="D65" i="3"/>
  <c r="DK63" i="3"/>
  <c r="I83" i="3"/>
  <c r="C134" i="3"/>
  <c r="H83" i="3"/>
  <c r="DB146" i="3"/>
  <c r="CM146" i="3"/>
  <c r="N146" i="3"/>
  <c r="DC146" i="3"/>
  <c r="CN146" i="3"/>
  <c r="V146" i="3"/>
  <c r="AZ146" i="3"/>
  <c r="AY146" i="3"/>
  <c r="BJ142" i="3"/>
  <c r="AF141" i="3"/>
  <c r="BY142" i="3"/>
  <c r="Q68" i="3"/>
  <c r="Q142" i="3"/>
  <c r="DP140" i="3"/>
  <c r="DG140" i="3"/>
  <c r="DC140" i="3"/>
  <c r="CR140" i="3"/>
  <c r="CN140" i="3"/>
  <c r="CH140" i="3"/>
  <c r="CD140" i="3"/>
  <c r="BS140" i="3"/>
  <c r="BN140" i="3"/>
  <c r="BJ140" i="3"/>
  <c r="BD140" i="3"/>
  <c r="AZ140" i="3"/>
  <c r="AO140" i="3"/>
  <c r="AK140" i="3"/>
  <c r="AE140" i="3"/>
  <c r="AA140" i="3"/>
  <c r="U140" i="3"/>
  <c r="Q140" i="3"/>
  <c r="DO140" i="3"/>
  <c r="DH140" i="3"/>
  <c r="DB140" i="3"/>
  <c r="CS140" i="3"/>
  <c r="CM140" i="3"/>
  <c r="CI140" i="3"/>
  <c r="CC140" i="3"/>
  <c r="BX140" i="3"/>
  <c r="BT140" i="3"/>
  <c r="BO140" i="3"/>
  <c r="BI140" i="3"/>
  <c r="BE140" i="3"/>
  <c r="AY140" i="3"/>
  <c r="AP140" i="3"/>
  <c r="AJ140" i="3"/>
  <c r="AF140" i="3"/>
  <c r="Z140" i="3"/>
  <c r="P140" i="3"/>
  <c r="BY141" i="3"/>
  <c r="Q141" i="3"/>
  <c r="DP134" i="3"/>
  <c r="DG134" i="3"/>
  <c r="DC134" i="3"/>
  <c r="CR134" i="3"/>
  <c r="CN134" i="3"/>
  <c r="CH134" i="3"/>
  <c r="CD134" i="3"/>
  <c r="BS134" i="3"/>
  <c r="BN134" i="3"/>
  <c r="DO134" i="3"/>
  <c r="DH134" i="3"/>
  <c r="DB134" i="3"/>
  <c r="CS134" i="3"/>
  <c r="CM134" i="3"/>
  <c r="CI134" i="3"/>
  <c r="CC134" i="3"/>
  <c r="BX134" i="3"/>
  <c r="BT134" i="3"/>
  <c r="BO134" i="3"/>
  <c r="BJ134" i="3"/>
  <c r="BD134" i="3"/>
  <c r="AZ134" i="3"/>
  <c r="AO134" i="3"/>
  <c r="AK134" i="3"/>
  <c r="AE134" i="3"/>
  <c r="AA134" i="3"/>
  <c r="U134" i="3"/>
  <c r="BJ67" i="3"/>
  <c r="AK67" i="3"/>
  <c r="Q67" i="3"/>
  <c r="BI134" i="3"/>
  <c r="BE134" i="3"/>
  <c r="AY134" i="3"/>
  <c r="AP134" i="3"/>
  <c r="AJ134" i="3"/>
  <c r="AF134" i="3"/>
  <c r="Z134" i="3"/>
  <c r="P134" i="3"/>
  <c r="Q134" i="3"/>
  <c r="AF68" i="3"/>
  <c r="DO83" i="3"/>
  <c r="DK83" i="3"/>
  <c r="DH83" i="3"/>
  <c r="DB83" i="3"/>
  <c r="CS83" i="3"/>
  <c r="CM83" i="3"/>
  <c r="CI83" i="3"/>
  <c r="CC83" i="3"/>
  <c r="BX83" i="3"/>
  <c r="BT83" i="3"/>
  <c r="BI83" i="3"/>
  <c r="BE83" i="3"/>
  <c r="AY83" i="3"/>
  <c r="AP83" i="3"/>
  <c r="AJ83" i="3"/>
  <c r="AF83" i="3"/>
  <c r="Z83" i="3"/>
  <c r="P83" i="3"/>
  <c r="DP83" i="3"/>
  <c r="DG83" i="3"/>
  <c r="DC83" i="3"/>
  <c r="CR83" i="3"/>
  <c r="CN83" i="3"/>
  <c r="CH83" i="3"/>
  <c r="CD83" i="3"/>
  <c r="BY83" i="3"/>
  <c r="BS83" i="3"/>
  <c r="BJ83" i="3"/>
  <c r="BD83" i="3"/>
  <c r="AZ83" i="3"/>
  <c r="AO83" i="3"/>
  <c r="AK83" i="3"/>
  <c r="AE83" i="3"/>
  <c r="AA83" i="3"/>
  <c r="U83" i="3"/>
  <c r="Q83" i="3"/>
  <c r="DO79" i="3"/>
  <c r="DK79" i="3"/>
  <c r="DH79" i="3"/>
  <c r="DB79" i="3"/>
  <c r="CS79" i="3"/>
  <c r="CM79" i="3"/>
  <c r="CI79" i="3"/>
  <c r="CC79" i="3"/>
  <c r="BX79" i="3"/>
  <c r="BT79" i="3"/>
  <c r="BO79" i="3"/>
  <c r="BI79" i="3"/>
  <c r="BE79" i="3"/>
  <c r="AY79" i="3"/>
  <c r="AP79" i="3"/>
  <c r="AJ79" i="3"/>
  <c r="AF79" i="3"/>
  <c r="Z79" i="3"/>
  <c r="P79" i="3"/>
  <c r="DP79" i="3"/>
  <c r="DG79" i="3"/>
  <c r="DC79" i="3"/>
  <c r="CR79" i="3"/>
  <c r="CN79" i="3"/>
  <c r="CH79" i="3"/>
  <c r="CD79" i="3"/>
  <c r="BY79" i="3"/>
  <c r="BS79" i="3"/>
  <c r="BN79" i="3"/>
  <c r="BJ79" i="3"/>
  <c r="BD79" i="3"/>
  <c r="AZ79" i="3"/>
  <c r="AO79" i="3"/>
  <c r="AK79" i="3"/>
  <c r="AE79" i="3"/>
  <c r="AA79" i="3"/>
  <c r="U79" i="3"/>
  <c r="Q79" i="3"/>
  <c r="AK68" i="3"/>
  <c r="AP67" i="3"/>
  <c r="AF67" i="3"/>
  <c r="DP65" i="3"/>
  <c r="DG65" i="3"/>
  <c r="DC65" i="3"/>
  <c r="CR65" i="3"/>
  <c r="CN65" i="3"/>
  <c r="CH65" i="3"/>
  <c r="CD65" i="3"/>
  <c r="BS65" i="3"/>
  <c r="BJ65" i="3"/>
  <c r="BD65" i="3"/>
  <c r="AO65" i="3"/>
  <c r="AK65" i="3"/>
  <c r="AE65" i="3"/>
  <c r="U65" i="3"/>
  <c r="Q65" i="3"/>
  <c r="DO65" i="3"/>
  <c r="DK65" i="3"/>
  <c r="DH65" i="3"/>
  <c r="DB65" i="3"/>
  <c r="CS65" i="3"/>
  <c r="CM65" i="3"/>
  <c r="CI65" i="3"/>
  <c r="CC65" i="3"/>
  <c r="BT65" i="3"/>
  <c r="BO65" i="3"/>
  <c r="BI65" i="3"/>
  <c r="BE65" i="3"/>
  <c r="AY65" i="3"/>
  <c r="AP65" i="3"/>
  <c r="AJ65" i="3"/>
  <c r="AF65" i="3"/>
  <c r="Z65" i="3"/>
  <c r="P65" i="3"/>
  <c r="AZ65" i="3"/>
  <c r="AA65" i="3"/>
  <c r="CQ5" i="3" l="1"/>
  <c r="CR5" i="3" s="1"/>
  <c r="CS5" i="3" s="1"/>
  <c r="D134" i="3"/>
  <c r="DG146" i="3"/>
  <c r="BE146" i="3"/>
  <c r="DO146" i="3"/>
  <c r="DH146" i="3"/>
  <c r="DK146" i="3"/>
  <c r="BN146" i="3"/>
  <c r="D83" i="3"/>
  <c r="D79" i="3"/>
  <c r="BI146" i="3"/>
  <c r="CC146" i="3"/>
  <c r="C79" i="3"/>
  <c r="BX146" i="3"/>
  <c r="CR146" i="3"/>
  <c r="CH146" i="3"/>
  <c r="AJ146" i="3"/>
  <c r="BD146" i="3"/>
  <c r="C83" i="3"/>
  <c r="DP146" i="3"/>
  <c r="CD146" i="3"/>
  <c r="AO146" i="3"/>
  <c r="U146" i="3"/>
  <c r="P146" i="3"/>
  <c r="Q146" i="3"/>
  <c r="AE146" i="3"/>
  <c r="AK146" i="3"/>
  <c r="BJ146" i="3"/>
  <c r="BS146" i="3"/>
  <c r="BY146" i="3"/>
  <c r="CI146" i="3"/>
  <c r="BO146" i="3"/>
  <c r="AP146" i="3"/>
  <c r="BT146" i="3"/>
  <c r="AF146" i="3"/>
  <c r="CS146" i="3"/>
  <c r="J37" i="3"/>
  <c r="CT5" i="3" l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AU10" i="3"/>
  <c r="AU17" i="3"/>
  <c r="DF5" i="3" l="1"/>
  <c r="DG5" i="3" s="1"/>
  <c r="DH5" i="3" s="1"/>
  <c r="DI5" i="3" s="1"/>
  <c r="DJ5" i="3" l="1"/>
  <c r="DK5" i="3" s="1"/>
  <c r="DL5" i="3" s="1"/>
  <c r="DM5" i="3" s="1"/>
  <c r="N115" i="3"/>
  <c r="N108" i="3"/>
  <c r="N101" i="3"/>
  <c r="N96" i="3"/>
  <c r="N90" i="3"/>
  <c r="N84" i="3"/>
  <c r="N69" i="3"/>
  <c r="N56" i="3"/>
  <c r="N48" i="3"/>
  <c r="N30" i="3"/>
  <c r="N24" i="3"/>
  <c r="N18" i="3"/>
  <c r="N11" i="3"/>
  <c r="N6" i="3"/>
  <c r="I34" i="3"/>
  <c r="I35" i="3"/>
  <c r="DN5" i="3" l="1"/>
  <c r="DO5" i="3" s="1"/>
  <c r="DP5" i="3" s="1"/>
  <c r="DQ5" i="3" s="1"/>
  <c r="DR5" i="3" s="1"/>
  <c r="DS5" i="3" s="1"/>
  <c r="DT5" i="3" s="1"/>
  <c r="DU5" i="3" s="1"/>
  <c r="AO85" i="3"/>
  <c r="AO86" i="3"/>
  <c r="BS57" i="3" l="1"/>
  <c r="BS58" i="3"/>
  <c r="BS59" i="3"/>
  <c r="BS60" i="3"/>
  <c r="BS61" i="3"/>
  <c r="BS62" i="3"/>
  <c r="AT66" i="3" l="1"/>
  <c r="I27" i="3" l="1"/>
  <c r="AU51" i="3" l="1"/>
  <c r="I54" i="3"/>
  <c r="H54" i="3"/>
  <c r="C54" i="3" s="1"/>
  <c r="D54" i="3" l="1"/>
  <c r="BN40" i="3"/>
  <c r="C27" i="3"/>
  <c r="C28" i="3"/>
  <c r="C26" i="3" l="1"/>
  <c r="CH97" i="3" l="1"/>
  <c r="CI97" i="3"/>
  <c r="CH98" i="3"/>
  <c r="CI98" i="3"/>
  <c r="CH99" i="3"/>
  <c r="CI99" i="3"/>
  <c r="CH100" i="3"/>
  <c r="CI100" i="3"/>
  <c r="CN117" i="3" l="1"/>
  <c r="CN120" i="3"/>
  <c r="H57" i="3"/>
  <c r="C57" i="3" s="1"/>
  <c r="CN69" i="3" l="1"/>
  <c r="CI7" i="3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BX120" i="3"/>
  <c r="AO8" i="3"/>
  <c r="AJ120" i="3"/>
  <c r="AJ91" i="3"/>
  <c r="Z123" i="3"/>
  <c r="D27" i="3" l="1"/>
  <c r="AU72" i="3"/>
  <c r="AT82" i="3"/>
  <c r="D104" i="3"/>
  <c r="AU110" i="3"/>
  <c r="AT133" i="3"/>
  <c r="AT135" i="3"/>
  <c r="AT136" i="3"/>
  <c r="AT134" i="3" l="1"/>
  <c r="AT68" i="3"/>
  <c r="AT67" i="3"/>
  <c r="AT83" i="3" l="1"/>
  <c r="AT79" i="3"/>
  <c r="AT65" i="3"/>
  <c r="I36" i="3"/>
  <c r="D34" i="3" l="1"/>
  <c r="D35" i="3"/>
  <c r="D36" i="3"/>
  <c r="D37" i="3"/>
  <c r="AT51" i="3"/>
  <c r="AU82" i="3"/>
  <c r="AT89" i="3"/>
  <c r="AU66" i="3" l="1"/>
  <c r="E66" i="3"/>
  <c r="AU65" i="3"/>
  <c r="AU68" i="3"/>
  <c r="AU67" i="3"/>
  <c r="N145" i="3"/>
  <c r="CS7" i="3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2" i="3"/>
  <c r="CS93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5" i="3"/>
  <c r="CR26" i="3"/>
  <c r="CR27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1" i="3"/>
  <c r="CR52" i="3"/>
  <c r="CR53" i="3"/>
  <c r="CR54" i="3"/>
  <c r="CR55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1" i="3"/>
  <c r="CR92" i="3"/>
  <c r="CR93" i="3"/>
  <c r="CR94" i="3"/>
  <c r="CR95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24" i="3"/>
  <c r="CR125" i="3"/>
  <c r="CR126" i="3"/>
  <c r="CR127" i="3"/>
  <c r="CR128" i="3"/>
  <c r="CR129" i="3"/>
  <c r="CR130" i="3"/>
  <c r="CR132" i="3"/>
  <c r="CR139" i="3"/>
  <c r="CN7" i="3"/>
  <c r="CN8" i="3"/>
  <c r="CN9" i="3"/>
  <c r="CN10" i="3"/>
  <c r="CN12" i="3"/>
  <c r="CN13" i="3"/>
  <c r="CN14" i="3"/>
  <c r="CN15" i="3"/>
  <c r="CN16" i="3"/>
  <c r="CN17" i="3"/>
  <c r="CN19" i="3"/>
  <c r="CN20" i="3"/>
  <c r="CN21" i="3"/>
  <c r="CN22" i="3"/>
  <c r="CN23" i="3"/>
  <c r="CN25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3" i="3"/>
  <c r="CN44" i="3"/>
  <c r="CN45" i="3"/>
  <c r="CN46" i="3"/>
  <c r="CN47" i="3"/>
  <c r="CN49" i="3"/>
  <c r="CN50" i="3"/>
  <c r="CN51" i="3"/>
  <c r="CN52" i="3"/>
  <c r="CN53" i="3"/>
  <c r="CN54" i="3"/>
  <c r="CN55" i="3"/>
  <c r="CN57" i="3"/>
  <c r="CN58" i="3"/>
  <c r="CN59" i="3"/>
  <c r="CN60" i="3"/>
  <c r="CN61" i="3"/>
  <c r="CN62" i="3"/>
  <c r="CN64" i="3"/>
  <c r="CN71" i="3"/>
  <c r="CN72" i="3"/>
  <c r="CN73" i="3"/>
  <c r="CN74" i="3"/>
  <c r="CN76" i="3"/>
  <c r="CN81" i="3"/>
  <c r="CN85" i="3"/>
  <c r="CN86" i="3"/>
  <c r="CN87" i="3"/>
  <c r="CN88" i="3"/>
  <c r="CN89" i="3"/>
  <c r="CN92" i="3"/>
  <c r="CN93" i="3"/>
  <c r="CN94" i="3"/>
  <c r="CN95" i="3"/>
  <c r="CN97" i="3"/>
  <c r="CN98" i="3"/>
  <c r="CN99" i="3"/>
  <c r="CN100" i="3"/>
  <c r="CN102" i="3"/>
  <c r="CN103" i="3"/>
  <c r="CN104" i="3"/>
  <c r="CN105" i="3"/>
  <c r="CN106" i="3"/>
  <c r="CN107" i="3"/>
  <c r="CN109" i="3"/>
  <c r="CN110" i="3"/>
  <c r="CN111" i="3"/>
  <c r="CN112" i="3"/>
  <c r="CN113" i="3"/>
  <c r="CN114" i="3"/>
  <c r="CN116" i="3"/>
  <c r="CN118" i="3"/>
  <c r="CN119" i="3"/>
  <c r="CN121" i="3"/>
  <c r="CN123" i="3"/>
  <c r="CN124" i="3"/>
  <c r="CN125" i="3"/>
  <c r="CN126" i="3"/>
  <c r="CN127" i="3"/>
  <c r="CN128" i="3"/>
  <c r="CN129" i="3"/>
  <c r="CN130" i="3"/>
  <c r="CN132" i="3"/>
  <c r="CN139" i="3"/>
  <c r="CM7" i="3"/>
  <c r="CM8" i="3"/>
  <c r="CM9" i="3"/>
  <c r="CM10" i="3"/>
  <c r="CM12" i="3"/>
  <c r="CM13" i="3"/>
  <c r="CM14" i="3"/>
  <c r="CM15" i="3"/>
  <c r="CM16" i="3"/>
  <c r="CM17" i="3"/>
  <c r="CM19" i="3"/>
  <c r="CM20" i="3"/>
  <c r="CM21" i="3"/>
  <c r="CM22" i="3"/>
  <c r="CM23" i="3"/>
  <c r="CM25" i="3"/>
  <c r="CM26" i="3"/>
  <c r="CM27" i="3"/>
  <c r="CM28" i="3"/>
  <c r="CM29" i="3"/>
  <c r="CM31" i="3"/>
  <c r="CM32" i="3"/>
  <c r="CM33" i="3"/>
  <c r="CM34" i="3"/>
  <c r="CM35" i="3"/>
  <c r="CM36" i="3"/>
  <c r="CM37" i="3"/>
  <c r="CM38" i="3"/>
  <c r="CM39" i="3"/>
  <c r="CM40" i="3"/>
  <c r="CM41" i="3"/>
  <c r="CM43" i="3"/>
  <c r="CM44" i="3"/>
  <c r="CM45" i="3"/>
  <c r="CM46" i="3"/>
  <c r="CM47" i="3"/>
  <c r="CM49" i="3"/>
  <c r="CM50" i="3"/>
  <c r="CM51" i="3"/>
  <c r="CM52" i="3"/>
  <c r="CM53" i="3"/>
  <c r="CM54" i="3"/>
  <c r="CM55" i="3"/>
  <c r="CM57" i="3"/>
  <c r="CM58" i="3"/>
  <c r="CM59" i="3"/>
  <c r="CM60" i="3"/>
  <c r="CM61" i="3"/>
  <c r="CM62" i="3"/>
  <c r="CM64" i="3"/>
  <c r="CM70" i="3"/>
  <c r="CM71" i="3"/>
  <c r="CM72" i="3"/>
  <c r="CM73" i="3"/>
  <c r="CM74" i="3"/>
  <c r="CM76" i="3"/>
  <c r="CM81" i="3"/>
  <c r="CM85" i="3"/>
  <c r="CM86" i="3"/>
  <c r="CM87" i="3"/>
  <c r="CM88" i="3"/>
  <c r="CM89" i="3"/>
  <c r="CM91" i="3"/>
  <c r="CM92" i="3"/>
  <c r="CM93" i="3"/>
  <c r="CM94" i="3"/>
  <c r="CM95" i="3"/>
  <c r="CM97" i="3"/>
  <c r="CM98" i="3"/>
  <c r="CM99" i="3"/>
  <c r="CM100" i="3"/>
  <c r="CM102" i="3"/>
  <c r="CM103" i="3"/>
  <c r="CM104" i="3"/>
  <c r="CM105" i="3"/>
  <c r="CM106" i="3"/>
  <c r="CM107" i="3"/>
  <c r="CM109" i="3"/>
  <c r="CM110" i="3"/>
  <c r="CM111" i="3"/>
  <c r="CM112" i="3"/>
  <c r="CM113" i="3"/>
  <c r="CM114" i="3"/>
  <c r="CM116" i="3"/>
  <c r="CM117" i="3"/>
  <c r="CM118" i="3"/>
  <c r="CM119" i="3"/>
  <c r="CM120" i="3"/>
  <c r="CM121" i="3"/>
  <c r="CM123" i="3"/>
  <c r="CM124" i="3"/>
  <c r="CM125" i="3"/>
  <c r="CM126" i="3"/>
  <c r="CM127" i="3"/>
  <c r="CM128" i="3"/>
  <c r="CM129" i="3"/>
  <c r="CM130" i="3"/>
  <c r="CM132" i="3"/>
  <c r="CM139" i="3"/>
  <c r="CS138" i="3"/>
  <c r="CR131" i="3"/>
  <c r="CS131" i="3"/>
  <c r="CS115" i="3"/>
  <c r="CR101" i="3"/>
  <c r="CS101" i="3"/>
  <c r="CR84" i="3"/>
  <c r="CS84" i="3"/>
  <c r="CR80" i="3"/>
  <c r="CS80" i="3"/>
  <c r="CR75" i="3"/>
  <c r="CS75" i="3"/>
  <c r="CR69" i="3"/>
  <c r="CS69" i="3"/>
  <c r="CR63" i="3"/>
  <c r="CS63" i="3"/>
  <c r="CS24" i="3"/>
  <c r="CR18" i="3"/>
  <c r="CS18" i="3"/>
  <c r="CR24" i="3" l="1"/>
  <c r="CS6" i="3"/>
  <c r="CS30" i="3"/>
  <c r="CI69" i="3"/>
  <c r="CN90" i="3"/>
  <c r="CH30" i="3"/>
  <c r="CR30" i="3"/>
  <c r="DH145" i="3"/>
  <c r="CS56" i="3"/>
  <c r="CS42" i="3"/>
  <c r="CS108" i="3"/>
  <c r="CR108" i="3"/>
  <c r="CS96" i="3"/>
  <c r="CS90" i="3"/>
  <c r="CR96" i="3"/>
  <c r="AU83" i="3"/>
  <c r="AU79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M84" i="3"/>
  <c r="CH80" i="3"/>
  <c r="CH69" i="3"/>
  <c r="CH63" i="3"/>
  <c r="CM56" i="3"/>
  <c r="CH56" i="3"/>
  <c r="CH42" i="3"/>
  <c r="CH24" i="3"/>
  <c r="CH18" i="3"/>
  <c r="CH11" i="3"/>
  <c r="V145" i="3"/>
  <c r="CM96" i="3"/>
  <c r="CM24" i="3"/>
  <c r="CM18" i="3"/>
  <c r="DB145" i="3"/>
  <c r="CM108" i="3"/>
  <c r="CM138" i="3"/>
  <c r="CM30" i="3"/>
  <c r="DO145" i="3"/>
  <c r="DC145" i="3"/>
  <c r="CR122" i="3"/>
  <c r="CR48" i="3"/>
  <c r="CR11" i="3"/>
  <c r="CR145" i="3"/>
  <c r="CS145" i="3"/>
  <c r="CM131" i="3"/>
  <c r="CM122" i="3"/>
  <c r="CM115" i="3"/>
  <c r="CM101" i="3"/>
  <c r="CM90" i="3"/>
  <c r="CM80" i="3"/>
  <c r="CM75" i="3"/>
  <c r="CM69" i="3"/>
  <c r="CM63" i="3"/>
  <c r="CM48" i="3"/>
  <c r="CM42" i="3"/>
  <c r="CM11" i="3"/>
  <c r="CM6" i="3"/>
  <c r="CC145" i="3"/>
  <c r="BS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DP145" i="3"/>
  <c r="BD145" i="3"/>
  <c r="BE145" i="3"/>
  <c r="AY145" i="3"/>
  <c r="AJ145" i="3"/>
  <c r="AK145" i="3"/>
  <c r="CN30" i="3"/>
  <c r="Q145" i="3"/>
  <c r="CN6" i="3"/>
  <c r="DK145" i="3"/>
  <c r="DG145" i="3"/>
  <c r="CN145" i="3"/>
  <c r="CM145" i="3"/>
  <c r="CI145" i="3"/>
  <c r="CH145" i="3"/>
  <c r="CD145" i="3"/>
  <c r="BX145" i="3"/>
  <c r="BY145" i="3"/>
  <c r="BT145" i="3"/>
  <c r="BO145" i="3"/>
  <c r="BN145" i="3"/>
  <c r="BI145" i="3"/>
  <c r="BJ145" i="3"/>
  <c r="AZ145" i="3"/>
  <c r="AP145" i="3"/>
  <c r="AO145" i="3"/>
  <c r="AF145" i="3"/>
  <c r="AE145" i="3"/>
  <c r="U145" i="3"/>
  <c r="P145" i="3"/>
  <c r="CS11" i="3"/>
  <c r="CR6" i="3"/>
  <c r="DG29" i="3"/>
  <c r="DH28" i="3"/>
  <c r="DH29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N143" i="3"/>
  <c r="CM143" i="3"/>
  <c r="CR143" i="3"/>
  <c r="AU133" i="3" l="1"/>
  <c r="AU135" i="3"/>
  <c r="AU136" i="3"/>
  <c r="U28" i="3"/>
  <c r="AT142" i="3" l="1"/>
  <c r="AT141" i="3"/>
  <c r="AT140" i="3"/>
  <c r="AU142" i="3"/>
  <c r="AU141" i="3"/>
  <c r="DK7" i="3"/>
  <c r="DK9" i="3"/>
  <c r="DK10" i="3"/>
  <c r="DK12" i="3"/>
  <c r="DK13" i="3"/>
  <c r="DK14" i="3"/>
  <c r="DK15" i="3"/>
  <c r="DK16" i="3"/>
  <c r="DK17" i="3"/>
  <c r="DK19" i="3"/>
  <c r="DK20" i="3"/>
  <c r="DK21" i="3"/>
  <c r="DK23" i="3"/>
  <c r="DK25" i="3"/>
  <c r="DK26" i="3"/>
  <c r="DK27" i="3"/>
  <c r="DK29" i="3"/>
  <c r="DK31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29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0" i="3"/>
  <c r="DP21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55" i="3"/>
  <c r="DP64" i="3"/>
  <c r="DP70" i="3"/>
  <c r="DP71" i="3"/>
  <c r="DP72" i="3"/>
  <c r="DP73" i="3"/>
  <c r="DP74" i="3"/>
  <c r="DP76" i="3"/>
  <c r="DP81" i="3"/>
  <c r="DP85" i="3"/>
  <c r="DP86" i="3"/>
  <c r="DP87" i="3"/>
  <c r="DP89" i="3"/>
  <c r="DP91" i="3"/>
  <c r="DP92" i="3"/>
  <c r="DP93" i="3"/>
  <c r="DP94" i="3"/>
  <c r="DP95" i="3"/>
  <c r="DP97" i="3"/>
  <c r="DP98" i="3"/>
  <c r="DP99" i="3"/>
  <c r="DP100" i="3"/>
  <c r="DP104" i="3"/>
  <c r="DP105" i="3"/>
  <c r="DP106" i="3"/>
  <c r="DP107" i="3"/>
  <c r="DP114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7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58" i="3"/>
  <c r="DH59" i="3"/>
  <c r="DH60" i="3"/>
  <c r="DH61" i="3"/>
  <c r="DH62" i="3"/>
  <c r="DH64" i="3"/>
  <c r="DH70" i="3"/>
  <c r="DH71" i="3"/>
  <c r="DH72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CD37" i="3"/>
  <c r="CD38" i="3"/>
  <c r="CD39" i="3"/>
  <c r="CD40" i="3"/>
  <c r="CD41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87" i="3"/>
  <c r="CD88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7" i="3"/>
  <c r="BY8" i="3"/>
  <c r="BY9" i="3"/>
  <c r="BY12" i="3"/>
  <c r="BY13" i="3"/>
  <c r="BY14" i="3"/>
  <c r="BY15" i="3"/>
  <c r="BY16" i="3"/>
  <c r="BY17" i="3"/>
  <c r="BY19" i="3"/>
  <c r="BY20" i="3"/>
  <c r="BY21" i="3"/>
  <c r="BY22" i="3"/>
  <c r="BY23" i="3"/>
  <c r="BY25" i="3"/>
  <c r="BY26" i="3"/>
  <c r="BY27" i="3"/>
  <c r="BY28" i="3"/>
  <c r="BY29" i="3"/>
  <c r="BY31" i="3"/>
  <c r="BY32" i="3"/>
  <c r="BY33" i="3"/>
  <c r="BY34" i="3"/>
  <c r="BY37" i="3"/>
  <c r="BY38" i="3"/>
  <c r="BY39" i="3"/>
  <c r="BY40" i="3"/>
  <c r="BY41" i="3"/>
  <c r="BY43" i="3"/>
  <c r="BY44" i="3"/>
  <c r="BY45" i="3"/>
  <c r="BY47" i="3"/>
  <c r="BY49" i="3"/>
  <c r="BY50" i="3"/>
  <c r="BY51" i="3"/>
  <c r="BY52" i="3"/>
  <c r="BY53" i="3"/>
  <c r="BY54" i="3"/>
  <c r="BY55" i="3"/>
  <c r="BY57" i="3"/>
  <c r="BY58" i="3"/>
  <c r="BY59" i="3"/>
  <c r="BY60" i="3"/>
  <c r="BY61" i="3"/>
  <c r="BY64" i="3"/>
  <c r="BY70" i="3"/>
  <c r="BY71" i="3"/>
  <c r="BY72" i="3"/>
  <c r="BY73" i="3"/>
  <c r="BY74" i="3"/>
  <c r="BY76" i="3"/>
  <c r="BY81" i="3"/>
  <c r="BY85" i="3"/>
  <c r="BY86" i="3"/>
  <c r="BY87" i="3"/>
  <c r="BY88" i="3"/>
  <c r="BY89" i="3"/>
  <c r="BY91" i="3"/>
  <c r="BY92" i="3"/>
  <c r="BY93" i="3"/>
  <c r="BY94" i="3"/>
  <c r="BY95" i="3"/>
  <c r="BY97" i="3"/>
  <c r="BY98" i="3"/>
  <c r="BY99" i="3"/>
  <c r="BY100" i="3"/>
  <c r="BY102" i="3"/>
  <c r="BY103" i="3"/>
  <c r="BY104" i="3"/>
  <c r="BY105" i="3"/>
  <c r="BY106" i="3"/>
  <c r="BY107" i="3"/>
  <c r="BY109" i="3"/>
  <c r="BY110" i="3"/>
  <c r="BY111" i="3"/>
  <c r="BY112" i="3"/>
  <c r="BY113" i="3"/>
  <c r="BY114" i="3"/>
  <c r="BY116" i="3"/>
  <c r="BY117" i="3"/>
  <c r="BY119" i="3"/>
  <c r="BY120" i="3"/>
  <c r="BY121" i="3"/>
  <c r="BY123" i="3"/>
  <c r="BY124" i="3"/>
  <c r="BY125" i="3"/>
  <c r="BY126" i="3"/>
  <c r="BY127" i="3"/>
  <c r="BY128" i="3"/>
  <c r="BY129" i="3"/>
  <c r="BY130" i="3"/>
  <c r="BY132" i="3"/>
  <c r="BY139" i="3"/>
  <c r="BT7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49" i="3"/>
  <c r="BT50" i="3"/>
  <c r="BT51" i="3"/>
  <c r="BT52" i="3"/>
  <c r="BT53" i="3"/>
  <c r="BT54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6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24" i="3"/>
  <c r="BT125" i="3"/>
  <c r="BT126" i="3"/>
  <c r="BT127" i="3"/>
  <c r="BT128" i="3"/>
  <c r="BT129" i="3"/>
  <c r="BT130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35" i="3"/>
  <c r="BO37" i="3"/>
  <c r="BO38" i="3"/>
  <c r="BO40" i="3"/>
  <c r="BO41" i="3"/>
  <c r="BO43" i="3"/>
  <c r="BO44" i="3"/>
  <c r="BO45" i="3"/>
  <c r="BO46" i="3"/>
  <c r="BO47" i="3"/>
  <c r="BO49" i="3"/>
  <c r="BO50" i="3"/>
  <c r="BO51" i="3"/>
  <c r="BO52" i="3"/>
  <c r="BO53" i="3"/>
  <c r="BO54" i="3"/>
  <c r="BO55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5" i="3"/>
  <c r="BJ16" i="3"/>
  <c r="BJ19" i="3"/>
  <c r="BJ20" i="3"/>
  <c r="BJ21" i="3"/>
  <c r="BJ22" i="3"/>
  <c r="BJ23" i="3"/>
  <c r="BJ25" i="3"/>
  <c r="BJ26" i="3"/>
  <c r="BJ27" i="3"/>
  <c r="BJ28" i="3"/>
  <c r="BJ29" i="3"/>
  <c r="BJ31" i="3"/>
  <c r="BJ32" i="3"/>
  <c r="BJ33" i="3"/>
  <c r="BJ34" i="3"/>
  <c r="BJ35" i="3"/>
  <c r="BJ36" i="3"/>
  <c r="BJ37" i="3"/>
  <c r="BJ38" i="3"/>
  <c r="BJ39" i="3"/>
  <c r="BJ40" i="3"/>
  <c r="BJ41" i="3"/>
  <c r="BJ44" i="3"/>
  <c r="BJ45" i="3"/>
  <c r="BJ46" i="3"/>
  <c r="BJ47" i="3"/>
  <c r="BJ49" i="3"/>
  <c r="BJ50" i="3"/>
  <c r="BJ51" i="3"/>
  <c r="BJ52" i="3"/>
  <c r="BJ53" i="3"/>
  <c r="BJ55" i="3"/>
  <c r="BJ57" i="3"/>
  <c r="BJ58" i="3"/>
  <c r="BJ59" i="3"/>
  <c r="BJ60" i="3"/>
  <c r="BJ62" i="3"/>
  <c r="BJ64" i="3"/>
  <c r="BJ70" i="3"/>
  <c r="BJ71" i="3"/>
  <c r="BJ73" i="3"/>
  <c r="BJ74" i="3"/>
  <c r="BJ76" i="3"/>
  <c r="BJ81" i="3"/>
  <c r="BJ85" i="3"/>
  <c r="BJ86" i="3"/>
  <c r="BJ87" i="3"/>
  <c r="BJ88" i="3"/>
  <c r="BJ89" i="3"/>
  <c r="BJ92" i="3"/>
  <c r="BJ94" i="3"/>
  <c r="BJ95" i="3"/>
  <c r="BJ97" i="3"/>
  <c r="BJ98" i="3"/>
  <c r="BJ99" i="3"/>
  <c r="BJ102" i="3"/>
  <c r="BJ103" i="3"/>
  <c r="BJ104" i="3"/>
  <c r="BJ105" i="3"/>
  <c r="BJ106" i="3"/>
  <c r="BJ107" i="3"/>
  <c r="BJ109" i="3"/>
  <c r="BJ111" i="3"/>
  <c r="BJ112" i="3"/>
  <c r="BJ113" i="3"/>
  <c r="BJ114" i="3"/>
  <c r="BJ116" i="3"/>
  <c r="BJ117" i="3"/>
  <c r="BJ119" i="3"/>
  <c r="BJ120" i="3"/>
  <c r="BJ121" i="3"/>
  <c r="BJ123" i="3"/>
  <c r="BJ125" i="3"/>
  <c r="BJ126" i="3"/>
  <c r="BJ127" i="3"/>
  <c r="BJ128" i="3"/>
  <c r="BJ129" i="3"/>
  <c r="BJ130" i="3"/>
  <c r="BJ132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5" i="3"/>
  <c r="BE26" i="3"/>
  <c r="BE27" i="3"/>
  <c r="BE28" i="3"/>
  <c r="BE29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57" i="3"/>
  <c r="BE58" i="3"/>
  <c r="BE59" i="3"/>
  <c r="BE60" i="3"/>
  <c r="BE61" i="3"/>
  <c r="BE62" i="3"/>
  <c r="BE64" i="3"/>
  <c r="BE70" i="3"/>
  <c r="BE71" i="3"/>
  <c r="BE72" i="3"/>
  <c r="BE73" i="3"/>
  <c r="BE74" i="3"/>
  <c r="BE76" i="3"/>
  <c r="BE81" i="3"/>
  <c r="BE85" i="3"/>
  <c r="BE86" i="3"/>
  <c r="BE87" i="3"/>
  <c r="BE88" i="3"/>
  <c r="BE89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24" i="3"/>
  <c r="BE125" i="3"/>
  <c r="BE126" i="3"/>
  <c r="BE127" i="3"/>
  <c r="BE128" i="3"/>
  <c r="BE129" i="3"/>
  <c r="BE130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9" i="3"/>
  <c r="AP12" i="3"/>
  <c r="AP13" i="3"/>
  <c r="AP14" i="3"/>
  <c r="AP15" i="3"/>
  <c r="AP16" i="3"/>
  <c r="AP17" i="3"/>
  <c r="AP19" i="3"/>
  <c r="AP20" i="3"/>
  <c r="AP21" i="3"/>
  <c r="AP22" i="3"/>
  <c r="AP23" i="3"/>
  <c r="AP25" i="3"/>
  <c r="AP26" i="3"/>
  <c r="AP27" i="3"/>
  <c r="AP28" i="3"/>
  <c r="AP29" i="3"/>
  <c r="AP31" i="3"/>
  <c r="AP32" i="3"/>
  <c r="AP33" i="3"/>
  <c r="AP34" i="3"/>
  <c r="AP35" i="3"/>
  <c r="AP36" i="3"/>
  <c r="AP37" i="3"/>
  <c r="AP38" i="3"/>
  <c r="AP39" i="3"/>
  <c r="AP40" i="3"/>
  <c r="AP41" i="3"/>
  <c r="AP43" i="3"/>
  <c r="AP44" i="3"/>
  <c r="AP45" i="3"/>
  <c r="AP46" i="3"/>
  <c r="AP47" i="3"/>
  <c r="AP49" i="3"/>
  <c r="AP50" i="3"/>
  <c r="AP51" i="3"/>
  <c r="AP52" i="3"/>
  <c r="AP53" i="3"/>
  <c r="AP54" i="3"/>
  <c r="AP55" i="3"/>
  <c r="AP57" i="3"/>
  <c r="AP58" i="3"/>
  <c r="AP59" i="3"/>
  <c r="AP60" i="3"/>
  <c r="AP61" i="3"/>
  <c r="AP62" i="3"/>
  <c r="AP64" i="3"/>
  <c r="AP70" i="3"/>
  <c r="AP71" i="3"/>
  <c r="AP72" i="3"/>
  <c r="AP73" i="3"/>
  <c r="AP74" i="3"/>
  <c r="AP76" i="3"/>
  <c r="AP81" i="3"/>
  <c r="AP85" i="3"/>
  <c r="AP86" i="3"/>
  <c r="AP87" i="3"/>
  <c r="AP88" i="3"/>
  <c r="AP89" i="3"/>
  <c r="AP91" i="3"/>
  <c r="AP92" i="3"/>
  <c r="AP93" i="3"/>
  <c r="AP95" i="3"/>
  <c r="AP97" i="3"/>
  <c r="AP98" i="3"/>
  <c r="AP99" i="3"/>
  <c r="AP100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8" i="3"/>
  <c r="AP119" i="3"/>
  <c r="AP120" i="3"/>
  <c r="AP121" i="3"/>
  <c r="AP123" i="3"/>
  <c r="AP124" i="3"/>
  <c r="AP125" i="3"/>
  <c r="AP126" i="3"/>
  <c r="AP127" i="3"/>
  <c r="AP128" i="3"/>
  <c r="AP129" i="3"/>
  <c r="AP130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7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74" i="3"/>
  <c r="AF76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0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9" i="3"/>
  <c r="AA21" i="3"/>
  <c r="AA22" i="3"/>
  <c r="AA23" i="3"/>
  <c r="AA25" i="3"/>
  <c r="AA26" i="3"/>
  <c r="AA27" i="3"/>
  <c r="AA28" i="3"/>
  <c r="AA29" i="3"/>
  <c r="AA38" i="3"/>
  <c r="AA39" i="3"/>
  <c r="AA40" i="3"/>
  <c r="AA41" i="3"/>
  <c r="AA43" i="3"/>
  <c r="AA44" i="3"/>
  <c r="AA45" i="3"/>
  <c r="AA46" i="3"/>
  <c r="AA47" i="3"/>
  <c r="AA49" i="3"/>
  <c r="AA50" i="3"/>
  <c r="AA53" i="3"/>
  <c r="AA54" i="3"/>
  <c r="AA57" i="3"/>
  <c r="AA58" i="3"/>
  <c r="AA59" i="3"/>
  <c r="AA60" i="3"/>
  <c r="AA61" i="3"/>
  <c r="AA62" i="3"/>
  <c r="AA64" i="3"/>
  <c r="AA70" i="3"/>
  <c r="AA71" i="3"/>
  <c r="AA72" i="3"/>
  <c r="AA73" i="3"/>
  <c r="AA74" i="3"/>
  <c r="AA76" i="3"/>
  <c r="AA81" i="3"/>
  <c r="AA85" i="3"/>
  <c r="AA86" i="3"/>
  <c r="AA87" i="3"/>
  <c r="AA89" i="3"/>
  <c r="AA91" i="3"/>
  <c r="AA92" i="3"/>
  <c r="AA93" i="3"/>
  <c r="AA94" i="3"/>
  <c r="AA95" i="3"/>
  <c r="AA97" i="3"/>
  <c r="AA98" i="3"/>
  <c r="AA100" i="3"/>
  <c r="AA102" i="3"/>
  <c r="AA103" i="3"/>
  <c r="AA104" i="3"/>
  <c r="AA105" i="3"/>
  <c r="AA106" i="3"/>
  <c r="AA107" i="3"/>
  <c r="AA109" i="3"/>
  <c r="AA110" i="3"/>
  <c r="AA111" i="3"/>
  <c r="AA112" i="3"/>
  <c r="AA114" i="3"/>
  <c r="AA116" i="3"/>
  <c r="AA117" i="3"/>
  <c r="AA118" i="3"/>
  <c r="AA119" i="3"/>
  <c r="AA120" i="3"/>
  <c r="AA121" i="3"/>
  <c r="AA123" i="3"/>
  <c r="AA124" i="3"/>
  <c r="AA125" i="3"/>
  <c r="AA126" i="3"/>
  <c r="AA127" i="3"/>
  <c r="AA129" i="3"/>
  <c r="AA130" i="3"/>
  <c r="AA132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AU71" i="3"/>
  <c r="DP75" i="3"/>
  <c r="DK122" i="3"/>
  <c r="DK96" i="3"/>
  <c r="DK69" i="3"/>
  <c r="DK48" i="3"/>
  <c r="DK6" i="3"/>
  <c r="DH138" i="3"/>
  <c r="DH101" i="3"/>
  <c r="DH75" i="3"/>
  <c r="DH69" i="3"/>
  <c r="DC138" i="3"/>
  <c r="DC131" i="3"/>
  <c r="DC122" i="3"/>
  <c r="DC115" i="3"/>
  <c r="DC108" i="3"/>
  <c r="DC101" i="3"/>
  <c r="DC96" i="3"/>
  <c r="DC90" i="3"/>
  <c r="DC84" i="3"/>
  <c r="DC80" i="3"/>
  <c r="DC75" i="3"/>
  <c r="DC69" i="3"/>
  <c r="DC63" i="3"/>
  <c r="DC56" i="3"/>
  <c r="DC48" i="3"/>
  <c r="DC42" i="3"/>
  <c r="DC30" i="3"/>
  <c r="DC11" i="3"/>
  <c r="DC6" i="3"/>
  <c r="CI108" i="3"/>
  <c r="CD138" i="3"/>
  <c r="CD80" i="3"/>
  <c r="DK18" i="3" l="1"/>
  <c r="DK24" i="3"/>
  <c r="DK56" i="3"/>
  <c r="DK101" i="3"/>
  <c r="AT145" i="3"/>
  <c r="AT146" i="3"/>
  <c r="AU145" i="3"/>
  <c r="AU140" i="3"/>
  <c r="DK90" i="3"/>
  <c r="DK75" i="3"/>
  <c r="DK115" i="3"/>
  <c r="DK11" i="3"/>
  <c r="DK30" i="3"/>
  <c r="DK42" i="3"/>
  <c r="DK84" i="3"/>
  <c r="DK108" i="3"/>
  <c r="BY69" i="3"/>
  <c r="BX7" i="3"/>
  <c r="BX8" i="3"/>
  <c r="BX9" i="3"/>
  <c r="BX10" i="3"/>
  <c r="BT108" i="3"/>
  <c r="BT63" i="3"/>
  <c r="BT42" i="3"/>
  <c r="BT11" i="3"/>
  <c r="BO138" i="3"/>
  <c r="BO131" i="3"/>
  <c r="BO122" i="3"/>
  <c r="BO96" i="3"/>
  <c r="BO84" i="3"/>
  <c r="BO80" i="3"/>
  <c r="BO75" i="3"/>
  <c r="BO69" i="3"/>
  <c r="BO63" i="3"/>
  <c r="BO42" i="3"/>
  <c r="BO24" i="3"/>
  <c r="BO18" i="3"/>
  <c r="BN12" i="3"/>
  <c r="BN13" i="3"/>
  <c r="BN14" i="3"/>
  <c r="BN15" i="3"/>
  <c r="BN16" i="3"/>
  <c r="BN17" i="3"/>
  <c r="BO6" i="3"/>
  <c r="BJ18" i="3"/>
  <c r="BD7" i="3"/>
  <c r="BD8" i="3"/>
  <c r="BD9" i="3"/>
  <c r="BD10" i="3"/>
  <c r="BD12" i="3"/>
  <c r="BD13" i="3"/>
  <c r="BD14" i="3"/>
  <c r="BD15" i="3"/>
  <c r="BD16" i="3"/>
  <c r="BD17" i="3"/>
  <c r="BD19" i="3"/>
  <c r="BD20" i="3"/>
  <c r="BD21" i="3"/>
  <c r="BD22" i="3"/>
  <c r="BD23" i="3"/>
  <c r="BD25" i="3"/>
  <c r="BD26" i="3"/>
  <c r="BD27" i="3"/>
  <c r="BD28" i="3"/>
  <c r="BD29" i="3"/>
  <c r="BD31" i="3"/>
  <c r="BD32" i="3"/>
  <c r="BD33" i="3"/>
  <c r="BD34" i="3"/>
  <c r="BD35" i="3"/>
  <c r="BD36" i="3"/>
  <c r="BD37" i="3"/>
  <c r="BD38" i="3"/>
  <c r="BD39" i="3"/>
  <c r="BD40" i="3"/>
  <c r="BD41" i="3"/>
  <c r="BD43" i="3"/>
  <c r="BD44" i="3"/>
  <c r="BD45" i="3"/>
  <c r="BD46" i="3"/>
  <c r="BD47" i="3"/>
  <c r="BD49" i="3"/>
  <c r="BD50" i="3"/>
  <c r="BD51" i="3"/>
  <c r="BD52" i="3"/>
  <c r="BD53" i="3"/>
  <c r="BD54" i="3"/>
  <c r="BD55" i="3"/>
  <c r="BD57" i="3"/>
  <c r="BD58" i="3"/>
  <c r="BD59" i="3"/>
  <c r="BD60" i="3"/>
  <c r="BD61" i="3"/>
  <c r="BD62" i="3"/>
  <c r="BD64" i="3"/>
  <c r="BD70" i="3"/>
  <c r="BD71" i="3"/>
  <c r="BD72" i="3"/>
  <c r="BD73" i="3"/>
  <c r="BD74" i="3"/>
  <c r="BD76" i="3"/>
  <c r="BD81" i="3"/>
  <c r="BD85" i="3"/>
  <c r="BD86" i="3"/>
  <c r="BD87" i="3"/>
  <c r="BD88" i="3"/>
  <c r="BD89" i="3"/>
  <c r="BD91" i="3"/>
  <c r="BD92" i="3"/>
  <c r="BD93" i="3"/>
  <c r="BD94" i="3"/>
  <c r="BD95" i="3"/>
  <c r="BD97" i="3"/>
  <c r="BD98" i="3"/>
  <c r="BD99" i="3"/>
  <c r="BD100" i="3"/>
  <c r="BD102" i="3"/>
  <c r="BD103" i="3"/>
  <c r="BD104" i="3"/>
  <c r="BD105" i="3"/>
  <c r="BD106" i="3"/>
  <c r="BD107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24" i="3"/>
  <c r="BD125" i="3"/>
  <c r="BD126" i="3"/>
  <c r="BD127" i="3"/>
  <c r="BD128" i="3"/>
  <c r="BD129" i="3"/>
  <c r="BD130" i="3"/>
  <c r="BD132" i="3"/>
  <c r="BD139" i="3"/>
  <c r="BD138" i="3"/>
  <c r="BD115" i="3"/>
  <c r="BE115" i="3"/>
  <c r="BE108" i="3"/>
  <c r="BD101" i="3"/>
  <c r="BE101" i="3"/>
  <c r="BE96" i="3"/>
  <c r="BD80" i="3"/>
  <c r="BE80" i="3"/>
  <c r="BD75" i="3"/>
  <c r="BE75" i="3"/>
  <c r="BE69" i="3"/>
  <c r="BD63" i="3"/>
  <c r="BE63" i="3"/>
  <c r="BE42" i="3"/>
  <c r="BD24" i="3"/>
  <c r="BE24" i="3"/>
  <c r="BD18" i="3"/>
  <c r="BE18" i="3"/>
  <c r="J139" i="3"/>
  <c r="J133" i="3"/>
  <c r="J135" i="3"/>
  <c r="J136" i="3"/>
  <c r="J137" i="3"/>
  <c r="J132" i="3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4" i="3"/>
  <c r="E104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J89" i="3"/>
  <c r="E89" i="3" s="1"/>
  <c r="J87" i="3"/>
  <c r="E87" i="3" s="1"/>
  <c r="J86" i="3"/>
  <c r="E86" i="3" s="1"/>
  <c r="J85" i="3"/>
  <c r="E85" i="3" s="1"/>
  <c r="J82" i="3"/>
  <c r="J81" i="3"/>
  <c r="J77" i="3"/>
  <c r="J76" i="3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E61" i="3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E50" i="3"/>
  <c r="J49" i="3"/>
  <c r="E49" i="3" s="1"/>
  <c r="J44" i="3"/>
  <c r="E44" i="3" s="1"/>
  <c r="J45" i="3"/>
  <c r="E45" i="3" s="1"/>
  <c r="J46" i="3"/>
  <c r="E46" i="3" s="1"/>
  <c r="J47" i="3"/>
  <c r="E47" i="3" s="1"/>
  <c r="E43" i="3"/>
  <c r="E32" i="3"/>
  <c r="J33" i="3"/>
  <c r="E33" i="3" s="1"/>
  <c r="J34" i="3"/>
  <c r="E34" i="3" s="1"/>
  <c r="J35" i="3"/>
  <c r="E35" i="3" s="1"/>
  <c r="E36" i="3"/>
  <c r="E37" i="3"/>
  <c r="J38" i="3"/>
  <c r="E38" i="3" s="1"/>
  <c r="J39" i="3"/>
  <c r="E39" i="3" s="1"/>
  <c r="J40" i="3"/>
  <c r="E40" i="3" s="1"/>
  <c r="J41" i="3"/>
  <c r="E41" i="3" s="1"/>
  <c r="J31" i="3"/>
  <c r="J26" i="3"/>
  <c r="E26" i="3" s="1"/>
  <c r="J27" i="3"/>
  <c r="E27" i="3" s="1"/>
  <c r="J28" i="3"/>
  <c r="E28" i="3" s="1"/>
  <c r="J29" i="3"/>
  <c r="E29" i="3" s="1"/>
  <c r="E25" i="3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H8" i="3"/>
  <c r="C8" i="3" s="1"/>
  <c r="I8" i="3"/>
  <c r="J8" i="3"/>
  <c r="H9" i="3"/>
  <c r="C9" i="3" s="1"/>
  <c r="I9" i="3"/>
  <c r="D9" i="3" s="1"/>
  <c r="J9" i="3"/>
  <c r="E9" i="3" s="1"/>
  <c r="H10" i="3"/>
  <c r="C10" i="3" s="1"/>
  <c r="I10" i="3"/>
  <c r="D10" i="3" s="1"/>
  <c r="J10" i="3"/>
  <c r="E10" i="3" s="1"/>
  <c r="J7" i="3"/>
  <c r="E7" i="3" s="1"/>
  <c r="AP138" i="3"/>
  <c r="AP75" i="3"/>
  <c r="AP69" i="3"/>
  <c r="AP18" i="3"/>
  <c r="AE85" i="3"/>
  <c r="AE86" i="3"/>
  <c r="AE87" i="3"/>
  <c r="AA80" i="3"/>
  <c r="AU70" i="3"/>
  <c r="AU73" i="3"/>
  <c r="AU74" i="3"/>
  <c r="AU78" i="3"/>
  <c r="AU77" i="3"/>
  <c r="AU81" i="3"/>
  <c r="AU86" i="3"/>
  <c r="AU87" i="3"/>
  <c r="AU88" i="3"/>
  <c r="AU89" i="3"/>
  <c r="AU91" i="3"/>
  <c r="AU92" i="3"/>
  <c r="AU93" i="3"/>
  <c r="AU94" i="3"/>
  <c r="AU95" i="3"/>
  <c r="AU98" i="3"/>
  <c r="AU99" i="3"/>
  <c r="AU100" i="3"/>
  <c r="AU102" i="3"/>
  <c r="AU103" i="3"/>
  <c r="AU104" i="3"/>
  <c r="AU105" i="3"/>
  <c r="AU106" i="3"/>
  <c r="AU107" i="3"/>
  <c r="AU109" i="3"/>
  <c r="AU111" i="3"/>
  <c r="AU112" i="3"/>
  <c r="AU113" i="3"/>
  <c r="AU114" i="3"/>
  <c r="AU116" i="3"/>
  <c r="AU117" i="3"/>
  <c r="AU118" i="3"/>
  <c r="AU119" i="3"/>
  <c r="AU120" i="3"/>
  <c r="AU121" i="3"/>
  <c r="AU123" i="3"/>
  <c r="AU124" i="3"/>
  <c r="AU125" i="3"/>
  <c r="AU126" i="3"/>
  <c r="AU127" i="3"/>
  <c r="AU128" i="3"/>
  <c r="AU129" i="3"/>
  <c r="AU130" i="3"/>
  <c r="AU132" i="3"/>
  <c r="AU139" i="3"/>
  <c r="AU8" i="3"/>
  <c r="J30" i="3" l="1"/>
  <c r="BD108" i="3"/>
  <c r="BD96" i="3"/>
  <c r="BD11" i="3"/>
  <c r="BE11" i="3"/>
  <c r="BE6" i="3"/>
  <c r="BE48" i="3"/>
  <c r="BD6" i="3"/>
  <c r="BO11" i="3"/>
  <c r="BE84" i="3"/>
  <c r="BE30" i="3"/>
  <c r="BD30" i="3"/>
  <c r="BD84" i="3"/>
  <c r="BN11" i="3"/>
  <c r="E76" i="3"/>
  <c r="E81" i="3"/>
  <c r="AU146" i="3"/>
  <c r="D8" i="3"/>
  <c r="E8" i="3"/>
  <c r="E6" i="3" s="1"/>
  <c r="E139" i="3"/>
  <c r="E132" i="3"/>
  <c r="J75" i="3"/>
  <c r="E56" i="3"/>
  <c r="E78" i="3"/>
  <c r="J80" i="3"/>
  <c r="E137" i="3"/>
  <c r="E135" i="3"/>
  <c r="E77" i="3"/>
  <c r="E82" i="3"/>
  <c r="J131" i="3"/>
  <c r="E136" i="3"/>
  <c r="E133" i="3"/>
  <c r="BJ6" i="3"/>
  <c r="E31" i="3"/>
  <c r="BE56" i="3"/>
  <c r="BD48" i="3"/>
  <c r="DK143" i="3"/>
  <c r="BD69" i="3"/>
  <c r="BD42" i="3"/>
  <c r="BD56" i="3"/>
  <c r="J145" i="3"/>
  <c r="AU9" i="3"/>
  <c r="G9" i="3"/>
  <c r="AU62" i="3"/>
  <c r="AU60" i="3"/>
  <c r="AU58" i="3"/>
  <c r="AU55" i="3"/>
  <c r="AU53" i="3"/>
  <c r="AU46" i="3"/>
  <c r="AU44" i="3"/>
  <c r="AU41" i="3"/>
  <c r="AU39" i="3"/>
  <c r="AU37" i="3"/>
  <c r="AU35" i="3"/>
  <c r="AU33" i="3"/>
  <c r="AU31" i="3"/>
  <c r="AU28" i="3"/>
  <c r="AU26" i="3"/>
  <c r="AU23" i="3"/>
  <c r="AU21" i="3"/>
  <c r="AU19" i="3"/>
  <c r="AU16" i="3"/>
  <c r="AU14" i="3"/>
  <c r="AU12" i="3"/>
  <c r="G10" i="3"/>
  <c r="AU64" i="3"/>
  <c r="AU61" i="3"/>
  <c r="AU59" i="3"/>
  <c r="AU57" i="3"/>
  <c r="AU54" i="3"/>
  <c r="AU52" i="3"/>
  <c r="AU50" i="3"/>
  <c r="AU47" i="3"/>
  <c r="AU45" i="3"/>
  <c r="AU43" i="3"/>
  <c r="AU40" i="3"/>
  <c r="AU38" i="3"/>
  <c r="AU36" i="3"/>
  <c r="AU34" i="3"/>
  <c r="AU32" i="3"/>
  <c r="AU29" i="3"/>
  <c r="AU27" i="3"/>
  <c r="AU25" i="3"/>
  <c r="AU20" i="3"/>
  <c r="AU15" i="3"/>
  <c r="AU13" i="3"/>
  <c r="J11" i="3"/>
  <c r="J48" i="3"/>
  <c r="AU11" i="3"/>
  <c r="J6" i="3"/>
  <c r="L10" i="3"/>
  <c r="L8" i="3"/>
  <c r="J24" i="3"/>
  <c r="J56" i="3"/>
  <c r="J69" i="3"/>
  <c r="J108" i="3"/>
  <c r="AU75" i="3"/>
  <c r="AU84" i="3"/>
  <c r="AU96" i="3"/>
  <c r="AU85" i="3"/>
  <c r="AU97" i="3"/>
  <c r="AU49" i="3"/>
  <c r="AU76" i="3"/>
  <c r="L9" i="3"/>
  <c r="J18" i="3"/>
  <c r="J42" i="3"/>
  <c r="AU24" i="3"/>
  <c r="AU42" i="3"/>
  <c r="AU56" i="3"/>
  <c r="AU69" i="3"/>
  <c r="AU80" i="3"/>
  <c r="AU90" i="3"/>
  <c r="AU101" i="3"/>
  <c r="AU115" i="3"/>
  <c r="AU131" i="3"/>
  <c r="BE138" i="3"/>
  <c r="AU7" i="3"/>
  <c r="J122" i="3"/>
  <c r="J115" i="3"/>
  <c r="J101" i="3"/>
  <c r="J96" i="3"/>
  <c r="J90" i="3"/>
  <c r="J84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09" i="3"/>
  <c r="CC110" i="3"/>
  <c r="CC111" i="3"/>
  <c r="CC112" i="3"/>
  <c r="CC113" i="3"/>
  <c r="CC114" i="3"/>
  <c r="CC116" i="3"/>
  <c r="CC117" i="3"/>
  <c r="CC118" i="3"/>
  <c r="CC119" i="3"/>
  <c r="CC120" i="3"/>
  <c r="CC121" i="3"/>
  <c r="CC123" i="3"/>
  <c r="CC124" i="3"/>
  <c r="CC125" i="3"/>
  <c r="CC126" i="3"/>
  <c r="CC127" i="3"/>
  <c r="CC128" i="3"/>
  <c r="CC129" i="3"/>
  <c r="CC130" i="3"/>
  <c r="CC132" i="3"/>
  <c r="CC139" i="3"/>
  <c r="CC91" i="3"/>
  <c r="CC85" i="3"/>
  <c r="CC86" i="3"/>
  <c r="CC87" i="3"/>
  <c r="CC88" i="3"/>
  <c r="CC89" i="3"/>
  <c r="CC76" i="3"/>
  <c r="CC64" i="3"/>
  <c r="CC57" i="3"/>
  <c r="CC58" i="3"/>
  <c r="CC59" i="3"/>
  <c r="CC60" i="3"/>
  <c r="CC61" i="3"/>
  <c r="CC62" i="3"/>
  <c r="CC43" i="3"/>
  <c r="CC44" i="3"/>
  <c r="CC46" i="3"/>
  <c r="CC47" i="3"/>
  <c r="CC31" i="3"/>
  <c r="CC32" i="3"/>
  <c r="CC33" i="3"/>
  <c r="CC34" i="3"/>
  <c r="CC35" i="3"/>
  <c r="CC36" i="3"/>
  <c r="CC37" i="3"/>
  <c r="CC38" i="3"/>
  <c r="CC39" i="3"/>
  <c r="CC40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O108" i="3"/>
  <c r="BN103" i="3"/>
  <c r="BN104" i="3"/>
  <c r="BN105" i="3"/>
  <c r="BN106" i="3"/>
  <c r="BN107" i="3"/>
  <c r="BN108" i="3"/>
  <c r="BN80" i="3"/>
  <c r="BN63" i="3"/>
  <c r="BN62" i="3"/>
  <c r="BN42" i="3"/>
  <c r="I12" i="3"/>
  <c r="D12" i="3" s="1"/>
  <c r="I13" i="3"/>
  <c r="D13" i="3" s="1"/>
  <c r="I19" i="3"/>
  <c r="D19" i="3" s="1"/>
  <c r="I20" i="3"/>
  <c r="D20" i="3" s="1"/>
  <c r="I21" i="3"/>
  <c r="D21" i="3" s="1"/>
  <c r="I22" i="3"/>
  <c r="D22" i="3" s="1"/>
  <c r="I23" i="3"/>
  <c r="D23" i="3" s="1"/>
  <c r="I25" i="3"/>
  <c r="I26" i="3"/>
  <c r="D26" i="3" s="1"/>
  <c r="I28" i="3"/>
  <c r="D28" i="3" s="1"/>
  <c r="I29" i="3"/>
  <c r="D29" i="3" s="1"/>
  <c r="I31" i="3"/>
  <c r="D32" i="3"/>
  <c r="I33" i="3"/>
  <c r="D33" i="3" s="1"/>
  <c r="I38" i="3"/>
  <c r="D38" i="3" s="1"/>
  <c r="I39" i="3"/>
  <c r="D39" i="3" s="1"/>
  <c r="I40" i="3"/>
  <c r="D40" i="3" s="1"/>
  <c r="I41" i="3"/>
  <c r="D41" i="3" s="1"/>
  <c r="D43" i="3"/>
  <c r="I44" i="3"/>
  <c r="D44" i="3" s="1"/>
  <c r="I45" i="3"/>
  <c r="D45" i="3" s="1"/>
  <c r="I46" i="3"/>
  <c r="D46" i="3" s="1"/>
  <c r="I47" i="3"/>
  <c r="D47" i="3" s="1"/>
  <c r="I49" i="3"/>
  <c r="D49" i="3" s="1"/>
  <c r="D50" i="3"/>
  <c r="I51" i="3"/>
  <c r="D51" i="3" s="1"/>
  <c r="I52" i="3"/>
  <c r="D52" i="3" s="1"/>
  <c r="I53" i="3"/>
  <c r="D53" i="3" s="1"/>
  <c r="I55" i="3"/>
  <c r="D55" i="3" s="1"/>
  <c r="I57" i="3"/>
  <c r="D57" i="3" s="1"/>
  <c r="I58" i="3"/>
  <c r="D58" i="3" s="1"/>
  <c r="I59" i="3"/>
  <c r="D59" i="3" s="1"/>
  <c r="I60" i="3"/>
  <c r="D60" i="3" s="1"/>
  <c r="I61" i="3"/>
  <c r="D61" i="3" s="1"/>
  <c r="I62" i="3"/>
  <c r="D62" i="3" s="1"/>
  <c r="D64" i="3"/>
  <c r="I66" i="3"/>
  <c r="L66" i="3" s="1"/>
  <c r="I70" i="3"/>
  <c r="D70" i="3" s="1"/>
  <c r="I71" i="3"/>
  <c r="D71" i="3" s="1"/>
  <c r="I72" i="3"/>
  <c r="D72" i="3" s="1"/>
  <c r="I73" i="3"/>
  <c r="D73" i="3" s="1"/>
  <c r="I74" i="3"/>
  <c r="D74" i="3" s="1"/>
  <c r="I76" i="3"/>
  <c r="I78" i="3"/>
  <c r="L78" i="3" s="1"/>
  <c r="I77" i="3"/>
  <c r="L77" i="3" s="1"/>
  <c r="I81" i="3"/>
  <c r="I82" i="3"/>
  <c r="L82" i="3" s="1"/>
  <c r="I85" i="3"/>
  <c r="D85" i="3" s="1"/>
  <c r="I86" i="3"/>
  <c r="D86" i="3" s="1"/>
  <c r="I87" i="3"/>
  <c r="D87" i="3" s="1"/>
  <c r="I88" i="3"/>
  <c r="D88" i="3" s="1"/>
  <c r="D89" i="3"/>
  <c r="I91" i="3"/>
  <c r="D91" i="3" s="1"/>
  <c r="I92" i="3"/>
  <c r="D92" i="3" s="1"/>
  <c r="I93" i="3"/>
  <c r="D93" i="3" s="1"/>
  <c r="I94" i="3"/>
  <c r="D94" i="3" s="1"/>
  <c r="I95" i="3"/>
  <c r="D95" i="3" s="1"/>
  <c r="I97" i="3"/>
  <c r="D97" i="3" s="1"/>
  <c r="I98" i="3"/>
  <c r="D98" i="3" s="1"/>
  <c r="I99" i="3"/>
  <c r="D99" i="3" s="1"/>
  <c r="I100" i="3"/>
  <c r="D100" i="3" s="1"/>
  <c r="I102" i="3"/>
  <c r="D102" i="3" s="1"/>
  <c r="I103" i="3"/>
  <c r="D103" i="3" s="1"/>
  <c r="I105" i="3"/>
  <c r="D105" i="3" s="1"/>
  <c r="I106" i="3"/>
  <c r="D106" i="3" s="1"/>
  <c r="I107" i="3"/>
  <c r="D107" i="3" s="1"/>
  <c r="I109" i="3"/>
  <c r="D109" i="3" s="1"/>
  <c r="I110" i="3"/>
  <c r="D110" i="3" s="1"/>
  <c r="I111" i="3"/>
  <c r="D111" i="3" s="1"/>
  <c r="I112" i="3"/>
  <c r="D112" i="3" s="1"/>
  <c r="I113" i="3"/>
  <c r="D113" i="3" s="1"/>
  <c r="I114" i="3"/>
  <c r="D114" i="3" s="1"/>
  <c r="I116" i="3"/>
  <c r="D116" i="3" s="1"/>
  <c r="I117" i="3"/>
  <c r="D117" i="3" s="1"/>
  <c r="I118" i="3"/>
  <c r="D118" i="3" s="1"/>
  <c r="I119" i="3"/>
  <c r="D119" i="3" s="1"/>
  <c r="I120" i="3"/>
  <c r="D120" i="3" s="1"/>
  <c r="I121" i="3"/>
  <c r="D121" i="3" s="1"/>
  <c r="I123" i="3"/>
  <c r="D123" i="3" s="1"/>
  <c r="I124" i="3"/>
  <c r="D124" i="3" s="1"/>
  <c r="I125" i="3"/>
  <c r="D125" i="3" s="1"/>
  <c r="I126" i="3"/>
  <c r="D126" i="3" s="1"/>
  <c r="I127" i="3"/>
  <c r="D127" i="3" s="1"/>
  <c r="I128" i="3"/>
  <c r="D128" i="3" s="1"/>
  <c r="I129" i="3"/>
  <c r="D129" i="3" s="1"/>
  <c r="I130" i="3"/>
  <c r="D130" i="3" s="1"/>
  <c r="I132" i="3"/>
  <c r="I133" i="3"/>
  <c r="L133" i="3" s="1"/>
  <c r="I135" i="3"/>
  <c r="L135" i="3" s="1"/>
  <c r="I136" i="3"/>
  <c r="L136" i="3" s="1"/>
  <c r="I137" i="3"/>
  <c r="I139" i="3"/>
  <c r="D139" i="3" s="1"/>
  <c r="I7" i="3"/>
  <c r="D7" i="3" s="1"/>
  <c r="AF84" i="3"/>
  <c r="L137" i="3" l="1"/>
  <c r="D137" i="3"/>
  <c r="J146" i="3"/>
  <c r="D25" i="3"/>
  <c r="I24" i="3"/>
  <c r="L24" i="3" s="1"/>
  <c r="D31" i="3"/>
  <c r="G31" i="3" s="1"/>
  <c r="I30" i="3"/>
  <c r="L30" i="3" s="1"/>
  <c r="J63" i="3"/>
  <c r="J138" i="3"/>
  <c r="I63" i="3"/>
  <c r="E131" i="3"/>
  <c r="E145" i="3"/>
  <c r="I138" i="3"/>
  <c r="I131" i="3"/>
  <c r="I80" i="3"/>
  <c r="D76" i="3"/>
  <c r="G76" i="3" s="1"/>
  <c r="I75" i="3"/>
  <c r="D81" i="3"/>
  <c r="G81" i="3" s="1"/>
  <c r="D132" i="3"/>
  <c r="K141" i="3"/>
  <c r="D136" i="3"/>
  <c r="D133" i="3"/>
  <c r="D77" i="3"/>
  <c r="D66" i="3"/>
  <c r="K142" i="3"/>
  <c r="K140" i="3"/>
  <c r="D135" i="3"/>
  <c r="K134" i="3"/>
  <c r="D82" i="3"/>
  <c r="D78" i="3"/>
  <c r="K68" i="3"/>
  <c r="E80" i="3"/>
  <c r="E75" i="3"/>
  <c r="I101" i="3"/>
  <c r="L101" i="3" s="1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4" i="3"/>
  <c r="G104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U48" i="3"/>
  <c r="AU138" i="3"/>
  <c r="AU18" i="3"/>
  <c r="AU6" i="3"/>
  <c r="AU122" i="3"/>
  <c r="AU108" i="3"/>
  <c r="AU63" i="3"/>
  <c r="AU30" i="3"/>
  <c r="I6" i="3"/>
  <c r="I122" i="3"/>
  <c r="L122" i="3" s="1"/>
  <c r="I69" i="3"/>
  <c r="L69" i="3" s="1"/>
  <c r="I56" i="3"/>
  <c r="L56" i="3" s="1"/>
  <c r="I42" i="3"/>
  <c r="L42" i="3" s="1"/>
  <c r="I115" i="3"/>
  <c r="L115" i="3" s="1"/>
  <c r="I96" i="3"/>
  <c r="L96" i="3" s="1"/>
  <c r="I90" i="3"/>
  <c r="L90" i="3" s="1"/>
  <c r="I84" i="3"/>
  <c r="L84" i="3" s="1"/>
  <c r="I48" i="3"/>
  <c r="L48" i="3" s="1"/>
  <c r="I18" i="3"/>
  <c r="L18" i="3" s="1"/>
  <c r="F8" i="3"/>
  <c r="F9" i="3"/>
  <c r="F10" i="3"/>
  <c r="H85" i="3"/>
  <c r="C85" i="3" s="1"/>
  <c r="H86" i="3"/>
  <c r="C86" i="3" s="1"/>
  <c r="E138" i="3" l="1"/>
  <c r="E63" i="3"/>
  <c r="D131" i="3"/>
  <c r="D75" i="3"/>
  <c r="D138" i="3"/>
  <c r="D80" i="3"/>
  <c r="D63" i="3"/>
  <c r="E146" i="3"/>
  <c r="J143" i="3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D101" i="3"/>
  <c r="D18" i="3"/>
  <c r="D84" i="3"/>
  <c r="D48" i="3"/>
  <c r="D96" i="3"/>
  <c r="D42" i="3"/>
  <c r="D69" i="3"/>
  <c r="G7" i="3"/>
  <c r="F86" i="3"/>
  <c r="L6" i="3"/>
  <c r="F85" i="3"/>
  <c r="G85" i="3"/>
  <c r="G64" i="3"/>
  <c r="D56" i="3"/>
  <c r="G20" i="3"/>
  <c r="G102" i="3"/>
  <c r="G97" i="3"/>
  <c r="G139" i="3"/>
  <c r="D6" i="3"/>
  <c r="G43" i="3"/>
  <c r="G132" i="3"/>
  <c r="G70" i="3"/>
  <c r="D30" i="3"/>
  <c r="D24" i="3"/>
  <c r="D108" i="3"/>
  <c r="D115" i="3"/>
  <c r="D90" i="3"/>
  <c r="D122" i="3"/>
  <c r="G25" i="3"/>
  <c r="G50" i="3"/>
  <c r="AU143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H58" i="3"/>
  <c r="C58" i="3" s="1"/>
  <c r="H59" i="3"/>
  <c r="C59" i="3" s="1"/>
  <c r="H60" i="3"/>
  <c r="C60" i="3" s="1"/>
  <c r="H61" i="3"/>
  <c r="C61" i="3" s="1"/>
  <c r="H62" i="3"/>
  <c r="C62" i="3" s="1"/>
  <c r="AK80" i="3"/>
  <c r="K61" i="3" l="1"/>
  <c r="F61" i="3"/>
  <c r="K59" i="3"/>
  <c r="F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C56" i="3" l="1"/>
  <c r="F57" i="3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V122" i="3"/>
  <c r="V115" i="3"/>
  <c r="V108" i="3"/>
  <c r="V101" i="3"/>
  <c r="V96" i="3"/>
  <c r="V90" i="3"/>
  <c r="V84" i="3"/>
  <c r="V80" i="3"/>
  <c r="V69" i="3"/>
  <c r="V63" i="3"/>
  <c r="V56" i="3"/>
  <c r="V48" i="3"/>
  <c r="V42" i="3"/>
  <c r="V30" i="3"/>
  <c r="V24" i="3"/>
  <c r="V18" i="3"/>
  <c r="V11" i="3"/>
  <c r="V6" i="3"/>
  <c r="H139" i="3"/>
  <c r="H137" i="3"/>
  <c r="K137" i="3" s="1"/>
  <c r="H136" i="3"/>
  <c r="K136" i="3" s="1"/>
  <c r="H135" i="3"/>
  <c r="K135" i="3" s="1"/>
  <c r="H133" i="3"/>
  <c r="K133" i="3" s="1"/>
  <c r="H132" i="3"/>
  <c r="H130" i="3"/>
  <c r="H129" i="3"/>
  <c r="H128" i="3"/>
  <c r="H127" i="3"/>
  <c r="H126" i="3"/>
  <c r="H125" i="3"/>
  <c r="H124" i="3"/>
  <c r="H123" i="3"/>
  <c r="H121" i="3"/>
  <c r="H120" i="3"/>
  <c r="H119" i="3"/>
  <c r="H118" i="3"/>
  <c r="H117" i="3"/>
  <c r="H116" i="3"/>
  <c r="H114" i="3"/>
  <c r="H113" i="3"/>
  <c r="H112" i="3"/>
  <c r="H111" i="3"/>
  <c r="H110" i="3"/>
  <c r="H109" i="3"/>
  <c r="H107" i="3"/>
  <c r="H106" i="3"/>
  <c r="H105" i="3"/>
  <c r="H104" i="3"/>
  <c r="H103" i="3"/>
  <c r="H102" i="3"/>
  <c r="H100" i="3"/>
  <c r="H99" i="3"/>
  <c r="H98" i="3"/>
  <c r="H97" i="3"/>
  <c r="H95" i="3"/>
  <c r="H94" i="3"/>
  <c r="H93" i="3"/>
  <c r="H92" i="3"/>
  <c r="H91" i="3"/>
  <c r="H89" i="3"/>
  <c r="H88" i="3"/>
  <c r="H87" i="3"/>
  <c r="H82" i="3"/>
  <c r="K82" i="3" s="1"/>
  <c r="H81" i="3"/>
  <c r="H77" i="3"/>
  <c r="K77" i="3" s="1"/>
  <c r="H78" i="3"/>
  <c r="K78" i="3" s="1"/>
  <c r="H76" i="3"/>
  <c r="H74" i="3"/>
  <c r="H73" i="3"/>
  <c r="H72" i="3"/>
  <c r="H71" i="3"/>
  <c r="H70" i="3"/>
  <c r="H66" i="3"/>
  <c r="K66" i="3" s="1"/>
  <c r="H64" i="3"/>
  <c r="H55" i="3"/>
  <c r="C55" i="3" s="1"/>
  <c r="F54" i="3"/>
  <c r="H53" i="3"/>
  <c r="C53" i="3" s="1"/>
  <c r="H52" i="3"/>
  <c r="C52" i="3" s="1"/>
  <c r="H51" i="3"/>
  <c r="C51" i="3" s="1"/>
  <c r="H50" i="3"/>
  <c r="C50" i="3" s="1"/>
  <c r="H49" i="3"/>
  <c r="C49" i="3" s="1"/>
  <c r="H47" i="3"/>
  <c r="C47" i="3" s="1"/>
  <c r="H46" i="3"/>
  <c r="C46" i="3" s="1"/>
  <c r="H45" i="3"/>
  <c r="C45" i="3" s="1"/>
  <c r="H44" i="3"/>
  <c r="C44" i="3" s="1"/>
  <c r="H43" i="3"/>
  <c r="C43" i="3" s="1"/>
  <c r="H41" i="3"/>
  <c r="C41" i="3" s="1"/>
  <c r="H40" i="3"/>
  <c r="C40" i="3" s="1"/>
  <c r="H39" i="3"/>
  <c r="C39" i="3" s="1"/>
  <c r="H38" i="3"/>
  <c r="C38" i="3" s="1"/>
  <c r="H37" i="3"/>
  <c r="C37" i="3" s="1"/>
  <c r="H36" i="3"/>
  <c r="C36" i="3" s="1"/>
  <c r="H35" i="3"/>
  <c r="C35" i="3" s="1"/>
  <c r="H34" i="3"/>
  <c r="C34" i="3" s="1"/>
  <c r="H33" i="3"/>
  <c r="C33" i="3" s="1"/>
  <c r="H32" i="3"/>
  <c r="C32" i="3" s="1"/>
  <c r="H31" i="3"/>
  <c r="C31" i="3" s="1"/>
  <c r="H23" i="3"/>
  <c r="C23" i="3" s="1"/>
  <c r="H22" i="3"/>
  <c r="C22" i="3" s="1"/>
  <c r="H21" i="3"/>
  <c r="C21" i="3" s="1"/>
  <c r="H20" i="3"/>
  <c r="C20" i="3" s="1"/>
  <c r="H19" i="3"/>
  <c r="H7" i="3"/>
  <c r="C7" i="3" s="1"/>
  <c r="C6" i="3" s="1"/>
  <c r="BN139" i="3"/>
  <c r="BN138" i="3"/>
  <c r="BN130" i="3"/>
  <c r="BN129" i="3"/>
  <c r="BN128" i="3"/>
  <c r="BN127" i="3"/>
  <c r="BN126" i="3"/>
  <c r="BN125" i="3"/>
  <c r="BN124" i="3"/>
  <c r="BN123" i="3"/>
  <c r="BN122" i="3"/>
  <c r="BN100" i="3"/>
  <c r="BN99" i="3"/>
  <c r="BN98" i="3"/>
  <c r="BN97" i="3"/>
  <c r="BN96" i="3"/>
  <c r="BN95" i="3"/>
  <c r="BN94" i="3"/>
  <c r="BN93" i="3"/>
  <c r="BN92" i="3"/>
  <c r="BN91" i="3"/>
  <c r="BO90" i="3"/>
  <c r="BN89" i="3"/>
  <c r="BN88" i="3"/>
  <c r="BN87" i="3"/>
  <c r="BN86" i="3"/>
  <c r="BN85" i="3"/>
  <c r="BN84" i="3"/>
  <c r="BN76" i="3"/>
  <c r="BN75" i="3"/>
  <c r="BN74" i="3"/>
  <c r="BN73" i="3"/>
  <c r="BN72" i="3"/>
  <c r="BN71" i="3"/>
  <c r="BN70" i="3"/>
  <c r="BN69" i="3"/>
  <c r="BN61" i="3"/>
  <c r="BN60" i="3"/>
  <c r="BN59" i="3"/>
  <c r="BN58" i="3"/>
  <c r="BN57" i="3"/>
  <c r="BO56" i="3"/>
  <c r="BO48" i="3"/>
  <c r="BN55" i="3"/>
  <c r="BN54" i="3"/>
  <c r="BN53" i="3"/>
  <c r="BN52" i="3"/>
  <c r="BN51" i="3"/>
  <c r="BN50" i="3"/>
  <c r="BN49" i="3"/>
  <c r="BO30" i="3"/>
  <c r="BN41" i="3"/>
  <c r="BN39" i="3"/>
  <c r="BN38" i="3"/>
  <c r="BN37" i="3"/>
  <c r="BN36" i="3"/>
  <c r="BN35" i="3"/>
  <c r="BN34" i="3"/>
  <c r="BN33" i="3"/>
  <c r="BN32" i="3"/>
  <c r="BN31" i="3"/>
  <c r="BN6" i="3"/>
  <c r="BN18" i="3"/>
  <c r="BN24" i="3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E122" i="3"/>
  <c r="C19" i="3" l="1"/>
  <c r="F19" i="3" s="1"/>
  <c r="H18" i="3"/>
  <c r="BD122" i="3"/>
  <c r="H63" i="3"/>
  <c r="H131" i="3"/>
  <c r="H138" i="3"/>
  <c r="H75" i="3"/>
  <c r="H80" i="3"/>
  <c r="K67" i="3"/>
  <c r="K65" i="3"/>
  <c r="F20" i="3"/>
  <c r="F22" i="3"/>
  <c r="F25" i="3"/>
  <c r="F27" i="3"/>
  <c r="F32" i="3"/>
  <c r="F34" i="3"/>
  <c r="F36" i="3"/>
  <c r="F38" i="3"/>
  <c r="F40" i="3"/>
  <c r="F45" i="3"/>
  <c r="F47" i="3"/>
  <c r="C64" i="3"/>
  <c r="C70" i="3"/>
  <c r="F70" i="3" s="1"/>
  <c r="C72" i="3"/>
  <c r="F72" i="3" s="1"/>
  <c r="C74" i="3"/>
  <c r="F74" i="3" s="1"/>
  <c r="C78" i="3"/>
  <c r="F78" i="3" s="1"/>
  <c r="C82" i="3"/>
  <c r="F82" i="3" s="1"/>
  <c r="C87" i="3"/>
  <c r="F87" i="3" s="1"/>
  <c r="C89" i="3"/>
  <c r="F89" i="3" s="1"/>
  <c r="C92" i="3"/>
  <c r="F92" i="3" s="1"/>
  <c r="C94" i="3"/>
  <c r="F94" i="3" s="1"/>
  <c r="C97" i="3"/>
  <c r="C99" i="3"/>
  <c r="F99" i="3" s="1"/>
  <c r="C102" i="3"/>
  <c r="F102" i="3" s="1"/>
  <c r="C104" i="3"/>
  <c r="F104" i="3" s="1"/>
  <c r="C106" i="3"/>
  <c r="F106" i="3" s="1"/>
  <c r="C109" i="3"/>
  <c r="F109" i="3" s="1"/>
  <c r="C111" i="3"/>
  <c r="F111" i="3" s="1"/>
  <c r="C113" i="3"/>
  <c r="F113" i="3" s="1"/>
  <c r="C116" i="3"/>
  <c r="F116" i="3" s="1"/>
  <c r="C118" i="3"/>
  <c r="F118" i="3" s="1"/>
  <c r="C120" i="3"/>
  <c r="F120" i="3" s="1"/>
  <c r="C123" i="3"/>
  <c r="F123" i="3" s="1"/>
  <c r="C125" i="3"/>
  <c r="F125" i="3" s="1"/>
  <c r="C127" i="3"/>
  <c r="F127" i="3" s="1"/>
  <c r="C129" i="3"/>
  <c r="F129" i="3" s="1"/>
  <c r="C132" i="3"/>
  <c r="C133" i="3"/>
  <c r="F133" i="3" s="1"/>
  <c r="C136" i="3"/>
  <c r="F136" i="3" s="1"/>
  <c r="C139" i="3"/>
  <c r="F21" i="3"/>
  <c r="F23" i="3"/>
  <c r="F26" i="3"/>
  <c r="F28" i="3"/>
  <c r="F31" i="3"/>
  <c r="F33" i="3"/>
  <c r="F35" i="3"/>
  <c r="F37" i="3"/>
  <c r="F39" i="3"/>
  <c r="F41" i="3"/>
  <c r="F44" i="3"/>
  <c r="F46" i="3"/>
  <c r="C66" i="3"/>
  <c r="F66" i="3" s="1"/>
  <c r="C71" i="3"/>
  <c r="F71" i="3" s="1"/>
  <c r="C73" i="3"/>
  <c r="F73" i="3" s="1"/>
  <c r="C76" i="3"/>
  <c r="C77" i="3"/>
  <c r="F77" i="3" s="1"/>
  <c r="C81" i="3"/>
  <c r="C88" i="3"/>
  <c r="F88" i="3" s="1"/>
  <c r="C91" i="3"/>
  <c r="F91" i="3" s="1"/>
  <c r="C93" i="3"/>
  <c r="F93" i="3" s="1"/>
  <c r="C95" i="3"/>
  <c r="F95" i="3" s="1"/>
  <c r="C98" i="3"/>
  <c r="F98" i="3" s="1"/>
  <c r="C100" i="3"/>
  <c r="F100" i="3" s="1"/>
  <c r="C103" i="3"/>
  <c r="F103" i="3" s="1"/>
  <c r="C105" i="3"/>
  <c r="F105" i="3" s="1"/>
  <c r="C107" i="3"/>
  <c r="F107" i="3" s="1"/>
  <c r="C110" i="3"/>
  <c r="F110" i="3" s="1"/>
  <c r="C112" i="3"/>
  <c r="F112" i="3" s="1"/>
  <c r="C114" i="3"/>
  <c r="F114" i="3" s="1"/>
  <c r="C117" i="3"/>
  <c r="F117" i="3" s="1"/>
  <c r="C119" i="3"/>
  <c r="F119" i="3" s="1"/>
  <c r="C121" i="3"/>
  <c r="F121" i="3" s="1"/>
  <c r="C124" i="3"/>
  <c r="F124" i="3" s="1"/>
  <c r="C126" i="3"/>
  <c r="F126" i="3" s="1"/>
  <c r="C128" i="3"/>
  <c r="C130" i="3"/>
  <c r="F130" i="3" s="1"/>
  <c r="C135" i="3"/>
  <c r="F135" i="3" s="1"/>
  <c r="C137" i="3"/>
  <c r="F137" i="3" s="1"/>
  <c r="F29" i="3"/>
  <c r="F49" i="3"/>
  <c r="F51" i="3"/>
  <c r="F53" i="3"/>
  <c r="F55" i="3"/>
  <c r="F50" i="3"/>
  <c r="F52" i="3"/>
  <c r="BN48" i="3"/>
  <c r="BD90" i="3"/>
  <c r="BE90" i="3"/>
  <c r="H24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U42" i="3"/>
  <c r="BN56" i="3"/>
  <c r="BN90" i="3"/>
  <c r="BN30" i="3"/>
  <c r="CD6" i="3"/>
  <c r="CD11" i="3"/>
  <c r="CD18" i="3"/>
  <c r="CD24" i="3"/>
  <c r="CD30" i="3"/>
  <c r="CD42" i="3"/>
  <c r="CD48" i="3"/>
  <c r="CD56" i="3"/>
  <c r="CD63" i="3"/>
  <c r="CD69" i="3"/>
  <c r="CD75" i="3"/>
  <c r="CD84" i="3"/>
  <c r="CD90" i="3"/>
  <c r="CD101" i="3"/>
  <c r="CD108" i="3"/>
  <c r="CD122" i="3"/>
  <c r="AP48" i="3"/>
  <c r="AF56" i="3"/>
  <c r="DO139" i="3"/>
  <c r="DG139" i="3"/>
  <c r="DB139" i="3"/>
  <c r="BX139" i="3"/>
  <c r="BS139" i="3"/>
  <c r="BI139" i="3"/>
  <c r="AY139" i="3"/>
  <c r="AO139" i="3"/>
  <c r="AJ139" i="3"/>
  <c r="AE139" i="3"/>
  <c r="Z139" i="3"/>
  <c r="P139" i="3"/>
  <c r="DG138" i="3"/>
  <c r="CI138" i="3"/>
  <c r="BT138" i="3"/>
  <c r="BJ138" i="3"/>
  <c r="AZ138" i="3"/>
  <c r="AK138" i="3"/>
  <c r="AF138" i="3"/>
  <c r="AA138" i="3"/>
  <c r="DO132" i="3"/>
  <c r="DG132" i="3"/>
  <c r="DB132" i="3"/>
  <c r="BX132" i="3"/>
  <c r="BS132" i="3"/>
  <c r="BI132" i="3"/>
  <c r="AY132" i="3"/>
  <c r="AO132" i="3"/>
  <c r="AJ132" i="3"/>
  <c r="AE132" i="3"/>
  <c r="Z132" i="3"/>
  <c r="P132" i="3"/>
  <c r="DH131" i="3"/>
  <c r="DB131" i="3"/>
  <c r="CI131" i="3"/>
  <c r="BY131" i="3"/>
  <c r="BJ131" i="3"/>
  <c r="AZ131" i="3"/>
  <c r="AP131" i="3"/>
  <c r="AK131" i="3"/>
  <c r="AF131" i="3"/>
  <c r="AA131" i="3"/>
  <c r="DO130" i="3"/>
  <c r="DG130" i="3"/>
  <c r="DB130" i="3"/>
  <c r="BX130" i="3"/>
  <c r="BS130" i="3"/>
  <c r="BI130" i="3"/>
  <c r="AY130" i="3"/>
  <c r="AO130" i="3"/>
  <c r="AJ130" i="3"/>
  <c r="AE130" i="3"/>
  <c r="Z130" i="3"/>
  <c r="P130" i="3"/>
  <c r="DO129" i="3"/>
  <c r="DG129" i="3"/>
  <c r="DB129" i="3"/>
  <c r="BX129" i="3"/>
  <c r="BS129" i="3"/>
  <c r="BI129" i="3"/>
  <c r="AY129" i="3"/>
  <c r="AO129" i="3"/>
  <c r="AJ129" i="3"/>
  <c r="AE129" i="3"/>
  <c r="Z129" i="3"/>
  <c r="P129" i="3"/>
  <c r="DO128" i="3"/>
  <c r="DG128" i="3"/>
  <c r="DB128" i="3"/>
  <c r="BX128" i="3"/>
  <c r="BS128" i="3"/>
  <c r="BI128" i="3"/>
  <c r="AY128" i="3"/>
  <c r="AO128" i="3"/>
  <c r="AJ128" i="3"/>
  <c r="AE128" i="3"/>
  <c r="Z128" i="3"/>
  <c r="P128" i="3"/>
  <c r="DO127" i="3"/>
  <c r="DG127" i="3"/>
  <c r="DB127" i="3"/>
  <c r="BX127" i="3"/>
  <c r="BS127" i="3"/>
  <c r="BI127" i="3"/>
  <c r="AY127" i="3"/>
  <c r="AO127" i="3"/>
  <c r="AJ127" i="3"/>
  <c r="AE127" i="3"/>
  <c r="P127" i="3"/>
  <c r="DO126" i="3"/>
  <c r="DG126" i="3"/>
  <c r="DB126" i="3"/>
  <c r="BX126" i="3"/>
  <c r="BS126" i="3"/>
  <c r="BI126" i="3"/>
  <c r="AY126" i="3"/>
  <c r="AO126" i="3"/>
  <c r="AJ126" i="3"/>
  <c r="AE126" i="3"/>
  <c r="P126" i="3"/>
  <c r="DO125" i="3"/>
  <c r="DG125" i="3"/>
  <c r="DB125" i="3"/>
  <c r="BX125" i="3"/>
  <c r="BS125" i="3"/>
  <c r="BI125" i="3"/>
  <c r="AY125" i="3"/>
  <c r="AO125" i="3"/>
  <c r="AJ125" i="3"/>
  <c r="AE125" i="3"/>
  <c r="Z125" i="3"/>
  <c r="P125" i="3"/>
  <c r="DO124" i="3"/>
  <c r="DG124" i="3"/>
  <c r="DB124" i="3"/>
  <c r="BX124" i="3"/>
  <c r="BS124" i="3"/>
  <c r="BI124" i="3"/>
  <c r="AY124" i="3"/>
  <c r="AO124" i="3"/>
  <c r="AJ124" i="3"/>
  <c r="AE124" i="3"/>
  <c r="Z124" i="3"/>
  <c r="P124" i="3"/>
  <c r="DO123" i="3"/>
  <c r="DG123" i="3"/>
  <c r="DB123" i="3"/>
  <c r="BX123" i="3"/>
  <c r="BS123" i="3"/>
  <c r="BI123" i="3"/>
  <c r="AO123" i="3"/>
  <c r="AJ123" i="3"/>
  <c r="AE123" i="3"/>
  <c r="P123" i="3"/>
  <c r="DP122" i="3"/>
  <c r="DH122" i="3"/>
  <c r="DB122" i="3"/>
  <c r="CI122" i="3"/>
  <c r="BY122" i="3"/>
  <c r="BT122" i="3"/>
  <c r="BJ122" i="3"/>
  <c r="AZ122" i="3"/>
  <c r="AP122" i="3"/>
  <c r="AK122" i="3"/>
  <c r="AF122" i="3"/>
  <c r="AA122" i="3"/>
  <c r="DO121" i="3"/>
  <c r="DG121" i="3"/>
  <c r="DB121" i="3"/>
  <c r="BX121" i="3"/>
  <c r="BS121" i="3"/>
  <c r="BN121" i="3"/>
  <c r="BI121" i="3"/>
  <c r="AY121" i="3"/>
  <c r="AO121" i="3"/>
  <c r="AJ121" i="3"/>
  <c r="AE121" i="3"/>
  <c r="Z121" i="3"/>
  <c r="P121" i="3"/>
  <c r="DO120" i="3"/>
  <c r="DG120" i="3"/>
  <c r="DB120" i="3"/>
  <c r="BS120" i="3"/>
  <c r="BN120" i="3"/>
  <c r="BI120" i="3"/>
  <c r="AY120" i="3"/>
  <c r="AO120" i="3"/>
  <c r="AE120" i="3"/>
  <c r="Z120" i="3"/>
  <c r="P120" i="3"/>
  <c r="DO119" i="3"/>
  <c r="DG119" i="3"/>
  <c r="DB119" i="3"/>
  <c r="BX119" i="3"/>
  <c r="BS119" i="3"/>
  <c r="BN119" i="3"/>
  <c r="BI119" i="3"/>
  <c r="AY119" i="3"/>
  <c r="AO119" i="3"/>
  <c r="AJ119" i="3"/>
  <c r="AE119" i="3"/>
  <c r="Z119" i="3"/>
  <c r="P119" i="3"/>
  <c r="DO118" i="3"/>
  <c r="DG118" i="3"/>
  <c r="DB118" i="3"/>
  <c r="BX118" i="3"/>
  <c r="BS118" i="3"/>
  <c r="BN118" i="3"/>
  <c r="BI118" i="3"/>
  <c r="AY118" i="3"/>
  <c r="AO118" i="3"/>
  <c r="AJ118" i="3"/>
  <c r="AE118" i="3"/>
  <c r="Z118" i="3"/>
  <c r="P118" i="3"/>
  <c r="DO117" i="3"/>
  <c r="DG117" i="3"/>
  <c r="DB117" i="3"/>
  <c r="BX117" i="3"/>
  <c r="BS117" i="3"/>
  <c r="BN117" i="3"/>
  <c r="BI117" i="3"/>
  <c r="AY117" i="3"/>
  <c r="AO117" i="3"/>
  <c r="AJ117" i="3"/>
  <c r="AE117" i="3"/>
  <c r="Z117" i="3"/>
  <c r="P117" i="3"/>
  <c r="DO116" i="3"/>
  <c r="DG116" i="3"/>
  <c r="DB116" i="3"/>
  <c r="BX116" i="3"/>
  <c r="BS116" i="3"/>
  <c r="BN116" i="3"/>
  <c r="BI116" i="3"/>
  <c r="AY116" i="3"/>
  <c r="AO116" i="3"/>
  <c r="AJ116" i="3"/>
  <c r="AE116" i="3"/>
  <c r="Z116" i="3"/>
  <c r="P116" i="3"/>
  <c r="DP115" i="3"/>
  <c r="DH115" i="3"/>
  <c r="DB115" i="3"/>
  <c r="CI115" i="3"/>
  <c r="BY115" i="3"/>
  <c r="BT115" i="3"/>
  <c r="BO115" i="3"/>
  <c r="BJ115" i="3"/>
  <c r="AZ115" i="3"/>
  <c r="AP115" i="3"/>
  <c r="AK115" i="3"/>
  <c r="AF115" i="3"/>
  <c r="DO114" i="3"/>
  <c r="DG114" i="3"/>
  <c r="DB114" i="3"/>
  <c r="BX114" i="3"/>
  <c r="BS114" i="3"/>
  <c r="BI114" i="3"/>
  <c r="AY114" i="3"/>
  <c r="AO114" i="3"/>
  <c r="AJ114" i="3"/>
  <c r="AE114" i="3"/>
  <c r="Z114" i="3"/>
  <c r="P114" i="3"/>
  <c r="DO113" i="3"/>
  <c r="DG113" i="3"/>
  <c r="DB113" i="3"/>
  <c r="BX113" i="3"/>
  <c r="BS113" i="3"/>
  <c r="BI113" i="3"/>
  <c r="AY113" i="3"/>
  <c r="AO113" i="3"/>
  <c r="AJ113" i="3"/>
  <c r="AE113" i="3"/>
  <c r="Z113" i="3"/>
  <c r="P113" i="3"/>
  <c r="DO112" i="3"/>
  <c r="DG112" i="3"/>
  <c r="DB112" i="3"/>
  <c r="BX112" i="3"/>
  <c r="BS112" i="3"/>
  <c r="BI112" i="3"/>
  <c r="AY112" i="3"/>
  <c r="AO112" i="3"/>
  <c r="AJ112" i="3"/>
  <c r="AE112" i="3"/>
  <c r="Z112" i="3"/>
  <c r="P112" i="3"/>
  <c r="DO111" i="3"/>
  <c r="DG111" i="3"/>
  <c r="DB111" i="3"/>
  <c r="BX111" i="3"/>
  <c r="BS111" i="3"/>
  <c r="BI111" i="3"/>
  <c r="AY111" i="3"/>
  <c r="AO111" i="3"/>
  <c r="AJ111" i="3"/>
  <c r="AE111" i="3"/>
  <c r="Z111" i="3"/>
  <c r="P111" i="3"/>
  <c r="DO110" i="3"/>
  <c r="DG110" i="3"/>
  <c r="DB110" i="3"/>
  <c r="BX110" i="3"/>
  <c r="BS110" i="3"/>
  <c r="BI110" i="3"/>
  <c r="AY110" i="3"/>
  <c r="AO110" i="3"/>
  <c r="AJ110" i="3"/>
  <c r="AE110" i="3"/>
  <c r="Z110" i="3"/>
  <c r="P110" i="3"/>
  <c r="DO109" i="3"/>
  <c r="DG109" i="3"/>
  <c r="DB109" i="3"/>
  <c r="BX109" i="3"/>
  <c r="BS109" i="3"/>
  <c r="BI109" i="3"/>
  <c r="AY109" i="3"/>
  <c r="AO109" i="3"/>
  <c r="AJ109" i="3"/>
  <c r="AE109" i="3"/>
  <c r="Z109" i="3"/>
  <c r="P109" i="3"/>
  <c r="DP108" i="3"/>
  <c r="DH108" i="3"/>
  <c r="BY108" i="3"/>
  <c r="BJ108" i="3"/>
  <c r="AZ108" i="3"/>
  <c r="AP108" i="3"/>
  <c r="AK108" i="3"/>
  <c r="AF108" i="3"/>
  <c r="AA108" i="3"/>
  <c r="DO107" i="3"/>
  <c r="DG107" i="3"/>
  <c r="DB107" i="3"/>
  <c r="BX107" i="3"/>
  <c r="BS107" i="3"/>
  <c r="BI107" i="3"/>
  <c r="AY107" i="3"/>
  <c r="AO107" i="3"/>
  <c r="AJ107" i="3"/>
  <c r="AE107" i="3"/>
  <c r="Z107" i="3"/>
  <c r="P107" i="3"/>
  <c r="DO106" i="3"/>
  <c r="DG106" i="3"/>
  <c r="DB106" i="3"/>
  <c r="BX106" i="3"/>
  <c r="BS106" i="3"/>
  <c r="BI106" i="3"/>
  <c r="AY106" i="3"/>
  <c r="AO106" i="3"/>
  <c r="AJ106" i="3"/>
  <c r="AE106" i="3"/>
  <c r="Z106" i="3"/>
  <c r="P106" i="3"/>
  <c r="DO105" i="3"/>
  <c r="DG105" i="3"/>
  <c r="DB105" i="3"/>
  <c r="BX105" i="3"/>
  <c r="BS105" i="3"/>
  <c r="BI105" i="3"/>
  <c r="AY105" i="3"/>
  <c r="AO105" i="3"/>
  <c r="AJ105" i="3"/>
  <c r="AE105" i="3"/>
  <c r="Z105" i="3"/>
  <c r="P105" i="3"/>
  <c r="DO104" i="3"/>
  <c r="DG104" i="3"/>
  <c r="DB104" i="3"/>
  <c r="BX104" i="3"/>
  <c r="BS104" i="3"/>
  <c r="BI104" i="3"/>
  <c r="AY104" i="3"/>
  <c r="AO104" i="3"/>
  <c r="AJ104" i="3"/>
  <c r="AE104" i="3"/>
  <c r="Z104" i="3"/>
  <c r="P104" i="3"/>
  <c r="DO103" i="3"/>
  <c r="DG103" i="3"/>
  <c r="DB103" i="3"/>
  <c r="BX103" i="3"/>
  <c r="BS103" i="3"/>
  <c r="BI103" i="3"/>
  <c r="AY103" i="3"/>
  <c r="AO103" i="3"/>
  <c r="AJ103" i="3"/>
  <c r="AE103" i="3"/>
  <c r="Z103" i="3"/>
  <c r="P103" i="3"/>
  <c r="DO102" i="3"/>
  <c r="DG102" i="3"/>
  <c r="DB102" i="3"/>
  <c r="BX102" i="3"/>
  <c r="BS102" i="3"/>
  <c r="BN102" i="3"/>
  <c r="BI102" i="3"/>
  <c r="AY102" i="3"/>
  <c r="AO102" i="3"/>
  <c r="AJ102" i="3"/>
  <c r="AE102" i="3"/>
  <c r="Z102" i="3"/>
  <c r="P102" i="3"/>
  <c r="DP101" i="3"/>
  <c r="DG101" i="3"/>
  <c r="CI101" i="3"/>
  <c r="BY101" i="3"/>
  <c r="BT101" i="3"/>
  <c r="BO101" i="3"/>
  <c r="BJ101" i="3"/>
  <c r="AZ101" i="3"/>
  <c r="AP101" i="3"/>
  <c r="AK101" i="3"/>
  <c r="AF101" i="3"/>
  <c r="DO100" i="3"/>
  <c r="DG100" i="3"/>
  <c r="DB100" i="3"/>
  <c r="BX100" i="3"/>
  <c r="BS100" i="3"/>
  <c r="BI100" i="3"/>
  <c r="AY100" i="3"/>
  <c r="AO100" i="3"/>
  <c r="AJ100" i="3"/>
  <c r="AE100" i="3"/>
  <c r="Z100" i="3"/>
  <c r="P100" i="3"/>
  <c r="DO99" i="3"/>
  <c r="DG99" i="3"/>
  <c r="DB99" i="3"/>
  <c r="BX99" i="3"/>
  <c r="BS99" i="3"/>
  <c r="BI99" i="3"/>
  <c r="AY99" i="3"/>
  <c r="AO99" i="3"/>
  <c r="AJ99" i="3"/>
  <c r="AE99" i="3"/>
  <c r="Z99" i="3"/>
  <c r="P99" i="3"/>
  <c r="DO98" i="3"/>
  <c r="DG98" i="3"/>
  <c r="DB98" i="3"/>
  <c r="BX98" i="3"/>
  <c r="BS98" i="3"/>
  <c r="BI98" i="3"/>
  <c r="AY98" i="3"/>
  <c r="AO98" i="3"/>
  <c r="AJ98" i="3"/>
  <c r="AE98" i="3"/>
  <c r="P98" i="3"/>
  <c r="DO97" i="3"/>
  <c r="DG97" i="3"/>
  <c r="DB97" i="3"/>
  <c r="BX97" i="3"/>
  <c r="BS97" i="3"/>
  <c r="BI97" i="3"/>
  <c r="AY97" i="3"/>
  <c r="AO97" i="3"/>
  <c r="AJ97" i="3"/>
  <c r="AE97" i="3"/>
  <c r="Z97" i="3"/>
  <c r="P97" i="3"/>
  <c r="DP96" i="3"/>
  <c r="DB96" i="3"/>
  <c r="CI96" i="3"/>
  <c r="BY96" i="3"/>
  <c r="BT96" i="3"/>
  <c r="BJ96" i="3"/>
  <c r="AZ96" i="3"/>
  <c r="AP96" i="3"/>
  <c r="AK96" i="3"/>
  <c r="AF96" i="3"/>
  <c r="DO95" i="3"/>
  <c r="DG95" i="3"/>
  <c r="DB95" i="3"/>
  <c r="BX95" i="3"/>
  <c r="BS95" i="3"/>
  <c r="BI95" i="3"/>
  <c r="AY95" i="3"/>
  <c r="AO95" i="3"/>
  <c r="AJ95" i="3"/>
  <c r="AE95" i="3"/>
  <c r="Z95" i="3"/>
  <c r="P95" i="3"/>
  <c r="DO94" i="3"/>
  <c r="DG94" i="3"/>
  <c r="DB94" i="3"/>
  <c r="BX94" i="3"/>
  <c r="BS94" i="3"/>
  <c r="BI94" i="3"/>
  <c r="AY94" i="3"/>
  <c r="AO94" i="3"/>
  <c r="AJ94" i="3"/>
  <c r="AE94" i="3"/>
  <c r="Z94" i="3"/>
  <c r="P94" i="3"/>
  <c r="DO93" i="3"/>
  <c r="DG93" i="3"/>
  <c r="DB93" i="3"/>
  <c r="BX93" i="3"/>
  <c r="BS93" i="3"/>
  <c r="BI93" i="3"/>
  <c r="AY93" i="3"/>
  <c r="AO93" i="3"/>
  <c r="AJ93" i="3"/>
  <c r="AE93" i="3"/>
  <c r="Z93" i="3"/>
  <c r="P93" i="3"/>
  <c r="DO92" i="3"/>
  <c r="DG92" i="3"/>
  <c r="DB92" i="3"/>
  <c r="BX92" i="3"/>
  <c r="BS92" i="3"/>
  <c r="BI92" i="3"/>
  <c r="AY92" i="3"/>
  <c r="AO92" i="3"/>
  <c r="AJ92" i="3"/>
  <c r="AE92" i="3"/>
  <c r="Z92" i="3"/>
  <c r="P92" i="3"/>
  <c r="DO91" i="3"/>
  <c r="DG91" i="3"/>
  <c r="DB91" i="3"/>
  <c r="BX91" i="3"/>
  <c r="BS91" i="3"/>
  <c r="BI91" i="3"/>
  <c r="AY91" i="3"/>
  <c r="AO91" i="3"/>
  <c r="AE91" i="3"/>
  <c r="Z91" i="3"/>
  <c r="P91" i="3"/>
  <c r="DP90" i="3"/>
  <c r="DH90" i="3"/>
  <c r="CI90" i="3"/>
  <c r="BY90" i="3"/>
  <c r="BT90" i="3"/>
  <c r="BJ90" i="3"/>
  <c r="AZ90" i="3"/>
  <c r="AP90" i="3"/>
  <c r="AK90" i="3"/>
  <c r="AF90" i="3"/>
  <c r="DO89" i="3"/>
  <c r="DG89" i="3"/>
  <c r="DB89" i="3"/>
  <c r="BX89" i="3"/>
  <c r="BS89" i="3"/>
  <c r="BI89" i="3"/>
  <c r="AY89" i="3"/>
  <c r="AO89" i="3"/>
  <c r="AJ89" i="3"/>
  <c r="AE89" i="3"/>
  <c r="Z89" i="3"/>
  <c r="P89" i="3"/>
  <c r="DO88" i="3"/>
  <c r="DG88" i="3"/>
  <c r="DB88" i="3"/>
  <c r="BX88" i="3"/>
  <c r="BS88" i="3"/>
  <c r="BI88" i="3"/>
  <c r="AY88" i="3"/>
  <c r="AO88" i="3"/>
  <c r="AJ88" i="3"/>
  <c r="AE88" i="3"/>
  <c r="Z88" i="3"/>
  <c r="P88" i="3"/>
  <c r="DO87" i="3"/>
  <c r="DG87" i="3"/>
  <c r="DB87" i="3"/>
  <c r="BX87" i="3"/>
  <c r="BS87" i="3"/>
  <c r="BI87" i="3"/>
  <c r="AY87" i="3"/>
  <c r="AO87" i="3"/>
  <c r="AJ87" i="3"/>
  <c r="Z87" i="3"/>
  <c r="P87" i="3"/>
  <c r="DO86" i="3"/>
  <c r="DG86" i="3"/>
  <c r="DB86" i="3"/>
  <c r="BX86" i="3"/>
  <c r="BS86" i="3"/>
  <c r="BI86" i="3"/>
  <c r="AY86" i="3"/>
  <c r="AJ86" i="3"/>
  <c r="Z86" i="3"/>
  <c r="P86" i="3"/>
  <c r="DO85" i="3"/>
  <c r="DG85" i="3"/>
  <c r="DB85" i="3"/>
  <c r="BX85" i="3"/>
  <c r="BS85" i="3"/>
  <c r="BI85" i="3"/>
  <c r="AY85" i="3"/>
  <c r="AJ85" i="3"/>
  <c r="Z85" i="3"/>
  <c r="P85" i="3"/>
  <c r="DP84" i="3"/>
  <c r="DH84" i="3"/>
  <c r="CI84" i="3"/>
  <c r="BY84" i="3"/>
  <c r="BT84" i="3"/>
  <c r="BJ84" i="3"/>
  <c r="AZ84" i="3"/>
  <c r="AP84" i="3"/>
  <c r="AK84" i="3"/>
  <c r="DO81" i="3"/>
  <c r="DG81" i="3"/>
  <c r="DB81" i="3"/>
  <c r="CC81" i="3"/>
  <c r="BX81" i="3"/>
  <c r="BS81" i="3"/>
  <c r="BI81" i="3"/>
  <c r="AY81" i="3"/>
  <c r="AO81" i="3"/>
  <c r="AJ81" i="3"/>
  <c r="AE81" i="3"/>
  <c r="Z81" i="3"/>
  <c r="P81" i="3"/>
  <c r="DP80" i="3"/>
  <c r="DH80" i="3"/>
  <c r="DB80" i="3"/>
  <c r="CI80" i="3"/>
  <c r="BY80" i="3"/>
  <c r="BJ80" i="3"/>
  <c r="AZ80" i="3"/>
  <c r="AP80" i="3"/>
  <c r="AF80" i="3"/>
  <c r="DO76" i="3"/>
  <c r="DG76" i="3"/>
  <c r="DB76" i="3"/>
  <c r="BX76" i="3"/>
  <c r="BS76" i="3"/>
  <c r="BI76" i="3"/>
  <c r="AY76" i="3"/>
  <c r="AO76" i="3"/>
  <c r="AJ76" i="3"/>
  <c r="AE76" i="3"/>
  <c r="Z76" i="3"/>
  <c r="P76" i="3"/>
  <c r="DB75" i="3"/>
  <c r="CI75" i="3"/>
  <c r="BY75" i="3"/>
  <c r="BT75" i="3"/>
  <c r="BJ75" i="3"/>
  <c r="AZ75" i="3"/>
  <c r="AO75" i="3"/>
  <c r="AK75" i="3"/>
  <c r="AF75" i="3"/>
  <c r="AA75" i="3"/>
  <c r="DO74" i="3"/>
  <c r="DG74" i="3"/>
  <c r="DB74" i="3"/>
  <c r="CC74" i="3"/>
  <c r="BX74" i="3"/>
  <c r="BS74" i="3"/>
  <c r="BI74" i="3"/>
  <c r="AY74" i="3"/>
  <c r="AO74" i="3"/>
  <c r="AJ74" i="3"/>
  <c r="AE74" i="3"/>
  <c r="Z74" i="3"/>
  <c r="P74" i="3"/>
  <c r="DO73" i="3"/>
  <c r="DG73" i="3"/>
  <c r="DB73" i="3"/>
  <c r="CC73" i="3"/>
  <c r="BX73" i="3"/>
  <c r="BS73" i="3"/>
  <c r="BI73" i="3"/>
  <c r="AY73" i="3"/>
  <c r="AO73" i="3"/>
  <c r="AJ73" i="3"/>
  <c r="AE73" i="3"/>
  <c r="Z73" i="3"/>
  <c r="P73" i="3"/>
  <c r="DO72" i="3"/>
  <c r="DG72" i="3"/>
  <c r="DB72" i="3"/>
  <c r="CC72" i="3"/>
  <c r="BX72" i="3"/>
  <c r="BS72" i="3"/>
  <c r="BI72" i="3"/>
  <c r="AY72" i="3"/>
  <c r="AO72" i="3"/>
  <c r="AJ72" i="3"/>
  <c r="AE72" i="3"/>
  <c r="Z72" i="3"/>
  <c r="P72" i="3"/>
  <c r="DO71" i="3"/>
  <c r="DG71" i="3"/>
  <c r="DB71" i="3"/>
  <c r="CC71" i="3"/>
  <c r="BX71" i="3"/>
  <c r="BS71" i="3"/>
  <c r="BI71" i="3"/>
  <c r="AY71" i="3"/>
  <c r="AO71" i="3"/>
  <c r="AJ71" i="3"/>
  <c r="AE71" i="3"/>
  <c r="Z71" i="3"/>
  <c r="P71" i="3"/>
  <c r="DO70" i="3"/>
  <c r="DG70" i="3"/>
  <c r="DB70" i="3"/>
  <c r="CC70" i="3"/>
  <c r="BX70" i="3"/>
  <c r="BS70" i="3"/>
  <c r="BI70" i="3"/>
  <c r="AY70" i="3"/>
  <c r="AO70" i="3"/>
  <c r="AJ70" i="3"/>
  <c r="AE70" i="3"/>
  <c r="Z70" i="3"/>
  <c r="P70" i="3"/>
  <c r="BT69" i="3"/>
  <c r="BJ69" i="3"/>
  <c r="AZ69" i="3"/>
  <c r="AK69" i="3"/>
  <c r="AF69" i="3"/>
  <c r="DO64" i="3"/>
  <c r="DG64" i="3"/>
  <c r="DB64" i="3"/>
  <c r="BS64" i="3"/>
  <c r="BI64" i="3"/>
  <c r="AY64" i="3"/>
  <c r="AO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O62" i="3"/>
  <c r="DG62" i="3"/>
  <c r="DB62" i="3"/>
  <c r="BX62" i="3"/>
  <c r="BI62" i="3"/>
  <c r="AY62" i="3"/>
  <c r="AO62" i="3"/>
  <c r="AJ62" i="3"/>
  <c r="AE62" i="3"/>
  <c r="Z62" i="3"/>
  <c r="P62" i="3"/>
  <c r="DO61" i="3"/>
  <c r="DG61" i="3"/>
  <c r="DB61" i="3"/>
  <c r="BX61" i="3"/>
  <c r="BI61" i="3"/>
  <c r="AY61" i="3"/>
  <c r="AO61" i="3"/>
  <c r="AJ61" i="3"/>
  <c r="AE61" i="3"/>
  <c r="Z61" i="3"/>
  <c r="P61" i="3"/>
  <c r="DO60" i="3"/>
  <c r="DG60" i="3"/>
  <c r="DB60" i="3"/>
  <c r="BX60" i="3"/>
  <c r="BI60" i="3"/>
  <c r="AY60" i="3"/>
  <c r="AO60" i="3"/>
  <c r="AJ60" i="3"/>
  <c r="AE60" i="3"/>
  <c r="Z60" i="3"/>
  <c r="P60" i="3"/>
  <c r="DO59" i="3"/>
  <c r="DG59" i="3"/>
  <c r="DB59" i="3"/>
  <c r="BX59" i="3"/>
  <c r="BI59" i="3"/>
  <c r="AY59" i="3"/>
  <c r="AO59" i="3"/>
  <c r="AJ59" i="3"/>
  <c r="AE59" i="3"/>
  <c r="Z59" i="3"/>
  <c r="P59" i="3"/>
  <c r="DO58" i="3"/>
  <c r="DG58" i="3"/>
  <c r="DB58" i="3"/>
  <c r="BX58" i="3"/>
  <c r="BI58" i="3"/>
  <c r="AY58" i="3"/>
  <c r="AO58" i="3"/>
  <c r="AJ58" i="3"/>
  <c r="AE58" i="3"/>
  <c r="Z58" i="3"/>
  <c r="P58" i="3"/>
  <c r="DO57" i="3"/>
  <c r="DG57" i="3"/>
  <c r="DB57" i="3"/>
  <c r="BX57" i="3"/>
  <c r="BI57" i="3"/>
  <c r="AY57" i="3"/>
  <c r="AO57" i="3"/>
  <c r="AJ57" i="3"/>
  <c r="AE57" i="3"/>
  <c r="Z57" i="3"/>
  <c r="P57" i="3"/>
  <c r="DP56" i="3"/>
  <c r="DH56" i="3"/>
  <c r="CI56" i="3"/>
  <c r="BY56" i="3"/>
  <c r="BT56" i="3"/>
  <c r="BJ56" i="3"/>
  <c r="AZ56" i="3"/>
  <c r="AP56" i="3"/>
  <c r="AK56" i="3"/>
  <c r="DO55" i="3"/>
  <c r="DG55" i="3"/>
  <c r="DB55" i="3"/>
  <c r="CC55" i="3"/>
  <c r="BX55" i="3"/>
  <c r="BS55" i="3"/>
  <c r="BI55" i="3"/>
  <c r="AY55" i="3"/>
  <c r="AO55" i="3"/>
  <c r="AJ55" i="3"/>
  <c r="AE55" i="3"/>
  <c r="Z55" i="3"/>
  <c r="P55" i="3"/>
  <c r="DO54" i="3"/>
  <c r="DG54" i="3"/>
  <c r="DB54" i="3"/>
  <c r="CC54" i="3"/>
  <c r="BX54" i="3"/>
  <c r="BS54" i="3"/>
  <c r="BI54" i="3"/>
  <c r="AY54" i="3"/>
  <c r="AO54" i="3"/>
  <c r="AJ54" i="3"/>
  <c r="AE54" i="3"/>
  <c r="Z54" i="3"/>
  <c r="P54" i="3"/>
  <c r="DO53" i="3"/>
  <c r="DG53" i="3"/>
  <c r="DB53" i="3"/>
  <c r="CC53" i="3"/>
  <c r="BX53" i="3"/>
  <c r="BS53" i="3"/>
  <c r="BI53" i="3"/>
  <c r="AY53" i="3"/>
  <c r="AO53" i="3"/>
  <c r="AJ53" i="3"/>
  <c r="AE53" i="3"/>
  <c r="Z53" i="3"/>
  <c r="P53" i="3"/>
  <c r="DO52" i="3"/>
  <c r="DG52" i="3"/>
  <c r="DB52" i="3"/>
  <c r="CC52" i="3"/>
  <c r="BX52" i="3"/>
  <c r="BS52" i="3"/>
  <c r="BI52" i="3"/>
  <c r="AY52" i="3"/>
  <c r="AO52" i="3"/>
  <c r="AJ52" i="3"/>
  <c r="AE52" i="3"/>
  <c r="Z52" i="3"/>
  <c r="P52" i="3"/>
  <c r="DO51" i="3"/>
  <c r="DG51" i="3"/>
  <c r="DB51" i="3"/>
  <c r="CC51" i="3"/>
  <c r="BX51" i="3"/>
  <c r="BS51" i="3"/>
  <c r="BI51" i="3"/>
  <c r="AY51" i="3"/>
  <c r="AO51" i="3"/>
  <c r="AJ51" i="3"/>
  <c r="AE51" i="3"/>
  <c r="Z51" i="3"/>
  <c r="P51" i="3"/>
  <c r="DO50" i="3"/>
  <c r="DG50" i="3"/>
  <c r="DB50" i="3"/>
  <c r="CC50" i="3"/>
  <c r="BX50" i="3"/>
  <c r="BS50" i="3"/>
  <c r="BI50" i="3"/>
  <c r="AY50" i="3"/>
  <c r="AO50" i="3"/>
  <c r="AJ50" i="3"/>
  <c r="AE50" i="3"/>
  <c r="Z50" i="3"/>
  <c r="P50" i="3"/>
  <c r="DO49" i="3"/>
  <c r="DG49" i="3"/>
  <c r="DB49" i="3"/>
  <c r="CC49" i="3"/>
  <c r="BX49" i="3"/>
  <c r="BS49" i="3"/>
  <c r="BI49" i="3"/>
  <c r="AY49" i="3"/>
  <c r="AO49" i="3"/>
  <c r="AJ49" i="3"/>
  <c r="AE49" i="3"/>
  <c r="Z49" i="3"/>
  <c r="P49" i="3"/>
  <c r="DP48" i="3"/>
  <c r="DH48" i="3"/>
  <c r="CI48" i="3"/>
  <c r="BT48" i="3"/>
  <c r="BJ48" i="3"/>
  <c r="AZ48" i="3"/>
  <c r="AK48" i="3"/>
  <c r="AF48" i="3"/>
  <c r="DO47" i="3"/>
  <c r="DG47" i="3"/>
  <c r="DB47" i="3"/>
  <c r="BX47" i="3"/>
  <c r="BS47" i="3"/>
  <c r="BI47" i="3"/>
  <c r="AY47" i="3"/>
  <c r="AO47" i="3"/>
  <c r="AJ47" i="3"/>
  <c r="AE47" i="3"/>
  <c r="Z47" i="3"/>
  <c r="P47" i="3"/>
  <c r="DO46" i="3"/>
  <c r="DG46" i="3"/>
  <c r="DB46" i="3"/>
  <c r="BX46" i="3"/>
  <c r="BS46" i="3"/>
  <c r="BI46" i="3"/>
  <c r="AY46" i="3"/>
  <c r="AO46" i="3"/>
  <c r="AJ46" i="3"/>
  <c r="AE46" i="3"/>
  <c r="Z46" i="3"/>
  <c r="P46" i="3"/>
  <c r="DO45" i="3"/>
  <c r="DG45" i="3"/>
  <c r="DB45" i="3"/>
  <c r="BX45" i="3"/>
  <c r="BS45" i="3"/>
  <c r="BI45" i="3"/>
  <c r="AY45" i="3"/>
  <c r="AO45" i="3"/>
  <c r="AJ45" i="3"/>
  <c r="AE45" i="3"/>
  <c r="Z45" i="3"/>
  <c r="P45" i="3"/>
  <c r="DO44" i="3"/>
  <c r="DG44" i="3"/>
  <c r="DB44" i="3"/>
  <c r="BX44" i="3"/>
  <c r="BS44" i="3"/>
  <c r="BI44" i="3"/>
  <c r="AY44" i="3"/>
  <c r="AO44" i="3"/>
  <c r="AJ44" i="3"/>
  <c r="AE44" i="3"/>
  <c r="Z44" i="3"/>
  <c r="P44" i="3"/>
  <c r="DO43" i="3"/>
  <c r="DG43" i="3"/>
  <c r="DB43" i="3"/>
  <c r="BX43" i="3"/>
  <c r="BS43" i="3"/>
  <c r="BI43" i="3"/>
  <c r="AY43" i="3"/>
  <c r="AO43" i="3"/>
  <c r="AJ43" i="3"/>
  <c r="AE43" i="3"/>
  <c r="Z43" i="3"/>
  <c r="P43" i="3"/>
  <c r="DP42" i="3"/>
  <c r="DH42" i="3"/>
  <c r="CI42" i="3"/>
  <c r="BY42" i="3"/>
  <c r="BJ42" i="3"/>
  <c r="AZ42" i="3"/>
  <c r="AP42" i="3"/>
  <c r="AK42" i="3"/>
  <c r="AF42" i="3"/>
  <c r="DO41" i="3"/>
  <c r="DG41" i="3"/>
  <c r="DB41" i="3"/>
  <c r="BX41" i="3"/>
  <c r="BS41" i="3"/>
  <c r="BI41" i="3"/>
  <c r="AY41" i="3"/>
  <c r="AO41" i="3"/>
  <c r="AJ41" i="3"/>
  <c r="AE41" i="3"/>
  <c r="Z41" i="3"/>
  <c r="P41" i="3"/>
  <c r="DO40" i="3"/>
  <c r="DG40" i="3"/>
  <c r="DB40" i="3"/>
  <c r="BX40" i="3"/>
  <c r="BS40" i="3"/>
  <c r="BI40" i="3"/>
  <c r="AY40" i="3"/>
  <c r="AO40" i="3"/>
  <c r="AJ40" i="3"/>
  <c r="AE40" i="3"/>
  <c r="Z40" i="3"/>
  <c r="P40" i="3"/>
  <c r="DO39" i="3"/>
  <c r="DG39" i="3"/>
  <c r="DB39" i="3"/>
  <c r="BX39" i="3"/>
  <c r="BS39" i="3"/>
  <c r="BI39" i="3"/>
  <c r="AY39" i="3"/>
  <c r="AO39" i="3"/>
  <c r="AJ39" i="3"/>
  <c r="AE39" i="3"/>
  <c r="Z39" i="3"/>
  <c r="P39" i="3"/>
  <c r="DO38" i="3"/>
  <c r="DG38" i="3"/>
  <c r="DB38" i="3"/>
  <c r="BX38" i="3"/>
  <c r="BS38" i="3"/>
  <c r="BI38" i="3"/>
  <c r="AY38" i="3"/>
  <c r="AO38" i="3"/>
  <c r="AJ38" i="3"/>
  <c r="AE38" i="3"/>
  <c r="Z38" i="3"/>
  <c r="P38" i="3"/>
  <c r="DO37" i="3"/>
  <c r="DG37" i="3"/>
  <c r="DB37" i="3"/>
  <c r="BX37" i="3"/>
  <c r="BS37" i="3"/>
  <c r="BI37" i="3"/>
  <c r="AY37" i="3"/>
  <c r="AO37" i="3"/>
  <c r="AJ37" i="3"/>
  <c r="AE37" i="3"/>
  <c r="Z37" i="3"/>
  <c r="P37" i="3"/>
  <c r="DO36" i="3"/>
  <c r="DG36" i="3"/>
  <c r="DB36" i="3"/>
  <c r="BX36" i="3"/>
  <c r="BS36" i="3"/>
  <c r="BI36" i="3"/>
  <c r="AY36" i="3"/>
  <c r="AO36" i="3"/>
  <c r="AJ36" i="3"/>
  <c r="AE36" i="3"/>
  <c r="Z36" i="3"/>
  <c r="P36" i="3"/>
  <c r="DO35" i="3"/>
  <c r="DG35" i="3"/>
  <c r="DB35" i="3"/>
  <c r="BX35" i="3"/>
  <c r="BS35" i="3"/>
  <c r="BI35" i="3"/>
  <c r="AY35" i="3"/>
  <c r="AO35" i="3"/>
  <c r="AJ35" i="3"/>
  <c r="AE35" i="3"/>
  <c r="Z35" i="3"/>
  <c r="P35" i="3"/>
  <c r="DO34" i="3"/>
  <c r="DG34" i="3"/>
  <c r="DB34" i="3"/>
  <c r="BX34" i="3"/>
  <c r="BS34" i="3"/>
  <c r="BI34" i="3"/>
  <c r="AY34" i="3"/>
  <c r="AO34" i="3"/>
  <c r="AJ34" i="3"/>
  <c r="AE34" i="3"/>
  <c r="Z34" i="3"/>
  <c r="P34" i="3"/>
  <c r="DO33" i="3"/>
  <c r="DG33" i="3"/>
  <c r="DB33" i="3"/>
  <c r="BX33" i="3"/>
  <c r="BS33" i="3"/>
  <c r="BI33" i="3"/>
  <c r="AY33" i="3"/>
  <c r="AO33" i="3"/>
  <c r="AJ33" i="3"/>
  <c r="AE33" i="3"/>
  <c r="Z33" i="3"/>
  <c r="P33" i="3"/>
  <c r="DO32" i="3"/>
  <c r="DG32" i="3"/>
  <c r="DB32" i="3"/>
  <c r="BX32" i="3"/>
  <c r="BS32" i="3"/>
  <c r="BI32" i="3"/>
  <c r="AY32" i="3"/>
  <c r="AO32" i="3"/>
  <c r="AJ32" i="3"/>
  <c r="AE32" i="3"/>
  <c r="Z32" i="3"/>
  <c r="P32" i="3"/>
  <c r="DO31" i="3"/>
  <c r="DG31" i="3"/>
  <c r="DB31" i="3"/>
  <c r="BX31" i="3"/>
  <c r="BS31" i="3"/>
  <c r="BI31" i="3"/>
  <c r="AY31" i="3"/>
  <c r="AO31" i="3"/>
  <c r="AJ31" i="3"/>
  <c r="AE31" i="3"/>
  <c r="Z31" i="3"/>
  <c r="P31" i="3"/>
  <c r="DP30" i="3"/>
  <c r="DH30" i="3"/>
  <c r="CI30" i="3"/>
  <c r="BY30" i="3"/>
  <c r="BT30" i="3"/>
  <c r="BJ30" i="3"/>
  <c r="AZ30" i="3"/>
  <c r="AP30" i="3"/>
  <c r="AK30" i="3"/>
  <c r="AF30" i="3"/>
  <c r="DO27" i="3"/>
  <c r="DG27" i="3"/>
  <c r="DB27" i="3"/>
  <c r="BX27" i="3"/>
  <c r="BS27" i="3"/>
  <c r="BI27" i="3"/>
  <c r="AY27" i="3"/>
  <c r="AO27" i="3"/>
  <c r="AJ27" i="3"/>
  <c r="AE27" i="3"/>
  <c r="Z27" i="3"/>
  <c r="P27" i="3"/>
  <c r="DO29" i="3"/>
  <c r="DB29" i="3"/>
  <c r="BX29" i="3"/>
  <c r="BS29" i="3"/>
  <c r="BI29" i="3"/>
  <c r="AY29" i="3"/>
  <c r="AO29" i="3"/>
  <c r="AJ29" i="3"/>
  <c r="AE29" i="3"/>
  <c r="Z29" i="3"/>
  <c r="P29" i="3"/>
  <c r="DO28" i="3"/>
  <c r="DG28" i="3"/>
  <c r="DB28" i="3"/>
  <c r="BX28" i="3"/>
  <c r="BS28" i="3"/>
  <c r="BI28" i="3"/>
  <c r="AY28" i="3"/>
  <c r="AO28" i="3"/>
  <c r="AJ28" i="3"/>
  <c r="AE28" i="3"/>
  <c r="Z28" i="3"/>
  <c r="P28" i="3"/>
  <c r="DO26" i="3"/>
  <c r="DG26" i="3"/>
  <c r="DB26" i="3"/>
  <c r="BX26" i="3"/>
  <c r="BS26" i="3"/>
  <c r="BI26" i="3"/>
  <c r="AY26" i="3"/>
  <c r="AO26" i="3"/>
  <c r="AJ26" i="3"/>
  <c r="AE26" i="3"/>
  <c r="Z26" i="3"/>
  <c r="P26" i="3"/>
  <c r="DO25" i="3"/>
  <c r="DG25" i="3"/>
  <c r="DB25" i="3"/>
  <c r="BX25" i="3"/>
  <c r="BS25" i="3"/>
  <c r="BI25" i="3"/>
  <c r="AY25" i="3"/>
  <c r="AO25" i="3"/>
  <c r="AJ25" i="3"/>
  <c r="AE25" i="3"/>
  <c r="Z25" i="3"/>
  <c r="P25" i="3"/>
  <c r="DP24" i="3"/>
  <c r="DH24" i="3"/>
  <c r="DC24" i="3"/>
  <c r="CI24" i="3"/>
  <c r="BY24" i="3"/>
  <c r="BT24" i="3"/>
  <c r="BJ24" i="3"/>
  <c r="AZ24" i="3"/>
  <c r="AP24" i="3"/>
  <c r="AK24" i="3"/>
  <c r="AF24" i="3"/>
  <c r="DO23" i="3"/>
  <c r="DG23" i="3"/>
  <c r="DB23" i="3"/>
  <c r="CC23" i="3"/>
  <c r="BX23" i="3"/>
  <c r="BS23" i="3"/>
  <c r="BI23" i="3"/>
  <c r="AY23" i="3"/>
  <c r="AO23" i="3"/>
  <c r="AJ23" i="3"/>
  <c r="AE23" i="3"/>
  <c r="Z23" i="3"/>
  <c r="P23" i="3"/>
  <c r="DO22" i="3"/>
  <c r="DG22" i="3"/>
  <c r="DB22" i="3"/>
  <c r="CC22" i="3"/>
  <c r="BX22" i="3"/>
  <c r="BS22" i="3"/>
  <c r="BI22" i="3"/>
  <c r="AY22" i="3"/>
  <c r="AO22" i="3"/>
  <c r="AJ22" i="3"/>
  <c r="AE22" i="3"/>
  <c r="Z22" i="3"/>
  <c r="P22" i="3"/>
  <c r="DO21" i="3"/>
  <c r="DG21" i="3"/>
  <c r="DB21" i="3"/>
  <c r="CC21" i="3"/>
  <c r="BX21" i="3"/>
  <c r="BS21" i="3"/>
  <c r="BI21" i="3"/>
  <c r="AY21" i="3"/>
  <c r="AO21" i="3"/>
  <c r="AJ21" i="3"/>
  <c r="AE21" i="3"/>
  <c r="Z21" i="3"/>
  <c r="P21" i="3"/>
  <c r="DO20" i="3"/>
  <c r="DG20" i="3"/>
  <c r="DB20" i="3"/>
  <c r="CC20" i="3"/>
  <c r="BX20" i="3"/>
  <c r="BS20" i="3"/>
  <c r="BI20" i="3"/>
  <c r="AY20" i="3"/>
  <c r="AO20" i="3"/>
  <c r="AJ20" i="3"/>
  <c r="AE20" i="3"/>
  <c r="Z20" i="3"/>
  <c r="P20" i="3"/>
  <c r="DO19" i="3"/>
  <c r="DG19" i="3"/>
  <c r="DB19" i="3"/>
  <c r="CC19" i="3"/>
  <c r="BX19" i="3"/>
  <c r="BS19" i="3"/>
  <c r="BI19" i="3"/>
  <c r="AY19" i="3"/>
  <c r="AO19" i="3"/>
  <c r="AJ19" i="3"/>
  <c r="AE19" i="3"/>
  <c r="Z19" i="3"/>
  <c r="P19" i="3"/>
  <c r="DP18" i="3"/>
  <c r="DH18" i="3"/>
  <c r="DC18" i="3"/>
  <c r="CI18" i="3"/>
  <c r="BY18" i="3"/>
  <c r="BT18" i="3"/>
  <c r="BI18" i="3"/>
  <c r="AZ18" i="3"/>
  <c r="AK18" i="3"/>
  <c r="AF18" i="3"/>
  <c r="DO15" i="3"/>
  <c r="DG15" i="3"/>
  <c r="DB15" i="3"/>
  <c r="BX15" i="3"/>
  <c r="BS15" i="3"/>
  <c r="BI15" i="3"/>
  <c r="AY15" i="3"/>
  <c r="AO15" i="3"/>
  <c r="AJ15" i="3"/>
  <c r="AE15" i="3"/>
  <c r="P15" i="3"/>
  <c r="DO17" i="3"/>
  <c r="DG17" i="3"/>
  <c r="DB17" i="3"/>
  <c r="BX17" i="3"/>
  <c r="BS17" i="3"/>
  <c r="BI17" i="3"/>
  <c r="AY17" i="3"/>
  <c r="AO17" i="3"/>
  <c r="AJ17" i="3"/>
  <c r="AE17" i="3"/>
  <c r="P17" i="3"/>
  <c r="DO16" i="3"/>
  <c r="DG16" i="3"/>
  <c r="DB16" i="3"/>
  <c r="BX16" i="3"/>
  <c r="BS16" i="3"/>
  <c r="BI16" i="3"/>
  <c r="AY16" i="3"/>
  <c r="AO16" i="3"/>
  <c r="AJ16" i="3"/>
  <c r="AE16" i="3"/>
  <c r="P16" i="3"/>
  <c r="DO14" i="3"/>
  <c r="DG14" i="3"/>
  <c r="DB14" i="3"/>
  <c r="BX14" i="3"/>
  <c r="BS14" i="3"/>
  <c r="BI14" i="3"/>
  <c r="AY14" i="3"/>
  <c r="AO14" i="3"/>
  <c r="AJ14" i="3"/>
  <c r="AE14" i="3"/>
  <c r="P14" i="3"/>
  <c r="DO13" i="3"/>
  <c r="DG13" i="3"/>
  <c r="DB13" i="3"/>
  <c r="BX13" i="3"/>
  <c r="BS13" i="3"/>
  <c r="BI13" i="3"/>
  <c r="AY13" i="3"/>
  <c r="AO13" i="3"/>
  <c r="AJ13" i="3"/>
  <c r="AE13" i="3"/>
  <c r="Z13" i="3"/>
  <c r="P13" i="3"/>
  <c r="DO12" i="3"/>
  <c r="DG12" i="3"/>
  <c r="DB12" i="3"/>
  <c r="BX12" i="3"/>
  <c r="BS12" i="3"/>
  <c r="BI12" i="3"/>
  <c r="AY12" i="3"/>
  <c r="AO12" i="3"/>
  <c r="AJ12" i="3"/>
  <c r="AE12" i="3"/>
  <c r="Z12" i="3"/>
  <c r="P12" i="3"/>
  <c r="DP11" i="3"/>
  <c r="DH11" i="3"/>
  <c r="CI11" i="3"/>
  <c r="BY11" i="3"/>
  <c r="BJ11" i="3"/>
  <c r="AZ11" i="3"/>
  <c r="AP11" i="3"/>
  <c r="AK11" i="3"/>
  <c r="AF11" i="3"/>
  <c r="DO10" i="3"/>
  <c r="DG10" i="3"/>
  <c r="DB10" i="3"/>
  <c r="CC10" i="3"/>
  <c r="BS10" i="3"/>
  <c r="BI10" i="3"/>
  <c r="AY10" i="3"/>
  <c r="AO10" i="3"/>
  <c r="AJ10" i="3"/>
  <c r="AE10" i="3"/>
  <c r="Z10" i="3"/>
  <c r="P10" i="3"/>
  <c r="DO9" i="3"/>
  <c r="DG9" i="3"/>
  <c r="DB9" i="3"/>
  <c r="CC9" i="3"/>
  <c r="BS9" i="3"/>
  <c r="BI9" i="3"/>
  <c r="AY9" i="3"/>
  <c r="AO9" i="3"/>
  <c r="AJ9" i="3"/>
  <c r="AE9" i="3"/>
  <c r="Z9" i="3"/>
  <c r="P9" i="3"/>
  <c r="DO8" i="3"/>
  <c r="DG8" i="3"/>
  <c r="DB8" i="3"/>
  <c r="BS8" i="3"/>
  <c r="BI8" i="3"/>
  <c r="AY8" i="3"/>
  <c r="AJ8" i="3"/>
  <c r="AE8" i="3"/>
  <c r="Z8" i="3"/>
  <c r="P8" i="3"/>
  <c r="DO7" i="3"/>
  <c r="DG7" i="3"/>
  <c r="DB7" i="3"/>
  <c r="BS7" i="3"/>
  <c r="BI7" i="3"/>
  <c r="AY7" i="3"/>
  <c r="AO7" i="3"/>
  <c r="AJ7" i="3"/>
  <c r="AE7" i="3"/>
  <c r="Z7" i="3"/>
  <c r="P7" i="3"/>
  <c r="DP6" i="3"/>
  <c r="DH6" i="3"/>
  <c r="BY6" i="3"/>
  <c r="BT6" i="3"/>
  <c r="BI6" i="3"/>
  <c r="AZ6" i="3"/>
  <c r="AP6" i="3"/>
  <c r="AK6" i="3"/>
  <c r="AF6" i="3"/>
  <c r="H13" i="3" l="1"/>
  <c r="C13" i="3" s="1"/>
  <c r="F13" i="3" s="1"/>
  <c r="H12" i="3"/>
  <c r="K12" i="3" s="1"/>
  <c r="DO69" i="3"/>
  <c r="DP69" i="3"/>
  <c r="AA115" i="3"/>
  <c r="AA101" i="3"/>
  <c r="AA96" i="3"/>
  <c r="AA90" i="3"/>
  <c r="AA84" i="3"/>
  <c r="AA69" i="3"/>
  <c r="AA56" i="3"/>
  <c r="AA48" i="3"/>
  <c r="AA42" i="3"/>
  <c r="AA30" i="3"/>
  <c r="AA24" i="3"/>
  <c r="AA18" i="3"/>
  <c r="AA6" i="3"/>
  <c r="F128" i="3"/>
  <c r="F43" i="3"/>
  <c r="C75" i="3"/>
  <c r="C63" i="3"/>
  <c r="C80" i="3"/>
  <c r="C138" i="3"/>
  <c r="C131" i="3"/>
  <c r="F97" i="3"/>
  <c r="F81" i="3"/>
  <c r="F76" i="3"/>
  <c r="F65" i="3"/>
  <c r="F139" i="3"/>
  <c r="F132" i="3"/>
  <c r="F64" i="3"/>
  <c r="F67" i="3"/>
  <c r="C101" i="3"/>
  <c r="C90" i="3"/>
  <c r="C18" i="3"/>
  <c r="C122" i="3"/>
  <c r="C84" i="3"/>
  <c r="F84" i="3" s="1"/>
  <c r="C30" i="3"/>
  <c r="C108" i="3"/>
  <c r="C115" i="3"/>
  <c r="C96" i="3"/>
  <c r="C69" i="3"/>
  <c r="C42" i="3"/>
  <c r="C24" i="3"/>
  <c r="DH96" i="3"/>
  <c r="DG96" i="3"/>
  <c r="BS80" i="3"/>
  <c r="BT80" i="3"/>
  <c r="AT138" i="3"/>
  <c r="CC138" i="3"/>
  <c r="CC80" i="3"/>
  <c r="AT69" i="3"/>
  <c r="AT48" i="3"/>
  <c r="C48" i="3"/>
  <c r="V143" i="3"/>
  <c r="AT108" i="3"/>
  <c r="AT131" i="3"/>
  <c r="AT122" i="3"/>
  <c r="AT115" i="3"/>
  <c r="DP138" i="3"/>
  <c r="CI6" i="3"/>
  <c r="CH6" i="3"/>
  <c r="N143" i="3"/>
  <c r="BY138" i="3"/>
  <c r="CC96" i="3"/>
  <c r="CD96" i="3"/>
  <c r="F7" i="3"/>
  <c r="BX48" i="3"/>
  <c r="BY48" i="3"/>
  <c r="BS131" i="3"/>
  <c r="BT131" i="3"/>
  <c r="Q6" i="3"/>
  <c r="Q11" i="3"/>
  <c r="Q69" i="3"/>
  <c r="Q101" i="3"/>
  <c r="I108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H30" i="3"/>
  <c r="K30" i="3" s="1"/>
  <c r="H108" i="3"/>
  <c r="H101" i="3"/>
  <c r="AO18" i="3"/>
  <c r="H42" i="3"/>
  <c r="K42" i="3" s="1"/>
  <c r="G131" i="3"/>
  <c r="AO11" i="3"/>
  <c r="H48" i="3"/>
  <c r="H56" i="3"/>
  <c r="H90" i="3"/>
  <c r="H122" i="3"/>
  <c r="G6" i="3"/>
  <c r="K50" i="3"/>
  <c r="DO90" i="3"/>
  <c r="AT71" i="3"/>
  <c r="AY18" i="3"/>
  <c r="BX18" i="3"/>
  <c r="AT100" i="3"/>
  <c r="AE48" i="3"/>
  <c r="AO48" i="3"/>
  <c r="AE18" i="3"/>
  <c r="Z80" i="3"/>
  <c r="H96" i="3"/>
  <c r="AT99" i="3"/>
  <c r="P131" i="3"/>
  <c r="AE6" i="3"/>
  <c r="AJ6" i="3"/>
  <c r="AO6" i="3"/>
  <c r="AT104" i="3"/>
  <c r="AT118" i="3"/>
  <c r="AT123" i="3"/>
  <c r="CC11" i="3"/>
  <c r="DB11" i="3"/>
  <c r="K28" i="3"/>
  <c r="P30" i="3"/>
  <c r="K87" i="3"/>
  <c r="K128" i="3"/>
  <c r="DG18" i="3"/>
  <c r="AT20" i="3"/>
  <c r="P69" i="3"/>
  <c r="Z75" i="3"/>
  <c r="AE75" i="3"/>
  <c r="AJ75" i="3"/>
  <c r="Z84" i="3"/>
  <c r="AE84" i="3"/>
  <c r="AJ84" i="3"/>
  <c r="AO84" i="3"/>
  <c r="AT87" i="3"/>
  <c r="DO96" i="3"/>
  <c r="K100" i="3"/>
  <c r="K104" i="3"/>
  <c r="BX108" i="3"/>
  <c r="DB108" i="3"/>
  <c r="AT112" i="3"/>
  <c r="AT12" i="3"/>
  <c r="AT61" i="3"/>
  <c r="AT26" i="3"/>
  <c r="CC6" i="3"/>
  <c r="DB6" i="3"/>
  <c r="K7" i="3"/>
  <c r="K8" i="3"/>
  <c r="P11" i="3"/>
  <c r="DO11" i="3"/>
  <c r="AT17" i="3"/>
  <c r="AT23" i="3"/>
  <c r="AT37" i="3"/>
  <c r="K38" i="3"/>
  <c r="K43" i="3"/>
  <c r="AT53" i="3"/>
  <c r="K54" i="3"/>
  <c r="Z56" i="3"/>
  <c r="AJ56" i="3"/>
  <c r="BI56" i="3"/>
  <c r="DG56" i="3"/>
  <c r="AT58" i="3"/>
  <c r="AT62" i="3"/>
  <c r="K95" i="3"/>
  <c r="AT95" i="3"/>
  <c r="AT103" i="3"/>
  <c r="K119" i="3"/>
  <c r="AT119" i="3"/>
  <c r="Z122" i="3"/>
  <c r="AE122" i="3"/>
  <c r="AJ122" i="3"/>
  <c r="AO122" i="3"/>
  <c r="AY122" i="3"/>
  <c r="BI122" i="3"/>
  <c r="BS122" i="3"/>
  <c r="BX122" i="3"/>
  <c r="DG122" i="3"/>
  <c r="DO122" i="3"/>
  <c r="K124" i="3"/>
  <c r="AT124" i="3"/>
  <c r="AT127" i="3"/>
  <c r="AT33" i="3"/>
  <c r="K34" i="3"/>
  <c r="AT41" i="3"/>
  <c r="AT46" i="3"/>
  <c r="K47" i="3"/>
  <c r="AY48" i="3"/>
  <c r="BS48" i="3"/>
  <c r="CC48" i="3"/>
  <c r="DB48" i="3"/>
  <c r="AT49" i="3"/>
  <c r="CC63" i="3"/>
  <c r="DB63" i="3"/>
  <c r="AT64" i="3"/>
  <c r="AY69" i="3"/>
  <c r="BS69" i="3"/>
  <c r="CC69" i="3"/>
  <c r="AT72" i="3"/>
  <c r="AY75" i="3"/>
  <c r="BI75" i="3"/>
  <c r="BS75" i="3"/>
  <c r="BX75" i="3"/>
  <c r="CC75" i="3"/>
  <c r="DG75" i="3"/>
  <c r="DG84" i="3"/>
  <c r="AT86" i="3"/>
  <c r="P90" i="3"/>
  <c r="Z90" i="3"/>
  <c r="AE90" i="3"/>
  <c r="AJ90" i="3"/>
  <c r="AO90" i="3"/>
  <c r="AY90" i="3"/>
  <c r="BI90" i="3"/>
  <c r="BS90" i="3"/>
  <c r="BX90" i="3"/>
  <c r="CC90" i="3"/>
  <c r="DB90" i="3"/>
  <c r="K91" i="3"/>
  <c r="AT91" i="3"/>
  <c r="AT94" i="3"/>
  <c r="AT107" i="3"/>
  <c r="P108" i="3"/>
  <c r="AE108" i="3"/>
  <c r="AJ108" i="3"/>
  <c r="DO108" i="3"/>
  <c r="K113" i="3"/>
  <c r="AT113" i="3"/>
  <c r="Z115" i="3"/>
  <c r="AE115" i="3"/>
  <c r="AJ115" i="3"/>
  <c r="AO115" i="3"/>
  <c r="AY115" i="3"/>
  <c r="BI115" i="3"/>
  <c r="BS115" i="3"/>
  <c r="BX115" i="3"/>
  <c r="DG115" i="3"/>
  <c r="DO115" i="3"/>
  <c r="H6" i="3"/>
  <c r="BS6" i="3"/>
  <c r="AT7" i="3"/>
  <c r="P84" i="3"/>
  <c r="AY84" i="3"/>
  <c r="BI84" i="3"/>
  <c r="BS84" i="3"/>
  <c r="BX84" i="3"/>
  <c r="CC84" i="3"/>
  <c r="DB84" i="3"/>
  <c r="DO84" i="3"/>
  <c r="K85" i="3"/>
  <c r="AT88" i="3"/>
  <c r="K89" i="3"/>
  <c r="DG90" i="3"/>
  <c r="AT92" i="3"/>
  <c r="K93" i="3"/>
  <c r="AT93" i="3"/>
  <c r="P96" i="3"/>
  <c r="Z96" i="3"/>
  <c r="AE96" i="3"/>
  <c r="AJ96" i="3"/>
  <c r="AO96" i="3"/>
  <c r="AY96" i="3"/>
  <c r="BI96" i="3"/>
  <c r="BS96" i="3"/>
  <c r="BX96" i="3"/>
  <c r="AT97" i="3"/>
  <c r="K98" i="3"/>
  <c r="AT98" i="3"/>
  <c r="P101" i="3"/>
  <c r="Z101" i="3"/>
  <c r="AE101" i="3"/>
  <c r="AJ101" i="3"/>
  <c r="AO101" i="3"/>
  <c r="AY101" i="3"/>
  <c r="BI101" i="3"/>
  <c r="BN101" i="3"/>
  <c r="BS101" i="3"/>
  <c r="DB101" i="3"/>
  <c r="P6" i="3"/>
  <c r="AY6" i="3"/>
  <c r="AT9" i="3"/>
  <c r="K10" i="3"/>
  <c r="AE11" i="3"/>
  <c r="AY11" i="3"/>
  <c r="BS11" i="3"/>
  <c r="AT14" i="3"/>
  <c r="P18" i="3"/>
  <c r="DO18" i="3"/>
  <c r="K19" i="3"/>
  <c r="AT21" i="3"/>
  <c r="K22" i="3"/>
  <c r="Z24" i="3"/>
  <c r="AJ24" i="3"/>
  <c r="BI24" i="3"/>
  <c r="BX24" i="3"/>
  <c r="DG24" i="3"/>
  <c r="DO24" i="3"/>
  <c r="K25" i="3"/>
  <c r="AT29" i="3"/>
  <c r="K27" i="3"/>
  <c r="AE30" i="3"/>
  <c r="AO30" i="3"/>
  <c r="AY30" i="3"/>
  <c r="BS30" i="3"/>
  <c r="CC30" i="3"/>
  <c r="DB30" i="3"/>
  <c r="AT31" i="3"/>
  <c r="K32" i="3"/>
  <c r="AT35" i="3"/>
  <c r="K36" i="3"/>
  <c r="AT39" i="3"/>
  <c r="K40" i="3"/>
  <c r="Z42" i="3"/>
  <c r="AJ42" i="3"/>
  <c r="BI42" i="3"/>
  <c r="BX42" i="3"/>
  <c r="DG42" i="3"/>
  <c r="DO42" i="3"/>
  <c r="AT44" i="3"/>
  <c r="K45" i="3"/>
  <c r="P48" i="3"/>
  <c r="K52" i="3"/>
  <c r="AT55" i="3"/>
  <c r="DO56" i="3"/>
  <c r="AT60" i="3"/>
  <c r="Z63" i="3"/>
  <c r="AJ63" i="3"/>
  <c r="BS63" i="3"/>
  <c r="AE69" i="3"/>
  <c r="AO69" i="3"/>
  <c r="DB69" i="3"/>
  <c r="AT70" i="3"/>
  <c r="AT73" i="3"/>
  <c r="AT74" i="3"/>
  <c r="P75" i="3"/>
  <c r="DO75" i="3"/>
  <c r="AT78" i="3"/>
  <c r="AT77" i="3"/>
  <c r="P80" i="3"/>
  <c r="AE80" i="3"/>
  <c r="AJ80" i="3"/>
  <c r="AO80" i="3"/>
  <c r="AY80" i="3"/>
  <c r="BI80" i="3"/>
  <c r="BX80" i="3"/>
  <c r="DG80" i="3"/>
  <c r="DO80" i="3"/>
  <c r="BX101" i="3"/>
  <c r="DO101" i="3"/>
  <c r="K102" i="3"/>
  <c r="AT102" i="3"/>
  <c r="AT105" i="3"/>
  <c r="K106" i="3"/>
  <c r="Z108" i="3"/>
  <c r="AO108" i="3"/>
  <c r="AY108" i="3"/>
  <c r="BI108" i="3"/>
  <c r="BS108" i="3"/>
  <c r="DG108" i="3"/>
  <c r="AT110" i="3"/>
  <c r="K111" i="3"/>
  <c r="AT111" i="3"/>
  <c r="AT114" i="3"/>
  <c r="P115" i="3"/>
  <c r="AT116" i="3"/>
  <c r="K117" i="3"/>
  <c r="AT117" i="3"/>
  <c r="AT120" i="3"/>
  <c r="K121" i="3"/>
  <c r="AT121" i="3"/>
  <c r="P122" i="3"/>
  <c r="AT125" i="3"/>
  <c r="K126" i="3"/>
  <c r="AT126" i="3"/>
  <c r="AT129" i="3"/>
  <c r="AT130" i="3"/>
  <c r="Z131" i="3"/>
  <c r="AE131" i="3"/>
  <c r="AJ131" i="3"/>
  <c r="AO131" i="3"/>
  <c r="AY131" i="3"/>
  <c r="BI131" i="3"/>
  <c r="BX131" i="3"/>
  <c r="DG131" i="3"/>
  <c r="DO131" i="3"/>
  <c r="AT132" i="3"/>
  <c r="AT139" i="3"/>
  <c r="Z6" i="3"/>
  <c r="BX6" i="3"/>
  <c r="DO6" i="3"/>
  <c r="AT8" i="3"/>
  <c r="K9" i="3"/>
  <c r="AT10" i="3"/>
  <c r="AJ11" i="3"/>
  <c r="BI11" i="3"/>
  <c r="BX11" i="3"/>
  <c r="DG11" i="3"/>
  <c r="K13" i="3"/>
  <c r="AT13" i="3"/>
  <c r="AT16" i="3"/>
  <c r="AT15" i="3"/>
  <c r="Z18" i="3"/>
  <c r="AJ18" i="3"/>
  <c r="BS18" i="3"/>
  <c r="CC18" i="3"/>
  <c r="DB18" i="3"/>
  <c r="AT19" i="3"/>
  <c r="K20" i="3"/>
  <c r="K21" i="3"/>
  <c r="AT22" i="3"/>
  <c r="K23" i="3"/>
  <c r="P24" i="3"/>
  <c r="AE24" i="3"/>
  <c r="AO24" i="3"/>
  <c r="AY24" i="3"/>
  <c r="BS24" i="3"/>
  <c r="CC24" i="3"/>
  <c r="DB24" i="3"/>
  <c r="AT25" i="3"/>
  <c r="K26" i="3"/>
  <c r="AT28" i="3"/>
  <c r="K29" i="3"/>
  <c r="AT27" i="3"/>
  <c r="Z30" i="3"/>
  <c r="AJ30" i="3"/>
  <c r="BI30" i="3"/>
  <c r="BX30" i="3"/>
  <c r="DG30" i="3"/>
  <c r="DO30" i="3"/>
  <c r="K31" i="3"/>
  <c r="AT32" i="3"/>
  <c r="K33" i="3"/>
  <c r="AT34" i="3"/>
  <c r="K35" i="3"/>
  <c r="AT36" i="3"/>
  <c r="K37" i="3"/>
  <c r="AT38" i="3"/>
  <c r="K39" i="3"/>
  <c r="AT40" i="3"/>
  <c r="K41" i="3"/>
  <c r="P42" i="3"/>
  <c r="AE42" i="3"/>
  <c r="AO42" i="3"/>
  <c r="AY42" i="3"/>
  <c r="BS42" i="3"/>
  <c r="CC42" i="3"/>
  <c r="DB42" i="3"/>
  <c r="AT43" i="3"/>
  <c r="K44" i="3"/>
  <c r="AT45" i="3"/>
  <c r="K46" i="3"/>
  <c r="AT47" i="3"/>
  <c r="Z48" i="3"/>
  <c r="AJ48" i="3"/>
  <c r="BI48" i="3"/>
  <c r="DG48" i="3"/>
  <c r="DO48" i="3"/>
  <c r="K49" i="3"/>
  <c r="AT50" i="3"/>
  <c r="K51" i="3"/>
  <c r="AT52" i="3"/>
  <c r="K53" i="3"/>
  <c r="AT54" i="3"/>
  <c r="K55" i="3"/>
  <c r="P56" i="3"/>
  <c r="AE56" i="3"/>
  <c r="AO56" i="3"/>
  <c r="AY56" i="3"/>
  <c r="BS56" i="3"/>
  <c r="DB56" i="3"/>
  <c r="AT57" i="3"/>
  <c r="AT59" i="3"/>
  <c r="P63" i="3"/>
  <c r="AE63" i="3"/>
  <c r="AO63" i="3"/>
  <c r="AY63" i="3"/>
  <c r="BI63" i="3"/>
  <c r="BX63" i="3"/>
  <c r="DG63" i="3"/>
  <c r="DO63" i="3"/>
  <c r="K64" i="3"/>
  <c r="H69" i="3"/>
  <c r="Z69" i="3"/>
  <c r="AJ69" i="3"/>
  <c r="BI69" i="3"/>
  <c r="BX69" i="3"/>
  <c r="DG69" i="3"/>
  <c r="K70" i="3"/>
  <c r="K71" i="3"/>
  <c r="K72" i="3"/>
  <c r="K73" i="3"/>
  <c r="K74" i="3"/>
  <c r="K76" i="3"/>
  <c r="AT76" i="3"/>
  <c r="K81" i="3"/>
  <c r="AT81" i="3"/>
  <c r="AT85" i="3"/>
  <c r="K86" i="3"/>
  <c r="K88" i="3"/>
  <c r="K92" i="3"/>
  <c r="K94" i="3"/>
  <c r="K97" i="3"/>
  <c r="K99" i="3"/>
  <c r="K103" i="3"/>
  <c r="K105" i="3"/>
  <c r="AT106" i="3"/>
  <c r="K107" i="3"/>
  <c r="K109" i="3"/>
  <c r="H84" i="3"/>
  <c r="AT109" i="3"/>
  <c r="K110" i="3"/>
  <c r="K112" i="3"/>
  <c r="K114" i="3"/>
  <c r="BN115" i="3"/>
  <c r="K116" i="3"/>
  <c r="K118" i="3"/>
  <c r="K120" i="3"/>
  <c r="K123" i="3"/>
  <c r="K125" i="3"/>
  <c r="K127" i="3"/>
  <c r="AT128" i="3"/>
  <c r="K129" i="3"/>
  <c r="H115" i="3"/>
  <c r="K130" i="3"/>
  <c r="K132" i="3"/>
  <c r="Z138" i="3"/>
  <c r="AJ138" i="3"/>
  <c r="BI138" i="3"/>
  <c r="BX138" i="3"/>
  <c r="DO138" i="3"/>
  <c r="K139" i="3"/>
  <c r="P138" i="3"/>
  <c r="AE138" i="3"/>
  <c r="AO138" i="3"/>
  <c r="AY138" i="3"/>
  <c r="BS138" i="3"/>
  <c r="DB138" i="3"/>
  <c r="DH143" i="3"/>
  <c r="Z11" i="3" l="1"/>
  <c r="C12" i="3"/>
  <c r="F12" i="3" s="1"/>
  <c r="K108" i="3"/>
  <c r="DC143" i="3"/>
  <c r="BY143" i="3"/>
  <c r="AT11" i="3"/>
  <c r="CH143" i="3"/>
  <c r="BJ143" i="3"/>
  <c r="DP143" i="3"/>
  <c r="CI143" i="3"/>
  <c r="BT143" i="3"/>
  <c r="CD143" i="3"/>
  <c r="AZ143" i="3"/>
  <c r="BO143" i="3"/>
  <c r="AK143" i="3"/>
  <c r="AF143" i="3"/>
  <c r="AP143" i="3"/>
  <c r="L108" i="3"/>
  <c r="Q143" i="3"/>
  <c r="BD143" i="3"/>
  <c r="BE143" i="3"/>
  <c r="K138" i="3"/>
  <c r="F131" i="3"/>
  <c r="F122" i="3"/>
  <c r="K56" i="3"/>
  <c r="K24" i="3"/>
  <c r="AT42" i="3"/>
  <c r="AT30" i="3"/>
  <c r="AT84" i="3"/>
  <c r="AT18" i="3"/>
  <c r="G84" i="3"/>
  <c r="K6" i="3"/>
  <c r="G69" i="3"/>
  <c r="K122" i="3"/>
  <c r="G138" i="3"/>
  <c r="G42" i="3"/>
  <c r="G30" i="3"/>
  <c r="K48" i="3"/>
  <c r="F6" i="3"/>
  <c r="AT56" i="3"/>
  <c r="DO143" i="3"/>
  <c r="BI143" i="3"/>
  <c r="AJ143" i="3"/>
  <c r="CC143" i="3"/>
  <c r="AY143" i="3"/>
  <c r="AE143" i="3"/>
  <c r="P143" i="3"/>
  <c r="K131" i="3"/>
  <c r="AT101" i="3"/>
  <c r="AT96" i="3"/>
  <c r="K90" i="3"/>
  <c r="K80" i="3"/>
  <c r="AT75" i="3"/>
  <c r="K69" i="3"/>
  <c r="K18" i="3"/>
  <c r="DG143" i="3"/>
  <c r="BX143" i="3"/>
  <c r="Z143" i="3"/>
  <c r="BS143" i="3"/>
  <c r="AO143" i="3"/>
  <c r="BN143" i="3"/>
  <c r="K101" i="3"/>
  <c r="K96" i="3"/>
  <c r="AT90" i="3"/>
  <c r="K115" i="3"/>
  <c r="K84" i="3"/>
  <c r="AT80" i="3"/>
  <c r="K75" i="3"/>
  <c r="AT63" i="3"/>
  <c r="K63" i="3"/>
  <c r="AT24" i="3"/>
  <c r="G24" i="3"/>
  <c r="AT6" i="3"/>
  <c r="F108" i="3" l="1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AT143" i="3"/>
  <c r="AA11" i="3" l="1"/>
  <c r="DB143" i="3"/>
  <c r="AA143" i="3" l="1"/>
  <c r="I17" i="3" l="1"/>
  <c r="D17" i="3" s="1"/>
  <c r="H14" i="3"/>
  <c r="H145" i="3" s="1"/>
  <c r="I16" i="3"/>
  <c r="H15" i="3"/>
  <c r="Z145" i="3"/>
  <c r="I14" i="3"/>
  <c r="AA14" i="3"/>
  <c r="Z14" i="3"/>
  <c r="I15" i="3"/>
  <c r="L15" i="3" s="1"/>
  <c r="AA146" i="3"/>
  <c r="H16" i="3"/>
  <c r="C16" i="3" s="1"/>
  <c r="AA15" i="3"/>
  <c r="Z17" i="3"/>
  <c r="H17" i="3"/>
  <c r="C17" i="3" s="1"/>
  <c r="AA16" i="3"/>
  <c r="K16" i="3" l="1"/>
  <c r="L16" i="3"/>
  <c r="D16" i="3"/>
  <c r="G16" i="3" s="1"/>
  <c r="C14" i="3"/>
  <c r="C145" i="3" s="1"/>
  <c r="L17" i="3"/>
  <c r="K17" i="3"/>
  <c r="AA145" i="3"/>
  <c r="H146" i="3"/>
  <c r="I11" i="3"/>
  <c r="I143" i="3" s="1"/>
  <c r="G17" i="3"/>
  <c r="F17" i="3"/>
  <c r="D14" i="3"/>
  <c r="D15" i="3"/>
  <c r="K15" i="3"/>
  <c r="K14" i="3"/>
  <c r="Z146" i="3"/>
  <c r="I146" i="3"/>
  <c r="C15" i="3"/>
  <c r="C146" i="3" s="1"/>
  <c r="H11" i="3"/>
  <c r="H143" i="3" s="1"/>
  <c r="I145" i="3"/>
  <c r="L14" i="3"/>
  <c r="L11" i="3" l="1"/>
  <c r="F16" i="3"/>
  <c r="D11" i="3"/>
  <c r="F14" i="3"/>
  <c r="D145" i="3"/>
  <c r="G14" i="3"/>
  <c r="K143" i="3"/>
  <c r="L143" i="3"/>
  <c r="K145" i="3"/>
  <c r="L145" i="3"/>
  <c r="K146" i="3"/>
  <c r="L146" i="3"/>
  <c r="G15" i="3"/>
  <c r="D146" i="3"/>
  <c r="F15" i="3"/>
  <c r="C11" i="3"/>
  <c r="C143" i="3" s="1"/>
  <c r="K11" i="3"/>
  <c r="G146" i="3" l="1"/>
  <c r="F146" i="3"/>
  <c r="G145" i="3"/>
  <c r="F145" i="3"/>
  <c r="D143" i="3"/>
  <c r="F11" i="3"/>
  <c r="G11" i="3"/>
  <c r="G143" i="3" l="1"/>
  <c r="F143" i="3"/>
</calcChain>
</file>

<file path=xl/comments1.xml><?xml version="1.0" encoding="utf-8"?>
<comments xmlns="http://schemas.openxmlformats.org/spreadsheetml/2006/main">
  <authors>
    <author>Пануева Светлана Александровна</author>
    <author>Ищенко Ольга Саидкуловна</author>
    <author>Баканова Ирина Владимировна</author>
  </authors>
  <commentList>
    <comment ref="AQ22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утверждены невыясненные поступления в сумме 92251,65 руб.</t>
        </r>
      </text>
    </comment>
    <comment ref="AQ25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поселениям, утверждены в сумме 400000,00 руб.</t>
        </r>
      </text>
    </comment>
    <comment ref="AR25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перечисления части прибыли МУП исполнены по состоянию на 01.10.2021 в сумме 400 000,00 руб.
</t>
        </r>
      </text>
    </comment>
    <comment ref="J32" authorId="2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-330,0 руб. КБК 1090405000000000110 "Земельный налог по обязательствам, возникшим до 1 января 2006 года"</t>
        </r>
      </text>
    </comment>
    <comment ref="I43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поступление задолженности по земельному налогу (по обязательствам, возникшим до 1 января 2006 года), мобилизуемому на территориях городских поселений, в сумме 69368,83 руб.
</t>
        </r>
      </text>
    </comment>
    <comment ref="J43" authorId="1" shapeId="0">
      <text>
        <r>
          <rPr>
            <b/>
            <sz val="9"/>
            <color indexed="81"/>
            <rFont val="Tahoma"/>
            <charset val="1"/>
          </rPr>
          <t>Ищенко Ольга Саидкуловна:</t>
        </r>
        <r>
          <rPr>
            <sz val="9"/>
            <color indexed="81"/>
            <rFont val="Tahoma"/>
            <charset val="1"/>
          </rPr>
          <t xml:space="preserve">
Задолженность по зем. Налогу
69712,24
</t>
        </r>
      </text>
    </comment>
    <comment ref="J50" authorId="2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+85,42 КБК 10904050000000110 "Земельный налог (по обязательствам, возникшим до 1 января 2006 года)</t>
        </r>
      </text>
    </comment>
    <comment ref="AQ53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утверждена в сумме 910,00 руб.</t>
        </r>
      </text>
    </comment>
    <comment ref="AR57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поступления платы по соглашениям об установлении сервитута составили 210,78 руб.</t>
        </r>
      </text>
    </comment>
    <comment ref="AQ61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утверждена в сумме 577,41 руб.</t>
        </r>
      </text>
    </comment>
    <comment ref="AR61" authorId="1" shapeId="0">
      <text>
        <r>
          <rPr>
            <sz val="9"/>
            <color indexed="81"/>
            <rFont val="Tahoma"/>
            <family val="2"/>
            <charset val="204"/>
          </rPr>
          <t xml:space="preserve">Пануева Светлана Александровна:
поступления платы по соглашениям об установлении сервитута составили 577,41 руб.
</t>
        </r>
      </text>
    </comment>
    <comment ref="AQ66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продажи квартир утверждены в сумме 274250,00 руб.</t>
        </r>
      </text>
    </comment>
    <comment ref="AR66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продажи квартир исполнены в сумме 89 620,00 руб.</t>
        </r>
      </text>
    </comment>
    <comment ref="J78" authorId="2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+16,14 руб. КБК 10904050000000110 "Земельный налог (по обязательствам, возникшим до 1 января 2006 года)"</t>
        </r>
      </text>
    </comment>
    <comment ref="J79" authorId="2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+3,65 руб. КБК 10904050000000110 "Земельный налог (по обязательствам, возникшим до 1 января 2006 года)"</t>
        </r>
      </text>
    </comment>
    <comment ref="AR86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поступления доходов от перечисления части прибыли МУП составили 10646,80 руб.</t>
        </r>
      </text>
    </comment>
    <comment ref="I89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задолженность по земельному налогу (по обязательствам, возникшим до 1 января 2006 года) составила -0,29 руб.</t>
        </r>
      </text>
    </comment>
    <comment ref="AR116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поступление платы по соглашениям об установлении сервитута в сумме 424,29 руб.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<sst xmlns="http://schemas.openxmlformats.org/spreadsheetml/2006/main" count="293" uniqueCount="175">
  <si>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</si>
  <si>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</si>
  <si>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</si>
  <si>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</si>
  <si>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</si>
  <si>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</si>
  <si>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</si>
  <si>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</si>
  <si>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</si>
  <si>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</si>
  <si>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</si>
  <si>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</si>
  <si>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</si>
  <si>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</si>
  <si>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</si>
  <si>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</si>
  <si>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</si>
  <si>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</si>
  <si>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</si>
  <si>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</si>
  <si>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</si>
  <si>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</si>
  <si>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</si>
  <si>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</si>
  <si>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</si>
  <si>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</si>
  <si>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</si>
  <si>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</si>
  <si>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</si>
  <si>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</si>
  <si>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</si>
  <si>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</si>
  <si>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</si>
  <si>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</si>
  <si>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</si>
  <si>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</si>
  <si>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</si>
  <si>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</si>
  <si>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</si>
  <si>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</si>
  <si>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</si>
  <si>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</si>
  <si>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</si>
  <si>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</si>
  <si>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</si>
  <si>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</si>
  <si>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</si>
  <si>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</si>
  <si>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</si>
  <si>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</si>
  <si>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</si>
  <si>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</si>
  <si>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</si>
  <si>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</si>
  <si>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</si>
  <si>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</si>
  <si>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</si>
  <si>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</si>
  <si>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</si>
  <si>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</si>
  <si>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</si>
  <si>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</si>
  <si>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</si>
  <si>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</si>
  <si>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</si>
  <si>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</si>
  <si>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</si>
  <si>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</si>
  <si>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</si>
  <si>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</si>
  <si>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</si>
  <si>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</si>
  <si>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</si>
  <si>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</si>
  <si>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</si>
  <si>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</si>
  <si>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</si>
  <si>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</si>
  <si>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</si>
  <si>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</si>
  <si>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</si>
  <si>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</si>
  <si>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</si>
  <si>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</si>
  <si>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</si>
  <si>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</si>
  <si>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</si>
  <si>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</si>
  <si>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</si>
  <si>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</si>
  <si>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</si>
  <si>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</si>
  <si>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</si>
  <si>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</si>
  <si>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</si>
  <si>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</si>
  <si>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</si>
  <si>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</si>
  <si>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</si>
  <si>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</si>
  <si>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</si>
  <si>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</si>
  <si>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</si>
  <si>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</si>
  <si>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</si>
  <si>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</si>
  <si>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</si>
  <si>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</si>
  <si>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</si>
  <si>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</si>
  <si>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</si>
  <si>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</si>
  <si>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</si>
  <si>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</si>
  <si>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</si>
  <si>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</si>
  <si>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</si>
  <si>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</si>
  <si>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</si>
  <si>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</si>
  <si>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</si>
  <si>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</si>
  <si>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</si>
  <si>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</si>
  <si>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</si>
  <si>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</si>
  <si>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</si>
  <si>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</si>
  <si>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</si>
  <si>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</si>
  <si>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</si>
  <si>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</si>
  <si>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Невыясненные поступления (КБК 11701000000000100)</t>
  </si>
  <si>
    <t xml:space="preserve"> Прочие неналоговые доходы (КБК 11705000000000100)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</si>
  <si>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</si>
  <si>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</si>
  <si>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</si>
  <si>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</si>
  <si>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</si>
  <si>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</si>
  <si>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</si>
  <si>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</si>
  <si>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</si>
  <si>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</si>
  <si>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</si>
  <si>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</si>
  <si>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</si>
  <si>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</si>
  <si>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</si>
  <si>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</si>
  <si>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</si>
  <si>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</si>
  <si>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</si>
  <si>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</si>
  <si>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</si>
  <si>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</si>
  <si>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</si>
  <si>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</si>
  <si>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</si>
  <si>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</si>
  <si>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</si>
  <si>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</si>
  <si>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</si>
  <si>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</si>
  <si>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</si>
  <si>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</si>
  <si>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</si>
  <si>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Талицко-Мугреевское сельское поселение</t>
  </si>
  <si>
    <t>Исполнено на 01.10.2020</t>
  </si>
  <si>
    <t>Исполнение налоговых и неналоговых доходов бюджетов поселений на 01.10.2021 (рублей)</t>
  </si>
  <si>
    <t>Утверждено на 2021  год</t>
  </si>
  <si>
    <t>Исполнено на 01.10.2021</t>
  </si>
  <si>
    <t>Процент исполнения доходов на 01.10.2021</t>
  </si>
  <si>
    <t>Темп роста (снижения) (январь-сентябрь 2021 к январю-сентябрю 2020)</t>
  </si>
  <si>
    <t xml:space="preserve"> Инициативные платежи (КБК 11715000000000150)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</si>
</sst>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4" fontId="13" fillId="0" borderId="6">
      <alignment horizontal="right"/>
    </xf>
    <xf numFmtId="0" fontId="14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0" borderId="0"/>
  </cellStyleXfs>
  <cellXfs count="115">
    <xf numFmtId="0" fontId="0" fillId="0" borderId="0" xfId="0"/>
    <xf numFmtId="0" fontId="2" fillId="0" borderId="0" xfId="1" applyAlignment="1">
      <alignment horizontal="justify"/>
    </xf>
    <xf numFmtId="0" fontId="2" fillId="0" borderId="0" xfId="1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11" fillId="0" borderId="0" xfId="1" applyFont="1"/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3" fillId="0" borderId="2" xfId="1" applyFont="1" applyBorder="1" applyAlignment="1">
      <alignment horizontal="justify" vertical="top"/>
    </xf>
    <xf numFmtId="0" fontId="8" fillId="0" borderId="0" xfId="1" applyFont="1" applyAlignment="1">
      <alignment vertical="top"/>
    </xf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4" fontId="4" fillId="16" borderId="2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4" fontId="3" fillId="15" borderId="2" xfId="1" applyNumberFormat="1" applyFont="1" applyFill="1" applyBorder="1" applyAlignment="1">
      <alignment horizontal="right"/>
    </xf>
    <xf numFmtId="4" fontId="3" fillId="15" borderId="2" xfId="1" applyNumberFormat="1" applyFont="1" applyFill="1" applyBorder="1" applyAlignment="1">
      <alignment horizontal="right"/>
    </xf>
    <xf numFmtId="164" fontId="4" fillId="16" borderId="2" xfId="1" applyNumberFormat="1" applyFont="1" applyFill="1" applyBorder="1" applyAlignment="1">
      <alignment horizontal="right" shrinkToFit="1"/>
    </xf>
    <xf numFmtId="4" fontId="4" fillId="16" borderId="3" xfId="1" applyNumberFormat="1" applyFont="1" applyFill="1" applyBorder="1" applyAlignment="1">
      <alignment wrapText="1" readingOrder="1"/>
    </xf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4" fontId="12" fillId="0" borderId="2" xfId="0" applyNumberFormat="1" applyFont="1" applyBorder="1"/>
    <xf numFmtId="4" fontId="3" fillId="15" borderId="0" xfId="1" applyNumberFormat="1" applyFont="1" applyFill="1" applyBorder="1"/>
    <xf numFmtId="164" fontId="4" fillId="15" borderId="2" xfId="1" applyNumberFormat="1" applyFont="1" applyFill="1" applyBorder="1" applyAlignment="1">
      <alignment horizontal="right"/>
    </xf>
    <xf numFmtId="4" fontId="4" fillId="15" borderId="0" xfId="1" applyNumberFormat="1" applyFont="1" applyFill="1" applyBorder="1" applyAlignment="1">
      <alignment horizontal="right"/>
    </xf>
    <xf numFmtId="4" fontId="12" fillId="15" borderId="2" xfId="0" applyNumberFormat="1" applyFont="1" applyFill="1" applyBorder="1"/>
    <xf numFmtId="0" fontId="4" fillId="16" borderId="5" xfId="1" applyFont="1" applyFill="1" applyBorder="1" applyAlignment="1">
      <alignment horizontal="justify" vertical="center" wrapText="1"/>
    </xf>
    <xf numFmtId="0" fontId="10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9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  <xf numFmtId="164" fontId="3" fillId="16" borderId="2" xfId="1" applyNumberFormat="1" applyFont="1" applyFill="1" applyBorder="1" applyAlignment="1">
      <alignment horizontal="right"/>
    </xf>
    <xf numFmtId="164" fontId="3" fillId="15" borderId="0" xfId="1" applyNumberFormat="1" applyFont="1" applyFill="1" applyBorder="1" applyAlignment="1">
      <alignment horizontal="right"/>
    </xf>
    <xf numFmtId="4" fontId="3" fillId="16" borderId="2" xfId="1" applyNumberFormat="1" applyFont="1" applyFill="1" applyBorder="1" applyAlignment="1">
      <alignment horizontal="right"/>
    </xf>
    <xf numFmtId="0" fontId="4" fillId="0" borderId="0" xfId="1" applyFont="1"/>
    <xf numFmtId="4" fontId="12" fillId="0" borderId="2" xfId="6" applyNumberFormat="1" applyFont="1" applyBorder="1"/>
    <xf numFmtId="0" fontId="4" fillId="0" borderId="2" xfId="1" applyFont="1" applyBorder="1" applyAlignment="1">
      <alignment vertical="center"/>
    </xf>
    <xf numFmtId="0" fontId="4" fillId="0" borderId="0" xfId="1" applyFont="1" applyAlignment="1">
      <alignment vertical="center"/>
    </xf>
    <xf numFmtId="4" fontId="3" fillId="15" borderId="2" xfId="1" applyNumberFormat="1" applyFont="1" applyFill="1" applyBorder="1"/>
    <xf numFmtId="0" fontId="3" fillId="0" borderId="2" xfId="1" applyFont="1" applyBorder="1"/>
    <xf numFmtId="0" fontId="4" fillId="16" borderId="5" xfId="1" applyFont="1" applyFill="1" applyBorder="1"/>
    <xf numFmtId="0" fontId="3" fillId="0" borderId="0" xfId="1" applyFont="1"/>
    <xf numFmtId="0" fontId="4" fillId="15" borderId="2" xfId="1" applyFont="1" applyFill="1" applyBorder="1" applyAlignment="1">
      <alignment horizontal="center" wrapText="1"/>
    </xf>
    <xf numFmtId="0" fontId="19" fillId="0" borderId="0" xfId="1" applyFont="1" applyAlignment="1">
      <alignment horizontal="justify"/>
    </xf>
    <xf numFmtId="0" fontId="19" fillId="0" borderId="0" xfId="1" applyFont="1"/>
    <xf numFmtId="4" fontId="0" fillId="0" borderId="2" xfId="0" applyNumberFormat="1" applyBorder="1"/>
    <xf numFmtId="4" fontId="3" fillId="0" borderId="3" xfId="1" applyNumberFormat="1" applyFont="1" applyFill="1" applyBorder="1" applyAlignment="1">
      <alignment wrapText="1" readingOrder="1"/>
    </xf>
    <xf numFmtId="4" fontId="3" fillId="0" borderId="0" xfId="1" applyNumberFormat="1" applyFont="1" applyAlignment="1">
      <alignment vertical="top"/>
    </xf>
    <xf numFmtId="4" fontId="3" fillId="15" borderId="0" xfId="1" applyNumberFormat="1" applyFont="1" applyFill="1" applyAlignment="1">
      <alignment vertical="top"/>
    </xf>
    <xf numFmtId="4" fontId="4" fillId="0" borderId="0" xfId="1" applyNumberFormat="1" applyFont="1" applyAlignment="1">
      <alignment vertical="top"/>
    </xf>
    <xf numFmtId="4" fontId="4" fillId="15" borderId="0" xfId="1" applyNumberFormat="1" applyFont="1" applyFill="1" applyAlignment="1">
      <alignment vertical="top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  <xf numFmtId="0" fontId="4" fillId="20" borderId="2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</cellXfs>
  <cellStyles count="7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2 2" xfId="6"/>
    <cellStyle name="Обычный 3" xfId="3"/>
  </cellStyles>
  <dxfs count="0"/>
  <tableStyles count="0" defaultTableStyle="TableStyleMedium2" defaultPivotStyle="PivotStyleLight16"/>
  <colors>
    <mruColors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U153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40625" defaultRowHeight="12.75" outlineLevelRow="1" outlineLevelCol="1" x14ac:dyDescent="0.2"/>
  <cols>
    <col min="1" max="1" width="6.140625" style="2" customWidth="1"/>
    <col min="2" max="2" width="48.140625" style="2" customWidth="1"/>
    <col min="3" max="5" width="19.7109375" style="2" customWidth="1"/>
    <col min="6" max="6" width="12.7109375" style="2" customWidth="1"/>
    <col min="7" max="7" width="15.28515625" style="2" customWidth="1"/>
    <col min="8" max="10" width="19.7109375" style="2" customWidth="1"/>
    <col min="11" max="11" width="12.7109375" style="2" customWidth="1"/>
    <col min="12" max="12" width="16" style="2" customWidth="1"/>
    <col min="13" max="15" width="19.7109375" style="2" customWidth="1"/>
    <col min="16" max="16" width="12.7109375" style="2" customWidth="1"/>
    <col min="17" max="17" width="16.42578125" style="2" customWidth="1"/>
    <col min="18" max="20" width="19.7109375" style="2" customWidth="1"/>
    <col min="21" max="21" width="14.140625" style="2" customWidth="1"/>
    <col min="22" max="22" width="17.140625" style="2" customWidth="1"/>
    <col min="23" max="25" width="19.7109375" style="2" customWidth="1"/>
    <col min="26" max="27" width="15.5703125" style="2" customWidth="1"/>
    <col min="28" max="30" width="19.7109375" style="2" customWidth="1"/>
    <col min="31" max="31" width="12.7109375" style="2" customWidth="1"/>
    <col min="32" max="32" width="15.5703125" style="2" customWidth="1"/>
    <col min="33" max="35" width="19.7109375" style="2" customWidth="1"/>
    <col min="36" max="36" width="12.7109375" style="2" customWidth="1"/>
    <col min="37" max="37" width="15.5703125" style="2" customWidth="1"/>
    <col min="38" max="39" width="19.7109375" style="2" customWidth="1"/>
    <col min="40" max="40" width="17.5703125" style="2" customWidth="1"/>
    <col min="41" max="41" width="12.7109375" style="2" customWidth="1"/>
    <col min="42" max="42" width="16.42578125" style="2" customWidth="1"/>
    <col min="43" max="43" width="19.7109375" style="2" customWidth="1"/>
    <col min="44" max="44" width="18.28515625" style="2" customWidth="1"/>
    <col min="45" max="45" width="18.5703125" style="2" customWidth="1"/>
    <col min="46" max="46" width="12.7109375" style="2" customWidth="1"/>
    <col min="47" max="47" width="15.42578125" style="2" customWidth="1"/>
    <col min="48" max="49" width="19.7109375" style="2" customWidth="1"/>
    <col min="50" max="50" width="17.140625" style="2" customWidth="1"/>
    <col min="51" max="51" width="12.7109375" style="2" customWidth="1"/>
    <col min="52" max="52" width="16" style="2" customWidth="1"/>
    <col min="53" max="54" width="19.7109375" style="2" customWidth="1"/>
    <col min="55" max="55" width="18.140625" style="2" customWidth="1"/>
    <col min="56" max="57" width="12.7109375" style="2" customWidth="1"/>
    <col min="58" max="59" width="19.7109375" style="2" customWidth="1"/>
    <col min="60" max="60" width="17" style="2" customWidth="1"/>
    <col min="61" max="61" width="12.7109375" style="2" customWidth="1"/>
    <col min="62" max="62" width="16.7109375" style="2" customWidth="1"/>
    <col min="63" max="64" width="19.7109375" style="2" customWidth="1"/>
    <col min="65" max="65" width="16.7109375" style="2" customWidth="1"/>
    <col min="66" max="66" width="12.7109375" style="2" customWidth="1"/>
    <col min="67" max="67" width="15.5703125" style="2" customWidth="1"/>
    <col min="68" max="69" width="19.7109375" style="2" customWidth="1"/>
    <col min="70" max="70" width="15" style="2" customWidth="1"/>
    <col min="71" max="71" width="12.7109375" style="2" customWidth="1"/>
    <col min="72" max="72" width="12.85546875" style="2" customWidth="1"/>
    <col min="73" max="74" width="19.7109375" style="2" customWidth="1"/>
    <col min="75" max="75" width="17.42578125" style="2" customWidth="1"/>
    <col min="76" max="76" width="12.7109375" style="2" customWidth="1"/>
    <col min="77" max="77" width="14" style="2" customWidth="1"/>
    <col min="78" max="79" width="19.7109375" style="2" customWidth="1"/>
    <col min="80" max="80" width="16.42578125" style="2" customWidth="1"/>
    <col min="81" max="81" width="12.7109375" style="2" customWidth="1"/>
    <col min="82" max="82" width="14.5703125" style="2" customWidth="1"/>
    <col min="83" max="83" width="15.5703125" style="54" customWidth="1"/>
    <col min="84" max="84" width="15.85546875" style="54" customWidth="1"/>
    <col min="85" max="85" width="16" style="54" customWidth="1"/>
    <col min="86" max="86" width="12.7109375" style="2" customWidth="1"/>
    <col min="87" max="87" width="16.28515625" style="2" customWidth="1"/>
    <col min="88" max="89" width="19.7109375" style="2" customWidth="1"/>
    <col min="90" max="90" width="17.5703125" style="2" customWidth="1"/>
    <col min="91" max="91" width="12.7109375" style="2" customWidth="1"/>
    <col min="92" max="92" width="16.7109375" style="2" customWidth="1"/>
    <col min="93" max="93" width="17.7109375" style="2" customWidth="1"/>
    <col min="94" max="94" width="19.7109375" style="2" customWidth="1"/>
    <col min="95" max="95" width="16.28515625" style="2" customWidth="1"/>
    <col min="96" max="96" width="12.7109375" style="2" customWidth="1"/>
    <col min="97" max="97" width="16.28515625" style="2" customWidth="1"/>
    <col min="98" max="98" width="17.7109375" style="2" customWidth="1"/>
    <col min="99" max="99" width="19.7109375" style="2" customWidth="1"/>
    <col min="100" max="100" width="14" style="2" customWidth="1"/>
    <col min="101" max="101" width="12.7109375" style="2" customWidth="1"/>
    <col min="102" max="102" width="14.85546875" style="2" customWidth="1"/>
    <col min="103" max="103" width="17.7109375" style="2" customWidth="1"/>
    <col min="104" max="104" width="19.7109375" style="2" customWidth="1"/>
    <col min="105" max="105" width="16.140625" style="2" customWidth="1"/>
    <col min="106" max="106" width="12.7109375" style="2" customWidth="1"/>
    <col min="107" max="107" width="15.7109375" style="2" customWidth="1"/>
    <col min="108" max="108" width="17.7109375" style="2" customWidth="1"/>
    <col min="109" max="109" width="19.7109375" style="2" customWidth="1"/>
    <col min="110" max="110" width="16.7109375" style="2" customWidth="1"/>
    <col min="111" max="111" width="14.28515625" style="2" customWidth="1"/>
    <col min="112" max="112" width="16.85546875" style="2" customWidth="1"/>
    <col min="113" max="113" width="17.7109375" style="2" customWidth="1"/>
    <col min="114" max="114" width="17.42578125" style="2" customWidth="1"/>
    <col min="115" max="115" width="16.140625" style="2" customWidth="1"/>
    <col min="116" max="116" width="17.7109375" style="2" customWidth="1"/>
    <col min="117" max="117" width="16" style="2" customWidth="1"/>
    <col min="118" max="118" width="14.85546875" style="2" customWidth="1"/>
    <col min="119" max="119" width="12.7109375" style="2" customWidth="1"/>
    <col min="120" max="120" width="12.42578125" style="2" customWidth="1"/>
    <col min="121" max="121" width="17.7109375" style="2" customWidth="1"/>
    <col min="122" max="122" width="15" style="2" customWidth="1"/>
    <col min="123" max="123" width="11.7109375" style="2" customWidth="1" outlineLevel="1"/>
    <col min="124" max="125" width="12.7109375" style="2" customWidth="1" outlineLevel="1"/>
    <col min="126" max="16384" width="9.140625" style="2"/>
  </cols>
  <sheetData>
    <row r="1" spans="1:125" x14ac:dyDescent="0.2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W1" s="1"/>
      <c r="X1" s="1"/>
      <c r="Y1" s="1"/>
      <c r="AB1" s="1"/>
      <c r="AC1" s="1"/>
      <c r="AD1" s="1"/>
      <c r="AG1" s="1"/>
      <c r="AH1" s="1"/>
      <c r="AI1" s="1"/>
      <c r="AL1" s="1"/>
      <c r="AM1" s="1"/>
      <c r="AN1" s="1"/>
      <c r="AV1" s="1"/>
      <c r="AW1" s="1"/>
      <c r="AX1" s="1"/>
      <c r="BA1" s="1"/>
      <c r="BB1" s="1"/>
      <c r="BC1" s="1"/>
      <c r="BF1" s="1"/>
      <c r="BG1" s="1"/>
      <c r="BH1" s="1"/>
      <c r="BK1" s="1"/>
      <c r="BL1" s="1"/>
      <c r="BM1" s="1"/>
      <c r="BP1" s="1"/>
      <c r="BQ1" s="1"/>
      <c r="BR1" s="1"/>
      <c r="BU1" s="1"/>
      <c r="BV1" s="1"/>
      <c r="BW1" s="1"/>
      <c r="BZ1" s="1"/>
      <c r="CA1" s="1"/>
      <c r="CB1" s="1"/>
      <c r="CE1" s="53"/>
      <c r="CF1" s="53"/>
      <c r="CJ1" s="1"/>
      <c r="CK1" s="1"/>
      <c r="CL1" s="1"/>
      <c r="CO1" s="1"/>
      <c r="CP1" s="1"/>
      <c r="CQ1" s="1"/>
      <c r="CT1" s="1"/>
      <c r="CU1" s="1"/>
      <c r="CV1" s="1"/>
      <c r="CY1" s="1"/>
      <c r="CZ1" s="1"/>
      <c r="DA1" s="1"/>
      <c r="DD1" s="1"/>
      <c r="DE1" s="1"/>
      <c r="DF1" s="1"/>
      <c r="DI1" s="1"/>
      <c r="DJ1" s="1"/>
      <c r="DL1" s="1"/>
      <c r="DM1" s="1"/>
      <c r="DN1" s="1"/>
      <c r="DQ1" s="1"/>
      <c r="DR1" s="1"/>
      <c r="DS1" s="1"/>
    </row>
    <row r="2" spans="1:125" ht="26.25" customHeight="1" x14ac:dyDescent="0.2">
      <c r="A2" s="3"/>
      <c r="B2" s="3"/>
      <c r="C2" s="3"/>
      <c r="D2" s="3"/>
      <c r="E2" s="3"/>
      <c r="F2" s="3"/>
      <c r="G2" s="14" t="s">
        <v>169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  <c r="AK2" s="3"/>
      <c r="AL2" s="4"/>
      <c r="AM2" s="4"/>
      <c r="AN2" s="4"/>
      <c r="AO2" s="3"/>
      <c r="AP2" s="3"/>
      <c r="AQ2" s="3"/>
      <c r="AR2" s="3"/>
      <c r="AS2" s="3"/>
      <c r="AT2" s="3"/>
      <c r="AU2" s="3"/>
      <c r="AV2" s="4"/>
      <c r="AW2" s="4"/>
      <c r="AX2" s="4"/>
      <c r="AY2" s="3"/>
      <c r="AZ2" s="3"/>
      <c r="BA2" s="4"/>
      <c r="BB2" s="4"/>
      <c r="BC2" s="4"/>
      <c r="BD2" s="3"/>
      <c r="BE2" s="3"/>
      <c r="BF2" s="4"/>
      <c r="BG2" s="4"/>
      <c r="BH2" s="4"/>
      <c r="BI2" s="3"/>
      <c r="BJ2" s="3"/>
      <c r="BK2" s="4"/>
      <c r="BL2" s="4"/>
      <c r="BM2" s="4"/>
      <c r="BN2" s="3"/>
      <c r="BO2" s="3"/>
      <c r="BP2" s="4"/>
      <c r="BQ2" s="4"/>
      <c r="BR2" s="4"/>
      <c r="BS2" s="3"/>
      <c r="BT2" s="3"/>
      <c r="BU2" s="4"/>
      <c r="BV2" s="4"/>
      <c r="BW2" s="4"/>
      <c r="BX2" s="3"/>
      <c r="BY2" s="3"/>
      <c r="BZ2" s="4"/>
      <c r="CA2" s="4"/>
      <c r="CB2" s="4"/>
      <c r="CC2" s="3"/>
      <c r="CD2" s="3"/>
      <c r="CE2" s="4"/>
      <c r="CF2" s="4"/>
      <c r="CG2" s="3"/>
      <c r="CH2" s="3"/>
      <c r="CI2" s="3"/>
      <c r="CJ2" s="4"/>
      <c r="CK2" s="4"/>
      <c r="CL2" s="4"/>
      <c r="CM2" s="3"/>
      <c r="CN2" s="3"/>
      <c r="CO2" s="4"/>
      <c r="CP2" s="4"/>
      <c r="CQ2" s="4"/>
      <c r="CR2" s="3"/>
      <c r="CS2" s="3"/>
      <c r="CT2" s="4"/>
      <c r="CU2" s="4"/>
      <c r="CV2" s="4"/>
      <c r="CW2" s="3"/>
      <c r="CX2" s="3"/>
      <c r="CY2" s="4"/>
      <c r="CZ2" s="4"/>
      <c r="DA2" s="4"/>
      <c r="DB2" s="3"/>
      <c r="DC2" s="3"/>
      <c r="DD2" s="4"/>
      <c r="DE2" s="4"/>
      <c r="DF2" s="4"/>
      <c r="DG2" s="3"/>
      <c r="DH2" s="3"/>
      <c r="DI2" s="4"/>
      <c r="DJ2" s="4"/>
      <c r="DK2" s="3"/>
      <c r="DL2" s="4"/>
      <c r="DM2" s="4"/>
      <c r="DN2" s="4"/>
      <c r="DO2" s="3"/>
      <c r="DP2" s="3"/>
      <c r="DQ2" s="4"/>
      <c r="DR2" s="4"/>
      <c r="DS2" s="4"/>
      <c r="DT2" s="3"/>
      <c r="DU2" s="3"/>
    </row>
    <row r="3" spans="1:125" s="11" customFormat="1" ht="83.25" customHeight="1" x14ac:dyDescent="0.2">
      <c r="A3" s="10"/>
      <c r="B3" s="10"/>
      <c r="C3" s="84" t="s">
        <v>115</v>
      </c>
      <c r="D3" s="85"/>
      <c r="E3" s="85"/>
      <c r="F3" s="85"/>
      <c r="G3" s="85"/>
      <c r="H3" s="86" t="s">
        <v>116</v>
      </c>
      <c r="I3" s="87"/>
      <c r="J3" s="87"/>
      <c r="K3" s="87"/>
      <c r="L3" s="88"/>
      <c r="M3" s="75" t="s">
        <v>117</v>
      </c>
      <c r="N3" s="76"/>
      <c r="O3" s="76"/>
      <c r="P3" s="76"/>
      <c r="Q3" s="77"/>
      <c r="R3" s="89" t="s">
        <v>159</v>
      </c>
      <c r="S3" s="90"/>
      <c r="T3" s="90"/>
      <c r="U3" s="90"/>
      <c r="V3" s="91"/>
      <c r="W3" s="95" t="s">
        <v>118</v>
      </c>
      <c r="X3" s="96"/>
      <c r="Y3" s="96"/>
      <c r="Z3" s="96"/>
      <c r="AA3" s="97"/>
      <c r="AB3" s="98" t="s">
        <v>119</v>
      </c>
      <c r="AC3" s="99"/>
      <c r="AD3" s="99"/>
      <c r="AE3" s="99"/>
      <c r="AF3" s="100"/>
      <c r="AG3" s="71" t="s">
        <v>120</v>
      </c>
      <c r="AH3" s="72"/>
      <c r="AI3" s="72"/>
      <c r="AJ3" s="72"/>
      <c r="AK3" s="73"/>
      <c r="AL3" s="81" t="s">
        <v>121</v>
      </c>
      <c r="AM3" s="82"/>
      <c r="AN3" s="82"/>
      <c r="AO3" s="82"/>
      <c r="AP3" s="83"/>
      <c r="AQ3" s="86" t="s">
        <v>122</v>
      </c>
      <c r="AR3" s="87"/>
      <c r="AS3" s="87"/>
      <c r="AT3" s="87"/>
      <c r="AU3" s="88"/>
      <c r="AV3" s="101" t="s">
        <v>123</v>
      </c>
      <c r="AW3" s="102"/>
      <c r="AX3" s="102"/>
      <c r="AY3" s="102"/>
      <c r="AZ3" s="103"/>
      <c r="BA3" s="104" t="s">
        <v>160</v>
      </c>
      <c r="BB3" s="105"/>
      <c r="BC3" s="105"/>
      <c r="BD3" s="105"/>
      <c r="BE3" s="105"/>
      <c r="BF3" s="106" t="s">
        <v>124</v>
      </c>
      <c r="BG3" s="107"/>
      <c r="BH3" s="107"/>
      <c r="BI3" s="107"/>
      <c r="BJ3" s="108"/>
      <c r="BK3" s="109" t="s">
        <v>125</v>
      </c>
      <c r="BL3" s="110"/>
      <c r="BM3" s="110"/>
      <c r="BN3" s="110"/>
      <c r="BO3" s="111"/>
      <c r="BP3" s="61" t="s">
        <v>126</v>
      </c>
      <c r="BQ3" s="62"/>
      <c r="BR3" s="62"/>
      <c r="BS3" s="62"/>
      <c r="BT3" s="63"/>
      <c r="BU3" s="64" t="s">
        <v>127</v>
      </c>
      <c r="BV3" s="65"/>
      <c r="BW3" s="65"/>
      <c r="BX3" s="65"/>
      <c r="BY3" s="66"/>
      <c r="BZ3" s="67" t="s">
        <v>128</v>
      </c>
      <c r="CA3" s="68"/>
      <c r="CB3" s="68"/>
      <c r="CC3" s="68"/>
      <c r="CD3" s="69"/>
      <c r="CE3" s="112" t="s">
        <v>129</v>
      </c>
      <c r="CF3" s="113"/>
      <c r="CG3" s="113"/>
      <c r="CH3" s="113"/>
      <c r="CI3" s="114"/>
      <c r="CJ3" s="78" t="s">
        <v>161</v>
      </c>
      <c r="CK3" s="79"/>
      <c r="CL3" s="79"/>
      <c r="CM3" s="79"/>
      <c r="CN3" s="80"/>
      <c r="CO3" s="78" t="s">
        <v>162</v>
      </c>
      <c r="CP3" s="79"/>
      <c r="CQ3" s="79"/>
      <c r="CR3" s="79"/>
      <c r="CS3" s="80"/>
      <c r="CT3" s="92" t="s">
        <v>166</v>
      </c>
      <c r="CU3" s="93"/>
      <c r="CV3" s="93"/>
      <c r="CW3" s="93"/>
      <c r="CX3" s="94"/>
      <c r="CY3" s="81" t="s">
        <v>130</v>
      </c>
      <c r="CZ3" s="82"/>
      <c r="DA3" s="82"/>
      <c r="DB3" s="82"/>
      <c r="DC3" s="83"/>
      <c r="DD3" s="71" t="s">
        <v>131</v>
      </c>
      <c r="DE3" s="72"/>
      <c r="DF3" s="72"/>
      <c r="DG3" s="72"/>
      <c r="DH3" s="73"/>
      <c r="DI3" s="75" t="s">
        <v>132</v>
      </c>
      <c r="DJ3" s="76"/>
      <c r="DK3" s="77"/>
      <c r="DL3" s="74" t="s">
        <v>133</v>
      </c>
      <c r="DM3" s="74"/>
      <c r="DN3" s="74"/>
      <c r="DO3" s="74"/>
      <c r="DP3" s="74"/>
      <c r="DQ3" s="70" t="s">
        <v>174</v>
      </c>
      <c r="DR3" s="70"/>
      <c r="DS3" s="70"/>
      <c r="DT3" s="70"/>
      <c r="DU3" s="70"/>
    </row>
    <row r="4" spans="1:125" s="19" customFormat="1" ht="90" customHeight="1" x14ac:dyDescent="0.2">
      <c r="A4" s="10"/>
      <c r="B4" s="18" t="s">
        <v>134</v>
      </c>
      <c r="C4" s="37" t="s">
        <v>170</v>
      </c>
      <c r="D4" s="12" t="s">
        <v>171</v>
      </c>
      <c r="E4" s="37" t="s">
        <v>168</v>
      </c>
      <c r="F4" s="37" t="s">
        <v>172</v>
      </c>
      <c r="G4" s="37" t="s">
        <v>173</v>
      </c>
      <c r="H4" s="37" t="s">
        <v>170</v>
      </c>
      <c r="I4" s="37" t="s">
        <v>171</v>
      </c>
      <c r="J4" s="37" t="s">
        <v>168</v>
      </c>
      <c r="K4" s="37" t="s">
        <v>172</v>
      </c>
      <c r="L4" s="37" t="s">
        <v>173</v>
      </c>
      <c r="M4" s="37" t="s">
        <v>170</v>
      </c>
      <c r="N4" s="37" t="s">
        <v>171</v>
      </c>
      <c r="O4" s="37" t="s">
        <v>168</v>
      </c>
      <c r="P4" s="37" t="s">
        <v>172</v>
      </c>
      <c r="Q4" s="37" t="s">
        <v>173</v>
      </c>
      <c r="R4" s="37" t="s">
        <v>170</v>
      </c>
      <c r="S4" s="37" t="s">
        <v>171</v>
      </c>
      <c r="T4" s="37" t="s">
        <v>168</v>
      </c>
      <c r="U4" s="37" t="s">
        <v>172</v>
      </c>
      <c r="V4" s="37" t="s">
        <v>173</v>
      </c>
      <c r="W4" s="37" t="s">
        <v>170</v>
      </c>
      <c r="X4" s="37" t="s">
        <v>171</v>
      </c>
      <c r="Y4" s="37" t="s">
        <v>168</v>
      </c>
      <c r="Z4" s="37" t="s">
        <v>172</v>
      </c>
      <c r="AA4" s="37" t="s">
        <v>173</v>
      </c>
      <c r="AB4" s="37" t="s">
        <v>170</v>
      </c>
      <c r="AC4" s="37" t="s">
        <v>171</v>
      </c>
      <c r="AD4" s="37" t="s">
        <v>168</v>
      </c>
      <c r="AE4" s="37" t="s">
        <v>172</v>
      </c>
      <c r="AF4" s="37" t="s">
        <v>173</v>
      </c>
      <c r="AG4" s="37" t="s">
        <v>170</v>
      </c>
      <c r="AH4" s="37" t="s">
        <v>171</v>
      </c>
      <c r="AI4" s="37" t="s">
        <v>168</v>
      </c>
      <c r="AJ4" s="37" t="s">
        <v>172</v>
      </c>
      <c r="AK4" s="37" t="s">
        <v>173</v>
      </c>
      <c r="AL4" s="37" t="s">
        <v>170</v>
      </c>
      <c r="AM4" s="37" t="s">
        <v>171</v>
      </c>
      <c r="AN4" s="37" t="s">
        <v>168</v>
      </c>
      <c r="AO4" s="37" t="s">
        <v>172</v>
      </c>
      <c r="AP4" s="37" t="s">
        <v>173</v>
      </c>
      <c r="AQ4" s="37" t="s">
        <v>170</v>
      </c>
      <c r="AR4" s="37" t="s">
        <v>171</v>
      </c>
      <c r="AS4" s="37" t="s">
        <v>168</v>
      </c>
      <c r="AT4" s="37" t="s">
        <v>172</v>
      </c>
      <c r="AU4" s="37" t="s">
        <v>173</v>
      </c>
      <c r="AV4" s="37" t="s">
        <v>170</v>
      </c>
      <c r="AW4" s="37" t="s">
        <v>171</v>
      </c>
      <c r="AX4" s="37" t="s">
        <v>168</v>
      </c>
      <c r="AY4" s="37" t="s">
        <v>172</v>
      </c>
      <c r="AZ4" s="37" t="s">
        <v>173</v>
      </c>
      <c r="BA4" s="37" t="s">
        <v>170</v>
      </c>
      <c r="BB4" s="37" t="s">
        <v>171</v>
      </c>
      <c r="BC4" s="37" t="s">
        <v>168</v>
      </c>
      <c r="BD4" s="37" t="s">
        <v>172</v>
      </c>
      <c r="BE4" s="37" t="s">
        <v>173</v>
      </c>
      <c r="BF4" s="37" t="s">
        <v>170</v>
      </c>
      <c r="BG4" s="37" t="s">
        <v>171</v>
      </c>
      <c r="BH4" s="37" t="s">
        <v>168</v>
      </c>
      <c r="BI4" s="37" t="s">
        <v>172</v>
      </c>
      <c r="BJ4" s="37" t="s">
        <v>173</v>
      </c>
      <c r="BK4" s="37" t="s">
        <v>170</v>
      </c>
      <c r="BL4" s="37" t="s">
        <v>171</v>
      </c>
      <c r="BM4" s="37" t="s">
        <v>168</v>
      </c>
      <c r="BN4" s="37" t="s">
        <v>172</v>
      </c>
      <c r="BO4" s="37" t="s">
        <v>173</v>
      </c>
      <c r="BP4" s="37" t="s">
        <v>170</v>
      </c>
      <c r="BQ4" s="37" t="s">
        <v>171</v>
      </c>
      <c r="BR4" s="37" t="s">
        <v>168</v>
      </c>
      <c r="BS4" s="37" t="s">
        <v>172</v>
      </c>
      <c r="BT4" s="37" t="s">
        <v>173</v>
      </c>
      <c r="BU4" s="37" t="s">
        <v>170</v>
      </c>
      <c r="BV4" s="37" t="s">
        <v>171</v>
      </c>
      <c r="BW4" s="37" t="s">
        <v>168</v>
      </c>
      <c r="BX4" s="37" t="s">
        <v>172</v>
      </c>
      <c r="BY4" s="37" t="s">
        <v>173</v>
      </c>
      <c r="BZ4" s="37" t="s">
        <v>170</v>
      </c>
      <c r="CA4" s="37" t="s">
        <v>171</v>
      </c>
      <c r="CB4" s="37" t="s">
        <v>168</v>
      </c>
      <c r="CC4" s="37" t="s">
        <v>172</v>
      </c>
      <c r="CD4" s="37" t="s">
        <v>173</v>
      </c>
      <c r="CE4" s="37" t="s">
        <v>170</v>
      </c>
      <c r="CF4" s="37" t="s">
        <v>171</v>
      </c>
      <c r="CG4" s="37" t="s">
        <v>168</v>
      </c>
      <c r="CH4" s="37" t="s">
        <v>172</v>
      </c>
      <c r="CI4" s="37" t="s">
        <v>173</v>
      </c>
      <c r="CJ4" s="37" t="s">
        <v>170</v>
      </c>
      <c r="CK4" s="37" t="s">
        <v>171</v>
      </c>
      <c r="CL4" s="37" t="s">
        <v>168</v>
      </c>
      <c r="CM4" s="37" t="s">
        <v>172</v>
      </c>
      <c r="CN4" s="37" t="s">
        <v>173</v>
      </c>
      <c r="CO4" s="37" t="s">
        <v>170</v>
      </c>
      <c r="CP4" s="37" t="s">
        <v>171</v>
      </c>
      <c r="CQ4" s="37" t="s">
        <v>168</v>
      </c>
      <c r="CR4" s="37" t="s">
        <v>172</v>
      </c>
      <c r="CS4" s="37" t="s">
        <v>173</v>
      </c>
      <c r="CT4" s="37" t="s">
        <v>170</v>
      </c>
      <c r="CU4" s="37" t="s">
        <v>171</v>
      </c>
      <c r="CV4" s="37" t="s">
        <v>168</v>
      </c>
      <c r="CW4" s="37" t="s">
        <v>172</v>
      </c>
      <c r="CX4" s="37" t="s">
        <v>173</v>
      </c>
      <c r="CY4" s="37" t="s">
        <v>170</v>
      </c>
      <c r="CZ4" s="37" t="s">
        <v>171</v>
      </c>
      <c r="DA4" s="37" t="s">
        <v>168</v>
      </c>
      <c r="DB4" s="37" t="s">
        <v>172</v>
      </c>
      <c r="DC4" s="37" t="s">
        <v>173</v>
      </c>
      <c r="DD4" s="37" t="s">
        <v>170</v>
      </c>
      <c r="DE4" s="37" t="s">
        <v>171</v>
      </c>
      <c r="DF4" s="37" t="s">
        <v>168</v>
      </c>
      <c r="DG4" s="37" t="s">
        <v>172</v>
      </c>
      <c r="DH4" s="37" t="s">
        <v>173</v>
      </c>
      <c r="DI4" s="37" t="s">
        <v>171</v>
      </c>
      <c r="DJ4" s="37" t="s">
        <v>168</v>
      </c>
      <c r="DK4" s="37" t="s">
        <v>173</v>
      </c>
      <c r="DL4" s="37" t="s">
        <v>170</v>
      </c>
      <c r="DM4" s="37" t="s">
        <v>171</v>
      </c>
      <c r="DN4" s="37" t="s">
        <v>168</v>
      </c>
      <c r="DO4" s="37" t="s">
        <v>172</v>
      </c>
      <c r="DP4" s="37" t="s">
        <v>173</v>
      </c>
      <c r="DQ4" s="37" t="s">
        <v>170</v>
      </c>
      <c r="DR4" s="37" t="s">
        <v>171</v>
      </c>
      <c r="DS4" s="37" t="s">
        <v>168</v>
      </c>
      <c r="DT4" s="37" t="s">
        <v>172</v>
      </c>
      <c r="DU4" s="37" t="s">
        <v>173</v>
      </c>
    </row>
    <row r="5" spans="1:125" s="6" customFormat="1" ht="18" customHeight="1" x14ac:dyDescent="0.25">
      <c r="A5" s="5" t="s">
        <v>135</v>
      </c>
      <c r="B5" s="5" t="s">
        <v>136</v>
      </c>
      <c r="C5" s="5">
        <v>1</v>
      </c>
      <c r="D5" s="5">
        <f>C5+1</f>
        <v>2</v>
      </c>
      <c r="E5" s="5">
        <f>D5+1</f>
        <v>3</v>
      </c>
      <c r="F5" s="5">
        <f t="shared" ref="F5:AD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5">
        <f t="shared" si="0"/>
        <v>13</v>
      </c>
      <c r="P5" s="5">
        <f t="shared" si="0"/>
        <v>14</v>
      </c>
      <c r="Q5" s="5">
        <f t="shared" si="0"/>
        <v>15</v>
      </c>
      <c r="R5" s="5">
        <f t="shared" ref="R5" si="1">Q5+1</f>
        <v>16</v>
      </c>
      <c r="S5" s="5">
        <f t="shared" ref="S5" si="2">R5+1</f>
        <v>17</v>
      </c>
      <c r="T5" s="5">
        <f t="shared" si="0"/>
        <v>18</v>
      </c>
      <c r="U5" s="5">
        <f t="shared" si="0"/>
        <v>19</v>
      </c>
      <c r="V5" s="5">
        <f t="shared" si="0"/>
        <v>20</v>
      </c>
      <c r="W5" s="5">
        <f t="shared" ref="W5" si="3">V5+1</f>
        <v>21</v>
      </c>
      <c r="X5" s="5">
        <f t="shared" ref="X5" si="4">W5+1</f>
        <v>22</v>
      </c>
      <c r="Y5" s="5">
        <f t="shared" si="0"/>
        <v>23</v>
      </c>
      <c r="Z5" s="5">
        <f t="shared" si="0"/>
        <v>24</v>
      </c>
      <c r="AA5" s="5">
        <f t="shared" si="0"/>
        <v>25</v>
      </c>
      <c r="AB5" s="5">
        <f t="shared" ref="AB5" si="5">AA5+1</f>
        <v>26</v>
      </c>
      <c r="AC5" s="5">
        <f t="shared" ref="AC5" si="6">AB5+1</f>
        <v>27</v>
      </c>
      <c r="AD5" s="5">
        <f t="shared" si="0"/>
        <v>28</v>
      </c>
      <c r="AE5" s="5">
        <f t="shared" ref="AE5" si="7">AD5+1</f>
        <v>29</v>
      </c>
      <c r="AF5" s="5">
        <f t="shared" ref="AF5" si="8">AE5+1</f>
        <v>30</v>
      </c>
      <c r="AG5" s="5">
        <f t="shared" ref="AG5" si="9">AF5+1</f>
        <v>31</v>
      </c>
      <c r="AH5" s="5">
        <f t="shared" ref="AH5" si="10">AG5+1</f>
        <v>32</v>
      </c>
      <c r="AI5" s="5">
        <f t="shared" ref="AI5" si="11">AH5+1</f>
        <v>33</v>
      </c>
      <c r="AJ5" s="5">
        <f t="shared" ref="AJ5" si="12">AI5+1</f>
        <v>34</v>
      </c>
      <c r="AK5" s="5">
        <f t="shared" ref="AK5" si="13">AJ5+1</f>
        <v>35</v>
      </c>
      <c r="AL5" s="5">
        <f t="shared" ref="AL5" si="14">AK5+1</f>
        <v>36</v>
      </c>
      <c r="AM5" s="5">
        <f t="shared" ref="AM5" si="15">AL5+1</f>
        <v>37</v>
      </c>
      <c r="AN5" s="5">
        <f t="shared" ref="AN5" si="16">AM5+1</f>
        <v>38</v>
      </c>
      <c r="AO5" s="5">
        <f t="shared" ref="AO5" si="17">AN5+1</f>
        <v>39</v>
      </c>
      <c r="AP5" s="5">
        <f t="shared" ref="AP5" si="18">AO5+1</f>
        <v>40</v>
      </c>
      <c r="AQ5" s="5">
        <f t="shared" ref="AQ5" si="19">AP5+1</f>
        <v>41</v>
      </c>
      <c r="AR5" s="5">
        <f t="shared" ref="AR5" si="20">AQ5+1</f>
        <v>42</v>
      </c>
      <c r="AS5" s="5">
        <f t="shared" ref="AS5" si="21">AR5+1</f>
        <v>43</v>
      </c>
      <c r="AT5" s="5">
        <f t="shared" ref="AT5" si="22">AS5+1</f>
        <v>44</v>
      </c>
      <c r="AU5" s="5">
        <f t="shared" ref="AU5" si="23">AT5+1</f>
        <v>45</v>
      </c>
      <c r="AV5" s="5">
        <f t="shared" ref="AV5" si="24">AU5+1</f>
        <v>46</v>
      </c>
      <c r="AW5" s="5">
        <f t="shared" ref="AW5" si="25">AV5+1</f>
        <v>47</v>
      </c>
      <c r="AX5" s="5">
        <f t="shared" ref="AX5" si="26">AW5+1</f>
        <v>48</v>
      </c>
      <c r="AY5" s="5">
        <f t="shared" ref="AY5" si="27">AX5+1</f>
        <v>49</v>
      </c>
      <c r="AZ5" s="5">
        <f t="shared" ref="AZ5" si="28">AY5+1</f>
        <v>50</v>
      </c>
      <c r="BA5" s="5">
        <f t="shared" ref="BA5" si="29">AZ5+1</f>
        <v>51</v>
      </c>
      <c r="BB5" s="5">
        <f t="shared" ref="BB5" si="30">BA5+1</f>
        <v>52</v>
      </c>
      <c r="BC5" s="5">
        <f t="shared" ref="BC5" si="31">BB5+1</f>
        <v>53</v>
      </c>
      <c r="BD5" s="5">
        <f t="shared" ref="BD5" si="32">BC5+1</f>
        <v>54</v>
      </c>
      <c r="BE5" s="5">
        <f t="shared" ref="BE5" si="33">BD5+1</f>
        <v>55</v>
      </c>
      <c r="BF5" s="5">
        <f t="shared" ref="BF5" si="34">BE5+1</f>
        <v>56</v>
      </c>
      <c r="BG5" s="5">
        <f t="shared" ref="BG5" si="35">BF5+1</f>
        <v>57</v>
      </c>
      <c r="BH5" s="5">
        <f t="shared" ref="BH5" si="36">BG5+1</f>
        <v>58</v>
      </c>
      <c r="BI5" s="5">
        <f t="shared" ref="BI5" si="37">BH5+1</f>
        <v>59</v>
      </c>
      <c r="BJ5" s="5">
        <f t="shared" ref="BJ5" si="38">BI5+1</f>
        <v>60</v>
      </c>
      <c r="BK5" s="5">
        <f t="shared" ref="BK5" si="39">BJ5+1</f>
        <v>61</v>
      </c>
      <c r="BL5" s="5">
        <f t="shared" ref="BL5" si="40">BK5+1</f>
        <v>62</v>
      </c>
      <c r="BM5" s="5">
        <f t="shared" ref="BM5" si="41">BL5+1</f>
        <v>63</v>
      </c>
      <c r="BN5" s="5">
        <f t="shared" ref="BN5" si="42">BM5+1</f>
        <v>64</v>
      </c>
      <c r="BO5" s="5">
        <f t="shared" ref="BO5:BR5" si="43">BN5+1</f>
        <v>65</v>
      </c>
      <c r="BP5" s="5">
        <f t="shared" ref="BP5" si="44">BO5+1</f>
        <v>66</v>
      </c>
      <c r="BQ5" s="5">
        <f t="shared" ref="BQ5" si="45">BP5+1</f>
        <v>67</v>
      </c>
      <c r="BR5" s="5">
        <f t="shared" si="43"/>
        <v>68</v>
      </c>
      <c r="BS5" s="5">
        <f t="shared" ref="BS5" si="46">BR5+1</f>
        <v>69</v>
      </c>
      <c r="BT5" s="5">
        <f t="shared" ref="BT5" si="47">BS5+1</f>
        <v>70</v>
      </c>
      <c r="BU5" s="5">
        <f t="shared" ref="BU5" si="48">BT5+1</f>
        <v>71</v>
      </c>
      <c r="BV5" s="5">
        <f t="shared" ref="BV5" si="49">BU5+1</f>
        <v>72</v>
      </c>
      <c r="BW5" s="5">
        <f t="shared" ref="BW5" si="50">BV5+1</f>
        <v>73</v>
      </c>
      <c r="BX5" s="5">
        <f t="shared" ref="BX5" si="51">BW5+1</f>
        <v>74</v>
      </c>
      <c r="BY5" s="5">
        <f t="shared" ref="BY5:CB5" si="52">BX5+1</f>
        <v>75</v>
      </c>
      <c r="BZ5" s="5">
        <f t="shared" ref="BZ5" si="53">BY5+1</f>
        <v>76</v>
      </c>
      <c r="CA5" s="5">
        <f t="shared" ref="CA5" si="54">BZ5+1</f>
        <v>77</v>
      </c>
      <c r="CB5" s="5">
        <f t="shared" si="52"/>
        <v>78</v>
      </c>
      <c r="CC5" s="5">
        <f t="shared" ref="CC5" si="55">CB5+1</f>
        <v>79</v>
      </c>
      <c r="CD5" s="5">
        <f t="shared" ref="CD5:CG5" si="56">CC5+1</f>
        <v>80</v>
      </c>
      <c r="CE5" s="5">
        <f t="shared" si="56"/>
        <v>81</v>
      </c>
      <c r="CF5" s="5">
        <f t="shared" si="56"/>
        <v>82</v>
      </c>
      <c r="CG5" s="5">
        <f t="shared" si="56"/>
        <v>83</v>
      </c>
      <c r="CH5" s="5">
        <f t="shared" ref="CH5" si="57">CG5+1</f>
        <v>84</v>
      </c>
      <c r="CI5" s="5">
        <f t="shared" ref="CI5" si="58">CH5+1</f>
        <v>85</v>
      </c>
      <c r="CJ5" s="5">
        <f t="shared" ref="CJ5" si="59">CI5+1</f>
        <v>86</v>
      </c>
      <c r="CK5" s="5">
        <f t="shared" ref="CK5" si="60">CJ5+1</f>
        <v>87</v>
      </c>
      <c r="CL5" s="5">
        <f t="shared" ref="CL5" si="61">CK5+1</f>
        <v>88</v>
      </c>
      <c r="CM5" s="5">
        <f t="shared" ref="CM5" si="62">CL5+1</f>
        <v>89</v>
      </c>
      <c r="CN5" s="5">
        <f t="shared" ref="CN5" si="63">CM5+1</f>
        <v>90</v>
      </c>
      <c r="CO5" s="5">
        <f t="shared" ref="CO5" si="64">CN5+1</f>
        <v>91</v>
      </c>
      <c r="CP5" s="5">
        <f t="shared" ref="CP5" si="65">CO5+1</f>
        <v>92</v>
      </c>
      <c r="CQ5" s="5">
        <f t="shared" ref="CQ5" si="66">CP5+1</f>
        <v>93</v>
      </c>
      <c r="CR5" s="5">
        <f t="shared" ref="CR5" si="67">CQ5+1</f>
        <v>94</v>
      </c>
      <c r="CS5" s="5">
        <f t="shared" ref="CS5" si="68">CR5+1</f>
        <v>95</v>
      </c>
      <c r="CT5" s="5">
        <f t="shared" ref="CT5" si="69">CS5+1</f>
        <v>96</v>
      </c>
      <c r="CU5" s="5">
        <f t="shared" ref="CU5" si="70">CT5+1</f>
        <v>97</v>
      </c>
      <c r="CV5" s="5">
        <f t="shared" ref="CV5" si="71">CU5+1</f>
        <v>98</v>
      </c>
      <c r="CW5" s="5">
        <f t="shared" ref="CW5" si="72">CV5+1</f>
        <v>99</v>
      </c>
      <c r="CX5" s="5">
        <f t="shared" ref="CX5" si="73">CW5+1</f>
        <v>100</v>
      </c>
      <c r="CY5" s="5">
        <f t="shared" ref="CY5" si="74">CX5+1</f>
        <v>101</v>
      </c>
      <c r="CZ5" s="5">
        <f t="shared" ref="CZ5" si="75">CY5+1</f>
        <v>102</v>
      </c>
      <c r="DA5" s="5">
        <f t="shared" ref="DA5" si="76">CZ5+1</f>
        <v>103</v>
      </c>
      <c r="DB5" s="5">
        <f t="shared" ref="DB5" si="77">DA5+1</f>
        <v>104</v>
      </c>
      <c r="DC5" s="5">
        <f t="shared" ref="DC5" si="78">DB5+1</f>
        <v>105</v>
      </c>
      <c r="DD5" s="5">
        <f t="shared" ref="DD5" si="79">DC5+1</f>
        <v>106</v>
      </c>
      <c r="DE5" s="5">
        <f t="shared" ref="DE5" si="80">DD5+1</f>
        <v>107</v>
      </c>
      <c r="DF5" s="5">
        <f t="shared" ref="DF5" si="81">DE5+1</f>
        <v>108</v>
      </c>
      <c r="DG5" s="5">
        <f t="shared" ref="DG5" si="82">DF5+1</f>
        <v>109</v>
      </c>
      <c r="DH5" s="5">
        <f t="shared" ref="DH5" si="83">DG5+1</f>
        <v>110</v>
      </c>
      <c r="DI5" s="5">
        <f>DH5+1</f>
        <v>111</v>
      </c>
      <c r="DJ5" s="5">
        <f>DI5+1</f>
        <v>112</v>
      </c>
      <c r="DK5" s="5">
        <f t="shared" ref="DK5" si="84">DJ5+1</f>
        <v>113</v>
      </c>
      <c r="DL5" s="5">
        <f t="shared" ref="DL5" si="85">DK5+1</f>
        <v>114</v>
      </c>
      <c r="DM5" s="5">
        <f t="shared" ref="DM5" si="86">DL5+1</f>
        <v>115</v>
      </c>
      <c r="DN5" s="5">
        <f t="shared" ref="DN5" si="87">DM5+1</f>
        <v>116</v>
      </c>
      <c r="DO5" s="5">
        <f t="shared" ref="DO5" si="88">DN5+1</f>
        <v>117</v>
      </c>
      <c r="DP5" s="5">
        <f t="shared" ref="DP5:DU5" si="89">DO5+1</f>
        <v>118</v>
      </c>
      <c r="DQ5" s="5">
        <f t="shared" ref="DQ5" si="90">DP5+1</f>
        <v>119</v>
      </c>
      <c r="DR5" s="5">
        <f t="shared" ref="DR5" si="91">DQ5+1</f>
        <v>120</v>
      </c>
      <c r="DS5" s="5">
        <f t="shared" si="89"/>
        <v>121</v>
      </c>
      <c r="DT5" s="5">
        <f t="shared" si="89"/>
        <v>122</v>
      </c>
      <c r="DU5" s="5">
        <f t="shared" si="89"/>
        <v>123</v>
      </c>
    </row>
    <row r="6" spans="1:125" s="44" customFormat="1" ht="20.25" customHeight="1" x14ac:dyDescent="0.25">
      <c r="A6" s="17"/>
      <c r="B6" s="7" t="s">
        <v>137</v>
      </c>
      <c r="C6" s="21">
        <f>SUM(C7:C10)</f>
        <v>12229153.300000001</v>
      </c>
      <c r="D6" s="21">
        <f t="shared" ref="D6" si="92">SUM(D7:D10)</f>
        <v>8937555.5999999996</v>
      </c>
      <c r="E6" s="21">
        <f>SUM(E7:E10)</f>
        <v>6315781.2500000009</v>
      </c>
      <c r="F6" s="22">
        <f t="shared" ref="F6:F37" si="93">IF(D6&lt;=0," ",IF(D6/C6*100&gt;200,"СВ.200",D6/C6))</f>
        <v>0.7308400983083595</v>
      </c>
      <c r="G6" s="22">
        <f t="shared" ref="G6:G37" si="94">IF(E6=0," ",IF(D6/E6*100&gt;200,"св.200",D6/E6))</f>
        <v>1.415114812597412</v>
      </c>
      <c r="H6" s="21">
        <f>SUM(H7:H10)</f>
        <v>8669130</v>
      </c>
      <c r="I6" s="21">
        <f>SUM(I7:I10)</f>
        <v>6782953.4799999986</v>
      </c>
      <c r="J6" s="21">
        <f>SUM(J7:J10)</f>
        <v>5595931.1900000013</v>
      </c>
      <c r="K6" s="22">
        <f t="shared" ref="K6:K37" si="95">IF(I6&lt;=0," ",IF(I6/H6*100&gt;200,"СВ.200",I6/H6))</f>
        <v>0.78242608889242615</v>
      </c>
      <c r="L6" s="22">
        <f>IF(J6=0," ",IF(I6/J6*100&gt;200,"св.200",I6/J6))</f>
        <v>1.2121223885170749</v>
      </c>
      <c r="M6" s="21">
        <f>SUM(M7:M10)</f>
        <v>6695600</v>
      </c>
      <c r="N6" s="21">
        <f>SUM(N7:N10)</f>
        <v>5661566.9699999997</v>
      </c>
      <c r="O6" s="21">
        <f>SUM(O7:O10)</f>
        <v>4508219.78</v>
      </c>
      <c r="P6" s="22">
        <f t="shared" ref="P6:P37" si="96">IF(N6&lt;=0," ",IF(M6&lt;=0," ",IF(N6/M6*100&gt;200,"СВ.200",N6/M6)))</f>
        <v>0.84556529213214648</v>
      </c>
      <c r="Q6" s="22">
        <f>IF(O6=0," ",IF(N6/O6*100&gt;200,"св.200",N6/O6))</f>
        <v>1.2558320681517439</v>
      </c>
      <c r="R6" s="21">
        <f>SUM(R7:R10)</f>
        <v>897630</v>
      </c>
      <c r="S6" s="21">
        <f>SUM(S7:S10)</f>
        <v>665620.22</v>
      </c>
      <c r="T6" s="21">
        <f>SUM(T7:T10)</f>
        <v>559770.36</v>
      </c>
      <c r="U6" s="22">
        <f t="shared" ref="U6:U37" si="97">IF(S6&lt;=0," ",IF(R6&lt;=0," ",IF(S6/R6*100&gt;200,"СВ.200",S6/R6)))</f>
        <v>0.74153071978432095</v>
      </c>
      <c r="V6" s="22">
        <f>IF(T6=0," ",IF(S6/T6*100&gt;200,"св.200",S6/T6))</f>
        <v>1.1890951496610145</v>
      </c>
      <c r="W6" s="21">
        <f>SUM(W7:W10)</f>
        <v>53900</v>
      </c>
      <c r="X6" s="21">
        <f>SUM(X7:X10)</f>
        <v>45885.64</v>
      </c>
      <c r="Y6" s="21">
        <f>SUM(Y7:Y10)</f>
        <v>40259.920000000006</v>
      </c>
      <c r="Z6" s="22">
        <f t="shared" ref="Z6:Z37" si="98">IF(X6&lt;=0," ",IF(W6&lt;=0," ",IF(X6/W6*100&gt;200,"СВ.200",X6/W6)))</f>
        <v>0.85131057513914654</v>
      </c>
      <c r="AA6" s="22">
        <f>IF(Y6=0," ",IF(X6/Y6*100&gt;200,"св.200",X6/Y6))</f>
        <v>1.1397350019572814</v>
      </c>
      <c r="AB6" s="21">
        <f>SUM(AB7:AB10)</f>
        <v>192000</v>
      </c>
      <c r="AC6" s="21">
        <f>SUM(AC7:AC10)</f>
        <v>39019.439999999995</v>
      </c>
      <c r="AD6" s="21">
        <f>SUM(AD7:AD10)</f>
        <v>100748.85</v>
      </c>
      <c r="AE6" s="22">
        <f t="shared" ref="AE6:AE37" si="99">IF(AC6&lt;=0," ",IF(AB6&lt;=0," ",IF(AC6/AB6*100&gt;200,"СВ.200",AC6/AB6)))</f>
        <v>0.20322624999999997</v>
      </c>
      <c r="AF6" s="22">
        <f>IF(AD6=0," ",IF(AC6/AD6*100&gt;200,"св.200",AC6/AD6))</f>
        <v>0.38729414777439142</v>
      </c>
      <c r="AG6" s="21">
        <f>SUM(AG7:AG10)</f>
        <v>823000</v>
      </c>
      <c r="AH6" s="21">
        <f>SUM(AH7:AH10)</f>
        <v>368561.20999999996</v>
      </c>
      <c r="AI6" s="21">
        <f>SUM(AI7:AI10)</f>
        <v>385532.28</v>
      </c>
      <c r="AJ6" s="22">
        <f t="shared" ref="AJ6:AJ37" si="100">IF(AH6&lt;=0," ",IF(AG6&lt;=0," ",IF(AH6/AG6*100&gt;200,"СВ.200",AH6/AG6)))</f>
        <v>0.44782650060753337</v>
      </c>
      <c r="AK6" s="22">
        <f>IF(AI6=0," ",IF(AH6/AI6*100&gt;200,"св.200",AH6/AI6))</f>
        <v>0.95598015813358073</v>
      </c>
      <c r="AL6" s="21">
        <f>SUM(AL7:AL10)</f>
        <v>7000</v>
      </c>
      <c r="AM6" s="21">
        <f>SUM(AM7:AM10)</f>
        <v>2300</v>
      </c>
      <c r="AN6" s="21">
        <f>SUM(AN7:AN10)</f>
        <v>1400</v>
      </c>
      <c r="AO6" s="22">
        <f>IF(AM6&lt;=0," ",IF(AL6&lt;=0," ",IF(AM6/AL6*100&gt;200,"СВ.200",AM6/AL6)))</f>
        <v>0.32857142857142857</v>
      </c>
      <c r="AP6" s="22">
        <f>IF(AN6=0," ",IF(AM6/AN6*100&gt;200,"св.200",AM6/AN6))</f>
        <v>1.6428571428571428</v>
      </c>
      <c r="AQ6" s="13">
        <f>SUM(AQ7:AQ10)</f>
        <v>3560023.3</v>
      </c>
      <c r="AR6" s="13">
        <f t="shared" ref="AR6:AS6" si="101">SUM(AR7:AR10)</f>
        <v>2154602.1199999996</v>
      </c>
      <c r="AS6" s="13">
        <f t="shared" si="101"/>
        <v>719850.05999999994</v>
      </c>
      <c r="AT6" s="22">
        <f t="shared" ref="AT6:AT37" si="102">IF(AR6&lt;=0," ",IF(AQ6&lt;=0," ",IF(AR6/AQ6*100&gt;200,"СВ.200",AR6/AQ6)))</f>
        <v>0.60522135346698425</v>
      </c>
      <c r="AU6" s="22" t="str">
        <f>IF(AS6=0," ",IF(AR6/AS6*100&gt;200,"св.200",AR6/AS6))</f>
        <v>св.200</v>
      </c>
      <c r="AV6" s="21">
        <f>SUM(AV7:AV10)</f>
        <v>377500</v>
      </c>
      <c r="AW6" s="21">
        <f>SUM(AW7:AW10)</f>
        <v>332446.71999999997</v>
      </c>
      <c r="AX6" s="21">
        <f>SUM(AX7:AX10)</f>
        <v>317801.59999999998</v>
      </c>
      <c r="AY6" s="22">
        <f t="shared" ref="AY6:AY37" si="103">IF(AW6&lt;=0," ",IF(AV6&lt;=0," ",IF(AW6/AV6*100&gt;200,"СВ.200",AW6/AV6)))</f>
        <v>0.88065356291390717</v>
      </c>
      <c r="AZ6" s="22">
        <f>IF(AX6=0," ",IF(AW6/AX6*100&gt;200,"св.200",AW6/AX6))</f>
        <v>1.0460825873752682</v>
      </c>
      <c r="BA6" s="21">
        <f>SUM(BA7:BA10)</f>
        <v>8686.11</v>
      </c>
      <c r="BB6" s="21">
        <f>SUM(BB7:BB10)</f>
        <v>12995.41</v>
      </c>
      <c r="BC6" s="21">
        <f>SUM(BC7:BC10)</f>
        <v>3959.67</v>
      </c>
      <c r="BD6" s="22">
        <f>IF(BB6&lt;=0," ",IF(BA6&lt;=0," ",IF(BB6/BA6*100&gt;200,"СВ.200",BB6/BA6)))</f>
        <v>1.4961139105997965</v>
      </c>
      <c r="BE6" s="22" t="str">
        <f>IF(BC6=0," ",IF(BB6/BC6*100&gt;200,"св.200",BB6/BC6))</f>
        <v>св.200</v>
      </c>
      <c r="BF6" s="21">
        <f>SUM(BF7:BF10)</f>
        <v>0</v>
      </c>
      <c r="BG6" s="21">
        <f>SUM(BG7:BG10)</f>
        <v>0</v>
      </c>
      <c r="BH6" s="21">
        <f>SUM(BH7:BH10)</f>
        <v>0</v>
      </c>
      <c r="BI6" s="22" t="str">
        <f t="shared" ref="BI6:BI37" si="104">IF(BG6&lt;=0," ",IF(BF6&lt;=0," ",IF(BG6/BF6*100&gt;200,"СВ.200",BG6/BF6)))</f>
        <v xml:space="preserve"> </v>
      </c>
      <c r="BJ6" s="22" t="str">
        <f>IF(BH6=0," ",IF(BG6/BH6*100&gt;200,"св.200",BG6/BH6))</f>
        <v xml:space="preserve"> </v>
      </c>
      <c r="BK6" s="21">
        <f>SUM(BK7:BK10)</f>
        <v>0</v>
      </c>
      <c r="BL6" s="21">
        <f>SUM(BL7:BL10)</f>
        <v>0</v>
      </c>
      <c r="BM6" s="21">
        <f>SUM(BM7:BM10)</f>
        <v>0</v>
      </c>
      <c r="BN6" s="22" t="str">
        <f>IF(BL6&lt;=0," ",IF(BK6&lt;=0," ",IF(BL6/BK6*100&gt;200,"СВ.200",BL6/BK6)))</f>
        <v xml:space="preserve"> </v>
      </c>
      <c r="BO6" s="22" t="str">
        <f>IF(BM6=0," ",IF(BL6/BM6*100&gt;200,"св.200",BL6/BM6))</f>
        <v xml:space="preserve"> </v>
      </c>
      <c r="BP6" s="21">
        <f>SUM(BP7:BP10)</f>
        <v>50000</v>
      </c>
      <c r="BQ6" s="21">
        <f>SUM(BQ7:BQ10)</f>
        <v>30000</v>
      </c>
      <c r="BR6" s="21">
        <f>SUM(BR7:BR10)</f>
        <v>20000</v>
      </c>
      <c r="BS6" s="22">
        <f t="shared" ref="BS6:BS37" si="105">IF(BQ6&lt;=0," ",IF(BP6&lt;=0," ",IF(BQ6/BP6*100&gt;200,"СВ.200",BQ6/BP6)))</f>
        <v>0.6</v>
      </c>
      <c r="BT6" s="22">
        <f t="shared" ref="BT6:BT12" si="106">IF(BR6=0," ",IF(BQ6/BR6*100&gt;200,"св.200",BQ6/BR6))</f>
        <v>1.5</v>
      </c>
      <c r="BU6" s="21">
        <f>SUM(BU7:BU10)</f>
        <v>2900500</v>
      </c>
      <c r="BV6" s="21">
        <f>SUM(BV7:BV10)</f>
        <v>1557446.29</v>
      </c>
      <c r="BW6" s="21">
        <f>SUM(BW7:BW10)</f>
        <v>250030.76</v>
      </c>
      <c r="BX6" s="22">
        <f t="shared" ref="BX6:BX37" si="107">IF(BV6&lt;=0," ",IF(BU6&lt;=0," ",IF(BV6/BU6*100&gt;200,"СВ.200",BV6/BU6)))</f>
        <v>0.53695786588519223</v>
      </c>
      <c r="BY6" s="22" t="str">
        <f>IF(BW6=0," ",IF(BV6/BW6*100&gt;200,"св.200",BV6/BW6))</f>
        <v>св.200</v>
      </c>
      <c r="BZ6" s="21">
        <f>SUM(BZ7:BZ10)</f>
        <v>105210</v>
      </c>
      <c r="CA6" s="21">
        <f>SUM(CA7:CA10)</f>
        <v>105210</v>
      </c>
      <c r="CB6" s="21">
        <f>SUM(CB7:CB10)</f>
        <v>0</v>
      </c>
      <c r="CC6" s="22">
        <f t="shared" ref="CC6:CC17" si="108">IF(CA6&lt;=0," ",IF(BZ6&lt;=0," ",IF(CA6/BZ6*100&gt;200,"СВ.200",CA6/BZ6)))</f>
        <v>1</v>
      </c>
      <c r="CD6" s="22" t="str">
        <f>IF(CB6=0," ",IF(CA6/CB6*100&gt;200,"св.200",CA6/CB6))</f>
        <v xml:space="preserve"> </v>
      </c>
      <c r="CE6" s="21">
        <f>SUM(CE7:CE10)</f>
        <v>69709.11</v>
      </c>
      <c r="CF6" s="21">
        <f t="shared" ref="CF6:CG6" si="109">SUM(CF7:CF10)</f>
        <v>36010.28</v>
      </c>
      <c r="CG6" s="21">
        <f t="shared" si="109"/>
        <v>124151.37999999999</v>
      </c>
      <c r="CH6" s="22">
        <f>IF(CF6&lt;=0," ",IF(CE6&lt;=0," ",IF(CF6/CE6*100&gt;200,"СВ.200",CF6/CE6)))</f>
        <v>0.51657925341465405</v>
      </c>
      <c r="CI6" s="22">
        <f>IF(CG6=0," ",IF(CF6/CG6*100&gt;200,"св.200",CF6/CG6))</f>
        <v>0.29005138726609403</v>
      </c>
      <c r="CJ6" s="21">
        <f>SUM(CJ7:CJ10)</f>
        <v>45000</v>
      </c>
      <c r="CK6" s="21">
        <f>SUM(CK7:CK10)</f>
        <v>11301.17</v>
      </c>
      <c r="CL6" s="21">
        <f>SUM(CL7:CL10)</f>
        <v>60087.27</v>
      </c>
      <c r="CM6" s="22">
        <f>IF(CK6&lt;=0," ",IF(CJ6&lt;=0," ",IF(CK6/CJ6*100&gt;200,"СВ.200",CK6/CJ6)))</f>
        <v>0.25113711111111109</v>
      </c>
      <c r="CN6" s="22">
        <f>IF(CL6=0," ",IF(CK6/CL6*100&gt;200,"св.200",CK6/CL6))</f>
        <v>0.18807927203216257</v>
      </c>
      <c r="CO6" s="21">
        <f>SUM(CO7:CO10)</f>
        <v>24709.11</v>
      </c>
      <c r="CP6" s="21">
        <f>SUM(CP7:CP10)</f>
        <v>24709.11</v>
      </c>
      <c r="CQ6" s="21">
        <f>SUM(CQ7:CQ10)</f>
        <v>64064.11</v>
      </c>
      <c r="CR6" s="22">
        <f>IF(CP6&lt;=0," ",IF(CO6&lt;=0," ",IF(CP6/CO6*100&gt;200,"СВ.200",CP6/CO6)))</f>
        <v>1</v>
      </c>
      <c r="CS6" s="22">
        <f>IF(CQ6=0," ",IF(CP6/CQ6*100&gt;200,"св.200",CP6/CQ6))</f>
        <v>0.38569348735196668</v>
      </c>
      <c r="CT6" s="21">
        <f>SUM(CT7:CT10)</f>
        <v>1500</v>
      </c>
      <c r="CU6" s="21">
        <f>SUM(CU7:CU10)</f>
        <v>29575.34</v>
      </c>
      <c r="CV6" s="21">
        <f>SUM(CV7:CV10)</f>
        <v>3800.6</v>
      </c>
      <c r="CW6" s="41" t="str">
        <f>IF(CU6&lt;=0," ",IF(CT6&lt;=0," ",IF(CU6/CT6*100&gt;200,"СВ.200",CU6/CT6)))</f>
        <v>СВ.200</v>
      </c>
      <c r="CX6" s="41" t="str">
        <f>IF(CV6=0," ",IF(CU6/CV6*100&gt;200,"св.200",CU6/CV6))</f>
        <v>св.200</v>
      </c>
      <c r="CY6" s="21">
        <f>SUM(CY7:CY10)</f>
        <v>0</v>
      </c>
      <c r="CZ6" s="21">
        <f>SUM(CZ7:CZ10)</f>
        <v>0</v>
      </c>
      <c r="DA6" s="21">
        <f>SUM(DA7:DA10)</f>
        <v>0</v>
      </c>
      <c r="DB6" s="22" t="str">
        <f t="shared" ref="DB6:DB37" si="110">IF(CZ6&lt;=0," ",IF(CY6&lt;=0," ",IF(CZ6/CY6*100&gt;200,"СВ.200",CZ6/CY6)))</f>
        <v xml:space="preserve"> </v>
      </c>
      <c r="DC6" s="22" t="str">
        <f>IF(DA6=0," ",IF(CZ6/DA6*100&gt;200,"св.200",CZ6/DA6))</f>
        <v xml:space="preserve"> </v>
      </c>
      <c r="DD6" s="21">
        <f>SUM(DD7:DD10)</f>
        <v>0</v>
      </c>
      <c r="DE6" s="21">
        <f>SUM(DE7:DE10)</f>
        <v>0</v>
      </c>
      <c r="DF6" s="21">
        <f>SUM(DF7:DF10)</f>
        <v>0</v>
      </c>
      <c r="DG6" s="22" t="str">
        <f t="shared" ref="DG6:DG37" si="111">IF(DE6&lt;=0," ",IF(DD6&lt;=0," ",IF(DE6/DD6*100&gt;200,"СВ.200",DE6/DD6)))</f>
        <v xml:space="preserve"> </v>
      </c>
      <c r="DH6" s="22" t="str">
        <f>IF(DF6=0," ",IF(DE6/DF6*100&gt;200,"св.200",DE6/DF6))</f>
        <v xml:space="preserve"> </v>
      </c>
      <c r="DI6" s="21">
        <f>SUM(DI7:DI10)</f>
        <v>0</v>
      </c>
      <c r="DJ6" s="21">
        <f>SUM(DJ7:DJ10)</f>
        <v>0</v>
      </c>
      <c r="DK6" s="22" t="str">
        <f>IF(DI6=0," ",IF(DI6/DJ6*100&gt;200,"св.200",DI6/DJ6))</f>
        <v xml:space="preserve"> </v>
      </c>
      <c r="DL6" s="21">
        <f>SUM(DL7:DL10)</f>
        <v>46918.080000000002</v>
      </c>
      <c r="DM6" s="21">
        <f>SUM(DM7:DM10)</f>
        <v>50918.080000000002</v>
      </c>
      <c r="DN6" s="21">
        <f>SUM(DN7:DN10)</f>
        <v>106.05</v>
      </c>
      <c r="DO6" s="22">
        <f t="shared" ref="DO6:DO37" si="112">IF(DM6&lt;=0," ",IF(DL6&lt;=0," ",IF(DM6/DL6*100&gt;200,"СВ.200",DM6/DL6)))</f>
        <v>1.0852549805959664</v>
      </c>
      <c r="DP6" s="22" t="str">
        <f>IF(DN6=0," ",IF(DM6/DN6*100&gt;200,"св.200",DM6/DN6))</f>
        <v>св.200</v>
      </c>
      <c r="DQ6" s="21">
        <f>SUM(DQ7:DQ10)</f>
        <v>0</v>
      </c>
      <c r="DR6" s="21">
        <f>SUM(DR7:DR10)</f>
        <v>0</v>
      </c>
      <c r="DS6" s="21">
        <f>SUM(DS7:DS10)</f>
        <v>0</v>
      </c>
      <c r="DT6" s="22" t="str">
        <f t="shared" ref="DT6:DT69" si="113">IF(DR6&lt;=0," ",IF(DQ6&lt;=0," ",IF(DR6/DQ6*100&gt;200,"СВ.200",DR6/DQ6)))</f>
        <v xml:space="preserve"> </v>
      </c>
      <c r="DU6" s="22" t="str">
        <f>IF(DS6=0," ",IF(DR6/DS6*100&gt;200,"св.200",DR6/DS6))</f>
        <v xml:space="preserve"> </v>
      </c>
    </row>
    <row r="7" spans="1:125" s="29" customFormat="1" ht="15.75" customHeight="1" outlineLevel="1" x14ac:dyDescent="0.25">
      <c r="A7" s="16">
        <v>1</v>
      </c>
      <c r="B7" s="8" t="s">
        <v>56</v>
      </c>
      <c r="C7" s="24">
        <f t="shared" ref="C7:D10" si="114">H7+AQ7</f>
        <v>11363630</v>
      </c>
      <c r="D7" s="24">
        <f t="shared" si="114"/>
        <v>8401754.2799999993</v>
      </c>
      <c r="E7" s="24">
        <f t="shared" ref="E7:E10" si="115">J7+AS7</f>
        <v>5902675.9000000004</v>
      </c>
      <c r="F7" s="25">
        <f t="shared" si="93"/>
        <v>0.73935479067868271</v>
      </c>
      <c r="G7" s="25">
        <f t="shared" si="94"/>
        <v>1.4233805857441706</v>
      </c>
      <c r="H7" s="15">
        <f t="shared" ref="H7:J10" si="116">W7++AG7+M7+AB7+AL7+R7</f>
        <v>8117630</v>
      </c>
      <c r="I7" s="20">
        <f t="shared" si="116"/>
        <v>6498896.6099999994</v>
      </c>
      <c r="J7" s="15">
        <f t="shared" si="116"/>
        <v>5312896.8800000008</v>
      </c>
      <c r="K7" s="25">
        <f t="shared" si="95"/>
        <v>0.8005903952261928</v>
      </c>
      <c r="L7" s="25">
        <f t="shared" ref="L7:L64" si="117">IF(J7=0," ",IF(I7/J7*100&gt;200,"св.200",I7/J7))</f>
        <v>1.2232303311710424</v>
      </c>
      <c r="M7" s="45">
        <v>6613600</v>
      </c>
      <c r="N7" s="45">
        <v>5551215.6600000001</v>
      </c>
      <c r="O7" s="45">
        <v>4419821.04</v>
      </c>
      <c r="P7" s="25">
        <f t="shared" si="96"/>
        <v>0.83936368392403538</v>
      </c>
      <c r="Q7" s="25">
        <f t="shared" ref="Q7:Q64" si="118">IF(O7=0," ",IF(N7/O7*100&gt;200,"св.200",N7/O7))</f>
        <v>1.2559819978593523</v>
      </c>
      <c r="R7" s="45">
        <v>897630</v>
      </c>
      <c r="S7" s="45">
        <v>665620.22</v>
      </c>
      <c r="T7" s="45">
        <v>559770.36</v>
      </c>
      <c r="U7" s="25">
        <f t="shared" si="97"/>
        <v>0.74153071978432095</v>
      </c>
      <c r="V7" s="25">
        <f t="shared" ref="V7:V64" si="119">IF(T7=0," ",IF(S7/T7*100&gt;200,"св.200",S7/T7))</f>
        <v>1.1890951496610145</v>
      </c>
      <c r="W7" s="45">
        <v>36400</v>
      </c>
      <c r="X7" s="45">
        <v>36548.44</v>
      </c>
      <c r="Y7" s="45">
        <v>25068.38</v>
      </c>
      <c r="Z7" s="25">
        <f t="shared" si="98"/>
        <v>1.0040780219780221</v>
      </c>
      <c r="AA7" s="25">
        <f t="shared" ref="AA7:AA64" si="120">IF(Y7=0," ",IF(X7/Y7*100&gt;200,"св.200",X7/Y7))</f>
        <v>1.4579498156641952</v>
      </c>
      <c r="AB7" s="45">
        <v>150000</v>
      </c>
      <c r="AC7" s="45">
        <v>17071.09</v>
      </c>
      <c r="AD7" s="45">
        <v>71525.19</v>
      </c>
      <c r="AE7" s="25">
        <f t="shared" si="99"/>
        <v>0.11380726666666667</v>
      </c>
      <c r="AF7" s="25">
        <f t="shared" ref="AF7:AF62" si="121">IF(AD7=0," ",IF(AC7/AD7*100&gt;200,"св.200",AC7/AD7))</f>
        <v>0.23867241736792311</v>
      </c>
      <c r="AG7" s="45">
        <v>420000</v>
      </c>
      <c r="AH7" s="45">
        <v>228441.2</v>
      </c>
      <c r="AI7" s="45">
        <v>236711.91</v>
      </c>
      <c r="AJ7" s="25">
        <f t="shared" si="100"/>
        <v>0.54390761904761908</v>
      </c>
      <c r="AK7" s="25">
        <f t="shared" ref="AK7:AK64" si="122">IF(AI7=0," ",IF(AH7/AI7*100&gt;200,"св.200",AH7/AI7))</f>
        <v>0.96506001747018144</v>
      </c>
      <c r="AL7" s="45"/>
      <c r="AM7" s="45"/>
      <c r="AN7" s="45"/>
      <c r="AO7" s="25" t="str">
        <f>IF(AM7&lt;=0," ",IF(AL7&lt;=0," ",IF(AM7/AL7*100&gt;200,"СВ.200",AM7/AL7)))</f>
        <v xml:space="preserve"> </v>
      </c>
      <c r="AP7" s="25" t="str">
        <f t="shared" ref="AP7:AP64" si="123">IF(AN7=0," ",IF(AM7/AN7*100&gt;200,"св.200",AM7/AN7))</f>
        <v xml:space="preserve"> </v>
      </c>
      <c r="AQ7" s="9">
        <f>AV7+BA7+BF7+BK7+BP7+BU7+BZ7+CE7+CY7+DD7+DL7+CT7+DQ7</f>
        <v>3246000</v>
      </c>
      <c r="AR7" s="9">
        <f>AW7+BB7+BG7+BL7+BQ7+BV7+CA7+CF7+CZ7+DE7+DM7+CU7+DI7+DR7</f>
        <v>1902857.67</v>
      </c>
      <c r="AS7" s="9">
        <f>AX7+BC7+BH7+BM7+BR7+BW7+CB7+CG7+DA7+DF7+DN7+CV7+DJ7</f>
        <v>589779.02</v>
      </c>
      <c r="AT7" s="25">
        <f t="shared" si="102"/>
        <v>0.58621616451016634</v>
      </c>
      <c r="AU7" s="25" t="str">
        <f t="shared" ref="AU7:AU64" si="124">IF(AS7=0," ",IF(AR7/AS7*100&gt;200,"св.200",AR7/AS7))</f>
        <v>св.200</v>
      </c>
      <c r="AV7" s="45">
        <v>377500</v>
      </c>
      <c r="AW7" s="45">
        <v>332446.71999999997</v>
      </c>
      <c r="AX7" s="45">
        <v>317801.59999999998</v>
      </c>
      <c r="AY7" s="25">
        <f t="shared" si="103"/>
        <v>0.88065356291390717</v>
      </c>
      <c r="AZ7" s="25">
        <f t="shared" ref="AZ7:AZ64" si="125">IF(AX7=0," ",IF(AW7/AX7*100&gt;200,"св.200",AW7/AX7))</f>
        <v>1.0460825873752682</v>
      </c>
      <c r="BA7" s="45"/>
      <c r="BB7" s="45"/>
      <c r="BC7" s="45"/>
      <c r="BD7" s="25" t="str">
        <f t="shared" ref="BD7:BD64" si="126">IF(BB7&lt;=0," ",IF(BA7&lt;=0," ",IF(BB7/BA7*100&gt;200,"СВ.200",BB7/BA7)))</f>
        <v xml:space="preserve"> </v>
      </c>
      <c r="BE7" s="25" t="str">
        <f t="shared" ref="BE7:BE64" si="127">IF(BC7=0," ",IF(BB7/BC7*100&gt;200,"св.200",BB7/BC7))</f>
        <v xml:space="preserve"> </v>
      </c>
      <c r="BF7" s="45"/>
      <c r="BG7" s="45"/>
      <c r="BH7" s="45"/>
      <c r="BI7" s="25" t="str">
        <f t="shared" si="104"/>
        <v xml:space="preserve"> </v>
      </c>
      <c r="BJ7" s="25" t="str">
        <f t="shared" ref="BJ7:BJ64" si="128">IF(BH7=0," ",IF(BG7/BH7*100&gt;200,"св.200",BG7/BH7))</f>
        <v xml:space="preserve"> </v>
      </c>
      <c r="BK7" s="45"/>
      <c r="BL7" s="45"/>
      <c r="BM7" s="45"/>
      <c r="BN7" s="25" t="str">
        <f>IF(BL7&lt;=0," ",IF(BK7&lt;=0," ",IF(BL7/BK7*100&gt;200,"СВ.200",BL7/BK7)))</f>
        <v xml:space="preserve"> </v>
      </c>
      <c r="BO7" s="25" t="str">
        <f t="shared" ref="BO7:BO64" si="129">IF(BM7=0," ",IF(BL7/BM7*100&gt;200,"св.200",BL7/BM7))</f>
        <v xml:space="preserve"> </v>
      </c>
      <c r="BP7" s="45">
        <v>50000</v>
      </c>
      <c r="BQ7" s="45">
        <v>30000</v>
      </c>
      <c r="BR7" s="45">
        <v>20000</v>
      </c>
      <c r="BS7" s="25">
        <f t="shared" ref="BS7:BS12" si="130">IF(BQ7&lt;=0," ",IF(BP7&lt;=0," ",IF(BQ7/BP7*100&gt;200,"СВ.200",BQ7/BP7)))</f>
        <v>0.6</v>
      </c>
      <c r="BT7" s="25">
        <f t="shared" si="106"/>
        <v>1.5</v>
      </c>
      <c r="BU7" s="45">
        <v>2772000</v>
      </c>
      <c r="BV7" s="45">
        <v>1499534.44</v>
      </c>
      <c r="BW7" s="45">
        <v>187983.5</v>
      </c>
      <c r="BX7" s="25">
        <f t="shared" si="107"/>
        <v>0.54095759018759015</v>
      </c>
      <c r="BY7" s="25" t="str">
        <f t="shared" ref="BY7:BY64" si="131">IF(BW7=0," ",IF(BV7/BW7*100&gt;200,"св.200",BV7/BW7))</f>
        <v>св.200</v>
      </c>
      <c r="BZ7" s="45"/>
      <c r="CA7" s="45"/>
      <c r="CB7" s="45"/>
      <c r="CC7" s="25" t="str">
        <f t="shared" si="108"/>
        <v xml:space="preserve"> </v>
      </c>
      <c r="CD7" s="25" t="str">
        <f t="shared" ref="CD7:CD64" si="132">IF(CB7=0," ",IF(CA7/CB7*100&gt;200,"св.200",CA7/CB7))</f>
        <v xml:space="preserve"> </v>
      </c>
      <c r="CE7" s="24">
        <f>CJ7+CO7</f>
        <v>45000</v>
      </c>
      <c r="CF7" s="24">
        <f>CK7+CP7</f>
        <v>11301.17</v>
      </c>
      <c r="CG7" s="24">
        <f>CL7+CQ7</f>
        <v>60087.27</v>
      </c>
      <c r="CH7" s="25">
        <f t="shared" ref="CH7:CH64" si="133">IF(CF7&lt;=0," ",IF(CE7&lt;=0," ",IF(CF7/CE7*100&gt;200,"СВ.200",CF7/CE7)))</f>
        <v>0.25113711111111109</v>
      </c>
      <c r="CI7" s="25">
        <f>IF(CG7=0," ",IF(CF7/CG7*100&gt;200,"св.200",CF7/CG7))</f>
        <v>0.18807927203216257</v>
      </c>
      <c r="CJ7" s="45">
        <v>45000</v>
      </c>
      <c r="CK7" s="45">
        <v>11301.17</v>
      </c>
      <c r="CL7" s="45">
        <v>60087.27</v>
      </c>
      <c r="CM7" s="25">
        <f t="shared" ref="CM7:CM64" si="134">IF(CK7&lt;=0," ",IF(CJ7&lt;=0," ",IF(CK7/CJ7*100&gt;200,"СВ.200",CK7/CJ7)))</f>
        <v>0.25113711111111109</v>
      </c>
      <c r="CN7" s="25">
        <f t="shared" ref="CN7:CN64" si="135">IF(CL7=0," ",IF(CK7/CL7*100&gt;200,"св.200",CK7/CL7))</f>
        <v>0.18807927203216257</v>
      </c>
      <c r="CO7" s="45"/>
      <c r="CP7" s="45"/>
      <c r="CQ7" s="26"/>
      <c r="CR7" s="25" t="str">
        <f t="shared" ref="CR7:CR63" si="136">IF(CP7&lt;=0," ",IF(CO7&lt;=0," ",IF(CP7/CO7*100&gt;200,"СВ.200",CP7/CO7)))</f>
        <v xml:space="preserve"> </v>
      </c>
      <c r="CS7" s="25" t="str">
        <f t="shared" ref="CS7:CS63" si="137">IF(CQ7=0," ",IF(CP7/CQ7*100&gt;200,"св.200",CP7/CQ7))</f>
        <v xml:space="preserve"> </v>
      </c>
      <c r="CT7" s="45">
        <v>1500</v>
      </c>
      <c r="CU7" s="45">
        <v>29575.34</v>
      </c>
      <c r="CV7" s="26">
        <v>3800.6</v>
      </c>
      <c r="CW7" s="25" t="str">
        <f t="shared" ref="CW7:CW70" si="138">IF(CU7&lt;=0," ",IF(CT7&lt;=0," ",IF(CU7/CT7*100&gt;200,"СВ.200",CU7/CT7)))</f>
        <v>СВ.200</v>
      </c>
      <c r="CX7" s="25" t="str">
        <f t="shared" ref="CX7:CX70" si="139">IF(CV7=0," ",IF(CU7/CV7*100&gt;200,"св.200",CU7/CV7))</f>
        <v>св.200</v>
      </c>
      <c r="CY7" s="45"/>
      <c r="CZ7" s="45"/>
      <c r="DA7" s="45"/>
      <c r="DB7" s="25" t="str">
        <f t="shared" si="110"/>
        <v xml:space="preserve"> </v>
      </c>
      <c r="DC7" s="25" t="str">
        <f t="shared" ref="DC7:DC64" si="140">IF(DA7=0," ",IF(CZ7/DA7*100&gt;200,"св.200",CZ7/DA7))</f>
        <v xml:space="preserve"> </v>
      </c>
      <c r="DD7" s="45"/>
      <c r="DE7" s="45"/>
      <c r="DF7" s="45"/>
      <c r="DG7" s="25" t="str">
        <f t="shared" si="111"/>
        <v xml:space="preserve"> </v>
      </c>
      <c r="DH7" s="25" t="str">
        <f t="shared" ref="DH7:DH64" si="141">IF(DF7=0," ",IF(DE7/DF7*100&gt;200,"св.200",DE7/DF7))</f>
        <v xml:space="preserve"> </v>
      </c>
      <c r="DI7" s="45"/>
      <c r="DJ7" s="45"/>
      <c r="DK7" s="25" t="str">
        <f>IF(DJ7=0," ",IF(DI7/DJ7*100&gt;200,"св.200",DI7/DJ7))</f>
        <v xml:space="preserve"> </v>
      </c>
      <c r="DL7" s="45"/>
      <c r="DM7" s="45"/>
      <c r="DN7" s="45">
        <v>106.05</v>
      </c>
      <c r="DO7" s="25" t="str">
        <f t="shared" si="112"/>
        <v xml:space="preserve"> </v>
      </c>
      <c r="DP7" s="25">
        <f t="shared" ref="DP7:DP64" si="142">IF(DN7=0," ",IF(DM7/DN7*100&gt;200,"св.200",DM7/DN7))</f>
        <v>0</v>
      </c>
      <c r="DQ7" s="45"/>
      <c r="DR7" s="45"/>
      <c r="DS7" s="31"/>
      <c r="DT7" s="25" t="str">
        <f t="shared" si="113"/>
        <v xml:space="preserve"> </v>
      </c>
      <c r="DU7" s="25" t="str">
        <f t="shared" ref="DU7:DU26" si="143">IF(DS7=0," ",IF(DR7/DS7*100&gt;200,"св.200",DR7/DS7))</f>
        <v xml:space="preserve"> </v>
      </c>
    </row>
    <row r="8" spans="1:125" s="29" customFormat="1" ht="15.75" customHeight="1" outlineLevel="1" x14ac:dyDescent="0.25">
      <c r="A8" s="16">
        <v>2</v>
      </c>
      <c r="B8" s="8" t="s">
        <v>23</v>
      </c>
      <c r="C8" s="24">
        <f t="shared" si="114"/>
        <v>187510</v>
      </c>
      <c r="D8" s="24">
        <f t="shared" si="114"/>
        <v>174620.95</v>
      </c>
      <c r="E8" s="24">
        <f t="shared" si="115"/>
        <v>45244.84</v>
      </c>
      <c r="F8" s="25">
        <f t="shared" si="93"/>
        <v>0.93126206602314554</v>
      </c>
      <c r="G8" s="25" t="str">
        <f t="shared" si="94"/>
        <v>св.200</v>
      </c>
      <c r="H8" s="15">
        <f t="shared" si="116"/>
        <v>69000</v>
      </c>
      <c r="I8" s="20">
        <f t="shared" si="116"/>
        <v>60705.05</v>
      </c>
      <c r="J8" s="15">
        <f t="shared" si="116"/>
        <v>37068.239999999998</v>
      </c>
      <c r="K8" s="25">
        <f t="shared" si="95"/>
        <v>0.87978333333333336</v>
      </c>
      <c r="L8" s="25">
        <f t="shared" si="117"/>
        <v>1.6376566570195943</v>
      </c>
      <c r="M8" s="45">
        <v>17000</v>
      </c>
      <c r="N8" s="45">
        <v>21439.5</v>
      </c>
      <c r="O8" s="45">
        <v>13411.15</v>
      </c>
      <c r="P8" s="25">
        <f t="shared" si="96"/>
        <v>1.2611470588235294</v>
      </c>
      <c r="Q8" s="25">
        <f t="shared" si="118"/>
        <v>1.5986324811817034</v>
      </c>
      <c r="R8" s="45"/>
      <c r="S8" s="45"/>
      <c r="T8" s="45"/>
      <c r="U8" s="25" t="str">
        <f t="shared" si="97"/>
        <v xml:space="preserve"> </v>
      </c>
      <c r="V8" s="25" t="str">
        <f>IF(S8=0," ",IF(S8/T8*100&gt;200,"св.200",S8/T8))</f>
        <v xml:space="preserve"> </v>
      </c>
      <c r="W8" s="45">
        <v>17000</v>
      </c>
      <c r="X8" s="45">
        <v>8952</v>
      </c>
      <c r="Y8" s="45">
        <v>13872.74</v>
      </c>
      <c r="Z8" s="25">
        <f t="shared" si="98"/>
        <v>0.52658823529411769</v>
      </c>
      <c r="AA8" s="25">
        <f t="shared" si="120"/>
        <v>0.64529429658452475</v>
      </c>
      <c r="AB8" s="45">
        <v>5000</v>
      </c>
      <c r="AC8" s="45">
        <v>8952.9</v>
      </c>
      <c r="AD8" s="45">
        <v>814.28</v>
      </c>
      <c r="AE8" s="25">
        <f t="shared" si="99"/>
        <v>1.7905799999999998</v>
      </c>
      <c r="AF8" s="25" t="str">
        <f t="shared" si="121"/>
        <v>св.200</v>
      </c>
      <c r="AG8" s="45">
        <v>30000</v>
      </c>
      <c r="AH8" s="45">
        <v>21360.65</v>
      </c>
      <c r="AI8" s="45">
        <v>8970.07</v>
      </c>
      <c r="AJ8" s="25">
        <f t="shared" si="100"/>
        <v>0.71202166666666666</v>
      </c>
      <c r="AK8" s="25" t="str">
        <f t="shared" si="122"/>
        <v>св.200</v>
      </c>
      <c r="AL8" s="45"/>
      <c r="AM8" s="45"/>
      <c r="AN8" s="45"/>
      <c r="AO8" s="25" t="str">
        <f>IF(AM8&lt;=0," ",IF(AL8&lt;=0," ",IF(AM8/AL8*100&gt;200,"СВ.200",AM8/AL8)))</f>
        <v xml:space="preserve"> </v>
      </c>
      <c r="AP8" s="25" t="str">
        <f>IF(AM8=0," ",IF(AM8/AN8*100&gt;200,"св.200",AM8/AN8))</f>
        <v xml:space="preserve"> </v>
      </c>
      <c r="AQ8" s="9">
        <f>AV8+BA8+BF8+BK8+BP8+BU8+BZ8+CE8+CY8+DD8+DL8+CT8+DQ8</f>
        <v>118510</v>
      </c>
      <c r="AR8" s="9">
        <f>AW8+BB8+BG8+BL8+BQ8+BV8+CA8+CF8+CZ8+DE8+DM8+CU8+DI8+DR8</f>
        <v>113915.9</v>
      </c>
      <c r="AS8" s="9">
        <f>AX8+BC8+BH8+BM8+BR8+BW8+CB8+CG8+DA8+DF8+DN8+CV8+DJ8</f>
        <v>8176.6</v>
      </c>
      <c r="AT8" s="25">
        <f t="shared" si="102"/>
        <v>0.96123449497932656</v>
      </c>
      <c r="AU8" s="25" t="str">
        <f t="shared" si="124"/>
        <v>св.200</v>
      </c>
      <c r="AV8" s="45"/>
      <c r="AW8" s="45"/>
      <c r="AX8" s="45"/>
      <c r="AY8" s="25" t="str">
        <f t="shared" si="103"/>
        <v xml:space="preserve"> </v>
      </c>
      <c r="AZ8" s="25" t="str">
        <f t="shared" si="125"/>
        <v xml:space="preserve"> </v>
      </c>
      <c r="BA8" s="45">
        <v>600</v>
      </c>
      <c r="BB8" s="45">
        <v>595.03</v>
      </c>
      <c r="BC8" s="45">
        <v>509.69</v>
      </c>
      <c r="BD8" s="25">
        <f t="shared" si="126"/>
        <v>0.99171666666666658</v>
      </c>
      <c r="BE8" s="25">
        <f t="shared" si="127"/>
        <v>1.1674351076144323</v>
      </c>
      <c r="BF8" s="45"/>
      <c r="BG8" s="45"/>
      <c r="BH8" s="45"/>
      <c r="BI8" s="25" t="str">
        <f t="shared" si="104"/>
        <v xml:space="preserve"> </v>
      </c>
      <c r="BJ8" s="25" t="str">
        <f t="shared" si="128"/>
        <v xml:space="preserve"> </v>
      </c>
      <c r="BK8" s="45"/>
      <c r="BL8" s="45"/>
      <c r="BM8" s="45"/>
      <c r="BN8" s="25" t="str">
        <f>IF(BL8&lt;=0," ",IF(BK8&lt;=0," ",IF(BL8/BK8*100&gt;200,"СВ.200",BL8/BK8)))</f>
        <v xml:space="preserve"> </v>
      </c>
      <c r="BO8" s="25" t="str">
        <f t="shared" si="129"/>
        <v xml:space="preserve"> </v>
      </c>
      <c r="BP8" s="45"/>
      <c r="BQ8" s="45"/>
      <c r="BR8" s="45"/>
      <c r="BS8" s="25" t="str">
        <f t="shared" si="130"/>
        <v xml:space="preserve"> </v>
      </c>
      <c r="BT8" s="25" t="str">
        <f t="shared" si="106"/>
        <v xml:space="preserve"> </v>
      </c>
      <c r="BU8" s="45">
        <v>8500</v>
      </c>
      <c r="BV8" s="45">
        <v>3910.87</v>
      </c>
      <c r="BW8" s="45">
        <v>3100</v>
      </c>
      <c r="BX8" s="25">
        <f t="shared" si="107"/>
        <v>0.46010235294117646</v>
      </c>
      <c r="BY8" s="25">
        <f t="shared" si="131"/>
        <v>1.2615709677419356</v>
      </c>
      <c r="BZ8" s="45">
        <v>105210</v>
      </c>
      <c r="CA8" s="45">
        <v>105210</v>
      </c>
      <c r="CB8" s="45"/>
      <c r="CC8" s="25">
        <f t="shared" si="108"/>
        <v>1</v>
      </c>
      <c r="CD8" s="25" t="str">
        <f t="shared" si="132"/>
        <v xml:space="preserve"> </v>
      </c>
      <c r="CE8" s="24">
        <f t="shared" ref="CE8:CG10" si="144">CJ8+CO8</f>
        <v>4200</v>
      </c>
      <c r="CF8" s="24">
        <f t="shared" si="144"/>
        <v>4200</v>
      </c>
      <c r="CG8" s="24">
        <f t="shared" si="144"/>
        <v>4566.91</v>
      </c>
      <c r="CH8" s="25">
        <f t="shared" si="133"/>
        <v>1</v>
      </c>
      <c r="CI8" s="25">
        <f t="shared" ref="CI8:CI64" si="145">IF(CG8=0," ",IF(CF8/CG8*100&gt;200,"св.200",CF8/CG8))</f>
        <v>0.91965902546798606</v>
      </c>
      <c r="CJ8" s="45"/>
      <c r="CK8" s="45"/>
      <c r="CL8" s="45"/>
      <c r="CM8" s="25" t="str">
        <f t="shared" si="134"/>
        <v xml:space="preserve"> </v>
      </c>
      <c r="CN8" s="25" t="str">
        <f t="shared" si="135"/>
        <v xml:space="preserve"> </v>
      </c>
      <c r="CO8" s="45">
        <v>4200</v>
      </c>
      <c r="CP8" s="45">
        <v>4200</v>
      </c>
      <c r="CQ8" s="26">
        <v>4566.91</v>
      </c>
      <c r="CR8" s="25">
        <f t="shared" si="136"/>
        <v>1</v>
      </c>
      <c r="CS8" s="25">
        <f t="shared" si="137"/>
        <v>0.91965902546798606</v>
      </c>
      <c r="CT8" s="45"/>
      <c r="CU8" s="45"/>
      <c r="CV8" s="45"/>
      <c r="CW8" s="25" t="str">
        <f t="shared" si="138"/>
        <v xml:space="preserve"> </v>
      </c>
      <c r="CX8" s="25" t="str">
        <f t="shared" si="139"/>
        <v xml:space="preserve"> </v>
      </c>
      <c r="CY8" s="45"/>
      <c r="CZ8" s="45"/>
      <c r="DA8" s="45"/>
      <c r="DB8" s="25" t="str">
        <f t="shared" si="110"/>
        <v xml:space="preserve"> </v>
      </c>
      <c r="DC8" s="25" t="str">
        <f t="shared" si="140"/>
        <v xml:space="preserve"> </v>
      </c>
      <c r="DD8" s="45"/>
      <c r="DE8" s="45"/>
      <c r="DF8" s="45"/>
      <c r="DG8" s="25" t="str">
        <f t="shared" si="111"/>
        <v xml:space="preserve"> </v>
      </c>
      <c r="DH8" s="25" t="str">
        <f t="shared" si="141"/>
        <v xml:space="preserve"> </v>
      </c>
      <c r="DI8" s="45"/>
      <c r="DJ8" s="45"/>
      <c r="DK8" s="25" t="str">
        <f>IF(DI8=0," ",IF(DI8/DJ8*100&gt;200,"св.200",DI8/DJ8))</f>
        <v xml:space="preserve"> </v>
      </c>
      <c r="DL8" s="45"/>
      <c r="DM8" s="45"/>
      <c r="DN8" s="45"/>
      <c r="DO8" s="25" t="str">
        <f t="shared" si="112"/>
        <v xml:space="preserve"> </v>
      </c>
      <c r="DP8" s="25" t="str">
        <f t="shared" si="142"/>
        <v xml:space="preserve"> </v>
      </c>
      <c r="DQ8" s="45"/>
      <c r="DR8" s="45"/>
      <c r="DS8" s="31"/>
      <c r="DT8" s="25" t="str">
        <f t="shared" si="113"/>
        <v xml:space="preserve"> </v>
      </c>
      <c r="DU8" s="25" t="str">
        <f t="shared" si="143"/>
        <v xml:space="preserve"> </v>
      </c>
    </row>
    <row r="9" spans="1:125" s="29" customFormat="1" ht="15.75" customHeight="1" outlineLevel="1" x14ac:dyDescent="0.25">
      <c r="A9" s="16">
        <v>3</v>
      </c>
      <c r="B9" s="8" t="s">
        <v>97</v>
      </c>
      <c r="C9" s="24">
        <f t="shared" si="114"/>
        <v>495500</v>
      </c>
      <c r="D9" s="24">
        <f t="shared" si="114"/>
        <v>247416.22</v>
      </c>
      <c r="E9" s="24">
        <f t="shared" si="115"/>
        <v>245014.36</v>
      </c>
      <c r="F9" s="25">
        <f t="shared" si="93"/>
        <v>0.4993263773965691</v>
      </c>
      <c r="G9" s="25">
        <f t="shared" si="94"/>
        <v>1.0098029356320177</v>
      </c>
      <c r="H9" s="15">
        <f t="shared" si="116"/>
        <v>382500</v>
      </c>
      <c r="I9" s="20">
        <f t="shared" si="116"/>
        <v>192860.97</v>
      </c>
      <c r="J9" s="15">
        <f t="shared" si="116"/>
        <v>191207.12</v>
      </c>
      <c r="K9" s="25">
        <f t="shared" si="95"/>
        <v>0.50421168627450985</v>
      </c>
      <c r="L9" s="25">
        <f t="shared" si="117"/>
        <v>1.0086495210011008</v>
      </c>
      <c r="M9" s="45">
        <v>45000</v>
      </c>
      <c r="N9" s="45">
        <v>71125.960000000006</v>
      </c>
      <c r="O9" s="45">
        <v>58877.29</v>
      </c>
      <c r="P9" s="25">
        <f t="shared" si="96"/>
        <v>1.5805768888888891</v>
      </c>
      <c r="Q9" s="25">
        <f t="shared" si="118"/>
        <v>1.2080372585083317</v>
      </c>
      <c r="R9" s="45"/>
      <c r="S9" s="45"/>
      <c r="T9" s="45"/>
      <c r="U9" s="25" t="str">
        <f t="shared" si="97"/>
        <v xml:space="preserve"> </v>
      </c>
      <c r="V9" s="25" t="str">
        <f t="shared" ref="V9:V10" si="146">IF(S9=0," ",IF(S9/T9*100&gt;200,"св.200",S9/T9))</f>
        <v xml:space="preserve"> </v>
      </c>
      <c r="W9" s="45">
        <v>500</v>
      </c>
      <c r="X9" s="45">
        <v>385.2</v>
      </c>
      <c r="Y9" s="45">
        <v>1318.8</v>
      </c>
      <c r="Z9" s="25">
        <f t="shared" si="98"/>
        <v>0.77039999999999997</v>
      </c>
      <c r="AA9" s="25">
        <f t="shared" si="120"/>
        <v>0.29208371246587805</v>
      </c>
      <c r="AB9" s="45">
        <v>30000</v>
      </c>
      <c r="AC9" s="45">
        <v>12453.17</v>
      </c>
      <c r="AD9" s="45">
        <v>27764.97</v>
      </c>
      <c r="AE9" s="25">
        <f t="shared" si="99"/>
        <v>0.41510566666666665</v>
      </c>
      <c r="AF9" s="25">
        <f t="shared" si="121"/>
        <v>0.44852092402765065</v>
      </c>
      <c r="AG9" s="45">
        <v>300000</v>
      </c>
      <c r="AH9" s="45">
        <v>106596.64</v>
      </c>
      <c r="AI9" s="45">
        <v>101846.06</v>
      </c>
      <c r="AJ9" s="25">
        <f t="shared" si="100"/>
        <v>0.35532213333333335</v>
      </c>
      <c r="AK9" s="25">
        <f t="shared" si="122"/>
        <v>1.0466447106544916</v>
      </c>
      <c r="AL9" s="45">
        <v>7000</v>
      </c>
      <c r="AM9" s="45">
        <v>2300</v>
      </c>
      <c r="AN9" s="45">
        <v>1400</v>
      </c>
      <c r="AO9" s="25">
        <f>IF(AM9&lt;=0," ",IF(AL9&lt;=0," ",IF(AM9/AL9*100&gt;200,"СВ.200",AM9/AL9)))</f>
        <v>0.32857142857142857</v>
      </c>
      <c r="AP9" s="25">
        <f t="shared" si="123"/>
        <v>1.6428571428571428</v>
      </c>
      <c r="AQ9" s="9">
        <f>AV9+BA9+BF9+BK9+BP9+BU9+BZ9+CE9+CY9+DD9+DL9+CT9+DQ9</f>
        <v>113000</v>
      </c>
      <c r="AR9" s="9">
        <f>AW9+BB9+BG9+BL9+BQ9+BV9+CA9+CF9+CZ9+DE9+DM9+CU9+DI9+DR9</f>
        <v>54555.25</v>
      </c>
      <c r="AS9" s="9">
        <f>AX9+BC9+BH9+BM9+BR9+BW9+CB9+CG9+DA9+DF9+DN9+CV9+DJ9</f>
        <v>53807.240000000005</v>
      </c>
      <c r="AT9" s="25">
        <f t="shared" si="102"/>
        <v>0.48278982300884954</v>
      </c>
      <c r="AU9" s="25">
        <f t="shared" si="124"/>
        <v>1.0139016608173919</v>
      </c>
      <c r="AV9" s="45"/>
      <c r="AW9" s="45"/>
      <c r="AX9" s="45"/>
      <c r="AY9" s="25" t="str">
        <f t="shared" si="103"/>
        <v xml:space="preserve"> </v>
      </c>
      <c r="AZ9" s="25" t="str">
        <f t="shared" si="125"/>
        <v xml:space="preserve"> </v>
      </c>
      <c r="BA9" s="45">
        <v>3000</v>
      </c>
      <c r="BB9" s="45">
        <v>7314.27</v>
      </c>
      <c r="BC9" s="45">
        <v>3449.98</v>
      </c>
      <c r="BD9" s="25" t="str">
        <f t="shared" si="126"/>
        <v>СВ.200</v>
      </c>
      <c r="BE9" s="25" t="str">
        <f t="shared" si="127"/>
        <v>св.200</v>
      </c>
      <c r="BF9" s="45"/>
      <c r="BG9" s="45"/>
      <c r="BH9" s="45"/>
      <c r="BI9" s="25" t="str">
        <f t="shared" si="104"/>
        <v xml:space="preserve"> </v>
      </c>
      <c r="BJ9" s="25" t="str">
        <f t="shared" si="128"/>
        <v xml:space="preserve"> </v>
      </c>
      <c r="BK9" s="45"/>
      <c r="BL9" s="45"/>
      <c r="BM9" s="45"/>
      <c r="BN9" s="25" t="str">
        <f>IF(BL9&lt;=0," ",IF(BK9&lt;=0," ",IF(BL9/BK9*100&gt;200,"СВ.200",BL9/BK9)))</f>
        <v xml:space="preserve"> </v>
      </c>
      <c r="BO9" s="25" t="str">
        <f t="shared" si="129"/>
        <v xml:space="preserve"> </v>
      </c>
      <c r="BP9" s="45"/>
      <c r="BQ9" s="45"/>
      <c r="BR9" s="45"/>
      <c r="BS9" s="25" t="str">
        <f t="shared" si="130"/>
        <v xml:space="preserve"> </v>
      </c>
      <c r="BT9" s="25" t="str">
        <f t="shared" si="106"/>
        <v xml:space="preserve"> </v>
      </c>
      <c r="BU9" s="45">
        <v>110000</v>
      </c>
      <c r="BV9" s="45">
        <v>47240.98</v>
      </c>
      <c r="BW9" s="45">
        <v>50357.26</v>
      </c>
      <c r="BX9" s="25">
        <f t="shared" si="107"/>
        <v>0.42946345454545459</v>
      </c>
      <c r="BY9" s="25">
        <f t="shared" si="131"/>
        <v>0.93811656948769651</v>
      </c>
      <c r="BZ9" s="45"/>
      <c r="CA9" s="45"/>
      <c r="CB9" s="45"/>
      <c r="CC9" s="25" t="str">
        <f t="shared" si="108"/>
        <v xml:space="preserve"> </v>
      </c>
      <c r="CD9" s="25" t="str">
        <f t="shared" si="132"/>
        <v xml:space="preserve"> </v>
      </c>
      <c r="CE9" s="24">
        <f t="shared" si="144"/>
        <v>0</v>
      </c>
      <c r="CF9" s="24">
        <f t="shared" si="144"/>
        <v>0</v>
      </c>
      <c r="CG9" s="24">
        <f t="shared" si="144"/>
        <v>0</v>
      </c>
      <c r="CH9" s="25" t="str">
        <f t="shared" si="133"/>
        <v xml:space="preserve"> </v>
      </c>
      <c r="CI9" s="25" t="str">
        <f t="shared" si="145"/>
        <v xml:space="preserve"> </v>
      </c>
      <c r="CJ9" s="45"/>
      <c r="CK9" s="45"/>
      <c r="CL9" s="45"/>
      <c r="CM9" s="25" t="str">
        <f t="shared" si="134"/>
        <v xml:space="preserve"> </v>
      </c>
      <c r="CN9" s="25" t="str">
        <f t="shared" si="135"/>
        <v xml:space="preserve"> </v>
      </c>
      <c r="CO9" s="45"/>
      <c r="CP9" s="45"/>
      <c r="CQ9" s="26"/>
      <c r="CR9" s="25" t="str">
        <f t="shared" si="136"/>
        <v xml:space="preserve"> </v>
      </c>
      <c r="CS9" s="25" t="str">
        <f t="shared" si="137"/>
        <v xml:space="preserve"> </v>
      </c>
      <c r="CT9" s="45"/>
      <c r="CU9" s="45"/>
      <c r="CV9" s="45"/>
      <c r="CW9" s="25" t="str">
        <f t="shared" si="138"/>
        <v xml:space="preserve"> </v>
      </c>
      <c r="CX9" s="25" t="str">
        <f t="shared" si="139"/>
        <v xml:space="preserve"> </v>
      </c>
      <c r="CY9" s="45"/>
      <c r="CZ9" s="45"/>
      <c r="DA9" s="45"/>
      <c r="DB9" s="25" t="str">
        <f t="shared" si="110"/>
        <v xml:space="preserve"> </v>
      </c>
      <c r="DC9" s="25" t="str">
        <f t="shared" si="140"/>
        <v xml:space="preserve"> </v>
      </c>
      <c r="DD9" s="45"/>
      <c r="DE9" s="45"/>
      <c r="DF9" s="45"/>
      <c r="DG9" s="25" t="str">
        <f t="shared" si="111"/>
        <v xml:space="preserve"> </v>
      </c>
      <c r="DH9" s="25" t="str">
        <f t="shared" si="141"/>
        <v xml:space="preserve"> </v>
      </c>
      <c r="DI9" s="45"/>
      <c r="DJ9" s="45"/>
      <c r="DK9" s="25" t="str">
        <f t="shared" ref="DK9:DK17" si="147">IF(DJ9=0," ",IF(DI9/DJ9*100&gt;200,"св.200",DI9/DJ9))</f>
        <v xml:space="preserve"> </v>
      </c>
      <c r="DL9" s="45"/>
      <c r="DM9" s="45"/>
      <c r="DN9" s="45"/>
      <c r="DO9" s="25" t="str">
        <f t="shared" si="112"/>
        <v xml:space="preserve"> </v>
      </c>
      <c r="DP9" s="25" t="str">
        <f t="shared" si="142"/>
        <v xml:space="preserve"> </v>
      </c>
      <c r="DQ9" s="45"/>
      <c r="DR9" s="45"/>
      <c r="DS9" s="31"/>
      <c r="DT9" s="25" t="str">
        <f t="shared" si="113"/>
        <v xml:space="preserve"> </v>
      </c>
      <c r="DU9" s="25" t="str">
        <f t="shared" si="143"/>
        <v xml:space="preserve"> </v>
      </c>
    </row>
    <row r="10" spans="1:125" s="29" customFormat="1" ht="15.75" customHeight="1" outlineLevel="1" x14ac:dyDescent="0.25">
      <c r="A10" s="16">
        <v>4</v>
      </c>
      <c r="B10" s="8" t="s">
        <v>83</v>
      </c>
      <c r="C10" s="24">
        <f t="shared" si="114"/>
        <v>182513.3</v>
      </c>
      <c r="D10" s="24">
        <f t="shared" si="114"/>
        <v>113764.15</v>
      </c>
      <c r="E10" s="24">
        <f t="shared" si="115"/>
        <v>122846.15</v>
      </c>
      <c r="F10" s="25">
        <f t="shared" si="93"/>
        <v>0.62331977998315735</v>
      </c>
      <c r="G10" s="25">
        <f t="shared" si="94"/>
        <v>0.92607012918190756</v>
      </c>
      <c r="H10" s="15">
        <f t="shared" si="116"/>
        <v>100000</v>
      </c>
      <c r="I10" s="20">
        <f t="shared" si="116"/>
        <v>30490.85</v>
      </c>
      <c r="J10" s="15">
        <f t="shared" si="116"/>
        <v>54758.95</v>
      </c>
      <c r="K10" s="25">
        <f t="shared" si="95"/>
        <v>0.30490849999999997</v>
      </c>
      <c r="L10" s="25">
        <f t="shared" si="117"/>
        <v>0.55681947882492266</v>
      </c>
      <c r="M10" s="45">
        <v>20000</v>
      </c>
      <c r="N10" s="45">
        <v>17785.849999999999</v>
      </c>
      <c r="O10" s="45">
        <v>16110.3</v>
      </c>
      <c r="P10" s="25">
        <f t="shared" si="96"/>
        <v>0.88929249999999993</v>
      </c>
      <c r="Q10" s="25">
        <f t="shared" si="118"/>
        <v>1.1040048912807334</v>
      </c>
      <c r="R10" s="45"/>
      <c r="S10" s="45"/>
      <c r="T10" s="45"/>
      <c r="U10" s="25" t="str">
        <f t="shared" si="97"/>
        <v xml:space="preserve"> </v>
      </c>
      <c r="V10" s="25" t="str">
        <f t="shared" si="146"/>
        <v xml:space="preserve"> </v>
      </c>
      <c r="W10" s="45"/>
      <c r="X10" s="45"/>
      <c r="Y10" s="45"/>
      <c r="Z10" s="25" t="str">
        <f t="shared" si="98"/>
        <v xml:space="preserve"> </v>
      </c>
      <c r="AA10" s="25" t="str">
        <f t="shared" si="120"/>
        <v xml:space="preserve"> </v>
      </c>
      <c r="AB10" s="45">
        <v>7000</v>
      </c>
      <c r="AC10" s="45">
        <v>542.28</v>
      </c>
      <c r="AD10" s="45">
        <v>644.41</v>
      </c>
      <c r="AE10" s="25">
        <f t="shared" si="99"/>
        <v>7.7468571428571428E-2</v>
      </c>
      <c r="AF10" s="25">
        <f t="shared" si="121"/>
        <v>0.84151394298660787</v>
      </c>
      <c r="AG10" s="45">
        <v>73000</v>
      </c>
      <c r="AH10" s="45">
        <v>12162.72</v>
      </c>
      <c r="AI10" s="45">
        <v>38004.239999999998</v>
      </c>
      <c r="AJ10" s="25">
        <f t="shared" si="100"/>
        <v>0.16661260273972603</v>
      </c>
      <c r="AK10" s="25">
        <f t="shared" si="122"/>
        <v>0.32003586968190917</v>
      </c>
      <c r="AL10" s="45"/>
      <c r="AM10" s="45"/>
      <c r="AN10" s="45"/>
      <c r="AO10" s="25" t="str">
        <f>IF(AM10&lt;=0," ",IF(AL10&lt;=0," ",IF(AM10/AL10*100&gt;200,"СВ.200",AM10/AL10)))</f>
        <v xml:space="preserve"> </v>
      </c>
      <c r="AP10" s="25" t="str">
        <f>IF(AM10=0," ",IF(AM10/AN10*100&gt;200,"св.200",AM10/AN10))</f>
        <v xml:space="preserve"> </v>
      </c>
      <c r="AQ10" s="9">
        <f>AV10+BA10+BF10+BK10+BP10+BU10+BZ10+CE10+CY10+DD10+DL10+CT10+DQ10</f>
        <v>82513.3</v>
      </c>
      <c r="AR10" s="9">
        <f>AW10+BB10+BG10+BL10+BQ10+BV10+CA10+CF10+CZ10+DE10+DM10+CU10+DI10+DR10</f>
        <v>83273.3</v>
      </c>
      <c r="AS10" s="9">
        <f>AX10+BC10+BH10+BM10+BR10+BW10+CB10+CG10+DA10+DF10+DN10+CV10+DJ10</f>
        <v>68087.199999999997</v>
      </c>
      <c r="AT10" s="25">
        <f t="shared" si="102"/>
        <v>1.0092106363458981</v>
      </c>
      <c r="AU10" s="25">
        <f>IF(AR10=0," ",IF(AR10/AS10*100&gt;200,"св.200",AR10/AS10))</f>
        <v>1.223038985301202</v>
      </c>
      <c r="AV10" s="45"/>
      <c r="AW10" s="45"/>
      <c r="AX10" s="45"/>
      <c r="AY10" s="25" t="str">
        <f t="shared" si="103"/>
        <v xml:space="preserve"> </v>
      </c>
      <c r="AZ10" s="25" t="str">
        <f t="shared" si="125"/>
        <v xml:space="preserve"> </v>
      </c>
      <c r="BA10" s="45">
        <v>5086.1099999999997</v>
      </c>
      <c r="BB10" s="45">
        <v>5086.1099999999997</v>
      </c>
      <c r="BC10" s="45"/>
      <c r="BD10" s="25">
        <f t="shared" si="126"/>
        <v>1</v>
      </c>
      <c r="BE10" s="25" t="str">
        <f t="shared" si="127"/>
        <v xml:space="preserve"> </v>
      </c>
      <c r="BF10" s="45"/>
      <c r="BG10" s="45"/>
      <c r="BH10" s="45"/>
      <c r="BI10" s="25" t="str">
        <f t="shared" si="104"/>
        <v xml:space="preserve"> </v>
      </c>
      <c r="BJ10" s="25" t="str">
        <f t="shared" si="128"/>
        <v xml:space="preserve"> </v>
      </c>
      <c r="BK10" s="45"/>
      <c r="BL10" s="45"/>
      <c r="BM10" s="45"/>
      <c r="BN10" s="25" t="str">
        <f>IF(BL10&lt;=0," ",IF(BK10&lt;=0," ",IF(BL10/BK10*100&gt;200,"СВ.200",BL10/BK10)))</f>
        <v xml:space="preserve"> </v>
      </c>
      <c r="BO10" s="25" t="str">
        <f t="shared" si="129"/>
        <v xml:space="preserve"> </v>
      </c>
      <c r="BP10" s="45"/>
      <c r="BQ10" s="45"/>
      <c r="BR10" s="45"/>
      <c r="BS10" s="25" t="str">
        <f t="shared" si="130"/>
        <v xml:space="preserve"> </v>
      </c>
      <c r="BT10" s="25" t="str">
        <f>IF(BQ10=0," ",IF(BQ10/BR10*100&gt;200,"св.200",BQ10/BR10))</f>
        <v xml:space="preserve"> </v>
      </c>
      <c r="BU10" s="45">
        <v>10000</v>
      </c>
      <c r="BV10" s="45">
        <v>6760</v>
      </c>
      <c r="BW10" s="45">
        <v>8590</v>
      </c>
      <c r="BX10" s="25">
        <f t="shared" si="107"/>
        <v>0.67600000000000005</v>
      </c>
      <c r="BY10" s="25">
        <f>IF(BV10=0," ",IF(BV10/BW10*100&gt;200,"св.200",BV10/BW10))</f>
        <v>0.78696158323632126</v>
      </c>
      <c r="BZ10" s="45"/>
      <c r="CA10" s="45"/>
      <c r="CB10" s="45"/>
      <c r="CC10" s="25" t="str">
        <f t="shared" si="108"/>
        <v xml:space="preserve"> </v>
      </c>
      <c r="CD10" s="25" t="str">
        <f t="shared" si="132"/>
        <v xml:space="preserve"> </v>
      </c>
      <c r="CE10" s="24">
        <f t="shared" si="144"/>
        <v>20509.11</v>
      </c>
      <c r="CF10" s="24">
        <f t="shared" si="144"/>
        <v>20509.11</v>
      </c>
      <c r="CG10" s="24">
        <f t="shared" si="144"/>
        <v>59497.2</v>
      </c>
      <c r="CH10" s="25">
        <f t="shared" si="133"/>
        <v>1</v>
      </c>
      <c r="CI10" s="25">
        <f t="shared" si="145"/>
        <v>0.34470714588249535</v>
      </c>
      <c r="CJ10" s="45"/>
      <c r="CK10" s="45"/>
      <c r="CL10" s="45"/>
      <c r="CM10" s="25" t="str">
        <f t="shared" si="134"/>
        <v xml:space="preserve"> </v>
      </c>
      <c r="CN10" s="25" t="str">
        <f t="shared" si="135"/>
        <v xml:space="preserve"> </v>
      </c>
      <c r="CO10" s="45">
        <v>20509.11</v>
      </c>
      <c r="CP10" s="45">
        <v>20509.11</v>
      </c>
      <c r="CQ10" s="26">
        <v>59497.2</v>
      </c>
      <c r="CR10" s="25">
        <f t="shared" si="136"/>
        <v>1</v>
      </c>
      <c r="CS10" s="25">
        <f t="shared" si="137"/>
        <v>0.34470714588249535</v>
      </c>
      <c r="CT10" s="45"/>
      <c r="CU10" s="45"/>
      <c r="CV10" s="45"/>
      <c r="CW10" s="25" t="str">
        <f t="shared" si="138"/>
        <v xml:space="preserve"> </v>
      </c>
      <c r="CX10" s="25" t="str">
        <f t="shared" si="139"/>
        <v xml:space="preserve"> </v>
      </c>
      <c r="CY10" s="45"/>
      <c r="CZ10" s="45"/>
      <c r="DA10" s="45"/>
      <c r="DB10" s="25" t="str">
        <f t="shared" si="110"/>
        <v xml:space="preserve"> </v>
      </c>
      <c r="DC10" s="25" t="str">
        <f t="shared" si="140"/>
        <v xml:space="preserve"> </v>
      </c>
      <c r="DD10" s="45"/>
      <c r="DE10" s="45"/>
      <c r="DF10" s="45"/>
      <c r="DG10" s="25" t="str">
        <f t="shared" si="111"/>
        <v xml:space="preserve"> </v>
      </c>
      <c r="DH10" s="25" t="str">
        <f t="shared" si="141"/>
        <v xml:space="preserve"> </v>
      </c>
      <c r="DI10" s="45"/>
      <c r="DJ10" s="45"/>
      <c r="DK10" s="25" t="str">
        <f t="shared" si="147"/>
        <v xml:space="preserve"> </v>
      </c>
      <c r="DL10" s="45">
        <v>46918.080000000002</v>
      </c>
      <c r="DM10" s="45">
        <v>50918.080000000002</v>
      </c>
      <c r="DN10" s="45"/>
      <c r="DO10" s="25">
        <f t="shared" si="112"/>
        <v>1.0852549805959664</v>
      </c>
      <c r="DP10" s="25" t="str">
        <f t="shared" si="142"/>
        <v xml:space="preserve"> </v>
      </c>
      <c r="DQ10" s="45"/>
      <c r="DR10" s="45"/>
      <c r="DS10" s="31"/>
      <c r="DT10" s="25" t="str">
        <f t="shared" si="113"/>
        <v xml:space="preserve"> </v>
      </c>
      <c r="DU10" s="25" t="str">
        <f t="shared" si="143"/>
        <v xml:space="preserve"> </v>
      </c>
    </row>
    <row r="11" spans="1:125" s="44" customFormat="1" ht="15.75" x14ac:dyDescent="0.25">
      <c r="A11" s="17"/>
      <c r="B11" s="7" t="s">
        <v>138</v>
      </c>
      <c r="C11" s="28">
        <f>SUM(C12:C17)</f>
        <v>36951445.5</v>
      </c>
      <c r="D11" s="28">
        <f>SUM(D12:D17)</f>
        <v>27237911.949999999</v>
      </c>
      <c r="E11" s="28">
        <f>SUM(E12:E17)</f>
        <v>25051081.459999997</v>
      </c>
      <c r="F11" s="22">
        <f t="shared" si="93"/>
        <v>0.7371271023754673</v>
      </c>
      <c r="G11" s="22">
        <f t="shared" si="94"/>
        <v>1.0872948536569886</v>
      </c>
      <c r="H11" s="21">
        <f>SUM(H12:H17)</f>
        <v>34293051.480000004</v>
      </c>
      <c r="I11" s="21">
        <f>SUM(I12:I17)</f>
        <v>25141455.68</v>
      </c>
      <c r="J11" s="21">
        <f>SUM(J12:J17)</f>
        <v>23971888.419999998</v>
      </c>
      <c r="K11" s="22">
        <f t="shared" si="95"/>
        <v>0.7331355652226722</v>
      </c>
      <c r="L11" s="22">
        <f t="shared" si="117"/>
        <v>1.0487891166314716</v>
      </c>
      <c r="M11" s="21">
        <f>SUM(M12:M17)</f>
        <v>23140752.98</v>
      </c>
      <c r="N11" s="21">
        <f>SUM(N12:N17)</f>
        <v>20011875.02</v>
      </c>
      <c r="O11" s="21">
        <f>SUM(O12:O17)</f>
        <v>18182416.079999998</v>
      </c>
      <c r="P11" s="22">
        <f t="shared" si="96"/>
        <v>0.86478927618715717</v>
      </c>
      <c r="Q11" s="22">
        <f t="shared" si="118"/>
        <v>1.1006169329725295</v>
      </c>
      <c r="R11" s="21">
        <f>SUM(R12:R17)</f>
        <v>1914540</v>
      </c>
      <c r="S11" s="21">
        <f>SUM(S12:S17)</f>
        <v>1407094.66</v>
      </c>
      <c r="T11" s="21">
        <f>SUM(T12:T17)</f>
        <v>1186142.25</v>
      </c>
      <c r="U11" s="22">
        <f t="shared" si="97"/>
        <v>0.73495182132522685</v>
      </c>
      <c r="V11" s="22">
        <f t="shared" si="119"/>
        <v>1.1862781719477575</v>
      </c>
      <c r="W11" s="21">
        <f>SUM(W12:W17)</f>
        <v>23758.5</v>
      </c>
      <c r="X11" s="21">
        <f>SUM(X12:X17)</f>
        <v>3392.6099999999997</v>
      </c>
      <c r="Y11" s="21">
        <f>SUM(Y12:Y17)</f>
        <v>11854.2</v>
      </c>
      <c r="Z11" s="22">
        <f t="shared" si="98"/>
        <v>0.14279563103731294</v>
      </c>
      <c r="AA11" s="22">
        <f>IF(Y11=0," ",IF(X11/Y11*100&gt;200,"св.200",X11/Y11))</f>
        <v>0.28619476641190461</v>
      </c>
      <c r="AB11" s="21">
        <f>SUM(AB12:AB17)</f>
        <v>1276000</v>
      </c>
      <c r="AC11" s="21">
        <f>SUM(AC12:AC17)</f>
        <v>69664.11</v>
      </c>
      <c r="AD11" s="21">
        <f>SUM(AD12:AD17)</f>
        <v>201246.73</v>
      </c>
      <c r="AE11" s="22">
        <f t="shared" si="99"/>
        <v>5.459569749216301E-2</v>
      </c>
      <c r="AF11" s="22">
        <f t="shared" si="121"/>
        <v>0.34616269292922175</v>
      </c>
      <c r="AG11" s="21">
        <f>SUM(AG12:AG17)</f>
        <v>7938000</v>
      </c>
      <c r="AH11" s="21">
        <f>SUM(AH12:AH17)</f>
        <v>3649429.2800000003</v>
      </c>
      <c r="AI11" s="21">
        <f>SUM(AI12:AI17)</f>
        <v>4390229.16</v>
      </c>
      <c r="AJ11" s="22">
        <f t="shared" si="100"/>
        <v>0.45974165784832455</v>
      </c>
      <c r="AK11" s="22">
        <f t="shared" si="122"/>
        <v>0.83126168293228686</v>
      </c>
      <c r="AL11" s="21">
        <f>SUM(AL12:AL17)</f>
        <v>0</v>
      </c>
      <c r="AM11" s="21">
        <f>SUM(AM12:AM17)</f>
        <v>0</v>
      </c>
      <c r="AN11" s="21">
        <f>SUM(AN12:AN17)</f>
        <v>0</v>
      </c>
      <c r="AO11" s="27">
        <f>SUM(AO12:AO17)</f>
        <v>0</v>
      </c>
      <c r="AP11" s="22" t="str">
        <f t="shared" si="123"/>
        <v xml:space="preserve"> </v>
      </c>
      <c r="AQ11" s="21">
        <f>SUM(AQ12:AQ17)</f>
        <v>2658394.02</v>
      </c>
      <c r="AR11" s="21">
        <f t="shared" ref="AR11:AS11" si="148">SUM(AR12:AR17)</f>
        <v>2096456.2699999998</v>
      </c>
      <c r="AS11" s="21">
        <f t="shared" si="148"/>
        <v>1079193.04</v>
      </c>
      <c r="AT11" s="22">
        <f t="shared" si="102"/>
        <v>0.78861758423606432</v>
      </c>
      <c r="AU11" s="22">
        <f t="shared" si="124"/>
        <v>1.9426147058917278</v>
      </c>
      <c r="AV11" s="21">
        <f>SUM(AV12:AV17)</f>
        <v>361100</v>
      </c>
      <c r="AW11" s="21">
        <f>SUM(AW12:AW17)</f>
        <v>54221.86</v>
      </c>
      <c r="AX11" s="21">
        <f>SUM(AX12:AX17)</f>
        <v>465048.72000000003</v>
      </c>
      <c r="AY11" s="22">
        <f t="shared" si="103"/>
        <v>0.15015746330656329</v>
      </c>
      <c r="AZ11" s="22">
        <f t="shared" si="125"/>
        <v>0.1165939345021743</v>
      </c>
      <c r="BA11" s="21">
        <f>SUM(BA12:BA17)</f>
        <v>141725.25</v>
      </c>
      <c r="BB11" s="21">
        <f>SUM(BB12:BB17)</f>
        <v>55402.399999999994</v>
      </c>
      <c r="BC11" s="21">
        <f>SUM(BC12:BC17)</f>
        <v>2250</v>
      </c>
      <c r="BD11" s="22">
        <f t="shared" si="126"/>
        <v>0.39091411022383094</v>
      </c>
      <c r="BE11" s="22" t="str">
        <f t="shared" si="127"/>
        <v>св.200</v>
      </c>
      <c r="BF11" s="21">
        <f>SUM(BF12:BF17)</f>
        <v>217650</v>
      </c>
      <c r="BG11" s="21">
        <f>SUM(BG12:BG17)</f>
        <v>151043.85999999999</v>
      </c>
      <c r="BH11" s="21">
        <f>SUM(BH12:BH17)</f>
        <v>158741.01</v>
      </c>
      <c r="BI11" s="22">
        <f t="shared" si="104"/>
        <v>0.69397592464966684</v>
      </c>
      <c r="BJ11" s="22">
        <f t="shared" si="128"/>
        <v>0.95151126983506007</v>
      </c>
      <c r="BK11" s="21">
        <f>SUM(BK12:BK17)</f>
        <v>357000</v>
      </c>
      <c r="BL11" s="21">
        <f>SUM(BL12:BL17)</f>
        <v>284271.91000000003</v>
      </c>
      <c r="BM11" s="21">
        <f>SUM(BM12:BM17)</f>
        <v>259152.53999999998</v>
      </c>
      <c r="BN11" s="22">
        <f t="shared" ref="BN11:BN17" si="149">IF(BL11&lt;=0," ",IF(BK11&lt;=0," ",IF(BL11/BK11*100&gt;200,"СВ.200",BL11/BK11)))</f>
        <v>0.79627985994397765</v>
      </c>
      <c r="BO11" s="22">
        <f t="shared" si="129"/>
        <v>1.096928897551998</v>
      </c>
      <c r="BP11" s="21">
        <f>SUM(BP12:BP17)</f>
        <v>0</v>
      </c>
      <c r="BQ11" s="21">
        <f>SUM(BQ12:BQ17)</f>
        <v>0</v>
      </c>
      <c r="BR11" s="21">
        <f>SUM(BR12:BR17)</f>
        <v>0</v>
      </c>
      <c r="BS11" s="22" t="str">
        <f t="shared" si="130"/>
        <v xml:space="preserve"> </v>
      </c>
      <c r="BT11" s="22" t="str">
        <f t="shared" si="106"/>
        <v xml:space="preserve"> </v>
      </c>
      <c r="BU11" s="21">
        <f>SUM(BU12:BU17)</f>
        <v>443291.24</v>
      </c>
      <c r="BV11" s="21">
        <f>SUM(BV12:BV17)</f>
        <v>486974.92</v>
      </c>
      <c r="BW11" s="21">
        <f>SUM(BW12:BW17)</f>
        <v>130198.95</v>
      </c>
      <c r="BX11" s="22">
        <f t="shared" si="107"/>
        <v>1.0985439730322666</v>
      </c>
      <c r="BY11" s="22" t="str">
        <f t="shared" si="131"/>
        <v>св.200</v>
      </c>
      <c r="BZ11" s="21">
        <f>SUM(BZ12:BZ17)</f>
        <v>392530.25</v>
      </c>
      <c r="CA11" s="21">
        <f>SUM(CA12:CA17)</f>
        <v>400863.58999999997</v>
      </c>
      <c r="CB11" s="21">
        <f>SUM(CB12:CB17)</f>
        <v>0</v>
      </c>
      <c r="CC11" s="22">
        <f t="shared" si="108"/>
        <v>1.0212298033081526</v>
      </c>
      <c r="CD11" s="22" t="str">
        <f t="shared" si="132"/>
        <v xml:space="preserve"> </v>
      </c>
      <c r="CE11" s="28">
        <f>SUM(CE12:CE17)</f>
        <v>492550.71</v>
      </c>
      <c r="CF11" s="28">
        <f>SUM(CF12:CF17)</f>
        <v>528766.57000000007</v>
      </c>
      <c r="CG11" s="28">
        <f>SUM(CG12:CG17)</f>
        <v>31838.870000000003</v>
      </c>
      <c r="CH11" s="22">
        <f t="shared" si="133"/>
        <v>1.0735271704308376</v>
      </c>
      <c r="CI11" s="22" t="str">
        <f t="shared" si="145"/>
        <v>св.200</v>
      </c>
      <c r="CJ11" s="21">
        <f>SUM(CJ12:CJ17)</f>
        <v>249203.71000000002</v>
      </c>
      <c r="CK11" s="21">
        <f>SUM(CK12:CK17)</f>
        <v>184429.57</v>
      </c>
      <c r="CL11" s="21">
        <f>SUM(CL12:CL17)</f>
        <v>31838.870000000003</v>
      </c>
      <c r="CM11" s="22">
        <f t="shared" si="134"/>
        <v>0.7400755390038134</v>
      </c>
      <c r="CN11" s="22" t="str">
        <f t="shared" si="135"/>
        <v>св.200</v>
      </c>
      <c r="CO11" s="21">
        <f>SUM(CO12:CO17)</f>
        <v>243347</v>
      </c>
      <c r="CP11" s="21">
        <f>SUM(CP12:CP17)</f>
        <v>344337</v>
      </c>
      <c r="CQ11" s="21">
        <f>SUM(CQ12:CQ17)</f>
        <v>0</v>
      </c>
      <c r="CR11" s="22">
        <f t="shared" si="136"/>
        <v>1.4150040888114503</v>
      </c>
      <c r="CS11" s="22" t="str">
        <f t="shared" si="137"/>
        <v xml:space="preserve"> </v>
      </c>
      <c r="CT11" s="21">
        <f>SUM(CT12:CT17)</f>
        <v>0</v>
      </c>
      <c r="CU11" s="21">
        <f>SUM(CU12:CU17)</f>
        <v>0</v>
      </c>
      <c r="CV11" s="21">
        <f>SUM(CV12:CV17)</f>
        <v>0</v>
      </c>
      <c r="CW11" s="41" t="str">
        <f t="shared" si="138"/>
        <v xml:space="preserve"> </v>
      </c>
      <c r="CX11" s="41" t="str">
        <f t="shared" si="139"/>
        <v xml:space="preserve"> </v>
      </c>
      <c r="CY11" s="21">
        <f>SUM(CY12:CY17)</f>
        <v>0</v>
      </c>
      <c r="CZ11" s="21">
        <f>SUM(CZ12:CZ17)</f>
        <v>0</v>
      </c>
      <c r="DA11" s="21">
        <f>SUM(DA12:DA17)</f>
        <v>0</v>
      </c>
      <c r="DB11" s="22" t="str">
        <f t="shared" si="110"/>
        <v xml:space="preserve"> </v>
      </c>
      <c r="DC11" s="22" t="str">
        <f t="shared" si="140"/>
        <v xml:space="preserve"> </v>
      </c>
      <c r="DD11" s="21">
        <f>SUM(DD12:DD17)</f>
        <v>27177.57</v>
      </c>
      <c r="DE11" s="21">
        <f>SUM(DE12:DE17)</f>
        <v>26942.16</v>
      </c>
      <c r="DF11" s="21">
        <f>SUM(DF12:DF17)</f>
        <v>31962.95</v>
      </c>
      <c r="DG11" s="22">
        <f t="shared" si="111"/>
        <v>0.99133807768685722</v>
      </c>
      <c r="DH11" s="22">
        <f t="shared" si="141"/>
        <v>0.8429184415080585</v>
      </c>
      <c r="DI11" s="21">
        <f>SUM(DI12:DI17)</f>
        <v>0</v>
      </c>
      <c r="DJ11" s="21">
        <f>SUM(DJ12:DJ17)</f>
        <v>0</v>
      </c>
      <c r="DK11" s="22" t="str">
        <f t="shared" si="147"/>
        <v xml:space="preserve"> </v>
      </c>
      <c r="DL11" s="21">
        <f>SUM(DL12:DL17)</f>
        <v>170079</v>
      </c>
      <c r="DM11" s="21">
        <f>SUM(DM12:DM17)</f>
        <v>52679</v>
      </c>
      <c r="DN11" s="21">
        <f>SUM(DN12:DN17)</f>
        <v>0</v>
      </c>
      <c r="DO11" s="22">
        <f t="shared" si="112"/>
        <v>0.30973253605677364</v>
      </c>
      <c r="DP11" s="22" t="str">
        <f t="shared" si="142"/>
        <v xml:space="preserve"> </v>
      </c>
      <c r="DQ11" s="21">
        <f>SUM(DQ12:DQ17)</f>
        <v>55290</v>
      </c>
      <c r="DR11" s="21">
        <f>SUM(DR12:DR17)</f>
        <v>55290</v>
      </c>
      <c r="DS11" s="21">
        <f>SUM(DS12:DS17)</f>
        <v>0</v>
      </c>
      <c r="DT11" s="22">
        <f t="shared" si="113"/>
        <v>1</v>
      </c>
      <c r="DU11" s="22" t="str">
        <f t="shared" si="143"/>
        <v xml:space="preserve"> </v>
      </c>
    </row>
    <row r="12" spans="1:125" s="29" customFormat="1" ht="15.75" customHeight="1" outlineLevel="1" x14ac:dyDescent="0.25">
      <c r="A12" s="16">
        <v>5</v>
      </c>
      <c r="B12" s="8" t="s">
        <v>53</v>
      </c>
      <c r="C12" s="56">
        <f t="shared" ref="C12:C17" si="150">H12+AQ12</f>
        <v>12986224.710000001</v>
      </c>
      <c r="D12" s="56">
        <f t="shared" ref="D12:D17" si="151">I12+AR12</f>
        <v>11550439.460000001</v>
      </c>
      <c r="E12" s="24">
        <f t="shared" ref="E12:E17" si="152">J12+AS12</f>
        <v>10579359.689999999</v>
      </c>
      <c r="F12" s="25">
        <f t="shared" si="93"/>
        <v>0.88943782492117374</v>
      </c>
      <c r="G12" s="25">
        <f t="shared" si="94"/>
        <v>1.091790032521335</v>
      </c>
      <c r="H12" s="15">
        <f t="shared" ref="H12:J17" si="153">W12++AG12+M12+AB12+AL12+R12</f>
        <v>12222930</v>
      </c>
      <c r="I12" s="20">
        <f t="shared" si="153"/>
        <v>10994237.65</v>
      </c>
      <c r="J12" s="15">
        <f t="shared" si="153"/>
        <v>10281916.49</v>
      </c>
      <c r="K12" s="25">
        <f t="shared" si="95"/>
        <v>0.8994764471366522</v>
      </c>
      <c r="L12" s="25">
        <f t="shared" si="117"/>
        <v>1.0692790260155089</v>
      </c>
      <c r="M12" s="45">
        <v>9800000</v>
      </c>
      <c r="N12" s="45">
        <v>9673130.6199999992</v>
      </c>
      <c r="O12" s="45">
        <v>9036896.2599999998</v>
      </c>
      <c r="P12" s="25">
        <f t="shared" si="96"/>
        <v>0.98705414489795906</v>
      </c>
      <c r="Q12" s="25">
        <f t="shared" si="118"/>
        <v>1.0704040791987579</v>
      </c>
      <c r="R12" s="45">
        <v>687930</v>
      </c>
      <c r="S12" s="45">
        <v>510119.21</v>
      </c>
      <c r="T12" s="45">
        <v>429738.68</v>
      </c>
      <c r="U12" s="25">
        <f t="shared" si="97"/>
        <v>0.74152778625732274</v>
      </c>
      <c r="V12" s="25">
        <f t="shared" si="119"/>
        <v>1.1870451363605437</v>
      </c>
      <c r="W12" s="45"/>
      <c r="X12" s="45"/>
      <c r="Y12" s="45"/>
      <c r="Z12" s="25" t="str">
        <f t="shared" si="98"/>
        <v xml:space="preserve"> </v>
      </c>
      <c r="AA12" s="25" t="str">
        <f t="shared" si="120"/>
        <v xml:space="preserve"> </v>
      </c>
      <c r="AB12" s="45">
        <v>383000</v>
      </c>
      <c r="AC12" s="45">
        <v>15197.65</v>
      </c>
      <c r="AD12" s="45">
        <v>54272.42</v>
      </c>
      <c r="AE12" s="25">
        <f t="shared" si="99"/>
        <v>3.9680548302872064E-2</v>
      </c>
      <c r="AF12" s="25">
        <f t="shared" si="121"/>
        <v>0.28002528724534487</v>
      </c>
      <c r="AG12" s="45">
        <v>1352000</v>
      </c>
      <c r="AH12" s="45">
        <v>795790.17</v>
      </c>
      <c r="AI12" s="45">
        <v>761009.13</v>
      </c>
      <c r="AJ12" s="25">
        <f t="shared" si="100"/>
        <v>0.58860219674556213</v>
      </c>
      <c r="AK12" s="25">
        <f t="shared" si="122"/>
        <v>1.0457038406359198</v>
      </c>
      <c r="AL12" s="45"/>
      <c r="AM12" s="45"/>
      <c r="AN12" s="45"/>
      <c r="AO12" s="25" t="str">
        <f>IF(AM12&lt;=0," ",IF(AL12&lt;=0," ",IF(AM12/AL12*100&gt;200,"СВ.200",AM12/AL12)))</f>
        <v xml:space="preserve"> </v>
      </c>
      <c r="AP12" s="25" t="str">
        <f t="shared" si="123"/>
        <v xml:space="preserve"> </v>
      </c>
      <c r="AQ12" s="9">
        <f t="shared" ref="AQ12:AQ17" si="154">AV12+BA12+BF12+BK12+BP12+BU12+BZ12+CE12+CY12+DD12+DL12+CT12+DQ12</f>
        <v>763294.71</v>
      </c>
      <c r="AR12" s="9">
        <f t="shared" ref="AR12:AR17" si="155">AW12+BB12+BG12+BL12+BQ12+BV12+CA12+CF12+CZ12+DE12+DM12+CU12+DI12+DR12</f>
        <v>556201.80999999994</v>
      </c>
      <c r="AS12" s="9">
        <f t="shared" ref="AS12:AS17" si="156">AX12+BC12+BH12+BM12+BR12+BW12+CB12+CG12+DA12+DF12+DN12+CV12+DJ12</f>
        <v>297443.20000000001</v>
      </c>
      <c r="AT12" s="25">
        <f t="shared" si="102"/>
        <v>0.72868552960363109</v>
      </c>
      <c r="AU12" s="25">
        <f t="shared" si="124"/>
        <v>1.8699429336424565</v>
      </c>
      <c r="AV12" s="45">
        <v>106000</v>
      </c>
      <c r="AW12" s="45">
        <v>5859.1</v>
      </c>
      <c r="AX12" s="45">
        <v>39763.160000000003</v>
      </c>
      <c r="AY12" s="25">
        <f t="shared" si="103"/>
        <v>5.5274528301886797E-2</v>
      </c>
      <c r="AZ12" s="25">
        <f t="shared" si="125"/>
        <v>0.14734995910787774</v>
      </c>
      <c r="BA12" s="45"/>
      <c r="BB12" s="45"/>
      <c r="BC12" s="45"/>
      <c r="BD12" s="25" t="str">
        <f>IF(BB12&lt;=0," ",IF(BA12&lt;=0," ",IF(BB12/BA12*100&gt;200,"СВ.200",BB12/BA12)))</f>
        <v xml:space="preserve"> </v>
      </c>
      <c r="BE12" s="25" t="str">
        <f>IF(BC12=0," ",IF(BB12/BC12*100&gt;200,"св.200",BB12/BC12))</f>
        <v xml:space="preserve"> </v>
      </c>
      <c r="BF12" s="45">
        <v>142800</v>
      </c>
      <c r="BG12" s="45">
        <v>110680</v>
      </c>
      <c r="BH12" s="45">
        <v>102600</v>
      </c>
      <c r="BI12" s="25">
        <f t="shared" si="104"/>
        <v>0.7750700280112045</v>
      </c>
      <c r="BJ12" s="25">
        <f t="shared" si="128"/>
        <v>1.0787524366471735</v>
      </c>
      <c r="BK12" s="45"/>
      <c r="BL12" s="45"/>
      <c r="BM12" s="45"/>
      <c r="BN12" s="25" t="str">
        <f t="shared" si="149"/>
        <v xml:space="preserve"> </v>
      </c>
      <c r="BO12" s="25" t="str">
        <f t="shared" si="129"/>
        <v xml:space="preserve"> </v>
      </c>
      <c r="BP12" s="45"/>
      <c r="BQ12" s="45"/>
      <c r="BR12" s="45"/>
      <c r="BS12" s="25" t="str">
        <f t="shared" si="130"/>
        <v xml:space="preserve"> </v>
      </c>
      <c r="BT12" s="25" t="str">
        <f t="shared" si="106"/>
        <v xml:space="preserve"> </v>
      </c>
      <c r="BU12" s="45">
        <v>408291</v>
      </c>
      <c r="BV12" s="45">
        <v>333459</v>
      </c>
      <c r="BW12" s="45">
        <v>115535</v>
      </c>
      <c r="BX12" s="25">
        <f t="shared" si="107"/>
        <v>0.81671895780215586</v>
      </c>
      <c r="BY12" s="25" t="str">
        <f t="shared" si="131"/>
        <v>св.200</v>
      </c>
      <c r="BZ12" s="45"/>
      <c r="CA12" s="45"/>
      <c r="CB12" s="45"/>
      <c r="CC12" s="25" t="str">
        <f t="shared" si="108"/>
        <v xml:space="preserve"> </v>
      </c>
      <c r="CD12" s="25" t="str">
        <f t="shared" si="132"/>
        <v xml:space="preserve"> </v>
      </c>
      <c r="CE12" s="24">
        <f t="shared" ref="CE12:CG17" si="157">CJ12+CO12</f>
        <v>106203.71</v>
      </c>
      <c r="CF12" s="24">
        <f t="shared" si="157"/>
        <v>106203.71</v>
      </c>
      <c r="CG12" s="24">
        <f t="shared" si="157"/>
        <v>7582.09</v>
      </c>
      <c r="CH12" s="25">
        <f t="shared" si="133"/>
        <v>1</v>
      </c>
      <c r="CI12" s="25" t="str">
        <f t="shared" si="145"/>
        <v>св.200</v>
      </c>
      <c r="CJ12" s="45">
        <v>106203.71</v>
      </c>
      <c r="CK12" s="45">
        <v>106203.71</v>
      </c>
      <c r="CL12" s="45">
        <v>7582.09</v>
      </c>
      <c r="CM12" s="25">
        <f t="shared" si="134"/>
        <v>1</v>
      </c>
      <c r="CN12" s="25" t="str">
        <f t="shared" si="135"/>
        <v>св.200</v>
      </c>
      <c r="CO12" s="45"/>
      <c r="CP12" s="45"/>
      <c r="CQ12" s="45"/>
      <c r="CR12" s="25" t="str">
        <f t="shared" si="136"/>
        <v xml:space="preserve"> </v>
      </c>
      <c r="CS12" s="25" t="str">
        <f t="shared" si="137"/>
        <v xml:space="preserve"> </v>
      </c>
      <c r="CT12" s="45"/>
      <c r="CU12" s="45"/>
      <c r="CV12" s="45"/>
      <c r="CW12" s="25" t="str">
        <f t="shared" si="138"/>
        <v xml:space="preserve"> </v>
      </c>
      <c r="CX12" s="25" t="str">
        <f t="shared" si="139"/>
        <v xml:space="preserve"> </v>
      </c>
      <c r="CY12" s="45"/>
      <c r="CZ12" s="45"/>
      <c r="DA12" s="45"/>
      <c r="DB12" s="25" t="str">
        <f t="shared" si="110"/>
        <v xml:space="preserve"> </v>
      </c>
      <c r="DC12" s="25" t="str">
        <f t="shared" si="140"/>
        <v xml:space="preserve"> </v>
      </c>
      <c r="DD12" s="45"/>
      <c r="DE12" s="45"/>
      <c r="DF12" s="45">
        <v>31962.95</v>
      </c>
      <c r="DG12" s="25" t="str">
        <f t="shared" si="111"/>
        <v xml:space="preserve"> </v>
      </c>
      <c r="DH12" s="25">
        <f t="shared" si="141"/>
        <v>0</v>
      </c>
      <c r="DI12" s="45"/>
      <c r="DJ12" s="45"/>
      <c r="DK12" s="25" t="str">
        <f t="shared" si="147"/>
        <v xml:space="preserve"> </v>
      </c>
      <c r="DL12" s="45"/>
      <c r="DM12" s="45"/>
      <c r="DN12" s="45"/>
      <c r="DO12" s="25" t="str">
        <f t="shared" si="112"/>
        <v xml:space="preserve"> </v>
      </c>
      <c r="DP12" s="25" t="str">
        <f t="shared" si="142"/>
        <v xml:space="preserve"> </v>
      </c>
      <c r="DQ12" s="45"/>
      <c r="DR12" s="45"/>
      <c r="DS12" s="31"/>
      <c r="DT12" s="25" t="str">
        <f t="shared" si="113"/>
        <v xml:space="preserve"> </v>
      </c>
      <c r="DU12" s="25" t="str">
        <f t="shared" si="143"/>
        <v xml:space="preserve"> </v>
      </c>
    </row>
    <row r="13" spans="1:125" s="29" customFormat="1" ht="15.75" customHeight="1" outlineLevel="1" x14ac:dyDescent="0.25">
      <c r="A13" s="16">
        <v>6</v>
      </c>
      <c r="B13" s="8" t="s">
        <v>87</v>
      </c>
      <c r="C13" s="56">
        <f t="shared" si="150"/>
        <v>6067784.25</v>
      </c>
      <c r="D13" s="24">
        <f t="shared" si="151"/>
        <v>3715298.08</v>
      </c>
      <c r="E13" s="24">
        <f t="shared" si="152"/>
        <v>4051790.3499999996</v>
      </c>
      <c r="F13" s="25">
        <f t="shared" si="93"/>
        <v>0.61229897552801094</v>
      </c>
      <c r="G13" s="25">
        <f t="shared" si="94"/>
        <v>0.9169522011423914</v>
      </c>
      <c r="H13" s="15">
        <f t="shared" si="153"/>
        <v>5723480</v>
      </c>
      <c r="I13" s="20">
        <f t="shared" si="153"/>
        <v>3450552.84</v>
      </c>
      <c r="J13" s="15">
        <f t="shared" si="153"/>
        <v>3903675.09</v>
      </c>
      <c r="K13" s="25">
        <f t="shared" si="95"/>
        <v>0.60287671836015844</v>
      </c>
      <c r="L13" s="25">
        <f t="shared" si="117"/>
        <v>0.8839241895001051</v>
      </c>
      <c r="M13" s="45">
        <v>3809960</v>
      </c>
      <c r="N13" s="45">
        <v>2277229.4300000002</v>
      </c>
      <c r="O13" s="45">
        <v>2586272.69</v>
      </c>
      <c r="P13" s="25">
        <f t="shared" si="96"/>
        <v>0.59770428823399724</v>
      </c>
      <c r="Q13" s="25">
        <f t="shared" si="118"/>
        <v>0.88050631273533664</v>
      </c>
      <c r="R13" s="45">
        <v>620520</v>
      </c>
      <c r="S13" s="45">
        <v>447539.53</v>
      </c>
      <c r="T13" s="45">
        <v>377408.92</v>
      </c>
      <c r="U13" s="25">
        <f t="shared" si="97"/>
        <v>0.72123304647714825</v>
      </c>
      <c r="V13" s="25">
        <f t="shared" si="119"/>
        <v>1.1858212837152871</v>
      </c>
      <c r="W13" s="45"/>
      <c r="X13" s="45"/>
      <c r="Y13" s="45"/>
      <c r="Z13" s="25" t="str">
        <f t="shared" si="98"/>
        <v xml:space="preserve"> </v>
      </c>
      <c r="AA13" s="25" t="str">
        <f t="shared" si="120"/>
        <v xml:space="preserve"> </v>
      </c>
      <c r="AB13" s="45">
        <v>195000</v>
      </c>
      <c r="AC13" s="45">
        <v>29959.64</v>
      </c>
      <c r="AD13" s="45">
        <v>42221.27</v>
      </c>
      <c r="AE13" s="25">
        <f t="shared" si="99"/>
        <v>0.15363917948717948</v>
      </c>
      <c r="AF13" s="25">
        <f t="shared" si="121"/>
        <v>0.70958642409382766</v>
      </c>
      <c r="AG13" s="45">
        <v>1098000</v>
      </c>
      <c r="AH13" s="45">
        <v>695824.24</v>
      </c>
      <c r="AI13" s="45">
        <v>897772.21</v>
      </c>
      <c r="AJ13" s="25">
        <f t="shared" si="100"/>
        <v>0.63371970856102</v>
      </c>
      <c r="AK13" s="25">
        <f t="shared" si="122"/>
        <v>0.7750565591688342</v>
      </c>
      <c r="AL13" s="45"/>
      <c r="AM13" s="45"/>
      <c r="AN13" s="45"/>
      <c r="AO13" s="25" t="str">
        <f>IF(AM13&lt;=0," ",IF(AL13&lt;=0," ",IF(AM13/AL13*100&gt;200,"СВ.200",AM13/AL13)))</f>
        <v xml:space="preserve"> </v>
      </c>
      <c r="AP13" s="25" t="str">
        <f t="shared" si="123"/>
        <v xml:space="preserve"> </v>
      </c>
      <c r="AQ13" s="9">
        <f t="shared" si="154"/>
        <v>344304.25</v>
      </c>
      <c r="AR13" s="9">
        <f t="shared" si="155"/>
        <v>264745.24</v>
      </c>
      <c r="AS13" s="9">
        <f t="shared" si="156"/>
        <v>148115.26</v>
      </c>
      <c r="AT13" s="25">
        <f t="shared" si="102"/>
        <v>0.76892817907417632</v>
      </c>
      <c r="AU13" s="25">
        <f t="shared" si="124"/>
        <v>1.7874271698945805</v>
      </c>
      <c r="AV13" s="45">
        <v>24000</v>
      </c>
      <c r="AW13" s="45">
        <v>13899.94</v>
      </c>
      <c r="AX13" s="45">
        <v>10191.469999999999</v>
      </c>
      <c r="AY13" s="25">
        <f t="shared" si="103"/>
        <v>0.5791641666666667</v>
      </c>
      <c r="AZ13" s="25">
        <f t="shared" si="125"/>
        <v>1.3638797935920923</v>
      </c>
      <c r="BA13" s="45"/>
      <c r="BB13" s="45"/>
      <c r="BC13" s="45"/>
      <c r="BD13" s="25" t="str">
        <f t="shared" si="126"/>
        <v xml:space="preserve"> </v>
      </c>
      <c r="BE13" s="25" t="str">
        <f t="shared" si="127"/>
        <v xml:space="preserve"> </v>
      </c>
      <c r="BF13" s="45"/>
      <c r="BG13" s="45"/>
      <c r="BH13" s="45"/>
      <c r="BI13" s="25" t="str">
        <f t="shared" si="104"/>
        <v xml:space="preserve"> </v>
      </c>
      <c r="BJ13" s="25" t="str">
        <f>IF(BG13=0," ",IF(BG13/BH13*100&gt;200,"св.200",BG13/BH13))</f>
        <v xml:space="preserve"> </v>
      </c>
      <c r="BK13" s="45">
        <v>157000</v>
      </c>
      <c r="BL13" s="45">
        <v>126667.75</v>
      </c>
      <c r="BM13" s="45">
        <v>109202.55</v>
      </c>
      <c r="BN13" s="25">
        <f t="shared" si="149"/>
        <v>0.80680095541401275</v>
      </c>
      <c r="BO13" s="25">
        <f t="shared" si="129"/>
        <v>1.1599339942153366</v>
      </c>
      <c r="BP13" s="45"/>
      <c r="BQ13" s="45"/>
      <c r="BR13" s="45"/>
      <c r="BS13" s="25" t="str">
        <f t="shared" si="105"/>
        <v xml:space="preserve"> </v>
      </c>
      <c r="BT13" s="25" t="str">
        <f t="shared" ref="BT13:BT64" si="158">IF(BR13=0," ",IF(BQ13/BR13*100&gt;200,"св.200",BQ13/BR13))</f>
        <v xml:space="preserve"> </v>
      </c>
      <c r="BU13" s="45">
        <v>15000</v>
      </c>
      <c r="BV13" s="45">
        <v>5168.2299999999996</v>
      </c>
      <c r="BW13" s="45">
        <v>14663.95</v>
      </c>
      <c r="BX13" s="25">
        <f t="shared" si="107"/>
        <v>0.34454866666666661</v>
      </c>
      <c r="BY13" s="25">
        <f t="shared" si="131"/>
        <v>0.35244460053396248</v>
      </c>
      <c r="BZ13" s="45">
        <v>58625.25</v>
      </c>
      <c r="CA13" s="45">
        <v>58625.25</v>
      </c>
      <c r="CB13" s="45"/>
      <c r="CC13" s="25">
        <f t="shared" si="108"/>
        <v>1</v>
      </c>
      <c r="CD13" s="25" t="str">
        <f t="shared" si="132"/>
        <v xml:space="preserve"> </v>
      </c>
      <c r="CE13" s="24">
        <f t="shared" si="157"/>
        <v>41000</v>
      </c>
      <c r="CF13" s="24">
        <f t="shared" si="157"/>
        <v>7705.07</v>
      </c>
      <c r="CG13" s="24">
        <f t="shared" si="157"/>
        <v>14057.29</v>
      </c>
      <c r="CH13" s="25">
        <f t="shared" si="133"/>
        <v>0.18792853658536585</v>
      </c>
      <c r="CI13" s="25">
        <f t="shared" si="145"/>
        <v>0.5481191609478071</v>
      </c>
      <c r="CJ13" s="45">
        <v>41000</v>
      </c>
      <c r="CK13" s="45">
        <v>7705.07</v>
      </c>
      <c r="CL13" s="45">
        <v>14057.29</v>
      </c>
      <c r="CM13" s="25">
        <f t="shared" si="134"/>
        <v>0.18792853658536585</v>
      </c>
      <c r="CN13" s="25">
        <f t="shared" si="135"/>
        <v>0.5481191609478071</v>
      </c>
      <c r="CO13" s="45"/>
      <c r="CP13" s="45"/>
      <c r="CQ13" s="45"/>
      <c r="CR13" s="25" t="str">
        <f t="shared" si="136"/>
        <v xml:space="preserve"> </v>
      </c>
      <c r="CS13" s="25" t="str">
        <f t="shared" si="137"/>
        <v xml:space="preserve"> </v>
      </c>
      <c r="CT13" s="45"/>
      <c r="CU13" s="45"/>
      <c r="CV13" s="45"/>
      <c r="CW13" s="25" t="str">
        <f t="shared" si="138"/>
        <v xml:space="preserve"> </v>
      </c>
      <c r="CX13" s="25" t="str">
        <f t="shared" si="139"/>
        <v xml:space="preserve"> </v>
      </c>
      <c r="CY13" s="45"/>
      <c r="CZ13" s="45"/>
      <c r="DA13" s="45"/>
      <c r="DB13" s="25" t="str">
        <f t="shared" si="110"/>
        <v xml:space="preserve"> </v>
      </c>
      <c r="DC13" s="25" t="str">
        <f t="shared" si="140"/>
        <v xml:space="preserve"> </v>
      </c>
      <c r="DD13" s="45"/>
      <c r="DE13" s="45"/>
      <c r="DF13" s="45"/>
      <c r="DG13" s="25" t="str">
        <f t="shared" si="111"/>
        <v xml:space="preserve"> </v>
      </c>
      <c r="DH13" s="25" t="str">
        <f t="shared" si="141"/>
        <v xml:space="preserve"> </v>
      </c>
      <c r="DI13" s="45"/>
      <c r="DJ13" s="45"/>
      <c r="DK13" s="25" t="str">
        <f t="shared" si="147"/>
        <v xml:space="preserve"> </v>
      </c>
      <c r="DL13" s="45">
        <v>48679</v>
      </c>
      <c r="DM13" s="45">
        <v>52679</v>
      </c>
      <c r="DN13" s="45"/>
      <c r="DO13" s="25">
        <f t="shared" si="112"/>
        <v>1.082170956675363</v>
      </c>
      <c r="DP13" s="25" t="str">
        <f t="shared" si="142"/>
        <v xml:space="preserve"> </v>
      </c>
      <c r="DQ13" s="45"/>
      <c r="DR13" s="45"/>
      <c r="DS13" s="31"/>
      <c r="DT13" s="25" t="str">
        <f t="shared" si="113"/>
        <v xml:space="preserve"> </v>
      </c>
      <c r="DU13" s="25" t="str">
        <f t="shared" si="143"/>
        <v xml:space="preserve"> </v>
      </c>
    </row>
    <row r="14" spans="1:125" s="29" customFormat="1" ht="15.75" customHeight="1" outlineLevel="1" x14ac:dyDescent="0.25">
      <c r="A14" s="16">
        <v>7</v>
      </c>
      <c r="B14" s="8" t="s">
        <v>70</v>
      </c>
      <c r="C14" s="56">
        <f t="shared" si="150"/>
        <v>13301638.5</v>
      </c>
      <c r="D14" s="24">
        <f t="shared" si="151"/>
        <v>9773125.4399999995</v>
      </c>
      <c r="E14" s="24">
        <f t="shared" si="152"/>
        <v>8672536.8300000001</v>
      </c>
      <c r="F14" s="25">
        <f t="shared" si="93"/>
        <v>0.73473094611614953</v>
      </c>
      <c r="G14" s="25">
        <f t="shared" si="94"/>
        <v>1.1269050373119025</v>
      </c>
      <c r="H14" s="15">
        <f t="shared" si="153"/>
        <v>12358848.5</v>
      </c>
      <c r="I14" s="20">
        <f t="shared" si="153"/>
        <v>9221600.3399999999</v>
      </c>
      <c r="J14" s="15">
        <f t="shared" si="153"/>
        <v>8097293.2599999998</v>
      </c>
      <c r="K14" s="25">
        <f t="shared" si="95"/>
        <v>0.74615368413974814</v>
      </c>
      <c r="L14" s="25">
        <f t="shared" si="117"/>
        <v>1.1388497419939068</v>
      </c>
      <c r="M14" s="45">
        <v>8924000</v>
      </c>
      <c r="N14" s="45">
        <v>7545983.7199999997</v>
      </c>
      <c r="O14" s="45">
        <v>6117478.79</v>
      </c>
      <c r="P14" s="25">
        <f t="shared" si="96"/>
        <v>0.84558311519497975</v>
      </c>
      <c r="Q14" s="25">
        <f t="shared" si="118"/>
        <v>1.2335120364185193</v>
      </c>
      <c r="R14" s="45">
        <v>606090</v>
      </c>
      <c r="S14" s="45">
        <v>449435.92</v>
      </c>
      <c r="T14" s="45">
        <v>378994.65</v>
      </c>
      <c r="U14" s="25">
        <f t="shared" si="97"/>
        <v>0.74153330363477366</v>
      </c>
      <c r="V14" s="25">
        <f t="shared" si="119"/>
        <v>1.1858634943791422</v>
      </c>
      <c r="W14" s="45">
        <v>8758.5</v>
      </c>
      <c r="X14" s="45">
        <v>8578.5</v>
      </c>
      <c r="Y14" s="45">
        <v>-113.89</v>
      </c>
      <c r="Z14" s="25">
        <f t="shared" si="98"/>
        <v>0.97944853570816925</v>
      </c>
      <c r="AA14" s="25">
        <f t="shared" si="120"/>
        <v>-75.322679778733871</v>
      </c>
      <c r="AB14" s="45">
        <v>350000</v>
      </c>
      <c r="AC14" s="45">
        <v>-7048.03</v>
      </c>
      <c r="AD14" s="45">
        <v>32773.85</v>
      </c>
      <c r="AE14" s="25" t="str">
        <f t="shared" si="99"/>
        <v xml:space="preserve"> </v>
      </c>
      <c r="AF14" s="25">
        <f t="shared" si="121"/>
        <v>-0.21505041366821415</v>
      </c>
      <c r="AG14" s="45">
        <v>2470000</v>
      </c>
      <c r="AH14" s="45">
        <v>1224650.23</v>
      </c>
      <c r="AI14" s="45">
        <v>1568159.86</v>
      </c>
      <c r="AJ14" s="25">
        <f t="shared" si="100"/>
        <v>0.49580980971659916</v>
      </c>
      <c r="AK14" s="25">
        <f t="shared" si="122"/>
        <v>0.7809473136240076</v>
      </c>
      <c r="AL14" s="45"/>
      <c r="AM14" s="45"/>
      <c r="AN14" s="45"/>
      <c r="AO14" s="25" t="str">
        <f t="shared" ref="AO14:AO17" si="159">IF(AM14&lt;=0," ",IF(AL14&lt;=0," ",IF(AM14/AL14*100&gt;200,"СВ.200",AM14/AL14)))</f>
        <v xml:space="preserve"> </v>
      </c>
      <c r="AP14" s="25" t="str">
        <f t="shared" si="123"/>
        <v xml:space="preserve"> </v>
      </c>
      <c r="AQ14" s="9">
        <f t="shared" si="154"/>
        <v>942790</v>
      </c>
      <c r="AR14" s="9">
        <f t="shared" si="155"/>
        <v>551525.1</v>
      </c>
      <c r="AS14" s="9">
        <f t="shared" si="156"/>
        <v>575243.57000000007</v>
      </c>
      <c r="AT14" s="25">
        <f t="shared" si="102"/>
        <v>0.58499252219476228</v>
      </c>
      <c r="AU14" s="25">
        <f t="shared" si="124"/>
        <v>0.95876795285169358</v>
      </c>
      <c r="AV14" s="45">
        <v>231100</v>
      </c>
      <c r="AW14" s="45">
        <v>34462.82</v>
      </c>
      <c r="AX14" s="45">
        <v>415094.09</v>
      </c>
      <c r="AY14" s="25">
        <f t="shared" si="103"/>
        <v>0.14912514063176113</v>
      </c>
      <c r="AZ14" s="25">
        <f t="shared" si="125"/>
        <v>8.3024116291320837E-2</v>
      </c>
      <c r="BA14" s="45"/>
      <c r="BB14" s="45"/>
      <c r="BC14" s="45"/>
      <c r="BD14" s="25" t="str">
        <f>IF(BB14&lt;=0," ",IF(BA14&lt;=0," ",IF(BB14/BA14*100&gt;200,"СВ.200",BB14/BA14)))</f>
        <v xml:space="preserve"> </v>
      </c>
      <c r="BE14" s="25" t="str">
        <f>IF(BC14=0," ",IF(BB14/BC14*100&gt;200,"св.200",BB14/BC14))</f>
        <v xml:space="preserve"> </v>
      </c>
      <c r="BF14" s="45"/>
      <c r="BG14" s="45"/>
      <c r="BH14" s="45"/>
      <c r="BI14" s="25" t="str">
        <f t="shared" si="104"/>
        <v xml:space="preserve"> </v>
      </c>
      <c r="BJ14" s="25" t="str">
        <f>IF(BG14=0," ",IF(BG14/BH14*100&gt;200,"св.200",BG14/BH14))</f>
        <v xml:space="preserve"> </v>
      </c>
      <c r="BK14" s="45">
        <v>200000</v>
      </c>
      <c r="BL14" s="45">
        <v>157604.16</v>
      </c>
      <c r="BM14" s="45">
        <v>149949.99</v>
      </c>
      <c r="BN14" s="25">
        <f t="shared" si="149"/>
        <v>0.78802079999999997</v>
      </c>
      <c r="BO14" s="25">
        <f t="shared" si="129"/>
        <v>1.0510448183424355</v>
      </c>
      <c r="BP14" s="45"/>
      <c r="BQ14" s="45"/>
      <c r="BR14" s="45"/>
      <c r="BS14" s="25" t="str">
        <f t="shared" si="105"/>
        <v xml:space="preserve"> </v>
      </c>
      <c r="BT14" s="25" t="str">
        <f t="shared" si="158"/>
        <v xml:space="preserve"> </v>
      </c>
      <c r="BU14" s="45">
        <v>20000</v>
      </c>
      <c r="BV14" s="45">
        <v>12549.4</v>
      </c>
      <c r="BW14" s="45"/>
      <c r="BX14" s="25">
        <f t="shared" si="107"/>
        <v>0.62746999999999997</v>
      </c>
      <c r="BY14" s="25" t="str">
        <f t="shared" si="131"/>
        <v xml:space="preserve"> </v>
      </c>
      <c r="BZ14" s="45">
        <v>200000</v>
      </c>
      <c r="CA14" s="45">
        <v>208333.34</v>
      </c>
      <c r="CB14" s="45"/>
      <c r="CC14" s="25">
        <f t="shared" si="108"/>
        <v>1.0416666999999999</v>
      </c>
      <c r="CD14" s="25" t="str">
        <f t="shared" si="132"/>
        <v xml:space="preserve"> </v>
      </c>
      <c r="CE14" s="24">
        <f t="shared" si="157"/>
        <v>102000</v>
      </c>
      <c r="CF14" s="24">
        <f t="shared" si="157"/>
        <v>70520.789999999994</v>
      </c>
      <c r="CG14" s="24">
        <f t="shared" si="157"/>
        <v>10199.49</v>
      </c>
      <c r="CH14" s="25">
        <f t="shared" si="133"/>
        <v>0.69138029411764701</v>
      </c>
      <c r="CI14" s="25" t="str">
        <f t="shared" si="145"/>
        <v>св.200</v>
      </c>
      <c r="CJ14" s="45">
        <v>102000</v>
      </c>
      <c r="CK14" s="45">
        <v>70520.789999999994</v>
      </c>
      <c r="CL14" s="45">
        <v>10199.49</v>
      </c>
      <c r="CM14" s="25">
        <f t="shared" si="134"/>
        <v>0.69138029411764701</v>
      </c>
      <c r="CN14" s="25" t="str">
        <f t="shared" si="135"/>
        <v>св.200</v>
      </c>
      <c r="CO14" s="45"/>
      <c r="CP14" s="45"/>
      <c r="CQ14" s="45"/>
      <c r="CR14" s="25" t="str">
        <f t="shared" si="136"/>
        <v xml:space="preserve"> </v>
      </c>
      <c r="CS14" s="25" t="str">
        <f t="shared" si="137"/>
        <v xml:space="preserve"> </v>
      </c>
      <c r="CT14" s="45"/>
      <c r="CU14" s="45"/>
      <c r="CV14" s="45"/>
      <c r="CW14" s="25" t="str">
        <f t="shared" si="138"/>
        <v xml:space="preserve"> </v>
      </c>
      <c r="CX14" s="25" t="str">
        <f t="shared" si="139"/>
        <v xml:space="preserve"> </v>
      </c>
      <c r="CY14" s="45"/>
      <c r="CZ14" s="45"/>
      <c r="DA14" s="45"/>
      <c r="DB14" s="25" t="str">
        <f t="shared" si="110"/>
        <v xml:space="preserve"> </v>
      </c>
      <c r="DC14" s="25" t="str">
        <f t="shared" si="140"/>
        <v xml:space="preserve"> </v>
      </c>
      <c r="DD14" s="45">
        <v>23000</v>
      </c>
      <c r="DE14" s="45">
        <v>22764.59</v>
      </c>
      <c r="DF14" s="45"/>
      <c r="DG14" s="25">
        <f t="shared" si="111"/>
        <v>0.9897647826086956</v>
      </c>
      <c r="DH14" s="25" t="str">
        <f t="shared" si="141"/>
        <v xml:space="preserve"> </v>
      </c>
      <c r="DI14" s="45"/>
      <c r="DJ14" s="45"/>
      <c r="DK14" s="25" t="str">
        <f t="shared" si="147"/>
        <v xml:space="preserve"> </v>
      </c>
      <c r="DL14" s="45">
        <v>121400</v>
      </c>
      <c r="DM14" s="45"/>
      <c r="DN14" s="45"/>
      <c r="DO14" s="25" t="str">
        <f t="shared" si="112"/>
        <v xml:space="preserve"> </v>
      </c>
      <c r="DP14" s="25" t="str">
        <f t="shared" si="142"/>
        <v xml:space="preserve"> </v>
      </c>
      <c r="DQ14" s="45">
        <v>45290</v>
      </c>
      <c r="DR14" s="45">
        <v>45290</v>
      </c>
      <c r="DS14" s="31"/>
      <c r="DT14" s="25">
        <f t="shared" si="113"/>
        <v>1</v>
      </c>
      <c r="DU14" s="25" t="str">
        <f t="shared" si="143"/>
        <v xml:space="preserve"> </v>
      </c>
    </row>
    <row r="15" spans="1:125" s="29" customFormat="1" ht="14.25" customHeight="1" outlineLevel="1" x14ac:dyDescent="0.25">
      <c r="A15" s="16">
        <v>8</v>
      </c>
      <c r="B15" s="8" t="s">
        <v>165</v>
      </c>
      <c r="C15" s="24">
        <f t="shared" si="150"/>
        <v>2000644</v>
      </c>
      <c r="D15" s="24">
        <f t="shared" si="151"/>
        <v>915539.54</v>
      </c>
      <c r="E15" s="24">
        <f t="shared" si="152"/>
        <v>613893.26</v>
      </c>
      <c r="F15" s="25">
        <f t="shared" si="93"/>
        <v>0.45762241558218253</v>
      </c>
      <c r="G15" s="25">
        <f t="shared" si="94"/>
        <v>1.4913660071785118</v>
      </c>
      <c r="H15" s="15">
        <f t="shared" si="153"/>
        <v>1480000</v>
      </c>
      <c r="I15" s="20">
        <f t="shared" si="153"/>
        <v>470792.88999999996</v>
      </c>
      <c r="J15" s="15">
        <f t="shared" si="153"/>
        <v>569564.48</v>
      </c>
      <c r="K15" s="25">
        <f t="shared" si="95"/>
        <v>0.31810330405405401</v>
      </c>
      <c r="L15" s="25">
        <f t="shared" si="117"/>
        <v>0.82658400678356903</v>
      </c>
      <c r="M15" s="45">
        <v>200000</v>
      </c>
      <c r="N15" s="45">
        <v>150516.22</v>
      </c>
      <c r="O15" s="45">
        <v>146027.84</v>
      </c>
      <c r="P15" s="25">
        <f t="shared" si="96"/>
        <v>0.7525811</v>
      </c>
      <c r="Q15" s="25">
        <f t="shared" si="118"/>
        <v>1.0307364677858688</v>
      </c>
      <c r="R15" s="45"/>
      <c r="S15" s="45"/>
      <c r="T15" s="45"/>
      <c r="U15" s="25" t="str">
        <f t="shared" si="97"/>
        <v xml:space="preserve"> </v>
      </c>
      <c r="V15" s="25" t="str">
        <f t="shared" ref="V15:V17" si="160">IF(S15=0," ",IF(S15/T15*100&gt;200,"св.200",S15/T15))</f>
        <v xml:space="preserve"> </v>
      </c>
      <c r="W15" s="45">
        <v>10000</v>
      </c>
      <c r="X15" s="45">
        <v>-9920.68</v>
      </c>
      <c r="Y15" s="45">
        <v>9952.09</v>
      </c>
      <c r="Z15" s="25" t="str">
        <f t="shared" si="98"/>
        <v xml:space="preserve"> </v>
      </c>
      <c r="AA15" s="25">
        <f t="shared" si="120"/>
        <v>-0.99684387902440597</v>
      </c>
      <c r="AB15" s="45">
        <v>240000</v>
      </c>
      <c r="AC15" s="45">
        <v>13126.19</v>
      </c>
      <c r="AD15" s="45">
        <v>13297.74</v>
      </c>
      <c r="AE15" s="25">
        <f t="shared" si="99"/>
        <v>5.4692458333333333E-2</v>
      </c>
      <c r="AF15" s="25">
        <f t="shared" si="121"/>
        <v>0.98709931161234921</v>
      </c>
      <c r="AG15" s="45">
        <v>1030000</v>
      </c>
      <c r="AH15" s="45">
        <v>317071.15999999997</v>
      </c>
      <c r="AI15" s="45">
        <v>400286.81</v>
      </c>
      <c r="AJ15" s="25">
        <f t="shared" si="100"/>
        <v>0.3078360776699029</v>
      </c>
      <c r="AK15" s="25">
        <f t="shared" si="122"/>
        <v>0.79210993737215563</v>
      </c>
      <c r="AL15" s="45"/>
      <c r="AM15" s="45"/>
      <c r="AN15" s="45"/>
      <c r="AO15" s="25" t="str">
        <f t="shared" si="159"/>
        <v xml:space="preserve"> </v>
      </c>
      <c r="AP15" s="25" t="str">
        <f t="shared" si="123"/>
        <v xml:space="preserve"> </v>
      </c>
      <c r="AQ15" s="9">
        <f t="shared" si="154"/>
        <v>520644</v>
      </c>
      <c r="AR15" s="9">
        <f t="shared" si="155"/>
        <v>444746.65</v>
      </c>
      <c r="AS15" s="9">
        <f t="shared" si="156"/>
        <v>44328.78</v>
      </c>
      <c r="AT15" s="25">
        <f t="shared" si="102"/>
        <v>0.85422409554321188</v>
      </c>
      <c r="AU15" s="25" t="str">
        <f t="shared" si="124"/>
        <v>св.200</v>
      </c>
      <c r="AV15" s="45"/>
      <c r="AW15" s="45"/>
      <c r="AX15" s="45"/>
      <c r="AY15" s="25" t="str">
        <f t="shared" si="103"/>
        <v xml:space="preserve"> </v>
      </c>
      <c r="AZ15" s="25" t="str">
        <f t="shared" si="125"/>
        <v xml:space="preserve"> </v>
      </c>
      <c r="BA15" s="45">
        <v>91197</v>
      </c>
      <c r="BB15" s="45">
        <v>44847.13</v>
      </c>
      <c r="BC15" s="45"/>
      <c r="BD15" s="25">
        <f t="shared" si="126"/>
        <v>0.49176102284066359</v>
      </c>
      <c r="BE15" s="25" t="str">
        <f t="shared" si="127"/>
        <v xml:space="preserve"> </v>
      </c>
      <c r="BF15" s="45">
        <v>59100</v>
      </c>
      <c r="BG15" s="45">
        <v>29552.52</v>
      </c>
      <c r="BH15" s="45">
        <v>44328.78</v>
      </c>
      <c r="BI15" s="25">
        <f t="shared" si="104"/>
        <v>0.5000426395939086</v>
      </c>
      <c r="BJ15" s="25">
        <f t="shared" si="128"/>
        <v>0.66666666666666674</v>
      </c>
      <c r="BK15" s="45"/>
      <c r="BL15" s="45"/>
      <c r="BM15" s="45"/>
      <c r="BN15" s="25" t="str">
        <f t="shared" si="149"/>
        <v xml:space="preserve"> </v>
      </c>
      <c r="BO15" s="25" t="str">
        <f t="shared" si="129"/>
        <v xml:space="preserve"> </v>
      </c>
      <c r="BP15" s="45"/>
      <c r="BQ15" s="45"/>
      <c r="BR15" s="45"/>
      <c r="BS15" s="25" t="str">
        <f t="shared" si="105"/>
        <v xml:space="preserve"> </v>
      </c>
      <c r="BT15" s="25" t="str">
        <f t="shared" si="158"/>
        <v xml:space="preserve"> </v>
      </c>
      <c r="BU15" s="45"/>
      <c r="BV15" s="45"/>
      <c r="BW15" s="45"/>
      <c r="BX15" s="25" t="str">
        <f t="shared" si="107"/>
        <v xml:space="preserve"> </v>
      </c>
      <c r="BY15" s="25" t="str">
        <f t="shared" si="131"/>
        <v xml:space="preserve"> </v>
      </c>
      <c r="BZ15" s="45">
        <v>117000</v>
      </c>
      <c r="CA15" s="45">
        <v>117000</v>
      </c>
      <c r="CB15" s="45"/>
      <c r="CC15" s="25">
        <f t="shared" si="108"/>
        <v>1</v>
      </c>
      <c r="CD15" s="25" t="str">
        <f t="shared" si="132"/>
        <v xml:space="preserve"> </v>
      </c>
      <c r="CE15" s="24">
        <f t="shared" si="157"/>
        <v>243347</v>
      </c>
      <c r="CF15" s="24">
        <f t="shared" si="157"/>
        <v>243347</v>
      </c>
      <c r="CG15" s="24">
        <f t="shared" si="157"/>
        <v>0</v>
      </c>
      <c r="CH15" s="25">
        <f t="shared" si="133"/>
        <v>1</v>
      </c>
      <c r="CI15" s="25" t="str">
        <f t="shared" si="145"/>
        <v xml:space="preserve"> </v>
      </c>
      <c r="CJ15" s="45"/>
      <c r="CK15" s="45"/>
      <c r="CL15" s="45"/>
      <c r="CM15" s="25" t="str">
        <f t="shared" si="134"/>
        <v xml:space="preserve"> </v>
      </c>
      <c r="CN15" s="25" t="str">
        <f t="shared" si="135"/>
        <v xml:space="preserve"> </v>
      </c>
      <c r="CO15" s="45">
        <v>243347</v>
      </c>
      <c r="CP15" s="45">
        <v>243347</v>
      </c>
      <c r="CQ15" s="45"/>
      <c r="CR15" s="25">
        <f t="shared" si="136"/>
        <v>1</v>
      </c>
      <c r="CS15" s="25" t="str">
        <f t="shared" si="137"/>
        <v xml:space="preserve"> </v>
      </c>
      <c r="CT15" s="45"/>
      <c r="CU15" s="45"/>
      <c r="CV15" s="45"/>
      <c r="CW15" s="25" t="str">
        <f t="shared" si="138"/>
        <v xml:space="preserve"> </v>
      </c>
      <c r="CX15" s="25" t="str">
        <f t="shared" si="139"/>
        <v xml:space="preserve"> </v>
      </c>
      <c r="CY15" s="45"/>
      <c r="CZ15" s="45"/>
      <c r="DA15" s="45"/>
      <c r="DB15" s="25" t="str">
        <f t="shared" si="110"/>
        <v xml:space="preserve"> </v>
      </c>
      <c r="DC15" s="25" t="str">
        <f t="shared" si="140"/>
        <v xml:space="preserve"> </v>
      </c>
      <c r="DD15" s="45"/>
      <c r="DE15" s="45"/>
      <c r="DF15" s="45"/>
      <c r="DG15" s="25" t="str">
        <f t="shared" si="111"/>
        <v xml:space="preserve"> </v>
      </c>
      <c r="DH15" s="25" t="str">
        <f t="shared" si="141"/>
        <v xml:space="preserve"> </v>
      </c>
      <c r="DI15" s="45"/>
      <c r="DJ15" s="45"/>
      <c r="DK15" s="25" t="str">
        <f t="shared" si="147"/>
        <v xml:space="preserve"> </v>
      </c>
      <c r="DL15" s="45"/>
      <c r="DM15" s="45"/>
      <c r="DN15" s="45"/>
      <c r="DO15" s="25" t="str">
        <f t="shared" si="112"/>
        <v xml:space="preserve"> </v>
      </c>
      <c r="DP15" s="25" t="str">
        <f t="shared" si="142"/>
        <v xml:space="preserve"> </v>
      </c>
      <c r="DQ15" s="45">
        <v>10000</v>
      </c>
      <c r="DR15" s="45">
        <v>10000</v>
      </c>
      <c r="DS15" s="31"/>
      <c r="DT15" s="25">
        <f t="shared" si="113"/>
        <v>1</v>
      </c>
      <c r="DU15" s="25" t="str">
        <f t="shared" si="143"/>
        <v xml:space="preserve"> </v>
      </c>
    </row>
    <row r="16" spans="1:125" s="29" customFormat="1" ht="15.75" customHeight="1" outlineLevel="1" x14ac:dyDescent="0.25">
      <c r="A16" s="16">
        <v>9</v>
      </c>
      <c r="B16" s="8" t="s">
        <v>34</v>
      </c>
      <c r="C16" s="24">
        <f t="shared" si="150"/>
        <v>805542.98</v>
      </c>
      <c r="D16" s="24">
        <f t="shared" si="151"/>
        <v>448084.08999999997</v>
      </c>
      <c r="E16" s="24">
        <f t="shared" si="152"/>
        <v>361584.58999999997</v>
      </c>
      <c r="F16" s="25">
        <f t="shared" si="93"/>
        <v>0.55625100227426716</v>
      </c>
      <c r="G16" s="25">
        <f t="shared" si="94"/>
        <v>1.2392234138075409</v>
      </c>
      <c r="H16" s="15">
        <f t="shared" si="153"/>
        <v>789792.98</v>
      </c>
      <c r="I16" s="20">
        <f t="shared" si="153"/>
        <v>200484.7</v>
      </c>
      <c r="J16" s="15">
        <f t="shared" si="153"/>
        <v>349772.36</v>
      </c>
      <c r="K16" s="25">
        <f t="shared" si="95"/>
        <v>0.25384462140952435</v>
      </c>
      <c r="L16" s="25">
        <f t="shared" si="117"/>
        <v>0.57318622889470172</v>
      </c>
      <c r="M16" s="45">
        <v>95792.98</v>
      </c>
      <c r="N16" s="45">
        <v>112034.1</v>
      </c>
      <c r="O16" s="45">
        <v>69930.210000000006</v>
      </c>
      <c r="P16" s="25">
        <f t="shared" si="96"/>
        <v>1.1695439477924165</v>
      </c>
      <c r="Q16" s="25">
        <f t="shared" si="118"/>
        <v>1.6020844210249046</v>
      </c>
      <c r="R16" s="45"/>
      <c r="S16" s="45"/>
      <c r="T16" s="45"/>
      <c r="U16" s="25" t="str">
        <f t="shared" si="97"/>
        <v xml:space="preserve"> </v>
      </c>
      <c r="V16" s="25" t="str">
        <f t="shared" si="160"/>
        <v xml:space="preserve"> </v>
      </c>
      <c r="W16" s="45"/>
      <c r="X16" s="45">
        <v>29.29</v>
      </c>
      <c r="Y16" s="45">
        <v>2016</v>
      </c>
      <c r="Z16" s="25" t="str">
        <f t="shared" si="98"/>
        <v xml:space="preserve"> </v>
      </c>
      <c r="AA16" s="25">
        <f>IF(Y16=0," ",IF(X16/Y16*100&gt;200,"св.200",X16/Y16))</f>
        <v>1.4528769841269841E-2</v>
      </c>
      <c r="AB16" s="45">
        <v>36000</v>
      </c>
      <c r="AC16" s="45">
        <v>-834.19</v>
      </c>
      <c r="AD16" s="45">
        <v>16044.54</v>
      </c>
      <c r="AE16" s="25" t="str">
        <f t="shared" si="99"/>
        <v xml:space="preserve"> </v>
      </c>
      <c r="AF16" s="25">
        <f t="shared" si="121"/>
        <v>-5.1992141875055319E-2</v>
      </c>
      <c r="AG16" s="45">
        <v>658000</v>
      </c>
      <c r="AH16" s="45">
        <v>89255.5</v>
      </c>
      <c r="AI16" s="45">
        <v>261781.61</v>
      </c>
      <c r="AJ16" s="25">
        <f t="shared" si="100"/>
        <v>0.13564665653495442</v>
      </c>
      <c r="AK16" s="25">
        <f t="shared" si="122"/>
        <v>0.34095404944602492</v>
      </c>
      <c r="AL16" s="45"/>
      <c r="AM16" s="45"/>
      <c r="AN16" s="45"/>
      <c r="AO16" s="25" t="str">
        <f t="shared" si="159"/>
        <v xml:space="preserve"> </v>
      </c>
      <c r="AP16" s="25" t="str">
        <f t="shared" si="123"/>
        <v xml:space="preserve"> </v>
      </c>
      <c r="AQ16" s="9">
        <f t="shared" si="154"/>
        <v>15750</v>
      </c>
      <c r="AR16" s="9">
        <f t="shared" si="155"/>
        <v>247599.38999999998</v>
      </c>
      <c r="AS16" s="9">
        <f t="shared" si="156"/>
        <v>11812.23</v>
      </c>
      <c r="AT16" s="25" t="str">
        <f t="shared" si="102"/>
        <v>СВ.200</v>
      </c>
      <c r="AU16" s="25" t="str">
        <f t="shared" si="124"/>
        <v>св.200</v>
      </c>
      <c r="AV16" s="45"/>
      <c r="AW16" s="45"/>
      <c r="AX16" s="45"/>
      <c r="AY16" s="25" t="str">
        <f t="shared" si="103"/>
        <v xml:space="preserve"> </v>
      </c>
      <c r="AZ16" s="25" t="str">
        <f t="shared" si="125"/>
        <v xml:space="preserve"> </v>
      </c>
      <c r="BA16" s="45"/>
      <c r="BB16" s="45"/>
      <c r="BC16" s="45"/>
      <c r="BD16" s="25" t="str">
        <f t="shared" si="126"/>
        <v xml:space="preserve"> </v>
      </c>
      <c r="BE16" s="25" t="str">
        <f t="shared" si="127"/>
        <v xml:space="preserve"> </v>
      </c>
      <c r="BF16" s="45">
        <v>15750</v>
      </c>
      <c r="BG16" s="45">
        <v>10811.34</v>
      </c>
      <c r="BH16" s="45">
        <v>11812.23</v>
      </c>
      <c r="BI16" s="25">
        <f t="shared" si="104"/>
        <v>0.68643428571428577</v>
      </c>
      <c r="BJ16" s="25">
        <f t="shared" si="128"/>
        <v>0.91526663466593527</v>
      </c>
      <c r="BK16" s="45"/>
      <c r="BL16" s="45"/>
      <c r="BM16" s="45"/>
      <c r="BN16" s="25" t="str">
        <f t="shared" si="149"/>
        <v xml:space="preserve"> </v>
      </c>
      <c r="BO16" s="25" t="str">
        <f t="shared" si="129"/>
        <v xml:space="preserve"> </v>
      </c>
      <c r="BP16" s="45"/>
      <c r="BQ16" s="45"/>
      <c r="BR16" s="45"/>
      <c r="BS16" s="25" t="str">
        <f t="shared" si="105"/>
        <v xml:space="preserve"> </v>
      </c>
      <c r="BT16" s="25" t="str">
        <f t="shared" si="158"/>
        <v xml:space="preserve"> </v>
      </c>
      <c r="BU16" s="45">
        <v>0</v>
      </c>
      <c r="BV16" s="45">
        <v>135798.04999999999</v>
      </c>
      <c r="BW16" s="45"/>
      <c r="BX16" s="25" t="str">
        <f t="shared" si="107"/>
        <v xml:space="preserve"> </v>
      </c>
      <c r="BY16" s="25" t="str">
        <f t="shared" si="131"/>
        <v xml:space="preserve"> </v>
      </c>
      <c r="BZ16" s="45"/>
      <c r="CA16" s="45"/>
      <c r="CB16" s="45"/>
      <c r="CC16" s="25" t="str">
        <f t="shared" si="108"/>
        <v xml:space="preserve"> </v>
      </c>
      <c r="CD16" s="25" t="str">
        <f t="shared" si="132"/>
        <v xml:space="preserve"> </v>
      </c>
      <c r="CE16" s="24">
        <f t="shared" si="157"/>
        <v>0</v>
      </c>
      <c r="CF16" s="24">
        <f t="shared" si="157"/>
        <v>100990</v>
      </c>
      <c r="CG16" s="24">
        <f t="shared" si="157"/>
        <v>0</v>
      </c>
      <c r="CH16" s="25" t="str">
        <f t="shared" si="133"/>
        <v xml:space="preserve"> </v>
      </c>
      <c r="CI16" s="25" t="str">
        <f t="shared" si="145"/>
        <v xml:space="preserve"> </v>
      </c>
      <c r="CJ16" s="45"/>
      <c r="CK16" s="45"/>
      <c r="CL16" s="45"/>
      <c r="CM16" s="25" t="str">
        <f t="shared" si="134"/>
        <v xml:space="preserve"> </v>
      </c>
      <c r="CN16" s="25" t="str">
        <f t="shared" si="135"/>
        <v xml:space="preserve"> </v>
      </c>
      <c r="CO16" s="45"/>
      <c r="CP16" s="45">
        <v>100990</v>
      </c>
      <c r="CQ16" s="45"/>
      <c r="CR16" s="25" t="str">
        <f t="shared" si="136"/>
        <v xml:space="preserve"> </v>
      </c>
      <c r="CS16" s="25" t="str">
        <f t="shared" si="137"/>
        <v xml:space="preserve"> </v>
      </c>
      <c r="CT16" s="45"/>
      <c r="CU16" s="45"/>
      <c r="CV16" s="45"/>
      <c r="CW16" s="25" t="str">
        <f t="shared" si="138"/>
        <v xml:space="preserve"> </v>
      </c>
      <c r="CX16" s="25" t="str">
        <f t="shared" si="139"/>
        <v xml:space="preserve"> </v>
      </c>
      <c r="CY16" s="45"/>
      <c r="CZ16" s="45"/>
      <c r="DA16" s="45"/>
      <c r="DB16" s="25" t="str">
        <f t="shared" si="110"/>
        <v xml:space="preserve"> </v>
      </c>
      <c r="DC16" s="25" t="str">
        <f t="shared" si="140"/>
        <v xml:space="preserve"> </v>
      </c>
      <c r="DD16" s="45"/>
      <c r="DE16" s="45"/>
      <c r="DF16" s="45"/>
      <c r="DG16" s="25" t="str">
        <f t="shared" si="111"/>
        <v xml:space="preserve"> </v>
      </c>
      <c r="DH16" s="25" t="str">
        <f t="shared" si="141"/>
        <v xml:space="preserve"> </v>
      </c>
      <c r="DI16" s="45"/>
      <c r="DJ16" s="45"/>
      <c r="DK16" s="25" t="str">
        <f t="shared" si="147"/>
        <v xml:space="preserve"> </v>
      </c>
      <c r="DL16" s="45"/>
      <c r="DM16" s="45"/>
      <c r="DN16" s="45"/>
      <c r="DO16" s="25" t="str">
        <f t="shared" si="112"/>
        <v xml:space="preserve"> </v>
      </c>
      <c r="DP16" s="25" t="str">
        <f t="shared" si="142"/>
        <v xml:space="preserve"> </v>
      </c>
      <c r="DQ16" s="45"/>
      <c r="DR16" s="45"/>
      <c r="DS16" s="31"/>
      <c r="DT16" s="25" t="str">
        <f t="shared" si="113"/>
        <v xml:space="preserve"> </v>
      </c>
      <c r="DU16" s="25" t="str">
        <f t="shared" si="143"/>
        <v xml:space="preserve"> </v>
      </c>
    </row>
    <row r="17" spans="1:125" s="29" customFormat="1" ht="15.75" customHeight="1" outlineLevel="1" x14ac:dyDescent="0.25">
      <c r="A17" s="16">
        <v>10</v>
      </c>
      <c r="B17" s="8" t="s">
        <v>79</v>
      </c>
      <c r="C17" s="24">
        <f t="shared" si="150"/>
        <v>1789611.06</v>
      </c>
      <c r="D17" s="24">
        <f t="shared" si="151"/>
        <v>835425.33999999985</v>
      </c>
      <c r="E17" s="24">
        <f t="shared" si="152"/>
        <v>771916.74</v>
      </c>
      <c r="F17" s="25">
        <f t="shared" si="93"/>
        <v>0.46681949987501742</v>
      </c>
      <c r="G17" s="25">
        <f t="shared" si="94"/>
        <v>1.0822738991254417</v>
      </c>
      <c r="H17" s="15">
        <f t="shared" si="153"/>
        <v>1718000</v>
      </c>
      <c r="I17" s="20">
        <f t="shared" si="153"/>
        <v>803787.25999999989</v>
      </c>
      <c r="J17" s="15">
        <f t="shared" si="153"/>
        <v>769666.74</v>
      </c>
      <c r="K17" s="25">
        <f t="shared" si="95"/>
        <v>0.46786220023282882</v>
      </c>
      <c r="L17" s="25">
        <f t="shared" si="117"/>
        <v>1.0443315505617403</v>
      </c>
      <c r="M17" s="45">
        <v>311000</v>
      </c>
      <c r="N17" s="45">
        <v>252980.93</v>
      </c>
      <c r="O17" s="45">
        <v>225810.29</v>
      </c>
      <c r="P17" s="25">
        <f t="shared" si="96"/>
        <v>0.81344350482315109</v>
      </c>
      <c r="Q17" s="25">
        <f t="shared" si="118"/>
        <v>1.1203250746456239</v>
      </c>
      <c r="R17" s="45"/>
      <c r="S17" s="45"/>
      <c r="T17" s="45"/>
      <c r="U17" s="25" t="str">
        <f t="shared" si="97"/>
        <v xml:space="preserve"> </v>
      </c>
      <c r="V17" s="25" t="str">
        <f t="shared" si="160"/>
        <v xml:space="preserve"> </v>
      </c>
      <c r="W17" s="45">
        <v>5000</v>
      </c>
      <c r="X17" s="45">
        <v>4705.5</v>
      </c>
      <c r="Y17" s="45"/>
      <c r="Z17" s="25">
        <f t="shared" si="98"/>
        <v>0.94110000000000005</v>
      </c>
      <c r="AA17" s="25"/>
      <c r="AB17" s="45">
        <v>72000</v>
      </c>
      <c r="AC17" s="45">
        <v>19262.849999999999</v>
      </c>
      <c r="AD17" s="45">
        <v>42636.91</v>
      </c>
      <c r="AE17" s="25">
        <f t="shared" si="99"/>
        <v>0.26753958333333333</v>
      </c>
      <c r="AF17" s="25">
        <f>IF(AC17&lt;=0," ",IF(AC17/AD17*100&gt;200,"св.200",AC17/AD17))</f>
        <v>0.45178813380237914</v>
      </c>
      <c r="AG17" s="45">
        <v>1330000</v>
      </c>
      <c r="AH17" s="45">
        <v>526837.98</v>
      </c>
      <c r="AI17" s="45">
        <v>501219.54</v>
      </c>
      <c r="AJ17" s="25">
        <f t="shared" si="100"/>
        <v>0.3961187819548872</v>
      </c>
      <c r="AK17" s="25">
        <f t="shared" si="122"/>
        <v>1.0511122132229722</v>
      </c>
      <c r="AL17" s="45"/>
      <c r="AM17" s="45"/>
      <c r="AN17" s="45"/>
      <c r="AO17" s="25" t="str">
        <f t="shared" si="159"/>
        <v xml:space="preserve"> </v>
      </c>
      <c r="AP17" s="25" t="str">
        <f t="shared" si="123"/>
        <v xml:space="preserve"> </v>
      </c>
      <c r="AQ17" s="9">
        <f t="shared" si="154"/>
        <v>71611.06</v>
      </c>
      <c r="AR17" s="9">
        <f t="shared" si="155"/>
        <v>31638.080000000002</v>
      </c>
      <c r="AS17" s="9">
        <f t="shared" si="156"/>
        <v>2250</v>
      </c>
      <c r="AT17" s="25">
        <f t="shared" si="102"/>
        <v>0.44180438049653226</v>
      </c>
      <c r="AU17" s="25" t="str">
        <f>IF(AR17=0," ",IF(AR17/AS17*100&gt;200,"св.200",AR17/AS17))</f>
        <v>св.200</v>
      </c>
      <c r="AV17" s="45"/>
      <c r="AW17" s="45"/>
      <c r="AX17" s="45"/>
      <c r="AY17" s="25" t="str">
        <f t="shared" si="103"/>
        <v xml:space="preserve"> </v>
      </c>
      <c r="AZ17" s="25" t="str">
        <f t="shared" si="125"/>
        <v xml:space="preserve"> </v>
      </c>
      <c r="BA17" s="45">
        <v>50528.25</v>
      </c>
      <c r="BB17" s="45">
        <v>10555.27</v>
      </c>
      <c r="BC17" s="45">
        <v>2250</v>
      </c>
      <c r="BD17" s="25">
        <f t="shared" si="126"/>
        <v>0.20889838852523093</v>
      </c>
      <c r="BE17" s="25" t="str">
        <f t="shared" si="127"/>
        <v>св.200</v>
      </c>
      <c r="BF17" s="45"/>
      <c r="BG17" s="45"/>
      <c r="BH17" s="45"/>
      <c r="BI17" s="25" t="str">
        <f t="shared" si="104"/>
        <v xml:space="preserve"> </v>
      </c>
      <c r="BJ17" s="25" t="str">
        <f>IF(BG17=0," ",IF(BG17/BH17*100&gt;200,"св.200",BG17/BH17))</f>
        <v xml:space="preserve"> </v>
      </c>
      <c r="BK17" s="45"/>
      <c r="BL17" s="45"/>
      <c r="BM17" s="45"/>
      <c r="BN17" s="25" t="str">
        <f t="shared" si="149"/>
        <v xml:space="preserve"> </v>
      </c>
      <c r="BO17" s="25" t="str">
        <f t="shared" si="129"/>
        <v xml:space="preserve"> </v>
      </c>
      <c r="BP17" s="45"/>
      <c r="BQ17" s="45"/>
      <c r="BR17" s="45"/>
      <c r="BS17" s="25" t="str">
        <f t="shared" si="105"/>
        <v xml:space="preserve"> </v>
      </c>
      <c r="BT17" s="25" t="str">
        <f t="shared" si="158"/>
        <v xml:space="preserve"> </v>
      </c>
      <c r="BU17" s="45">
        <v>0.24</v>
      </c>
      <c r="BV17" s="45">
        <v>0.24</v>
      </c>
      <c r="BW17" s="45"/>
      <c r="BX17" s="25">
        <f t="shared" si="107"/>
        <v>1</v>
      </c>
      <c r="BY17" s="25" t="str">
        <f t="shared" si="131"/>
        <v xml:space="preserve"> </v>
      </c>
      <c r="BZ17" s="45">
        <v>16905</v>
      </c>
      <c r="CA17" s="45">
        <v>16905</v>
      </c>
      <c r="CB17" s="45"/>
      <c r="CC17" s="25">
        <f t="shared" si="108"/>
        <v>1</v>
      </c>
      <c r="CD17" s="25" t="str">
        <f t="shared" si="132"/>
        <v xml:space="preserve"> </v>
      </c>
      <c r="CE17" s="24">
        <f t="shared" si="157"/>
        <v>0</v>
      </c>
      <c r="CF17" s="24">
        <f t="shared" si="157"/>
        <v>0</v>
      </c>
      <c r="CG17" s="24">
        <f t="shared" si="157"/>
        <v>0</v>
      </c>
      <c r="CH17" s="25" t="str">
        <f t="shared" si="133"/>
        <v xml:space="preserve"> </v>
      </c>
      <c r="CI17" s="25" t="str">
        <f t="shared" si="145"/>
        <v xml:space="preserve"> </v>
      </c>
      <c r="CJ17" s="45"/>
      <c r="CK17" s="45"/>
      <c r="CL17" s="45"/>
      <c r="CM17" s="25" t="str">
        <f t="shared" si="134"/>
        <v xml:space="preserve"> </v>
      </c>
      <c r="CN17" s="25" t="str">
        <f t="shared" si="135"/>
        <v xml:space="preserve"> </v>
      </c>
      <c r="CO17" s="45"/>
      <c r="CP17" s="45"/>
      <c r="CQ17" s="45"/>
      <c r="CR17" s="25" t="str">
        <f t="shared" si="136"/>
        <v xml:space="preserve"> </v>
      </c>
      <c r="CS17" s="25" t="str">
        <f t="shared" si="137"/>
        <v xml:space="preserve"> </v>
      </c>
      <c r="CT17" s="45"/>
      <c r="CU17" s="45"/>
      <c r="CV17" s="45"/>
      <c r="CW17" s="25" t="str">
        <f t="shared" si="138"/>
        <v xml:space="preserve"> </v>
      </c>
      <c r="CX17" s="25" t="str">
        <f t="shared" si="139"/>
        <v xml:space="preserve"> </v>
      </c>
      <c r="CY17" s="45"/>
      <c r="CZ17" s="45"/>
      <c r="DA17" s="45"/>
      <c r="DB17" s="25" t="str">
        <f t="shared" si="110"/>
        <v xml:space="preserve"> </v>
      </c>
      <c r="DC17" s="25" t="str">
        <f t="shared" si="140"/>
        <v xml:space="preserve"> </v>
      </c>
      <c r="DD17" s="45">
        <v>4177.57</v>
      </c>
      <c r="DE17" s="45">
        <v>4177.57</v>
      </c>
      <c r="DF17" s="45"/>
      <c r="DG17" s="25">
        <f t="shared" si="111"/>
        <v>1</v>
      </c>
      <c r="DH17" s="25" t="str">
        <f t="shared" si="141"/>
        <v xml:space="preserve"> </v>
      </c>
      <c r="DI17" s="45"/>
      <c r="DJ17" s="45"/>
      <c r="DK17" s="25" t="str">
        <f t="shared" si="147"/>
        <v xml:space="preserve"> </v>
      </c>
      <c r="DL17" s="45"/>
      <c r="DM17" s="45"/>
      <c r="DN17" s="45"/>
      <c r="DO17" s="25" t="str">
        <f t="shared" si="112"/>
        <v xml:space="preserve"> </v>
      </c>
      <c r="DP17" s="25" t="str">
        <f t="shared" si="142"/>
        <v xml:space="preserve"> </v>
      </c>
      <c r="DQ17" s="45"/>
      <c r="DR17" s="45"/>
      <c r="DS17" s="31"/>
      <c r="DT17" s="25" t="str">
        <f t="shared" si="113"/>
        <v xml:space="preserve"> </v>
      </c>
      <c r="DU17" s="25" t="str">
        <f t="shared" si="143"/>
        <v xml:space="preserve"> </v>
      </c>
    </row>
    <row r="18" spans="1:125" s="44" customFormat="1" ht="20.25" customHeight="1" x14ac:dyDescent="0.25">
      <c r="A18" s="17"/>
      <c r="B18" s="7" t="s">
        <v>139</v>
      </c>
      <c r="C18" s="28">
        <f>SUM(C19:C23)</f>
        <v>47541117.459999993</v>
      </c>
      <c r="D18" s="28">
        <f>SUM(D19:D23)</f>
        <v>34331128.509999998</v>
      </c>
      <c r="E18" s="28">
        <f>SUM(E19:E23)</f>
        <v>31424282.920000002</v>
      </c>
      <c r="F18" s="22">
        <f t="shared" si="93"/>
        <v>0.72213549752770168</v>
      </c>
      <c r="G18" s="22">
        <f t="shared" si="94"/>
        <v>1.0925031637921618</v>
      </c>
      <c r="H18" s="21">
        <f>SUM(H19:H23)</f>
        <v>44208811.159999996</v>
      </c>
      <c r="I18" s="21">
        <f>SUM(I19:I23)</f>
        <v>33294905.289999999</v>
      </c>
      <c r="J18" s="21">
        <f>SUM(J19:J23)</f>
        <v>29246504.469999999</v>
      </c>
      <c r="K18" s="22">
        <f t="shared" si="95"/>
        <v>0.75312826598072224</v>
      </c>
      <c r="L18" s="22">
        <f t="shared" si="117"/>
        <v>1.1384234079718041</v>
      </c>
      <c r="M18" s="21">
        <f>SUM(M19:M23)</f>
        <v>29865331</v>
      </c>
      <c r="N18" s="21">
        <f>SUM(N19:N23)</f>
        <v>24260169.419999994</v>
      </c>
      <c r="O18" s="21">
        <f>SUM(O19:O23)</f>
        <v>21625969.73</v>
      </c>
      <c r="P18" s="22">
        <f t="shared" si="96"/>
        <v>0.81231878595284923</v>
      </c>
      <c r="Q18" s="22">
        <f t="shared" si="118"/>
        <v>1.1218072402249679</v>
      </c>
      <c r="R18" s="21">
        <f>SUM(R19:R23)</f>
        <v>2929480.16</v>
      </c>
      <c r="S18" s="21">
        <f>SUM(S19:S23)</f>
        <v>2140983.61</v>
      </c>
      <c r="T18" s="21">
        <f>SUM(T19:T23)</f>
        <v>1793485.2000000002</v>
      </c>
      <c r="U18" s="22">
        <f t="shared" si="97"/>
        <v>0.73084079531707757</v>
      </c>
      <c r="V18" s="22">
        <f t="shared" si="119"/>
        <v>1.1937559395527768</v>
      </c>
      <c r="W18" s="21">
        <f>SUM(W19:W23)</f>
        <v>447000</v>
      </c>
      <c r="X18" s="21">
        <f>SUM(X19:X23)</f>
        <v>448503.16000000003</v>
      </c>
      <c r="Y18" s="21">
        <f>SUM(Y19:Y23)</f>
        <v>358717.66000000003</v>
      </c>
      <c r="Z18" s="22">
        <f t="shared" si="98"/>
        <v>1.003362774049217</v>
      </c>
      <c r="AA18" s="22">
        <f t="shared" si="120"/>
        <v>1.2502957339764091</v>
      </c>
      <c r="AB18" s="21">
        <f>SUM(AB19:AB23)</f>
        <v>1322000</v>
      </c>
      <c r="AC18" s="21">
        <f>SUM(AC19:AC23)</f>
        <v>483529.75</v>
      </c>
      <c r="AD18" s="21">
        <f>SUM(AD19:AD23)</f>
        <v>227455.81</v>
      </c>
      <c r="AE18" s="22">
        <f t="shared" si="99"/>
        <v>0.36575624054462935</v>
      </c>
      <c r="AF18" s="22" t="str">
        <f t="shared" si="121"/>
        <v>св.200</v>
      </c>
      <c r="AG18" s="21">
        <f>SUM(AG19:AG23)</f>
        <v>9645000</v>
      </c>
      <c r="AH18" s="21">
        <f>SUM(AH19:AH23)</f>
        <v>5961719.3499999996</v>
      </c>
      <c r="AI18" s="21">
        <f>SUM(AI19:AI23)</f>
        <v>5240876.07</v>
      </c>
      <c r="AJ18" s="22">
        <f t="shared" si="100"/>
        <v>0.61811501814411607</v>
      </c>
      <c r="AK18" s="22">
        <f t="shared" si="122"/>
        <v>1.1375425158641461</v>
      </c>
      <c r="AL18" s="21">
        <f>SUM(AL19:AL23)</f>
        <v>0</v>
      </c>
      <c r="AM18" s="21">
        <f>SUM(AM19:AM23)</f>
        <v>0</v>
      </c>
      <c r="AN18" s="21">
        <f>SUM(AN19:AN23)</f>
        <v>0</v>
      </c>
      <c r="AO18" s="27">
        <f>SUM(AO19:AO23)</f>
        <v>0</v>
      </c>
      <c r="AP18" s="22" t="str">
        <f t="shared" si="123"/>
        <v xml:space="preserve"> </v>
      </c>
      <c r="AQ18" s="21">
        <f>SUM(AQ19:AQ23)</f>
        <v>3332306.3</v>
      </c>
      <c r="AR18" s="21">
        <f t="shared" ref="AR18:AS18" si="161">SUM(AR19:AR23)</f>
        <v>1036223.22</v>
      </c>
      <c r="AS18" s="21">
        <f t="shared" si="161"/>
        <v>2177778.4500000002</v>
      </c>
      <c r="AT18" s="22">
        <f t="shared" si="102"/>
        <v>0.3109627767411417</v>
      </c>
      <c r="AU18" s="22">
        <f t="shared" si="124"/>
        <v>0.47581663782190509</v>
      </c>
      <c r="AV18" s="21">
        <f>SUM(AV19:AV23)</f>
        <v>730000</v>
      </c>
      <c r="AW18" s="21">
        <f>SUM(AW19:AW23)</f>
        <v>600583.26</v>
      </c>
      <c r="AX18" s="21">
        <f>SUM(AX19:AX23)</f>
        <v>454179.96</v>
      </c>
      <c r="AY18" s="22">
        <f t="shared" si="103"/>
        <v>0.82271679452054791</v>
      </c>
      <c r="AZ18" s="22">
        <f t="shared" si="125"/>
        <v>1.3223464549162407</v>
      </c>
      <c r="BA18" s="21">
        <f>SUM(BA19:BA23)</f>
        <v>0</v>
      </c>
      <c r="BB18" s="21">
        <f>SUM(BB19:BB23)</f>
        <v>0</v>
      </c>
      <c r="BC18" s="21">
        <f>SUM(BC19:BC23)</f>
        <v>0</v>
      </c>
      <c r="BD18" s="22" t="str">
        <f t="shared" si="126"/>
        <v xml:space="preserve"> </v>
      </c>
      <c r="BE18" s="22" t="str">
        <f t="shared" si="127"/>
        <v xml:space="preserve"> </v>
      </c>
      <c r="BF18" s="21">
        <f>SUM(BF19:BF23)</f>
        <v>0</v>
      </c>
      <c r="BG18" s="21">
        <f>SUM(BG19:BG23)</f>
        <v>0</v>
      </c>
      <c r="BH18" s="21">
        <f>SUM(BH19:BH23)</f>
        <v>0</v>
      </c>
      <c r="BI18" s="22" t="str">
        <f t="shared" si="104"/>
        <v xml:space="preserve"> </v>
      </c>
      <c r="BJ18" s="22" t="str">
        <f t="shared" si="128"/>
        <v xml:space="preserve"> </v>
      </c>
      <c r="BK18" s="21">
        <f>SUM(BK19:BK23)</f>
        <v>0</v>
      </c>
      <c r="BL18" s="21">
        <f>SUM(BL19:BL23)</f>
        <v>0</v>
      </c>
      <c r="BM18" s="21">
        <f>SUM(BM19:BM23)</f>
        <v>0</v>
      </c>
      <c r="BN18" s="22" t="str">
        <f t="shared" ref="BN18:BN42" si="162">IF(BL18&lt;=0," ",IF(BK18&lt;=0," ",IF(BL18/BK18*100&gt;200,"СВ.200",BL18/BK18)))</f>
        <v xml:space="preserve"> </v>
      </c>
      <c r="BO18" s="22" t="str">
        <f t="shared" si="129"/>
        <v xml:space="preserve"> </v>
      </c>
      <c r="BP18" s="21">
        <f>SUM(BP19:BP23)</f>
        <v>2677124.7000000002</v>
      </c>
      <c r="BQ18" s="21">
        <f>SUM(BQ19:BQ23)</f>
        <v>1194864.5900000001</v>
      </c>
      <c r="BR18" s="21">
        <f>SUM(BR19:BR23)</f>
        <v>585149.78</v>
      </c>
      <c r="BS18" s="22">
        <f t="shared" si="105"/>
        <v>0.44632384513130824</v>
      </c>
      <c r="BT18" s="22" t="str">
        <f t="shared" si="158"/>
        <v>св.200</v>
      </c>
      <c r="BU18" s="21">
        <f>SUM(BU19:BU23)</f>
        <v>317000</v>
      </c>
      <c r="BV18" s="21">
        <f>SUM(BV19:BV23)</f>
        <v>77390</v>
      </c>
      <c r="BW18" s="21">
        <f>SUM(BW19:BW23)</f>
        <v>128810</v>
      </c>
      <c r="BX18" s="22">
        <f t="shared" si="107"/>
        <v>0.24413249211356466</v>
      </c>
      <c r="BY18" s="22">
        <f t="shared" si="131"/>
        <v>0.60080739073053335</v>
      </c>
      <c r="BZ18" s="21">
        <f>SUM(BZ19:BZ23)</f>
        <v>0</v>
      </c>
      <c r="CA18" s="21">
        <f>SUM(CA19:CA23)</f>
        <v>0</v>
      </c>
      <c r="CB18" s="21">
        <f>SUM(CB19:CB23)</f>
        <v>0</v>
      </c>
      <c r="CC18" s="22" t="str">
        <f t="shared" ref="CC18:CC49" si="163">IF(CA18&lt;=0," ",IF(BZ18&lt;=0," ",IF(CA18/BZ18*100&gt;200,"СВ.200",CA18/BZ18)))</f>
        <v xml:space="preserve"> </v>
      </c>
      <c r="CD18" s="22" t="str">
        <f t="shared" si="132"/>
        <v xml:space="preserve"> </v>
      </c>
      <c r="CE18" s="28">
        <f>SUM(CE19:CE23)</f>
        <v>-1295000</v>
      </c>
      <c r="CF18" s="28">
        <f>SUM(CF19:CF23)</f>
        <v>-1387221.99</v>
      </c>
      <c r="CG18" s="28">
        <f>SUM(CG19:CG23)</f>
        <v>273757.90000000002</v>
      </c>
      <c r="CH18" s="22" t="str">
        <f t="shared" si="133"/>
        <v xml:space="preserve"> </v>
      </c>
      <c r="CI18" s="22">
        <f t="shared" si="145"/>
        <v>-5.0673313537253168</v>
      </c>
      <c r="CJ18" s="21">
        <f>SUM(CJ19:CJ23)</f>
        <v>-1295000</v>
      </c>
      <c r="CK18" s="21">
        <f>SUM(CK19:CK23)</f>
        <v>-1387221.99</v>
      </c>
      <c r="CL18" s="21">
        <f>SUM(CL19:CL23)</f>
        <v>273757.90000000002</v>
      </c>
      <c r="CM18" s="22" t="str">
        <f t="shared" si="134"/>
        <v xml:space="preserve"> </v>
      </c>
      <c r="CN18" s="22">
        <f t="shared" si="135"/>
        <v>-5.0673313537253168</v>
      </c>
      <c r="CO18" s="21">
        <f>SUM(CO19:CO23)</f>
        <v>0</v>
      </c>
      <c r="CP18" s="21">
        <f>SUM(CP19:CP23)</f>
        <v>0</v>
      </c>
      <c r="CQ18" s="21">
        <f>SUM(CQ19:CQ23)</f>
        <v>0</v>
      </c>
      <c r="CR18" s="22" t="str">
        <f t="shared" si="136"/>
        <v xml:space="preserve"> </v>
      </c>
      <c r="CS18" s="22" t="str">
        <f t="shared" si="137"/>
        <v xml:space="preserve"> </v>
      </c>
      <c r="CT18" s="21">
        <f>SUM(CT19:CT23)</f>
        <v>0</v>
      </c>
      <c r="CU18" s="21">
        <f>SUM(CU19:CU23)</f>
        <v>0</v>
      </c>
      <c r="CV18" s="21">
        <f>SUM(CV19:CV23)</f>
        <v>0</v>
      </c>
      <c r="CW18" s="41" t="str">
        <f t="shared" si="138"/>
        <v xml:space="preserve"> </v>
      </c>
      <c r="CX18" s="41" t="str">
        <f t="shared" si="139"/>
        <v xml:space="preserve"> </v>
      </c>
      <c r="CY18" s="21">
        <f>SUM(CY19:CY23)</f>
        <v>717600</v>
      </c>
      <c r="CZ18" s="21">
        <f>SUM(CZ19:CZ23)</f>
        <v>354731.64</v>
      </c>
      <c r="DA18" s="21">
        <f>SUM(DA19:DA23)</f>
        <v>562488.68000000005</v>
      </c>
      <c r="DB18" s="22">
        <f t="shared" si="110"/>
        <v>0.49433060200668899</v>
      </c>
      <c r="DC18" s="22">
        <f t="shared" si="140"/>
        <v>0.63064671808150874</v>
      </c>
      <c r="DD18" s="21">
        <f>SUM(DD19:DD23)</f>
        <v>58705.27</v>
      </c>
      <c r="DE18" s="21">
        <f>SUM(DE19:DE23)</f>
        <v>58705.27</v>
      </c>
      <c r="DF18" s="21">
        <f>SUM(DF19:DF23)</f>
        <v>400</v>
      </c>
      <c r="DG18" s="22">
        <f t="shared" si="111"/>
        <v>1</v>
      </c>
      <c r="DH18" s="22" t="str">
        <f t="shared" si="141"/>
        <v>св.200</v>
      </c>
      <c r="DI18" s="21">
        <f>SUM(DI19:DI23)</f>
        <v>95257.17</v>
      </c>
      <c r="DJ18" s="21">
        <f>SUM(DJ19:DJ23)</f>
        <v>1163</v>
      </c>
      <c r="DK18" s="22" t="str">
        <f>IF(DI18=0," ",IF(DI18/DJ18*100&gt;200,"св.200",DI18/DJ18))</f>
        <v>св.200</v>
      </c>
      <c r="DL18" s="21">
        <f>SUM(DL19:DL23)</f>
        <v>0</v>
      </c>
      <c r="DM18" s="21">
        <f>SUM(DM19:DM23)</f>
        <v>9000</v>
      </c>
      <c r="DN18" s="21">
        <f>SUM(DN19:DN23)</f>
        <v>171829.13</v>
      </c>
      <c r="DO18" s="22" t="str">
        <f t="shared" si="112"/>
        <v xml:space="preserve"> </v>
      </c>
      <c r="DP18" s="22">
        <f t="shared" si="142"/>
        <v>5.2377614901501272E-2</v>
      </c>
      <c r="DQ18" s="21">
        <f>SUM(DQ19:DQ23)</f>
        <v>34624.68</v>
      </c>
      <c r="DR18" s="21">
        <f>SUM(DR19:DR23)</f>
        <v>32913.279999999999</v>
      </c>
      <c r="DS18" s="21">
        <f>SUM(DS19:DS23)</f>
        <v>0</v>
      </c>
      <c r="DT18" s="22">
        <f t="shared" si="113"/>
        <v>0.95057282839870283</v>
      </c>
      <c r="DU18" s="22" t="str">
        <f t="shared" si="143"/>
        <v xml:space="preserve"> </v>
      </c>
    </row>
    <row r="19" spans="1:125" s="29" customFormat="1" ht="17.25" customHeight="1" outlineLevel="1" x14ac:dyDescent="0.25">
      <c r="A19" s="16">
        <v>11</v>
      </c>
      <c r="B19" s="8" t="s">
        <v>104</v>
      </c>
      <c r="C19" s="24">
        <f t="shared" ref="C19:D23" si="164">H19+AQ19</f>
        <v>28051531.16</v>
      </c>
      <c r="D19" s="24">
        <f t="shared" si="164"/>
        <v>19863049.030000001</v>
      </c>
      <c r="E19" s="24">
        <f t="shared" ref="E19:E23" si="165">J19+AS19</f>
        <v>19689019.740000002</v>
      </c>
      <c r="F19" s="25">
        <f t="shared" si="93"/>
        <v>0.70809143774382122</v>
      </c>
      <c r="G19" s="25">
        <f t="shared" si="94"/>
        <v>1.0088389006816039</v>
      </c>
      <c r="H19" s="15">
        <f t="shared" ref="H19:J23" si="166">W19++AG19+M19+AB19+AL19+R19</f>
        <v>28225931.16</v>
      </c>
      <c r="I19" s="20">
        <f t="shared" si="166"/>
        <v>20434308.57</v>
      </c>
      <c r="J19" s="15">
        <f t="shared" si="166"/>
        <v>18463396</v>
      </c>
      <c r="K19" s="25">
        <f t="shared" si="95"/>
        <v>0.72395516215805866</v>
      </c>
      <c r="L19" s="25">
        <f t="shared" si="117"/>
        <v>1.1067470236786343</v>
      </c>
      <c r="M19" s="45">
        <v>22350081</v>
      </c>
      <c r="N19" s="45">
        <v>16859451.379999999</v>
      </c>
      <c r="O19" s="45">
        <v>15449237.67</v>
      </c>
      <c r="P19" s="25">
        <f t="shared" si="96"/>
        <v>0.75433513551919562</v>
      </c>
      <c r="Q19" s="25">
        <f t="shared" si="118"/>
        <v>1.0912804722228082</v>
      </c>
      <c r="R19" s="45">
        <v>1540850.16</v>
      </c>
      <c r="S19" s="45">
        <v>1111263.44</v>
      </c>
      <c r="T19" s="45">
        <v>937179.27</v>
      </c>
      <c r="U19" s="25">
        <f t="shared" si="97"/>
        <v>0.72120149567301206</v>
      </c>
      <c r="V19" s="25">
        <f t="shared" si="119"/>
        <v>1.1857533297764897</v>
      </c>
      <c r="W19" s="45">
        <v>190000</v>
      </c>
      <c r="X19" s="45">
        <v>263916.57</v>
      </c>
      <c r="Y19" s="45">
        <v>174320.64000000001</v>
      </c>
      <c r="Z19" s="25">
        <f t="shared" si="98"/>
        <v>1.3890345789473684</v>
      </c>
      <c r="AA19" s="25">
        <f t="shared" si="120"/>
        <v>1.5139720115759097</v>
      </c>
      <c r="AB19" s="45">
        <v>845000</v>
      </c>
      <c r="AC19" s="45">
        <v>210922.7</v>
      </c>
      <c r="AD19" s="45">
        <v>99313.89</v>
      </c>
      <c r="AE19" s="25">
        <f t="shared" si="99"/>
        <v>0.2496126627218935</v>
      </c>
      <c r="AF19" s="25" t="str">
        <f t="shared" si="121"/>
        <v>св.200</v>
      </c>
      <c r="AG19" s="45">
        <v>3300000</v>
      </c>
      <c r="AH19" s="45">
        <v>1988754.48</v>
      </c>
      <c r="AI19" s="45">
        <v>1803344.53</v>
      </c>
      <c r="AJ19" s="25">
        <f t="shared" si="100"/>
        <v>0.60265287272727275</v>
      </c>
      <c r="AK19" s="25">
        <f t="shared" si="122"/>
        <v>1.1028144910279567</v>
      </c>
      <c r="AL19" s="45"/>
      <c r="AM19" s="45"/>
      <c r="AN19" s="45"/>
      <c r="AO19" s="25" t="str">
        <f t="shared" ref="AO19:AO50" si="167">IF(AM19&lt;=0," ",IF(AL19&lt;=0," ",IF(AM19/AL19*100&gt;200,"СВ.200",AM19/AL19)))</f>
        <v xml:space="preserve"> </v>
      </c>
      <c r="AP19" s="25" t="str">
        <f t="shared" si="123"/>
        <v xml:space="preserve"> </v>
      </c>
      <c r="AQ19" s="9">
        <f>AV19+BA19+BF19+BK19+BP19+BU19+BZ19+CE19+CY19+DD19+DL19+CT19+DQ19</f>
        <v>-174400</v>
      </c>
      <c r="AR19" s="9">
        <f>AW19+BB19+BG19+BL19+BQ19+BV19+CA19+CF19+CZ19+DE19+DM19+CU19+DI19+DR19</f>
        <v>-571259.53999999992</v>
      </c>
      <c r="AS19" s="9">
        <f>AX19+BC19+BH19+BM19+BR19+BW19+CB19+CG19+DA19+DF19+DN19+CV19+DJ19</f>
        <v>1225623.7400000002</v>
      </c>
      <c r="AT19" s="25" t="str">
        <f t="shared" si="102"/>
        <v xml:space="preserve"> </v>
      </c>
      <c r="AU19" s="25">
        <f t="shared" si="124"/>
        <v>-0.46609699319303316</v>
      </c>
      <c r="AV19" s="45">
        <v>480000</v>
      </c>
      <c r="AW19" s="45">
        <v>453191.26</v>
      </c>
      <c r="AX19" s="45">
        <v>356805.57</v>
      </c>
      <c r="AY19" s="25">
        <f t="shared" si="103"/>
        <v>0.94414845833333338</v>
      </c>
      <c r="AZ19" s="25">
        <f t="shared" si="125"/>
        <v>1.2701350486204575</v>
      </c>
      <c r="BA19" s="45"/>
      <c r="BB19" s="45"/>
      <c r="BC19" s="45"/>
      <c r="BD19" s="25" t="str">
        <f t="shared" si="126"/>
        <v xml:space="preserve"> </v>
      </c>
      <c r="BE19" s="25" t="str">
        <f t="shared" si="127"/>
        <v xml:space="preserve"> </v>
      </c>
      <c r="BF19" s="45"/>
      <c r="BG19" s="45"/>
      <c r="BH19" s="45"/>
      <c r="BI19" s="25" t="str">
        <f t="shared" si="104"/>
        <v xml:space="preserve"> </v>
      </c>
      <c r="BJ19" s="25" t="str">
        <f t="shared" si="128"/>
        <v xml:space="preserve"> </v>
      </c>
      <c r="BK19" s="45"/>
      <c r="BL19" s="45"/>
      <c r="BM19" s="45"/>
      <c r="BN19" s="25" t="str">
        <f t="shared" si="162"/>
        <v xml:space="preserve"> </v>
      </c>
      <c r="BO19" s="25" t="str">
        <f t="shared" si="129"/>
        <v xml:space="preserve"> </v>
      </c>
      <c r="BP19" s="45"/>
      <c r="BQ19" s="45"/>
      <c r="BR19" s="45">
        <v>51525.54</v>
      </c>
      <c r="BS19" s="25" t="str">
        <f t="shared" si="105"/>
        <v xml:space="preserve"> </v>
      </c>
      <c r="BT19" s="25" t="str">
        <f>IF(BQ19=0," ",IF(BQ19/BR19*100&gt;200,"св.200",BQ19/BR19))</f>
        <v xml:space="preserve"> </v>
      </c>
      <c r="BU19" s="45">
        <v>23000</v>
      </c>
      <c r="BV19" s="45">
        <v>27650</v>
      </c>
      <c r="BW19" s="45"/>
      <c r="BX19" s="25">
        <f t="shared" si="107"/>
        <v>1.2021739130434783</v>
      </c>
      <c r="BY19" s="25" t="str">
        <f t="shared" si="131"/>
        <v xml:space="preserve"> </v>
      </c>
      <c r="BZ19" s="45"/>
      <c r="CA19" s="45"/>
      <c r="CB19" s="45"/>
      <c r="CC19" s="25" t="str">
        <f t="shared" si="163"/>
        <v xml:space="preserve"> </v>
      </c>
      <c r="CD19" s="25" t="str">
        <f t="shared" si="132"/>
        <v xml:space="preserve"> </v>
      </c>
      <c r="CE19" s="24">
        <f t="shared" ref="CE19:CG23" si="168">CJ19+CO19</f>
        <v>-1395000</v>
      </c>
      <c r="CF19" s="24">
        <f t="shared" si="168"/>
        <v>-1415832.44</v>
      </c>
      <c r="CG19" s="24">
        <f t="shared" si="168"/>
        <v>224694.95</v>
      </c>
      <c r="CH19" s="25" t="str">
        <f t="shared" si="133"/>
        <v xml:space="preserve"> </v>
      </c>
      <c r="CI19" s="25">
        <f t="shared" si="145"/>
        <v>-6.3011315563611907</v>
      </c>
      <c r="CJ19" s="45">
        <v>-1395000</v>
      </c>
      <c r="CK19" s="45">
        <v>-1415832.44</v>
      </c>
      <c r="CL19" s="45">
        <v>224694.95</v>
      </c>
      <c r="CM19" s="25" t="str">
        <f t="shared" si="134"/>
        <v xml:space="preserve"> </v>
      </c>
      <c r="CN19" s="25">
        <f t="shared" si="135"/>
        <v>-6.3011315563611907</v>
      </c>
      <c r="CO19" s="45"/>
      <c r="CP19" s="45"/>
      <c r="CQ19" s="45"/>
      <c r="CR19" s="25" t="str">
        <f t="shared" si="136"/>
        <v xml:space="preserve"> </v>
      </c>
      <c r="CS19" s="25" t="str">
        <f t="shared" si="137"/>
        <v xml:space="preserve"> </v>
      </c>
      <c r="CT19" s="45"/>
      <c r="CU19" s="45"/>
      <c r="CV19" s="45"/>
      <c r="CW19" s="25" t="str">
        <f t="shared" si="138"/>
        <v xml:space="preserve"> </v>
      </c>
      <c r="CX19" s="25" t="str">
        <f t="shared" si="139"/>
        <v xml:space="preserve"> </v>
      </c>
      <c r="CY19" s="45">
        <v>717600</v>
      </c>
      <c r="CZ19" s="45">
        <v>354731.64</v>
      </c>
      <c r="DA19" s="45">
        <v>562488.68000000005</v>
      </c>
      <c r="DB19" s="25">
        <f t="shared" si="110"/>
        <v>0.49433060200668899</v>
      </c>
      <c r="DC19" s="25">
        <f t="shared" si="140"/>
        <v>0.63064671808150874</v>
      </c>
      <c r="DD19" s="45"/>
      <c r="DE19" s="45"/>
      <c r="DF19" s="45">
        <v>400</v>
      </c>
      <c r="DG19" s="25" t="str">
        <f t="shared" si="111"/>
        <v xml:space="preserve"> </v>
      </c>
      <c r="DH19" s="25">
        <f t="shared" si="141"/>
        <v>0</v>
      </c>
      <c r="DI19" s="45"/>
      <c r="DJ19" s="45"/>
      <c r="DK19" s="25" t="str">
        <f>IF(DJ19=0," ",IF(DI19/DJ19*100&gt;200,"св.200",DI19/DJ19))</f>
        <v xml:space="preserve"> </v>
      </c>
      <c r="DL19" s="45"/>
      <c r="DM19" s="45">
        <v>9000</v>
      </c>
      <c r="DN19" s="45">
        <v>29709</v>
      </c>
      <c r="DO19" s="25" t="str">
        <f t="shared" si="112"/>
        <v xml:space="preserve"> </v>
      </c>
      <c r="DP19" s="25">
        <f t="shared" si="142"/>
        <v>0.30293850348379281</v>
      </c>
      <c r="DQ19" s="45"/>
      <c r="DR19" s="45"/>
      <c r="DS19" s="31"/>
      <c r="DT19" s="25" t="str">
        <f t="shared" si="113"/>
        <v xml:space="preserve"> </v>
      </c>
      <c r="DU19" s="25" t="str">
        <f t="shared" si="143"/>
        <v xml:space="preserve"> </v>
      </c>
    </row>
    <row r="20" spans="1:125" s="29" customFormat="1" ht="17.25" customHeight="1" outlineLevel="1" x14ac:dyDescent="0.25">
      <c r="A20" s="16">
        <v>12</v>
      </c>
      <c r="B20" s="8" t="s">
        <v>40</v>
      </c>
      <c r="C20" s="24">
        <f t="shared" si="164"/>
        <v>10278379.379999999</v>
      </c>
      <c r="D20" s="24">
        <f t="shared" si="164"/>
        <v>9701541.7999999989</v>
      </c>
      <c r="E20" s="24">
        <f t="shared" si="165"/>
        <v>7187122.7300000004</v>
      </c>
      <c r="F20" s="25">
        <f t="shared" si="93"/>
        <v>0.9438785475147542</v>
      </c>
      <c r="G20" s="25">
        <f t="shared" si="94"/>
        <v>1.3498505820005662</v>
      </c>
      <c r="H20" s="15">
        <f t="shared" si="166"/>
        <v>8440630</v>
      </c>
      <c r="I20" s="20">
        <f t="shared" si="166"/>
        <v>8275868.1499999994</v>
      </c>
      <c r="J20" s="15">
        <f t="shared" si="166"/>
        <v>6424886.25</v>
      </c>
      <c r="K20" s="25">
        <f t="shared" si="95"/>
        <v>0.98047991085973429</v>
      </c>
      <c r="L20" s="25">
        <f t="shared" si="117"/>
        <v>1.2880956686198139</v>
      </c>
      <c r="M20" s="45">
        <v>5080000</v>
      </c>
      <c r="N20" s="45">
        <v>5674542.8499999996</v>
      </c>
      <c r="O20" s="45">
        <v>4407139.1100000003</v>
      </c>
      <c r="P20" s="25">
        <f t="shared" si="96"/>
        <v>1.1170359940944881</v>
      </c>
      <c r="Q20" s="25">
        <f t="shared" si="118"/>
        <v>1.2875796992938575</v>
      </c>
      <c r="R20" s="45">
        <v>1388630</v>
      </c>
      <c r="S20" s="45">
        <v>1029720.17</v>
      </c>
      <c r="T20" s="45">
        <v>856305.93</v>
      </c>
      <c r="U20" s="25">
        <f t="shared" si="97"/>
        <v>0.74153674484923993</v>
      </c>
      <c r="V20" s="25">
        <f t="shared" si="119"/>
        <v>1.2025143513837397</v>
      </c>
      <c r="W20" s="45">
        <v>2000</v>
      </c>
      <c r="X20" s="45">
        <v>1870.52</v>
      </c>
      <c r="Y20" s="45">
        <v>2048.12</v>
      </c>
      <c r="Z20" s="25">
        <f t="shared" si="98"/>
        <v>0.93525999999999998</v>
      </c>
      <c r="AA20" s="25">
        <f>IF(X20=0," ",IF(X20/Y20*100&gt;200,"св.200",X20/Y20))</f>
        <v>0.91328633087905009</v>
      </c>
      <c r="AB20" s="45">
        <v>270000</v>
      </c>
      <c r="AC20" s="45">
        <v>90880.36</v>
      </c>
      <c r="AD20" s="45">
        <v>56822.76</v>
      </c>
      <c r="AE20" s="25">
        <f t="shared" si="99"/>
        <v>0.33659392592592591</v>
      </c>
      <c r="AF20" s="25">
        <f t="shared" si="121"/>
        <v>1.5993654655282497</v>
      </c>
      <c r="AG20" s="45">
        <v>1700000</v>
      </c>
      <c r="AH20" s="45">
        <v>1478854.25</v>
      </c>
      <c r="AI20" s="45">
        <v>1102570.33</v>
      </c>
      <c r="AJ20" s="25">
        <f t="shared" si="100"/>
        <v>0.8699142647058824</v>
      </c>
      <c r="AK20" s="25">
        <f t="shared" si="122"/>
        <v>1.3412788370606707</v>
      </c>
      <c r="AL20" s="45"/>
      <c r="AM20" s="45"/>
      <c r="AN20" s="45"/>
      <c r="AO20" s="25" t="str">
        <f t="shared" si="167"/>
        <v xml:space="preserve"> </v>
      </c>
      <c r="AP20" s="25" t="str">
        <f t="shared" si="123"/>
        <v xml:space="preserve"> </v>
      </c>
      <c r="AQ20" s="9">
        <f>AV20+BA20+BF20+BK20+BP20+BU20+BZ20+CE20+CY20+DD20+DL20+CT20+DQ20</f>
        <v>1837749.38</v>
      </c>
      <c r="AR20" s="9">
        <f>AW20+BB20+BG20+BL20+BQ20+BV20+CA20+CF20+CZ20+DE20+DM20+CU20+DI20+DR20</f>
        <v>1425673.65</v>
      </c>
      <c r="AS20" s="9">
        <f>AX20+BC20+BH20+BM20+BR20+BW20+CB20+CG20+DA20+DF20+DN20+CV20+DJ20</f>
        <v>762236.48</v>
      </c>
      <c r="AT20" s="25">
        <f t="shared" si="102"/>
        <v>0.77577153093638918</v>
      </c>
      <c r="AU20" s="25">
        <f t="shared" si="124"/>
        <v>1.8703823385624365</v>
      </c>
      <c r="AV20" s="45">
        <v>250000</v>
      </c>
      <c r="AW20" s="45">
        <v>147392</v>
      </c>
      <c r="AX20" s="45">
        <v>97374.39</v>
      </c>
      <c r="AY20" s="25">
        <f t="shared" si="103"/>
        <v>0.58956799999999998</v>
      </c>
      <c r="AZ20" s="25">
        <f t="shared" si="125"/>
        <v>1.5136628840499027</v>
      </c>
      <c r="BA20" s="45"/>
      <c r="BB20" s="45"/>
      <c r="BC20" s="45"/>
      <c r="BD20" s="25" t="str">
        <f t="shared" si="126"/>
        <v xml:space="preserve"> </v>
      </c>
      <c r="BE20" s="25" t="str">
        <f t="shared" si="127"/>
        <v xml:space="preserve"> </v>
      </c>
      <c r="BF20" s="45"/>
      <c r="BG20" s="45"/>
      <c r="BH20" s="45"/>
      <c r="BI20" s="25" t="str">
        <f t="shared" si="104"/>
        <v xml:space="preserve"> </v>
      </c>
      <c r="BJ20" s="25" t="str">
        <f t="shared" si="128"/>
        <v xml:space="preserve"> </v>
      </c>
      <c r="BK20" s="45"/>
      <c r="BL20" s="45"/>
      <c r="BM20" s="45"/>
      <c r="BN20" s="25" t="str">
        <f t="shared" si="162"/>
        <v xml:space="preserve"> </v>
      </c>
      <c r="BO20" s="25" t="str">
        <f t="shared" si="129"/>
        <v xml:space="preserve"> </v>
      </c>
      <c r="BP20" s="45">
        <v>1283124.7</v>
      </c>
      <c r="BQ20" s="45">
        <v>1173878.49</v>
      </c>
      <c r="BR20" s="45">
        <v>515223.14</v>
      </c>
      <c r="BS20" s="25">
        <f t="shared" si="105"/>
        <v>0.91485924166217047</v>
      </c>
      <c r="BT20" s="25" t="str">
        <f t="shared" si="158"/>
        <v>св.200</v>
      </c>
      <c r="BU20" s="45">
        <v>170000</v>
      </c>
      <c r="BV20" s="45">
        <v>41700</v>
      </c>
      <c r="BW20" s="45">
        <v>68920</v>
      </c>
      <c r="BX20" s="25">
        <f t="shared" si="107"/>
        <v>0.24529411764705883</v>
      </c>
      <c r="BY20" s="25">
        <f t="shared" si="131"/>
        <v>0.60504933255948923</v>
      </c>
      <c r="BZ20" s="45"/>
      <c r="CA20" s="45"/>
      <c r="CB20" s="45"/>
      <c r="CC20" s="25" t="str">
        <f t="shared" si="163"/>
        <v xml:space="preserve"> </v>
      </c>
      <c r="CD20" s="25" t="str">
        <f t="shared" si="132"/>
        <v xml:space="preserve"> </v>
      </c>
      <c r="CE20" s="24">
        <f t="shared" si="168"/>
        <v>100000</v>
      </c>
      <c r="CF20" s="24">
        <f t="shared" si="168"/>
        <v>28610.45</v>
      </c>
      <c r="CG20" s="24">
        <f t="shared" si="168"/>
        <v>49062.95</v>
      </c>
      <c r="CH20" s="25">
        <f t="shared" si="133"/>
        <v>0.28610449999999998</v>
      </c>
      <c r="CI20" s="25">
        <f t="shared" si="145"/>
        <v>0.5831375814132661</v>
      </c>
      <c r="CJ20" s="45">
        <v>100000</v>
      </c>
      <c r="CK20" s="45">
        <v>28610.45</v>
      </c>
      <c r="CL20" s="45">
        <v>49062.95</v>
      </c>
      <c r="CM20" s="25">
        <f t="shared" si="134"/>
        <v>0.28610449999999998</v>
      </c>
      <c r="CN20" s="25">
        <f t="shared" si="135"/>
        <v>0.5831375814132661</v>
      </c>
      <c r="CO20" s="45"/>
      <c r="CP20" s="45"/>
      <c r="CQ20" s="45"/>
      <c r="CR20" s="25" t="str">
        <f t="shared" si="136"/>
        <v xml:space="preserve"> </v>
      </c>
      <c r="CS20" s="25" t="str">
        <f t="shared" si="137"/>
        <v xml:space="preserve"> </v>
      </c>
      <c r="CT20" s="45"/>
      <c r="CU20" s="45"/>
      <c r="CV20" s="45"/>
      <c r="CW20" s="25" t="str">
        <f t="shared" si="138"/>
        <v xml:space="preserve"> </v>
      </c>
      <c r="CX20" s="25" t="str">
        <f t="shared" si="139"/>
        <v xml:space="preserve"> </v>
      </c>
      <c r="CY20" s="45"/>
      <c r="CZ20" s="45"/>
      <c r="DA20" s="45"/>
      <c r="DB20" s="25" t="str">
        <f t="shared" si="110"/>
        <v xml:space="preserve"> </v>
      </c>
      <c r="DC20" s="25" t="str">
        <f t="shared" si="140"/>
        <v xml:space="preserve"> </v>
      </c>
      <c r="DD20" s="45"/>
      <c r="DE20" s="45"/>
      <c r="DF20" s="45"/>
      <c r="DG20" s="25" t="str">
        <f t="shared" si="111"/>
        <v xml:space="preserve"> </v>
      </c>
      <c r="DH20" s="25" t="str">
        <f t="shared" si="141"/>
        <v xml:space="preserve"> </v>
      </c>
      <c r="DI20" s="45">
        <v>1179.43</v>
      </c>
      <c r="DJ20" s="45"/>
      <c r="DK20" s="25" t="str">
        <f>IF(DJ20=0," ",IF(DI20/DJ20*100&gt;200,"св.200",DI20/DJ20))</f>
        <v xml:space="preserve"> </v>
      </c>
      <c r="DL20" s="45"/>
      <c r="DM20" s="45"/>
      <c r="DN20" s="45">
        <v>31656</v>
      </c>
      <c r="DO20" s="25" t="str">
        <f t="shared" si="112"/>
        <v xml:space="preserve"> </v>
      </c>
      <c r="DP20" s="25">
        <f t="shared" si="142"/>
        <v>0</v>
      </c>
      <c r="DQ20" s="45">
        <v>34624.68</v>
      </c>
      <c r="DR20" s="45">
        <v>32913.279999999999</v>
      </c>
      <c r="DS20" s="31"/>
      <c r="DT20" s="25">
        <f t="shared" si="113"/>
        <v>0.95057282839870283</v>
      </c>
      <c r="DU20" s="25" t="str">
        <f t="shared" si="143"/>
        <v xml:space="preserve"> </v>
      </c>
    </row>
    <row r="21" spans="1:125" s="29" customFormat="1" ht="17.25" customHeight="1" outlineLevel="1" x14ac:dyDescent="0.25">
      <c r="A21" s="16">
        <v>13</v>
      </c>
      <c r="B21" s="8" t="s">
        <v>10</v>
      </c>
      <c r="C21" s="24">
        <f t="shared" si="164"/>
        <v>1409000</v>
      </c>
      <c r="D21" s="24">
        <f t="shared" si="164"/>
        <v>647820.50999999989</v>
      </c>
      <c r="E21" s="24">
        <f t="shared" si="165"/>
        <v>621079.48</v>
      </c>
      <c r="F21" s="25">
        <f t="shared" si="93"/>
        <v>0.45977325053229234</v>
      </c>
      <c r="G21" s="25">
        <f t="shared" si="94"/>
        <v>1.0430557293568932</v>
      </c>
      <c r="H21" s="15">
        <f t="shared" si="166"/>
        <v>1325000</v>
      </c>
      <c r="I21" s="20">
        <f t="shared" si="166"/>
        <v>616968.31999999995</v>
      </c>
      <c r="J21" s="15">
        <f t="shared" si="166"/>
        <v>581725.38</v>
      </c>
      <c r="K21" s="25">
        <f t="shared" si="95"/>
        <v>0.46563646792452829</v>
      </c>
      <c r="L21" s="25">
        <f t="shared" si="117"/>
        <v>1.0605834663772105</v>
      </c>
      <c r="M21" s="45">
        <v>200000</v>
      </c>
      <c r="N21" s="45">
        <v>155822.68</v>
      </c>
      <c r="O21" s="45">
        <v>157781.18</v>
      </c>
      <c r="P21" s="25">
        <f t="shared" si="96"/>
        <v>0.77911339999999996</v>
      </c>
      <c r="Q21" s="25">
        <f t="shared" si="118"/>
        <v>0.98758723949206106</v>
      </c>
      <c r="R21" s="45"/>
      <c r="S21" s="45"/>
      <c r="T21" s="45"/>
      <c r="U21" s="25" t="str">
        <f t="shared" si="97"/>
        <v xml:space="preserve"> </v>
      </c>
      <c r="V21" s="25" t="str">
        <f t="shared" ref="V21:V23" si="169">IF(S21=0," ",IF(S21/T21*100&gt;200,"св.200",S21/T21))</f>
        <v xml:space="preserve"> </v>
      </c>
      <c r="W21" s="45">
        <v>145000</v>
      </c>
      <c r="X21" s="45">
        <v>100883.38</v>
      </c>
      <c r="Y21" s="45">
        <v>127186.18</v>
      </c>
      <c r="Z21" s="25">
        <f t="shared" si="98"/>
        <v>0.6957474482758621</v>
      </c>
      <c r="AA21" s="25">
        <f t="shared" si="120"/>
        <v>0.79319451217105519</v>
      </c>
      <c r="AB21" s="45">
        <v>65000</v>
      </c>
      <c r="AC21" s="45">
        <v>71242.720000000001</v>
      </c>
      <c r="AD21" s="45">
        <v>19074.34</v>
      </c>
      <c r="AE21" s="25">
        <f t="shared" si="99"/>
        <v>1.0960418461538461</v>
      </c>
      <c r="AF21" s="25" t="str">
        <f t="shared" si="121"/>
        <v>св.200</v>
      </c>
      <c r="AG21" s="45">
        <v>915000</v>
      </c>
      <c r="AH21" s="45">
        <v>289019.53999999998</v>
      </c>
      <c r="AI21" s="45">
        <v>277683.68</v>
      </c>
      <c r="AJ21" s="25">
        <f t="shared" si="100"/>
        <v>0.31586834972677591</v>
      </c>
      <c r="AK21" s="25">
        <f t="shared" si="122"/>
        <v>1.0408229248474379</v>
      </c>
      <c r="AL21" s="45"/>
      <c r="AM21" s="45"/>
      <c r="AN21" s="45"/>
      <c r="AO21" s="25" t="str">
        <f t="shared" si="167"/>
        <v xml:space="preserve"> </v>
      </c>
      <c r="AP21" s="25" t="str">
        <f t="shared" si="123"/>
        <v xml:space="preserve"> </v>
      </c>
      <c r="AQ21" s="9">
        <f>AV21+BA21+BF21+BK21+BP21+BU21+BZ21+CE21+CY21+DD21+DL21+CT21+DQ21</f>
        <v>84000</v>
      </c>
      <c r="AR21" s="9">
        <f>AW21+BB21+BG21+BL21+BQ21+BV21+CA21+CF21+CZ21+DE21+DM21+CU21+DI21+DR21</f>
        <v>30852.19</v>
      </c>
      <c r="AS21" s="9">
        <f>AX21+BC21+BH21+BM21+BR21+BW21+CB21+CG21+DA21+DF21+DN21+CV21+DJ21</f>
        <v>39354.1</v>
      </c>
      <c r="AT21" s="25">
        <f t="shared" si="102"/>
        <v>0.36728797619047615</v>
      </c>
      <c r="AU21" s="25">
        <f t="shared" si="124"/>
        <v>0.78396380555012057</v>
      </c>
      <c r="AV21" s="45"/>
      <c r="AW21" s="45"/>
      <c r="AX21" s="45"/>
      <c r="AY21" s="25" t="str">
        <f t="shared" si="103"/>
        <v xml:space="preserve"> </v>
      </c>
      <c r="AZ21" s="25" t="str">
        <f t="shared" si="125"/>
        <v xml:space="preserve"> </v>
      </c>
      <c r="BA21" s="45"/>
      <c r="BB21" s="45"/>
      <c r="BC21" s="45"/>
      <c r="BD21" s="25" t="str">
        <f t="shared" si="126"/>
        <v xml:space="preserve"> </v>
      </c>
      <c r="BE21" s="25" t="str">
        <f t="shared" si="127"/>
        <v xml:space="preserve"> </v>
      </c>
      <c r="BF21" s="45"/>
      <c r="BG21" s="45"/>
      <c r="BH21" s="45"/>
      <c r="BI21" s="25" t="str">
        <f t="shared" si="104"/>
        <v xml:space="preserve"> </v>
      </c>
      <c r="BJ21" s="25" t="str">
        <f t="shared" si="128"/>
        <v xml:space="preserve"> </v>
      </c>
      <c r="BK21" s="45"/>
      <c r="BL21" s="45"/>
      <c r="BM21" s="45"/>
      <c r="BN21" s="25" t="str">
        <f t="shared" si="162"/>
        <v xml:space="preserve"> </v>
      </c>
      <c r="BO21" s="25" t="str">
        <f t="shared" si="129"/>
        <v xml:space="preserve"> </v>
      </c>
      <c r="BP21" s="45">
        <v>34000</v>
      </c>
      <c r="BQ21" s="45">
        <v>20986.1</v>
      </c>
      <c r="BR21" s="45">
        <v>18401.099999999999</v>
      </c>
      <c r="BS21" s="25">
        <f t="shared" si="105"/>
        <v>0.61723823529411759</v>
      </c>
      <c r="BT21" s="25">
        <f t="shared" si="158"/>
        <v>1.1404807321301444</v>
      </c>
      <c r="BU21" s="45">
        <v>50000</v>
      </c>
      <c r="BV21" s="45">
        <v>8040</v>
      </c>
      <c r="BW21" s="45">
        <v>19790</v>
      </c>
      <c r="BX21" s="25">
        <f t="shared" si="107"/>
        <v>0.1608</v>
      </c>
      <c r="BY21" s="25">
        <f t="shared" si="131"/>
        <v>0.40626579080343606</v>
      </c>
      <c r="BZ21" s="45"/>
      <c r="CA21" s="45"/>
      <c r="CB21" s="45"/>
      <c r="CC21" s="25" t="str">
        <f t="shared" si="163"/>
        <v xml:space="preserve"> </v>
      </c>
      <c r="CD21" s="25" t="str">
        <f t="shared" si="132"/>
        <v xml:space="preserve"> </v>
      </c>
      <c r="CE21" s="24">
        <f t="shared" si="168"/>
        <v>0</v>
      </c>
      <c r="CF21" s="24">
        <f t="shared" si="168"/>
        <v>0</v>
      </c>
      <c r="CG21" s="24">
        <f t="shared" si="168"/>
        <v>0</v>
      </c>
      <c r="CH21" s="25" t="str">
        <f t="shared" si="133"/>
        <v xml:space="preserve"> </v>
      </c>
      <c r="CI21" s="25" t="str">
        <f t="shared" si="145"/>
        <v xml:space="preserve"> </v>
      </c>
      <c r="CJ21" s="45"/>
      <c r="CK21" s="45"/>
      <c r="CL21" s="45"/>
      <c r="CM21" s="25" t="str">
        <f t="shared" si="134"/>
        <v xml:space="preserve"> </v>
      </c>
      <c r="CN21" s="25" t="str">
        <f t="shared" si="135"/>
        <v xml:space="preserve"> </v>
      </c>
      <c r="CO21" s="45"/>
      <c r="CP21" s="45"/>
      <c r="CQ21" s="45"/>
      <c r="CR21" s="25" t="str">
        <f t="shared" si="136"/>
        <v xml:space="preserve"> </v>
      </c>
      <c r="CS21" s="25" t="str">
        <f t="shared" si="137"/>
        <v xml:space="preserve"> </v>
      </c>
      <c r="CT21" s="45"/>
      <c r="CU21" s="45"/>
      <c r="CV21" s="45"/>
      <c r="CW21" s="25" t="str">
        <f t="shared" si="138"/>
        <v xml:space="preserve"> </v>
      </c>
      <c r="CX21" s="25" t="str">
        <f t="shared" si="139"/>
        <v xml:space="preserve"> </v>
      </c>
      <c r="CY21" s="45"/>
      <c r="CZ21" s="45"/>
      <c r="DA21" s="45"/>
      <c r="DB21" s="25" t="str">
        <f t="shared" si="110"/>
        <v xml:space="preserve"> </v>
      </c>
      <c r="DC21" s="25" t="str">
        <f t="shared" si="140"/>
        <v xml:space="preserve"> </v>
      </c>
      <c r="DD21" s="45"/>
      <c r="DE21" s="45"/>
      <c r="DF21" s="45"/>
      <c r="DG21" s="25" t="str">
        <f t="shared" si="111"/>
        <v xml:space="preserve"> </v>
      </c>
      <c r="DH21" s="25" t="str">
        <f t="shared" si="141"/>
        <v xml:space="preserve"> </v>
      </c>
      <c r="DI21" s="45">
        <v>1826.09</v>
      </c>
      <c r="DJ21" s="45">
        <v>1163</v>
      </c>
      <c r="DK21" s="25">
        <f>IF(DJ21=0," ",IF(DI21/DJ21*100&gt;200,"св.200",DI21/DJ21))</f>
        <v>1.5701547721410145</v>
      </c>
      <c r="DL21" s="45"/>
      <c r="DM21" s="45"/>
      <c r="DN21" s="45"/>
      <c r="DO21" s="25" t="str">
        <f t="shared" si="112"/>
        <v xml:space="preserve"> </v>
      </c>
      <c r="DP21" s="25" t="str">
        <f t="shared" si="142"/>
        <v xml:space="preserve"> </v>
      </c>
      <c r="DQ21" s="45"/>
      <c r="DR21" s="45"/>
      <c r="DS21" s="31"/>
      <c r="DT21" s="25" t="str">
        <f t="shared" si="113"/>
        <v xml:space="preserve"> </v>
      </c>
      <c r="DU21" s="25" t="str">
        <f t="shared" si="143"/>
        <v xml:space="preserve"> </v>
      </c>
    </row>
    <row r="22" spans="1:125" s="29" customFormat="1" ht="17.25" customHeight="1" outlineLevel="1" x14ac:dyDescent="0.25">
      <c r="A22" s="16">
        <v>14</v>
      </c>
      <c r="B22" s="8" t="s">
        <v>22</v>
      </c>
      <c r="C22" s="24">
        <f t="shared" si="164"/>
        <v>2898251.65</v>
      </c>
      <c r="D22" s="24">
        <f t="shared" si="164"/>
        <v>1850192.16</v>
      </c>
      <c r="E22" s="24">
        <f t="shared" si="165"/>
        <v>1733526.57</v>
      </c>
      <c r="F22" s="25">
        <f t="shared" si="93"/>
        <v>0.63838216395046299</v>
      </c>
      <c r="G22" s="25">
        <f t="shared" si="94"/>
        <v>1.0672995684167679</v>
      </c>
      <c r="H22" s="15">
        <f t="shared" si="166"/>
        <v>2782000</v>
      </c>
      <c r="I22" s="20">
        <f t="shared" si="166"/>
        <v>1757940.51</v>
      </c>
      <c r="J22" s="15">
        <f t="shared" si="166"/>
        <v>1724526.57</v>
      </c>
      <c r="K22" s="25">
        <f t="shared" si="95"/>
        <v>0.63189809849029477</v>
      </c>
      <c r="L22" s="25">
        <f t="shared" si="117"/>
        <v>1.019375717707846</v>
      </c>
      <c r="M22" s="45">
        <v>950000</v>
      </c>
      <c r="N22" s="45">
        <v>721819.79</v>
      </c>
      <c r="O22" s="45">
        <v>745650.22</v>
      </c>
      <c r="P22" s="25">
        <f t="shared" si="96"/>
        <v>0.75981030526315796</v>
      </c>
      <c r="Q22" s="25">
        <f t="shared" si="118"/>
        <v>0.96804073899421639</v>
      </c>
      <c r="R22" s="45"/>
      <c r="S22" s="45"/>
      <c r="T22" s="45"/>
      <c r="U22" s="25" t="str">
        <f t="shared" si="97"/>
        <v xml:space="preserve"> </v>
      </c>
      <c r="V22" s="25" t="str">
        <f t="shared" si="169"/>
        <v xml:space="preserve"> </v>
      </c>
      <c r="W22" s="45">
        <v>40000</v>
      </c>
      <c r="X22" s="45">
        <v>12552.93</v>
      </c>
      <c r="Y22" s="45">
        <v>38931.22</v>
      </c>
      <c r="Z22" s="25">
        <f t="shared" si="98"/>
        <v>0.31382325</v>
      </c>
      <c r="AA22" s="25">
        <f t="shared" si="120"/>
        <v>0.32243864949518664</v>
      </c>
      <c r="AB22" s="45">
        <v>42000</v>
      </c>
      <c r="AC22" s="45">
        <v>37151.47</v>
      </c>
      <c r="AD22" s="45">
        <v>6697.85</v>
      </c>
      <c r="AE22" s="25">
        <f t="shared" si="99"/>
        <v>0.8845588095238095</v>
      </c>
      <c r="AF22" s="25" t="str">
        <f t="shared" si="121"/>
        <v>св.200</v>
      </c>
      <c r="AG22" s="45">
        <v>1750000</v>
      </c>
      <c r="AH22" s="45">
        <v>986416.32</v>
      </c>
      <c r="AI22" s="45">
        <v>933247.28</v>
      </c>
      <c r="AJ22" s="25">
        <f t="shared" si="100"/>
        <v>0.56366646857142855</v>
      </c>
      <c r="AK22" s="25">
        <f t="shared" si="122"/>
        <v>1.0569720813973333</v>
      </c>
      <c r="AL22" s="45"/>
      <c r="AM22" s="45"/>
      <c r="AN22" s="45"/>
      <c r="AO22" s="25" t="str">
        <f t="shared" si="167"/>
        <v xml:space="preserve"> </v>
      </c>
      <c r="AP22" s="25" t="str">
        <f t="shared" si="123"/>
        <v xml:space="preserve"> </v>
      </c>
      <c r="AQ22" s="9">
        <f>AV22+BA22+BF22+BK22+BP22+BU22+BZ22+CE22+CY22+DD22+DL22+CT22+DQ22+92251.65</f>
        <v>116251.65</v>
      </c>
      <c r="AR22" s="9">
        <f>AW22+BB22+BG22+BL22+BQ22+BV22+CA22+CF22+CZ22+DE22+DM22+CU22+DI22+DR22</f>
        <v>92251.65</v>
      </c>
      <c r="AS22" s="9">
        <f>AX22+BC22+BH22+BM22+BR22+BW22+CB22+CG22+DA22+DF22+DN22+CV22+DJ22</f>
        <v>9000</v>
      </c>
      <c r="AT22" s="25">
        <f t="shared" si="102"/>
        <v>0.79355131733614104</v>
      </c>
      <c r="AU22" s="25" t="str">
        <f t="shared" si="124"/>
        <v>св.200</v>
      </c>
      <c r="AV22" s="45"/>
      <c r="AW22" s="45"/>
      <c r="AX22" s="45"/>
      <c r="AY22" s="25" t="str">
        <f t="shared" si="103"/>
        <v xml:space="preserve"> </v>
      </c>
      <c r="AZ22" s="25" t="str">
        <f t="shared" si="125"/>
        <v xml:space="preserve"> </v>
      </c>
      <c r="BA22" s="45"/>
      <c r="BB22" s="45"/>
      <c r="BC22" s="45"/>
      <c r="BD22" s="25" t="str">
        <f t="shared" si="126"/>
        <v xml:space="preserve"> </v>
      </c>
      <c r="BE22" s="25" t="str">
        <f t="shared" si="127"/>
        <v xml:space="preserve"> </v>
      </c>
      <c r="BF22" s="45"/>
      <c r="BG22" s="45"/>
      <c r="BH22" s="45"/>
      <c r="BI22" s="25" t="str">
        <f t="shared" si="104"/>
        <v xml:space="preserve"> </v>
      </c>
      <c r="BJ22" s="25" t="str">
        <f t="shared" si="128"/>
        <v xml:space="preserve"> </v>
      </c>
      <c r="BK22" s="45"/>
      <c r="BL22" s="45"/>
      <c r="BM22" s="45"/>
      <c r="BN22" s="25" t="str">
        <f t="shared" si="162"/>
        <v xml:space="preserve"> </v>
      </c>
      <c r="BO22" s="25" t="str">
        <f t="shared" si="129"/>
        <v xml:space="preserve"> </v>
      </c>
      <c r="BP22" s="45"/>
      <c r="BQ22" s="45"/>
      <c r="BR22" s="45"/>
      <c r="BS22" s="25" t="str">
        <f t="shared" si="105"/>
        <v xml:space="preserve"> </v>
      </c>
      <c r="BT22" s="25" t="str">
        <f t="shared" si="158"/>
        <v xml:space="preserve"> </v>
      </c>
      <c r="BU22" s="45">
        <v>24000</v>
      </c>
      <c r="BV22" s="45"/>
      <c r="BW22" s="45">
        <v>9000</v>
      </c>
      <c r="BX22" s="25" t="str">
        <f t="shared" si="107"/>
        <v xml:space="preserve"> </v>
      </c>
      <c r="BY22" s="25">
        <f t="shared" si="131"/>
        <v>0</v>
      </c>
      <c r="BZ22" s="45"/>
      <c r="CA22" s="45"/>
      <c r="CB22" s="45"/>
      <c r="CC22" s="25" t="str">
        <f t="shared" si="163"/>
        <v xml:space="preserve"> </v>
      </c>
      <c r="CD22" s="25" t="str">
        <f t="shared" si="132"/>
        <v xml:space="preserve"> </v>
      </c>
      <c r="CE22" s="24">
        <f t="shared" si="168"/>
        <v>0</v>
      </c>
      <c r="CF22" s="24">
        <f t="shared" si="168"/>
        <v>0</v>
      </c>
      <c r="CG22" s="24">
        <f t="shared" si="168"/>
        <v>0</v>
      </c>
      <c r="CH22" s="25" t="str">
        <f t="shared" si="133"/>
        <v xml:space="preserve"> </v>
      </c>
      <c r="CI22" s="25" t="str">
        <f t="shared" si="145"/>
        <v xml:space="preserve"> </v>
      </c>
      <c r="CJ22" s="45"/>
      <c r="CK22" s="45"/>
      <c r="CL22" s="45"/>
      <c r="CM22" s="25" t="str">
        <f t="shared" si="134"/>
        <v xml:space="preserve"> </v>
      </c>
      <c r="CN22" s="25" t="str">
        <f t="shared" si="135"/>
        <v xml:space="preserve"> </v>
      </c>
      <c r="CO22" s="45"/>
      <c r="CP22" s="45"/>
      <c r="CQ22" s="45"/>
      <c r="CR22" s="25" t="str">
        <f t="shared" si="136"/>
        <v xml:space="preserve"> </v>
      </c>
      <c r="CS22" s="25" t="str">
        <f t="shared" si="137"/>
        <v xml:space="preserve"> </v>
      </c>
      <c r="CT22" s="45"/>
      <c r="CU22" s="45"/>
      <c r="CV22" s="45"/>
      <c r="CW22" s="25" t="str">
        <f t="shared" si="138"/>
        <v xml:space="preserve"> </v>
      </c>
      <c r="CX22" s="25" t="str">
        <f t="shared" si="139"/>
        <v xml:space="preserve"> </v>
      </c>
      <c r="CY22" s="45"/>
      <c r="CZ22" s="45"/>
      <c r="DA22" s="45"/>
      <c r="DB22" s="25" t="str">
        <f t="shared" si="110"/>
        <v xml:space="preserve"> </v>
      </c>
      <c r="DC22" s="25" t="str">
        <f t="shared" si="140"/>
        <v xml:space="preserve"> </v>
      </c>
      <c r="DD22" s="45"/>
      <c r="DE22" s="45"/>
      <c r="DF22" s="45"/>
      <c r="DG22" s="25" t="str">
        <f t="shared" si="111"/>
        <v xml:space="preserve"> </v>
      </c>
      <c r="DH22" s="25" t="str">
        <f t="shared" si="141"/>
        <v xml:space="preserve"> </v>
      </c>
      <c r="DI22" s="45">
        <v>92251.65</v>
      </c>
      <c r="DJ22" s="45"/>
      <c r="DK22" s="25"/>
      <c r="DL22" s="45"/>
      <c r="DM22" s="45"/>
      <c r="DN22" s="45"/>
      <c r="DO22" s="25" t="str">
        <f t="shared" si="112"/>
        <v xml:space="preserve"> </v>
      </c>
      <c r="DP22" s="25" t="str">
        <f t="shared" si="142"/>
        <v xml:space="preserve"> </v>
      </c>
      <c r="DQ22" s="45"/>
      <c r="DR22" s="45"/>
      <c r="DS22" s="31"/>
      <c r="DT22" s="25" t="str">
        <f t="shared" si="113"/>
        <v xml:space="preserve"> </v>
      </c>
      <c r="DU22" s="25" t="str">
        <f t="shared" si="143"/>
        <v xml:space="preserve"> </v>
      </c>
    </row>
    <row r="23" spans="1:125" s="29" customFormat="1" ht="17.25" customHeight="1" outlineLevel="1" x14ac:dyDescent="0.25">
      <c r="A23" s="16">
        <v>15</v>
      </c>
      <c r="B23" s="8" t="s">
        <v>39</v>
      </c>
      <c r="C23" s="24">
        <f t="shared" si="164"/>
        <v>4903955.2699999996</v>
      </c>
      <c r="D23" s="24">
        <f t="shared" si="164"/>
        <v>2268525.0100000002</v>
      </c>
      <c r="E23" s="24">
        <f t="shared" si="165"/>
        <v>2193534.4</v>
      </c>
      <c r="F23" s="25">
        <f t="shared" si="93"/>
        <v>0.46259088533652154</v>
      </c>
      <c r="G23" s="25">
        <f t="shared" si="94"/>
        <v>1.0341871137284195</v>
      </c>
      <c r="H23" s="15">
        <f t="shared" si="166"/>
        <v>3435250</v>
      </c>
      <c r="I23" s="20">
        <f t="shared" si="166"/>
        <v>2209819.7400000002</v>
      </c>
      <c r="J23" s="15">
        <f t="shared" si="166"/>
        <v>2051970.27</v>
      </c>
      <c r="K23" s="25">
        <f t="shared" si="95"/>
        <v>0.64327770613492474</v>
      </c>
      <c r="L23" s="25">
        <f t="shared" si="117"/>
        <v>1.0769258075069481</v>
      </c>
      <c r="M23" s="45">
        <v>1285250</v>
      </c>
      <c r="N23" s="45">
        <v>848532.72</v>
      </c>
      <c r="O23" s="45">
        <v>866161.55</v>
      </c>
      <c r="P23" s="25">
        <f t="shared" si="96"/>
        <v>0.66020830188679247</v>
      </c>
      <c r="Q23" s="25">
        <f t="shared" si="118"/>
        <v>0.97964718013631513</v>
      </c>
      <c r="R23" s="45"/>
      <c r="S23" s="45"/>
      <c r="T23" s="45"/>
      <c r="U23" s="25" t="str">
        <f t="shared" si="97"/>
        <v xml:space="preserve"> </v>
      </c>
      <c r="V23" s="25" t="str">
        <f t="shared" si="169"/>
        <v xml:space="preserve"> </v>
      </c>
      <c r="W23" s="45">
        <v>70000</v>
      </c>
      <c r="X23" s="45">
        <v>69279.759999999995</v>
      </c>
      <c r="Y23" s="45">
        <v>16231.5</v>
      </c>
      <c r="Z23" s="25">
        <f t="shared" si="98"/>
        <v>0.98971085714285711</v>
      </c>
      <c r="AA23" s="25" t="str">
        <f t="shared" si="120"/>
        <v>св.200</v>
      </c>
      <c r="AB23" s="45">
        <v>100000</v>
      </c>
      <c r="AC23" s="45">
        <v>73332.5</v>
      </c>
      <c r="AD23" s="45">
        <v>45546.97</v>
      </c>
      <c r="AE23" s="25">
        <f t="shared" si="99"/>
        <v>0.733325</v>
      </c>
      <c r="AF23" s="25">
        <f t="shared" si="121"/>
        <v>1.6100412387476049</v>
      </c>
      <c r="AG23" s="45">
        <v>1980000</v>
      </c>
      <c r="AH23" s="45">
        <v>1218674.76</v>
      </c>
      <c r="AI23" s="45">
        <v>1124030.25</v>
      </c>
      <c r="AJ23" s="25">
        <f t="shared" si="100"/>
        <v>0.615492303030303</v>
      </c>
      <c r="AK23" s="25">
        <f t="shared" si="122"/>
        <v>1.0842010346251802</v>
      </c>
      <c r="AL23" s="45"/>
      <c r="AM23" s="45"/>
      <c r="AN23" s="45"/>
      <c r="AO23" s="25" t="str">
        <f t="shared" si="167"/>
        <v xml:space="preserve"> </v>
      </c>
      <c r="AP23" s="25" t="str">
        <f t="shared" si="123"/>
        <v xml:space="preserve"> </v>
      </c>
      <c r="AQ23" s="9">
        <f>AV23+BA23+BF23+BK23+BP23+BU23+BZ23+CE23+CY23+DD23+DL23+CT23+DQ23</f>
        <v>1468705.27</v>
      </c>
      <c r="AR23" s="9">
        <f>AW23+BB23+BG23+BL23+BQ23+BV23+CA23+CF23+CZ23+DE23+DM23+CU23+DI23+DR23</f>
        <v>58705.27</v>
      </c>
      <c r="AS23" s="9">
        <f>AX23+BC23+BH23+BM23+BR23+BW23+CB23+CG23+DA23+DF23+DN23+CV23+DJ23</f>
        <v>141564.13</v>
      </c>
      <c r="AT23" s="25">
        <f t="shared" si="102"/>
        <v>3.9970762820235539E-2</v>
      </c>
      <c r="AU23" s="25">
        <f t="shared" si="124"/>
        <v>0.41469028912903289</v>
      </c>
      <c r="AV23" s="45"/>
      <c r="AW23" s="45"/>
      <c r="AX23" s="45"/>
      <c r="AY23" s="25" t="str">
        <f t="shared" si="103"/>
        <v xml:space="preserve"> </v>
      </c>
      <c r="AZ23" s="25" t="str">
        <f t="shared" si="125"/>
        <v xml:space="preserve"> </v>
      </c>
      <c r="BA23" s="45"/>
      <c r="BB23" s="45"/>
      <c r="BC23" s="45"/>
      <c r="BD23" s="25" t="str">
        <f t="shared" si="126"/>
        <v xml:space="preserve"> </v>
      </c>
      <c r="BE23" s="25" t="str">
        <f t="shared" si="127"/>
        <v xml:space="preserve"> </v>
      </c>
      <c r="BF23" s="45"/>
      <c r="BG23" s="45"/>
      <c r="BH23" s="45"/>
      <c r="BI23" s="25" t="str">
        <f t="shared" si="104"/>
        <v xml:space="preserve"> </v>
      </c>
      <c r="BJ23" s="25" t="str">
        <f t="shared" si="128"/>
        <v xml:space="preserve"> </v>
      </c>
      <c r="BK23" s="45"/>
      <c r="BL23" s="45"/>
      <c r="BM23" s="45"/>
      <c r="BN23" s="25" t="str">
        <f t="shared" si="162"/>
        <v xml:space="preserve"> </v>
      </c>
      <c r="BO23" s="25" t="str">
        <f t="shared" si="129"/>
        <v xml:space="preserve"> </v>
      </c>
      <c r="BP23" s="45">
        <v>1360000</v>
      </c>
      <c r="BQ23" s="45"/>
      <c r="BR23" s="45"/>
      <c r="BS23" s="25" t="str">
        <f t="shared" si="105"/>
        <v xml:space="preserve"> </v>
      </c>
      <c r="BT23" s="25" t="str">
        <f t="shared" si="158"/>
        <v xml:space="preserve"> </v>
      </c>
      <c r="BU23" s="45">
        <v>50000</v>
      </c>
      <c r="BV23" s="45"/>
      <c r="BW23" s="45">
        <v>31100</v>
      </c>
      <c r="BX23" s="25" t="str">
        <f t="shared" si="107"/>
        <v xml:space="preserve"> </v>
      </c>
      <c r="BY23" s="25">
        <f t="shared" si="131"/>
        <v>0</v>
      </c>
      <c r="BZ23" s="45"/>
      <c r="CA23" s="45"/>
      <c r="CB23" s="45"/>
      <c r="CC23" s="25" t="str">
        <f t="shared" si="163"/>
        <v xml:space="preserve"> </v>
      </c>
      <c r="CD23" s="25" t="str">
        <f t="shared" si="132"/>
        <v xml:space="preserve"> </v>
      </c>
      <c r="CE23" s="24">
        <f t="shared" si="168"/>
        <v>0</v>
      </c>
      <c r="CF23" s="24">
        <f t="shared" si="168"/>
        <v>0</v>
      </c>
      <c r="CG23" s="24">
        <f t="shared" si="168"/>
        <v>0</v>
      </c>
      <c r="CH23" s="25" t="str">
        <f t="shared" si="133"/>
        <v xml:space="preserve"> </v>
      </c>
      <c r="CI23" s="25" t="str">
        <f t="shared" si="145"/>
        <v xml:space="preserve"> </v>
      </c>
      <c r="CJ23" s="45"/>
      <c r="CK23" s="45"/>
      <c r="CL23" s="45"/>
      <c r="CM23" s="25" t="str">
        <f t="shared" si="134"/>
        <v xml:space="preserve"> </v>
      </c>
      <c r="CN23" s="25" t="str">
        <f t="shared" si="135"/>
        <v xml:space="preserve"> </v>
      </c>
      <c r="CO23" s="45"/>
      <c r="CP23" s="45"/>
      <c r="CQ23" s="45"/>
      <c r="CR23" s="25" t="str">
        <f t="shared" si="136"/>
        <v xml:space="preserve"> </v>
      </c>
      <c r="CS23" s="25" t="str">
        <f t="shared" si="137"/>
        <v xml:space="preserve"> </v>
      </c>
      <c r="CT23" s="45"/>
      <c r="CU23" s="45"/>
      <c r="CV23" s="45"/>
      <c r="CW23" s="25" t="str">
        <f t="shared" si="138"/>
        <v xml:space="preserve"> </v>
      </c>
      <c r="CX23" s="25" t="str">
        <f t="shared" si="139"/>
        <v xml:space="preserve"> </v>
      </c>
      <c r="CY23" s="45"/>
      <c r="CZ23" s="45"/>
      <c r="DA23" s="45"/>
      <c r="DB23" s="25" t="str">
        <f t="shared" si="110"/>
        <v xml:space="preserve"> </v>
      </c>
      <c r="DC23" s="25" t="str">
        <f t="shared" si="140"/>
        <v xml:space="preserve"> </v>
      </c>
      <c r="DD23" s="45">
        <v>58705.27</v>
      </c>
      <c r="DE23" s="45">
        <v>58705.27</v>
      </c>
      <c r="DF23" s="45"/>
      <c r="DG23" s="25">
        <f t="shared" si="111"/>
        <v>1</v>
      </c>
      <c r="DH23" s="25" t="str">
        <f t="shared" si="141"/>
        <v xml:space="preserve"> </v>
      </c>
      <c r="DI23" s="45"/>
      <c r="DJ23" s="45"/>
      <c r="DK23" s="25" t="str">
        <f>IF(DJ23=0," ",IF(DI23/DJ23*100&gt;200,"св.200",DI23/DJ23))</f>
        <v xml:space="preserve"> </v>
      </c>
      <c r="DL23" s="45"/>
      <c r="DM23" s="45"/>
      <c r="DN23" s="45">
        <v>110464.13</v>
      </c>
      <c r="DO23" s="25" t="str">
        <f t="shared" si="112"/>
        <v xml:space="preserve"> </v>
      </c>
      <c r="DP23" s="25">
        <f t="shared" si="142"/>
        <v>0</v>
      </c>
      <c r="DQ23" s="45"/>
      <c r="DR23" s="45"/>
      <c r="DS23" s="31"/>
      <c r="DT23" s="25" t="str">
        <f t="shared" si="113"/>
        <v xml:space="preserve"> </v>
      </c>
      <c r="DU23" s="25" t="str">
        <f t="shared" si="143"/>
        <v xml:space="preserve"> </v>
      </c>
    </row>
    <row r="24" spans="1:125" s="44" customFormat="1" ht="20.25" customHeight="1" x14ac:dyDescent="0.25">
      <c r="A24" s="52"/>
      <c r="B24" s="7" t="s">
        <v>140</v>
      </c>
      <c r="C24" s="28">
        <f>SUM(C25:C29)</f>
        <v>51128956.960000001</v>
      </c>
      <c r="D24" s="28">
        <f>SUM(D25:D29)</f>
        <v>35466992.899999991</v>
      </c>
      <c r="E24" s="28">
        <f>SUM(E25:E29)</f>
        <v>33554015.700000003</v>
      </c>
      <c r="F24" s="22">
        <f t="shared" si="93"/>
        <v>0.69367722341269511</v>
      </c>
      <c r="G24" s="22">
        <f t="shared" si="94"/>
        <v>1.057011870564273</v>
      </c>
      <c r="H24" s="21">
        <f>SUM(H25:H29)</f>
        <v>46906978</v>
      </c>
      <c r="I24" s="21">
        <f>SUM(I25:I29)</f>
        <v>32578419.449999999</v>
      </c>
      <c r="J24" s="21">
        <f>SUM(J25:J29)</f>
        <v>31200380.23</v>
      </c>
      <c r="K24" s="22">
        <f t="shared" si="95"/>
        <v>0.69453247339873392</v>
      </c>
      <c r="L24" s="22">
        <f t="shared" si="117"/>
        <v>1.0441673854562508</v>
      </c>
      <c r="M24" s="21">
        <f>SUM(M25:M29)</f>
        <v>36123750</v>
      </c>
      <c r="N24" s="21">
        <f>SUM(N25:N29)</f>
        <v>27151259.929999996</v>
      </c>
      <c r="O24" s="21">
        <f>SUM(O25:O29)</f>
        <v>25204650.379999999</v>
      </c>
      <c r="P24" s="22">
        <f t="shared" si="96"/>
        <v>0.75161797792311147</v>
      </c>
      <c r="Q24" s="22">
        <f t="shared" si="118"/>
        <v>1.0772321583775921</v>
      </c>
      <c r="R24" s="21">
        <f>SUM(R25:R29)</f>
        <v>1900000</v>
      </c>
      <c r="S24" s="21">
        <f>SUM(S25:S29)</f>
        <v>1591040.95</v>
      </c>
      <c r="T24" s="21">
        <f>SUM(T25:T29)</f>
        <v>1382775.51</v>
      </c>
      <c r="U24" s="22">
        <f t="shared" si="97"/>
        <v>0.83738997368421053</v>
      </c>
      <c r="V24" s="22">
        <f t="shared" si="119"/>
        <v>1.1506140646069152</v>
      </c>
      <c r="W24" s="21">
        <f>SUM(W25:W29)</f>
        <v>0</v>
      </c>
      <c r="X24" s="21">
        <f>SUM(X25:X29)</f>
        <v>0.08</v>
      </c>
      <c r="Y24" s="21">
        <f>SUM(Y25:Y29)</f>
        <v>0</v>
      </c>
      <c r="Z24" s="22" t="str">
        <f t="shared" si="98"/>
        <v xml:space="preserve"> </v>
      </c>
      <c r="AA24" s="22" t="str">
        <f t="shared" si="120"/>
        <v xml:space="preserve"> </v>
      </c>
      <c r="AB24" s="21">
        <f>SUM(AB25:AB29)</f>
        <v>1963000</v>
      </c>
      <c r="AC24" s="21">
        <f>SUM(AC25:AC29)</f>
        <v>242678.51</v>
      </c>
      <c r="AD24" s="21">
        <f>SUM(AD25:AD29)</f>
        <v>342172.15999999997</v>
      </c>
      <c r="AE24" s="22">
        <f t="shared" si="99"/>
        <v>0.12362634233316352</v>
      </c>
      <c r="AF24" s="22">
        <f t="shared" si="121"/>
        <v>0.70922926634358574</v>
      </c>
      <c r="AG24" s="21">
        <f>SUM(AG25:AG29)</f>
        <v>6915000</v>
      </c>
      <c r="AH24" s="21">
        <f>SUM(AH25:AH29)</f>
        <v>3590415.98</v>
      </c>
      <c r="AI24" s="21">
        <f>SUM(AI25:AI29)</f>
        <v>4267062.18</v>
      </c>
      <c r="AJ24" s="22">
        <f t="shared" si="100"/>
        <v>0.51922139985538684</v>
      </c>
      <c r="AK24" s="22">
        <f t="shared" si="122"/>
        <v>0.84142574646053092</v>
      </c>
      <c r="AL24" s="21">
        <f>SUM(AL25:AL29)</f>
        <v>5228</v>
      </c>
      <c r="AM24" s="21">
        <f>SUM(AM25:AM29)</f>
        <v>3024</v>
      </c>
      <c r="AN24" s="21">
        <f>SUM(AN25:AN29)</f>
        <v>3720</v>
      </c>
      <c r="AO24" s="22">
        <f t="shared" si="167"/>
        <v>0.57842387146136187</v>
      </c>
      <c r="AP24" s="22">
        <f t="shared" si="123"/>
        <v>0.81290322580645158</v>
      </c>
      <c r="AQ24" s="21">
        <f>SUM(AQ25:AQ29)</f>
        <v>4221978.96</v>
      </c>
      <c r="AR24" s="21">
        <f t="shared" ref="AR24:AS24" si="170">SUM(AR25:AR29)</f>
        <v>2888573.4499999997</v>
      </c>
      <c r="AS24" s="21">
        <f t="shared" si="170"/>
        <v>2353635.4700000002</v>
      </c>
      <c r="AT24" s="22">
        <f t="shared" si="102"/>
        <v>0.6841752356814208</v>
      </c>
      <c r="AU24" s="22">
        <f t="shared" si="124"/>
        <v>1.2272815764456504</v>
      </c>
      <c r="AV24" s="21">
        <f>SUM(AV25:AV29)</f>
        <v>750000</v>
      </c>
      <c r="AW24" s="21">
        <f>SUM(AW25:AW29)</f>
        <v>426812.6</v>
      </c>
      <c r="AX24" s="21">
        <f>SUM(AX25:AX29)</f>
        <v>574242.73</v>
      </c>
      <c r="AY24" s="22">
        <f t="shared" si="103"/>
        <v>0.56908346666666665</v>
      </c>
      <c r="AZ24" s="22">
        <f t="shared" si="125"/>
        <v>0.74326165174089365</v>
      </c>
      <c r="BA24" s="21">
        <f>SUM(BA25:BA29)</f>
        <v>86412</v>
      </c>
      <c r="BB24" s="21">
        <f>SUM(BB25:BB29)</f>
        <v>15231.07</v>
      </c>
      <c r="BC24" s="21">
        <f>SUM(BC25:BC29)</f>
        <v>2562.0699999999997</v>
      </c>
      <c r="BD24" s="22">
        <f t="shared" si="126"/>
        <v>0.1762610517057816</v>
      </c>
      <c r="BE24" s="22" t="str">
        <f t="shared" si="127"/>
        <v>св.200</v>
      </c>
      <c r="BF24" s="21">
        <f>SUM(BF25:BF29)</f>
        <v>336684</v>
      </c>
      <c r="BG24" s="21">
        <f>SUM(BG25:BG29)</f>
        <v>191713.04</v>
      </c>
      <c r="BH24" s="21">
        <f>SUM(BH25:BH29)</f>
        <v>240129.16</v>
      </c>
      <c r="BI24" s="22">
        <f t="shared" si="104"/>
        <v>0.56941535683311362</v>
      </c>
      <c r="BJ24" s="22">
        <f t="shared" si="128"/>
        <v>0.79837467469590118</v>
      </c>
      <c r="BK24" s="21">
        <f>SUM(BK25:BK29)</f>
        <v>0</v>
      </c>
      <c r="BL24" s="21">
        <f>SUM(BL25:BL29)</f>
        <v>0</v>
      </c>
      <c r="BM24" s="21">
        <f>SUM(BM25:BM29)</f>
        <v>0</v>
      </c>
      <c r="BN24" s="22" t="str">
        <f t="shared" si="162"/>
        <v xml:space="preserve"> </v>
      </c>
      <c r="BO24" s="22" t="str">
        <f t="shared" si="129"/>
        <v xml:space="preserve"> </v>
      </c>
      <c r="BP24" s="21">
        <f>SUM(BP25:BP29)</f>
        <v>1000000</v>
      </c>
      <c r="BQ24" s="21">
        <f>SUM(BQ25:BQ29)</f>
        <v>627049.68999999994</v>
      </c>
      <c r="BR24" s="21">
        <f>SUM(BR25:BR29)</f>
        <v>626622.91</v>
      </c>
      <c r="BS24" s="22">
        <f t="shared" si="105"/>
        <v>0.62704968999999999</v>
      </c>
      <c r="BT24" s="22">
        <f t="shared" si="158"/>
        <v>1.0006810794709053</v>
      </c>
      <c r="BU24" s="21">
        <f>SUM(BU25:BU29)</f>
        <v>601470</v>
      </c>
      <c r="BV24" s="21">
        <f>SUM(BV25:BV29)</f>
        <v>354305.35</v>
      </c>
      <c r="BW24" s="21">
        <f>SUM(BW25:BW29)</f>
        <v>283045.34999999998</v>
      </c>
      <c r="BX24" s="22">
        <f t="shared" si="107"/>
        <v>0.58906570568773164</v>
      </c>
      <c r="BY24" s="22">
        <f t="shared" si="131"/>
        <v>1.2517617759839545</v>
      </c>
      <c r="BZ24" s="21">
        <f>SUM(BZ25:BZ29)</f>
        <v>200000</v>
      </c>
      <c r="CA24" s="21">
        <f>SUM(CA25:CA29)</f>
        <v>0</v>
      </c>
      <c r="CB24" s="21">
        <f>SUM(CB25:CB29)</f>
        <v>109000</v>
      </c>
      <c r="CC24" s="22" t="str">
        <f t="shared" si="163"/>
        <v xml:space="preserve"> </v>
      </c>
      <c r="CD24" s="22">
        <f t="shared" si="132"/>
        <v>0</v>
      </c>
      <c r="CE24" s="28">
        <f>SUM(CE25:CE29)</f>
        <v>530000</v>
      </c>
      <c r="CF24" s="28">
        <f>SUM(CF25:CF29)</f>
        <v>683458.66999999993</v>
      </c>
      <c r="CG24" s="28">
        <f>SUM(CG25:CG29)</f>
        <v>327296.46000000002</v>
      </c>
      <c r="CH24" s="22">
        <f t="shared" si="133"/>
        <v>1.2895446603773584</v>
      </c>
      <c r="CI24" s="22" t="str">
        <f t="shared" si="145"/>
        <v>св.200</v>
      </c>
      <c r="CJ24" s="21">
        <f>SUM(CJ25:CJ29)</f>
        <v>500000</v>
      </c>
      <c r="CK24" s="21">
        <f>SUM(CK25:CK29)</f>
        <v>480678.67</v>
      </c>
      <c r="CL24" s="21">
        <f>SUM(CL25:CL29)</f>
        <v>230118.25</v>
      </c>
      <c r="CM24" s="22">
        <f t="shared" si="134"/>
        <v>0.96135733999999995</v>
      </c>
      <c r="CN24" s="22" t="str">
        <f t="shared" si="135"/>
        <v>св.200</v>
      </c>
      <c r="CO24" s="21">
        <f>SUM(CO25:CO29)</f>
        <v>30000</v>
      </c>
      <c r="CP24" s="21">
        <f>SUM(CP25:CP29)</f>
        <v>202780</v>
      </c>
      <c r="CQ24" s="21">
        <f>SUM(CQ25:CQ29)</f>
        <v>97178.21</v>
      </c>
      <c r="CR24" s="22" t="str">
        <f t="shared" si="136"/>
        <v>СВ.200</v>
      </c>
      <c r="CS24" s="22" t="str">
        <f t="shared" si="137"/>
        <v>св.200</v>
      </c>
      <c r="CT24" s="21">
        <f>SUM(CT25:CT29)</f>
        <v>0</v>
      </c>
      <c r="CU24" s="21">
        <f>SUM(CU25:CU29)</f>
        <v>0</v>
      </c>
      <c r="CV24" s="21">
        <f>SUM(CV25:CV29)</f>
        <v>0</v>
      </c>
      <c r="CW24" s="41" t="str">
        <f t="shared" si="138"/>
        <v xml:space="preserve"> </v>
      </c>
      <c r="CX24" s="41" t="str">
        <f t="shared" si="139"/>
        <v xml:space="preserve"> </v>
      </c>
      <c r="CY24" s="21">
        <f>SUM(CY25:CY29)</f>
        <v>0</v>
      </c>
      <c r="CZ24" s="21">
        <f>SUM(CZ25:CZ29)</f>
        <v>0</v>
      </c>
      <c r="DA24" s="21">
        <f>SUM(DA25:DA29)</f>
        <v>0</v>
      </c>
      <c r="DB24" s="22" t="str">
        <f t="shared" si="110"/>
        <v xml:space="preserve"> </v>
      </c>
      <c r="DC24" s="22" t="str">
        <f t="shared" si="140"/>
        <v xml:space="preserve"> </v>
      </c>
      <c r="DD24" s="21">
        <f>SUM(DD25:DD29)</f>
        <v>206000</v>
      </c>
      <c r="DE24" s="21">
        <f>SUM(DE25:DE29)</f>
        <v>189642.03</v>
      </c>
      <c r="DF24" s="21">
        <f>SUM(DF25:DF29)</f>
        <v>185369.79</v>
      </c>
      <c r="DG24" s="22">
        <f t="shared" si="111"/>
        <v>0.9205923786407767</v>
      </c>
      <c r="DH24" s="22">
        <f t="shared" si="141"/>
        <v>1.023047121108569</v>
      </c>
      <c r="DI24" s="21">
        <f>SUM(DI25:DI29)</f>
        <v>361</v>
      </c>
      <c r="DJ24" s="21">
        <f>SUM(DJ25:DJ29)</f>
        <v>5367</v>
      </c>
      <c r="DK24" s="22">
        <f>IF(DI24&lt;=0," ",IF(DI24/DJ24*100&gt;200,"св.200",DI24/DJ24))</f>
        <v>6.726290292528414E-2</v>
      </c>
      <c r="DL24" s="21">
        <f>SUM(DL25:DL29)</f>
        <v>0</v>
      </c>
      <c r="DM24" s="21">
        <f>SUM(DM25:DM29)</f>
        <v>0</v>
      </c>
      <c r="DN24" s="21">
        <f>SUM(DN25:DN29)</f>
        <v>0</v>
      </c>
      <c r="DO24" s="22" t="str">
        <f t="shared" si="112"/>
        <v xml:space="preserve"> </v>
      </c>
      <c r="DP24" s="22" t="str">
        <f t="shared" si="142"/>
        <v xml:space="preserve"> </v>
      </c>
      <c r="DQ24" s="21">
        <f>SUM(DQ25:DQ29)</f>
        <v>111412.96</v>
      </c>
      <c r="DR24" s="21">
        <f>SUM(DR25:DR29)</f>
        <v>0</v>
      </c>
      <c r="DS24" s="21">
        <f>SUM(DS25:DS29)</f>
        <v>0</v>
      </c>
      <c r="DT24" s="22" t="str">
        <f t="shared" si="113"/>
        <v xml:space="preserve"> </v>
      </c>
      <c r="DU24" s="22" t="str">
        <f t="shared" si="143"/>
        <v xml:space="preserve"> </v>
      </c>
    </row>
    <row r="25" spans="1:125" s="29" customFormat="1" ht="16.5" customHeight="1" outlineLevel="1" x14ac:dyDescent="0.25">
      <c r="A25" s="16">
        <v>16</v>
      </c>
      <c r="B25" s="8" t="s">
        <v>61</v>
      </c>
      <c r="C25" s="56">
        <f t="shared" ref="C25:D29" si="171">H25+AQ25</f>
        <v>45332680.960000001</v>
      </c>
      <c r="D25" s="56">
        <f t="shared" si="171"/>
        <v>32748075.789999999</v>
      </c>
      <c r="E25" s="24">
        <f t="shared" ref="E25:E29" si="172">J25+AS25</f>
        <v>30054600.91</v>
      </c>
      <c r="F25" s="25">
        <f t="shared" si="93"/>
        <v>0.72239442046006008</v>
      </c>
      <c r="G25" s="25">
        <f t="shared" si="94"/>
        <v>1.0896193859990271</v>
      </c>
      <c r="H25" s="15">
        <f t="shared" ref="H25:J29" si="173">W25++AG25+M25+AB25+AL25+R25</f>
        <v>41530000</v>
      </c>
      <c r="I25" s="20">
        <f t="shared" si="173"/>
        <v>29880833.349999998</v>
      </c>
      <c r="J25" s="15">
        <f>Y25++AI25+O25+AD25+AN25+T25</f>
        <v>27916291.34</v>
      </c>
      <c r="K25" s="25">
        <f t="shared" si="95"/>
        <v>0.71949996026968455</v>
      </c>
      <c r="L25" s="25">
        <f t="shared" si="117"/>
        <v>1.0703726002166016</v>
      </c>
      <c r="M25" s="45">
        <v>35500000</v>
      </c>
      <c r="N25" s="45">
        <v>26732723.969999999</v>
      </c>
      <c r="O25" s="45">
        <v>24808120.07</v>
      </c>
      <c r="P25" s="25">
        <f t="shared" si="96"/>
        <v>0.75303447802816903</v>
      </c>
      <c r="Q25" s="25">
        <f t="shared" si="118"/>
        <v>1.0775795946879259</v>
      </c>
      <c r="R25" s="45">
        <v>1900000</v>
      </c>
      <c r="S25" s="45">
        <v>1591040.95</v>
      </c>
      <c r="T25" s="45">
        <v>1382775.51</v>
      </c>
      <c r="U25" s="25">
        <f t="shared" si="97"/>
        <v>0.83738997368421053</v>
      </c>
      <c r="V25" s="25">
        <f t="shared" ref="V25:V29" si="174">IF(S25=0," ",IF(S25/T25*100&gt;200,"св.200",S25/T25))</f>
        <v>1.1506140646069152</v>
      </c>
      <c r="W25" s="45"/>
      <c r="X25" s="45"/>
      <c r="Y25" s="45"/>
      <c r="Z25" s="25" t="str">
        <f t="shared" si="98"/>
        <v xml:space="preserve"> </v>
      </c>
      <c r="AA25" s="25" t="str">
        <f t="shared" si="120"/>
        <v xml:space="preserve"> </v>
      </c>
      <c r="AB25" s="45">
        <v>1550000</v>
      </c>
      <c r="AC25" s="45">
        <v>189893.9</v>
      </c>
      <c r="AD25" s="45">
        <v>290435.20000000001</v>
      </c>
      <c r="AE25" s="25">
        <f t="shared" si="99"/>
        <v>0.12251219354838709</v>
      </c>
      <c r="AF25" s="25">
        <f t="shared" si="121"/>
        <v>0.65382536276594572</v>
      </c>
      <c r="AG25" s="45">
        <v>2580000</v>
      </c>
      <c r="AH25" s="45">
        <v>1367174.53</v>
      </c>
      <c r="AI25" s="45">
        <v>1434960.56</v>
      </c>
      <c r="AJ25" s="25">
        <f t="shared" si="100"/>
        <v>0.52991260852713185</v>
      </c>
      <c r="AK25" s="25">
        <f t="shared" si="122"/>
        <v>0.95276105010161394</v>
      </c>
      <c r="AL25" s="45"/>
      <c r="AM25" s="45"/>
      <c r="AN25" s="45"/>
      <c r="AO25" s="25" t="str">
        <f t="shared" si="167"/>
        <v xml:space="preserve"> </v>
      </c>
      <c r="AP25" s="25" t="str">
        <f t="shared" si="123"/>
        <v xml:space="preserve"> </v>
      </c>
      <c r="AQ25" s="9">
        <f>AV25+BA25+BF25+BK25+BP25+BU25+BZ25+CE25+CY25+DD25+DL25+CT25+DQ25+400000</f>
        <v>3802680.96</v>
      </c>
      <c r="AR25" s="9">
        <f>AW25+BB25+BG25+BL25+BQ25+BV25+CA25+CF25+CZ25+DE25+DM25+CU25+DI25+DR25+400000</f>
        <v>2867242.44</v>
      </c>
      <c r="AS25" s="9">
        <f>AX25+BC25+BH25+BM25+BR25+BW25+CB25+CG25+DA25+DF25+DN25+CV25+DJ25</f>
        <v>2138309.5699999998</v>
      </c>
      <c r="AT25" s="25">
        <f t="shared" si="102"/>
        <v>0.75400552140982136</v>
      </c>
      <c r="AU25" s="25">
        <f t="shared" si="124"/>
        <v>1.340892114138553</v>
      </c>
      <c r="AV25" s="45">
        <v>750000</v>
      </c>
      <c r="AW25" s="45">
        <v>426812.6</v>
      </c>
      <c r="AX25" s="45">
        <v>574242.73</v>
      </c>
      <c r="AY25" s="25">
        <f t="shared" si="103"/>
        <v>0.56908346666666665</v>
      </c>
      <c r="AZ25" s="25">
        <f t="shared" si="125"/>
        <v>0.74326165174089365</v>
      </c>
      <c r="BA25" s="45">
        <v>4048</v>
      </c>
      <c r="BB25" s="45">
        <v>4581</v>
      </c>
      <c r="BC25" s="45">
        <v>881</v>
      </c>
      <c r="BD25" s="25">
        <f t="shared" si="126"/>
        <v>1.1316699604743083</v>
      </c>
      <c r="BE25" s="25" t="str">
        <f t="shared" ref="BE25:BE31" si="175">IF(BC25=0," ",IF(BB25/BC25*100&gt;200,"св.200",BB25/BC25))</f>
        <v>св.200</v>
      </c>
      <c r="BF25" s="45">
        <v>330000</v>
      </c>
      <c r="BG25" s="45">
        <v>187257.04</v>
      </c>
      <c r="BH25" s="45">
        <v>235955.37</v>
      </c>
      <c r="BI25" s="25">
        <f t="shared" si="104"/>
        <v>0.56744557575757582</v>
      </c>
      <c r="BJ25" s="25">
        <f t="shared" si="128"/>
        <v>0.79361211401969789</v>
      </c>
      <c r="BK25" s="45"/>
      <c r="BL25" s="45"/>
      <c r="BM25" s="45"/>
      <c r="BN25" s="25" t="str">
        <f t="shared" si="162"/>
        <v xml:space="preserve"> </v>
      </c>
      <c r="BO25" s="25" t="str">
        <f t="shared" si="129"/>
        <v xml:space="preserve"> </v>
      </c>
      <c r="BP25" s="45">
        <v>1000000</v>
      </c>
      <c r="BQ25" s="45">
        <v>627049.68999999994</v>
      </c>
      <c r="BR25" s="45">
        <v>626622.91</v>
      </c>
      <c r="BS25" s="25">
        <f t="shared" si="105"/>
        <v>0.62704968999999999</v>
      </c>
      <c r="BT25" s="25">
        <f t="shared" si="158"/>
        <v>1.0006810794709053</v>
      </c>
      <c r="BU25" s="45">
        <v>507220</v>
      </c>
      <c r="BV25" s="45">
        <v>352880.41</v>
      </c>
      <c r="BW25" s="45">
        <v>185574.31</v>
      </c>
      <c r="BX25" s="25">
        <f t="shared" si="107"/>
        <v>0.69571469973581479</v>
      </c>
      <c r="BY25" s="25">
        <f t="shared" si="131"/>
        <v>1.9015585185255437</v>
      </c>
      <c r="BZ25" s="45"/>
      <c r="CA25" s="45"/>
      <c r="CB25" s="45"/>
      <c r="CC25" s="25" t="str">
        <f t="shared" si="163"/>
        <v xml:space="preserve"> </v>
      </c>
      <c r="CD25" s="25" t="str">
        <f t="shared" si="132"/>
        <v xml:space="preserve"> </v>
      </c>
      <c r="CE25" s="24">
        <f t="shared" ref="CE25:CG29" si="176">CJ25+CO25</f>
        <v>500000</v>
      </c>
      <c r="CF25" s="24">
        <f t="shared" si="176"/>
        <v>683458.66999999993</v>
      </c>
      <c r="CG25" s="24">
        <f t="shared" si="176"/>
        <v>327296.46000000002</v>
      </c>
      <c r="CH25" s="25">
        <f t="shared" si="133"/>
        <v>1.3669173399999999</v>
      </c>
      <c r="CI25" s="25" t="str">
        <f t="shared" si="145"/>
        <v>св.200</v>
      </c>
      <c r="CJ25" s="45">
        <v>500000</v>
      </c>
      <c r="CK25" s="45">
        <v>480678.67</v>
      </c>
      <c r="CL25" s="45">
        <v>230118.25</v>
      </c>
      <c r="CM25" s="25">
        <f t="shared" si="134"/>
        <v>0.96135733999999995</v>
      </c>
      <c r="CN25" s="25" t="str">
        <f t="shared" si="135"/>
        <v>св.200</v>
      </c>
      <c r="CO25" s="45"/>
      <c r="CP25" s="45">
        <v>202780</v>
      </c>
      <c r="CQ25" s="31">
        <v>97178.21</v>
      </c>
      <c r="CR25" s="25" t="str">
        <f t="shared" si="136"/>
        <v xml:space="preserve"> </v>
      </c>
      <c r="CS25" s="25" t="str">
        <f t="shared" si="137"/>
        <v>св.200</v>
      </c>
      <c r="CT25" s="45"/>
      <c r="CU25" s="45"/>
      <c r="CV25" s="45"/>
      <c r="CW25" s="25" t="str">
        <f t="shared" si="138"/>
        <v xml:space="preserve"> </v>
      </c>
      <c r="CX25" s="25" t="str">
        <f t="shared" si="139"/>
        <v xml:space="preserve"> </v>
      </c>
      <c r="CY25" s="45"/>
      <c r="CZ25" s="45"/>
      <c r="DA25" s="45"/>
      <c r="DB25" s="25" t="str">
        <f t="shared" si="110"/>
        <v xml:space="preserve"> </v>
      </c>
      <c r="DC25" s="25" t="str">
        <f t="shared" si="140"/>
        <v xml:space="preserve"> </v>
      </c>
      <c r="DD25" s="45">
        <v>200000</v>
      </c>
      <c r="DE25" s="45">
        <v>184842.03</v>
      </c>
      <c r="DF25" s="45">
        <v>182369.79</v>
      </c>
      <c r="DG25" s="25">
        <f t="shared" si="111"/>
        <v>0.92421014999999995</v>
      </c>
      <c r="DH25" s="25">
        <f t="shared" si="141"/>
        <v>1.0135561926128225</v>
      </c>
      <c r="DI25" s="45">
        <v>361</v>
      </c>
      <c r="DJ25" s="45">
        <v>5367</v>
      </c>
      <c r="DK25" s="25">
        <f>IF(DJ25=0," ",IF(DI25/DJ25*100&gt;200,"св.200",DI25/DJ25))</f>
        <v>6.726290292528414E-2</v>
      </c>
      <c r="DL25" s="45"/>
      <c r="DM25" s="45"/>
      <c r="DN25" s="45"/>
      <c r="DO25" s="25" t="str">
        <f t="shared" si="112"/>
        <v xml:space="preserve"> </v>
      </c>
      <c r="DP25" s="25" t="str">
        <f t="shared" si="142"/>
        <v xml:space="preserve"> </v>
      </c>
      <c r="DQ25" s="45">
        <v>111412.96</v>
      </c>
      <c r="DR25" s="45"/>
      <c r="DS25" s="31"/>
      <c r="DT25" s="25" t="str">
        <f t="shared" si="113"/>
        <v xml:space="preserve"> </v>
      </c>
      <c r="DU25" s="25" t="str">
        <f t="shared" si="143"/>
        <v xml:space="preserve"> </v>
      </c>
    </row>
    <row r="26" spans="1:125" s="29" customFormat="1" ht="15.75" customHeight="1" outlineLevel="1" x14ac:dyDescent="0.25">
      <c r="A26" s="16">
        <v>17</v>
      </c>
      <c r="B26" s="8" t="s">
        <v>67</v>
      </c>
      <c r="C26" s="24">
        <f t="shared" si="171"/>
        <v>1682360</v>
      </c>
      <c r="D26" s="24">
        <f t="shared" si="171"/>
        <v>718252.94999999984</v>
      </c>
      <c r="E26" s="24">
        <f t="shared" si="172"/>
        <v>720135.42</v>
      </c>
      <c r="F26" s="25">
        <f t="shared" si="93"/>
        <v>0.42693178035616625</v>
      </c>
      <c r="G26" s="25">
        <f t="shared" si="94"/>
        <v>0.99738594999257191</v>
      </c>
      <c r="H26" s="15">
        <f t="shared" si="173"/>
        <v>1410360</v>
      </c>
      <c r="I26" s="20">
        <f t="shared" si="173"/>
        <v>707602.87999999989</v>
      </c>
      <c r="J26" s="15">
        <f t="shared" si="173"/>
        <v>567992.80000000005</v>
      </c>
      <c r="K26" s="25">
        <f t="shared" si="95"/>
        <v>0.50171791599307969</v>
      </c>
      <c r="L26" s="25">
        <f t="shared" si="117"/>
        <v>1.2457955100839304</v>
      </c>
      <c r="M26" s="45">
        <v>200000</v>
      </c>
      <c r="N26" s="45">
        <v>138183.43</v>
      </c>
      <c r="O26" s="45">
        <v>125139.92</v>
      </c>
      <c r="P26" s="25">
        <f t="shared" si="96"/>
        <v>0.69091714999999998</v>
      </c>
      <c r="Q26" s="25">
        <f t="shared" si="118"/>
        <v>1.1042314075316653</v>
      </c>
      <c r="R26" s="45"/>
      <c r="S26" s="45"/>
      <c r="T26" s="45"/>
      <c r="U26" s="25" t="str">
        <f t="shared" si="97"/>
        <v xml:space="preserve"> </v>
      </c>
      <c r="V26" s="25" t="str">
        <f t="shared" si="174"/>
        <v xml:space="preserve"> </v>
      </c>
      <c r="W26" s="45"/>
      <c r="X26" s="45"/>
      <c r="Y26" s="45"/>
      <c r="Z26" s="25" t="str">
        <f t="shared" si="98"/>
        <v xml:space="preserve"> </v>
      </c>
      <c r="AA26" s="25" t="str">
        <f t="shared" si="120"/>
        <v xml:space="preserve"> </v>
      </c>
      <c r="AB26" s="45">
        <v>120000</v>
      </c>
      <c r="AC26" s="45">
        <v>14485.95</v>
      </c>
      <c r="AD26" s="45">
        <v>15554.73</v>
      </c>
      <c r="AE26" s="25">
        <f t="shared" si="99"/>
        <v>0.12071625000000001</v>
      </c>
      <c r="AF26" s="25">
        <f t="shared" si="121"/>
        <v>0.9312890676983786</v>
      </c>
      <c r="AG26" s="45">
        <v>1090000</v>
      </c>
      <c r="AH26" s="45">
        <v>554513.5</v>
      </c>
      <c r="AI26" s="45">
        <v>426978.15</v>
      </c>
      <c r="AJ26" s="25">
        <f t="shared" si="100"/>
        <v>0.50872798165137612</v>
      </c>
      <c r="AK26" s="25">
        <f t="shared" si="122"/>
        <v>1.2986929190638912</v>
      </c>
      <c r="AL26" s="45">
        <v>360</v>
      </c>
      <c r="AM26" s="45">
        <v>420</v>
      </c>
      <c r="AN26" s="45">
        <v>320</v>
      </c>
      <c r="AO26" s="25">
        <f t="shared" si="167"/>
        <v>1.1666666666666667</v>
      </c>
      <c r="AP26" s="25">
        <f t="shared" si="123"/>
        <v>1.3125</v>
      </c>
      <c r="AQ26" s="9">
        <f>AV26+BA26+BF26+BK26+BP26+BU26+BZ26+CE26+CY26+DD26+DL26+CT26+DQ26</f>
        <v>272000</v>
      </c>
      <c r="AR26" s="9">
        <f>AW26+BB26+BG26+BL26+BQ26+BV26+CA26+CF26+CZ26+DE26+DM26+CU26+DI26+DR26</f>
        <v>10650.07</v>
      </c>
      <c r="AS26" s="9">
        <f>AX26+BC26+BH26+BM26+BR26+BW26+CB26+CG26+DA26+DF26+DN26+CV26+DJ26</f>
        <v>152142.62</v>
      </c>
      <c r="AT26" s="25">
        <f t="shared" si="102"/>
        <v>3.9154669117647055E-2</v>
      </c>
      <c r="AU26" s="25">
        <f t="shared" si="124"/>
        <v>7.0000569202765137E-2</v>
      </c>
      <c r="AV26" s="45"/>
      <c r="AW26" s="45"/>
      <c r="AX26" s="45"/>
      <c r="AY26" s="25" t="str">
        <f t="shared" si="103"/>
        <v xml:space="preserve"> </v>
      </c>
      <c r="AZ26" s="25" t="str">
        <f t="shared" si="125"/>
        <v xml:space="preserve"> </v>
      </c>
      <c r="BA26" s="45">
        <v>10000</v>
      </c>
      <c r="BB26" s="45">
        <v>10650.07</v>
      </c>
      <c r="BC26" s="45"/>
      <c r="BD26" s="25">
        <f t="shared" si="126"/>
        <v>1.065007</v>
      </c>
      <c r="BE26" s="25" t="str">
        <f t="shared" si="175"/>
        <v xml:space="preserve"> </v>
      </c>
      <c r="BF26" s="45"/>
      <c r="BG26" s="45"/>
      <c r="BH26" s="45"/>
      <c r="BI26" s="25" t="str">
        <f t="shared" si="104"/>
        <v xml:space="preserve"> </v>
      </c>
      <c r="BJ26" s="25" t="str">
        <f t="shared" si="128"/>
        <v xml:space="preserve"> </v>
      </c>
      <c r="BK26" s="45"/>
      <c r="BL26" s="45"/>
      <c r="BM26" s="45"/>
      <c r="BN26" s="25" t="str">
        <f t="shared" si="162"/>
        <v xml:space="preserve"> </v>
      </c>
      <c r="BO26" s="25" t="str">
        <f t="shared" si="129"/>
        <v xml:space="preserve"> </v>
      </c>
      <c r="BP26" s="45"/>
      <c r="BQ26" s="45"/>
      <c r="BR26" s="45"/>
      <c r="BS26" s="25" t="str">
        <f t="shared" si="105"/>
        <v xml:space="preserve"> </v>
      </c>
      <c r="BT26" s="25" t="str">
        <f t="shared" si="158"/>
        <v xml:space="preserve"> </v>
      </c>
      <c r="BU26" s="45">
        <v>32000</v>
      </c>
      <c r="BV26" s="45"/>
      <c r="BW26" s="45">
        <v>43142.62</v>
      </c>
      <c r="BX26" s="25" t="str">
        <f>IF(BV26&lt;=0," ",IF(BU26&lt;=0," ",IF(BV26/BU26*100&gt;200,"СВ.200",BV26/BU26)))</f>
        <v xml:space="preserve"> </v>
      </c>
      <c r="BY26" s="25">
        <f t="shared" si="131"/>
        <v>0</v>
      </c>
      <c r="BZ26" s="45">
        <v>200000</v>
      </c>
      <c r="CA26" s="45"/>
      <c r="CB26" s="45">
        <v>109000</v>
      </c>
      <c r="CC26" s="25" t="str">
        <f t="shared" si="163"/>
        <v xml:space="preserve"> </v>
      </c>
      <c r="CD26" s="25">
        <f t="shared" si="132"/>
        <v>0</v>
      </c>
      <c r="CE26" s="24">
        <f t="shared" si="176"/>
        <v>30000</v>
      </c>
      <c r="CF26" s="24">
        <f t="shared" si="176"/>
        <v>0</v>
      </c>
      <c r="CG26" s="24">
        <f t="shared" si="176"/>
        <v>0</v>
      </c>
      <c r="CH26" s="25" t="str">
        <f t="shared" si="133"/>
        <v xml:space="preserve"> </v>
      </c>
      <c r="CI26" s="25" t="str">
        <f t="shared" si="145"/>
        <v xml:space="preserve"> </v>
      </c>
      <c r="CJ26" s="45"/>
      <c r="CK26" s="45"/>
      <c r="CL26" s="45"/>
      <c r="CM26" s="25" t="str">
        <f t="shared" si="134"/>
        <v xml:space="preserve"> </v>
      </c>
      <c r="CN26" s="25" t="str">
        <f t="shared" si="135"/>
        <v xml:space="preserve"> </v>
      </c>
      <c r="CO26" s="45">
        <v>30000</v>
      </c>
      <c r="CP26" s="45"/>
      <c r="CQ26" s="45"/>
      <c r="CR26" s="25" t="str">
        <f t="shared" si="136"/>
        <v xml:space="preserve"> </v>
      </c>
      <c r="CS26" s="25" t="str">
        <f t="shared" si="137"/>
        <v xml:space="preserve"> </v>
      </c>
      <c r="CT26" s="45"/>
      <c r="CU26" s="45"/>
      <c r="CV26" s="45"/>
      <c r="CW26" s="25" t="str">
        <f t="shared" si="138"/>
        <v xml:space="preserve"> </v>
      </c>
      <c r="CX26" s="25" t="str">
        <f t="shared" si="139"/>
        <v xml:space="preserve"> </v>
      </c>
      <c r="CY26" s="45"/>
      <c r="CZ26" s="45"/>
      <c r="DA26" s="45"/>
      <c r="DB26" s="25" t="str">
        <f t="shared" si="110"/>
        <v xml:space="preserve"> </v>
      </c>
      <c r="DC26" s="25" t="str">
        <f t="shared" si="140"/>
        <v xml:space="preserve"> </v>
      </c>
      <c r="DD26" s="45"/>
      <c r="DE26" s="45"/>
      <c r="DF26" s="45"/>
      <c r="DG26" s="25" t="str">
        <f t="shared" si="111"/>
        <v xml:space="preserve"> </v>
      </c>
      <c r="DH26" s="25" t="str">
        <f t="shared" si="141"/>
        <v xml:space="preserve"> </v>
      </c>
      <c r="DI26" s="45"/>
      <c r="DJ26" s="45"/>
      <c r="DK26" s="25" t="str">
        <f>IF(DJ26=0," ",IF(DI26/DJ26*100&gt;200,"св.200",DI26/DJ26))</f>
        <v xml:space="preserve"> </v>
      </c>
      <c r="DL26" s="45"/>
      <c r="DM26" s="45"/>
      <c r="DN26" s="45"/>
      <c r="DO26" s="25" t="str">
        <f t="shared" si="112"/>
        <v xml:space="preserve"> </v>
      </c>
      <c r="DP26" s="25" t="str">
        <f t="shared" si="142"/>
        <v xml:space="preserve"> </v>
      </c>
      <c r="DQ26" s="45"/>
      <c r="DR26" s="45"/>
      <c r="DS26" s="31"/>
      <c r="DT26" s="25" t="str">
        <f t="shared" si="113"/>
        <v xml:space="preserve"> </v>
      </c>
      <c r="DU26" s="25" t="str">
        <f t="shared" si="143"/>
        <v xml:space="preserve"> </v>
      </c>
    </row>
    <row r="27" spans="1:125" s="29" customFormat="1" ht="15.75" customHeight="1" outlineLevel="1" x14ac:dyDescent="0.25">
      <c r="A27" s="16">
        <v>18</v>
      </c>
      <c r="B27" s="8" t="s">
        <v>38</v>
      </c>
      <c r="C27" s="24">
        <f t="shared" si="171"/>
        <v>416618</v>
      </c>
      <c r="D27" s="24">
        <f t="shared" si="171"/>
        <v>139447.13</v>
      </c>
      <c r="E27" s="24">
        <f t="shared" si="172"/>
        <v>223460.05000000002</v>
      </c>
      <c r="F27" s="25">
        <f t="shared" si="93"/>
        <v>0.33471220638570587</v>
      </c>
      <c r="G27" s="25">
        <f t="shared" si="94"/>
        <v>0.62403606371698206</v>
      </c>
      <c r="H27" s="15">
        <f t="shared" si="173"/>
        <v>413368</v>
      </c>
      <c r="I27" s="20">
        <f t="shared" si="173"/>
        <v>139072.19</v>
      </c>
      <c r="J27" s="15">
        <f t="shared" si="173"/>
        <v>223418.39</v>
      </c>
      <c r="K27" s="25">
        <f t="shared" si="95"/>
        <v>0.33643675852992977</v>
      </c>
      <c r="L27" s="25">
        <f t="shared" si="117"/>
        <v>0.62247422873291669</v>
      </c>
      <c r="M27" s="45">
        <v>65000</v>
      </c>
      <c r="N27" s="45">
        <v>35863.589999999997</v>
      </c>
      <c r="O27" s="45">
        <v>40153.06</v>
      </c>
      <c r="P27" s="25">
        <f t="shared" si="96"/>
        <v>0.55174753846153846</v>
      </c>
      <c r="Q27" s="25">
        <f t="shared" si="118"/>
        <v>0.89317202723777467</v>
      </c>
      <c r="R27" s="45"/>
      <c r="S27" s="45"/>
      <c r="T27" s="45"/>
      <c r="U27" s="25" t="str">
        <f t="shared" si="97"/>
        <v xml:space="preserve"> </v>
      </c>
      <c r="V27" s="25" t="str">
        <f t="shared" si="174"/>
        <v xml:space="preserve"> </v>
      </c>
      <c r="W27" s="45"/>
      <c r="X27" s="45"/>
      <c r="Y27" s="45"/>
      <c r="Z27" s="25" t="str">
        <f t="shared" si="98"/>
        <v xml:space="preserve"> </v>
      </c>
      <c r="AA27" s="25" t="str">
        <f t="shared" si="120"/>
        <v xml:space="preserve"> </v>
      </c>
      <c r="AB27" s="45">
        <v>12000</v>
      </c>
      <c r="AC27" s="45">
        <v>89.68</v>
      </c>
      <c r="AD27" s="45">
        <v>995.67</v>
      </c>
      <c r="AE27" s="25">
        <f t="shared" si="99"/>
        <v>7.4733333333333336E-3</v>
      </c>
      <c r="AF27" s="25">
        <f>IF(AC27&lt;=0," ",IF(AC27/AD27*100&gt;200,"св.200",AC27/AD27))</f>
        <v>9.0070003113481387E-2</v>
      </c>
      <c r="AG27" s="45">
        <v>335000</v>
      </c>
      <c r="AH27" s="45">
        <v>102208.92</v>
      </c>
      <c r="AI27" s="45">
        <v>181369.66</v>
      </c>
      <c r="AJ27" s="25">
        <f t="shared" si="100"/>
        <v>0.30510125373134328</v>
      </c>
      <c r="AK27" s="25">
        <f t="shared" si="122"/>
        <v>0.56353923804014405</v>
      </c>
      <c r="AL27" s="45">
        <v>1368</v>
      </c>
      <c r="AM27" s="45">
        <v>910</v>
      </c>
      <c r="AN27" s="45">
        <v>900</v>
      </c>
      <c r="AO27" s="25">
        <f t="shared" si="167"/>
        <v>0.66520467836257313</v>
      </c>
      <c r="AP27" s="25">
        <f t="shared" si="123"/>
        <v>1.0111111111111111</v>
      </c>
      <c r="AQ27" s="9">
        <f>AV27+BA27+BF27+BK27+BP27+BU27+BZ27+CE27+CY27+DD27+DL27+CT27+DQ27</f>
        <v>3250</v>
      </c>
      <c r="AR27" s="9">
        <f>AW27+BB27+BG27+BL27+BQ27+BV27+CA27+CF27+CZ27+DE27+DM27+CU27+DI27+DR27</f>
        <v>374.94</v>
      </c>
      <c r="AS27" s="9">
        <f>AX27+BC27+BH27+BM27+BR27+BW27+CB27+CG27+DA27+DF27+DN27+CV27+DJ27</f>
        <v>41.66</v>
      </c>
      <c r="AT27" s="25">
        <f t="shared" si="102"/>
        <v>0.11536615384615384</v>
      </c>
      <c r="AU27" s="25" t="str">
        <f t="shared" si="124"/>
        <v>св.200</v>
      </c>
      <c r="AV27" s="45"/>
      <c r="AW27" s="45"/>
      <c r="AX27" s="45"/>
      <c r="AY27" s="25" t="str">
        <f t="shared" si="103"/>
        <v xml:space="preserve"> </v>
      </c>
      <c r="AZ27" s="25" t="str">
        <f t="shared" si="125"/>
        <v xml:space="preserve"> </v>
      </c>
      <c r="BA27" s="45"/>
      <c r="BB27" s="45"/>
      <c r="BC27" s="45"/>
      <c r="BD27" s="25" t="str">
        <f t="shared" si="126"/>
        <v xml:space="preserve"> </v>
      </c>
      <c r="BE27" s="25" t="str">
        <f t="shared" si="175"/>
        <v xml:space="preserve"> </v>
      </c>
      <c r="BF27" s="45"/>
      <c r="BG27" s="45"/>
      <c r="BH27" s="45"/>
      <c r="BI27" s="25" t="str">
        <f t="shared" si="104"/>
        <v xml:space="preserve"> </v>
      </c>
      <c r="BJ27" s="25" t="str">
        <f t="shared" si="128"/>
        <v xml:space="preserve"> </v>
      </c>
      <c r="BK27" s="45"/>
      <c r="BL27" s="45"/>
      <c r="BM27" s="45"/>
      <c r="BN27" s="25" t="str">
        <f t="shared" si="162"/>
        <v xml:space="preserve"> </v>
      </c>
      <c r="BO27" s="25" t="str">
        <f t="shared" si="129"/>
        <v xml:space="preserve"> </v>
      </c>
      <c r="BP27" s="45"/>
      <c r="BQ27" s="45"/>
      <c r="BR27" s="45"/>
      <c r="BS27" s="25" t="str">
        <f t="shared" si="105"/>
        <v xml:space="preserve"> </v>
      </c>
      <c r="BT27" s="25" t="str">
        <f t="shared" si="158"/>
        <v xml:space="preserve"> </v>
      </c>
      <c r="BU27" s="45">
        <v>3250</v>
      </c>
      <c r="BV27" s="45">
        <v>374.94</v>
      </c>
      <c r="BW27" s="45">
        <v>41.66</v>
      </c>
      <c r="BX27" s="25">
        <f>IF(BV27&lt;=0," ",IF(BU27&lt;=0," ",IF(BV27/BU27*100&gt;200,"СВ.200",BV27/BU27)))</f>
        <v>0.11536615384615384</v>
      </c>
      <c r="BY27" s="25" t="str">
        <f t="shared" si="131"/>
        <v>св.200</v>
      </c>
      <c r="BZ27" s="45"/>
      <c r="CA27" s="45"/>
      <c r="CB27" s="45"/>
      <c r="CC27" s="25" t="str">
        <f t="shared" si="163"/>
        <v xml:space="preserve"> </v>
      </c>
      <c r="CD27" s="25" t="str">
        <f t="shared" si="132"/>
        <v xml:space="preserve"> </v>
      </c>
      <c r="CE27" s="24">
        <f t="shared" si="176"/>
        <v>0</v>
      </c>
      <c r="CF27" s="24">
        <f t="shared" si="176"/>
        <v>0</v>
      </c>
      <c r="CG27" s="24">
        <f t="shared" si="176"/>
        <v>0</v>
      </c>
      <c r="CH27" s="25" t="str">
        <f t="shared" si="133"/>
        <v xml:space="preserve"> </v>
      </c>
      <c r="CI27" s="25" t="str">
        <f t="shared" si="145"/>
        <v xml:space="preserve"> </v>
      </c>
      <c r="CJ27" s="45"/>
      <c r="CK27" s="45"/>
      <c r="CL27" s="45"/>
      <c r="CM27" s="25" t="str">
        <f t="shared" si="134"/>
        <v xml:space="preserve"> </v>
      </c>
      <c r="CN27" s="25" t="str">
        <f t="shared" si="135"/>
        <v xml:space="preserve"> </v>
      </c>
      <c r="CO27" s="45"/>
      <c r="CP27" s="45"/>
      <c r="CQ27" s="45"/>
      <c r="CR27" s="25" t="str">
        <f t="shared" si="136"/>
        <v xml:space="preserve"> </v>
      </c>
      <c r="CS27" s="25" t="str">
        <f t="shared" si="137"/>
        <v xml:space="preserve"> </v>
      </c>
      <c r="CT27" s="45"/>
      <c r="CU27" s="45"/>
      <c r="CV27" s="45"/>
      <c r="CW27" s="25" t="str">
        <f t="shared" si="138"/>
        <v xml:space="preserve"> </v>
      </c>
      <c r="CX27" s="25" t="str">
        <f t="shared" si="139"/>
        <v xml:space="preserve"> </v>
      </c>
      <c r="CY27" s="45"/>
      <c r="CZ27" s="45"/>
      <c r="DA27" s="45"/>
      <c r="DB27" s="25" t="str">
        <f t="shared" si="110"/>
        <v xml:space="preserve"> </v>
      </c>
      <c r="DC27" s="25" t="str">
        <f t="shared" si="140"/>
        <v xml:space="preserve"> </v>
      </c>
      <c r="DD27" s="45"/>
      <c r="DE27" s="45"/>
      <c r="DF27" s="45"/>
      <c r="DG27" s="25" t="str">
        <f t="shared" si="111"/>
        <v xml:space="preserve"> </v>
      </c>
      <c r="DH27" s="25" t="str">
        <f t="shared" si="141"/>
        <v xml:space="preserve"> </v>
      </c>
      <c r="DI27" s="45"/>
      <c r="DJ27" s="45"/>
      <c r="DK27" s="25" t="str">
        <f>IF(DJ27=0," ",IF(DI27/DJ27*100&gt;200,"св.200",DI27/DJ27))</f>
        <v xml:space="preserve"> </v>
      </c>
      <c r="DL27" s="45"/>
      <c r="DM27" s="45"/>
      <c r="DN27" s="45"/>
      <c r="DO27" s="25" t="str">
        <f t="shared" si="112"/>
        <v xml:space="preserve"> </v>
      </c>
      <c r="DP27" s="25" t="str">
        <f>IF(DM27=0," ",IF(DM27/DN27*100&gt;200,"св.200",DM27/DN27))</f>
        <v xml:space="preserve"> </v>
      </c>
      <c r="DQ27" s="45"/>
      <c r="DR27" s="45"/>
      <c r="DS27" s="31"/>
      <c r="DT27" s="25" t="str">
        <f t="shared" si="113"/>
        <v xml:space="preserve"> </v>
      </c>
      <c r="DU27" s="25" t="str">
        <f>IF(DR27=0," ",IF(DR27/DS27*100&gt;200,"св.200",DR27/DS27))</f>
        <v xml:space="preserve"> </v>
      </c>
    </row>
    <row r="28" spans="1:125" s="29" customFormat="1" ht="16.5" customHeight="1" outlineLevel="1" x14ac:dyDescent="0.25">
      <c r="A28" s="16">
        <v>19</v>
      </c>
      <c r="B28" s="8" t="s">
        <v>109</v>
      </c>
      <c r="C28" s="24">
        <f t="shared" si="171"/>
        <v>1766548</v>
      </c>
      <c r="D28" s="24">
        <f t="shared" si="171"/>
        <v>744687.08999999985</v>
      </c>
      <c r="E28" s="24">
        <f t="shared" si="172"/>
        <v>1436257.44</v>
      </c>
      <c r="F28" s="25">
        <f t="shared" si="93"/>
        <v>0.42154930972721932</v>
      </c>
      <c r="G28" s="25">
        <f t="shared" si="94"/>
        <v>0.51849137157472258</v>
      </c>
      <c r="H28" s="15">
        <f t="shared" si="173"/>
        <v>1640500</v>
      </c>
      <c r="I28" s="20">
        <f t="shared" si="173"/>
        <v>740231.08999999985</v>
      </c>
      <c r="J28" s="15">
        <f t="shared" si="173"/>
        <v>1386415.8199999998</v>
      </c>
      <c r="K28" s="25">
        <f t="shared" si="95"/>
        <v>0.45122285278878382</v>
      </c>
      <c r="L28" s="25">
        <f t="shared" si="117"/>
        <v>0.5339170826830294</v>
      </c>
      <c r="M28" s="45">
        <v>262500</v>
      </c>
      <c r="N28" s="45">
        <v>176696.47</v>
      </c>
      <c r="O28" s="45">
        <v>169743.35999999999</v>
      </c>
      <c r="P28" s="25">
        <f t="shared" si="96"/>
        <v>0.67312940952380951</v>
      </c>
      <c r="Q28" s="25">
        <f t="shared" si="118"/>
        <v>1.0409624859552682</v>
      </c>
      <c r="R28" s="45"/>
      <c r="S28" s="45"/>
      <c r="T28" s="45"/>
      <c r="U28" s="25" t="str">
        <f>IF(S28&lt;=0," ",IF(R28&lt;=0," ",IF(S28/R28*100&gt;200,"СВ.200",S28/R28)))</f>
        <v xml:space="preserve"> </v>
      </c>
      <c r="V28" s="25" t="str">
        <f t="shared" si="174"/>
        <v xml:space="preserve"> </v>
      </c>
      <c r="W28" s="45"/>
      <c r="X28" s="45">
        <v>0.08</v>
      </c>
      <c r="Y28" s="45"/>
      <c r="Z28" s="25" t="str">
        <f t="shared" si="98"/>
        <v xml:space="preserve"> </v>
      </c>
      <c r="AA28" s="25" t="str">
        <f t="shared" si="120"/>
        <v xml:space="preserve"> </v>
      </c>
      <c r="AB28" s="45">
        <v>126000</v>
      </c>
      <c r="AC28" s="45">
        <v>6741.7</v>
      </c>
      <c r="AD28" s="45">
        <v>14237.02</v>
      </c>
      <c r="AE28" s="25">
        <f t="shared" si="99"/>
        <v>5.3505555555555556E-2</v>
      </c>
      <c r="AF28" s="25">
        <f t="shared" si="121"/>
        <v>0.47353308487309842</v>
      </c>
      <c r="AG28" s="45">
        <v>1250000</v>
      </c>
      <c r="AH28" s="45">
        <v>555598.84</v>
      </c>
      <c r="AI28" s="45">
        <v>1201535.44</v>
      </c>
      <c r="AJ28" s="25">
        <f t="shared" si="100"/>
        <v>0.44447907199999998</v>
      </c>
      <c r="AK28" s="25">
        <f t="shared" si="122"/>
        <v>0.4624073676927915</v>
      </c>
      <c r="AL28" s="45">
        <v>2000</v>
      </c>
      <c r="AM28" s="45">
        <v>1194</v>
      </c>
      <c r="AN28" s="45">
        <v>900</v>
      </c>
      <c r="AO28" s="25">
        <f t="shared" si="167"/>
        <v>0.59699999999999998</v>
      </c>
      <c r="AP28" s="25">
        <f t="shared" si="123"/>
        <v>1.3266666666666667</v>
      </c>
      <c r="AQ28" s="9">
        <f>AV28+BA28+BF28+BK28+BP28+BU28+BZ28+CE28+CY28+DD28+DL28+CT28+DQ28</f>
        <v>126048</v>
      </c>
      <c r="AR28" s="9">
        <f>AW28+BB28+BG28+BL28+BQ28+BV28+CA28+CF28+CZ28+DE28+DM28+CU28+DI28+DR28</f>
        <v>4456</v>
      </c>
      <c r="AS28" s="9">
        <f>AX28+BC28+BH28+BM28+BR28+BW28+CB28+CG28+DA28+DF28+DN28+CV28+DJ28</f>
        <v>49841.62</v>
      </c>
      <c r="AT28" s="25">
        <f t="shared" si="102"/>
        <v>3.5351612084285354E-2</v>
      </c>
      <c r="AU28" s="25">
        <f t="shared" si="124"/>
        <v>8.9403193555907687E-2</v>
      </c>
      <c r="AV28" s="45"/>
      <c r="AW28" s="45"/>
      <c r="AX28" s="45"/>
      <c r="AY28" s="25" t="str">
        <f t="shared" si="103"/>
        <v xml:space="preserve"> </v>
      </c>
      <c r="AZ28" s="25" t="str">
        <f t="shared" si="125"/>
        <v xml:space="preserve"> </v>
      </c>
      <c r="BA28" s="45">
        <v>72364</v>
      </c>
      <c r="BB28" s="45"/>
      <c r="BC28" s="45">
        <v>1681.07</v>
      </c>
      <c r="BD28" s="25" t="str">
        <f t="shared" si="126"/>
        <v xml:space="preserve"> </v>
      </c>
      <c r="BE28" s="25">
        <f t="shared" si="175"/>
        <v>0</v>
      </c>
      <c r="BF28" s="45">
        <v>6684</v>
      </c>
      <c r="BG28" s="45">
        <v>4456</v>
      </c>
      <c r="BH28" s="45">
        <v>4173.79</v>
      </c>
      <c r="BI28" s="25">
        <f t="shared" si="104"/>
        <v>0.66666666666666663</v>
      </c>
      <c r="BJ28" s="25">
        <f t="shared" si="128"/>
        <v>1.0676148057281272</v>
      </c>
      <c r="BK28" s="45"/>
      <c r="BL28" s="45"/>
      <c r="BM28" s="45"/>
      <c r="BN28" s="25" t="str">
        <f t="shared" si="162"/>
        <v xml:space="preserve"> </v>
      </c>
      <c r="BO28" s="25" t="str">
        <f t="shared" si="129"/>
        <v xml:space="preserve"> </v>
      </c>
      <c r="BP28" s="45"/>
      <c r="BQ28" s="45"/>
      <c r="BR28" s="45"/>
      <c r="BS28" s="25" t="str">
        <f t="shared" si="105"/>
        <v xml:space="preserve"> </v>
      </c>
      <c r="BT28" s="25" t="str">
        <f t="shared" si="158"/>
        <v xml:space="preserve"> </v>
      </c>
      <c r="BU28" s="45">
        <v>47000</v>
      </c>
      <c r="BV28" s="45"/>
      <c r="BW28" s="45">
        <v>43986.76</v>
      </c>
      <c r="BX28" s="25" t="str">
        <f>IF(BV28&lt;=0," ",IF(BU28&lt;=0," ",IF(BV28/BU28*100&gt;200,"СВ.200",BV28/BU28)))</f>
        <v xml:space="preserve"> </v>
      </c>
      <c r="BY28" s="25">
        <f t="shared" si="131"/>
        <v>0</v>
      </c>
      <c r="BZ28" s="45"/>
      <c r="CA28" s="45"/>
      <c r="CB28" s="45"/>
      <c r="CC28" s="25" t="str">
        <f t="shared" si="163"/>
        <v xml:space="preserve"> </v>
      </c>
      <c r="CD28" s="25" t="str">
        <f t="shared" si="132"/>
        <v xml:space="preserve"> </v>
      </c>
      <c r="CE28" s="24">
        <f t="shared" si="176"/>
        <v>0</v>
      </c>
      <c r="CF28" s="24">
        <f t="shared" si="176"/>
        <v>0</v>
      </c>
      <c r="CG28" s="24">
        <f t="shared" si="176"/>
        <v>0</v>
      </c>
      <c r="CH28" s="25" t="str">
        <f t="shared" si="133"/>
        <v xml:space="preserve"> </v>
      </c>
      <c r="CI28" s="25" t="str">
        <f t="shared" si="145"/>
        <v xml:space="preserve"> </v>
      </c>
      <c r="CJ28" s="45"/>
      <c r="CK28" s="45"/>
      <c r="CL28" s="45"/>
      <c r="CM28" s="25" t="str">
        <f t="shared" si="134"/>
        <v xml:space="preserve"> </v>
      </c>
      <c r="CN28" s="25" t="str">
        <f t="shared" si="135"/>
        <v xml:space="preserve"> </v>
      </c>
      <c r="CO28" s="45"/>
      <c r="CP28" s="45"/>
      <c r="CQ28" s="45"/>
      <c r="CR28" s="25" t="str">
        <f t="shared" si="136"/>
        <v xml:space="preserve"> </v>
      </c>
      <c r="CS28" s="25" t="str">
        <f t="shared" si="137"/>
        <v xml:space="preserve"> </v>
      </c>
      <c r="CT28" s="45"/>
      <c r="CU28" s="45"/>
      <c r="CV28" s="45"/>
      <c r="CW28" s="25" t="str">
        <f t="shared" si="138"/>
        <v xml:space="preserve"> </v>
      </c>
      <c r="CX28" s="25" t="str">
        <f t="shared" si="139"/>
        <v xml:space="preserve"> </v>
      </c>
      <c r="CY28" s="45"/>
      <c r="CZ28" s="45"/>
      <c r="DA28" s="45"/>
      <c r="DB28" s="25" t="str">
        <f t="shared" si="110"/>
        <v xml:space="preserve"> </v>
      </c>
      <c r="DC28" s="25" t="str">
        <f t="shared" si="140"/>
        <v xml:space="preserve"> </v>
      </c>
      <c r="DD28" s="45"/>
      <c r="DE28" s="45"/>
      <c r="DF28" s="45"/>
      <c r="DG28" s="25" t="str">
        <f t="shared" si="111"/>
        <v xml:space="preserve"> </v>
      </c>
      <c r="DH28" s="25" t="str">
        <f t="shared" si="141"/>
        <v xml:space="preserve"> </v>
      </c>
      <c r="DI28" s="45"/>
      <c r="DJ28" s="45"/>
      <c r="DK28" s="25" t="str">
        <f>IF(DI28=0," ",IF(DI28/DJ28*100&gt;200,"св.200",DI28/DJ28))</f>
        <v xml:space="preserve"> </v>
      </c>
      <c r="DL28" s="45"/>
      <c r="DM28" s="45"/>
      <c r="DN28" s="45"/>
      <c r="DO28" s="25" t="str">
        <f t="shared" si="112"/>
        <v xml:space="preserve"> </v>
      </c>
      <c r="DP28" s="25" t="str">
        <f t="shared" si="142"/>
        <v xml:space="preserve"> </v>
      </c>
      <c r="DQ28" s="45"/>
      <c r="DR28" s="45"/>
      <c r="DS28" s="31"/>
      <c r="DT28" s="25" t="str">
        <f t="shared" si="113"/>
        <v xml:space="preserve"> </v>
      </c>
      <c r="DU28" s="25" t="str">
        <f t="shared" ref="DU28:DU55" si="177">IF(DS28=0," ",IF(DR28/DS28*100&gt;200,"св.200",DR28/DS28))</f>
        <v xml:space="preserve"> </v>
      </c>
    </row>
    <row r="29" spans="1:125" s="29" customFormat="1" ht="15.75" customHeight="1" outlineLevel="1" x14ac:dyDescent="0.25">
      <c r="A29" s="16">
        <v>20</v>
      </c>
      <c r="B29" s="8" t="s">
        <v>86</v>
      </c>
      <c r="C29" s="24">
        <f t="shared" si="171"/>
        <v>1930750</v>
      </c>
      <c r="D29" s="24">
        <f t="shared" si="171"/>
        <v>1116529.94</v>
      </c>
      <c r="E29" s="24">
        <f t="shared" si="172"/>
        <v>1119561.8800000001</v>
      </c>
      <c r="F29" s="25">
        <f t="shared" si="93"/>
        <v>0.57828819888644312</v>
      </c>
      <c r="G29" s="25">
        <f t="shared" si="94"/>
        <v>0.99729185134456333</v>
      </c>
      <c r="H29" s="15">
        <f t="shared" si="173"/>
        <v>1912750</v>
      </c>
      <c r="I29" s="20">
        <f t="shared" si="173"/>
        <v>1110679.94</v>
      </c>
      <c r="J29" s="15">
        <f t="shared" si="173"/>
        <v>1106261.8800000001</v>
      </c>
      <c r="K29" s="25">
        <f t="shared" si="95"/>
        <v>0.58067177623840016</v>
      </c>
      <c r="L29" s="25">
        <f t="shared" si="117"/>
        <v>1.003993683665571</v>
      </c>
      <c r="M29" s="45">
        <v>96250</v>
      </c>
      <c r="N29" s="45">
        <v>67792.47</v>
      </c>
      <c r="O29" s="45">
        <v>61493.97</v>
      </c>
      <c r="P29" s="25">
        <f t="shared" si="96"/>
        <v>0.70433735064935066</v>
      </c>
      <c r="Q29" s="25">
        <f t="shared" si="118"/>
        <v>1.1024246767609898</v>
      </c>
      <c r="R29" s="45"/>
      <c r="S29" s="45"/>
      <c r="T29" s="45"/>
      <c r="U29" s="25" t="str">
        <f t="shared" si="97"/>
        <v xml:space="preserve"> </v>
      </c>
      <c r="V29" s="25" t="str">
        <f t="shared" si="174"/>
        <v xml:space="preserve"> </v>
      </c>
      <c r="W29" s="45"/>
      <c r="X29" s="45"/>
      <c r="Y29" s="45"/>
      <c r="Z29" s="25" t="str">
        <f t="shared" si="98"/>
        <v xml:space="preserve"> </v>
      </c>
      <c r="AA29" s="25" t="str">
        <f t="shared" si="120"/>
        <v xml:space="preserve"> </v>
      </c>
      <c r="AB29" s="45">
        <v>155000</v>
      </c>
      <c r="AC29" s="45">
        <v>31467.279999999999</v>
      </c>
      <c r="AD29" s="45">
        <v>20949.54</v>
      </c>
      <c r="AE29" s="25">
        <f t="shared" si="99"/>
        <v>0.20301470967741936</v>
      </c>
      <c r="AF29" s="25">
        <f t="shared" si="121"/>
        <v>1.5020511190221837</v>
      </c>
      <c r="AG29" s="45">
        <v>1660000</v>
      </c>
      <c r="AH29" s="45">
        <v>1010920.19</v>
      </c>
      <c r="AI29" s="45">
        <v>1022218.37</v>
      </c>
      <c r="AJ29" s="25">
        <f t="shared" si="100"/>
        <v>0.60898806626506019</v>
      </c>
      <c r="AK29" s="25">
        <f t="shared" si="122"/>
        <v>0.98894739095717865</v>
      </c>
      <c r="AL29" s="45">
        <v>1500</v>
      </c>
      <c r="AM29" s="45">
        <v>500</v>
      </c>
      <c r="AN29" s="45">
        <v>1600</v>
      </c>
      <c r="AO29" s="25">
        <f t="shared" si="167"/>
        <v>0.33333333333333331</v>
      </c>
      <c r="AP29" s="25">
        <f t="shared" si="123"/>
        <v>0.3125</v>
      </c>
      <c r="AQ29" s="9">
        <f>AV29+BA29+BF29+BK29+BP29+BU29+BZ29+CE29+CY29+DD29+DL29+CT29+DQ29</f>
        <v>18000</v>
      </c>
      <c r="AR29" s="9">
        <f>AW29+BB29+BG29+BL29+BQ29+BV29+CA29+CF29+CZ29+DE29+DM29+CU29+DI29+DR29</f>
        <v>5850</v>
      </c>
      <c r="AS29" s="9">
        <f>AX29+BC29+BH29+BM29+BR29+BW29+CB29+CG29+DA29+DF29+DN29+CV29+DJ29</f>
        <v>13300</v>
      </c>
      <c r="AT29" s="25">
        <f t="shared" si="102"/>
        <v>0.32500000000000001</v>
      </c>
      <c r="AU29" s="25">
        <f t="shared" si="124"/>
        <v>0.43984962406015038</v>
      </c>
      <c r="AV29" s="45"/>
      <c r="AW29" s="45"/>
      <c r="AX29" s="45"/>
      <c r="AY29" s="25" t="str">
        <f t="shared" si="103"/>
        <v xml:space="preserve"> </v>
      </c>
      <c r="AZ29" s="25" t="str">
        <f t="shared" si="125"/>
        <v xml:space="preserve"> </v>
      </c>
      <c r="BA29" s="45"/>
      <c r="BB29" s="45"/>
      <c r="BC29" s="45"/>
      <c r="BD29" s="25" t="str">
        <f t="shared" si="126"/>
        <v xml:space="preserve"> </v>
      </c>
      <c r="BE29" s="25" t="str">
        <f t="shared" si="175"/>
        <v xml:space="preserve"> </v>
      </c>
      <c r="BF29" s="45"/>
      <c r="BG29" s="45"/>
      <c r="BH29" s="45"/>
      <c r="BI29" s="25" t="str">
        <f t="shared" si="104"/>
        <v xml:space="preserve"> </v>
      </c>
      <c r="BJ29" s="25" t="str">
        <f t="shared" si="128"/>
        <v xml:space="preserve"> </v>
      </c>
      <c r="BK29" s="45"/>
      <c r="BL29" s="45"/>
      <c r="BM29" s="45"/>
      <c r="BN29" s="25" t="str">
        <f t="shared" si="162"/>
        <v xml:space="preserve"> </v>
      </c>
      <c r="BO29" s="25" t="str">
        <f t="shared" si="129"/>
        <v xml:space="preserve"> </v>
      </c>
      <c r="BP29" s="45"/>
      <c r="BQ29" s="45"/>
      <c r="BR29" s="45"/>
      <c r="BS29" s="25" t="str">
        <f t="shared" si="105"/>
        <v xml:space="preserve"> </v>
      </c>
      <c r="BT29" s="25" t="str">
        <f t="shared" si="158"/>
        <v xml:space="preserve"> </v>
      </c>
      <c r="BU29" s="45">
        <v>12000</v>
      </c>
      <c r="BV29" s="45">
        <v>1050</v>
      </c>
      <c r="BW29" s="45">
        <v>10300</v>
      </c>
      <c r="BX29" s="25">
        <f>IF(BV29&lt;=0," ",IF(BU29&lt;=0," ",IF(BV29/BU29*100&gt;200,"СВ.200",BV29/BU29)))</f>
        <v>8.7499999999999994E-2</v>
      </c>
      <c r="BY29" s="25">
        <f t="shared" si="131"/>
        <v>0.10194174757281553</v>
      </c>
      <c r="BZ29" s="45"/>
      <c r="CA29" s="45"/>
      <c r="CB29" s="45"/>
      <c r="CC29" s="25" t="str">
        <f t="shared" si="163"/>
        <v xml:space="preserve"> </v>
      </c>
      <c r="CD29" s="25" t="str">
        <f t="shared" si="132"/>
        <v xml:space="preserve"> </v>
      </c>
      <c r="CE29" s="24">
        <f t="shared" si="176"/>
        <v>0</v>
      </c>
      <c r="CF29" s="24">
        <f t="shared" si="176"/>
        <v>0</v>
      </c>
      <c r="CG29" s="24">
        <f t="shared" si="176"/>
        <v>0</v>
      </c>
      <c r="CH29" s="25" t="str">
        <f t="shared" si="133"/>
        <v xml:space="preserve"> </v>
      </c>
      <c r="CI29" s="25" t="str">
        <f t="shared" si="145"/>
        <v xml:space="preserve"> </v>
      </c>
      <c r="CJ29" s="45"/>
      <c r="CK29" s="45"/>
      <c r="CL29" s="45"/>
      <c r="CM29" s="25" t="str">
        <f t="shared" si="134"/>
        <v xml:space="preserve"> </v>
      </c>
      <c r="CN29" s="25" t="str">
        <f t="shared" si="135"/>
        <v xml:space="preserve"> </v>
      </c>
      <c r="CO29" s="45"/>
      <c r="CP29" s="45"/>
      <c r="CQ29" s="45"/>
      <c r="CR29" s="25" t="str">
        <f t="shared" si="136"/>
        <v xml:space="preserve"> </v>
      </c>
      <c r="CS29" s="25" t="str">
        <f t="shared" si="137"/>
        <v xml:space="preserve"> </v>
      </c>
      <c r="CT29" s="45"/>
      <c r="CU29" s="45"/>
      <c r="CV29" s="45"/>
      <c r="CW29" s="25" t="str">
        <f t="shared" si="138"/>
        <v xml:space="preserve"> </v>
      </c>
      <c r="CX29" s="25" t="str">
        <f t="shared" si="139"/>
        <v xml:space="preserve"> </v>
      </c>
      <c r="CY29" s="45"/>
      <c r="CZ29" s="45"/>
      <c r="DA29" s="45"/>
      <c r="DB29" s="25" t="str">
        <f t="shared" si="110"/>
        <v xml:space="preserve"> </v>
      </c>
      <c r="DC29" s="25" t="str">
        <f t="shared" si="140"/>
        <v xml:space="preserve"> </v>
      </c>
      <c r="DD29" s="45">
        <v>6000</v>
      </c>
      <c r="DE29" s="45">
        <v>4800</v>
      </c>
      <c r="DF29" s="45">
        <v>3000</v>
      </c>
      <c r="DG29" s="25">
        <f t="shared" si="111"/>
        <v>0.8</v>
      </c>
      <c r="DH29" s="25">
        <f t="shared" si="141"/>
        <v>1.6</v>
      </c>
      <c r="DI29" s="45"/>
      <c r="DJ29" s="45"/>
      <c r="DK29" s="25" t="str">
        <f>IF(DJ29=0," ",IF(DI29/DJ29*100&gt;200,"св.200",DI29/DJ29))</f>
        <v xml:space="preserve"> </v>
      </c>
      <c r="DL29" s="45"/>
      <c r="DM29" s="45"/>
      <c r="DN29" s="45"/>
      <c r="DO29" s="25" t="str">
        <f t="shared" si="112"/>
        <v xml:space="preserve"> </v>
      </c>
      <c r="DP29" s="25" t="str">
        <f t="shared" si="142"/>
        <v xml:space="preserve"> </v>
      </c>
      <c r="DQ29" s="45"/>
      <c r="DR29" s="45"/>
      <c r="DS29" s="31"/>
      <c r="DT29" s="25" t="str">
        <f t="shared" si="113"/>
        <v xml:space="preserve"> </v>
      </c>
      <c r="DU29" s="25" t="str">
        <f t="shared" si="177"/>
        <v xml:space="preserve"> </v>
      </c>
    </row>
    <row r="30" spans="1:125" s="44" customFormat="1" ht="18" customHeight="1" x14ac:dyDescent="0.25">
      <c r="A30" s="17"/>
      <c r="B30" s="7" t="s">
        <v>141</v>
      </c>
      <c r="C30" s="28">
        <f>SUM(C31:C41)</f>
        <v>89547074.260000005</v>
      </c>
      <c r="D30" s="28">
        <f>SUM(D31:D41)</f>
        <v>58027773.260000005</v>
      </c>
      <c r="E30" s="28">
        <f>SUM(E31:E41)</f>
        <v>50990401.759999998</v>
      </c>
      <c r="F30" s="22">
        <f t="shared" si="93"/>
        <v>0.64801417287533392</v>
      </c>
      <c r="G30" s="22">
        <f t="shared" si="94"/>
        <v>1.1380136507479051</v>
      </c>
      <c r="H30" s="21">
        <f t="shared" ref="H30" si="178">SUM(H31:H41)</f>
        <v>84588400</v>
      </c>
      <c r="I30" s="38">
        <f>SUM(I31:I41)</f>
        <v>53475801.950000003</v>
      </c>
      <c r="J30" s="21">
        <f>SUM(J31:J41)</f>
        <v>45367250.5</v>
      </c>
      <c r="K30" s="22">
        <f t="shared" si="95"/>
        <v>0.63218836093365049</v>
      </c>
      <c r="L30" s="22">
        <f t="shared" si="117"/>
        <v>1.1787313835560742</v>
      </c>
      <c r="M30" s="21">
        <f>SUM(M31:M41)</f>
        <v>23846000</v>
      </c>
      <c r="N30" s="21">
        <f>SUM(N31:N41)</f>
        <v>20421029.620000001</v>
      </c>
      <c r="O30" s="21">
        <f>SUM(O31:O41)</f>
        <v>18029428.320000004</v>
      </c>
      <c r="P30" s="22">
        <f t="shared" si="96"/>
        <v>0.8563712832340854</v>
      </c>
      <c r="Q30" s="22">
        <f t="shared" si="118"/>
        <v>1.1326498687341628</v>
      </c>
      <c r="R30" s="21">
        <f>SUM(R31:R41)</f>
        <v>0</v>
      </c>
      <c r="S30" s="21">
        <f>SUM(S31:S41)</f>
        <v>0</v>
      </c>
      <c r="T30" s="21">
        <f>SUM(T31:T41)</f>
        <v>0</v>
      </c>
      <c r="U30" s="22" t="str">
        <f t="shared" si="97"/>
        <v xml:space="preserve"> </v>
      </c>
      <c r="V30" s="22" t="str">
        <f t="shared" si="119"/>
        <v xml:space="preserve"> </v>
      </c>
      <c r="W30" s="21">
        <f>SUM(W31:W41)</f>
        <v>18000</v>
      </c>
      <c r="X30" s="21">
        <f>SUM(X31:X41)</f>
        <v>122995.58</v>
      </c>
      <c r="Y30" s="21">
        <f>SUM(Y31:Y41)</f>
        <v>36575.9</v>
      </c>
      <c r="Z30" s="22" t="str">
        <f t="shared" si="98"/>
        <v>СВ.200</v>
      </c>
      <c r="AA30" s="22" t="str">
        <f t="shared" si="120"/>
        <v>св.200</v>
      </c>
      <c r="AB30" s="21">
        <f>SUM(AB31:AB41)</f>
        <v>5356000</v>
      </c>
      <c r="AC30" s="21">
        <f>SUM(AC31:AC41)</f>
        <v>989728.70000000019</v>
      </c>
      <c r="AD30" s="21">
        <f>SUM(AD31:AD41)</f>
        <v>-2808180.4699999997</v>
      </c>
      <c r="AE30" s="22">
        <f t="shared" si="99"/>
        <v>0.18478877893950713</v>
      </c>
      <c r="AF30" s="22">
        <f t="shared" si="121"/>
        <v>-0.35244483414557765</v>
      </c>
      <c r="AG30" s="21">
        <f>SUM(AG31:AG41)</f>
        <v>55340000</v>
      </c>
      <c r="AH30" s="21">
        <f>SUM(AH31:AH41)</f>
        <v>31925998.050000001</v>
      </c>
      <c r="AI30" s="21">
        <f>SUM(AI31:AI41)</f>
        <v>30087726.75</v>
      </c>
      <c r="AJ30" s="22">
        <f t="shared" si="100"/>
        <v>0.57690636158294184</v>
      </c>
      <c r="AK30" s="22">
        <f t="shared" si="122"/>
        <v>1.0610970484833986</v>
      </c>
      <c r="AL30" s="21">
        <f>SUM(AL31:AL41)</f>
        <v>28400</v>
      </c>
      <c r="AM30" s="21">
        <f>SUM(AM31:AM41)</f>
        <v>16050</v>
      </c>
      <c r="AN30" s="21">
        <f>SUM(AN31:AN41)</f>
        <v>21700</v>
      </c>
      <c r="AO30" s="22">
        <f t="shared" si="167"/>
        <v>0.5651408450704225</v>
      </c>
      <c r="AP30" s="22">
        <f t="shared" si="123"/>
        <v>0.73963133640552992</v>
      </c>
      <c r="AQ30" s="21">
        <f>SUM(AQ31:AQ41)</f>
        <v>4958674.26</v>
      </c>
      <c r="AR30" s="21">
        <f t="shared" ref="AR30:AS30" si="179">SUM(AR31:AR41)</f>
        <v>4551971.3099999996</v>
      </c>
      <c r="AS30" s="21">
        <f t="shared" si="179"/>
        <v>5623151.2599999998</v>
      </c>
      <c r="AT30" s="22">
        <f t="shared" si="102"/>
        <v>0.91798151508342873</v>
      </c>
      <c r="AU30" s="22">
        <f t="shared" si="124"/>
        <v>0.80950540000234672</v>
      </c>
      <c r="AV30" s="21">
        <f>SUM(AV31:AV41)</f>
        <v>0</v>
      </c>
      <c r="AW30" s="21">
        <f>SUM(AW31:AW41)</f>
        <v>0</v>
      </c>
      <c r="AX30" s="21">
        <f>SUM(AX31:AX41)</f>
        <v>0</v>
      </c>
      <c r="AY30" s="22" t="str">
        <f t="shared" si="103"/>
        <v xml:space="preserve"> </v>
      </c>
      <c r="AZ30" s="22" t="str">
        <f t="shared" si="125"/>
        <v xml:space="preserve"> </v>
      </c>
      <c r="BA30" s="21">
        <f>SUM(BA31:BA41)</f>
        <v>7340</v>
      </c>
      <c r="BB30" s="21">
        <f>SUM(BB31:BB41)</f>
        <v>301.75</v>
      </c>
      <c r="BC30" s="21">
        <f>SUM(BC31:BC41)</f>
        <v>1931.61</v>
      </c>
      <c r="BD30" s="22">
        <f t="shared" si="126"/>
        <v>4.1110354223433246E-2</v>
      </c>
      <c r="BE30" s="22">
        <f t="shared" si="175"/>
        <v>0.15621683466124114</v>
      </c>
      <c r="BF30" s="21">
        <f>SUM(BF31:BF41)</f>
        <v>15600</v>
      </c>
      <c r="BG30" s="21">
        <f>SUM(BG31:BG41)</f>
        <v>96861.4</v>
      </c>
      <c r="BH30" s="21">
        <f>SUM(BH31:BH41)</f>
        <v>14996</v>
      </c>
      <c r="BI30" s="22" t="str">
        <f t="shared" si="104"/>
        <v>СВ.200</v>
      </c>
      <c r="BJ30" s="22" t="str">
        <f t="shared" si="128"/>
        <v>св.200</v>
      </c>
      <c r="BK30" s="21">
        <f>SUM(BK31:BK41)</f>
        <v>126660</v>
      </c>
      <c r="BL30" s="21">
        <f>SUM(BL31:BL41)</f>
        <v>86784.200000000012</v>
      </c>
      <c r="BM30" s="21">
        <f>SUM(BM31:BM41)</f>
        <v>127889.36</v>
      </c>
      <c r="BN30" s="22">
        <f t="shared" si="162"/>
        <v>0.68517448286751947</v>
      </c>
      <c r="BO30" s="22">
        <f t="shared" si="129"/>
        <v>0.67858811710372158</v>
      </c>
      <c r="BP30" s="21">
        <f>SUM(BP31:BP41)</f>
        <v>3220000</v>
      </c>
      <c r="BQ30" s="21">
        <f>SUM(BQ31:BQ41)</f>
        <v>2639671.98</v>
      </c>
      <c r="BR30" s="21">
        <f>SUM(BR31:BR41)</f>
        <v>2452811.9500000002</v>
      </c>
      <c r="BS30" s="22">
        <f t="shared" si="105"/>
        <v>0.81977390683229812</v>
      </c>
      <c r="BT30" s="22">
        <f t="shared" si="158"/>
        <v>1.0761819633176526</v>
      </c>
      <c r="BU30" s="21">
        <f>SUM(BU31:BU41)</f>
        <v>848374.26</v>
      </c>
      <c r="BV30" s="21">
        <f>SUM(BV31:BV41)</f>
        <v>737020.26</v>
      </c>
      <c r="BW30" s="21">
        <f>SUM(BW31:BW41)</f>
        <v>773524.84000000008</v>
      </c>
      <c r="BX30" s="22">
        <f t="shared" si="107"/>
        <v>0.86874424973713837</v>
      </c>
      <c r="BY30" s="22">
        <f t="shared" si="131"/>
        <v>0.95280748838007567</v>
      </c>
      <c r="BZ30" s="21">
        <f>SUM(BZ31:BZ41)</f>
        <v>574800</v>
      </c>
      <c r="CA30" s="21">
        <f>SUM(CA31:CA41)</f>
        <v>612933.66999999993</v>
      </c>
      <c r="CB30" s="21">
        <f>SUM(CB31:CB41)</f>
        <v>212220</v>
      </c>
      <c r="CC30" s="22">
        <f t="shared" si="163"/>
        <v>1.0663425017397354</v>
      </c>
      <c r="CD30" s="22" t="str">
        <f t="shared" si="132"/>
        <v>св.200</v>
      </c>
      <c r="CE30" s="28">
        <f>SUM(CE31:CE41)</f>
        <v>165900</v>
      </c>
      <c r="CF30" s="28">
        <f>SUM(CF31:CF41)</f>
        <v>308818.20999999996</v>
      </c>
      <c r="CG30" s="28">
        <f>SUM(CG31:CG41)</f>
        <v>962988</v>
      </c>
      <c r="CH30" s="22">
        <f t="shared" si="133"/>
        <v>1.861472031344183</v>
      </c>
      <c r="CI30" s="22">
        <f t="shared" si="145"/>
        <v>0.32068749558665316</v>
      </c>
      <c r="CJ30" s="21">
        <f>SUM(CJ31:CJ41)</f>
        <v>0</v>
      </c>
      <c r="CK30" s="21">
        <f>SUM(CK31:CK41)</f>
        <v>0</v>
      </c>
      <c r="CL30" s="21">
        <f>SUM(CL31:CL41)</f>
        <v>0</v>
      </c>
      <c r="CM30" s="22" t="str">
        <f t="shared" si="134"/>
        <v xml:space="preserve"> </v>
      </c>
      <c r="CN30" s="22" t="str">
        <f t="shared" si="135"/>
        <v xml:space="preserve"> </v>
      </c>
      <c r="CO30" s="21">
        <f>SUM(CO31:CO41)</f>
        <v>165900</v>
      </c>
      <c r="CP30" s="21">
        <f>SUM(CP31:CP41)</f>
        <v>308818.20999999996</v>
      </c>
      <c r="CQ30" s="21">
        <f>SUM(CQ31:CQ41)</f>
        <v>962988</v>
      </c>
      <c r="CR30" s="22">
        <f t="shared" si="136"/>
        <v>1.861472031344183</v>
      </c>
      <c r="CS30" s="22">
        <f t="shared" si="137"/>
        <v>0.32068749558665316</v>
      </c>
      <c r="CT30" s="21">
        <f>SUM(CT31:CT41)</f>
        <v>0</v>
      </c>
      <c r="CU30" s="21">
        <f>SUM(CU31:CU41)</f>
        <v>0</v>
      </c>
      <c r="CV30" s="21">
        <f>SUM(CV31:CV41)</f>
        <v>0</v>
      </c>
      <c r="CW30" s="41" t="str">
        <f t="shared" si="138"/>
        <v xml:space="preserve"> </v>
      </c>
      <c r="CX30" s="41" t="str">
        <f t="shared" si="139"/>
        <v xml:space="preserve"> </v>
      </c>
      <c r="CY30" s="21">
        <f>SUM(CY31:CY41)</f>
        <v>0</v>
      </c>
      <c r="CZ30" s="21">
        <f>SUM(CZ31:CZ41)</f>
        <v>0</v>
      </c>
      <c r="DA30" s="21">
        <f>SUM(DA31:DA41)</f>
        <v>0</v>
      </c>
      <c r="DB30" s="22" t="str">
        <f t="shared" si="110"/>
        <v xml:space="preserve"> </v>
      </c>
      <c r="DC30" s="22" t="str">
        <f t="shared" si="140"/>
        <v xml:space="preserve"> </v>
      </c>
      <c r="DD30" s="21">
        <f>SUM(DD31:DD41)</f>
        <v>0</v>
      </c>
      <c r="DE30" s="21">
        <f>SUM(DE31:DE41)</f>
        <v>0</v>
      </c>
      <c r="DF30" s="21">
        <f>SUM(DF31:DF41)</f>
        <v>29828.47</v>
      </c>
      <c r="DG30" s="22" t="str">
        <f t="shared" si="111"/>
        <v xml:space="preserve"> </v>
      </c>
      <c r="DH30" s="22">
        <f t="shared" si="141"/>
        <v>0</v>
      </c>
      <c r="DI30" s="21">
        <f>SUM(DI31:DI41)</f>
        <v>27555.84</v>
      </c>
      <c r="DJ30" s="21">
        <f>SUM(DJ31:DJ41)</f>
        <v>1046961.0299999998</v>
      </c>
      <c r="DK30" s="22">
        <f>IF(DJ30=0," ",IF(DI30/DJ30*100&gt;200,"св.200",DI30/DJ30))</f>
        <v>2.6319833508989351E-2</v>
      </c>
      <c r="DL30" s="21">
        <f>SUM(DL31:DL41)</f>
        <v>0</v>
      </c>
      <c r="DM30" s="21">
        <f>SUM(DM31:DM41)</f>
        <v>42024</v>
      </c>
      <c r="DN30" s="21">
        <f>SUM(DN31:DN41)</f>
        <v>0</v>
      </c>
      <c r="DO30" s="22" t="str">
        <f t="shared" si="112"/>
        <v xml:space="preserve"> </v>
      </c>
      <c r="DP30" s="22" t="str">
        <f t="shared" si="142"/>
        <v xml:space="preserve"> </v>
      </c>
      <c r="DQ30" s="21">
        <f>SUM(DQ31:DQ41)</f>
        <v>0</v>
      </c>
      <c r="DR30" s="21">
        <f>SUM(DR31:DR41)</f>
        <v>0</v>
      </c>
      <c r="DS30" s="21">
        <f>SUM(DS31:DS41)</f>
        <v>0</v>
      </c>
      <c r="DT30" s="22" t="str">
        <f t="shared" si="113"/>
        <v xml:space="preserve"> </v>
      </c>
      <c r="DU30" s="22" t="str">
        <f t="shared" si="177"/>
        <v xml:space="preserve"> </v>
      </c>
    </row>
    <row r="31" spans="1:125" s="29" customFormat="1" ht="16.5" customHeight="1" outlineLevel="1" x14ac:dyDescent="0.25">
      <c r="A31" s="16">
        <f>A29+1</f>
        <v>21</v>
      </c>
      <c r="B31" s="8" t="s">
        <v>73</v>
      </c>
      <c r="C31" s="24">
        <f t="shared" ref="C31:C41" si="180">H31+AQ31</f>
        <v>2712000</v>
      </c>
      <c r="D31" s="24">
        <f t="shared" ref="D31:D41" si="181">I31+AR31</f>
        <v>1542450.43</v>
      </c>
      <c r="E31" s="24">
        <f t="shared" ref="E31:E41" si="182">J31+AS31</f>
        <v>1615765.96</v>
      </c>
      <c r="F31" s="25">
        <f t="shared" si="93"/>
        <v>0.56875015855457223</v>
      </c>
      <c r="G31" s="25">
        <f t="shared" si="94"/>
        <v>0.95462490743399497</v>
      </c>
      <c r="H31" s="15">
        <f>W31++AG31+M31+AB31+AL31+R31</f>
        <v>2617000</v>
      </c>
      <c r="I31" s="20">
        <f>X31++AH31+N31+AC31+AM31+S31</f>
        <v>1461794.38</v>
      </c>
      <c r="J31" s="15">
        <f>Y31++AI31+O31+AD31+AN31+T31</f>
        <v>866483.78999999992</v>
      </c>
      <c r="K31" s="25">
        <f t="shared" si="95"/>
        <v>0.55857637753152456</v>
      </c>
      <c r="L31" s="25">
        <f t="shared" si="117"/>
        <v>1.687041808364355</v>
      </c>
      <c r="M31" s="45">
        <v>250500</v>
      </c>
      <c r="N31" s="45">
        <v>221754.39</v>
      </c>
      <c r="O31" s="45">
        <v>212048.82</v>
      </c>
      <c r="P31" s="25">
        <f t="shared" si="96"/>
        <v>0.88524706586826352</v>
      </c>
      <c r="Q31" s="25">
        <f t="shared" si="118"/>
        <v>1.0457704504085428</v>
      </c>
      <c r="R31" s="45"/>
      <c r="S31" s="45"/>
      <c r="T31" s="45"/>
      <c r="U31" s="25" t="str">
        <f t="shared" si="97"/>
        <v xml:space="preserve"> </v>
      </c>
      <c r="V31" s="25" t="str">
        <f t="shared" ref="V31:V41" si="183">IF(S31=0," ",IF(S31/T31*100&gt;200,"св.200",S31/T31))</f>
        <v xml:space="preserve"> </v>
      </c>
      <c r="W31" s="45">
        <v>15000</v>
      </c>
      <c r="X31" s="45">
        <v>27458.22</v>
      </c>
      <c r="Y31" s="45">
        <v>22134.6</v>
      </c>
      <c r="Z31" s="25">
        <f t="shared" si="98"/>
        <v>1.8305480000000001</v>
      </c>
      <c r="AA31" s="25">
        <f t="shared" ref="AA31:AA37" si="184">IF(X31=0," ",IF(X31/Y31*100&gt;200,"св.200",X31/Y31))</f>
        <v>1.2405112358027706</v>
      </c>
      <c r="AB31" s="45">
        <v>150000</v>
      </c>
      <c r="AC31" s="45">
        <v>-8891</v>
      </c>
      <c r="AD31" s="45">
        <v>54245.87</v>
      </c>
      <c r="AE31" s="25" t="str">
        <f t="shared" si="99"/>
        <v xml:space="preserve"> </v>
      </c>
      <c r="AF31" s="25">
        <f t="shared" si="121"/>
        <v>-0.16390187861306307</v>
      </c>
      <c r="AG31" s="45">
        <v>2200000</v>
      </c>
      <c r="AH31" s="45">
        <v>1221472.77</v>
      </c>
      <c r="AI31" s="45">
        <v>577954.5</v>
      </c>
      <c r="AJ31" s="25">
        <f t="shared" si="100"/>
        <v>0.5552148954545455</v>
      </c>
      <c r="AK31" s="25" t="str">
        <f t="shared" si="122"/>
        <v>св.200</v>
      </c>
      <c r="AL31" s="45">
        <v>1500</v>
      </c>
      <c r="AM31" s="45"/>
      <c r="AN31" s="45">
        <v>100</v>
      </c>
      <c r="AO31" s="25" t="str">
        <f t="shared" si="167"/>
        <v xml:space="preserve"> </v>
      </c>
      <c r="AP31" s="25">
        <f t="shared" si="123"/>
        <v>0</v>
      </c>
      <c r="AQ31" s="9">
        <f t="shared" ref="AQ31:AQ41" si="185">AV31+BA31+BF31+BK31+BP31+BU31+BZ31+CE31+CY31+DD31+DL31+CT31+DQ31</f>
        <v>95000</v>
      </c>
      <c r="AR31" s="9">
        <f t="shared" ref="AR31:AR41" si="186">AW31+BB31+BG31+BL31+BQ31+BV31+CA31+CF31+CZ31+DE31+DM31+CU31+DI31+DR31</f>
        <v>80656.05</v>
      </c>
      <c r="AS31" s="9">
        <f t="shared" ref="AS31:AS41" si="187">AX31+BC31+BH31+BM31+BR31+BW31+CB31+CG31+DA31+DF31+DN31+CV31+DJ31</f>
        <v>749282.17</v>
      </c>
      <c r="AT31" s="25">
        <f t="shared" si="102"/>
        <v>0.84901105263157894</v>
      </c>
      <c r="AU31" s="25">
        <f t="shared" si="124"/>
        <v>0.10764442719890158</v>
      </c>
      <c r="AV31" s="45"/>
      <c r="AW31" s="45"/>
      <c r="AX31" s="45"/>
      <c r="AY31" s="25" t="str">
        <f t="shared" si="103"/>
        <v xml:space="preserve"> </v>
      </c>
      <c r="AZ31" s="25" t="str">
        <f t="shared" si="125"/>
        <v xml:space="preserve"> </v>
      </c>
      <c r="BA31" s="45"/>
      <c r="BB31" s="45"/>
      <c r="BC31" s="45"/>
      <c r="BD31" s="25" t="str">
        <f t="shared" si="126"/>
        <v xml:space="preserve"> </v>
      </c>
      <c r="BE31" s="25" t="str">
        <f t="shared" si="175"/>
        <v xml:space="preserve"> </v>
      </c>
      <c r="BF31" s="45"/>
      <c r="BG31" s="45"/>
      <c r="BH31" s="45"/>
      <c r="BI31" s="25" t="str">
        <f t="shared" si="104"/>
        <v xml:space="preserve"> </v>
      </c>
      <c r="BJ31" s="25" t="str">
        <f t="shared" si="128"/>
        <v xml:space="preserve"> </v>
      </c>
      <c r="BK31" s="45"/>
      <c r="BL31" s="45"/>
      <c r="BM31" s="45"/>
      <c r="BN31" s="25" t="str">
        <f t="shared" si="162"/>
        <v xml:space="preserve"> </v>
      </c>
      <c r="BO31" s="25" t="str">
        <f t="shared" si="129"/>
        <v xml:space="preserve"> </v>
      </c>
      <c r="BP31" s="45">
        <v>95000</v>
      </c>
      <c r="BQ31" s="45">
        <v>80642.02</v>
      </c>
      <c r="BR31" s="45">
        <v>62363.9</v>
      </c>
      <c r="BS31" s="25">
        <f t="shared" si="105"/>
        <v>0.8488633684210527</v>
      </c>
      <c r="BT31" s="25">
        <f t="shared" si="158"/>
        <v>1.2930881487527239</v>
      </c>
      <c r="BU31" s="45"/>
      <c r="BV31" s="45">
        <v>14.03</v>
      </c>
      <c r="BW31" s="45"/>
      <c r="BX31" s="25" t="str">
        <f t="shared" si="107"/>
        <v xml:space="preserve"> </v>
      </c>
      <c r="BY31" s="25" t="str">
        <f t="shared" si="131"/>
        <v xml:space="preserve"> </v>
      </c>
      <c r="BZ31" s="45"/>
      <c r="CA31" s="45"/>
      <c r="CB31" s="45"/>
      <c r="CC31" s="25" t="str">
        <f t="shared" si="163"/>
        <v xml:space="preserve"> </v>
      </c>
      <c r="CD31" s="25" t="str">
        <f t="shared" si="132"/>
        <v xml:space="preserve"> </v>
      </c>
      <c r="CE31" s="24">
        <f t="shared" ref="CE31:CG41" si="188">CJ31+CO31</f>
        <v>0</v>
      </c>
      <c r="CF31" s="24">
        <f t="shared" si="188"/>
        <v>0</v>
      </c>
      <c r="CG31" s="24">
        <f t="shared" si="188"/>
        <v>686160</v>
      </c>
      <c r="CH31" s="33" t="str">
        <f t="shared" si="133"/>
        <v xml:space="preserve"> </v>
      </c>
      <c r="CI31" s="25">
        <f t="shared" si="145"/>
        <v>0</v>
      </c>
      <c r="CJ31" s="45"/>
      <c r="CK31" s="45"/>
      <c r="CL31" s="45"/>
      <c r="CM31" s="25" t="str">
        <f t="shared" si="134"/>
        <v xml:space="preserve"> </v>
      </c>
      <c r="CN31" s="25" t="str">
        <f t="shared" si="135"/>
        <v xml:space="preserve"> </v>
      </c>
      <c r="CO31" s="45"/>
      <c r="CP31" s="45"/>
      <c r="CQ31" s="31">
        <v>686160</v>
      </c>
      <c r="CR31" s="25" t="str">
        <f t="shared" si="136"/>
        <v xml:space="preserve"> </v>
      </c>
      <c r="CS31" s="25">
        <f t="shared" si="137"/>
        <v>0</v>
      </c>
      <c r="CT31" s="45"/>
      <c r="CU31" s="45"/>
      <c r="CV31" s="45"/>
      <c r="CW31" s="25" t="str">
        <f t="shared" si="138"/>
        <v xml:space="preserve"> </v>
      </c>
      <c r="CX31" s="25" t="str">
        <f t="shared" si="139"/>
        <v xml:space="preserve"> </v>
      </c>
      <c r="CY31" s="45"/>
      <c r="CZ31" s="45"/>
      <c r="DA31" s="45"/>
      <c r="DB31" s="25" t="str">
        <f t="shared" si="110"/>
        <v xml:space="preserve"> </v>
      </c>
      <c r="DC31" s="25" t="str">
        <f t="shared" si="140"/>
        <v xml:space="preserve"> </v>
      </c>
      <c r="DD31" s="45"/>
      <c r="DE31" s="45"/>
      <c r="DF31" s="45"/>
      <c r="DG31" s="25" t="str">
        <f t="shared" si="111"/>
        <v xml:space="preserve"> </v>
      </c>
      <c r="DH31" s="25" t="str">
        <f t="shared" si="141"/>
        <v xml:space="preserve"> </v>
      </c>
      <c r="DI31" s="45"/>
      <c r="DJ31" s="45">
        <v>758.27</v>
      </c>
      <c r="DK31" s="25">
        <f>IF(DJ31=0," ",IF(DI31/DJ31*100&gt;200,"св.200",DI31/DJ31))</f>
        <v>0</v>
      </c>
      <c r="DL31" s="45"/>
      <c r="DM31" s="45"/>
      <c r="DN31" s="45"/>
      <c r="DO31" s="25" t="str">
        <f t="shared" si="112"/>
        <v xml:space="preserve"> </v>
      </c>
      <c r="DP31" s="25" t="str">
        <f t="shared" si="142"/>
        <v xml:space="preserve"> </v>
      </c>
      <c r="DQ31" s="45"/>
      <c r="DR31" s="45"/>
      <c r="DS31" s="31"/>
      <c r="DT31" s="25" t="str">
        <f t="shared" si="113"/>
        <v xml:space="preserve"> </v>
      </c>
      <c r="DU31" s="25" t="str">
        <f t="shared" si="177"/>
        <v xml:space="preserve"> </v>
      </c>
    </row>
    <row r="32" spans="1:125" s="29" customFormat="1" ht="15.75" customHeight="1" outlineLevel="1" x14ac:dyDescent="0.25">
      <c r="A32" s="16">
        <v>22</v>
      </c>
      <c r="B32" s="8" t="s">
        <v>35</v>
      </c>
      <c r="C32" s="24">
        <f t="shared" si="180"/>
        <v>9415500</v>
      </c>
      <c r="D32" s="24">
        <f t="shared" si="181"/>
        <v>4184412.32</v>
      </c>
      <c r="E32" s="24">
        <f t="shared" si="182"/>
        <v>2856593.3200000003</v>
      </c>
      <c r="F32" s="25">
        <f t="shared" si="93"/>
        <v>0.44441743083213847</v>
      </c>
      <c r="G32" s="25">
        <f t="shared" si="94"/>
        <v>1.4648260537135189</v>
      </c>
      <c r="H32" s="15">
        <f t="shared" ref="H32:H41" si="189">W32++AG32+M32+AB32+AL32+R32</f>
        <v>9395500</v>
      </c>
      <c r="I32" s="20">
        <f t="shared" ref="I32:I41" si="190">X32++AH32+N32+AC32+AM32+S32</f>
        <v>4106576.79</v>
      </c>
      <c r="J32" s="15">
        <f>Y32++AI32+O32+AD32+AN32+T32</f>
        <v>2514427.4900000002</v>
      </c>
      <c r="K32" s="25">
        <f t="shared" si="95"/>
        <v>0.43707911127667498</v>
      </c>
      <c r="L32" s="25">
        <f t="shared" si="117"/>
        <v>1.6332054936290883</v>
      </c>
      <c r="M32" s="45">
        <v>1390000</v>
      </c>
      <c r="N32" s="45">
        <v>1737841.71</v>
      </c>
      <c r="O32" s="45">
        <v>1188150.79</v>
      </c>
      <c r="P32" s="25">
        <f t="shared" si="96"/>
        <v>1.2502458345323741</v>
      </c>
      <c r="Q32" s="25">
        <f t="shared" si="118"/>
        <v>1.4626440723066807</v>
      </c>
      <c r="R32" s="45"/>
      <c r="S32" s="45"/>
      <c r="T32" s="45"/>
      <c r="U32" s="25" t="str">
        <f t="shared" si="97"/>
        <v xml:space="preserve"> </v>
      </c>
      <c r="V32" s="25" t="str">
        <f t="shared" si="183"/>
        <v xml:space="preserve"> </v>
      </c>
      <c r="W32" s="45">
        <v>3000</v>
      </c>
      <c r="X32" s="45">
        <v>88537.13</v>
      </c>
      <c r="Y32" s="45">
        <v>2860.86</v>
      </c>
      <c r="Z32" s="25" t="str">
        <f t="shared" si="98"/>
        <v>СВ.200</v>
      </c>
      <c r="AA32" s="25" t="str">
        <f t="shared" si="184"/>
        <v>св.200</v>
      </c>
      <c r="AB32" s="45">
        <v>400000</v>
      </c>
      <c r="AC32" s="45">
        <v>48534.58</v>
      </c>
      <c r="AD32" s="45">
        <v>82911.89</v>
      </c>
      <c r="AE32" s="25">
        <f t="shared" si="99"/>
        <v>0.12133645</v>
      </c>
      <c r="AF32" s="25">
        <f t="shared" si="121"/>
        <v>0.58537539067074695</v>
      </c>
      <c r="AG32" s="45">
        <v>7600000</v>
      </c>
      <c r="AH32" s="45">
        <v>2228663.37</v>
      </c>
      <c r="AI32" s="45">
        <v>1237903.95</v>
      </c>
      <c r="AJ32" s="25">
        <f t="shared" si="100"/>
        <v>0.29324518026315793</v>
      </c>
      <c r="AK32" s="25">
        <f t="shared" si="122"/>
        <v>1.8003524182954584</v>
      </c>
      <c r="AL32" s="45">
        <v>2500</v>
      </c>
      <c r="AM32" s="45">
        <v>3000</v>
      </c>
      <c r="AN32" s="45">
        <v>2600</v>
      </c>
      <c r="AO32" s="25">
        <f t="shared" si="167"/>
        <v>1.2</v>
      </c>
      <c r="AP32" s="25">
        <f t="shared" si="123"/>
        <v>1.1538461538461537</v>
      </c>
      <c r="AQ32" s="9">
        <f t="shared" si="185"/>
        <v>20000</v>
      </c>
      <c r="AR32" s="9">
        <f t="shared" si="186"/>
        <v>77835.53</v>
      </c>
      <c r="AS32" s="9">
        <f t="shared" si="187"/>
        <v>342165.82999999996</v>
      </c>
      <c r="AT32" s="25" t="str">
        <f t="shared" si="102"/>
        <v>СВ.200</v>
      </c>
      <c r="AU32" s="25">
        <f t="shared" si="124"/>
        <v>0.22747896831194397</v>
      </c>
      <c r="AV32" s="45"/>
      <c r="AW32" s="45"/>
      <c r="AX32" s="45"/>
      <c r="AY32" s="25" t="str">
        <f t="shared" si="103"/>
        <v xml:space="preserve"> </v>
      </c>
      <c r="AZ32" s="25" t="str">
        <f t="shared" si="125"/>
        <v xml:space="preserve"> </v>
      </c>
      <c r="BA32" s="45"/>
      <c r="BB32" s="45"/>
      <c r="BC32" s="45"/>
      <c r="BD32" s="25" t="str">
        <f t="shared" si="126"/>
        <v xml:space="preserve"> </v>
      </c>
      <c r="BE32" s="25" t="str">
        <f t="shared" si="127"/>
        <v xml:space="preserve"> </v>
      </c>
      <c r="BF32" s="45"/>
      <c r="BG32" s="45"/>
      <c r="BH32" s="45"/>
      <c r="BI32" s="25" t="str">
        <f t="shared" si="104"/>
        <v xml:space="preserve"> </v>
      </c>
      <c r="BJ32" s="25" t="str">
        <f t="shared" si="128"/>
        <v xml:space="preserve"> </v>
      </c>
      <c r="BK32" s="45"/>
      <c r="BL32" s="45"/>
      <c r="BM32" s="45"/>
      <c r="BN32" s="25" t="str">
        <f t="shared" si="162"/>
        <v xml:space="preserve"> </v>
      </c>
      <c r="BO32" s="25" t="str">
        <f t="shared" si="129"/>
        <v xml:space="preserve"> </v>
      </c>
      <c r="BP32" s="45">
        <v>20000</v>
      </c>
      <c r="BQ32" s="45">
        <v>35968.86</v>
      </c>
      <c r="BR32" s="45">
        <v>15204.29</v>
      </c>
      <c r="BS32" s="25">
        <f t="shared" si="105"/>
        <v>1.798443</v>
      </c>
      <c r="BT32" s="25" t="str">
        <f t="shared" si="158"/>
        <v>св.200</v>
      </c>
      <c r="BU32" s="45"/>
      <c r="BV32" s="45"/>
      <c r="BW32" s="45">
        <v>119991.29</v>
      </c>
      <c r="BX32" s="25" t="str">
        <f t="shared" si="107"/>
        <v xml:space="preserve"> </v>
      </c>
      <c r="BY32" s="25">
        <f t="shared" si="131"/>
        <v>0</v>
      </c>
      <c r="BZ32" s="45"/>
      <c r="CA32" s="45">
        <v>41666.67</v>
      </c>
      <c r="CB32" s="45"/>
      <c r="CC32" s="25" t="str">
        <f t="shared" si="163"/>
        <v xml:space="preserve"> </v>
      </c>
      <c r="CD32" s="25" t="str">
        <f t="shared" si="132"/>
        <v xml:space="preserve"> </v>
      </c>
      <c r="CE32" s="24">
        <f t="shared" si="188"/>
        <v>0</v>
      </c>
      <c r="CF32" s="24">
        <f t="shared" si="188"/>
        <v>0</v>
      </c>
      <c r="CG32" s="24">
        <f t="shared" si="188"/>
        <v>0</v>
      </c>
      <c r="CH32" s="33" t="str">
        <f t="shared" si="133"/>
        <v xml:space="preserve"> </v>
      </c>
      <c r="CI32" s="25" t="str">
        <f t="shared" si="145"/>
        <v xml:space="preserve"> </v>
      </c>
      <c r="CJ32" s="45"/>
      <c r="CK32" s="45"/>
      <c r="CL32" s="45"/>
      <c r="CM32" s="25" t="str">
        <f t="shared" si="134"/>
        <v xml:space="preserve"> </v>
      </c>
      <c r="CN32" s="25" t="str">
        <f t="shared" si="135"/>
        <v xml:space="preserve"> </v>
      </c>
      <c r="CO32" s="45"/>
      <c r="CP32" s="45"/>
      <c r="CQ32" s="31"/>
      <c r="CR32" s="25" t="str">
        <f t="shared" si="136"/>
        <v xml:space="preserve"> </v>
      </c>
      <c r="CS32" s="25" t="str">
        <f t="shared" si="137"/>
        <v xml:space="preserve"> </v>
      </c>
      <c r="CT32" s="45"/>
      <c r="CU32" s="45"/>
      <c r="CV32" s="45"/>
      <c r="CW32" s="25" t="str">
        <f t="shared" si="138"/>
        <v xml:space="preserve"> </v>
      </c>
      <c r="CX32" s="25" t="str">
        <f t="shared" si="139"/>
        <v xml:space="preserve"> </v>
      </c>
      <c r="CY32" s="45"/>
      <c r="CZ32" s="45"/>
      <c r="DA32" s="45"/>
      <c r="DB32" s="25" t="str">
        <f t="shared" si="110"/>
        <v xml:space="preserve"> </v>
      </c>
      <c r="DC32" s="25" t="str">
        <f t="shared" si="140"/>
        <v xml:space="preserve"> </v>
      </c>
      <c r="DD32" s="45"/>
      <c r="DE32" s="45"/>
      <c r="DF32" s="45"/>
      <c r="DG32" s="25" t="str">
        <f t="shared" si="111"/>
        <v xml:space="preserve"> </v>
      </c>
      <c r="DH32" s="25" t="str">
        <f t="shared" si="141"/>
        <v xml:space="preserve"> </v>
      </c>
      <c r="DI32" s="45">
        <v>200</v>
      </c>
      <c r="DJ32" s="45">
        <v>206970.25</v>
      </c>
      <c r="DK32" s="25">
        <f>IF(DI32=0," ",IF(DI32/DJ32*100&gt;200,"св.200",DI32/DJ32))</f>
        <v>9.663224545556668E-4</v>
      </c>
      <c r="DL32" s="45"/>
      <c r="DM32" s="45"/>
      <c r="DN32" s="45"/>
      <c r="DO32" s="25" t="str">
        <f t="shared" si="112"/>
        <v xml:space="preserve"> </v>
      </c>
      <c r="DP32" s="25" t="str">
        <f t="shared" si="142"/>
        <v xml:space="preserve"> </v>
      </c>
      <c r="DQ32" s="45"/>
      <c r="DR32" s="45"/>
      <c r="DS32" s="31"/>
      <c r="DT32" s="25" t="str">
        <f t="shared" si="113"/>
        <v xml:space="preserve"> </v>
      </c>
      <c r="DU32" s="25" t="str">
        <f t="shared" si="177"/>
        <v xml:space="preserve"> </v>
      </c>
    </row>
    <row r="33" spans="1:125" s="29" customFormat="1" ht="15.75" customHeight="1" outlineLevel="1" x14ac:dyDescent="0.25">
      <c r="A33" s="16">
        <v>23</v>
      </c>
      <c r="B33" s="8" t="s">
        <v>27</v>
      </c>
      <c r="C33" s="24">
        <f t="shared" si="180"/>
        <v>6386100</v>
      </c>
      <c r="D33" s="24">
        <f t="shared" si="181"/>
        <v>3681625.81</v>
      </c>
      <c r="E33" s="24">
        <f t="shared" si="182"/>
        <v>3898248.09</v>
      </c>
      <c r="F33" s="25">
        <f t="shared" si="93"/>
        <v>0.57650613206808543</v>
      </c>
      <c r="G33" s="25">
        <f t="shared" si="94"/>
        <v>0.94443086355748085</v>
      </c>
      <c r="H33" s="15">
        <f t="shared" si="189"/>
        <v>5925000</v>
      </c>
      <c r="I33" s="20">
        <f t="shared" si="190"/>
        <v>3411734.91</v>
      </c>
      <c r="J33" s="15">
        <f t="shared" ref="J33:J41" si="191">Y33++AI33+O33+AD33+AN33+T33</f>
        <v>3481955.1199999996</v>
      </c>
      <c r="K33" s="25">
        <f t="shared" si="95"/>
        <v>0.57582023797468362</v>
      </c>
      <c r="L33" s="25">
        <f t="shared" si="117"/>
        <v>0.97983310881962216</v>
      </c>
      <c r="M33" s="45">
        <v>1725000</v>
      </c>
      <c r="N33" s="45">
        <v>1456084.04</v>
      </c>
      <c r="O33" s="45">
        <v>1266331.44</v>
      </c>
      <c r="P33" s="25">
        <f t="shared" si="96"/>
        <v>0.84410668985507253</v>
      </c>
      <c r="Q33" s="25">
        <f t="shared" si="118"/>
        <v>1.1498443409096752</v>
      </c>
      <c r="R33" s="45"/>
      <c r="S33" s="45"/>
      <c r="T33" s="45"/>
      <c r="U33" s="25" t="str">
        <f t="shared" si="97"/>
        <v xml:space="preserve"> </v>
      </c>
      <c r="V33" s="25" t="str">
        <f t="shared" si="183"/>
        <v xml:space="preserve"> </v>
      </c>
      <c r="W33" s="45"/>
      <c r="X33" s="45">
        <v>1662.3</v>
      </c>
      <c r="Y33" s="45">
        <v>4436.7</v>
      </c>
      <c r="Z33" s="25" t="str">
        <f t="shared" si="98"/>
        <v xml:space="preserve"> </v>
      </c>
      <c r="AA33" s="25">
        <f t="shared" si="184"/>
        <v>0.37467036310771518</v>
      </c>
      <c r="AB33" s="45">
        <v>600000</v>
      </c>
      <c r="AC33" s="45">
        <v>84365.13</v>
      </c>
      <c r="AD33" s="45">
        <v>233714.61</v>
      </c>
      <c r="AE33" s="25">
        <f t="shared" si="99"/>
        <v>0.14060855</v>
      </c>
      <c r="AF33" s="25">
        <f t="shared" si="121"/>
        <v>0.36097499424618773</v>
      </c>
      <c r="AG33" s="45">
        <v>3600000</v>
      </c>
      <c r="AH33" s="45">
        <v>1869623.44</v>
      </c>
      <c r="AI33" s="45">
        <v>1977472.37</v>
      </c>
      <c r="AJ33" s="25">
        <f t="shared" si="100"/>
        <v>0.51933984444444448</v>
      </c>
      <c r="AK33" s="25">
        <f t="shared" si="122"/>
        <v>0.94546122027485013</v>
      </c>
      <c r="AL33" s="45"/>
      <c r="AM33" s="45"/>
      <c r="AN33" s="45"/>
      <c r="AO33" s="25" t="str">
        <f t="shared" si="167"/>
        <v xml:space="preserve"> </v>
      </c>
      <c r="AP33" s="25" t="str">
        <f t="shared" si="123"/>
        <v xml:space="preserve"> </v>
      </c>
      <c r="AQ33" s="9">
        <f t="shared" si="185"/>
        <v>461100</v>
      </c>
      <c r="AR33" s="9">
        <f t="shared" si="186"/>
        <v>269890.90000000002</v>
      </c>
      <c r="AS33" s="9">
        <f t="shared" si="187"/>
        <v>416292.97</v>
      </c>
      <c r="AT33" s="25">
        <f t="shared" si="102"/>
        <v>0.58531967035350252</v>
      </c>
      <c r="AU33" s="25">
        <f t="shared" si="124"/>
        <v>0.64831961971397223</v>
      </c>
      <c r="AV33" s="45"/>
      <c r="AW33" s="45"/>
      <c r="AX33" s="45"/>
      <c r="AY33" s="25" t="str">
        <f t="shared" si="103"/>
        <v xml:space="preserve"> </v>
      </c>
      <c r="AZ33" s="25" t="str">
        <f t="shared" si="125"/>
        <v xml:space="preserve"> </v>
      </c>
      <c r="BA33" s="45"/>
      <c r="BB33" s="45"/>
      <c r="BC33" s="45"/>
      <c r="BD33" s="25" t="str">
        <f t="shared" si="126"/>
        <v xml:space="preserve"> </v>
      </c>
      <c r="BE33" s="25" t="str">
        <f t="shared" si="127"/>
        <v xml:space="preserve"> </v>
      </c>
      <c r="BF33" s="45"/>
      <c r="BG33" s="45"/>
      <c r="BH33" s="45"/>
      <c r="BI33" s="25" t="str">
        <f t="shared" si="104"/>
        <v xml:space="preserve"> </v>
      </c>
      <c r="BJ33" s="25" t="str">
        <f t="shared" si="128"/>
        <v xml:space="preserve"> </v>
      </c>
      <c r="BK33" s="45"/>
      <c r="BL33" s="45"/>
      <c r="BM33" s="45"/>
      <c r="BN33" s="25" t="str">
        <f t="shared" si="162"/>
        <v xml:space="preserve"> </v>
      </c>
      <c r="BO33" s="25" t="str">
        <f t="shared" si="129"/>
        <v xml:space="preserve"> </v>
      </c>
      <c r="BP33" s="45">
        <v>170000</v>
      </c>
      <c r="BQ33" s="45">
        <v>124340.9</v>
      </c>
      <c r="BR33" s="45">
        <v>148371.23000000001</v>
      </c>
      <c r="BS33" s="25">
        <f t="shared" si="105"/>
        <v>0.73141705882352936</v>
      </c>
      <c r="BT33" s="25">
        <f t="shared" si="158"/>
        <v>0.83803915354749026</v>
      </c>
      <c r="BU33" s="45">
        <v>291100</v>
      </c>
      <c r="BV33" s="45">
        <v>145550</v>
      </c>
      <c r="BW33" s="45">
        <v>136171.28</v>
      </c>
      <c r="BX33" s="25">
        <f t="shared" si="107"/>
        <v>0.5</v>
      </c>
      <c r="BY33" s="25">
        <f t="shared" si="131"/>
        <v>1.0688744351966142</v>
      </c>
      <c r="BZ33" s="45"/>
      <c r="CA33" s="45"/>
      <c r="CB33" s="45"/>
      <c r="CC33" s="25" t="str">
        <f t="shared" si="163"/>
        <v xml:space="preserve"> </v>
      </c>
      <c r="CD33" s="25" t="str">
        <f t="shared" si="132"/>
        <v xml:space="preserve"> </v>
      </c>
      <c r="CE33" s="24">
        <f t="shared" si="188"/>
        <v>0</v>
      </c>
      <c r="CF33" s="24">
        <f t="shared" si="188"/>
        <v>0</v>
      </c>
      <c r="CG33" s="24">
        <f t="shared" si="188"/>
        <v>0</v>
      </c>
      <c r="CH33" s="33" t="str">
        <f t="shared" si="133"/>
        <v xml:space="preserve"> </v>
      </c>
      <c r="CI33" s="25" t="str">
        <f t="shared" si="145"/>
        <v xml:space="preserve"> </v>
      </c>
      <c r="CJ33" s="45"/>
      <c r="CK33" s="45"/>
      <c r="CL33" s="45"/>
      <c r="CM33" s="25" t="str">
        <f t="shared" si="134"/>
        <v xml:space="preserve"> </v>
      </c>
      <c r="CN33" s="25" t="str">
        <f t="shared" si="135"/>
        <v xml:space="preserve"> </v>
      </c>
      <c r="CO33" s="45"/>
      <c r="CP33" s="45"/>
      <c r="CQ33" s="31"/>
      <c r="CR33" s="25" t="str">
        <f t="shared" si="136"/>
        <v xml:space="preserve"> </v>
      </c>
      <c r="CS33" s="25" t="str">
        <f t="shared" si="137"/>
        <v xml:space="preserve"> </v>
      </c>
      <c r="CT33" s="45"/>
      <c r="CU33" s="45"/>
      <c r="CV33" s="45"/>
      <c r="CW33" s="25" t="str">
        <f t="shared" si="138"/>
        <v xml:space="preserve"> </v>
      </c>
      <c r="CX33" s="25" t="str">
        <f t="shared" si="139"/>
        <v xml:space="preserve"> </v>
      </c>
      <c r="CY33" s="45"/>
      <c r="CZ33" s="45"/>
      <c r="DA33" s="45"/>
      <c r="DB33" s="25" t="str">
        <f t="shared" si="110"/>
        <v xml:space="preserve"> </v>
      </c>
      <c r="DC33" s="25" t="str">
        <f t="shared" si="140"/>
        <v xml:space="preserve"> </v>
      </c>
      <c r="DD33" s="45"/>
      <c r="DE33" s="45"/>
      <c r="DF33" s="45"/>
      <c r="DG33" s="25" t="str">
        <f t="shared" si="111"/>
        <v xml:space="preserve"> </v>
      </c>
      <c r="DH33" s="25" t="str">
        <f t="shared" si="141"/>
        <v xml:space="preserve"> </v>
      </c>
      <c r="DI33" s="45"/>
      <c r="DJ33" s="45">
        <v>131750.46</v>
      </c>
      <c r="DK33" s="25"/>
      <c r="DL33" s="45"/>
      <c r="DM33" s="45"/>
      <c r="DN33" s="45"/>
      <c r="DO33" s="25" t="str">
        <f t="shared" si="112"/>
        <v xml:space="preserve"> </v>
      </c>
      <c r="DP33" s="25" t="str">
        <f t="shared" si="142"/>
        <v xml:space="preserve"> </v>
      </c>
      <c r="DQ33" s="45"/>
      <c r="DR33" s="45"/>
      <c r="DS33" s="31"/>
      <c r="DT33" s="25" t="str">
        <f t="shared" si="113"/>
        <v xml:space="preserve"> </v>
      </c>
      <c r="DU33" s="25" t="str">
        <f t="shared" si="177"/>
        <v xml:space="preserve"> </v>
      </c>
    </row>
    <row r="34" spans="1:125" s="29" customFormat="1" ht="15.75" customHeight="1" outlineLevel="1" x14ac:dyDescent="0.25">
      <c r="A34" s="16">
        <v>24</v>
      </c>
      <c r="B34" s="8" t="s">
        <v>65</v>
      </c>
      <c r="C34" s="24">
        <f t="shared" si="180"/>
        <v>9955000</v>
      </c>
      <c r="D34" s="24">
        <f t="shared" si="181"/>
        <v>4434351.4000000004</v>
      </c>
      <c r="E34" s="24">
        <f t="shared" si="182"/>
        <v>7064807.6800000006</v>
      </c>
      <c r="F34" s="25">
        <f t="shared" si="93"/>
        <v>0.44543961828227024</v>
      </c>
      <c r="G34" s="25">
        <f t="shared" si="94"/>
        <v>0.62766767346736885</v>
      </c>
      <c r="H34" s="15">
        <f t="shared" si="189"/>
        <v>9655000</v>
      </c>
      <c r="I34" s="20">
        <f t="shared" si="190"/>
        <v>4228541.38</v>
      </c>
      <c r="J34" s="15">
        <f t="shared" si="191"/>
        <v>6796527.1900000004</v>
      </c>
      <c r="K34" s="25">
        <f t="shared" si="95"/>
        <v>0.43796389228379079</v>
      </c>
      <c r="L34" s="25">
        <f t="shared" si="117"/>
        <v>0.62216206332869828</v>
      </c>
      <c r="M34" s="45">
        <v>1965000</v>
      </c>
      <c r="N34" s="45">
        <v>1563110.06</v>
      </c>
      <c r="O34" s="45">
        <v>1268238.81</v>
      </c>
      <c r="P34" s="25">
        <f t="shared" si="96"/>
        <v>0.79547585750636141</v>
      </c>
      <c r="Q34" s="25">
        <f t="shared" si="118"/>
        <v>1.2325045154547825</v>
      </c>
      <c r="R34" s="45"/>
      <c r="S34" s="45"/>
      <c r="T34" s="45"/>
      <c r="U34" s="25" t="str">
        <f t="shared" si="97"/>
        <v xml:space="preserve"> </v>
      </c>
      <c r="V34" s="25" t="str">
        <f t="shared" si="183"/>
        <v xml:space="preserve"> </v>
      </c>
      <c r="W34" s="45"/>
      <c r="X34" s="45"/>
      <c r="Y34" s="45"/>
      <c r="Z34" s="25" t="str">
        <f t="shared" si="98"/>
        <v xml:space="preserve"> </v>
      </c>
      <c r="AA34" s="25" t="str">
        <f t="shared" si="184"/>
        <v xml:space="preserve"> </v>
      </c>
      <c r="AB34" s="45">
        <v>390000</v>
      </c>
      <c r="AC34" s="45">
        <v>69360.2</v>
      </c>
      <c r="AD34" s="45">
        <v>75470.039999999994</v>
      </c>
      <c r="AE34" s="25">
        <f t="shared" si="99"/>
        <v>0.17784666666666665</v>
      </c>
      <c r="AF34" s="25">
        <f t="shared" si="121"/>
        <v>0.91904284137122494</v>
      </c>
      <c r="AG34" s="45">
        <v>7300000</v>
      </c>
      <c r="AH34" s="45">
        <v>2596071.12</v>
      </c>
      <c r="AI34" s="45">
        <v>5452818.3399999999</v>
      </c>
      <c r="AJ34" s="25">
        <f t="shared" si="100"/>
        <v>0.35562618082191783</v>
      </c>
      <c r="AK34" s="25">
        <f t="shared" si="122"/>
        <v>0.47609712228190609</v>
      </c>
      <c r="AL34" s="45"/>
      <c r="AM34" s="45"/>
      <c r="AN34" s="45"/>
      <c r="AO34" s="25" t="str">
        <f t="shared" si="167"/>
        <v xml:space="preserve"> </v>
      </c>
      <c r="AP34" s="25" t="str">
        <f t="shared" si="123"/>
        <v xml:space="preserve"> </v>
      </c>
      <c r="AQ34" s="9">
        <f t="shared" si="185"/>
        <v>300000</v>
      </c>
      <c r="AR34" s="9">
        <f t="shared" si="186"/>
        <v>205810.02000000002</v>
      </c>
      <c r="AS34" s="9">
        <f t="shared" si="187"/>
        <v>268280.49</v>
      </c>
      <c r="AT34" s="25">
        <f t="shared" si="102"/>
        <v>0.68603340000000002</v>
      </c>
      <c r="AU34" s="25">
        <f t="shared" si="124"/>
        <v>0.76714493849329124</v>
      </c>
      <c r="AV34" s="45"/>
      <c r="AW34" s="45"/>
      <c r="AX34" s="45"/>
      <c r="AY34" s="25" t="str">
        <f t="shared" si="103"/>
        <v xml:space="preserve"> </v>
      </c>
      <c r="AZ34" s="25" t="str">
        <f t="shared" si="125"/>
        <v xml:space="preserve"> </v>
      </c>
      <c r="BA34" s="45"/>
      <c r="BB34" s="45"/>
      <c r="BC34" s="45"/>
      <c r="BD34" s="25" t="str">
        <f t="shared" si="126"/>
        <v xml:space="preserve"> </v>
      </c>
      <c r="BE34" s="25" t="str">
        <f t="shared" si="127"/>
        <v xml:space="preserve"> </v>
      </c>
      <c r="BF34" s="45"/>
      <c r="BG34" s="45"/>
      <c r="BH34" s="45"/>
      <c r="BI34" s="25" t="str">
        <f t="shared" si="104"/>
        <v xml:space="preserve"> </v>
      </c>
      <c r="BJ34" s="25" t="str">
        <f t="shared" si="128"/>
        <v xml:space="preserve"> </v>
      </c>
      <c r="BK34" s="45"/>
      <c r="BL34" s="45"/>
      <c r="BM34" s="45"/>
      <c r="BN34" s="25" t="str">
        <f t="shared" si="162"/>
        <v xml:space="preserve"> </v>
      </c>
      <c r="BO34" s="25" t="str">
        <f t="shared" si="129"/>
        <v xml:space="preserve"> </v>
      </c>
      <c r="BP34" s="45">
        <v>300000</v>
      </c>
      <c r="BQ34" s="45">
        <v>177761.73</v>
      </c>
      <c r="BR34" s="45">
        <v>181829.28</v>
      </c>
      <c r="BS34" s="25">
        <f t="shared" si="105"/>
        <v>0.59253909999999999</v>
      </c>
      <c r="BT34" s="25">
        <f t="shared" si="158"/>
        <v>0.97762984047453749</v>
      </c>
      <c r="BU34" s="45"/>
      <c r="BV34" s="45">
        <v>23813.94</v>
      </c>
      <c r="BW34" s="45">
        <v>80000</v>
      </c>
      <c r="BX34" s="25" t="str">
        <f t="shared" si="107"/>
        <v xml:space="preserve"> </v>
      </c>
      <c r="BY34" s="25">
        <f t="shared" si="131"/>
        <v>0.29767424999999997</v>
      </c>
      <c r="BZ34" s="45"/>
      <c r="CA34" s="45"/>
      <c r="CB34" s="45"/>
      <c r="CC34" s="25" t="str">
        <f t="shared" si="163"/>
        <v xml:space="preserve"> </v>
      </c>
      <c r="CD34" s="25" t="str">
        <f t="shared" si="132"/>
        <v xml:space="preserve"> </v>
      </c>
      <c r="CE34" s="24">
        <f t="shared" si="188"/>
        <v>0</v>
      </c>
      <c r="CF34" s="24">
        <f t="shared" si="188"/>
        <v>4234.3500000000004</v>
      </c>
      <c r="CG34" s="24">
        <f t="shared" si="188"/>
        <v>0</v>
      </c>
      <c r="CH34" s="33" t="str">
        <f t="shared" si="133"/>
        <v xml:space="preserve"> </v>
      </c>
      <c r="CI34" s="25" t="str">
        <f t="shared" si="145"/>
        <v xml:space="preserve"> </v>
      </c>
      <c r="CJ34" s="45"/>
      <c r="CK34" s="45"/>
      <c r="CL34" s="45"/>
      <c r="CM34" s="25" t="str">
        <f t="shared" si="134"/>
        <v xml:space="preserve"> </v>
      </c>
      <c r="CN34" s="25" t="str">
        <f t="shared" si="135"/>
        <v xml:space="preserve"> </v>
      </c>
      <c r="CO34" s="45"/>
      <c r="CP34" s="45">
        <v>4234.3500000000004</v>
      </c>
      <c r="CQ34" s="31"/>
      <c r="CR34" s="25" t="str">
        <f t="shared" si="136"/>
        <v xml:space="preserve"> </v>
      </c>
      <c r="CS34" s="25" t="str">
        <f t="shared" si="137"/>
        <v xml:space="preserve"> </v>
      </c>
      <c r="CT34" s="45"/>
      <c r="CU34" s="45"/>
      <c r="CV34" s="45"/>
      <c r="CW34" s="25" t="str">
        <f t="shared" si="138"/>
        <v xml:space="preserve"> </v>
      </c>
      <c r="CX34" s="25" t="str">
        <f t="shared" si="139"/>
        <v xml:space="preserve"> </v>
      </c>
      <c r="CY34" s="45"/>
      <c r="CZ34" s="45"/>
      <c r="DA34" s="45"/>
      <c r="DB34" s="25" t="str">
        <f t="shared" si="110"/>
        <v xml:space="preserve"> </v>
      </c>
      <c r="DC34" s="25" t="str">
        <f t="shared" si="140"/>
        <v xml:space="preserve"> </v>
      </c>
      <c r="DD34" s="45"/>
      <c r="DE34" s="45"/>
      <c r="DF34" s="45"/>
      <c r="DG34" s="25" t="str">
        <f t="shared" si="111"/>
        <v xml:space="preserve"> </v>
      </c>
      <c r="DH34" s="25" t="str">
        <f t="shared" si="141"/>
        <v xml:space="preserve"> </v>
      </c>
      <c r="DI34" s="45"/>
      <c r="DJ34" s="45">
        <v>6451.21</v>
      </c>
      <c r="DK34" s="25"/>
      <c r="DL34" s="45"/>
      <c r="DM34" s="45"/>
      <c r="DN34" s="45"/>
      <c r="DO34" s="25" t="str">
        <f t="shared" si="112"/>
        <v xml:space="preserve"> </v>
      </c>
      <c r="DP34" s="25" t="str">
        <f t="shared" si="142"/>
        <v xml:space="preserve"> </v>
      </c>
      <c r="DQ34" s="45"/>
      <c r="DR34" s="45"/>
      <c r="DS34" s="31"/>
      <c r="DT34" s="25" t="str">
        <f t="shared" si="113"/>
        <v xml:space="preserve"> </v>
      </c>
      <c r="DU34" s="25" t="str">
        <f t="shared" si="177"/>
        <v xml:space="preserve"> </v>
      </c>
    </row>
    <row r="35" spans="1:125" s="29" customFormat="1" ht="15.75" customHeight="1" outlineLevel="1" x14ac:dyDescent="0.25">
      <c r="A35" s="16">
        <v>25</v>
      </c>
      <c r="B35" s="8" t="s">
        <v>8</v>
      </c>
      <c r="C35" s="24">
        <f t="shared" si="180"/>
        <v>18960040</v>
      </c>
      <c r="D35" s="24">
        <f t="shared" si="181"/>
        <v>13620562.32</v>
      </c>
      <c r="E35" s="24">
        <f t="shared" si="182"/>
        <v>9250436.1699999999</v>
      </c>
      <c r="F35" s="25">
        <f t="shared" si="93"/>
        <v>0.71838257303254638</v>
      </c>
      <c r="G35" s="25">
        <f t="shared" si="94"/>
        <v>1.4724237938285238</v>
      </c>
      <c r="H35" s="15">
        <f t="shared" si="189"/>
        <v>18500000</v>
      </c>
      <c r="I35" s="20">
        <f t="shared" si="190"/>
        <v>12985751.4</v>
      </c>
      <c r="J35" s="15">
        <f t="shared" si="191"/>
        <v>8544566.9700000007</v>
      </c>
      <c r="K35" s="25">
        <f t="shared" si="95"/>
        <v>0.70193250810810814</v>
      </c>
      <c r="L35" s="25">
        <f t="shared" si="117"/>
        <v>1.519767057311741</v>
      </c>
      <c r="M35" s="45">
        <v>7200000</v>
      </c>
      <c r="N35" s="45">
        <v>6065829.8200000003</v>
      </c>
      <c r="O35" s="45">
        <v>5854417.1200000001</v>
      </c>
      <c r="P35" s="25">
        <f t="shared" si="96"/>
        <v>0.84247636388888891</v>
      </c>
      <c r="Q35" s="25">
        <f t="shared" si="118"/>
        <v>1.0361116564922863</v>
      </c>
      <c r="R35" s="45"/>
      <c r="S35" s="45"/>
      <c r="T35" s="45"/>
      <c r="U35" s="25" t="str">
        <f t="shared" si="97"/>
        <v xml:space="preserve"> </v>
      </c>
      <c r="V35" s="25" t="str">
        <f t="shared" si="183"/>
        <v xml:space="preserve"> </v>
      </c>
      <c r="W35" s="45"/>
      <c r="X35" s="45">
        <v>2190.58</v>
      </c>
      <c r="Y35" s="45">
        <v>1692</v>
      </c>
      <c r="Z35" s="25" t="str">
        <f t="shared" si="98"/>
        <v xml:space="preserve"> </v>
      </c>
      <c r="AA35" s="25">
        <f t="shared" si="184"/>
        <v>1.2946690307328605</v>
      </c>
      <c r="AB35" s="45">
        <v>1500000</v>
      </c>
      <c r="AC35" s="45">
        <v>152634.25</v>
      </c>
      <c r="AD35" s="45">
        <v>-3609769.01</v>
      </c>
      <c r="AE35" s="25">
        <f t="shared" si="99"/>
        <v>0.10175616666666666</v>
      </c>
      <c r="AF35" s="25">
        <f t="shared" si="121"/>
        <v>-4.2283661247343916E-2</v>
      </c>
      <c r="AG35" s="45">
        <v>9800000</v>
      </c>
      <c r="AH35" s="45">
        <v>6765096.75</v>
      </c>
      <c r="AI35" s="45">
        <v>6298226.8600000003</v>
      </c>
      <c r="AJ35" s="25">
        <f t="shared" si="100"/>
        <v>0.69031599489795914</v>
      </c>
      <c r="AK35" s="25">
        <f t="shared" si="122"/>
        <v>1.0741271949038684</v>
      </c>
      <c r="AL35" s="45"/>
      <c r="AM35" s="45"/>
      <c r="AN35" s="45"/>
      <c r="AO35" s="25" t="str">
        <f t="shared" si="167"/>
        <v xml:space="preserve"> </v>
      </c>
      <c r="AP35" s="25" t="str">
        <f t="shared" si="123"/>
        <v xml:space="preserve"> </v>
      </c>
      <c r="AQ35" s="9">
        <f t="shared" si="185"/>
        <v>460040</v>
      </c>
      <c r="AR35" s="9">
        <f t="shared" si="186"/>
        <v>634810.92000000004</v>
      </c>
      <c r="AS35" s="9">
        <f t="shared" si="187"/>
        <v>705869.2</v>
      </c>
      <c r="AT35" s="25">
        <f t="shared" si="102"/>
        <v>1.3799037475002174</v>
      </c>
      <c r="AU35" s="25">
        <f t="shared" si="124"/>
        <v>0.89933222755717357</v>
      </c>
      <c r="AV35" s="45"/>
      <c r="AW35" s="45"/>
      <c r="AX35" s="45"/>
      <c r="AY35" s="25" t="str">
        <f t="shared" si="103"/>
        <v xml:space="preserve"> </v>
      </c>
      <c r="AZ35" s="25" t="str">
        <f t="shared" si="125"/>
        <v xml:space="preserve"> </v>
      </c>
      <c r="BA35" s="45">
        <v>40</v>
      </c>
      <c r="BB35" s="45">
        <v>301.75</v>
      </c>
      <c r="BC35" s="45">
        <v>109.29</v>
      </c>
      <c r="BD35" s="25" t="str">
        <f t="shared" si="126"/>
        <v>СВ.200</v>
      </c>
      <c r="BE35" s="25" t="str">
        <f t="shared" si="127"/>
        <v>св.200</v>
      </c>
      <c r="BF35" s="45"/>
      <c r="BG35" s="45"/>
      <c r="BH35" s="45"/>
      <c r="BI35" s="25" t="str">
        <f t="shared" si="104"/>
        <v xml:space="preserve"> </v>
      </c>
      <c r="BJ35" s="25" t="str">
        <f t="shared" si="128"/>
        <v xml:space="preserve"> </v>
      </c>
      <c r="BK35" s="45"/>
      <c r="BL35" s="45">
        <v>4352.3999999999996</v>
      </c>
      <c r="BM35" s="45">
        <v>4352.3999999999996</v>
      </c>
      <c r="BN35" s="25" t="str">
        <f t="shared" si="162"/>
        <v xml:space="preserve"> </v>
      </c>
      <c r="BO35" s="25">
        <f t="shared" si="129"/>
        <v>1</v>
      </c>
      <c r="BP35" s="45">
        <v>330000</v>
      </c>
      <c r="BQ35" s="45">
        <v>375360.1</v>
      </c>
      <c r="BR35" s="45">
        <v>235555.14</v>
      </c>
      <c r="BS35" s="25">
        <f t="shared" si="105"/>
        <v>1.1374548484848483</v>
      </c>
      <c r="BT35" s="25">
        <f t="shared" si="158"/>
        <v>1.5935126696874453</v>
      </c>
      <c r="BU35" s="45">
        <v>130000</v>
      </c>
      <c r="BV35" s="45">
        <v>235595.81</v>
      </c>
      <c r="BW35" s="45">
        <v>160148</v>
      </c>
      <c r="BX35" s="25">
        <f t="shared" si="107"/>
        <v>1.8122754615384615</v>
      </c>
      <c r="BY35" s="25">
        <f t="shared" ref="BY35:BY36" si="192">IF(BV35=0," ",IF(BV35/BW35*100&gt;200,"св.200",BV35/BW35))</f>
        <v>1.4711130329445263</v>
      </c>
      <c r="BZ35" s="45"/>
      <c r="CA35" s="45">
        <v>13517</v>
      </c>
      <c r="CB35" s="45"/>
      <c r="CC35" s="25" t="str">
        <f t="shared" si="163"/>
        <v xml:space="preserve"> </v>
      </c>
      <c r="CD35" s="25" t="str">
        <f t="shared" si="132"/>
        <v xml:space="preserve"> </v>
      </c>
      <c r="CE35" s="24">
        <f t="shared" si="188"/>
        <v>0</v>
      </c>
      <c r="CF35" s="24">
        <f t="shared" si="188"/>
        <v>5683.86</v>
      </c>
      <c r="CG35" s="24">
        <f t="shared" si="188"/>
        <v>122400</v>
      </c>
      <c r="CH35" s="33" t="str">
        <f t="shared" si="133"/>
        <v xml:space="preserve"> </v>
      </c>
      <c r="CI35" s="25">
        <f t="shared" si="145"/>
        <v>4.6436764705882351E-2</v>
      </c>
      <c r="CJ35" s="45"/>
      <c r="CK35" s="45"/>
      <c r="CL35" s="45"/>
      <c r="CM35" s="25" t="str">
        <f t="shared" si="134"/>
        <v xml:space="preserve"> </v>
      </c>
      <c r="CN35" s="25" t="str">
        <f t="shared" si="135"/>
        <v xml:space="preserve"> </v>
      </c>
      <c r="CO35" s="45"/>
      <c r="CP35" s="45">
        <v>5683.86</v>
      </c>
      <c r="CQ35" s="31">
        <v>122400</v>
      </c>
      <c r="CR35" s="25" t="str">
        <f t="shared" si="136"/>
        <v xml:space="preserve"> </v>
      </c>
      <c r="CS35" s="25">
        <f t="shared" si="137"/>
        <v>4.6436764705882351E-2</v>
      </c>
      <c r="CT35" s="45"/>
      <c r="CU35" s="45"/>
      <c r="CV35" s="45"/>
      <c r="CW35" s="25" t="str">
        <f t="shared" si="138"/>
        <v xml:space="preserve"> </v>
      </c>
      <c r="CX35" s="25" t="str">
        <f t="shared" si="139"/>
        <v xml:space="preserve"> </v>
      </c>
      <c r="CY35" s="45"/>
      <c r="CZ35" s="45"/>
      <c r="DA35" s="45"/>
      <c r="DB35" s="25" t="str">
        <f t="shared" si="110"/>
        <v xml:space="preserve"> </v>
      </c>
      <c r="DC35" s="25" t="str">
        <f t="shared" si="140"/>
        <v xml:space="preserve"> </v>
      </c>
      <c r="DD35" s="45"/>
      <c r="DE35" s="45"/>
      <c r="DF35" s="45"/>
      <c r="DG35" s="25" t="str">
        <f t="shared" si="111"/>
        <v xml:space="preserve"> </v>
      </c>
      <c r="DH35" s="25" t="str">
        <f t="shared" si="141"/>
        <v xml:space="preserve"> </v>
      </c>
      <c r="DI35" s="45"/>
      <c r="DJ35" s="45">
        <v>183304.37</v>
      </c>
      <c r="DK35" s="25"/>
      <c r="DL35" s="45"/>
      <c r="DM35" s="45"/>
      <c r="DN35" s="45"/>
      <c r="DO35" s="25" t="str">
        <f t="shared" si="112"/>
        <v xml:space="preserve"> </v>
      </c>
      <c r="DP35" s="25" t="str">
        <f t="shared" si="142"/>
        <v xml:space="preserve"> </v>
      </c>
      <c r="DQ35" s="45"/>
      <c r="DR35" s="45"/>
      <c r="DS35" s="31"/>
      <c r="DT35" s="25" t="str">
        <f t="shared" si="113"/>
        <v xml:space="preserve"> </v>
      </c>
      <c r="DU35" s="25" t="str">
        <f t="shared" si="177"/>
        <v xml:space="preserve"> </v>
      </c>
    </row>
    <row r="36" spans="1:125" s="29" customFormat="1" ht="15.75" customHeight="1" outlineLevel="1" x14ac:dyDescent="0.25">
      <c r="A36" s="16">
        <v>26</v>
      </c>
      <c r="B36" s="8" t="s">
        <v>88</v>
      </c>
      <c r="C36" s="24">
        <f t="shared" si="180"/>
        <v>3126160</v>
      </c>
      <c r="D36" s="24">
        <f t="shared" si="181"/>
        <v>1283433.42</v>
      </c>
      <c r="E36" s="24">
        <f t="shared" si="182"/>
        <v>1850025.47</v>
      </c>
      <c r="F36" s="25">
        <f t="shared" si="93"/>
        <v>0.41054629961358341</v>
      </c>
      <c r="G36" s="25">
        <f t="shared" si="94"/>
        <v>0.69373824350645286</v>
      </c>
      <c r="H36" s="15">
        <f t="shared" si="189"/>
        <v>2972500</v>
      </c>
      <c r="I36" s="20">
        <f t="shared" si="190"/>
        <v>1102186.76</v>
      </c>
      <c r="J36" s="15">
        <f t="shared" si="191"/>
        <v>1605647.06</v>
      </c>
      <c r="K36" s="25">
        <f t="shared" si="95"/>
        <v>0.37079453658536587</v>
      </c>
      <c r="L36" s="25">
        <f t="shared" si="117"/>
        <v>0.68644398103279303</v>
      </c>
      <c r="M36" s="45">
        <v>157500</v>
      </c>
      <c r="N36" s="45">
        <v>156442.31</v>
      </c>
      <c r="O36" s="45">
        <v>157967.59</v>
      </c>
      <c r="P36" s="25">
        <f t="shared" si="96"/>
        <v>0.99328450793650791</v>
      </c>
      <c r="Q36" s="25">
        <f t="shared" si="118"/>
        <v>0.99034434848312869</v>
      </c>
      <c r="R36" s="45"/>
      <c r="S36" s="45"/>
      <c r="T36" s="45"/>
      <c r="U36" s="25" t="str">
        <f t="shared" si="97"/>
        <v xml:space="preserve"> </v>
      </c>
      <c r="V36" s="25" t="str">
        <f t="shared" si="183"/>
        <v xml:space="preserve"> </v>
      </c>
      <c r="W36" s="45"/>
      <c r="X36" s="45">
        <v>2936.26</v>
      </c>
      <c r="Y36" s="45">
        <v>3582.74</v>
      </c>
      <c r="Z36" s="25" t="str">
        <f t="shared" si="98"/>
        <v xml:space="preserve"> </v>
      </c>
      <c r="AA36" s="25">
        <f t="shared" si="184"/>
        <v>0.81955709875681748</v>
      </c>
      <c r="AB36" s="45">
        <v>215000</v>
      </c>
      <c r="AC36" s="45">
        <v>85090.16</v>
      </c>
      <c r="AD36" s="45">
        <v>86317.67</v>
      </c>
      <c r="AE36" s="25">
        <f t="shared" si="99"/>
        <v>0.39576818604651165</v>
      </c>
      <c r="AF36" s="25">
        <f>IF(AC36&lt;=0," ",IF(AC36/AD36*100&gt;200,"св.200",AC36/AD36))</f>
        <v>0.98577915738457733</v>
      </c>
      <c r="AG36" s="45">
        <v>2600000</v>
      </c>
      <c r="AH36" s="45">
        <v>857718.03</v>
      </c>
      <c r="AI36" s="45">
        <v>1357779.06</v>
      </c>
      <c r="AJ36" s="25">
        <f t="shared" si="100"/>
        <v>0.32989155000000003</v>
      </c>
      <c r="AK36" s="25">
        <f t="shared" si="122"/>
        <v>0.63170662684987944</v>
      </c>
      <c r="AL36" s="45"/>
      <c r="AM36" s="45"/>
      <c r="AN36" s="45"/>
      <c r="AO36" s="25" t="str">
        <f t="shared" si="167"/>
        <v xml:space="preserve"> </v>
      </c>
      <c r="AP36" s="25" t="str">
        <f t="shared" si="123"/>
        <v xml:space="preserve"> </v>
      </c>
      <c r="AQ36" s="9">
        <f t="shared" si="185"/>
        <v>153660</v>
      </c>
      <c r="AR36" s="9">
        <f t="shared" si="186"/>
        <v>181246.66</v>
      </c>
      <c r="AS36" s="9">
        <f t="shared" si="187"/>
        <v>244378.41</v>
      </c>
      <c r="AT36" s="25">
        <f t="shared" si="102"/>
        <v>1.1795305219315373</v>
      </c>
      <c r="AU36" s="25">
        <f t="shared" si="124"/>
        <v>0.74166396286807823</v>
      </c>
      <c r="AV36" s="45"/>
      <c r="AW36" s="45"/>
      <c r="AX36" s="45"/>
      <c r="AY36" s="25" t="str">
        <f t="shared" si="103"/>
        <v xml:space="preserve"> </v>
      </c>
      <c r="AZ36" s="25" t="str">
        <f t="shared" si="125"/>
        <v xml:space="preserve"> </v>
      </c>
      <c r="BA36" s="45"/>
      <c r="BB36" s="45"/>
      <c r="BC36" s="45"/>
      <c r="BD36" s="25" t="str">
        <f t="shared" si="126"/>
        <v xml:space="preserve"> </v>
      </c>
      <c r="BE36" s="25" t="str">
        <f t="shared" si="127"/>
        <v xml:space="preserve"> </v>
      </c>
      <c r="BF36" s="45"/>
      <c r="BG36" s="45"/>
      <c r="BH36" s="45"/>
      <c r="BI36" s="25" t="str">
        <f t="shared" si="104"/>
        <v xml:space="preserve"> </v>
      </c>
      <c r="BJ36" s="25" t="str">
        <f t="shared" si="128"/>
        <v xml:space="preserve"> </v>
      </c>
      <c r="BK36" s="45">
        <v>3660</v>
      </c>
      <c r="BL36" s="45"/>
      <c r="BM36" s="45">
        <v>2745.72</v>
      </c>
      <c r="BN36" s="25" t="str">
        <f t="shared" si="162"/>
        <v xml:space="preserve"> </v>
      </c>
      <c r="BO36" s="25" t="str">
        <f>IF(BL36=0," ",IF(BL36/BM36*100&gt;200,"св.200",BL36/BM36))</f>
        <v xml:space="preserve"> </v>
      </c>
      <c r="BP36" s="45">
        <v>90000</v>
      </c>
      <c r="BQ36" s="45">
        <v>73448.42</v>
      </c>
      <c r="BR36" s="45">
        <v>62408.4</v>
      </c>
      <c r="BS36" s="25">
        <f t="shared" si="105"/>
        <v>0.81609355555555552</v>
      </c>
      <c r="BT36" s="25">
        <f t="shared" si="158"/>
        <v>1.1768995840303549</v>
      </c>
      <c r="BU36" s="45">
        <v>60000</v>
      </c>
      <c r="BV36" s="45">
        <v>65724.240000000005</v>
      </c>
      <c r="BW36" s="45">
        <v>59925.94</v>
      </c>
      <c r="BX36" s="25">
        <f t="shared" si="107"/>
        <v>1.095404</v>
      </c>
      <c r="BY36" s="25">
        <f t="shared" si="192"/>
        <v>1.0967577646675213</v>
      </c>
      <c r="BZ36" s="45"/>
      <c r="CA36" s="45"/>
      <c r="CB36" s="45"/>
      <c r="CC36" s="25" t="str">
        <f t="shared" si="163"/>
        <v xml:space="preserve"> </v>
      </c>
      <c r="CD36" s="25" t="str">
        <f t="shared" si="132"/>
        <v xml:space="preserve"> </v>
      </c>
      <c r="CE36" s="24">
        <f t="shared" si="188"/>
        <v>0</v>
      </c>
      <c r="CF36" s="24">
        <f t="shared" si="188"/>
        <v>0</v>
      </c>
      <c r="CG36" s="24">
        <f t="shared" si="188"/>
        <v>84048</v>
      </c>
      <c r="CH36" s="33" t="str">
        <f t="shared" si="133"/>
        <v xml:space="preserve"> </v>
      </c>
      <c r="CI36" s="25">
        <f t="shared" si="145"/>
        <v>0</v>
      </c>
      <c r="CJ36" s="45"/>
      <c r="CK36" s="45"/>
      <c r="CL36" s="45"/>
      <c r="CM36" s="25" t="str">
        <f t="shared" si="134"/>
        <v xml:space="preserve"> </v>
      </c>
      <c r="CN36" s="25" t="str">
        <f t="shared" si="135"/>
        <v xml:space="preserve"> </v>
      </c>
      <c r="CO36" s="45"/>
      <c r="CP36" s="45"/>
      <c r="CQ36" s="31">
        <v>84048</v>
      </c>
      <c r="CR36" s="25" t="str">
        <f t="shared" si="136"/>
        <v xml:space="preserve"> </v>
      </c>
      <c r="CS36" s="25">
        <f t="shared" si="137"/>
        <v>0</v>
      </c>
      <c r="CT36" s="45"/>
      <c r="CU36" s="45"/>
      <c r="CV36" s="45"/>
      <c r="CW36" s="25" t="str">
        <f t="shared" si="138"/>
        <v xml:space="preserve"> </v>
      </c>
      <c r="CX36" s="25" t="str">
        <f t="shared" si="139"/>
        <v xml:space="preserve"> </v>
      </c>
      <c r="CY36" s="45"/>
      <c r="CZ36" s="45"/>
      <c r="DA36" s="45"/>
      <c r="DB36" s="25" t="str">
        <f t="shared" si="110"/>
        <v xml:space="preserve"> </v>
      </c>
      <c r="DC36" s="25" t="str">
        <f t="shared" si="140"/>
        <v xml:space="preserve"> </v>
      </c>
      <c r="DD36" s="45"/>
      <c r="DE36" s="45"/>
      <c r="DF36" s="45"/>
      <c r="DG36" s="25" t="str">
        <f t="shared" si="111"/>
        <v xml:space="preserve"> </v>
      </c>
      <c r="DH36" s="25" t="str">
        <f t="shared" si="141"/>
        <v xml:space="preserve"> </v>
      </c>
      <c r="DI36" s="45">
        <v>50</v>
      </c>
      <c r="DJ36" s="45">
        <v>35250.35</v>
      </c>
      <c r="DK36" s="25"/>
      <c r="DL36" s="45"/>
      <c r="DM36" s="45">
        <v>42024</v>
      </c>
      <c r="DN36" s="45"/>
      <c r="DO36" s="25" t="str">
        <f t="shared" si="112"/>
        <v xml:space="preserve"> </v>
      </c>
      <c r="DP36" s="25" t="str">
        <f t="shared" si="142"/>
        <v xml:space="preserve"> </v>
      </c>
      <c r="DQ36" s="45"/>
      <c r="DR36" s="45"/>
      <c r="DS36" s="31"/>
      <c r="DT36" s="25" t="str">
        <f t="shared" si="113"/>
        <v xml:space="preserve"> </v>
      </c>
      <c r="DU36" s="25" t="str">
        <f t="shared" si="177"/>
        <v xml:space="preserve"> </v>
      </c>
    </row>
    <row r="37" spans="1:125" s="29" customFormat="1" ht="15.75" customHeight="1" outlineLevel="1" x14ac:dyDescent="0.25">
      <c r="A37" s="16">
        <v>27</v>
      </c>
      <c r="B37" s="8" t="s">
        <v>3</v>
      </c>
      <c r="C37" s="24">
        <f t="shared" si="180"/>
        <v>28610200</v>
      </c>
      <c r="D37" s="24">
        <f t="shared" si="181"/>
        <v>21634094.940000001</v>
      </c>
      <c r="E37" s="24">
        <f t="shared" si="182"/>
        <v>17377151.210000001</v>
      </c>
      <c r="F37" s="25">
        <f t="shared" si="93"/>
        <v>0.75616720400416637</v>
      </c>
      <c r="G37" s="25">
        <f t="shared" si="94"/>
        <v>1.2449736253402839</v>
      </c>
      <c r="H37" s="15">
        <f t="shared" si="189"/>
        <v>27299100</v>
      </c>
      <c r="I37" s="20">
        <f t="shared" si="190"/>
        <v>20536985.59</v>
      </c>
      <c r="J37" s="15">
        <f t="shared" si="191"/>
        <v>16098770.310000001</v>
      </c>
      <c r="K37" s="25">
        <f t="shared" si="95"/>
        <v>0.75229533537735671</v>
      </c>
      <c r="L37" s="25">
        <f t="shared" si="117"/>
        <v>1.2756866018048056</v>
      </c>
      <c r="M37" s="45">
        <v>7532500</v>
      </c>
      <c r="N37" s="45">
        <v>6303669.3799999999</v>
      </c>
      <c r="O37" s="45">
        <v>5453599.0800000001</v>
      </c>
      <c r="P37" s="25">
        <f t="shared" si="96"/>
        <v>0.83686284500497843</v>
      </c>
      <c r="Q37" s="25">
        <f t="shared" si="118"/>
        <v>1.1558732659900623</v>
      </c>
      <c r="R37" s="45"/>
      <c r="S37" s="45"/>
      <c r="T37" s="45"/>
      <c r="U37" s="25" t="str">
        <f t="shared" si="97"/>
        <v xml:space="preserve"> </v>
      </c>
      <c r="V37" s="25" t="str">
        <f t="shared" si="183"/>
        <v xml:space="preserve"> </v>
      </c>
      <c r="W37" s="45"/>
      <c r="X37" s="45"/>
      <c r="Y37" s="45"/>
      <c r="Z37" s="25" t="str">
        <f t="shared" si="98"/>
        <v xml:space="preserve"> </v>
      </c>
      <c r="AA37" s="25" t="str">
        <f t="shared" si="184"/>
        <v xml:space="preserve"> </v>
      </c>
      <c r="AB37" s="45">
        <v>1500000</v>
      </c>
      <c r="AC37" s="45">
        <v>440682.55</v>
      </c>
      <c r="AD37" s="45">
        <v>172240.32</v>
      </c>
      <c r="AE37" s="25">
        <f t="shared" si="99"/>
        <v>0.29378836666666663</v>
      </c>
      <c r="AF37" s="25" t="str">
        <f t="shared" si="121"/>
        <v>св.200</v>
      </c>
      <c r="AG37" s="45">
        <v>18250000</v>
      </c>
      <c r="AH37" s="45">
        <v>13782533.66</v>
      </c>
      <c r="AI37" s="45">
        <v>10458730.91</v>
      </c>
      <c r="AJ37" s="25">
        <f t="shared" si="100"/>
        <v>0.7552073238356164</v>
      </c>
      <c r="AK37" s="25">
        <f t="shared" si="122"/>
        <v>1.3178017274373111</v>
      </c>
      <c r="AL37" s="45">
        <v>16600</v>
      </c>
      <c r="AM37" s="45">
        <v>10100</v>
      </c>
      <c r="AN37" s="45">
        <v>14200</v>
      </c>
      <c r="AO37" s="25">
        <f t="shared" si="167"/>
        <v>0.60843373493975905</v>
      </c>
      <c r="AP37" s="25">
        <f t="shared" si="123"/>
        <v>0.71126760563380287</v>
      </c>
      <c r="AQ37" s="9">
        <f t="shared" si="185"/>
        <v>1311100</v>
      </c>
      <c r="AR37" s="9">
        <f t="shared" si="186"/>
        <v>1097109.3499999999</v>
      </c>
      <c r="AS37" s="9">
        <f t="shared" si="187"/>
        <v>1278380.9000000001</v>
      </c>
      <c r="AT37" s="25">
        <f t="shared" si="102"/>
        <v>0.83678540919838296</v>
      </c>
      <c r="AU37" s="25">
        <f t="shared" si="124"/>
        <v>0.85820223847211718</v>
      </c>
      <c r="AV37" s="45"/>
      <c r="AW37" s="45"/>
      <c r="AX37" s="45"/>
      <c r="AY37" s="25" t="str">
        <f t="shared" si="103"/>
        <v xml:space="preserve"> </v>
      </c>
      <c r="AZ37" s="25" t="str">
        <f t="shared" si="125"/>
        <v xml:space="preserve"> </v>
      </c>
      <c r="BA37" s="45">
        <v>7300</v>
      </c>
      <c r="BB37" s="45"/>
      <c r="BC37" s="45">
        <v>1822.32</v>
      </c>
      <c r="BD37" s="25" t="str">
        <f t="shared" si="126"/>
        <v xml:space="preserve"> </v>
      </c>
      <c r="BE37" s="25">
        <f t="shared" si="127"/>
        <v>0</v>
      </c>
      <c r="BF37" s="45"/>
      <c r="BG37" s="45">
        <v>12261.4</v>
      </c>
      <c r="BH37" s="45"/>
      <c r="BI37" s="25" t="str">
        <f t="shared" si="104"/>
        <v xml:space="preserve"> </v>
      </c>
      <c r="BJ37" s="25" t="str">
        <f t="shared" si="128"/>
        <v xml:space="preserve"> </v>
      </c>
      <c r="BK37" s="45">
        <v>103800</v>
      </c>
      <c r="BL37" s="45">
        <v>54955.8</v>
      </c>
      <c r="BM37" s="45">
        <v>98003.24</v>
      </c>
      <c r="BN37" s="25">
        <f t="shared" si="162"/>
        <v>0.52943930635838155</v>
      </c>
      <c r="BO37" s="25">
        <f t="shared" si="129"/>
        <v>0.56075493014312583</v>
      </c>
      <c r="BP37" s="45">
        <v>1200000</v>
      </c>
      <c r="BQ37" s="45">
        <v>986512.94</v>
      </c>
      <c r="BR37" s="45">
        <v>1018229.31</v>
      </c>
      <c r="BS37" s="25">
        <f t="shared" si="105"/>
        <v>0.82209411666666665</v>
      </c>
      <c r="BT37" s="25">
        <f t="shared" si="158"/>
        <v>0.96885144663533584</v>
      </c>
      <c r="BU37" s="45"/>
      <c r="BV37" s="45">
        <v>18318.27</v>
      </c>
      <c r="BW37" s="45"/>
      <c r="BX37" s="25" t="str">
        <f t="shared" si="107"/>
        <v xml:space="preserve"> </v>
      </c>
      <c r="BY37" s="25" t="str">
        <f t="shared" si="131"/>
        <v xml:space="preserve"> </v>
      </c>
      <c r="BZ37" s="45"/>
      <c r="CA37" s="45"/>
      <c r="CB37" s="45"/>
      <c r="CC37" s="25" t="str">
        <f t="shared" si="163"/>
        <v xml:space="preserve"> </v>
      </c>
      <c r="CD37" s="25" t="str">
        <f t="shared" si="132"/>
        <v xml:space="preserve"> </v>
      </c>
      <c r="CE37" s="24">
        <f t="shared" si="188"/>
        <v>0</v>
      </c>
      <c r="CF37" s="24">
        <f t="shared" si="188"/>
        <v>0</v>
      </c>
      <c r="CG37" s="24">
        <f t="shared" si="188"/>
        <v>0</v>
      </c>
      <c r="CH37" s="33" t="str">
        <f t="shared" si="133"/>
        <v xml:space="preserve"> </v>
      </c>
      <c r="CI37" s="25" t="str">
        <f t="shared" si="145"/>
        <v xml:space="preserve"> </v>
      </c>
      <c r="CJ37" s="45"/>
      <c r="CK37" s="45"/>
      <c r="CL37" s="45"/>
      <c r="CM37" s="25" t="str">
        <f t="shared" si="134"/>
        <v xml:space="preserve"> </v>
      </c>
      <c r="CN37" s="25" t="str">
        <f t="shared" si="135"/>
        <v xml:space="preserve"> </v>
      </c>
      <c r="CO37" s="45"/>
      <c r="CP37" s="45"/>
      <c r="CQ37" s="31"/>
      <c r="CR37" s="25" t="str">
        <f t="shared" si="136"/>
        <v xml:space="preserve"> </v>
      </c>
      <c r="CS37" s="25" t="str">
        <f t="shared" si="137"/>
        <v xml:space="preserve"> </v>
      </c>
      <c r="CT37" s="45"/>
      <c r="CU37" s="45"/>
      <c r="CV37" s="45"/>
      <c r="CW37" s="25" t="str">
        <f t="shared" si="138"/>
        <v xml:space="preserve"> </v>
      </c>
      <c r="CX37" s="25" t="str">
        <f t="shared" si="139"/>
        <v xml:space="preserve"> </v>
      </c>
      <c r="CY37" s="45"/>
      <c r="CZ37" s="45"/>
      <c r="DA37" s="45"/>
      <c r="DB37" s="25" t="str">
        <f t="shared" si="110"/>
        <v xml:space="preserve"> </v>
      </c>
      <c r="DC37" s="25" t="str">
        <f t="shared" si="140"/>
        <v xml:space="preserve"> </v>
      </c>
      <c r="DD37" s="45"/>
      <c r="DE37" s="45"/>
      <c r="DF37" s="45">
        <v>29828.47</v>
      </c>
      <c r="DG37" s="25" t="str">
        <f t="shared" si="111"/>
        <v xml:space="preserve"> </v>
      </c>
      <c r="DH37" s="25">
        <f t="shared" si="141"/>
        <v>0</v>
      </c>
      <c r="DI37" s="45">
        <v>25060.94</v>
      </c>
      <c r="DJ37" s="45">
        <v>130497.56</v>
      </c>
      <c r="DK37" s="25"/>
      <c r="DL37" s="45"/>
      <c r="DM37" s="45"/>
      <c r="DN37" s="45"/>
      <c r="DO37" s="25" t="str">
        <f t="shared" si="112"/>
        <v xml:space="preserve"> </v>
      </c>
      <c r="DP37" s="25" t="str">
        <f t="shared" si="142"/>
        <v xml:space="preserve"> </v>
      </c>
      <c r="DQ37" s="45"/>
      <c r="DR37" s="45"/>
      <c r="DS37" s="31"/>
      <c r="DT37" s="25" t="str">
        <f t="shared" si="113"/>
        <v xml:space="preserve"> </v>
      </c>
      <c r="DU37" s="25" t="str">
        <f t="shared" si="177"/>
        <v xml:space="preserve"> </v>
      </c>
    </row>
    <row r="38" spans="1:125" s="29" customFormat="1" ht="15.75" customHeight="1" outlineLevel="1" x14ac:dyDescent="0.25">
      <c r="A38" s="16">
        <v>28</v>
      </c>
      <c r="B38" s="8" t="s">
        <v>46</v>
      </c>
      <c r="C38" s="24">
        <f t="shared" si="180"/>
        <v>1536324.26</v>
      </c>
      <c r="D38" s="24">
        <f t="shared" si="181"/>
        <v>1079721.5900000001</v>
      </c>
      <c r="E38" s="24">
        <f t="shared" si="182"/>
        <v>836201.17999999993</v>
      </c>
      <c r="F38" s="25">
        <f t="shared" ref="F38:F69" si="193">IF(D38&lt;=0," ",IF(D38/C38*100&gt;200,"СВ.200",D38/C38))</f>
        <v>0.70279537862664487</v>
      </c>
      <c r="G38" s="25">
        <f t="shared" ref="G38:G69" si="194">IF(E38=0," ",IF(D38/E38*100&gt;200,"св.200",D38/E38))</f>
        <v>1.2912222750032476</v>
      </c>
      <c r="H38" s="15">
        <f t="shared" si="189"/>
        <v>1270000</v>
      </c>
      <c r="I38" s="20">
        <f t="shared" si="190"/>
        <v>688628.40000000014</v>
      </c>
      <c r="J38" s="15">
        <f t="shared" si="191"/>
        <v>659940.77999999991</v>
      </c>
      <c r="K38" s="25">
        <f t="shared" ref="K38:K64" si="195">IF(I38&lt;=0," ",IF(I38/H38*100&gt;200,"СВ.200",I38/H38))</f>
        <v>0.54222708661417329</v>
      </c>
      <c r="L38" s="25">
        <f t="shared" si="117"/>
        <v>1.0434699913528609</v>
      </c>
      <c r="M38" s="45">
        <v>370000</v>
      </c>
      <c r="N38" s="45">
        <v>347964.34</v>
      </c>
      <c r="O38" s="45">
        <v>288959.17</v>
      </c>
      <c r="P38" s="25">
        <f t="shared" ref="P38:P64" si="196">IF(N38&lt;=0," ",IF(M38&lt;=0," ",IF(N38/M38*100&gt;200,"СВ.200",N38/M38)))</f>
        <v>0.9404441621621622</v>
      </c>
      <c r="Q38" s="25">
        <f t="shared" si="118"/>
        <v>1.2041989876978123</v>
      </c>
      <c r="R38" s="45"/>
      <c r="S38" s="45"/>
      <c r="T38" s="45"/>
      <c r="U38" s="25" t="str">
        <f t="shared" ref="U38:U64" si="197">IF(S38&lt;=0," ",IF(R38&lt;=0," ",IF(S38/R38*100&gt;200,"СВ.200",S38/R38)))</f>
        <v xml:space="preserve"> </v>
      </c>
      <c r="V38" s="25" t="str">
        <f t="shared" si="183"/>
        <v xml:space="preserve"> </v>
      </c>
      <c r="W38" s="45"/>
      <c r="X38" s="45"/>
      <c r="Y38" s="45"/>
      <c r="Z38" s="25" t="str">
        <f t="shared" ref="Z38:Z64" si="198">IF(X38&lt;=0," ",IF(W38&lt;=0," ",IF(X38/W38*100&gt;200,"СВ.200",X38/W38)))</f>
        <v xml:space="preserve"> </v>
      </c>
      <c r="AA38" s="25" t="str">
        <f t="shared" si="120"/>
        <v xml:space="preserve"> </v>
      </c>
      <c r="AB38" s="45">
        <v>85000</v>
      </c>
      <c r="AC38" s="45">
        <v>5595.31</v>
      </c>
      <c r="AD38" s="45">
        <v>9480.69</v>
      </c>
      <c r="AE38" s="25">
        <f t="shared" ref="AE38:AE64" si="199">IF(AC38&lt;=0," ",IF(AB38&lt;=0," ",IF(AC38/AB38*100&gt;200,"СВ.200",AC38/AB38)))</f>
        <v>6.5827176470588236E-2</v>
      </c>
      <c r="AF38" s="25">
        <f t="shared" si="121"/>
        <v>0.59017961772824556</v>
      </c>
      <c r="AG38" s="45">
        <v>810000</v>
      </c>
      <c r="AH38" s="45">
        <v>332868.75</v>
      </c>
      <c r="AI38" s="45">
        <v>358100.92</v>
      </c>
      <c r="AJ38" s="25">
        <f t="shared" ref="AJ38:AJ64" si="200">IF(AH38&lt;=0," ",IF(AG38&lt;=0," ",IF(AH38/AG38*100&gt;200,"СВ.200",AH38/AG38)))</f>
        <v>0.41094907407407405</v>
      </c>
      <c r="AK38" s="25">
        <f t="shared" si="122"/>
        <v>0.92953894114541791</v>
      </c>
      <c r="AL38" s="45">
        <v>5000</v>
      </c>
      <c r="AM38" s="45">
        <v>2200</v>
      </c>
      <c r="AN38" s="45">
        <v>3400</v>
      </c>
      <c r="AO38" s="25">
        <f t="shared" si="167"/>
        <v>0.44</v>
      </c>
      <c r="AP38" s="25">
        <f t="shared" si="123"/>
        <v>0.6470588235294118</v>
      </c>
      <c r="AQ38" s="9">
        <f t="shared" si="185"/>
        <v>266324.26</v>
      </c>
      <c r="AR38" s="9">
        <f t="shared" si="186"/>
        <v>391093.19</v>
      </c>
      <c r="AS38" s="9">
        <f t="shared" si="187"/>
        <v>176260.4</v>
      </c>
      <c r="AT38" s="25">
        <f t="shared" ref="AT38:AT64" si="201">IF(AR38&lt;=0," ",IF(AQ38&lt;=0," ",IF(AR38/AQ38*100&gt;200,"СВ.200",AR38/AQ38)))</f>
        <v>1.4684850339957765</v>
      </c>
      <c r="AU38" s="25" t="str">
        <f t="shared" si="124"/>
        <v>св.200</v>
      </c>
      <c r="AV38" s="45"/>
      <c r="AW38" s="45"/>
      <c r="AX38" s="45"/>
      <c r="AY38" s="25" t="str">
        <f t="shared" ref="AY38:AY64" si="202">IF(AW38&lt;=0," ",IF(AV38&lt;=0," ",IF(AW38/AV38*100&gt;200,"СВ.200",AW38/AV38)))</f>
        <v xml:space="preserve"> </v>
      </c>
      <c r="AZ38" s="25" t="str">
        <f t="shared" si="125"/>
        <v xml:space="preserve"> </v>
      </c>
      <c r="BA38" s="45"/>
      <c r="BB38" s="45"/>
      <c r="BC38" s="45"/>
      <c r="BD38" s="25" t="str">
        <f t="shared" si="126"/>
        <v xml:space="preserve"> </v>
      </c>
      <c r="BE38" s="25" t="str">
        <f t="shared" si="127"/>
        <v xml:space="preserve"> </v>
      </c>
      <c r="BF38" s="45"/>
      <c r="BG38" s="45"/>
      <c r="BH38" s="45"/>
      <c r="BI38" s="25" t="str">
        <f t="shared" ref="BI38:BI64" si="203">IF(BG38&lt;=0," ",IF(BF38&lt;=0," ",IF(BG38/BF38*100&gt;200,"СВ.200",BG38/BF38)))</f>
        <v xml:space="preserve"> </v>
      </c>
      <c r="BJ38" s="25" t="str">
        <f t="shared" si="128"/>
        <v xml:space="preserve"> </v>
      </c>
      <c r="BK38" s="45"/>
      <c r="BL38" s="45"/>
      <c r="BM38" s="45"/>
      <c r="BN38" s="25" t="str">
        <f t="shared" si="162"/>
        <v xml:space="preserve"> </v>
      </c>
      <c r="BO38" s="25" t="str">
        <f t="shared" si="129"/>
        <v xml:space="preserve"> </v>
      </c>
      <c r="BP38" s="45">
        <v>110000</v>
      </c>
      <c r="BQ38" s="45">
        <v>101568.93</v>
      </c>
      <c r="BR38" s="45">
        <v>104484.31</v>
      </c>
      <c r="BS38" s="25">
        <f t="shared" ref="BS38:BS64" si="204">IF(BQ38&lt;=0," ",IF(BP38&lt;=0," ",IF(BQ38/BP38*100&gt;200,"СВ.200",BQ38/BP38)))</f>
        <v>0.92335390909090898</v>
      </c>
      <c r="BT38" s="25">
        <f t="shared" si="158"/>
        <v>0.97209743740471655</v>
      </c>
      <c r="BU38" s="45">
        <v>17274.259999999998</v>
      </c>
      <c r="BV38" s="45">
        <v>17274.259999999998</v>
      </c>
      <c r="BW38" s="45"/>
      <c r="BX38" s="25">
        <f t="shared" ref="BX38:BX63" si="205">IF(BV38&lt;=0," ",IF(BU38&lt;=0," ",IF(BV38/BU38*100&gt;200,"СВ.200",BV38/BU38)))</f>
        <v>1</v>
      </c>
      <c r="BY38" s="25" t="str">
        <f t="shared" si="131"/>
        <v xml:space="preserve"> </v>
      </c>
      <c r="BZ38" s="45">
        <v>139050</v>
      </c>
      <c r="CA38" s="45">
        <v>139050</v>
      </c>
      <c r="CB38" s="45">
        <v>58500</v>
      </c>
      <c r="CC38" s="25">
        <f t="shared" si="163"/>
        <v>1</v>
      </c>
      <c r="CD38" s="25" t="str">
        <f t="shared" si="132"/>
        <v>св.200</v>
      </c>
      <c r="CE38" s="24">
        <f t="shared" si="188"/>
        <v>0</v>
      </c>
      <c r="CF38" s="24">
        <f t="shared" si="188"/>
        <v>133000</v>
      </c>
      <c r="CG38" s="24">
        <f t="shared" si="188"/>
        <v>0</v>
      </c>
      <c r="CH38" s="33" t="str">
        <f t="shared" si="133"/>
        <v xml:space="preserve"> </v>
      </c>
      <c r="CI38" s="25" t="str">
        <f t="shared" si="145"/>
        <v xml:space="preserve"> </v>
      </c>
      <c r="CJ38" s="45"/>
      <c r="CK38" s="45"/>
      <c r="CL38" s="45"/>
      <c r="CM38" s="25" t="str">
        <f t="shared" si="134"/>
        <v xml:space="preserve"> </v>
      </c>
      <c r="CN38" s="25" t="str">
        <f t="shared" si="135"/>
        <v xml:space="preserve"> </v>
      </c>
      <c r="CO38" s="45"/>
      <c r="CP38" s="45">
        <v>133000</v>
      </c>
      <c r="CQ38" s="31"/>
      <c r="CR38" s="25" t="str">
        <f t="shared" si="136"/>
        <v xml:space="preserve"> </v>
      </c>
      <c r="CS38" s="25" t="str">
        <f t="shared" si="137"/>
        <v xml:space="preserve"> </v>
      </c>
      <c r="CT38" s="45"/>
      <c r="CU38" s="45"/>
      <c r="CV38" s="45"/>
      <c r="CW38" s="25" t="str">
        <f t="shared" si="138"/>
        <v xml:space="preserve"> </v>
      </c>
      <c r="CX38" s="25" t="str">
        <f t="shared" si="139"/>
        <v xml:space="preserve"> </v>
      </c>
      <c r="CY38" s="45"/>
      <c r="CZ38" s="45"/>
      <c r="DA38" s="45"/>
      <c r="DB38" s="25" t="str">
        <f t="shared" ref="DB38:DB64" si="206">IF(CZ38&lt;=0," ",IF(CY38&lt;=0," ",IF(CZ38/CY38*100&gt;200,"СВ.200",CZ38/CY38)))</f>
        <v xml:space="preserve"> </v>
      </c>
      <c r="DC38" s="25" t="str">
        <f t="shared" si="140"/>
        <v xml:space="preserve"> </v>
      </c>
      <c r="DD38" s="45"/>
      <c r="DE38" s="45"/>
      <c r="DF38" s="45"/>
      <c r="DG38" s="25" t="str">
        <f t="shared" ref="DG38:DG64" si="207">IF(DE38&lt;=0," ",IF(DD38&lt;=0," ",IF(DE38/DD38*100&gt;200,"СВ.200",DE38/DD38)))</f>
        <v xml:space="preserve"> </v>
      </c>
      <c r="DH38" s="25" t="str">
        <f t="shared" si="141"/>
        <v xml:space="preserve"> </v>
      </c>
      <c r="DI38" s="45">
        <v>200</v>
      </c>
      <c r="DJ38" s="45">
        <v>13276.09</v>
      </c>
      <c r="DK38" s="25"/>
      <c r="DL38" s="45"/>
      <c r="DM38" s="45"/>
      <c r="DN38" s="45"/>
      <c r="DO38" s="25" t="str">
        <f t="shared" ref="DO38:DO64" si="208">IF(DM38&lt;=0," ",IF(DL38&lt;=0," ",IF(DM38/DL38*100&gt;200,"СВ.200",DM38/DL38)))</f>
        <v xml:space="preserve"> </v>
      </c>
      <c r="DP38" s="25" t="str">
        <f t="shared" si="142"/>
        <v xml:space="preserve"> </v>
      </c>
      <c r="DQ38" s="45"/>
      <c r="DR38" s="45"/>
      <c r="DS38" s="31"/>
      <c r="DT38" s="25" t="str">
        <f t="shared" si="113"/>
        <v xml:space="preserve"> </v>
      </c>
      <c r="DU38" s="25" t="str">
        <f t="shared" si="177"/>
        <v xml:space="preserve"> </v>
      </c>
    </row>
    <row r="39" spans="1:125" s="29" customFormat="1" ht="15.75" customHeight="1" outlineLevel="1" x14ac:dyDescent="0.25">
      <c r="A39" s="16">
        <v>29</v>
      </c>
      <c r="B39" s="8" t="s">
        <v>100</v>
      </c>
      <c r="C39" s="24">
        <f t="shared" si="180"/>
        <v>5487150</v>
      </c>
      <c r="D39" s="24">
        <f t="shared" si="181"/>
        <v>4472715.0999999996</v>
      </c>
      <c r="E39" s="24">
        <f t="shared" si="182"/>
        <v>4055955.18</v>
      </c>
      <c r="F39" s="25">
        <f t="shared" si="193"/>
        <v>0.81512535651476625</v>
      </c>
      <c r="G39" s="25">
        <f t="shared" si="194"/>
        <v>1.1027525950126498</v>
      </c>
      <c r="H39" s="15">
        <f t="shared" si="189"/>
        <v>4320500</v>
      </c>
      <c r="I39" s="20">
        <f t="shared" si="190"/>
        <v>3401533.49</v>
      </c>
      <c r="J39" s="15">
        <f t="shared" si="191"/>
        <v>3384666.74</v>
      </c>
      <c r="K39" s="25">
        <f t="shared" si="195"/>
        <v>0.78730088878602023</v>
      </c>
      <c r="L39" s="25">
        <f t="shared" si="117"/>
        <v>1.0049832823422964</v>
      </c>
      <c r="M39" s="45">
        <v>2300500</v>
      </c>
      <c r="N39" s="45">
        <v>1873873.69</v>
      </c>
      <c r="O39" s="45">
        <v>1727089.1</v>
      </c>
      <c r="P39" s="25">
        <f t="shared" si="196"/>
        <v>0.81455061508367743</v>
      </c>
      <c r="Q39" s="25">
        <f t="shared" si="118"/>
        <v>1.0849895873930302</v>
      </c>
      <c r="R39" s="45"/>
      <c r="S39" s="45"/>
      <c r="T39" s="45"/>
      <c r="U39" s="25" t="str">
        <f t="shared" si="197"/>
        <v xml:space="preserve"> </v>
      </c>
      <c r="V39" s="25" t="str">
        <f t="shared" si="183"/>
        <v xml:space="preserve"> </v>
      </c>
      <c r="W39" s="45"/>
      <c r="X39" s="45"/>
      <c r="Y39" s="45"/>
      <c r="Z39" s="25" t="str">
        <f t="shared" si="198"/>
        <v xml:space="preserve"> </v>
      </c>
      <c r="AA39" s="25" t="str">
        <f t="shared" si="120"/>
        <v xml:space="preserve"> </v>
      </c>
      <c r="AB39" s="45">
        <v>270000</v>
      </c>
      <c r="AC39" s="45">
        <v>53860.12</v>
      </c>
      <c r="AD39" s="45">
        <v>52383.08</v>
      </c>
      <c r="AE39" s="25">
        <f t="shared" si="199"/>
        <v>0.19948192592592592</v>
      </c>
      <c r="AF39" s="25">
        <f t="shared" si="121"/>
        <v>1.0281968910571888</v>
      </c>
      <c r="AG39" s="45">
        <v>1750000</v>
      </c>
      <c r="AH39" s="45">
        <v>1473799.68</v>
      </c>
      <c r="AI39" s="45">
        <v>1605194.56</v>
      </c>
      <c r="AJ39" s="25">
        <f t="shared" si="200"/>
        <v>0.8421712457142857</v>
      </c>
      <c r="AK39" s="25">
        <f t="shared" si="122"/>
        <v>0.91814395383946468</v>
      </c>
      <c r="AL39" s="45"/>
      <c r="AM39" s="45"/>
      <c r="AN39" s="45"/>
      <c r="AO39" s="25" t="str">
        <f t="shared" si="167"/>
        <v xml:space="preserve"> </v>
      </c>
      <c r="AP39" s="25" t="str">
        <f t="shared" si="123"/>
        <v xml:space="preserve"> </v>
      </c>
      <c r="AQ39" s="9">
        <f t="shared" si="185"/>
        <v>1166650</v>
      </c>
      <c r="AR39" s="9">
        <f t="shared" si="186"/>
        <v>1071181.6099999999</v>
      </c>
      <c r="AS39" s="9">
        <f t="shared" si="187"/>
        <v>671288.44</v>
      </c>
      <c r="AT39" s="25">
        <f t="shared" si="201"/>
        <v>0.91816878241117716</v>
      </c>
      <c r="AU39" s="25">
        <f t="shared" si="124"/>
        <v>1.5957099007991258</v>
      </c>
      <c r="AV39" s="45"/>
      <c r="AW39" s="45"/>
      <c r="AX39" s="45"/>
      <c r="AY39" s="25" t="str">
        <f t="shared" si="202"/>
        <v xml:space="preserve"> </v>
      </c>
      <c r="AZ39" s="25" t="str">
        <f t="shared" si="125"/>
        <v xml:space="preserve"> </v>
      </c>
      <c r="BA39" s="45"/>
      <c r="BB39" s="45"/>
      <c r="BC39" s="45"/>
      <c r="BD39" s="25" t="str">
        <f t="shared" si="126"/>
        <v xml:space="preserve"> </v>
      </c>
      <c r="BE39" s="25" t="str">
        <f t="shared" si="127"/>
        <v xml:space="preserve"> </v>
      </c>
      <c r="BF39" s="45">
        <v>15600</v>
      </c>
      <c r="BG39" s="45">
        <v>84600</v>
      </c>
      <c r="BH39" s="45">
        <v>14996</v>
      </c>
      <c r="BI39" s="25" t="str">
        <f t="shared" si="203"/>
        <v>СВ.200</v>
      </c>
      <c r="BJ39" s="25" t="str">
        <f t="shared" si="128"/>
        <v>св.200</v>
      </c>
      <c r="BK39" s="45">
        <v>14400</v>
      </c>
      <c r="BL39" s="45">
        <v>12152</v>
      </c>
      <c r="BM39" s="45">
        <v>10800</v>
      </c>
      <c r="BN39" s="25">
        <f t="shared" si="162"/>
        <v>0.84388888888888891</v>
      </c>
      <c r="BO39" s="25">
        <f>IF(BL39=0," ",IF(BL39/BM39*100&gt;200,"св.200",BL39/BM39))</f>
        <v>1.1251851851851853</v>
      </c>
      <c r="BP39" s="45">
        <v>485000</v>
      </c>
      <c r="BQ39" s="45">
        <v>336674.71</v>
      </c>
      <c r="BR39" s="45">
        <v>364545.08</v>
      </c>
      <c r="BS39" s="25">
        <f t="shared" si="204"/>
        <v>0.69417465979381443</v>
      </c>
      <c r="BT39" s="25">
        <f t="shared" si="158"/>
        <v>0.9235475349166693</v>
      </c>
      <c r="BU39" s="45">
        <v>50000</v>
      </c>
      <c r="BV39" s="45">
        <v>51833</v>
      </c>
      <c r="BW39" s="45">
        <v>33811.56</v>
      </c>
      <c r="BX39" s="25">
        <f t="shared" si="205"/>
        <v>1.0366599999999999</v>
      </c>
      <c r="BY39" s="25">
        <f t="shared" si="131"/>
        <v>1.5329964071459585</v>
      </c>
      <c r="BZ39" s="45">
        <v>435750</v>
      </c>
      <c r="CA39" s="45">
        <v>418700</v>
      </c>
      <c r="CB39" s="45"/>
      <c r="CC39" s="25">
        <f t="shared" si="163"/>
        <v>0.96087205966724043</v>
      </c>
      <c r="CD39" s="25" t="str">
        <f t="shared" si="132"/>
        <v xml:space="preserve"> </v>
      </c>
      <c r="CE39" s="24">
        <f t="shared" si="188"/>
        <v>165900</v>
      </c>
      <c r="CF39" s="24">
        <f t="shared" si="188"/>
        <v>165900</v>
      </c>
      <c r="CG39" s="24">
        <f t="shared" si="188"/>
        <v>0</v>
      </c>
      <c r="CH39" s="25">
        <f t="shared" si="133"/>
        <v>1</v>
      </c>
      <c r="CI39" s="25" t="str">
        <f t="shared" si="145"/>
        <v xml:space="preserve"> </v>
      </c>
      <c r="CJ39" s="45"/>
      <c r="CK39" s="45"/>
      <c r="CL39" s="45"/>
      <c r="CM39" s="25" t="str">
        <f t="shared" si="134"/>
        <v xml:space="preserve"> </v>
      </c>
      <c r="CN39" s="25" t="str">
        <f t="shared" si="135"/>
        <v xml:space="preserve"> </v>
      </c>
      <c r="CO39" s="45">
        <v>165900</v>
      </c>
      <c r="CP39" s="45">
        <v>165900</v>
      </c>
      <c r="CQ39" s="31"/>
      <c r="CR39" s="25">
        <f t="shared" si="136"/>
        <v>1</v>
      </c>
      <c r="CS39" s="25" t="str">
        <f t="shared" si="137"/>
        <v xml:space="preserve"> </v>
      </c>
      <c r="CT39" s="45"/>
      <c r="CU39" s="45"/>
      <c r="CV39" s="45"/>
      <c r="CW39" s="25" t="str">
        <f t="shared" si="138"/>
        <v xml:space="preserve"> </v>
      </c>
      <c r="CX39" s="25" t="str">
        <f t="shared" si="139"/>
        <v xml:space="preserve"> </v>
      </c>
      <c r="CY39" s="45"/>
      <c r="CZ39" s="45"/>
      <c r="DA39" s="45"/>
      <c r="DB39" s="25" t="str">
        <f t="shared" si="206"/>
        <v xml:space="preserve"> </v>
      </c>
      <c r="DC39" s="25" t="str">
        <f t="shared" si="140"/>
        <v xml:space="preserve"> </v>
      </c>
      <c r="DD39" s="45"/>
      <c r="DE39" s="45"/>
      <c r="DF39" s="45"/>
      <c r="DG39" s="25" t="str">
        <f t="shared" si="207"/>
        <v xml:space="preserve"> </v>
      </c>
      <c r="DH39" s="25" t="str">
        <f t="shared" si="141"/>
        <v xml:space="preserve"> </v>
      </c>
      <c r="DI39" s="45">
        <v>1321.9</v>
      </c>
      <c r="DJ39" s="45">
        <v>247135.8</v>
      </c>
      <c r="DK39" s="25">
        <f>IF(DI39=0," ",IF(DI39/DJ39*100&gt;200,"св.200",DI39/DJ39))</f>
        <v>5.3488810605343299E-3</v>
      </c>
      <c r="DL39" s="45"/>
      <c r="DM39" s="45"/>
      <c r="DN39" s="45"/>
      <c r="DO39" s="25" t="str">
        <f t="shared" si="208"/>
        <v xml:space="preserve"> </v>
      </c>
      <c r="DP39" s="25" t="str">
        <f t="shared" si="142"/>
        <v xml:space="preserve"> </v>
      </c>
      <c r="DQ39" s="45"/>
      <c r="DR39" s="45"/>
      <c r="DS39" s="31"/>
      <c r="DT39" s="25" t="str">
        <f t="shared" si="113"/>
        <v xml:space="preserve"> </v>
      </c>
      <c r="DU39" s="25" t="str">
        <f t="shared" si="177"/>
        <v xml:space="preserve"> </v>
      </c>
    </row>
    <row r="40" spans="1:125" s="29" customFormat="1" ht="15.75" customHeight="1" outlineLevel="1" x14ac:dyDescent="0.25">
      <c r="A40" s="16">
        <v>30</v>
      </c>
      <c r="B40" s="8" t="s">
        <v>4</v>
      </c>
      <c r="C40" s="24">
        <f t="shared" si="180"/>
        <v>1188600</v>
      </c>
      <c r="D40" s="24">
        <f t="shared" si="181"/>
        <v>713740.19</v>
      </c>
      <c r="E40" s="24">
        <f t="shared" si="182"/>
        <v>915446.79</v>
      </c>
      <c r="F40" s="25">
        <f t="shared" si="193"/>
        <v>0.60048812889113234</v>
      </c>
      <c r="G40" s="25">
        <f t="shared" si="194"/>
        <v>0.77966321778243375</v>
      </c>
      <c r="H40" s="15">
        <f t="shared" si="189"/>
        <v>663800</v>
      </c>
      <c r="I40" s="20">
        <f t="shared" si="190"/>
        <v>359046.86000000004</v>
      </c>
      <c r="J40" s="15">
        <f t="shared" si="191"/>
        <v>343972.19</v>
      </c>
      <c r="K40" s="25">
        <f t="shared" si="195"/>
        <v>0.54089614341669179</v>
      </c>
      <c r="L40" s="25">
        <f t="shared" si="117"/>
        <v>1.0438252580826375</v>
      </c>
      <c r="M40" s="45">
        <v>125000</v>
      </c>
      <c r="N40" s="45">
        <v>120816.77</v>
      </c>
      <c r="O40" s="45">
        <v>90403.96</v>
      </c>
      <c r="P40" s="25">
        <f t="shared" si="196"/>
        <v>0.96653416000000003</v>
      </c>
      <c r="Q40" s="25">
        <f t="shared" si="118"/>
        <v>1.3364101528295884</v>
      </c>
      <c r="R40" s="45"/>
      <c r="S40" s="45"/>
      <c r="T40" s="45"/>
      <c r="U40" s="25" t="str">
        <f t="shared" si="197"/>
        <v xml:space="preserve"> </v>
      </c>
      <c r="V40" s="25" t="str">
        <f t="shared" si="183"/>
        <v xml:space="preserve"> </v>
      </c>
      <c r="W40" s="45"/>
      <c r="X40" s="45"/>
      <c r="Y40" s="45"/>
      <c r="Z40" s="25" t="str">
        <f t="shared" si="198"/>
        <v xml:space="preserve"> </v>
      </c>
      <c r="AA40" s="25" t="str">
        <f t="shared" si="120"/>
        <v xml:space="preserve"> </v>
      </c>
      <c r="AB40" s="45">
        <v>86000</v>
      </c>
      <c r="AC40" s="45">
        <v>1996.39</v>
      </c>
      <c r="AD40" s="45">
        <v>9449.89</v>
      </c>
      <c r="AE40" s="25">
        <f t="shared" si="199"/>
        <v>2.3213837209302327E-2</v>
      </c>
      <c r="AF40" s="25">
        <f t="shared" si="121"/>
        <v>0.2112606601769968</v>
      </c>
      <c r="AG40" s="45">
        <v>450000</v>
      </c>
      <c r="AH40" s="45">
        <v>235483.7</v>
      </c>
      <c r="AI40" s="45">
        <v>242718.34</v>
      </c>
      <c r="AJ40" s="25">
        <f t="shared" si="200"/>
        <v>0.5232971111111111</v>
      </c>
      <c r="AK40" s="25">
        <f t="shared" si="122"/>
        <v>0.97019327010888434</v>
      </c>
      <c r="AL40" s="45">
        <v>2800</v>
      </c>
      <c r="AM40" s="45">
        <v>750</v>
      </c>
      <c r="AN40" s="45">
        <v>1400</v>
      </c>
      <c r="AO40" s="25">
        <f t="shared" si="167"/>
        <v>0.26785714285714285</v>
      </c>
      <c r="AP40" s="25">
        <f t="shared" si="123"/>
        <v>0.5357142857142857</v>
      </c>
      <c r="AQ40" s="9">
        <f t="shared" si="185"/>
        <v>524800</v>
      </c>
      <c r="AR40" s="9">
        <f t="shared" si="186"/>
        <v>354693.32999999996</v>
      </c>
      <c r="AS40" s="9">
        <f t="shared" si="187"/>
        <v>571474.6</v>
      </c>
      <c r="AT40" s="25">
        <f t="shared" si="201"/>
        <v>0.6758638147865853</v>
      </c>
      <c r="AU40" s="25">
        <f t="shared" si="124"/>
        <v>0.62066333306852128</v>
      </c>
      <c r="AV40" s="45"/>
      <c r="AW40" s="45"/>
      <c r="AX40" s="45"/>
      <c r="AY40" s="25" t="str">
        <f t="shared" si="202"/>
        <v xml:space="preserve"> </v>
      </c>
      <c r="AZ40" s="25" t="str">
        <f t="shared" si="125"/>
        <v xml:space="preserve"> </v>
      </c>
      <c r="BA40" s="45"/>
      <c r="BB40" s="45"/>
      <c r="BC40" s="45"/>
      <c r="BD40" s="25" t="str">
        <f t="shared" si="126"/>
        <v xml:space="preserve"> </v>
      </c>
      <c r="BE40" s="25" t="str">
        <f t="shared" si="127"/>
        <v xml:space="preserve"> </v>
      </c>
      <c r="BF40" s="45"/>
      <c r="BG40" s="45"/>
      <c r="BH40" s="45"/>
      <c r="BI40" s="25" t="str">
        <f t="shared" si="203"/>
        <v xml:space="preserve"> </v>
      </c>
      <c r="BJ40" s="25" t="str">
        <f t="shared" si="128"/>
        <v xml:space="preserve"> </v>
      </c>
      <c r="BK40" s="45">
        <v>4800</v>
      </c>
      <c r="BL40" s="45">
        <v>15324</v>
      </c>
      <c r="BM40" s="45">
        <v>11988</v>
      </c>
      <c r="BN40" s="25" t="str">
        <f>IF(BL40&lt;=0," ",IF(BK40&lt;=0," ",IF(BL40/BK40*100&gt;200,"СВ.200",BL40/BK40)))</f>
        <v>СВ.200</v>
      </c>
      <c r="BO40" s="25">
        <f t="shared" si="129"/>
        <v>1.2782782782782782</v>
      </c>
      <c r="BP40" s="45">
        <v>220000</v>
      </c>
      <c r="BQ40" s="45">
        <v>160472.62</v>
      </c>
      <c r="BR40" s="45">
        <v>137653</v>
      </c>
      <c r="BS40" s="25">
        <f t="shared" si="204"/>
        <v>0.72942099999999999</v>
      </c>
      <c r="BT40" s="25">
        <f t="shared" si="158"/>
        <v>1.1657764087960305</v>
      </c>
      <c r="BU40" s="45">
        <v>300000</v>
      </c>
      <c r="BV40" s="45">
        <v>178896.71</v>
      </c>
      <c r="BW40" s="45">
        <v>183476.77</v>
      </c>
      <c r="BX40" s="25">
        <f t="shared" si="205"/>
        <v>0.5963223666666666</v>
      </c>
      <c r="BY40" s="25">
        <f t="shared" si="131"/>
        <v>0.97503738484168867</v>
      </c>
      <c r="BZ40" s="45"/>
      <c r="CA40" s="45"/>
      <c r="CB40" s="45">
        <v>153720</v>
      </c>
      <c r="CC40" s="25" t="str">
        <f t="shared" si="163"/>
        <v xml:space="preserve"> </v>
      </c>
      <c r="CD40" s="25">
        <f t="shared" si="132"/>
        <v>0</v>
      </c>
      <c r="CE40" s="24">
        <f t="shared" si="188"/>
        <v>0</v>
      </c>
      <c r="CF40" s="24">
        <f t="shared" si="188"/>
        <v>0</v>
      </c>
      <c r="CG40" s="24">
        <f t="shared" si="188"/>
        <v>70380</v>
      </c>
      <c r="CH40" s="33" t="str">
        <f t="shared" si="133"/>
        <v xml:space="preserve"> </v>
      </c>
      <c r="CI40" s="25">
        <f t="shared" si="145"/>
        <v>0</v>
      </c>
      <c r="CJ40" s="45"/>
      <c r="CK40" s="45"/>
      <c r="CL40" s="45"/>
      <c r="CM40" s="25" t="str">
        <f t="shared" si="134"/>
        <v xml:space="preserve"> </v>
      </c>
      <c r="CN40" s="25" t="str">
        <f t="shared" si="135"/>
        <v xml:space="preserve"> </v>
      </c>
      <c r="CO40" s="45"/>
      <c r="CP40" s="45"/>
      <c r="CQ40" s="31">
        <v>70380</v>
      </c>
      <c r="CR40" s="25" t="str">
        <f t="shared" si="136"/>
        <v xml:space="preserve"> </v>
      </c>
      <c r="CS40" s="25">
        <f t="shared" si="137"/>
        <v>0</v>
      </c>
      <c r="CT40" s="45"/>
      <c r="CU40" s="45"/>
      <c r="CV40" s="45"/>
      <c r="CW40" s="25" t="str">
        <f t="shared" si="138"/>
        <v xml:space="preserve"> </v>
      </c>
      <c r="CX40" s="25" t="str">
        <f t="shared" si="139"/>
        <v xml:space="preserve"> </v>
      </c>
      <c r="CY40" s="45"/>
      <c r="CZ40" s="45"/>
      <c r="DA40" s="45"/>
      <c r="DB40" s="25" t="str">
        <f t="shared" si="206"/>
        <v xml:space="preserve"> </v>
      </c>
      <c r="DC40" s="25" t="str">
        <f t="shared" si="140"/>
        <v xml:space="preserve"> </v>
      </c>
      <c r="DD40" s="45"/>
      <c r="DE40" s="45"/>
      <c r="DF40" s="45"/>
      <c r="DG40" s="25" t="str">
        <f t="shared" si="207"/>
        <v xml:space="preserve"> </v>
      </c>
      <c r="DH40" s="25" t="str">
        <f t="shared" si="141"/>
        <v xml:space="preserve"> </v>
      </c>
      <c r="DI40" s="45"/>
      <c r="DJ40" s="45">
        <v>14256.83</v>
      </c>
      <c r="DK40" s="25" t="str">
        <f>IF(DI40=0," ",IF(DI40/DJ40*100&gt;200,"св.200",DI40/DJ40))</f>
        <v xml:space="preserve"> </v>
      </c>
      <c r="DL40" s="45"/>
      <c r="DM40" s="45"/>
      <c r="DN40" s="45"/>
      <c r="DO40" s="25" t="str">
        <f t="shared" si="208"/>
        <v xml:space="preserve"> </v>
      </c>
      <c r="DP40" s="25" t="str">
        <f t="shared" si="142"/>
        <v xml:space="preserve"> </v>
      </c>
      <c r="DQ40" s="45"/>
      <c r="DR40" s="45"/>
      <c r="DS40" s="31"/>
      <c r="DT40" s="25" t="str">
        <f t="shared" si="113"/>
        <v xml:space="preserve"> </v>
      </c>
      <c r="DU40" s="25" t="str">
        <f t="shared" si="177"/>
        <v xml:space="preserve"> </v>
      </c>
    </row>
    <row r="41" spans="1:125" s="29" customFormat="1" ht="16.5" customHeight="1" outlineLevel="1" x14ac:dyDescent="0.25">
      <c r="A41" s="16">
        <v>31</v>
      </c>
      <c r="B41" s="8" t="s">
        <v>99</v>
      </c>
      <c r="C41" s="24">
        <f t="shared" si="180"/>
        <v>2170000</v>
      </c>
      <c r="D41" s="24">
        <f t="shared" si="181"/>
        <v>1380665.74</v>
      </c>
      <c r="E41" s="24">
        <f t="shared" si="182"/>
        <v>1269770.71</v>
      </c>
      <c r="F41" s="25">
        <f t="shared" si="193"/>
        <v>0.63625149308755757</v>
      </c>
      <c r="G41" s="25">
        <f t="shared" si="194"/>
        <v>1.0873346889534097</v>
      </c>
      <c r="H41" s="15">
        <f t="shared" si="189"/>
        <v>1970000</v>
      </c>
      <c r="I41" s="20">
        <f t="shared" si="190"/>
        <v>1193021.99</v>
      </c>
      <c r="J41" s="15">
        <f t="shared" si="191"/>
        <v>1070292.8600000001</v>
      </c>
      <c r="K41" s="25">
        <f t="shared" si="195"/>
        <v>0.60559491878172589</v>
      </c>
      <c r="L41" s="25">
        <f t="shared" si="117"/>
        <v>1.1146687365549648</v>
      </c>
      <c r="M41" s="45">
        <v>830000</v>
      </c>
      <c r="N41" s="45">
        <v>573643.11</v>
      </c>
      <c r="O41" s="45">
        <v>522222.44</v>
      </c>
      <c r="P41" s="25">
        <f t="shared" si="196"/>
        <v>0.69113627710843373</v>
      </c>
      <c r="Q41" s="25">
        <f t="shared" si="118"/>
        <v>1.0984650717039275</v>
      </c>
      <c r="R41" s="45"/>
      <c r="S41" s="45"/>
      <c r="T41" s="45"/>
      <c r="U41" s="25" t="str">
        <f t="shared" si="197"/>
        <v xml:space="preserve"> </v>
      </c>
      <c r="V41" s="25" t="str">
        <f t="shared" si="183"/>
        <v xml:space="preserve"> </v>
      </c>
      <c r="W41" s="45"/>
      <c r="X41" s="45">
        <v>211.09</v>
      </c>
      <c r="Y41" s="45">
        <v>1869</v>
      </c>
      <c r="Z41" s="25" t="str">
        <f t="shared" si="198"/>
        <v xml:space="preserve"> </v>
      </c>
      <c r="AA41" s="25">
        <f t="shared" si="120"/>
        <v>0.11294275013376137</v>
      </c>
      <c r="AB41" s="45">
        <v>160000</v>
      </c>
      <c r="AC41" s="45">
        <v>56501.01</v>
      </c>
      <c r="AD41" s="45">
        <v>25374.48</v>
      </c>
      <c r="AE41" s="25">
        <f t="shared" si="199"/>
        <v>0.35313131250000002</v>
      </c>
      <c r="AF41" s="25" t="str">
        <f t="shared" si="121"/>
        <v>св.200</v>
      </c>
      <c r="AG41" s="45">
        <v>980000</v>
      </c>
      <c r="AH41" s="45">
        <v>562666.78</v>
      </c>
      <c r="AI41" s="45">
        <v>520826.94</v>
      </c>
      <c r="AJ41" s="25">
        <f t="shared" si="200"/>
        <v>0.57414977551020407</v>
      </c>
      <c r="AK41" s="25">
        <f>IF(AI41&lt;=0," ",IF(AH41/AI41*100&gt;200,"св.200",AH41/AI41))</f>
        <v>1.0803334789095203</v>
      </c>
      <c r="AL41" s="45"/>
      <c r="AM41" s="45"/>
      <c r="AN41" s="45"/>
      <c r="AO41" s="25" t="str">
        <f t="shared" si="167"/>
        <v xml:space="preserve"> </v>
      </c>
      <c r="AP41" s="25" t="str">
        <f t="shared" si="123"/>
        <v xml:space="preserve"> </v>
      </c>
      <c r="AQ41" s="9">
        <f t="shared" si="185"/>
        <v>200000</v>
      </c>
      <c r="AR41" s="9">
        <f t="shared" si="186"/>
        <v>187643.75</v>
      </c>
      <c r="AS41" s="9">
        <f t="shared" si="187"/>
        <v>199477.84999999998</v>
      </c>
      <c r="AT41" s="25">
        <f t="shared" si="201"/>
        <v>0.93821874999999999</v>
      </c>
      <c r="AU41" s="25">
        <f t="shared" si="124"/>
        <v>0.9406746162543862</v>
      </c>
      <c r="AV41" s="45"/>
      <c r="AW41" s="45"/>
      <c r="AX41" s="45"/>
      <c r="AY41" s="25" t="str">
        <f t="shared" si="202"/>
        <v xml:space="preserve"> </v>
      </c>
      <c r="AZ41" s="25" t="str">
        <f t="shared" si="125"/>
        <v xml:space="preserve"> </v>
      </c>
      <c r="BA41" s="45"/>
      <c r="BB41" s="45"/>
      <c r="BC41" s="45"/>
      <c r="BD41" s="25" t="str">
        <f t="shared" si="126"/>
        <v xml:space="preserve"> </v>
      </c>
      <c r="BE41" s="25" t="str">
        <f t="shared" si="127"/>
        <v xml:space="preserve"> </v>
      </c>
      <c r="BF41" s="45"/>
      <c r="BG41" s="45"/>
      <c r="BH41" s="45"/>
      <c r="BI41" s="25" t="str">
        <f t="shared" si="203"/>
        <v xml:space="preserve"> </v>
      </c>
      <c r="BJ41" s="25" t="str">
        <f t="shared" si="128"/>
        <v xml:space="preserve"> </v>
      </c>
      <c r="BK41" s="45"/>
      <c r="BL41" s="45"/>
      <c r="BM41" s="45"/>
      <c r="BN41" s="25" t="str">
        <f t="shared" si="162"/>
        <v xml:space="preserve"> </v>
      </c>
      <c r="BO41" s="25" t="str">
        <f t="shared" si="129"/>
        <v xml:space="preserve"> </v>
      </c>
      <c r="BP41" s="45">
        <v>200000</v>
      </c>
      <c r="BQ41" s="45">
        <v>186920.75</v>
      </c>
      <c r="BR41" s="45">
        <v>122168.01</v>
      </c>
      <c r="BS41" s="25">
        <f t="shared" si="204"/>
        <v>0.93460374999999996</v>
      </c>
      <c r="BT41" s="25">
        <f t="shared" si="158"/>
        <v>1.530030242777958</v>
      </c>
      <c r="BU41" s="45"/>
      <c r="BV41" s="45"/>
      <c r="BW41" s="45"/>
      <c r="BX41" s="25" t="str">
        <f t="shared" si="205"/>
        <v xml:space="preserve"> </v>
      </c>
      <c r="BY41" s="25" t="str">
        <f t="shared" si="131"/>
        <v xml:space="preserve"> </v>
      </c>
      <c r="BZ41" s="45"/>
      <c r="CA41" s="45"/>
      <c r="CB41" s="45"/>
      <c r="CC41" s="25" t="str">
        <f t="shared" si="163"/>
        <v xml:space="preserve"> </v>
      </c>
      <c r="CD41" s="25" t="str">
        <f t="shared" si="132"/>
        <v xml:space="preserve"> </v>
      </c>
      <c r="CE41" s="24">
        <f t="shared" si="188"/>
        <v>0</v>
      </c>
      <c r="CF41" s="24">
        <f t="shared" si="188"/>
        <v>0</v>
      </c>
      <c r="CG41" s="24">
        <f t="shared" si="188"/>
        <v>0</v>
      </c>
      <c r="CH41" s="33" t="str">
        <f t="shared" si="133"/>
        <v xml:space="preserve"> </v>
      </c>
      <c r="CI41" s="25" t="str">
        <f t="shared" si="145"/>
        <v xml:space="preserve"> </v>
      </c>
      <c r="CJ41" s="45"/>
      <c r="CK41" s="45"/>
      <c r="CL41" s="45"/>
      <c r="CM41" s="25" t="str">
        <f t="shared" si="134"/>
        <v xml:space="preserve"> </v>
      </c>
      <c r="CN41" s="25" t="str">
        <f t="shared" si="135"/>
        <v xml:space="preserve"> </v>
      </c>
      <c r="CO41" s="45"/>
      <c r="CP41" s="45"/>
      <c r="CQ41" s="31"/>
      <c r="CR41" s="25" t="str">
        <f t="shared" si="136"/>
        <v xml:space="preserve"> </v>
      </c>
      <c r="CS41" s="25" t="str">
        <f t="shared" si="137"/>
        <v xml:space="preserve"> </v>
      </c>
      <c r="CT41" s="45"/>
      <c r="CU41" s="45"/>
      <c r="CV41" s="45"/>
      <c r="CW41" s="25" t="str">
        <f t="shared" si="138"/>
        <v xml:space="preserve"> </v>
      </c>
      <c r="CX41" s="25" t="str">
        <f t="shared" si="139"/>
        <v xml:space="preserve"> </v>
      </c>
      <c r="CY41" s="45"/>
      <c r="CZ41" s="45"/>
      <c r="DA41" s="45"/>
      <c r="DB41" s="25" t="str">
        <f t="shared" si="206"/>
        <v xml:space="preserve"> </v>
      </c>
      <c r="DC41" s="25" t="str">
        <f t="shared" si="140"/>
        <v xml:space="preserve"> </v>
      </c>
      <c r="DD41" s="45"/>
      <c r="DE41" s="45"/>
      <c r="DF41" s="45"/>
      <c r="DG41" s="25" t="str">
        <f t="shared" si="207"/>
        <v xml:space="preserve"> </v>
      </c>
      <c r="DH41" s="25" t="str">
        <f t="shared" si="141"/>
        <v xml:space="preserve"> </v>
      </c>
      <c r="DI41" s="45">
        <v>723</v>
      </c>
      <c r="DJ41" s="45">
        <v>77309.84</v>
      </c>
      <c r="DK41" s="25">
        <f>IF(DI41=0," ",IF(DI41/DJ41*100&gt;200,"св.200",DI41/DJ41))</f>
        <v>9.3519789977575957E-3</v>
      </c>
      <c r="DL41" s="45"/>
      <c r="DM41" s="45"/>
      <c r="DN41" s="45"/>
      <c r="DO41" s="25" t="str">
        <f t="shared" si="208"/>
        <v xml:space="preserve"> </v>
      </c>
      <c r="DP41" s="25" t="str">
        <f t="shared" si="142"/>
        <v xml:space="preserve"> </v>
      </c>
      <c r="DQ41" s="45"/>
      <c r="DR41" s="45"/>
      <c r="DS41" s="31"/>
      <c r="DT41" s="25" t="str">
        <f t="shared" si="113"/>
        <v xml:space="preserve"> </v>
      </c>
      <c r="DU41" s="25" t="str">
        <f t="shared" si="177"/>
        <v xml:space="preserve"> </v>
      </c>
    </row>
    <row r="42" spans="1:125" s="44" customFormat="1" ht="15.75" x14ac:dyDescent="0.25">
      <c r="A42" s="17"/>
      <c r="B42" s="7" t="s">
        <v>142</v>
      </c>
      <c r="C42" s="28">
        <f>SUM(C43:C47)</f>
        <v>22690796.449999999</v>
      </c>
      <c r="D42" s="28">
        <f>SUM(D43:D47)</f>
        <v>15068874.460000001</v>
      </c>
      <c r="E42" s="28">
        <f>SUM(E43:E47)</f>
        <v>14191399.709999999</v>
      </c>
      <c r="F42" s="22">
        <f t="shared" si="193"/>
        <v>0.66409632174898825</v>
      </c>
      <c r="G42" s="22">
        <f t="shared" si="194"/>
        <v>1.0618314449547699</v>
      </c>
      <c r="H42" s="21">
        <f t="shared" ref="H42:J42" si="209">SUM(H43:H47)</f>
        <v>21396712</v>
      </c>
      <c r="I42" s="38">
        <f>SUM(I43:I47)</f>
        <v>14114708.250000002</v>
      </c>
      <c r="J42" s="21">
        <f t="shared" si="209"/>
        <v>13570712.819999998</v>
      </c>
      <c r="K42" s="22">
        <f t="shared" si="195"/>
        <v>0.65966716054317143</v>
      </c>
      <c r="L42" s="22">
        <f t="shared" si="117"/>
        <v>1.0400859879075979</v>
      </c>
      <c r="M42" s="21">
        <f>SUM(M43:M47)</f>
        <v>15906185</v>
      </c>
      <c r="N42" s="21">
        <f>SUM(N43:N47)</f>
        <v>10848483.77</v>
      </c>
      <c r="O42" s="21">
        <f>SUM(O43:O47)</f>
        <v>10502922.740000002</v>
      </c>
      <c r="P42" s="22">
        <f t="shared" si="196"/>
        <v>0.68202927163238702</v>
      </c>
      <c r="Q42" s="22">
        <f t="shared" si="118"/>
        <v>1.0329014159729026</v>
      </c>
      <c r="R42" s="21">
        <f>SUM(R43:R47)</f>
        <v>1423527</v>
      </c>
      <c r="S42" s="21">
        <f>SUM(S43:S47)</f>
        <v>1027823.82</v>
      </c>
      <c r="T42" s="21">
        <f>SUM(T43:T47)</f>
        <v>865820.46</v>
      </c>
      <c r="U42" s="22">
        <f t="shared" si="197"/>
        <v>0.72202622078822531</v>
      </c>
      <c r="V42" s="22">
        <f t="shared" si="119"/>
        <v>1.1871096462654624</v>
      </c>
      <c r="W42" s="21">
        <f>SUM(W43:W47)</f>
        <v>120000</v>
      </c>
      <c r="X42" s="21">
        <f>SUM(X43:X47)</f>
        <v>436170.94999999995</v>
      </c>
      <c r="Y42" s="21">
        <f>SUM(Y43:Y47)</f>
        <v>358644.12</v>
      </c>
      <c r="Z42" s="22" t="str">
        <f t="shared" si="198"/>
        <v>СВ.200</v>
      </c>
      <c r="AA42" s="22">
        <f t="shared" si="120"/>
        <v>1.2161664605012901</v>
      </c>
      <c r="AB42" s="21">
        <f>SUM(AB43:AB47)</f>
        <v>343000</v>
      </c>
      <c r="AC42" s="21">
        <f>SUM(AC43:AC47)</f>
        <v>74776.41</v>
      </c>
      <c r="AD42" s="21">
        <f>SUM(AD43:AD47)</f>
        <v>58347.450000000012</v>
      </c>
      <c r="AE42" s="22">
        <f t="shared" si="199"/>
        <v>0.21800702623906706</v>
      </c>
      <c r="AF42" s="22">
        <f t="shared" si="121"/>
        <v>1.2815711740615912</v>
      </c>
      <c r="AG42" s="21">
        <f>SUM(AG43:AG47)</f>
        <v>3576000</v>
      </c>
      <c r="AH42" s="21">
        <f>SUM(AH43:AH47)</f>
        <v>1652484.4700000002</v>
      </c>
      <c r="AI42" s="21">
        <f>SUM(AI43:AI47)</f>
        <v>1709155.81</v>
      </c>
      <c r="AJ42" s="22">
        <f t="shared" si="200"/>
        <v>0.46210415827740497</v>
      </c>
      <c r="AK42" s="22">
        <f t="shared" si="122"/>
        <v>0.96684249635496966</v>
      </c>
      <c r="AL42" s="21">
        <f>SUM(AL43:AL47)</f>
        <v>28000</v>
      </c>
      <c r="AM42" s="21">
        <f>SUM(AM43:AM47)</f>
        <v>5600</v>
      </c>
      <c r="AN42" s="21">
        <f>SUM(AN43:AN47)</f>
        <v>6110</v>
      </c>
      <c r="AO42" s="22">
        <f t="shared" si="167"/>
        <v>0.2</v>
      </c>
      <c r="AP42" s="22">
        <f t="shared" si="123"/>
        <v>0.91653027823240585</v>
      </c>
      <c r="AQ42" s="21">
        <f>SUM(AQ43:AQ47)</f>
        <v>1294084.45</v>
      </c>
      <c r="AR42" s="21">
        <f t="shared" ref="AR42:AS42" si="210">SUM(AR43:AR47)</f>
        <v>954166.21000000008</v>
      </c>
      <c r="AS42" s="21">
        <f t="shared" si="210"/>
        <v>620686.89</v>
      </c>
      <c r="AT42" s="22">
        <f t="shared" si="201"/>
        <v>0.73732916735070897</v>
      </c>
      <c r="AU42" s="22">
        <f t="shared" si="124"/>
        <v>1.5372746313362604</v>
      </c>
      <c r="AV42" s="21">
        <f>SUM(AV43:AV47)</f>
        <v>410000</v>
      </c>
      <c r="AW42" s="21">
        <f>SUM(AW43:AW47)</f>
        <v>302103.65000000002</v>
      </c>
      <c r="AX42" s="21">
        <f>SUM(AX43:AX47)</f>
        <v>213572.98</v>
      </c>
      <c r="AY42" s="22">
        <f t="shared" si="202"/>
        <v>0.73683817073170732</v>
      </c>
      <c r="AZ42" s="22">
        <f t="shared" si="125"/>
        <v>1.4145218650786255</v>
      </c>
      <c r="BA42" s="21">
        <f>SUM(BA43:BA47)</f>
        <v>0</v>
      </c>
      <c r="BB42" s="21">
        <f>SUM(BB43:BB47)</f>
        <v>0</v>
      </c>
      <c r="BC42" s="21">
        <f>SUM(BC43:BC47)</f>
        <v>0</v>
      </c>
      <c r="BD42" s="22" t="str">
        <f t="shared" si="126"/>
        <v xml:space="preserve"> </v>
      </c>
      <c r="BE42" s="22" t="str">
        <f t="shared" si="127"/>
        <v xml:space="preserve"> </v>
      </c>
      <c r="BF42" s="21">
        <f>SUM(BF43:BF47)</f>
        <v>282610</v>
      </c>
      <c r="BG42" s="21">
        <f>SUM(BG43:BG47)</f>
        <v>210268.28999999998</v>
      </c>
      <c r="BH42" s="21">
        <f>SUM(BH43:BH47)</f>
        <v>184274.66999999998</v>
      </c>
      <c r="BI42" s="22">
        <f t="shared" si="203"/>
        <v>0.74402282297158617</v>
      </c>
      <c r="BJ42" s="22">
        <f t="shared" si="128"/>
        <v>1.1410591048677499</v>
      </c>
      <c r="BK42" s="21">
        <f>SUM(BK43:BK47)</f>
        <v>0</v>
      </c>
      <c r="BL42" s="21">
        <f>SUM(BL43:BL47)</f>
        <v>0</v>
      </c>
      <c r="BM42" s="21">
        <f>SUM(BM43:BM47)</f>
        <v>0</v>
      </c>
      <c r="BN42" s="22" t="str">
        <f t="shared" si="162"/>
        <v xml:space="preserve"> </v>
      </c>
      <c r="BO42" s="22" t="str">
        <f t="shared" si="129"/>
        <v xml:space="preserve"> </v>
      </c>
      <c r="BP42" s="21">
        <f>SUM(BP43:BP47)</f>
        <v>0</v>
      </c>
      <c r="BQ42" s="21">
        <f>SUM(BQ43:BQ47)</f>
        <v>0</v>
      </c>
      <c r="BR42" s="21">
        <f>SUM(BR43:BR47)</f>
        <v>0</v>
      </c>
      <c r="BS42" s="22" t="str">
        <f t="shared" si="204"/>
        <v xml:space="preserve"> </v>
      </c>
      <c r="BT42" s="22" t="str">
        <f t="shared" si="158"/>
        <v xml:space="preserve"> </v>
      </c>
      <c r="BU42" s="21">
        <f>SUM(BU43:BU47)</f>
        <v>226330.7</v>
      </c>
      <c r="BV42" s="21">
        <f>SUM(BV43:BV47)</f>
        <v>97426.58</v>
      </c>
      <c r="BW42" s="21">
        <f>SUM(BW43:BW47)</f>
        <v>212273.37</v>
      </c>
      <c r="BX42" s="22">
        <f t="shared" si="205"/>
        <v>0.43046117915068527</v>
      </c>
      <c r="BY42" s="22">
        <f t="shared" si="131"/>
        <v>0.45896750967867522</v>
      </c>
      <c r="BZ42" s="21">
        <f>SUM(BZ43:BZ47)</f>
        <v>225143.75</v>
      </c>
      <c r="CA42" s="21">
        <f>SUM(CA43:CA47)</f>
        <v>145143.75</v>
      </c>
      <c r="CB42" s="21">
        <f>SUM(CB43:CB47)</f>
        <v>0</v>
      </c>
      <c r="CC42" s="22">
        <f t="shared" si="163"/>
        <v>0.64467145990061903</v>
      </c>
      <c r="CD42" s="22" t="str">
        <f t="shared" si="132"/>
        <v xml:space="preserve"> </v>
      </c>
      <c r="CE42" s="28">
        <f>SUM(CE43:CE47)</f>
        <v>150000</v>
      </c>
      <c r="CF42" s="28">
        <f>SUM(CF43:CF47)</f>
        <v>147332.39000000001</v>
      </c>
      <c r="CG42" s="28">
        <f>SUM(CG43:CG47)</f>
        <v>10305.200000000001</v>
      </c>
      <c r="CH42" s="22">
        <f t="shared" si="133"/>
        <v>0.98221593333333346</v>
      </c>
      <c r="CI42" s="22" t="str">
        <f t="shared" si="145"/>
        <v>св.200</v>
      </c>
      <c r="CJ42" s="21">
        <f>SUM(CJ43:CJ47)</f>
        <v>150000</v>
      </c>
      <c r="CK42" s="21">
        <f>SUM(CK43:CK47)</f>
        <v>147332.39000000001</v>
      </c>
      <c r="CL42" s="21">
        <f>SUM(CL43:CL47)</f>
        <v>10305.200000000001</v>
      </c>
      <c r="CM42" s="22">
        <f t="shared" si="134"/>
        <v>0.98221593333333346</v>
      </c>
      <c r="CN42" s="22" t="str">
        <f t="shared" si="135"/>
        <v>св.200</v>
      </c>
      <c r="CO42" s="21">
        <f>SUM(CO43:CO47)</f>
        <v>0</v>
      </c>
      <c r="CP42" s="21">
        <f>SUM(CP43:CP47)</f>
        <v>0</v>
      </c>
      <c r="CQ42" s="21">
        <f>SUM(CQ43:CQ47)</f>
        <v>0</v>
      </c>
      <c r="CR42" s="22" t="str">
        <f t="shared" si="136"/>
        <v xml:space="preserve"> </v>
      </c>
      <c r="CS42" s="22" t="str">
        <f t="shared" si="137"/>
        <v xml:space="preserve"> </v>
      </c>
      <c r="CT42" s="21">
        <f>SUM(CT43:CT47)</f>
        <v>0</v>
      </c>
      <c r="CU42" s="21">
        <f>SUM(CU43:CU47)</f>
        <v>0</v>
      </c>
      <c r="CV42" s="21">
        <f>SUM(CV43:CV47)</f>
        <v>0</v>
      </c>
      <c r="CW42" s="41" t="str">
        <f t="shared" si="138"/>
        <v xml:space="preserve"> </v>
      </c>
      <c r="CX42" s="41" t="str">
        <f t="shared" si="139"/>
        <v xml:space="preserve"> </v>
      </c>
      <c r="CY42" s="21">
        <f>SUM(CY43:CY47)</f>
        <v>0</v>
      </c>
      <c r="CZ42" s="21">
        <f>SUM(CZ43:CZ47)</f>
        <v>0</v>
      </c>
      <c r="DA42" s="21">
        <f>SUM(DA43:DA47)</f>
        <v>0</v>
      </c>
      <c r="DB42" s="22" t="str">
        <f t="shared" si="206"/>
        <v xml:space="preserve"> </v>
      </c>
      <c r="DC42" s="22" t="str">
        <f t="shared" si="140"/>
        <v xml:space="preserve"> </v>
      </c>
      <c r="DD42" s="21">
        <f>SUM(DD43:DD47)</f>
        <v>0</v>
      </c>
      <c r="DE42" s="21">
        <f>SUM(DE43:DE47)</f>
        <v>0</v>
      </c>
      <c r="DF42" s="21">
        <f>SUM(DF43:DF47)</f>
        <v>0</v>
      </c>
      <c r="DG42" s="22" t="str">
        <f t="shared" si="207"/>
        <v xml:space="preserve"> </v>
      </c>
      <c r="DH42" s="22" t="str">
        <f t="shared" si="141"/>
        <v xml:space="preserve"> </v>
      </c>
      <c r="DI42" s="21">
        <f>SUM(DI43:DI47)</f>
        <v>204.77</v>
      </c>
      <c r="DJ42" s="21">
        <f>SUM(DJ43:DJ47)</f>
        <v>260.66999999999996</v>
      </c>
      <c r="DK42" s="22">
        <f t="shared" ref="DK42:DK47" si="211">IF(DJ42=0," ",IF(DI42/DJ42*100&gt;200,"св.200",DI42/DJ42))</f>
        <v>0.78555261441669555</v>
      </c>
      <c r="DL42" s="21">
        <f>SUM(DL43:DL47)</f>
        <v>0</v>
      </c>
      <c r="DM42" s="21">
        <f>SUM(DM43:DM47)</f>
        <v>0</v>
      </c>
      <c r="DN42" s="21">
        <f>SUM(DN43:DN47)</f>
        <v>0</v>
      </c>
      <c r="DO42" s="22" t="str">
        <f t="shared" si="208"/>
        <v xml:space="preserve"> </v>
      </c>
      <c r="DP42" s="22" t="str">
        <f t="shared" si="142"/>
        <v xml:space="preserve"> </v>
      </c>
      <c r="DQ42" s="21">
        <f>SUM(DQ43:DQ47)</f>
        <v>0</v>
      </c>
      <c r="DR42" s="21">
        <f>SUM(DR43:DR47)</f>
        <v>51686.78</v>
      </c>
      <c r="DS42" s="21">
        <f>SUM(DS43:DS47)</f>
        <v>0</v>
      </c>
      <c r="DT42" s="22" t="str">
        <f t="shared" si="113"/>
        <v xml:space="preserve"> </v>
      </c>
      <c r="DU42" s="22" t="str">
        <f t="shared" si="177"/>
        <v xml:space="preserve"> </v>
      </c>
    </row>
    <row r="43" spans="1:125" s="29" customFormat="1" ht="15.75" customHeight="1" outlineLevel="1" x14ac:dyDescent="0.25">
      <c r="A43" s="16">
        <f>31+1</f>
        <v>32</v>
      </c>
      <c r="B43" s="8" t="s">
        <v>113</v>
      </c>
      <c r="C43" s="24">
        <f t="shared" ref="C43:D47" si="212">H43+AQ43</f>
        <v>18160527</v>
      </c>
      <c r="D43" s="56">
        <f t="shared" si="212"/>
        <v>13021241.910000002</v>
      </c>
      <c r="E43" s="24">
        <f t="shared" ref="E43:E47" si="213">J43+AS43</f>
        <v>11752992.869999999</v>
      </c>
      <c r="F43" s="25">
        <f t="shared" si="193"/>
        <v>0.7170079320936007</v>
      </c>
      <c r="G43" s="25">
        <f t="shared" si="194"/>
        <v>1.1079086028578526</v>
      </c>
      <c r="H43" s="15">
        <f t="shared" ref="H43:J47" si="214">W43++AG43+M43+AB43+AL43+R43</f>
        <v>17370527</v>
      </c>
      <c r="I43" s="20">
        <f>X43++AH43+N43+AC43+AM43+S43+69368.83</f>
        <v>12416690.520000001</v>
      </c>
      <c r="J43" s="15">
        <f>Y43++AI43+O43+AD43+AN43+T43+69712.24</f>
        <v>11349327.17</v>
      </c>
      <c r="K43" s="25">
        <f t="shared" si="195"/>
        <v>0.71481369102963899</v>
      </c>
      <c r="L43" s="25">
        <f t="shared" si="117"/>
        <v>1.0940463988756437</v>
      </c>
      <c r="M43" s="45">
        <v>14762000</v>
      </c>
      <c r="N43" s="45">
        <v>10244008.17</v>
      </c>
      <c r="O43" s="45">
        <v>9575183.1799999997</v>
      </c>
      <c r="P43" s="25">
        <f t="shared" si="196"/>
        <v>0.6939444634873323</v>
      </c>
      <c r="Q43" s="25">
        <f t="shared" si="118"/>
        <v>1.0698498375881724</v>
      </c>
      <c r="R43" s="45">
        <v>1423527</v>
      </c>
      <c r="S43" s="45">
        <v>1027823.82</v>
      </c>
      <c r="T43" s="45">
        <v>865820.46</v>
      </c>
      <c r="U43" s="25">
        <f t="shared" si="197"/>
        <v>0.72202622078822531</v>
      </c>
      <c r="V43" s="25">
        <f t="shared" si="119"/>
        <v>1.1871096462654624</v>
      </c>
      <c r="W43" s="45">
        <v>100000</v>
      </c>
      <c r="X43" s="45">
        <v>349223.86</v>
      </c>
      <c r="Y43" s="45">
        <v>337416.12</v>
      </c>
      <c r="Z43" s="25" t="str">
        <f t="shared" si="198"/>
        <v>СВ.200</v>
      </c>
      <c r="AA43" s="25">
        <f t="shared" si="120"/>
        <v>1.034994593619297</v>
      </c>
      <c r="AB43" s="45">
        <v>200000</v>
      </c>
      <c r="AC43" s="45">
        <v>47642.31</v>
      </c>
      <c r="AD43" s="45">
        <v>29862.63</v>
      </c>
      <c r="AE43" s="25">
        <f t="shared" si="199"/>
        <v>0.23821154999999999</v>
      </c>
      <c r="AF43" s="25">
        <f t="shared" si="121"/>
        <v>1.5953822553472348</v>
      </c>
      <c r="AG43" s="45">
        <v>885000</v>
      </c>
      <c r="AH43" s="45">
        <v>678623.53</v>
      </c>
      <c r="AI43" s="45">
        <v>471332.54</v>
      </c>
      <c r="AJ43" s="25">
        <f>IF(AH43&lt;=0," ",IF(AG43&lt;=0," ",IF(AH43/AG43*100&gt;200,"СВ.200",AH43/AG43)))</f>
        <v>0.76680624858757063</v>
      </c>
      <c r="AK43" s="25">
        <f t="shared" si="122"/>
        <v>1.4397977487401996</v>
      </c>
      <c r="AL43" s="45"/>
      <c r="AM43" s="45"/>
      <c r="AN43" s="45"/>
      <c r="AO43" s="25" t="str">
        <f t="shared" si="167"/>
        <v xml:space="preserve"> </v>
      </c>
      <c r="AP43" s="25" t="str">
        <f t="shared" si="123"/>
        <v xml:space="preserve"> </v>
      </c>
      <c r="AQ43" s="9">
        <f>AV43+BA43+BF43+BK43+BP43+BU43+BZ43+CE43+CY43+DD43+DL43+CT43+DQ43</f>
        <v>790000</v>
      </c>
      <c r="AR43" s="9">
        <f>AW43+BB43+BG43+BL43+BQ43+BV43+CA43+CF43+CZ43+DE43+DM43+CU43+DI43+DR43</f>
        <v>604551.39000000013</v>
      </c>
      <c r="AS43" s="9">
        <f>AX43+BC43+BH43+BM43+BR43+BW43+CB43+CG43+DA43+DF43+DN43+CV43+DJ43</f>
        <v>403665.7</v>
      </c>
      <c r="AT43" s="25">
        <f t="shared" si="201"/>
        <v>0.76525492405063311</v>
      </c>
      <c r="AU43" s="25">
        <f t="shared" si="124"/>
        <v>1.4976536029689917</v>
      </c>
      <c r="AV43" s="45">
        <v>410000</v>
      </c>
      <c r="AW43" s="45">
        <v>302103.65000000002</v>
      </c>
      <c r="AX43" s="45">
        <v>213572.98</v>
      </c>
      <c r="AY43" s="25">
        <f t="shared" si="202"/>
        <v>0.73683817073170732</v>
      </c>
      <c r="AZ43" s="25">
        <f t="shared" si="125"/>
        <v>1.4145218650786255</v>
      </c>
      <c r="BA43" s="45"/>
      <c r="BB43" s="45"/>
      <c r="BC43" s="45"/>
      <c r="BD43" s="25" t="str">
        <f t="shared" si="126"/>
        <v xml:space="preserve"> </v>
      </c>
      <c r="BE43" s="25" t="str">
        <f t="shared" si="127"/>
        <v xml:space="preserve"> </v>
      </c>
      <c r="BF43" s="45">
        <v>50000</v>
      </c>
      <c r="BG43" s="45">
        <v>35554.11</v>
      </c>
      <c r="BH43" s="45">
        <v>22388.49</v>
      </c>
      <c r="BI43" s="25">
        <f t="shared" si="203"/>
        <v>0.7110822</v>
      </c>
      <c r="BJ43" s="25">
        <f>IF(BG43=0," ",IF(BG43/BH43*100&gt;200,"св.200",BG43/BH43))</f>
        <v>1.5880530576202325</v>
      </c>
      <c r="BK43" s="45"/>
      <c r="BL43" s="45"/>
      <c r="BM43" s="45"/>
      <c r="BN43" s="25"/>
      <c r="BO43" s="25" t="str">
        <f t="shared" si="129"/>
        <v xml:space="preserve"> </v>
      </c>
      <c r="BP43" s="45"/>
      <c r="BQ43" s="45"/>
      <c r="BR43" s="45"/>
      <c r="BS43" s="25" t="str">
        <f t="shared" si="204"/>
        <v xml:space="preserve"> </v>
      </c>
      <c r="BT43" s="25" t="str">
        <f t="shared" si="158"/>
        <v xml:space="preserve"> </v>
      </c>
      <c r="BU43" s="45">
        <v>180000</v>
      </c>
      <c r="BV43" s="45">
        <v>67669.69</v>
      </c>
      <c r="BW43" s="45">
        <v>157398.76</v>
      </c>
      <c r="BX43" s="25">
        <f t="shared" si="205"/>
        <v>0.37594272222222225</v>
      </c>
      <c r="BY43" s="25">
        <f t="shared" si="131"/>
        <v>0.42992517857192775</v>
      </c>
      <c r="BZ43" s="45"/>
      <c r="CA43" s="45"/>
      <c r="CB43" s="45"/>
      <c r="CC43" s="25" t="str">
        <f t="shared" si="163"/>
        <v xml:space="preserve"> </v>
      </c>
      <c r="CD43" s="25" t="str">
        <f t="shared" si="132"/>
        <v xml:space="preserve"> </v>
      </c>
      <c r="CE43" s="24">
        <f t="shared" ref="CE43:CG47" si="215">CJ43+CO43</f>
        <v>150000</v>
      </c>
      <c r="CF43" s="24">
        <f t="shared" si="215"/>
        <v>147332.39000000001</v>
      </c>
      <c r="CG43" s="24">
        <f t="shared" si="215"/>
        <v>10305.200000000001</v>
      </c>
      <c r="CH43" s="25">
        <f t="shared" si="133"/>
        <v>0.98221593333333346</v>
      </c>
      <c r="CI43" s="25" t="str">
        <f t="shared" si="145"/>
        <v>св.200</v>
      </c>
      <c r="CJ43" s="45">
        <v>150000</v>
      </c>
      <c r="CK43" s="45">
        <v>147332.39000000001</v>
      </c>
      <c r="CL43" s="45">
        <v>10305.200000000001</v>
      </c>
      <c r="CM43" s="25">
        <f t="shared" si="134"/>
        <v>0.98221593333333346</v>
      </c>
      <c r="CN43" s="25" t="str">
        <f t="shared" si="135"/>
        <v>св.200</v>
      </c>
      <c r="CO43" s="45"/>
      <c r="CP43" s="45"/>
      <c r="CQ43" s="45"/>
      <c r="CR43" s="25" t="str">
        <f t="shared" si="136"/>
        <v xml:space="preserve"> </v>
      </c>
      <c r="CS43" s="25" t="str">
        <f t="shared" si="137"/>
        <v xml:space="preserve"> </v>
      </c>
      <c r="CT43" s="45"/>
      <c r="CU43" s="45"/>
      <c r="CV43" s="45"/>
      <c r="CW43" s="25" t="str">
        <f t="shared" si="138"/>
        <v xml:space="preserve"> </v>
      </c>
      <c r="CX43" s="25" t="str">
        <f t="shared" si="139"/>
        <v xml:space="preserve"> </v>
      </c>
      <c r="CY43" s="45"/>
      <c r="CZ43" s="45"/>
      <c r="DA43" s="45"/>
      <c r="DB43" s="25" t="str">
        <f t="shared" si="206"/>
        <v xml:space="preserve"> </v>
      </c>
      <c r="DC43" s="25" t="str">
        <f t="shared" si="140"/>
        <v xml:space="preserve"> </v>
      </c>
      <c r="DD43" s="45"/>
      <c r="DE43" s="45"/>
      <c r="DF43" s="45"/>
      <c r="DG43" s="25" t="str">
        <f t="shared" si="207"/>
        <v xml:space="preserve"> </v>
      </c>
      <c r="DH43" s="25" t="str">
        <f t="shared" si="141"/>
        <v xml:space="preserve"> </v>
      </c>
      <c r="DI43" s="45">
        <v>204.77</v>
      </c>
      <c r="DJ43" s="45">
        <v>0.27</v>
      </c>
      <c r="DK43" s="25" t="str">
        <f t="shared" si="211"/>
        <v>св.200</v>
      </c>
      <c r="DL43" s="45"/>
      <c r="DM43" s="45"/>
      <c r="DN43" s="45"/>
      <c r="DO43" s="25" t="str">
        <f t="shared" si="208"/>
        <v xml:space="preserve"> </v>
      </c>
      <c r="DP43" s="25" t="str">
        <f t="shared" si="142"/>
        <v xml:space="preserve"> </v>
      </c>
      <c r="DQ43" s="45"/>
      <c r="DR43" s="45">
        <v>51686.78</v>
      </c>
      <c r="DS43" s="31"/>
      <c r="DT43" s="25" t="str">
        <f t="shared" si="113"/>
        <v xml:space="preserve"> </v>
      </c>
      <c r="DU43" s="25" t="str">
        <f t="shared" si="177"/>
        <v xml:space="preserve"> </v>
      </c>
    </row>
    <row r="44" spans="1:125" s="29" customFormat="1" ht="15.75" customHeight="1" outlineLevel="1" x14ac:dyDescent="0.25">
      <c r="A44" s="16">
        <f>A43+1</f>
        <v>33</v>
      </c>
      <c r="B44" s="8" t="s">
        <v>112</v>
      </c>
      <c r="C44" s="24">
        <f t="shared" si="212"/>
        <v>2603000</v>
      </c>
      <c r="D44" s="24">
        <f t="shared" si="212"/>
        <v>1141482.76</v>
      </c>
      <c r="E44" s="24">
        <f t="shared" si="213"/>
        <v>1449539.84</v>
      </c>
      <c r="F44" s="25">
        <f t="shared" si="193"/>
        <v>0.43852583941605838</v>
      </c>
      <c r="G44" s="25">
        <f t="shared" si="194"/>
        <v>0.78747939759972374</v>
      </c>
      <c r="H44" s="15">
        <f t="shared" si="214"/>
        <v>2463000</v>
      </c>
      <c r="I44" s="20">
        <f t="shared" si="214"/>
        <v>1031568.58</v>
      </c>
      <c r="J44" s="15">
        <f t="shared" si="214"/>
        <v>1352193.26</v>
      </c>
      <c r="K44" s="25">
        <f t="shared" si="195"/>
        <v>0.41882605765326836</v>
      </c>
      <c r="L44" s="25">
        <f t="shared" si="117"/>
        <v>0.76288546209733354</v>
      </c>
      <c r="M44" s="45">
        <v>950000</v>
      </c>
      <c r="N44" s="45">
        <v>499963.98</v>
      </c>
      <c r="O44" s="45">
        <v>802755.63</v>
      </c>
      <c r="P44" s="25">
        <f t="shared" si="196"/>
        <v>0.52627787368421053</v>
      </c>
      <c r="Q44" s="25">
        <f t="shared" si="118"/>
        <v>0.62280968368916945</v>
      </c>
      <c r="R44" s="45"/>
      <c r="S44" s="45"/>
      <c r="T44" s="45"/>
      <c r="U44" s="25" t="str">
        <f t="shared" si="197"/>
        <v xml:space="preserve"> </v>
      </c>
      <c r="V44" s="25" t="str">
        <f t="shared" ref="V44:V47" si="216">IF(S44=0," ",IF(S44/T44*100&gt;200,"св.200",S44/T44))</f>
        <v xml:space="preserve"> </v>
      </c>
      <c r="W44" s="45">
        <v>20000</v>
      </c>
      <c r="X44" s="45">
        <v>60399.79</v>
      </c>
      <c r="Y44" s="45">
        <v>21228</v>
      </c>
      <c r="Z44" s="25" t="str">
        <f t="shared" si="198"/>
        <v>СВ.200</v>
      </c>
      <c r="AA44" s="25" t="str">
        <f t="shared" si="120"/>
        <v>св.200</v>
      </c>
      <c r="AB44" s="45">
        <v>65000</v>
      </c>
      <c r="AC44" s="45">
        <v>15908.74</v>
      </c>
      <c r="AD44" s="45">
        <v>6242.25</v>
      </c>
      <c r="AE44" s="25">
        <f t="shared" si="199"/>
        <v>0.24474984615384615</v>
      </c>
      <c r="AF44" s="25" t="str">
        <f t="shared" si="121"/>
        <v>св.200</v>
      </c>
      <c r="AG44" s="45">
        <v>1420000</v>
      </c>
      <c r="AH44" s="45">
        <v>452896.07</v>
      </c>
      <c r="AI44" s="45">
        <v>520367.38</v>
      </c>
      <c r="AJ44" s="25">
        <f>IF(AH44&lt;=0," ",IF(AG44&lt;=0," ",IF(AH44/AG44*100&gt;200,"СВ.200",AH44/AG44)))</f>
        <v>0.31894089436619721</v>
      </c>
      <c r="AK44" s="25">
        <f t="shared" si="122"/>
        <v>0.87033908620482703</v>
      </c>
      <c r="AL44" s="45">
        <v>8000</v>
      </c>
      <c r="AM44" s="45">
        <v>2400</v>
      </c>
      <c r="AN44" s="45">
        <v>1600</v>
      </c>
      <c r="AO44" s="25">
        <f t="shared" si="167"/>
        <v>0.3</v>
      </c>
      <c r="AP44" s="25">
        <f t="shared" si="123"/>
        <v>1.5</v>
      </c>
      <c r="AQ44" s="9">
        <f>AV44+BA44+BF44+BK44+BP44+BU44+BZ44+CE44+CY44+DD44+DL44+CT44+DQ44</f>
        <v>140000</v>
      </c>
      <c r="AR44" s="9">
        <f>AW44+BB44+BG44+BL44+BQ44+BV44+CA44+CF44+CZ44+DE44+DM44+CU44+DI44+DR44</f>
        <v>109914.18</v>
      </c>
      <c r="AS44" s="9">
        <f>AX44+BC44+BH44+BM44+BR44+BW44+CB44+CG44+DA44+DF44+DN44+CV44+DJ44</f>
        <v>97346.579999999987</v>
      </c>
      <c r="AT44" s="25">
        <f t="shared" si="201"/>
        <v>0.78510128571428561</v>
      </c>
      <c r="AU44" s="25">
        <f t="shared" si="124"/>
        <v>1.1291016078839133</v>
      </c>
      <c r="AV44" s="45"/>
      <c r="AW44" s="45"/>
      <c r="AX44" s="45"/>
      <c r="AY44" s="25" t="str">
        <f t="shared" si="202"/>
        <v xml:space="preserve"> </v>
      </c>
      <c r="AZ44" s="25" t="str">
        <f t="shared" si="125"/>
        <v xml:space="preserve"> </v>
      </c>
      <c r="BA44" s="45"/>
      <c r="BB44" s="45"/>
      <c r="BC44" s="45"/>
      <c r="BD44" s="25" t="str">
        <f t="shared" si="126"/>
        <v xml:space="preserve"> </v>
      </c>
      <c r="BE44" s="25" t="str">
        <f t="shared" si="127"/>
        <v xml:space="preserve"> </v>
      </c>
      <c r="BF44" s="45">
        <v>140000</v>
      </c>
      <c r="BG44" s="45">
        <v>109914.18</v>
      </c>
      <c r="BH44" s="45">
        <v>97086.18</v>
      </c>
      <c r="BI44" s="25">
        <f t="shared" si="203"/>
        <v>0.78510128571428561</v>
      </c>
      <c r="BJ44" s="25">
        <f t="shared" si="128"/>
        <v>1.1321300312773661</v>
      </c>
      <c r="BK44" s="45"/>
      <c r="BL44" s="45"/>
      <c r="BM44" s="45"/>
      <c r="BN44" s="25"/>
      <c r="BO44" s="25" t="str">
        <f t="shared" si="129"/>
        <v xml:space="preserve"> </v>
      </c>
      <c r="BP44" s="45"/>
      <c r="BQ44" s="45"/>
      <c r="BR44" s="45"/>
      <c r="BS44" s="25" t="str">
        <f t="shared" si="204"/>
        <v xml:space="preserve"> </v>
      </c>
      <c r="BT44" s="25" t="str">
        <f t="shared" si="158"/>
        <v xml:space="preserve"> </v>
      </c>
      <c r="BU44" s="45"/>
      <c r="BV44" s="45"/>
      <c r="BW44" s="45"/>
      <c r="BX44" s="25" t="str">
        <f t="shared" si="205"/>
        <v xml:space="preserve"> </v>
      </c>
      <c r="BY44" s="25" t="str">
        <f t="shared" si="131"/>
        <v xml:space="preserve"> </v>
      </c>
      <c r="BZ44" s="45"/>
      <c r="CA44" s="45"/>
      <c r="CB44" s="45"/>
      <c r="CC44" s="25" t="str">
        <f t="shared" si="163"/>
        <v xml:space="preserve"> </v>
      </c>
      <c r="CD44" s="25" t="str">
        <f t="shared" si="132"/>
        <v xml:space="preserve"> </v>
      </c>
      <c r="CE44" s="24">
        <f t="shared" si="215"/>
        <v>0</v>
      </c>
      <c r="CF44" s="24">
        <f t="shared" si="215"/>
        <v>0</v>
      </c>
      <c r="CG44" s="24">
        <f t="shared" si="215"/>
        <v>0</v>
      </c>
      <c r="CH44" s="33" t="str">
        <f t="shared" si="133"/>
        <v xml:space="preserve"> </v>
      </c>
      <c r="CI44" s="25" t="str">
        <f t="shared" si="145"/>
        <v xml:space="preserve"> </v>
      </c>
      <c r="CJ44" s="45"/>
      <c r="CK44" s="45"/>
      <c r="CL44" s="45"/>
      <c r="CM44" s="25" t="str">
        <f t="shared" si="134"/>
        <v xml:space="preserve"> </v>
      </c>
      <c r="CN44" s="25" t="str">
        <f t="shared" si="135"/>
        <v xml:space="preserve"> </v>
      </c>
      <c r="CO44" s="45"/>
      <c r="CP44" s="45"/>
      <c r="CQ44" s="45"/>
      <c r="CR44" s="25" t="str">
        <f t="shared" si="136"/>
        <v xml:space="preserve"> </v>
      </c>
      <c r="CS44" s="25" t="str">
        <f t="shared" si="137"/>
        <v xml:space="preserve"> </v>
      </c>
      <c r="CT44" s="45"/>
      <c r="CU44" s="45"/>
      <c r="CV44" s="45"/>
      <c r="CW44" s="25" t="str">
        <f t="shared" si="138"/>
        <v xml:space="preserve"> </v>
      </c>
      <c r="CX44" s="25" t="str">
        <f t="shared" si="139"/>
        <v xml:space="preserve"> </v>
      </c>
      <c r="CY44" s="45"/>
      <c r="CZ44" s="45"/>
      <c r="DA44" s="45"/>
      <c r="DB44" s="25" t="str">
        <f t="shared" si="206"/>
        <v xml:space="preserve"> </v>
      </c>
      <c r="DC44" s="25" t="str">
        <f t="shared" si="140"/>
        <v xml:space="preserve"> </v>
      </c>
      <c r="DD44" s="45"/>
      <c r="DE44" s="45"/>
      <c r="DF44" s="45"/>
      <c r="DG44" s="25" t="str">
        <f t="shared" si="207"/>
        <v xml:space="preserve"> </v>
      </c>
      <c r="DH44" s="25" t="str">
        <f t="shared" si="141"/>
        <v xml:space="preserve"> </v>
      </c>
      <c r="DI44" s="45"/>
      <c r="DJ44" s="45">
        <v>260.39999999999998</v>
      </c>
      <c r="DK44" s="25">
        <f t="shared" si="211"/>
        <v>0</v>
      </c>
      <c r="DL44" s="45"/>
      <c r="DM44" s="45"/>
      <c r="DN44" s="45"/>
      <c r="DO44" s="25" t="str">
        <f t="shared" si="208"/>
        <v xml:space="preserve"> </v>
      </c>
      <c r="DP44" s="25" t="str">
        <f t="shared" si="142"/>
        <v xml:space="preserve"> </v>
      </c>
      <c r="DQ44" s="45"/>
      <c r="DR44" s="45"/>
      <c r="DS44" s="31"/>
      <c r="DT44" s="25" t="str">
        <f t="shared" si="113"/>
        <v xml:space="preserve"> </v>
      </c>
      <c r="DU44" s="25" t="str">
        <f t="shared" si="177"/>
        <v xml:space="preserve"> </v>
      </c>
    </row>
    <row r="45" spans="1:125" s="29" customFormat="1" ht="15.75" customHeight="1" outlineLevel="1" x14ac:dyDescent="0.25">
      <c r="A45" s="16">
        <f t="shared" ref="A45:A47" si="217">A44+1</f>
        <v>34</v>
      </c>
      <c r="B45" s="8" t="s">
        <v>17</v>
      </c>
      <c r="C45" s="24">
        <f t="shared" si="212"/>
        <v>699000</v>
      </c>
      <c r="D45" s="24">
        <f t="shared" si="212"/>
        <v>224013.11000000002</v>
      </c>
      <c r="E45" s="24">
        <f t="shared" si="213"/>
        <v>511451.02999999997</v>
      </c>
      <c r="F45" s="25">
        <f t="shared" si="193"/>
        <v>0.32047655221745353</v>
      </c>
      <c r="G45" s="25">
        <f t="shared" si="194"/>
        <v>0.43799522703082644</v>
      </c>
      <c r="H45" s="15">
        <f t="shared" si="214"/>
        <v>604000</v>
      </c>
      <c r="I45" s="20">
        <f t="shared" si="214"/>
        <v>156493.11000000002</v>
      </c>
      <c r="J45" s="15">
        <f t="shared" si="214"/>
        <v>434341.02999999997</v>
      </c>
      <c r="K45" s="25">
        <f t="shared" si="195"/>
        <v>0.25909455298013245</v>
      </c>
      <c r="L45" s="25">
        <f t="shared" si="117"/>
        <v>0.36030008493556326</v>
      </c>
      <c r="M45" s="45">
        <v>96000</v>
      </c>
      <c r="N45" s="45">
        <v>63421.26</v>
      </c>
      <c r="O45" s="45">
        <v>83792.47</v>
      </c>
      <c r="P45" s="25">
        <f t="shared" si="196"/>
        <v>0.66063812500000008</v>
      </c>
      <c r="Q45" s="25">
        <f t="shared" si="118"/>
        <v>0.75688495636899111</v>
      </c>
      <c r="R45" s="45"/>
      <c r="S45" s="45"/>
      <c r="T45" s="45"/>
      <c r="U45" s="25" t="str">
        <f t="shared" si="197"/>
        <v xml:space="preserve"> </v>
      </c>
      <c r="V45" s="25" t="str">
        <f t="shared" si="216"/>
        <v xml:space="preserve"> </v>
      </c>
      <c r="W45" s="45"/>
      <c r="X45" s="45"/>
      <c r="Y45" s="45"/>
      <c r="Z45" s="25" t="str">
        <f t="shared" si="198"/>
        <v xml:space="preserve"> </v>
      </c>
      <c r="AA45" s="25" t="str">
        <f t="shared" si="120"/>
        <v xml:space="preserve"> </v>
      </c>
      <c r="AB45" s="45">
        <v>23000</v>
      </c>
      <c r="AC45" s="45">
        <v>3318.14</v>
      </c>
      <c r="AD45" s="45">
        <v>7724.8</v>
      </c>
      <c r="AE45" s="25">
        <f t="shared" si="199"/>
        <v>0.14426695652173913</v>
      </c>
      <c r="AF45" s="25">
        <f t="shared" si="121"/>
        <v>0.42954380695940347</v>
      </c>
      <c r="AG45" s="45">
        <v>475000</v>
      </c>
      <c r="AH45" s="45">
        <v>88053.71</v>
      </c>
      <c r="AI45" s="45">
        <v>340423.76</v>
      </c>
      <c r="AJ45" s="25">
        <f t="shared" si="200"/>
        <v>0.18537623157894739</v>
      </c>
      <c r="AK45" s="25">
        <f t="shared" si="122"/>
        <v>0.25865911944571673</v>
      </c>
      <c r="AL45" s="45">
        <v>10000</v>
      </c>
      <c r="AM45" s="45">
        <v>1700</v>
      </c>
      <c r="AN45" s="45">
        <v>2400</v>
      </c>
      <c r="AO45" s="25">
        <f t="shared" si="167"/>
        <v>0.17</v>
      </c>
      <c r="AP45" s="25">
        <f t="shared" si="123"/>
        <v>0.70833333333333337</v>
      </c>
      <c r="AQ45" s="9">
        <f>AV45+BA45+BF45+BK45+BP45+BU45+BZ45+CE45+CY45+DD45+DL45+CT45+DQ45</f>
        <v>95000</v>
      </c>
      <c r="AR45" s="9">
        <f>AW45+BB45+BG45+BL45+BQ45+BV45+CA45+CF45+CZ45+DE45+DM45+CU45+DI45+DR45</f>
        <v>67520</v>
      </c>
      <c r="AS45" s="9">
        <f>AX45+BC45+BH45+BM45+BR45+BW45+CB45+CG45+DA45+DF45+DN45+CV45+DJ45</f>
        <v>77110</v>
      </c>
      <c r="AT45" s="25">
        <f t="shared" si="201"/>
        <v>0.71073684210526311</v>
      </c>
      <c r="AU45" s="25">
        <f t="shared" si="124"/>
        <v>0.8756322137206588</v>
      </c>
      <c r="AV45" s="45"/>
      <c r="AW45" s="45"/>
      <c r="AX45" s="45"/>
      <c r="AY45" s="25" t="str">
        <f t="shared" si="202"/>
        <v xml:space="preserve"> </v>
      </c>
      <c r="AZ45" s="25" t="str">
        <f t="shared" si="125"/>
        <v xml:space="preserve"> </v>
      </c>
      <c r="BA45" s="45"/>
      <c r="BB45" s="45"/>
      <c r="BC45" s="45"/>
      <c r="BD45" s="25" t="str">
        <f t="shared" si="126"/>
        <v xml:space="preserve"> </v>
      </c>
      <c r="BE45" s="25" t="str">
        <f t="shared" si="127"/>
        <v xml:space="preserve"> </v>
      </c>
      <c r="BF45" s="45">
        <v>90000</v>
      </c>
      <c r="BG45" s="45">
        <v>64800</v>
      </c>
      <c r="BH45" s="45">
        <v>64800</v>
      </c>
      <c r="BI45" s="25">
        <f t="shared" si="203"/>
        <v>0.72</v>
      </c>
      <c r="BJ45" s="25">
        <f t="shared" si="128"/>
        <v>1</v>
      </c>
      <c r="BK45" s="45"/>
      <c r="BL45" s="45"/>
      <c r="BM45" s="45"/>
      <c r="BN45" s="25"/>
      <c r="BO45" s="25" t="str">
        <f t="shared" si="129"/>
        <v xml:space="preserve"> </v>
      </c>
      <c r="BP45" s="45"/>
      <c r="BQ45" s="45"/>
      <c r="BR45" s="45"/>
      <c r="BS45" s="25" t="str">
        <f t="shared" si="204"/>
        <v xml:space="preserve"> </v>
      </c>
      <c r="BT45" s="25" t="str">
        <f t="shared" si="158"/>
        <v xml:space="preserve"> </v>
      </c>
      <c r="BU45" s="45">
        <v>5000</v>
      </c>
      <c r="BV45" s="45">
        <v>2720</v>
      </c>
      <c r="BW45" s="45">
        <v>12310</v>
      </c>
      <c r="BX45" s="25">
        <f t="shared" si="205"/>
        <v>0.54400000000000004</v>
      </c>
      <c r="BY45" s="25">
        <f t="shared" si="131"/>
        <v>0.22095857026807472</v>
      </c>
      <c r="BZ45" s="45"/>
      <c r="CA45" s="45"/>
      <c r="CB45" s="45"/>
      <c r="CC45" s="25" t="str">
        <f>IF(CA45&lt;=0," ",IF(BZ45&lt;=0," ",IF(CA45/BZ45*100&gt;200,"св.200",CA45/BZ45)))</f>
        <v xml:space="preserve"> </v>
      </c>
      <c r="CD45" s="25" t="str">
        <f t="shared" si="132"/>
        <v xml:space="preserve"> </v>
      </c>
      <c r="CE45" s="24">
        <f t="shared" si="215"/>
        <v>0</v>
      </c>
      <c r="CF45" s="24">
        <f t="shared" si="215"/>
        <v>0</v>
      </c>
      <c r="CG45" s="24">
        <f t="shared" si="215"/>
        <v>0</v>
      </c>
      <c r="CH45" s="33" t="str">
        <f t="shared" si="133"/>
        <v xml:space="preserve"> </v>
      </c>
      <c r="CI45" s="25" t="str">
        <f t="shared" si="145"/>
        <v xml:space="preserve"> </v>
      </c>
      <c r="CJ45" s="45"/>
      <c r="CK45" s="45"/>
      <c r="CL45" s="45"/>
      <c r="CM45" s="25" t="str">
        <f t="shared" si="134"/>
        <v xml:space="preserve"> </v>
      </c>
      <c r="CN45" s="25" t="str">
        <f t="shared" si="135"/>
        <v xml:space="preserve"> </v>
      </c>
      <c r="CO45" s="45"/>
      <c r="CP45" s="45"/>
      <c r="CQ45" s="45"/>
      <c r="CR45" s="25" t="str">
        <f t="shared" si="136"/>
        <v xml:space="preserve"> </v>
      </c>
      <c r="CS45" s="25" t="str">
        <f t="shared" si="137"/>
        <v xml:space="preserve"> </v>
      </c>
      <c r="CT45" s="45"/>
      <c r="CU45" s="45"/>
      <c r="CV45" s="45"/>
      <c r="CW45" s="25" t="str">
        <f t="shared" si="138"/>
        <v xml:space="preserve"> </v>
      </c>
      <c r="CX45" s="25" t="str">
        <f t="shared" si="139"/>
        <v xml:space="preserve"> </v>
      </c>
      <c r="CY45" s="45"/>
      <c r="CZ45" s="45"/>
      <c r="DA45" s="45"/>
      <c r="DB45" s="25" t="str">
        <f t="shared" si="206"/>
        <v xml:space="preserve"> </v>
      </c>
      <c r="DC45" s="25" t="str">
        <f t="shared" si="140"/>
        <v xml:space="preserve"> </v>
      </c>
      <c r="DD45" s="45"/>
      <c r="DE45" s="45"/>
      <c r="DF45" s="45"/>
      <c r="DG45" s="25" t="str">
        <f t="shared" si="207"/>
        <v xml:space="preserve"> </v>
      </c>
      <c r="DH45" s="25" t="str">
        <f t="shared" si="141"/>
        <v xml:space="preserve"> </v>
      </c>
      <c r="DI45" s="45"/>
      <c r="DJ45" s="45"/>
      <c r="DK45" s="25" t="str">
        <f t="shared" si="211"/>
        <v xml:space="preserve"> </v>
      </c>
      <c r="DL45" s="45"/>
      <c r="DM45" s="45"/>
      <c r="DN45" s="45"/>
      <c r="DO45" s="25" t="str">
        <f t="shared" si="208"/>
        <v xml:space="preserve"> </v>
      </c>
      <c r="DP45" s="25" t="str">
        <f t="shared" si="142"/>
        <v xml:space="preserve"> </v>
      </c>
      <c r="DQ45" s="45"/>
      <c r="DR45" s="45"/>
      <c r="DS45" s="31"/>
      <c r="DT45" s="25" t="str">
        <f t="shared" si="113"/>
        <v xml:space="preserve"> </v>
      </c>
      <c r="DU45" s="25" t="str">
        <f t="shared" si="177"/>
        <v xml:space="preserve"> </v>
      </c>
    </row>
    <row r="46" spans="1:125" s="29" customFormat="1" ht="15.75" customHeight="1" outlineLevel="1" x14ac:dyDescent="0.25">
      <c r="A46" s="16">
        <f t="shared" si="217"/>
        <v>35</v>
      </c>
      <c r="B46" s="8" t="s">
        <v>5</v>
      </c>
      <c r="C46" s="24">
        <f t="shared" si="212"/>
        <v>355795</v>
      </c>
      <c r="D46" s="24">
        <f t="shared" si="212"/>
        <v>397189.87</v>
      </c>
      <c r="E46" s="24">
        <f t="shared" si="213"/>
        <v>318327.21999999997</v>
      </c>
      <c r="F46" s="25">
        <f t="shared" si="193"/>
        <v>1.116344720976967</v>
      </c>
      <c r="G46" s="25">
        <f t="shared" si="194"/>
        <v>1.2477408309600417</v>
      </c>
      <c r="H46" s="15">
        <f t="shared" si="214"/>
        <v>333185</v>
      </c>
      <c r="I46" s="20">
        <f t="shared" si="214"/>
        <v>373864.9</v>
      </c>
      <c r="J46" s="15">
        <f t="shared" si="214"/>
        <v>294142.61</v>
      </c>
      <c r="K46" s="25">
        <f t="shared" si="195"/>
        <v>1.1220940318441708</v>
      </c>
      <c r="L46" s="25">
        <f t="shared" si="117"/>
        <v>1.2710327823636298</v>
      </c>
      <c r="M46" s="45">
        <v>23185</v>
      </c>
      <c r="N46" s="45">
        <v>20819.79</v>
      </c>
      <c r="O46" s="45">
        <v>20446.41</v>
      </c>
      <c r="P46" s="25">
        <f t="shared" si="196"/>
        <v>0.89798533534612901</v>
      </c>
      <c r="Q46" s="25">
        <f t="shared" si="118"/>
        <v>1.0182613964994345</v>
      </c>
      <c r="R46" s="45"/>
      <c r="S46" s="45"/>
      <c r="T46" s="45"/>
      <c r="U46" s="25" t="str">
        <f t="shared" si="197"/>
        <v xml:space="preserve"> </v>
      </c>
      <c r="V46" s="25" t="str">
        <f t="shared" si="216"/>
        <v xml:space="preserve"> </v>
      </c>
      <c r="W46" s="45"/>
      <c r="X46" s="45">
        <v>26547.3</v>
      </c>
      <c r="Y46" s="45"/>
      <c r="Z46" s="25" t="str">
        <f t="shared" si="198"/>
        <v xml:space="preserve"> </v>
      </c>
      <c r="AA46" s="25" t="str">
        <f t="shared" si="120"/>
        <v xml:space="preserve"> </v>
      </c>
      <c r="AB46" s="45">
        <v>20000</v>
      </c>
      <c r="AC46" s="45">
        <v>4580.53</v>
      </c>
      <c r="AD46" s="45">
        <v>6654.61</v>
      </c>
      <c r="AE46" s="25">
        <f t="shared" si="199"/>
        <v>0.22902649999999999</v>
      </c>
      <c r="AF46" s="25">
        <f t="shared" si="121"/>
        <v>0.68832433455905007</v>
      </c>
      <c r="AG46" s="45">
        <v>285000</v>
      </c>
      <c r="AH46" s="45">
        <v>321317.28000000003</v>
      </c>
      <c r="AI46" s="45">
        <v>266231.59000000003</v>
      </c>
      <c r="AJ46" s="25">
        <f t="shared" si="200"/>
        <v>1.1274290526315791</v>
      </c>
      <c r="AK46" s="25">
        <f t="shared" si="122"/>
        <v>1.2069089171574268</v>
      </c>
      <c r="AL46" s="45">
        <v>5000</v>
      </c>
      <c r="AM46" s="45">
        <v>600</v>
      </c>
      <c r="AN46" s="45">
        <v>810</v>
      </c>
      <c r="AO46" s="25">
        <f t="shared" si="167"/>
        <v>0.12</v>
      </c>
      <c r="AP46" s="25">
        <f t="shared" si="123"/>
        <v>0.7407407407407407</v>
      </c>
      <c r="AQ46" s="9">
        <f>AV46+BA46+BF46+BK46+BP46+BU46+BZ46+CE46+CY46+DD46+DL46+CT46+DQ46</f>
        <v>22610</v>
      </c>
      <c r="AR46" s="9">
        <f>AW46+BB46+BG46+BL46+BQ46+BV46+CA46+CF46+CZ46+DE46+DM46+CU46+DI46+DR46</f>
        <v>23324.97</v>
      </c>
      <c r="AS46" s="9">
        <f>AX46+BC46+BH46+BM46+BR46+BW46+CB46+CG46+DA46+DF46+DN46+CV46+DJ46</f>
        <v>24184.61</v>
      </c>
      <c r="AT46" s="25">
        <f t="shared" si="201"/>
        <v>1.0316218487394959</v>
      </c>
      <c r="AU46" s="25">
        <f t="shared" si="124"/>
        <v>0.96445508114457912</v>
      </c>
      <c r="AV46" s="45"/>
      <c r="AW46" s="45"/>
      <c r="AX46" s="45"/>
      <c r="AY46" s="25" t="str">
        <f t="shared" si="202"/>
        <v xml:space="preserve"> </v>
      </c>
      <c r="AZ46" s="25" t="str">
        <f t="shared" si="125"/>
        <v xml:space="preserve"> </v>
      </c>
      <c r="BA46" s="45"/>
      <c r="BB46" s="45"/>
      <c r="BC46" s="45"/>
      <c r="BD46" s="25" t="str">
        <f t="shared" si="126"/>
        <v xml:space="preserve"> </v>
      </c>
      <c r="BE46" s="25" t="str">
        <f t="shared" si="127"/>
        <v xml:space="preserve"> </v>
      </c>
      <c r="BF46" s="45">
        <v>2610</v>
      </c>
      <c r="BG46" s="45"/>
      <c r="BH46" s="45"/>
      <c r="BI46" s="25" t="str">
        <f t="shared" si="203"/>
        <v xml:space="preserve"> </v>
      </c>
      <c r="BJ46" s="25" t="str">
        <f t="shared" si="128"/>
        <v xml:space="preserve"> </v>
      </c>
      <c r="BK46" s="45"/>
      <c r="BL46" s="45"/>
      <c r="BM46" s="45"/>
      <c r="BN46" s="25"/>
      <c r="BO46" s="25" t="str">
        <f t="shared" si="129"/>
        <v xml:space="preserve"> </v>
      </c>
      <c r="BP46" s="45"/>
      <c r="BQ46" s="45"/>
      <c r="BR46" s="45"/>
      <c r="BS46" s="25" t="str">
        <f t="shared" si="204"/>
        <v xml:space="preserve"> </v>
      </c>
      <c r="BT46" s="25" t="str">
        <f t="shared" si="158"/>
        <v xml:space="preserve"> </v>
      </c>
      <c r="BU46" s="45">
        <v>20000</v>
      </c>
      <c r="BV46" s="45">
        <v>23324.97</v>
      </c>
      <c r="BW46" s="45">
        <v>24184.61</v>
      </c>
      <c r="BX46" s="25">
        <f t="shared" si="205"/>
        <v>1.1662485</v>
      </c>
      <c r="BY46" s="25">
        <f>IF(BV46=0," ",IF(BV46/BW46*100&gt;200,"св.200",BV46/BW46))</f>
        <v>0.96445508114457912</v>
      </c>
      <c r="BZ46" s="45"/>
      <c r="CA46" s="45"/>
      <c r="CB46" s="45"/>
      <c r="CC46" s="25" t="str">
        <f t="shared" si="163"/>
        <v xml:space="preserve"> </v>
      </c>
      <c r="CD46" s="25" t="str">
        <f t="shared" si="132"/>
        <v xml:space="preserve"> </v>
      </c>
      <c r="CE46" s="24">
        <f t="shared" si="215"/>
        <v>0</v>
      </c>
      <c r="CF46" s="24">
        <f t="shared" si="215"/>
        <v>0</v>
      </c>
      <c r="CG46" s="24">
        <f t="shared" si="215"/>
        <v>0</v>
      </c>
      <c r="CH46" s="33" t="str">
        <f t="shared" si="133"/>
        <v xml:space="preserve"> </v>
      </c>
      <c r="CI46" s="25" t="str">
        <f t="shared" si="145"/>
        <v xml:space="preserve"> </v>
      </c>
      <c r="CJ46" s="45"/>
      <c r="CK46" s="45"/>
      <c r="CL46" s="45"/>
      <c r="CM46" s="25" t="str">
        <f t="shared" si="134"/>
        <v xml:space="preserve"> </v>
      </c>
      <c r="CN46" s="25" t="str">
        <f t="shared" si="135"/>
        <v xml:space="preserve"> </v>
      </c>
      <c r="CO46" s="45"/>
      <c r="CP46" s="45"/>
      <c r="CQ46" s="45"/>
      <c r="CR46" s="25" t="str">
        <f t="shared" si="136"/>
        <v xml:space="preserve"> </v>
      </c>
      <c r="CS46" s="25" t="str">
        <f t="shared" si="137"/>
        <v xml:space="preserve"> </v>
      </c>
      <c r="CT46" s="45"/>
      <c r="CU46" s="45"/>
      <c r="CV46" s="45"/>
      <c r="CW46" s="25" t="str">
        <f t="shared" si="138"/>
        <v xml:space="preserve"> </v>
      </c>
      <c r="CX46" s="25" t="str">
        <f t="shared" si="139"/>
        <v xml:space="preserve"> </v>
      </c>
      <c r="CY46" s="45"/>
      <c r="CZ46" s="45"/>
      <c r="DA46" s="45"/>
      <c r="DB46" s="25" t="str">
        <f t="shared" si="206"/>
        <v xml:space="preserve"> </v>
      </c>
      <c r="DC46" s="25" t="str">
        <f t="shared" si="140"/>
        <v xml:space="preserve"> </v>
      </c>
      <c r="DD46" s="45"/>
      <c r="DE46" s="45"/>
      <c r="DF46" s="45"/>
      <c r="DG46" s="25" t="str">
        <f t="shared" si="207"/>
        <v xml:space="preserve"> </v>
      </c>
      <c r="DH46" s="25" t="str">
        <f t="shared" si="141"/>
        <v xml:space="preserve"> </v>
      </c>
      <c r="DI46" s="45"/>
      <c r="DJ46" s="45"/>
      <c r="DK46" s="25" t="str">
        <f t="shared" si="211"/>
        <v xml:space="preserve"> </v>
      </c>
      <c r="DL46" s="45"/>
      <c r="DM46" s="45"/>
      <c r="DN46" s="45"/>
      <c r="DO46" s="25" t="str">
        <f t="shared" si="208"/>
        <v xml:space="preserve"> </v>
      </c>
      <c r="DP46" s="25" t="str">
        <f t="shared" si="142"/>
        <v xml:space="preserve"> </v>
      </c>
      <c r="DQ46" s="45"/>
      <c r="DR46" s="45"/>
      <c r="DS46" s="31"/>
      <c r="DT46" s="25" t="str">
        <f t="shared" si="113"/>
        <v xml:space="preserve"> </v>
      </c>
      <c r="DU46" s="25" t="str">
        <f t="shared" si="177"/>
        <v xml:space="preserve"> </v>
      </c>
    </row>
    <row r="47" spans="1:125" s="29" customFormat="1" ht="15.75" customHeight="1" outlineLevel="1" x14ac:dyDescent="0.25">
      <c r="A47" s="16">
        <f t="shared" si="217"/>
        <v>36</v>
      </c>
      <c r="B47" s="8" t="s">
        <v>66</v>
      </c>
      <c r="C47" s="24">
        <f t="shared" si="212"/>
        <v>872474.45</v>
      </c>
      <c r="D47" s="24">
        <f t="shared" si="212"/>
        <v>284946.81000000006</v>
      </c>
      <c r="E47" s="24">
        <f t="shared" si="213"/>
        <v>159088.75</v>
      </c>
      <c r="F47" s="25">
        <f t="shared" si="193"/>
        <v>0.32659616565275928</v>
      </c>
      <c r="G47" s="25">
        <f t="shared" si="194"/>
        <v>1.7911185423230747</v>
      </c>
      <c r="H47" s="15">
        <f t="shared" si="214"/>
        <v>626000</v>
      </c>
      <c r="I47" s="20">
        <f t="shared" si="214"/>
        <v>136091.14000000001</v>
      </c>
      <c r="J47" s="15">
        <f t="shared" si="214"/>
        <v>140708.75</v>
      </c>
      <c r="K47" s="25">
        <f t="shared" si="195"/>
        <v>0.21739798722044731</v>
      </c>
      <c r="L47" s="25">
        <f t="shared" si="117"/>
        <v>0.96718320644593891</v>
      </c>
      <c r="M47" s="45">
        <v>75000</v>
      </c>
      <c r="N47" s="45">
        <v>20270.57</v>
      </c>
      <c r="O47" s="45">
        <v>20745.05</v>
      </c>
      <c r="P47" s="25">
        <f t="shared" si="196"/>
        <v>0.27027426666666665</v>
      </c>
      <c r="Q47" s="25">
        <f t="shared" si="118"/>
        <v>0.97712803777286628</v>
      </c>
      <c r="R47" s="45"/>
      <c r="S47" s="45"/>
      <c r="T47" s="45"/>
      <c r="U47" s="25" t="str">
        <f t="shared" si="197"/>
        <v xml:space="preserve"> </v>
      </c>
      <c r="V47" s="25" t="str">
        <f t="shared" si="216"/>
        <v xml:space="preserve"> </v>
      </c>
      <c r="W47" s="45"/>
      <c r="X47" s="45"/>
      <c r="Y47" s="45"/>
      <c r="Z47" s="25" t="str">
        <f t="shared" si="198"/>
        <v xml:space="preserve"> </v>
      </c>
      <c r="AA47" s="25" t="str">
        <f t="shared" si="120"/>
        <v xml:space="preserve"> </v>
      </c>
      <c r="AB47" s="45">
        <v>35000</v>
      </c>
      <c r="AC47" s="45">
        <v>3326.69</v>
      </c>
      <c r="AD47" s="45">
        <v>7863.16</v>
      </c>
      <c r="AE47" s="25">
        <f t="shared" si="199"/>
        <v>9.504828571428571E-2</v>
      </c>
      <c r="AF47" s="25">
        <f t="shared" si="121"/>
        <v>0.42307291216254028</v>
      </c>
      <c r="AG47" s="45">
        <v>511000</v>
      </c>
      <c r="AH47" s="45">
        <v>111593.88</v>
      </c>
      <c r="AI47" s="45">
        <v>110800.54</v>
      </c>
      <c r="AJ47" s="25">
        <f t="shared" si="200"/>
        <v>0.21838332681017614</v>
      </c>
      <c r="AK47" s="25">
        <f t="shared" si="122"/>
        <v>1.0071600734075845</v>
      </c>
      <c r="AL47" s="45">
        <v>5000</v>
      </c>
      <c r="AM47" s="45">
        <v>900</v>
      </c>
      <c r="AN47" s="45">
        <v>1300</v>
      </c>
      <c r="AO47" s="25">
        <f t="shared" si="167"/>
        <v>0.18</v>
      </c>
      <c r="AP47" s="25">
        <f t="shared" si="123"/>
        <v>0.69230769230769229</v>
      </c>
      <c r="AQ47" s="9">
        <f>AV47+BA47+BF47+BK47+BP47+BU47+BZ47+CE47+CY47+DD47+DL47+CT47+DQ47</f>
        <v>246474.45</v>
      </c>
      <c r="AR47" s="9">
        <f>AW47+BB47+BG47+BL47+BQ47+BV47+CA47+CF47+CZ47+DE47+DM47+CU47+DI47+DR47</f>
        <v>148855.67000000001</v>
      </c>
      <c r="AS47" s="9">
        <f>AX47+BC47+BH47+BM47+BR47+BW47+CB47+CG47+DA47+DF47+DN47+CV47+DJ47</f>
        <v>18380</v>
      </c>
      <c r="AT47" s="25">
        <f t="shared" si="201"/>
        <v>0.60393955641243957</v>
      </c>
      <c r="AU47" s="25" t="str">
        <f t="shared" si="124"/>
        <v>св.200</v>
      </c>
      <c r="AV47" s="45"/>
      <c r="AW47" s="45"/>
      <c r="AX47" s="45"/>
      <c r="AY47" s="25" t="str">
        <f t="shared" si="202"/>
        <v xml:space="preserve"> </v>
      </c>
      <c r="AZ47" s="25" t="str">
        <f t="shared" si="125"/>
        <v xml:space="preserve"> </v>
      </c>
      <c r="BA47" s="45"/>
      <c r="BB47" s="45"/>
      <c r="BC47" s="45"/>
      <c r="BD47" s="25" t="str">
        <f t="shared" si="126"/>
        <v xml:space="preserve"> </v>
      </c>
      <c r="BE47" s="25" t="str">
        <f t="shared" si="127"/>
        <v xml:space="preserve"> </v>
      </c>
      <c r="BF47" s="45"/>
      <c r="BG47" s="45"/>
      <c r="BH47" s="45"/>
      <c r="BI47" s="25" t="str">
        <f t="shared" si="203"/>
        <v xml:space="preserve"> </v>
      </c>
      <c r="BJ47" s="25" t="str">
        <f t="shared" si="128"/>
        <v xml:space="preserve"> </v>
      </c>
      <c r="BK47" s="45"/>
      <c r="BL47" s="45"/>
      <c r="BM47" s="45"/>
      <c r="BN47" s="25"/>
      <c r="BO47" s="25" t="str">
        <f t="shared" si="129"/>
        <v xml:space="preserve"> </v>
      </c>
      <c r="BP47" s="45"/>
      <c r="BQ47" s="45"/>
      <c r="BR47" s="45"/>
      <c r="BS47" s="25" t="str">
        <f t="shared" si="204"/>
        <v xml:space="preserve"> </v>
      </c>
      <c r="BT47" s="25" t="str">
        <f t="shared" si="158"/>
        <v xml:space="preserve"> </v>
      </c>
      <c r="BU47" s="45">
        <v>21330.7</v>
      </c>
      <c r="BV47" s="45">
        <v>3711.92</v>
      </c>
      <c r="BW47" s="45">
        <v>18380</v>
      </c>
      <c r="BX47" s="25">
        <f t="shared" si="205"/>
        <v>0.17401773031358558</v>
      </c>
      <c r="BY47" s="25">
        <f t="shared" si="131"/>
        <v>0.20195429815016322</v>
      </c>
      <c r="BZ47" s="45">
        <v>225143.75</v>
      </c>
      <c r="CA47" s="45">
        <v>145143.75</v>
      </c>
      <c r="CB47" s="45"/>
      <c r="CC47" s="25">
        <f t="shared" si="163"/>
        <v>0.64467145990061903</v>
      </c>
      <c r="CD47" s="25" t="str">
        <f t="shared" si="132"/>
        <v xml:space="preserve"> </v>
      </c>
      <c r="CE47" s="24">
        <f t="shared" si="215"/>
        <v>0</v>
      </c>
      <c r="CF47" s="24">
        <f t="shared" si="215"/>
        <v>0</v>
      </c>
      <c r="CG47" s="24">
        <f t="shared" si="215"/>
        <v>0</v>
      </c>
      <c r="CH47" s="33" t="str">
        <f t="shared" si="133"/>
        <v xml:space="preserve"> </v>
      </c>
      <c r="CI47" s="25" t="str">
        <f t="shared" si="145"/>
        <v xml:space="preserve"> </v>
      </c>
      <c r="CJ47" s="45"/>
      <c r="CK47" s="45"/>
      <c r="CL47" s="45"/>
      <c r="CM47" s="25" t="str">
        <f t="shared" si="134"/>
        <v xml:space="preserve"> </v>
      </c>
      <c r="CN47" s="25" t="str">
        <f t="shared" si="135"/>
        <v xml:space="preserve"> </v>
      </c>
      <c r="CO47" s="45"/>
      <c r="CP47" s="45"/>
      <c r="CQ47" s="45"/>
      <c r="CR47" s="25" t="str">
        <f t="shared" si="136"/>
        <v xml:space="preserve"> </v>
      </c>
      <c r="CS47" s="25" t="str">
        <f t="shared" si="137"/>
        <v xml:space="preserve"> </v>
      </c>
      <c r="CT47" s="45"/>
      <c r="CU47" s="45"/>
      <c r="CV47" s="45"/>
      <c r="CW47" s="25" t="str">
        <f t="shared" si="138"/>
        <v xml:space="preserve"> </v>
      </c>
      <c r="CX47" s="25" t="str">
        <f t="shared" si="139"/>
        <v xml:space="preserve"> </v>
      </c>
      <c r="CY47" s="45"/>
      <c r="CZ47" s="45"/>
      <c r="DA47" s="45"/>
      <c r="DB47" s="25" t="str">
        <f t="shared" si="206"/>
        <v xml:space="preserve"> </v>
      </c>
      <c r="DC47" s="25" t="str">
        <f t="shared" si="140"/>
        <v xml:space="preserve"> </v>
      </c>
      <c r="DD47" s="45"/>
      <c r="DE47" s="45"/>
      <c r="DF47" s="45"/>
      <c r="DG47" s="25" t="str">
        <f t="shared" si="207"/>
        <v xml:space="preserve"> </v>
      </c>
      <c r="DH47" s="25" t="str">
        <f t="shared" si="141"/>
        <v xml:space="preserve"> </v>
      </c>
      <c r="DI47" s="45"/>
      <c r="DJ47" s="45"/>
      <c r="DK47" s="25" t="str">
        <f t="shared" si="211"/>
        <v xml:space="preserve"> </v>
      </c>
      <c r="DL47" s="45"/>
      <c r="DM47" s="45"/>
      <c r="DN47" s="45"/>
      <c r="DO47" s="25" t="str">
        <f t="shared" si="208"/>
        <v xml:space="preserve"> </v>
      </c>
      <c r="DP47" s="25" t="str">
        <f t="shared" si="142"/>
        <v xml:space="preserve"> </v>
      </c>
      <c r="DQ47" s="45"/>
      <c r="DR47" s="45"/>
      <c r="DS47" s="31"/>
      <c r="DT47" s="25" t="str">
        <f t="shared" si="113"/>
        <v xml:space="preserve"> </v>
      </c>
      <c r="DU47" s="25" t="str">
        <f t="shared" si="177"/>
        <v xml:space="preserve"> </v>
      </c>
    </row>
    <row r="48" spans="1:125" s="44" customFormat="1" ht="15.75" x14ac:dyDescent="0.25">
      <c r="A48" s="52"/>
      <c r="B48" s="7" t="s">
        <v>143</v>
      </c>
      <c r="C48" s="28">
        <f>SUM(C49:C55)</f>
        <v>85766616.730000004</v>
      </c>
      <c r="D48" s="28">
        <f t="shared" ref="D48" si="218">SUM(D49:D55)</f>
        <v>64117134.339999996</v>
      </c>
      <c r="E48" s="28">
        <f>SUM(E49:E55)</f>
        <v>53338012.00999999</v>
      </c>
      <c r="F48" s="22">
        <f t="shared" si="193"/>
        <v>0.74757681700148826</v>
      </c>
      <c r="G48" s="22">
        <f t="shared" si="194"/>
        <v>1.2020908152328418</v>
      </c>
      <c r="H48" s="21">
        <f t="shared" ref="H48:J48" si="219">SUM(H49:H55)</f>
        <v>79278295.859999999</v>
      </c>
      <c r="I48" s="38">
        <f>SUM(I49:I55)</f>
        <v>58494848.659999996</v>
      </c>
      <c r="J48" s="21">
        <f t="shared" si="219"/>
        <v>51731139.359999999</v>
      </c>
      <c r="K48" s="22">
        <f t="shared" si="195"/>
        <v>0.73784190269803307</v>
      </c>
      <c r="L48" s="22">
        <f t="shared" si="117"/>
        <v>1.1307473483800725</v>
      </c>
      <c r="M48" s="21">
        <f>SUM(M49:M55)</f>
        <v>65716200</v>
      </c>
      <c r="N48" s="21">
        <f>SUM(N49:N55)</f>
        <v>49804034.599999994</v>
      </c>
      <c r="O48" s="21">
        <f>SUM(O49:O55)</f>
        <v>44542151.329999991</v>
      </c>
      <c r="P48" s="22">
        <f t="shared" si="196"/>
        <v>0.75786540609469188</v>
      </c>
      <c r="Q48" s="22">
        <f t="shared" si="118"/>
        <v>1.1181326701311802</v>
      </c>
      <c r="R48" s="21">
        <f>SUM(R49:R55)</f>
        <v>2017730</v>
      </c>
      <c r="S48" s="21">
        <f>SUM(S49:S55)</f>
        <v>1496223.25</v>
      </c>
      <c r="T48" s="21">
        <f>SUM(T49:T55)</f>
        <v>1230543.3799999999</v>
      </c>
      <c r="U48" s="22">
        <f t="shared" si="197"/>
        <v>0.74153789159104533</v>
      </c>
      <c r="V48" s="22">
        <f t="shared" si="119"/>
        <v>1.2159045136628992</v>
      </c>
      <c r="W48" s="21">
        <f>SUM(W49:W55)</f>
        <v>727365.86</v>
      </c>
      <c r="X48" s="21">
        <f>SUM(X49:X55)</f>
        <v>730649.8899999999</v>
      </c>
      <c r="Y48" s="21">
        <f>SUM(Y49:Y55)</f>
        <v>80728.19</v>
      </c>
      <c r="Z48" s="22">
        <f t="shared" si="198"/>
        <v>1.0045149630751158</v>
      </c>
      <c r="AA48" s="22" t="str">
        <f t="shared" si="120"/>
        <v>св.200</v>
      </c>
      <c r="AB48" s="21">
        <f>SUM(AB49:AB55)</f>
        <v>1292600</v>
      </c>
      <c r="AC48" s="21">
        <f>SUM(AC49:AC55)</f>
        <v>288319.28000000003</v>
      </c>
      <c r="AD48" s="21">
        <f>SUM(AD49:AD55)</f>
        <v>460347.81</v>
      </c>
      <c r="AE48" s="22">
        <f t="shared" si="199"/>
        <v>0.22305375212749498</v>
      </c>
      <c r="AF48" s="22">
        <f t="shared" si="121"/>
        <v>0.62630748694123262</v>
      </c>
      <c r="AG48" s="21">
        <f>SUM(AG49:AG55)</f>
        <v>9498200</v>
      </c>
      <c r="AH48" s="21">
        <f>SUM(AH49:AH55)</f>
        <v>6163271.6400000006</v>
      </c>
      <c r="AI48" s="21">
        <f>SUM(AI49:AI55)</f>
        <v>5392378.6499999994</v>
      </c>
      <c r="AJ48" s="22">
        <f t="shared" si="200"/>
        <v>0.64888838306205388</v>
      </c>
      <c r="AK48" s="22">
        <f t="shared" si="122"/>
        <v>1.1429597289129541</v>
      </c>
      <c r="AL48" s="21">
        <f>SUM(AL49:AL55)</f>
        <v>26200</v>
      </c>
      <c r="AM48" s="21">
        <f>SUM(AM49:AM55)</f>
        <v>12350</v>
      </c>
      <c r="AN48" s="21">
        <f>SUM(AN49:AN55)</f>
        <v>24990</v>
      </c>
      <c r="AO48" s="22">
        <f t="shared" si="167"/>
        <v>0.4713740458015267</v>
      </c>
      <c r="AP48" s="22">
        <f t="shared" si="123"/>
        <v>0.49419767907162865</v>
      </c>
      <c r="AQ48" s="21">
        <f>SUM(AQ49:AQ55)</f>
        <v>6488320.8699999992</v>
      </c>
      <c r="AR48" s="21">
        <f t="shared" ref="AR48:AS48" si="220">SUM(AR49:AR55)</f>
        <v>5622285.6799999997</v>
      </c>
      <c r="AS48" s="21">
        <f t="shared" si="220"/>
        <v>1606872.6499999997</v>
      </c>
      <c r="AT48" s="22">
        <f t="shared" si="201"/>
        <v>0.86652398866334124</v>
      </c>
      <c r="AU48" s="22" t="str">
        <f t="shared" si="124"/>
        <v>св.200</v>
      </c>
      <c r="AV48" s="21">
        <f>SUM(AV49:AV55)</f>
        <v>460000</v>
      </c>
      <c r="AW48" s="21">
        <f>SUM(AW49:AW55)</f>
        <v>370739.04</v>
      </c>
      <c r="AX48" s="21">
        <f>SUM(AX49:AX55)</f>
        <v>125576.86</v>
      </c>
      <c r="AY48" s="22">
        <f t="shared" si="202"/>
        <v>0.80595443478260864</v>
      </c>
      <c r="AZ48" s="22" t="str">
        <f t="shared" si="125"/>
        <v>св.200</v>
      </c>
      <c r="BA48" s="21">
        <f>SUM(BA49:BA55)</f>
        <v>280639.2</v>
      </c>
      <c r="BB48" s="21">
        <f>SUM(BB49:BB55)</f>
        <v>243758.2</v>
      </c>
      <c r="BC48" s="21">
        <f>SUM(BC49:BC55)</f>
        <v>61784.14</v>
      </c>
      <c r="BD48" s="22">
        <f t="shared" si="126"/>
        <v>0.86858215103235759</v>
      </c>
      <c r="BE48" s="22" t="str">
        <f t="shared" si="127"/>
        <v>св.200</v>
      </c>
      <c r="BF48" s="21">
        <f>SUM(BF49:BF55)</f>
        <v>106300</v>
      </c>
      <c r="BG48" s="21">
        <f>SUM(BG49:BG55)</f>
        <v>67009.239999999991</v>
      </c>
      <c r="BH48" s="21">
        <f>SUM(BH49:BH55)</f>
        <v>90557.760000000009</v>
      </c>
      <c r="BI48" s="22">
        <f t="shared" si="203"/>
        <v>0.63037855126999054</v>
      </c>
      <c r="BJ48" s="22">
        <f t="shared" si="128"/>
        <v>0.73996132413169213</v>
      </c>
      <c r="BK48" s="21">
        <f>SUM(BK49:BK55)</f>
        <v>109688.70999999999</v>
      </c>
      <c r="BL48" s="21">
        <f>SUM(BL49:BL55)</f>
        <v>42393.549999999996</v>
      </c>
      <c r="BM48" s="21">
        <f>SUM(BM49:BM55)</f>
        <v>29769.199999999997</v>
      </c>
      <c r="BN48" s="22">
        <f t="shared" ref="BN48:BN63" si="221">IF(BL48&lt;=0," ",IF(BK48&lt;=0," ",IF(BL48/BK48*100&gt;200,"СВ.200",BL48/BK48)))</f>
        <v>0.38648963963565619</v>
      </c>
      <c r="BO48" s="22">
        <f t="shared" si="129"/>
        <v>1.4240742109294169</v>
      </c>
      <c r="BP48" s="21">
        <f>SUM(BP49:BP55)</f>
        <v>817311</v>
      </c>
      <c r="BQ48" s="21">
        <f>SUM(BQ49:BQ55)</f>
        <v>644023.34000000008</v>
      </c>
      <c r="BR48" s="21">
        <f>SUM(BR49:BR55)</f>
        <v>591673.29999999993</v>
      </c>
      <c r="BS48" s="22">
        <f t="shared" si="204"/>
        <v>0.78797830935837165</v>
      </c>
      <c r="BT48" s="22">
        <f t="shared" si="158"/>
        <v>1.0884779488951084</v>
      </c>
      <c r="BU48" s="21">
        <f>SUM(BU49:BU55)</f>
        <v>231098.53</v>
      </c>
      <c r="BV48" s="21">
        <f>SUM(BV49:BV55)</f>
        <v>162153.71000000002</v>
      </c>
      <c r="BW48" s="21">
        <f>SUM(BW49:BW55)</f>
        <v>84911.05</v>
      </c>
      <c r="BX48" s="22">
        <f t="shared" si="205"/>
        <v>0.70166482668669516</v>
      </c>
      <c r="BY48" s="22">
        <f t="shared" si="131"/>
        <v>1.9096891393994069</v>
      </c>
      <c r="BZ48" s="21">
        <f>SUM(BZ49:BZ55)</f>
        <v>1230583.6000000001</v>
      </c>
      <c r="CA48" s="21">
        <f>SUM(CA49:CA55)</f>
        <v>902683.6</v>
      </c>
      <c r="CB48" s="21">
        <f>SUM(CB49:CB55)</f>
        <v>0</v>
      </c>
      <c r="CC48" s="22">
        <f t="shared" si="163"/>
        <v>0.73354106133057506</v>
      </c>
      <c r="CD48" s="22" t="str">
        <f t="shared" si="132"/>
        <v xml:space="preserve"> </v>
      </c>
      <c r="CE48" s="28">
        <f>SUM(CE49:CE55)</f>
        <v>3019303.78</v>
      </c>
      <c r="CF48" s="28">
        <f t="shared" ref="CF48:CG48" si="222">SUM(CF49:CF55)</f>
        <v>2965763.3499999996</v>
      </c>
      <c r="CG48" s="28">
        <f t="shared" si="222"/>
        <v>85151.14</v>
      </c>
      <c r="CH48" s="22">
        <f t="shared" si="133"/>
        <v>0.98226729275978975</v>
      </c>
      <c r="CI48" s="22" t="str">
        <f t="shared" si="145"/>
        <v>св.200</v>
      </c>
      <c r="CJ48" s="21">
        <f>SUM(CJ49:CJ55)</f>
        <v>125000</v>
      </c>
      <c r="CK48" s="21">
        <f>SUM(CK49:CK55)</f>
        <v>171459.57</v>
      </c>
      <c r="CL48" s="21">
        <f>SUM(CL49:CL55)</f>
        <v>85151.14</v>
      </c>
      <c r="CM48" s="22">
        <f t="shared" si="134"/>
        <v>1.37167656</v>
      </c>
      <c r="CN48" s="22" t="str">
        <f t="shared" si="135"/>
        <v>св.200</v>
      </c>
      <c r="CO48" s="21">
        <f>SUM(CO49:CO55)</f>
        <v>2894303.78</v>
      </c>
      <c r="CP48" s="21">
        <f>SUM(CP49:CP55)</f>
        <v>2794303.78</v>
      </c>
      <c r="CQ48" s="21">
        <f>SUM(CQ49:CQ55)</f>
        <v>0</v>
      </c>
      <c r="CR48" s="22">
        <f t="shared" si="136"/>
        <v>0.96544937656820529</v>
      </c>
      <c r="CS48" s="22" t="str">
        <f t="shared" si="137"/>
        <v xml:space="preserve"> </v>
      </c>
      <c r="CT48" s="21">
        <f>SUM(CT49:CT55)</f>
        <v>0</v>
      </c>
      <c r="CU48" s="21">
        <f>SUM(CU49:CU55)</f>
        <v>0</v>
      </c>
      <c r="CV48" s="21">
        <f>SUM(CV49:CV55)</f>
        <v>0</v>
      </c>
      <c r="CW48" s="41" t="str">
        <f t="shared" si="138"/>
        <v xml:space="preserve"> </v>
      </c>
      <c r="CX48" s="41" t="str">
        <f t="shared" si="139"/>
        <v xml:space="preserve"> </v>
      </c>
      <c r="CY48" s="21">
        <f>SUM(CY49:CY55)</f>
        <v>0</v>
      </c>
      <c r="CZ48" s="21">
        <f>SUM(CZ49:CZ55)</f>
        <v>0</v>
      </c>
      <c r="DA48" s="21">
        <f>SUM(DA49:DA55)</f>
        <v>0</v>
      </c>
      <c r="DB48" s="22" t="str">
        <f t="shared" si="206"/>
        <v xml:space="preserve"> </v>
      </c>
      <c r="DC48" s="22" t="str">
        <f t="shared" si="140"/>
        <v xml:space="preserve"> </v>
      </c>
      <c r="DD48" s="21">
        <f>SUM(DD49:DD55)</f>
        <v>111200</v>
      </c>
      <c r="DE48" s="21">
        <f>SUM(DE49:DE55)</f>
        <v>111200</v>
      </c>
      <c r="DF48" s="21">
        <f>SUM(DF49:DF55)</f>
        <v>527599.74</v>
      </c>
      <c r="DG48" s="22">
        <f t="shared" si="207"/>
        <v>1</v>
      </c>
      <c r="DH48" s="22">
        <f>IF(DE48=0," ",IF(DE48/DF48*100&gt;200,"св.200",DE48/DF48))</f>
        <v>0.21076583547975214</v>
      </c>
      <c r="DI48" s="21">
        <f>SUM(DI49:DI55)</f>
        <v>-300</v>
      </c>
      <c r="DJ48" s="21">
        <f>SUM(DJ49:DJ55)</f>
        <v>-1200.74</v>
      </c>
      <c r="DK48" s="22">
        <f>IF(DI48=0," ",IF(DI48/DJ48*100&gt;200,"св.200",DI48/DJ48))</f>
        <v>0.24984592834418776</v>
      </c>
      <c r="DL48" s="21">
        <f>SUM(DL49:DL55)</f>
        <v>6877.6</v>
      </c>
      <c r="DM48" s="21">
        <f>SUM(DM49:DM55)</f>
        <v>56854.2</v>
      </c>
      <c r="DN48" s="21">
        <f>SUM(DN49:DN55)</f>
        <v>11050.2</v>
      </c>
      <c r="DO48" s="22" t="str">
        <f t="shared" si="208"/>
        <v>СВ.200</v>
      </c>
      <c r="DP48" s="22" t="str">
        <f t="shared" si="142"/>
        <v>св.200</v>
      </c>
      <c r="DQ48" s="21">
        <f>SUM(DQ49:DQ55)</f>
        <v>114408.45</v>
      </c>
      <c r="DR48" s="21">
        <f>SUM(DR49:DR55)</f>
        <v>56007.45</v>
      </c>
      <c r="DS48" s="21">
        <f>SUM(DS49:DS55)</f>
        <v>0</v>
      </c>
      <c r="DT48" s="22">
        <f t="shared" si="113"/>
        <v>0.48953945272399024</v>
      </c>
      <c r="DU48" s="22" t="str">
        <f t="shared" si="177"/>
        <v xml:space="preserve"> </v>
      </c>
    </row>
    <row r="49" spans="1:125" s="29" customFormat="1" ht="15" customHeight="1" outlineLevel="1" x14ac:dyDescent="0.25">
      <c r="A49" s="16">
        <v>37</v>
      </c>
      <c r="B49" s="8" t="s">
        <v>1</v>
      </c>
      <c r="C49" s="24">
        <f t="shared" ref="C49:C55" si="223">H49+AQ49</f>
        <v>70437278.989999995</v>
      </c>
      <c r="D49" s="24">
        <f t="shared" ref="D49:D55" si="224">I49+AR49</f>
        <v>52919624.689999998</v>
      </c>
      <c r="E49" s="24">
        <f t="shared" ref="E49:E55" si="225">J49+AS49</f>
        <v>47268518.799999997</v>
      </c>
      <c r="F49" s="25">
        <f t="shared" si="193"/>
        <v>0.75130137689607535</v>
      </c>
      <c r="G49" s="25">
        <f t="shared" si="194"/>
        <v>1.1195532678718081</v>
      </c>
      <c r="H49" s="15">
        <f>W49++AG49+M49+AB49+AL49+R49</f>
        <v>68498495.859999999</v>
      </c>
      <c r="I49" s="20">
        <f>X49++AH49+N49+AC49+AM49+S49</f>
        <v>51145206.140000001</v>
      </c>
      <c r="J49" s="15">
        <f>Y49++AI49+O49+AD49+AN49+T49</f>
        <v>46030413.309999995</v>
      </c>
      <c r="K49" s="25">
        <f t="shared" si="195"/>
        <v>0.74666174049328971</v>
      </c>
      <c r="L49" s="25">
        <f t="shared" si="117"/>
        <v>1.1111176820323885</v>
      </c>
      <c r="M49" s="45">
        <v>62429000</v>
      </c>
      <c r="N49" s="45">
        <v>47605994.659999996</v>
      </c>
      <c r="O49" s="45">
        <v>42506720.369999997</v>
      </c>
      <c r="P49" s="25">
        <f t="shared" si="196"/>
        <v>0.76256218520238983</v>
      </c>
      <c r="Q49" s="25">
        <f t="shared" si="118"/>
        <v>1.1199639550078984</v>
      </c>
      <c r="R49" s="45">
        <v>2017730</v>
      </c>
      <c r="S49" s="45">
        <v>1496223.25</v>
      </c>
      <c r="T49" s="45">
        <v>1230543.3799999999</v>
      </c>
      <c r="U49" s="25">
        <f t="shared" si="197"/>
        <v>0.74153789159104533</v>
      </c>
      <c r="V49" s="25">
        <f t="shared" si="119"/>
        <v>1.2159045136628992</v>
      </c>
      <c r="W49" s="45">
        <v>1765.86</v>
      </c>
      <c r="X49" s="45">
        <v>1765.86</v>
      </c>
      <c r="Y49" s="45">
        <v>912</v>
      </c>
      <c r="Z49" s="25">
        <f t="shared" si="198"/>
        <v>1</v>
      </c>
      <c r="AA49" s="25">
        <f t="shared" si="120"/>
        <v>1.9362499999999998</v>
      </c>
      <c r="AB49" s="45">
        <v>860000</v>
      </c>
      <c r="AC49" s="45">
        <v>238561.17</v>
      </c>
      <c r="AD49" s="45">
        <v>297237.33</v>
      </c>
      <c r="AE49" s="25">
        <f t="shared" si="199"/>
        <v>0.27739670930232557</v>
      </c>
      <c r="AF49" s="25">
        <f t="shared" si="121"/>
        <v>0.80259491632494473</v>
      </c>
      <c r="AG49" s="45">
        <v>3190000</v>
      </c>
      <c r="AH49" s="45">
        <v>1802661.2</v>
      </c>
      <c r="AI49" s="45">
        <v>1995000.23</v>
      </c>
      <c r="AJ49" s="25">
        <f t="shared" si="200"/>
        <v>0.5650975548589342</v>
      </c>
      <c r="AK49" s="25">
        <f t="shared" si="122"/>
        <v>0.90358946976161503</v>
      </c>
      <c r="AL49" s="45"/>
      <c r="AM49" s="45"/>
      <c r="AN49" s="45"/>
      <c r="AO49" s="25" t="str">
        <f t="shared" si="167"/>
        <v xml:space="preserve"> </v>
      </c>
      <c r="AP49" s="25" t="str">
        <f t="shared" si="123"/>
        <v xml:space="preserve"> </v>
      </c>
      <c r="AQ49" s="9">
        <f t="shared" ref="AQ49:AQ55" si="226">AV49+BA49+BF49+BK49+BP49+BU49+BZ49+CE49+CY49+DD49+DL49+CT49+DQ49</f>
        <v>1938783.13</v>
      </c>
      <c r="AR49" s="9">
        <f>AW49+BB49+BG49+BL49+BQ49+BV49+CA49+CF49+CZ49+DE49+DM49+CU49+DI49+DR49</f>
        <v>1774418.55</v>
      </c>
      <c r="AS49" s="9">
        <f t="shared" ref="AS49:AS55" si="227">AX49+BC49+BH49+BM49+BR49+BW49+CB49+CG49+DA49+DF49+DN49+CV49+DJ49</f>
        <v>1238105.4899999998</v>
      </c>
      <c r="AT49" s="25">
        <f t="shared" si="201"/>
        <v>0.91522281298166652</v>
      </c>
      <c r="AU49" s="25">
        <f t="shared" si="124"/>
        <v>1.4331723462432917</v>
      </c>
      <c r="AV49" s="45">
        <v>460000</v>
      </c>
      <c r="AW49" s="45">
        <v>370739.04</v>
      </c>
      <c r="AX49" s="45">
        <v>125576.86</v>
      </c>
      <c r="AY49" s="25">
        <f t="shared" si="202"/>
        <v>0.80595443478260864</v>
      </c>
      <c r="AZ49" s="25" t="str">
        <f t="shared" si="125"/>
        <v>св.200</v>
      </c>
      <c r="BA49" s="45"/>
      <c r="BB49" s="45"/>
      <c r="BC49" s="45"/>
      <c r="BD49" s="25" t="str">
        <f t="shared" si="126"/>
        <v xml:space="preserve"> </v>
      </c>
      <c r="BE49" s="25" t="str">
        <f t="shared" si="127"/>
        <v xml:space="preserve"> </v>
      </c>
      <c r="BF49" s="45">
        <v>64800</v>
      </c>
      <c r="BG49" s="45">
        <v>60009.24</v>
      </c>
      <c r="BH49" s="45">
        <v>51512.32</v>
      </c>
      <c r="BI49" s="25">
        <f t="shared" si="203"/>
        <v>0.92606851851851846</v>
      </c>
      <c r="BJ49" s="25">
        <f t="shared" si="128"/>
        <v>1.1649492781532651</v>
      </c>
      <c r="BK49" s="45"/>
      <c r="BL49" s="45"/>
      <c r="BM49" s="45"/>
      <c r="BN49" s="25" t="str">
        <f t="shared" si="221"/>
        <v xml:space="preserve"> </v>
      </c>
      <c r="BO49" s="25" t="str">
        <f t="shared" si="129"/>
        <v xml:space="preserve"> </v>
      </c>
      <c r="BP49" s="45">
        <v>594200</v>
      </c>
      <c r="BQ49" s="45">
        <v>485828.57</v>
      </c>
      <c r="BR49" s="45">
        <v>426793.22</v>
      </c>
      <c r="BS49" s="25">
        <f t="shared" si="204"/>
        <v>0.81761792325816229</v>
      </c>
      <c r="BT49" s="25">
        <f t="shared" si="158"/>
        <v>1.1383230736420791</v>
      </c>
      <c r="BU49" s="45">
        <v>29898.53</v>
      </c>
      <c r="BV49" s="45">
        <v>29898.53</v>
      </c>
      <c r="BW49" s="45">
        <v>21472.21</v>
      </c>
      <c r="BX49" s="25">
        <f>IF(BV49&lt;=0," ",IF(BU49&lt;=0," ",IF(BV49/BU49*100&gt;200,"СВ.200",BV49/BU49)))</f>
        <v>1</v>
      </c>
      <c r="BY49" s="25">
        <f>IF(BW49=0," ",IF(BV49/BW49*100&gt;200,"св.200",BV49/BW49))</f>
        <v>1.392429097889784</v>
      </c>
      <c r="BZ49" s="45">
        <v>495283.6</v>
      </c>
      <c r="CA49" s="45">
        <v>495283.6</v>
      </c>
      <c r="CB49" s="45"/>
      <c r="CC49" s="25">
        <f t="shared" si="163"/>
        <v>1</v>
      </c>
      <c r="CD49" s="25" t="str">
        <f t="shared" si="132"/>
        <v xml:space="preserve"> </v>
      </c>
      <c r="CE49" s="24">
        <f t="shared" ref="CE49:CG55" si="228">CJ49+CO49</f>
        <v>125000</v>
      </c>
      <c r="CF49" s="24">
        <f t="shared" si="228"/>
        <v>171459.57</v>
      </c>
      <c r="CG49" s="24">
        <f t="shared" si="228"/>
        <v>85151.14</v>
      </c>
      <c r="CH49" s="25">
        <f t="shared" si="133"/>
        <v>1.37167656</v>
      </c>
      <c r="CI49" s="25" t="str">
        <f t="shared" si="145"/>
        <v>св.200</v>
      </c>
      <c r="CJ49" s="45">
        <v>125000</v>
      </c>
      <c r="CK49" s="45">
        <v>171459.57</v>
      </c>
      <c r="CL49" s="45">
        <v>85151.14</v>
      </c>
      <c r="CM49" s="25">
        <f t="shared" si="134"/>
        <v>1.37167656</v>
      </c>
      <c r="CN49" s="25" t="str">
        <f t="shared" si="135"/>
        <v>св.200</v>
      </c>
      <c r="CO49" s="45"/>
      <c r="CP49" s="45"/>
      <c r="CQ49" s="45"/>
      <c r="CR49" s="25" t="str">
        <f t="shared" si="136"/>
        <v xml:space="preserve"> </v>
      </c>
      <c r="CS49" s="25" t="str">
        <f t="shared" si="137"/>
        <v xml:space="preserve"> </v>
      </c>
      <c r="CT49" s="45"/>
      <c r="CU49" s="45"/>
      <c r="CV49" s="45"/>
      <c r="CW49" s="25" t="str">
        <f t="shared" si="138"/>
        <v xml:space="preserve"> </v>
      </c>
      <c r="CX49" s="25" t="str">
        <f t="shared" si="139"/>
        <v xml:space="preserve"> </v>
      </c>
      <c r="CY49" s="45"/>
      <c r="CZ49" s="45"/>
      <c r="DA49" s="45"/>
      <c r="DB49" s="25" t="str">
        <f t="shared" si="206"/>
        <v xml:space="preserve"> </v>
      </c>
      <c r="DC49" s="25" t="str">
        <f t="shared" si="140"/>
        <v xml:space="preserve"> </v>
      </c>
      <c r="DD49" s="45">
        <v>111200</v>
      </c>
      <c r="DE49" s="45">
        <v>111200</v>
      </c>
      <c r="DF49" s="45">
        <v>527599.74</v>
      </c>
      <c r="DG49" s="25">
        <f t="shared" si="207"/>
        <v>1</v>
      </c>
      <c r="DH49" s="25">
        <f>IF(DE49=0," ",IF(DE49/DF49*100&gt;200,"св.200",DE49/DF49))</f>
        <v>0.21076583547975214</v>
      </c>
      <c r="DI49" s="45"/>
      <c r="DJ49" s="45"/>
      <c r="DK49" s="25" t="str">
        <f>IF(DJ49=0," ",IF(DI49/DJ49*100&gt;200,"св.200",DI49/DJ49))</f>
        <v xml:space="preserve"> </v>
      </c>
      <c r="DL49" s="45"/>
      <c r="DM49" s="45">
        <v>50000</v>
      </c>
      <c r="DN49" s="45"/>
      <c r="DO49" s="25" t="str">
        <f t="shared" si="208"/>
        <v xml:space="preserve"> </v>
      </c>
      <c r="DP49" s="25" t="str">
        <f t="shared" si="142"/>
        <v xml:space="preserve"> </v>
      </c>
      <c r="DQ49" s="45">
        <v>58401</v>
      </c>
      <c r="DR49" s="45"/>
      <c r="DS49" s="31"/>
      <c r="DT49" s="25" t="str">
        <f t="shared" si="113"/>
        <v xml:space="preserve"> </v>
      </c>
      <c r="DU49" s="25" t="str">
        <f t="shared" si="177"/>
        <v xml:space="preserve"> </v>
      </c>
    </row>
    <row r="50" spans="1:125" s="29" customFormat="1" ht="15.75" customHeight="1" outlineLevel="1" x14ac:dyDescent="0.25">
      <c r="A50" s="16">
        <f>A49+1</f>
        <v>38</v>
      </c>
      <c r="B50" s="8" t="s">
        <v>71</v>
      </c>
      <c r="C50" s="24">
        <f t="shared" si="223"/>
        <v>3486142.98</v>
      </c>
      <c r="D50" s="24">
        <f t="shared" si="224"/>
        <v>3262875.03</v>
      </c>
      <c r="E50" s="24">
        <f t="shared" si="225"/>
        <v>310678.05</v>
      </c>
      <c r="F50" s="25">
        <f t="shared" si="193"/>
        <v>0.93595559583158572</v>
      </c>
      <c r="G50" s="25" t="str">
        <f t="shared" si="194"/>
        <v>св.200</v>
      </c>
      <c r="H50" s="15">
        <f t="shared" ref="H50:I55" si="229">W50++AG50+M50+AB50+AL50+R50</f>
        <v>424200</v>
      </c>
      <c r="I50" s="20">
        <f t="shared" si="229"/>
        <v>226432.05</v>
      </c>
      <c r="J50" s="15">
        <f t="shared" ref="J50:J55" si="230">Y50++AI50+O50+AD50+AN50+T50</f>
        <v>224364.19</v>
      </c>
      <c r="K50" s="25">
        <f t="shared" si="195"/>
        <v>0.53378606789250349</v>
      </c>
      <c r="L50" s="25">
        <f t="shared" si="117"/>
        <v>1.0092165331731413</v>
      </c>
      <c r="M50" s="45">
        <v>100000</v>
      </c>
      <c r="N50" s="45">
        <v>62934.6</v>
      </c>
      <c r="O50" s="45">
        <v>64889.26</v>
      </c>
      <c r="P50" s="25">
        <f t="shared" si="196"/>
        <v>0.62934599999999996</v>
      </c>
      <c r="Q50" s="25">
        <f t="shared" si="118"/>
        <v>0.96987698734736683</v>
      </c>
      <c r="R50" s="45"/>
      <c r="S50" s="45"/>
      <c r="T50" s="45"/>
      <c r="U50" s="25" t="str">
        <f>IF(S50&lt;=0," ",IF(R50&lt;=0," ",IF(S50/R50*100&gt;200,"СВ.200",S50/R50)))</f>
        <v xml:space="preserve"> </v>
      </c>
      <c r="V50" s="25" t="str">
        <f t="shared" ref="V50:V55" si="231">IF(S50=0," ",IF(S50/T50*100&gt;200,"св.200",S50/T50))</f>
        <v xml:space="preserve"> </v>
      </c>
      <c r="W50" s="45">
        <v>2000</v>
      </c>
      <c r="X50" s="45">
        <v>148.80000000000001</v>
      </c>
      <c r="Y50" s="45">
        <v>2467.4899999999998</v>
      </c>
      <c r="Z50" s="25">
        <f t="shared" si="198"/>
        <v>7.4400000000000008E-2</v>
      </c>
      <c r="AA50" s="25">
        <f t="shared" si="120"/>
        <v>6.0304195761684963E-2</v>
      </c>
      <c r="AB50" s="45">
        <v>30000</v>
      </c>
      <c r="AC50" s="45">
        <v>3626.24</v>
      </c>
      <c r="AD50" s="45">
        <v>4497.4799999999996</v>
      </c>
      <c r="AE50" s="25">
        <f t="shared" si="199"/>
        <v>0.12087466666666666</v>
      </c>
      <c r="AF50" s="25">
        <f t="shared" si="121"/>
        <v>0.80628262938356599</v>
      </c>
      <c r="AG50" s="45">
        <v>290000</v>
      </c>
      <c r="AH50" s="45">
        <v>157522.41</v>
      </c>
      <c r="AI50" s="45">
        <v>151509.96</v>
      </c>
      <c r="AJ50" s="25">
        <f t="shared" si="200"/>
        <v>0.54318072413793106</v>
      </c>
      <c r="AK50" s="25">
        <f t="shared" si="122"/>
        <v>1.0396835297164624</v>
      </c>
      <c r="AL50" s="45">
        <v>2200</v>
      </c>
      <c r="AM50" s="45">
        <v>2200</v>
      </c>
      <c r="AN50" s="45">
        <v>1000</v>
      </c>
      <c r="AO50" s="25">
        <f t="shared" si="167"/>
        <v>1</v>
      </c>
      <c r="AP50" s="25" t="str">
        <f t="shared" si="123"/>
        <v>св.200</v>
      </c>
      <c r="AQ50" s="9">
        <f t="shared" si="226"/>
        <v>3061942.98</v>
      </c>
      <c r="AR50" s="9">
        <f>AW50+BB50+BG50+BL50+BQ50+BV50+CA50+CF50+CZ50+DE50+DM50+CU50+DI50+DR50</f>
        <v>3036442.98</v>
      </c>
      <c r="AS50" s="9">
        <f t="shared" si="227"/>
        <v>86313.86</v>
      </c>
      <c r="AT50" s="25">
        <f t="shared" si="201"/>
        <v>0.99167195464887459</v>
      </c>
      <c r="AU50" s="25" t="str">
        <f t="shared" si="124"/>
        <v>св.200</v>
      </c>
      <c r="AV50" s="45"/>
      <c r="AW50" s="45"/>
      <c r="AX50" s="45"/>
      <c r="AY50" s="25" t="str">
        <f t="shared" si="202"/>
        <v xml:space="preserve"> </v>
      </c>
      <c r="AZ50" s="25" t="str">
        <f t="shared" si="125"/>
        <v xml:space="preserve"> </v>
      </c>
      <c r="BA50" s="45">
        <v>242439.2</v>
      </c>
      <c r="BB50" s="45">
        <v>242439.2</v>
      </c>
      <c r="BC50" s="45">
        <v>60046.6</v>
      </c>
      <c r="BD50" s="25">
        <f t="shared" si="126"/>
        <v>1</v>
      </c>
      <c r="BE50" s="25" t="str">
        <f t="shared" si="127"/>
        <v>св.200</v>
      </c>
      <c r="BF50" s="45">
        <v>25200</v>
      </c>
      <c r="BG50" s="45"/>
      <c r="BH50" s="45">
        <v>27468</v>
      </c>
      <c r="BI50" s="25" t="str">
        <f t="shared" si="203"/>
        <v xml:space="preserve"> </v>
      </c>
      <c r="BJ50" s="25">
        <f t="shared" si="128"/>
        <v>0</v>
      </c>
      <c r="BK50" s="45"/>
      <c r="BL50" s="45"/>
      <c r="BM50" s="45"/>
      <c r="BN50" s="25" t="str">
        <f t="shared" si="221"/>
        <v xml:space="preserve"> </v>
      </c>
      <c r="BO50" s="25" t="str">
        <f t="shared" si="129"/>
        <v xml:space="preserve"> </v>
      </c>
      <c r="BP50" s="45"/>
      <c r="BQ50" s="45"/>
      <c r="BR50" s="45"/>
      <c r="BS50" s="25" t="str">
        <f t="shared" si="204"/>
        <v xml:space="preserve"> </v>
      </c>
      <c r="BT50" s="25" t="str">
        <f t="shared" si="158"/>
        <v xml:space="preserve"> </v>
      </c>
      <c r="BU50" s="45"/>
      <c r="BV50" s="45"/>
      <c r="BW50" s="45"/>
      <c r="BX50" s="25" t="str">
        <f>IF(BV50&lt;=0," ",IF(BU50&lt;=0," ",IF(BV50/BU50*100&gt;200,"СВ.200",BV50/BU50)))</f>
        <v xml:space="preserve"> </v>
      </c>
      <c r="BY50" s="25" t="str">
        <f>IF(BW50=0," ",IF(BV50/BW50*100&gt;200,"св.200",BV50/BW50))</f>
        <v xml:space="preserve"> </v>
      </c>
      <c r="BZ50" s="45"/>
      <c r="CA50" s="45"/>
      <c r="CB50" s="45"/>
      <c r="CC50" s="25" t="str">
        <f t="shared" ref="CC50:CC76" si="232">IF(CA50&lt;=0," ",IF(BZ50&lt;=0," ",IF(CA50/BZ50*100&gt;200,"СВ.200",CA50/BZ50)))</f>
        <v xml:space="preserve"> </v>
      </c>
      <c r="CD50" s="25" t="str">
        <f t="shared" si="132"/>
        <v xml:space="preserve"> </v>
      </c>
      <c r="CE50" s="24">
        <f t="shared" si="228"/>
        <v>2794303.78</v>
      </c>
      <c r="CF50" s="24">
        <f t="shared" si="228"/>
        <v>2794303.78</v>
      </c>
      <c r="CG50" s="24">
        <f t="shared" si="228"/>
        <v>0</v>
      </c>
      <c r="CH50" s="25">
        <f t="shared" si="133"/>
        <v>1</v>
      </c>
      <c r="CI50" s="25" t="str">
        <f t="shared" si="145"/>
        <v xml:space="preserve"> </v>
      </c>
      <c r="CJ50" s="45"/>
      <c r="CK50" s="45"/>
      <c r="CL50" s="45"/>
      <c r="CM50" s="25" t="str">
        <f t="shared" si="134"/>
        <v xml:space="preserve"> </v>
      </c>
      <c r="CN50" s="25" t="str">
        <f t="shared" si="135"/>
        <v xml:space="preserve"> </v>
      </c>
      <c r="CO50" s="45">
        <v>2794303.78</v>
      </c>
      <c r="CP50" s="45">
        <v>2794303.78</v>
      </c>
      <c r="CQ50" s="45"/>
      <c r="CR50" s="25">
        <f t="shared" si="136"/>
        <v>1</v>
      </c>
      <c r="CS50" s="25" t="str">
        <f t="shared" si="137"/>
        <v xml:space="preserve"> </v>
      </c>
      <c r="CT50" s="45"/>
      <c r="CU50" s="45"/>
      <c r="CV50" s="45"/>
      <c r="CW50" s="25" t="str">
        <f t="shared" si="138"/>
        <v xml:space="preserve"> </v>
      </c>
      <c r="CX50" s="25" t="str">
        <f t="shared" si="139"/>
        <v xml:space="preserve"> </v>
      </c>
      <c r="CY50" s="45"/>
      <c r="CZ50" s="45"/>
      <c r="DA50" s="45"/>
      <c r="DB50" s="25" t="str">
        <f t="shared" si="206"/>
        <v xml:space="preserve"> </v>
      </c>
      <c r="DC50" s="25" t="str">
        <f t="shared" si="140"/>
        <v xml:space="preserve"> </v>
      </c>
      <c r="DD50" s="45"/>
      <c r="DE50" s="45"/>
      <c r="DF50" s="45"/>
      <c r="DG50" s="25" t="str">
        <f t="shared" si="207"/>
        <v xml:space="preserve"> </v>
      </c>
      <c r="DH50" s="25" t="str">
        <f t="shared" si="141"/>
        <v xml:space="preserve"> </v>
      </c>
      <c r="DI50" s="45">
        <v>-300</v>
      </c>
      <c r="DJ50" s="45">
        <v>-1200.74</v>
      </c>
      <c r="DK50" s="25">
        <f>IF(DJ50=0," ",IF(DI50/DJ50*100&gt;200,"св.200",DI50/DJ50))</f>
        <v>0.24984592834418776</v>
      </c>
      <c r="DL50" s="45"/>
      <c r="DM50" s="45"/>
      <c r="DN50" s="45"/>
      <c r="DO50" s="25" t="str">
        <f t="shared" si="208"/>
        <v xml:space="preserve"> </v>
      </c>
      <c r="DP50" s="25" t="str">
        <f t="shared" si="142"/>
        <v xml:space="preserve"> </v>
      </c>
      <c r="DQ50" s="45"/>
      <c r="DR50" s="45"/>
      <c r="DS50" s="55"/>
      <c r="DT50" s="25" t="str">
        <f t="shared" si="113"/>
        <v xml:space="preserve"> </v>
      </c>
      <c r="DU50" s="25" t="str">
        <f t="shared" si="177"/>
        <v xml:space="preserve"> </v>
      </c>
    </row>
    <row r="51" spans="1:125" s="29" customFormat="1" ht="15.75" customHeight="1" outlineLevel="1" x14ac:dyDescent="0.25">
      <c r="A51" s="16">
        <f t="shared" ref="A51:A55" si="233">A50+1</f>
        <v>39</v>
      </c>
      <c r="B51" s="8" t="s">
        <v>82</v>
      </c>
      <c r="C51" s="24">
        <f t="shared" si="223"/>
        <v>2847920</v>
      </c>
      <c r="D51" s="24">
        <f t="shared" si="224"/>
        <v>1284262.44</v>
      </c>
      <c r="E51" s="24">
        <f t="shared" si="225"/>
        <v>1441035.3699999999</v>
      </c>
      <c r="F51" s="25">
        <f t="shared" si="193"/>
        <v>0.4509475125705778</v>
      </c>
      <c r="G51" s="25">
        <f t="shared" si="194"/>
        <v>0.89120813183093495</v>
      </c>
      <c r="H51" s="15">
        <f t="shared" si="229"/>
        <v>2623600</v>
      </c>
      <c r="I51" s="20">
        <f t="shared" si="229"/>
        <v>1263604.22</v>
      </c>
      <c r="J51" s="15">
        <f t="shared" si="230"/>
        <v>1427024.23</v>
      </c>
      <c r="K51" s="25">
        <f t="shared" si="195"/>
        <v>0.48162990547339535</v>
      </c>
      <c r="L51" s="25">
        <f t="shared" si="117"/>
        <v>0.88548196550243574</v>
      </c>
      <c r="M51" s="45">
        <v>545600</v>
      </c>
      <c r="N51" s="45">
        <v>313310.25</v>
      </c>
      <c r="O51" s="45">
        <v>361541.03</v>
      </c>
      <c r="P51" s="25">
        <f t="shared" si="196"/>
        <v>0.57424899193548384</v>
      </c>
      <c r="Q51" s="25">
        <f t="shared" si="118"/>
        <v>0.86659666262498614</v>
      </c>
      <c r="R51" s="45"/>
      <c r="S51" s="45"/>
      <c r="T51" s="45"/>
      <c r="U51" s="25" t="str">
        <f>IF(S51&lt;=0," ",IF(R51&lt;=0," ",IF(S51/R51*100&gt;200,"СВ.200",S51/R51)))</f>
        <v xml:space="preserve"> </v>
      </c>
      <c r="V51" s="25" t="str">
        <f t="shared" si="231"/>
        <v xml:space="preserve"> </v>
      </c>
      <c r="W51" s="45">
        <v>11000</v>
      </c>
      <c r="X51" s="45">
        <v>15169.2</v>
      </c>
      <c r="Y51" s="45">
        <v>14657.7</v>
      </c>
      <c r="Z51" s="25">
        <f t="shared" si="198"/>
        <v>1.3790181818181819</v>
      </c>
      <c r="AA51" s="25">
        <f>IF(X51=0," ",IF(X51/Y51*100&gt;200,"св.200",X51/Y51))</f>
        <v>1.0348963343498638</v>
      </c>
      <c r="AB51" s="45">
        <v>66000</v>
      </c>
      <c r="AC51" s="45">
        <v>20372.22</v>
      </c>
      <c r="AD51" s="45">
        <v>119.6</v>
      </c>
      <c r="AE51" s="25">
        <f t="shared" si="199"/>
        <v>0.30867</v>
      </c>
      <c r="AF51" s="25" t="str">
        <f t="shared" si="121"/>
        <v>св.200</v>
      </c>
      <c r="AG51" s="45">
        <v>2000000</v>
      </c>
      <c r="AH51" s="45">
        <v>914752.55</v>
      </c>
      <c r="AI51" s="45">
        <v>1050705.8999999999</v>
      </c>
      <c r="AJ51" s="25">
        <f t="shared" si="200"/>
        <v>0.457376275</v>
      </c>
      <c r="AK51" s="25">
        <f t="shared" si="122"/>
        <v>0.87060760770449674</v>
      </c>
      <c r="AL51" s="45">
        <v>1000</v>
      </c>
      <c r="AM51" s="45"/>
      <c r="AN51" s="45"/>
      <c r="AO51" s="25" t="str">
        <f t="shared" ref="AO51:AO76" si="234">IF(AM51&lt;=0," ",IF(AL51&lt;=0," ",IF(AM51/AL51*100&gt;200,"СВ.200",AM51/AL51)))</f>
        <v xml:space="preserve"> </v>
      </c>
      <c r="AP51" s="25" t="str">
        <f t="shared" si="123"/>
        <v xml:space="preserve"> </v>
      </c>
      <c r="AQ51" s="9">
        <f t="shared" si="226"/>
        <v>224320</v>
      </c>
      <c r="AR51" s="9">
        <f t="shared" ref="AR51:AR55" si="235">AW51+BB51+BG51+BL51+BQ51+BV51+CA51+CF51+CZ51+DE51+DM51+CU51+DI51+DR51</f>
        <v>20658.22</v>
      </c>
      <c r="AS51" s="9">
        <f t="shared" si="227"/>
        <v>14011.14</v>
      </c>
      <c r="AT51" s="25">
        <f>IF(AR51&lt;=0," ",IF(AQ51&lt;=0," ",IF(AR51/AQ51*100&gt;200,"СВ.200",AR51/AQ51)))</f>
        <v>9.2092635520684737E-2</v>
      </c>
      <c r="AU51" s="25">
        <f>IF(AR51=0," ",IF(AR51/AS51*100&gt;200,"св.200",AR51/AS51))</f>
        <v>1.474413930629485</v>
      </c>
      <c r="AV51" s="45"/>
      <c r="AW51" s="45"/>
      <c r="AX51" s="45"/>
      <c r="AY51" s="25" t="str">
        <f t="shared" si="202"/>
        <v xml:space="preserve"> </v>
      </c>
      <c r="AZ51" s="25" t="str">
        <f t="shared" si="125"/>
        <v xml:space="preserve"> </v>
      </c>
      <c r="BA51" s="45">
        <v>30000</v>
      </c>
      <c r="BB51" s="45"/>
      <c r="BC51" s="45"/>
      <c r="BD51" s="25" t="str">
        <f t="shared" si="126"/>
        <v xml:space="preserve"> </v>
      </c>
      <c r="BE51" s="25" t="str">
        <f t="shared" si="127"/>
        <v xml:space="preserve"> </v>
      </c>
      <c r="BF51" s="45"/>
      <c r="BG51" s="45"/>
      <c r="BH51" s="45"/>
      <c r="BI51" s="25" t="str">
        <f t="shared" si="203"/>
        <v xml:space="preserve"> </v>
      </c>
      <c r="BJ51" s="25" t="str">
        <f t="shared" si="128"/>
        <v xml:space="preserve"> </v>
      </c>
      <c r="BK51" s="45">
        <v>50000</v>
      </c>
      <c r="BL51" s="45"/>
      <c r="BM51" s="45"/>
      <c r="BN51" s="25" t="str">
        <f t="shared" si="221"/>
        <v xml:space="preserve"> </v>
      </c>
      <c r="BO51" s="25" t="str">
        <f t="shared" si="129"/>
        <v xml:space="preserve"> </v>
      </c>
      <c r="BP51" s="45">
        <v>4320</v>
      </c>
      <c r="BQ51" s="45">
        <v>4320</v>
      </c>
      <c r="BR51" s="45"/>
      <c r="BS51" s="25">
        <f t="shared" si="204"/>
        <v>1</v>
      </c>
      <c r="BT51" s="25" t="str">
        <f t="shared" si="158"/>
        <v xml:space="preserve"> </v>
      </c>
      <c r="BU51" s="45">
        <v>25000</v>
      </c>
      <c r="BV51" s="45">
        <v>1338.22</v>
      </c>
      <c r="BW51" s="45">
        <v>9691.14</v>
      </c>
      <c r="BX51" s="25">
        <f t="shared" si="205"/>
        <v>5.3528800000000001E-2</v>
      </c>
      <c r="BY51" s="25">
        <f t="shared" si="131"/>
        <v>0.13808695365044774</v>
      </c>
      <c r="BZ51" s="45"/>
      <c r="CA51" s="45"/>
      <c r="CB51" s="45"/>
      <c r="CC51" s="25" t="str">
        <f t="shared" si="232"/>
        <v xml:space="preserve"> </v>
      </c>
      <c r="CD51" s="25" t="str">
        <f t="shared" si="132"/>
        <v xml:space="preserve"> </v>
      </c>
      <c r="CE51" s="24">
        <f t="shared" si="228"/>
        <v>100000</v>
      </c>
      <c r="CF51" s="24">
        <f t="shared" si="228"/>
        <v>0</v>
      </c>
      <c r="CG51" s="24">
        <f t="shared" si="228"/>
        <v>0</v>
      </c>
      <c r="CH51" s="25" t="str">
        <f t="shared" si="133"/>
        <v xml:space="preserve"> </v>
      </c>
      <c r="CI51" s="25" t="str">
        <f t="shared" si="145"/>
        <v xml:space="preserve"> </v>
      </c>
      <c r="CJ51" s="45"/>
      <c r="CK51" s="45"/>
      <c r="CL51" s="45"/>
      <c r="CM51" s="25" t="str">
        <f t="shared" si="134"/>
        <v xml:space="preserve"> </v>
      </c>
      <c r="CN51" s="25" t="str">
        <f t="shared" si="135"/>
        <v xml:space="preserve"> </v>
      </c>
      <c r="CO51" s="45">
        <v>100000</v>
      </c>
      <c r="CP51" s="45"/>
      <c r="CQ51" s="45"/>
      <c r="CR51" s="25" t="str">
        <f t="shared" si="136"/>
        <v xml:space="preserve"> </v>
      </c>
      <c r="CS51" s="25" t="str">
        <f t="shared" si="137"/>
        <v xml:space="preserve"> </v>
      </c>
      <c r="CT51" s="45"/>
      <c r="CU51" s="45"/>
      <c r="CV51" s="45"/>
      <c r="CW51" s="25" t="str">
        <f t="shared" si="138"/>
        <v xml:space="preserve"> </v>
      </c>
      <c r="CX51" s="25" t="str">
        <f t="shared" si="139"/>
        <v xml:space="preserve"> </v>
      </c>
      <c r="CY51" s="45"/>
      <c r="CZ51" s="45"/>
      <c r="DA51" s="45"/>
      <c r="DB51" s="25" t="str">
        <f t="shared" si="206"/>
        <v xml:space="preserve"> </v>
      </c>
      <c r="DC51" s="25" t="str">
        <f t="shared" si="140"/>
        <v xml:space="preserve"> </v>
      </c>
      <c r="DD51" s="45"/>
      <c r="DE51" s="45"/>
      <c r="DF51" s="45"/>
      <c r="DG51" s="25" t="str">
        <f t="shared" si="207"/>
        <v xml:space="preserve"> </v>
      </c>
      <c r="DH51" s="25" t="str">
        <f>IF(DE51=0," ",IF(DE51/DF51*100&gt;200,"св.200",DE51/DF51))</f>
        <v xml:space="preserve"> </v>
      </c>
      <c r="DI51" s="45"/>
      <c r="DJ51" s="45"/>
      <c r="DK51" s="25" t="str">
        <f>IF(DJ51=0," ",IF(DI51/DJ51*100&gt;200,"св.200",DI51/DJ51))</f>
        <v xml:space="preserve"> </v>
      </c>
      <c r="DL51" s="45"/>
      <c r="DM51" s="45"/>
      <c r="DN51" s="45">
        <v>4320</v>
      </c>
      <c r="DO51" s="25" t="str">
        <f t="shared" si="208"/>
        <v xml:space="preserve"> </v>
      </c>
      <c r="DP51" s="25">
        <f t="shared" si="142"/>
        <v>0</v>
      </c>
      <c r="DQ51" s="45">
        <v>15000</v>
      </c>
      <c r="DR51" s="45">
        <v>15000</v>
      </c>
      <c r="DS51" s="55"/>
      <c r="DT51" s="25">
        <f t="shared" si="113"/>
        <v>1</v>
      </c>
      <c r="DU51" s="25" t="str">
        <f t="shared" si="177"/>
        <v xml:space="preserve"> </v>
      </c>
    </row>
    <row r="52" spans="1:125" s="29" customFormat="1" ht="15.75" customHeight="1" outlineLevel="1" x14ac:dyDescent="0.25">
      <c r="A52" s="16">
        <f t="shared" si="233"/>
        <v>40</v>
      </c>
      <c r="B52" s="8" t="s">
        <v>9</v>
      </c>
      <c r="C52" s="24">
        <f t="shared" si="223"/>
        <v>232100</v>
      </c>
      <c r="D52" s="24">
        <f t="shared" si="224"/>
        <v>178493.92</v>
      </c>
      <c r="E52" s="24">
        <f t="shared" si="225"/>
        <v>154741.67000000001</v>
      </c>
      <c r="F52" s="25">
        <f t="shared" si="193"/>
        <v>0.76903886255924181</v>
      </c>
      <c r="G52" s="25">
        <f t="shared" si="194"/>
        <v>1.1534961461899693</v>
      </c>
      <c r="H52" s="15">
        <f t="shared" si="229"/>
        <v>232100</v>
      </c>
      <c r="I52" s="20">
        <f t="shared" si="229"/>
        <v>178493.92</v>
      </c>
      <c r="J52" s="15">
        <f t="shared" si="230"/>
        <v>154741.67000000001</v>
      </c>
      <c r="K52" s="25">
        <f t="shared" si="195"/>
        <v>0.76903886255924181</v>
      </c>
      <c r="L52" s="25">
        <f t="shared" si="117"/>
        <v>1.1534961461899693</v>
      </c>
      <c r="M52" s="45">
        <v>44800</v>
      </c>
      <c r="N52" s="45">
        <v>50634.48</v>
      </c>
      <c r="O52" s="45">
        <v>33612.25</v>
      </c>
      <c r="P52" s="25">
        <f t="shared" si="196"/>
        <v>1.1302339285714287</v>
      </c>
      <c r="Q52" s="25">
        <f t="shared" si="118"/>
        <v>1.5064293523938446</v>
      </c>
      <c r="R52" s="45"/>
      <c r="S52" s="45"/>
      <c r="T52" s="45"/>
      <c r="U52" s="25" t="str">
        <f>IF(S52&lt;=0," ",IF(R52&lt;=0," ",IF(S52/R52*100&gt;200,"СВ.200",S52/R52)))</f>
        <v xml:space="preserve"> </v>
      </c>
      <c r="V52" s="25" t="str">
        <f t="shared" si="231"/>
        <v xml:space="preserve"> </v>
      </c>
      <c r="W52" s="45"/>
      <c r="X52" s="45">
        <v>651.6</v>
      </c>
      <c r="Y52" s="45">
        <v>67.2</v>
      </c>
      <c r="Z52" s="25" t="str">
        <f t="shared" si="198"/>
        <v xml:space="preserve"> </v>
      </c>
      <c r="AA52" s="25" t="str">
        <f>IF(X52=0," ",IF(X52/Y52*100&gt;200,"св.200",X52/Y52))</f>
        <v>св.200</v>
      </c>
      <c r="AB52" s="45">
        <v>3600</v>
      </c>
      <c r="AC52" s="45">
        <v>-928.52</v>
      </c>
      <c r="AD52" s="45">
        <v>2216.9499999999998</v>
      </c>
      <c r="AE52" s="25" t="str">
        <f t="shared" si="199"/>
        <v xml:space="preserve"> </v>
      </c>
      <c r="AF52" s="25">
        <f t="shared" si="121"/>
        <v>-0.41882766864385756</v>
      </c>
      <c r="AG52" s="45">
        <v>183700</v>
      </c>
      <c r="AH52" s="45">
        <v>128136.36</v>
      </c>
      <c r="AI52" s="45">
        <v>118845.27</v>
      </c>
      <c r="AJ52" s="25">
        <f t="shared" si="200"/>
        <v>0.69753053892215566</v>
      </c>
      <c r="AK52" s="25">
        <f t="shared" si="122"/>
        <v>1.0781780377123968</v>
      </c>
      <c r="AL52" s="45"/>
      <c r="AM52" s="45"/>
      <c r="AN52" s="45"/>
      <c r="AO52" s="25" t="str">
        <f t="shared" si="234"/>
        <v xml:space="preserve"> </v>
      </c>
      <c r="AP52" s="25" t="str">
        <f t="shared" si="123"/>
        <v xml:space="preserve"> </v>
      </c>
      <c r="AQ52" s="9">
        <f t="shared" si="226"/>
        <v>0</v>
      </c>
      <c r="AR52" s="9">
        <f t="shared" si="235"/>
        <v>0</v>
      </c>
      <c r="AS52" s="9">
        <f t="shared" si="227"/>
        <v>0</v>
      </c>
      <c r="AT52" s="25" t="str">
        <f t="shared" si="201"/>
        <v xml:space="preserve"> </v>
      </c>
      <c r="AU52" s="25" t="str">
        <f t="shared" si="124"/>
        <v xml:space="preserve"> </v>
      </c>
      <c r="AV52" s="45"/>
      <c r="AW52" s="45"/>
      <c r="AX52" s="45"/>
      <c r="AY52" s="25" t="str">
        <f t="shared" si="202"/>
        <v xml:space="preserve"> </v>
      </c>
      <c r="AZ52" s="25" t="str">
        <f t="shared" si="125"/>
        <v xml:space="preserve"> </v>
      </c>
      <c r="BA52" s="45"/>
      <c r="BB52" s="45"/>
      <c r="BC52" s="45"/>
      <c r="BD52" s="25" t="str">
        <f t="shared" si="126"/>
        <v xml:space="preserve"> </v>
      </c>
      <c r="BE52" s="25" t="str">
        <f t="shared" si="127"/>
        <v xml:space="preserve"> </v>
      </c>
      <c r="BF52" s="45"/>
      <c r="BG52" s="45"/>
      <c r="BH52" s="45"/>
      <c r="BI52" s="25" t="str">
        <f t="shared" si="203"/>
        <v xml:space="preserve"> </v>
      </c>
      <c r="BJ52" s="25" t="str">
        <f t="shared" si="128"/>
        <v xml:space="preserve"> </v>
      </c>
      <c r="BK52" s="45"/>
      <c r="BL52" s="45"/>
      <c r="BM52" s="45"/>
      <c r="BN52" s="25" t="str">
        <f t="shared" si="221"/>
        <v xml:space="preserve"> </v>
      </c>
      <c r="BO52" s="25" t="str">
        <f t="shared" si="129"/>
        <v xml:space="preserve"> </v>
      </c>
      <c r="BP52" s="45"/>
      <c r="BQ52" s="45"/>
      <c r="BR52" s="45"/>
      <c r="BS52" s="25" t="str">
        <f t="shared" si="204"/>
        <v xml:space="preserve"> </v>
      </c>
      <c r="BT52" s="25" t="str">
        <f t="shared" si="158"/>
        <v xml:space="preserve"> </v>
      </c>
      <c r="BU52" s="45"/>
      <c r="BV52" s="45"/>
      <c r="BW52" s="45"/>
      <c r="BX52" s="25" t="str">
        <f t="shared" si="205"/>
        <v xml:space="preserve"> </v>
      </c>
      <c r="BY52" s="25" t="str">
        <f t="shared" si="131"/>
        <v xml:space="preserve"> </v>
      </c>
      <c r="BZ52" s="45"/>
      <c r="CA52" s="45"/>
      <c r="CB52" s="45"/>
      <c r="CC52" s="25" t="str">
        <f t="shared" si="232"/>
        <v xml:space="preserve"> </v>
      </c>
      <c r="CD52" s="25" t="str">
        <f t="shared" si="132"/>
        <v xml:space="preserve"> </v>
      </c>
      <c r="CE52" s="24">
        <f t="shared" si="228"/>
        <v>0</v>
      </c>
      <c r="CF52" s="24">
        <f t="shared" si="228"/>
        <v>0</v>
      </c>
      <c r="CG52" s="24">
        <f t="shared" si="228"/>
        <v>0</v>
      </c>
      <c r="CH52" s="25" t="str">
        <f t="shared" si="133"/>
        <v xml:space="preserve"> </v>
      </c>
      <c r="CI52" s="25" t="str">
        <f t="shared" si="145"/>
        <v xml:space="preserve"> </v>
      </c>
      <c r="CJ52" s="45"/>
      <c r="CK52" s="45"/>
      <c r="CL52" s="45"/>
      <c r="CM52" s="25" t="str">
        <f t="shared" si="134"/>
        <v xml:space="preserve"> </v>
      </c>
      <c r="CN52" s="25" t="str">
        <f t="shared" si="135"/>
        <v xml:space="preserve"> </v>
      </c>
      <c r="CO52" s="45"/>
      <c r="CP52" s="45"/>
      <c r="CQ52" s="45"/>
      <c r="CR52" s="25" t="str">
        <f t="shared" si="136"/>
        <v xml:space="preserve"> </v>
      </c>
      <c r="CS52" s="25" t="str">
        <f t="shared" si="137"/>
        <v xml:space="preserve"> </v>
      </c>
      <c r="CT52" s="45"/>
      <c r="CU52" s="45"/>
      <c r="CV52" s="45"/>
      <c r="CW52" s="25" t="str">
        <f t="shared" si="138"/>
        <v xml:space="preserve"> </v>
      </c>
      <c r="CX52" s="25" t="str">
        <f t="shared" si="139"/>
        <v xml:space="preserve"> </v>
      </c>
      <c r="CY52" s="45"/>
      <c r="CZ52" s="45"/>
      <c r="DA52" s="45"/>
      <c r="DB52" s="25" t="str">
        <f t="shared" si="206"/>
        <v xml:space="preserve"> </v>
      </c>
      <c r="DC52" s="25" t="str">
        <f t="shared" si="140"/>
        <v xml:space="preserve"> </v>
      </c>
      <c r="DD52" s="45"/>
      <c r="DE52" s="45"/>
      <c r="DF52" s="45"/>
      <c r="DG52" s="25" t="str">
        <f t="shared" si="207"/>
        <v xml:space="preserve"> </v>
      </c>
      <c r="DH52" s="25" t="str">
        <f t="shared" si="141"/>
        <v xml:space="preserve"> </v>
      </c>
      <c r="DI52" s="45"/>
      <c r="DJ52" s="45"/>
      <c r="DK52" s="25" t="str">
        <f>IF(DJ52=0," ",IF(DI52/DJ52*100&gt;200,"св.200",DI52/DJ52))</f>
        <v xml:space="preserve"> </v>
      </c>
      <c r="DL52" s="45"/>
      <c r="DM52" s="45"/>
      <c r="DN52" s="45"/>
      <c r="DO52" s="25" t="str">
        <f t="shared" si="208"/>
        <v xml:space="preserve"> </v>
      </c>
      <c r="DP52" s="25" t="str">
        <f t="shared" si="142"/>
        <v xml:space="preserve"> </v>
      </c>
      <c r="DQ52" s="45"/>
      <c r="DR52" s="45"/>
      <c r="DS52" s="55"/>
      <c r="DT52" s="25" t="str">
        <f t="shared" si="113"/>
        <v xml:space="preserve"> </v>
      </c>
      <c r="DU52" s="25" t="str">
        <f t="shared" si="177"/>
        <v xml:space="preserve"> </v>
      </c>
    </row>
    <row r="53" spans="1:125" s="29" customFormat="1" ht="15.75" customHeight="1" outlineLevel="1" x14ac:dyDescent="0.25">
      <c r="A53" s="16">
        <f t="shared" si="233"/>
        <v>41</v>
      </c>
      <c r="B53" s="8" t="s">
        <v>43</v>
      </c>
      <c r="C53" s="56">
        <f t="shared" si="223"/>
        <v>2730660</v>
      </c>
      <c r="D53" s="24">
        <f t="shared" si="224"/>
        <v>2034385.3399999996</v>
      </c>
      <c r="E53" s="24">
        <f t="shared" si="225"/>
        <v>973337.26</v>
      </c>
      <c r="F53" s="25">
        <f t="shared" si="193"/>
        <v>0.74501598148432968</v>
      </c>
      <c r="G53" s="25" t="str">
        <f t="shared" si="194"/>
        <v>св.200</v>
      </c>
      <c r="H53" s="15">
        <f t="shared" si="229"/>
        <v>2205000</v>
      </c>
      <c r="I53" s="20">
        <f t="shared" si="229"/>
        <v>1541788.4399999997</v>
      </c>
      <c r="J53" s="15">
        <f t="shared" si="230"/>
        <v>873557.59</v>
      </c>
      <c r="K53" s="25">
        <f t="shared" si="195"/>
        <v>0.69922378231292504</v>
      </c>
      <c r="L53" s="25">
        <f t="shared" si="117"/>
        <v>1.7649534016412127</v>
      </c>
      <c r="M53" s="45">
        <v>608000</v>
      </c>
      <c r="N53" s="45">
        <v>424641.93</v>
      </c>
      <c r="O53" s="45">
        <v>417026.44</v>
      </c>
      <c r="P53" s="25">
        <f t="shared" si="196"/>
        <v>0.69842422697368423</v>
      </c>
      <c r="Q53" s="25">
        <f t="shared" si="118"/>
        <v>1.0182614080776269</v>
      </c>
      <c r="R53" s="45"/>
      <c r="S53" s="45"/>
      <c r="T53" s="45"/>
      <c r="U53" s="25" t="str">
        <f>IF(S53&lt;=0," ",IF(R53&lt;=0," ",IF(S53/R53*100&gt;200,"СВ.200",S53/R53)))</f>
        <v xml:space="preserve"> </v>
      </c>
      <c r="V53" s="25" t="str">
        <f t="shared" si="231"/>
        <v xml:space="preserve"> </v>
      </c>
      <c r="W53" s="45">
        <v>692000</v>
      </c>
      <c r="X53" s="45">
        <v>691885.58</v>
      </c>
      <c r="Y53" s="45"/>
      <c r="Z53" s="25">
        <f t="shared" si="198"/>
        <v>0.99983465317919074</v>
      </c>
      <c r="AA53" s="25" t="str">
        <f t="shared" si="120"/>
        <v xml:space="preserve"> </v>
      </c>
      <c r="AB53" s="45">
        <v>180000</v>
      </c>
      <c r="AC53" s="45">
        <v>10464.209999999999</v>
      </c>
      <c r="AD53" s="45">
        <v>75110.850000000006</v>
      </c>
      <c r="AE53" s="25">
        <f t="shared" si="199"/>
        <v>5.8134499999999992E-2</v>
      </c>
      <c r="AF53" s="25">
        <f t="shared" si="121"/>
        <v>0.13931688963711633</v>
      </c>
      <c r="AG53" s="45">
        <v>720000</v>
      </c>
      <c r="AH53" s="45">
        <v>412146.72</v>
      </c>
      <c r="AI53" s="45">
        <v>378770.3</v>
      </c>
      <c r="AJ53" s="25">
        <f t="shared" si="200"/>
        <v>0.57242599999999999</v>
      </c>
      <c r="AK53" s="25">
        <f t="shared" si="122"/>
        <v>1.088117838172634</v>
      </c>
      <c r="AL53" s="45">
        <v>5000</v>
      </c>
      <c r="AM53" s="45">
        <v>2650</v>
      </c>
      <c r="AN53" s="45">
        <v>2650</v>
      </c>
      <c r="AO53" s="25">
        <f t="shared" si="234"/>
        <v>0.53</v>
      </c>
      <c r="AP53" s="25">
        <f t="shared" si="123"/>
        <v>1</v>
      </c>
      <c r="AQ53" s="9">
        <f>AV53+BA53+BF53+BK53+BP53+BU53+BZ53+CE53+CY53+DD53+DL53+CT53+DQ53+910</f>
        <v>525660</v>
      </c>
      <c r="AR53" s="9">
        <f t="shared" si="235"/>
        <v>492596.89999999997</v>
      </c>
      <c r="AS53" s="9">
        <f t="shared" si="227"/>
        <v>99779.67</v>
      </c>
      <c r="AT53" s="25">
        <f t="shared" si="201"/>
        <v>0.93710173876650305</v>
      </c>
      <c r="AU53" s="25" t="str">
        <f t="shared" si="124"/>
        <v>св.200</v>
      </c>
      <c r="AV53" s="45"/>
      <c r="AW53" s="45"/>
      <c r="AX53" s="45"/>
      <c r="AY53" s="25" t="str">
        <f t="shared" si="202"/>
        <v xml:space="preserve"> </v>
      </c>
      <c r="AZ53" s="25" t="str">
        <f t="shared" si="125"/>
        <v xml:space="preserve"> </v>
      </c>
      <c r="BA53" s="45">
        <v>8200</v>
      </c>
      <c r="BB53" s="45">
        <v>1319</v>
      </c>
      <c r="BC53" s="45"/>
      <c r="BD53" s="25">
        <f t="shared" si="126"/>
        <v>0.16085365853658537</v>
      </c>
      <c r="BE53" s="25" t="str">
        <f t="shared" si="127"/>
        <v xml:space="preserve"> </v>
      </c>
      <c r="BF53" s="45">
        <v>4000</v>
      </c>
      <c r="BG53" s="45"/>
      <c r="BH53" s="45">
        <v>1077.44</v>
      </c>
      <c r="BI53" s="25" t="str">
        <f t="shared" si="203"/>
        <v xml:space="preserve"> </v>
      </c>
      <c r="BJ53" s="25">
        <f t="shared" si="128"/>
        <v>0</v>
      </c>
      <c r="BK53" s="45">
        <v>6850</v>
      </c>
      <c r="BL53" s="45">
        <v>5135.49</v>
      </c>
      <c r="BM53" s="45">
        <v>3930.49</v>
      </c>
      <c r="BN53" s="25">
        <f t="shared" si="221"/>
        <v>0.74970656934306568</v>
      </c>
      <c r="BO53" s="25">
        <f t="shared" si="129"/>
        <v>1.3065775513994438</v>
      </c>
      <c r="BP53" s="45">
        <v>76000</v>
      </c>
      <c r="BQ53" s="45">
        <v>54799.32</v>
      </c>
      <c r="BR53" s="45">
        <v>63507.81</v>
      </c>
      <c r="BS53" s="25">
        <f t="shared" si="204"/>
        <v>0.72104368421052634</v>
      </c>
      <c r="BT53" s="25">
        <f t="shared" si="158"/>
        <v>0.86287529045640221</v>
      </c>
      <c r="BU53" s="45">
        <v>16200</v>
      </c>
      <c r="BV53" s="45">
        <v>17866.490000000002</v>
      </c>
      <c r="BW53" s="45">
        <v>25311.33</v>
      </c>
      <c r="BX53" s="25">
        <f t="shared" si="205"/>
        <v>1.1028697530864198</v>
      </c>
      <c r="BY53" s="25">
        <f t="shared" si="131"/>
        <v>0.70586926882151191</v>
      </c>
      <c r="BZ53" s="45">
        <v>407400</v>
      </c>
      <c r="CA53" s="45">
        <v>407400</v>
      </c>
      <c r="CB53" s="45"/>
      <c r="CC53" s="25">
        <f t="shared" si="232"/>
        <v>1</v>
      </c>
      <c r="CD53" s="25" t="str">
        <f t="shared" si="132"/>
        <v xml:space="preserve"> </v>
      </c>
      <c r="CE53" s="24">
        <f t="shared" si="228"/>
        <v>0</v>
      </c>
      <c r="CF53" s="24">
        <f t="shared" si="228"/>
        <v>0</v>
      </c>
      <c r="CG53" s="24">
        <f t="shared" si="228"/>
        <v>0</v>
      </c>
      <c r="CH53" s="25" t="str">
        <f t="shared" si="133"/>
        <v xml:space="preserve"> </v>
      </c>
      <c r="CI53" s="25" t="str">
        <f t="shared" si="145"/>
        <v xml:space="preserve"> </v>
      </c>
      <c r="CJ53" s="45"/>
      <c r="CK53" s="45"/>
      <c r="CL53" s="45"/>
      <c r="CM53" s="25" t="str">
        <f t="shared" si="134"/>
        <v xml:space="preserve"> </v>
      </c>
      <c r="CN53" s="25" t="str">
        <f t="shared" si="135"/>
        <v xml:space="preserve"> </v>
      </c>
      <c r="CO53" s="45"/>
      <c r="CP53" s="45"/>
      <c r="CQ53" s="45"/>
      <c r="CR53" s="25" t="str">
        <f t="shared" si="136"/>
        <v xml:space="preserve"> </v>
      </c>
      <c r="CS53" s="25" t="str">
        <f t="shared" si="137"/>
        <v xml:space="preserve"> </v>
      </c>
      <c r="CT53" s="45"/>
      <c r="CU53" s="45"/>
      <c r="CV53" s="45"/>
      <c r="CW53" s="25" t="str">
        <f t="shared" si="138"/>
        <v xml:space="preserve"> </v>
      </c>
      <c r="CX53" s="25" t="str">
        <f t="shared" si="139"/>
        <v xml:space="preserve"> </v>
      </c>
      <c r="CY53" s="45"/>
      <c r="CZ53" s="45"/>
      <c r="DA53" s="45"/>
      <c r="DB53" s="25" t="str">
        <f t="shared" si="206"/>
        <v xml:space="preserve"> </v>
      </c>
      <c r="DC53" s="25" t="str">
        <f t="shared" si="140"/>
        <v xml:space="preserve"> </v>
      </c>
      <c r="DD53" s="45"/>
      <c r="DE53" s="45"/>
      <c r="DF53" s="45"/>
      <c r="DG53" s="25" t="str">
        <f t="shared" si="207"/>
        <v xml:space="preserve"> </v>
      </c>
      <c r="DH53" s="25" t="str">
        <f t="shared" si="141"/>
        <v xml:space="preserve"> </v>
      </c>
      <c r="DI53" s="45"/>
      <c r="DJ53" s="45"/>
      <c r="DK53" s="25" t="str">
        <f>IF(DI53=0," ",IF(DI53/DJ53*100&gt;200,"св.200",DI53/DJ53))</f>
        <v xml:space="preserve"> </v>
      </c>
      <c r="DL53" s="45">
        <v>6100</v>
      </c>
      <c r="DM53" s="45">
        <v>6076.6</v>
      </c>
      <c r="DN53" s="45">
        <v>5952.6</v>
      </c>
      <c r="DO53" s="25">
        <f t="shared" si="208"/>
        <v>0.99616393442622952</v>
      </c>
      <c r="DP53" s="25">
        <f t="shared" si="142"/>
        <v>1.0208312334106104</v>
      </c>
      <c r="DQ53" s="45"/>
      <c r="DR53" s="45"/>
      <c r="DS53" s="55"/>
      <c r="DT53" s="25" t="str">
        <f t="shared" si="113"/>
        <v xml:space="preserve"> </v>
      </c>
      <c r="DU53" s="25" t="str">
        <f t="shared" si="177"/>
        <v xml:space="preserve"> </v>
      </c>
    </row>
    <row r="54" spans="1:125" s="29" customFormat="1" ht="15.75" customHeight="1" outlineLevel="1" x14ac:dyDescent="0.25">
      <c r="A54" s="16">
        <f t="shared" si="233"/>
        <v>42</v>
      </c>
      <c r="B54" s="8" t="s">
        <v>110</v>
      </c>
      <c r="C54" s="24">
        <f t="shared" si="223"/>
        <v>4952207.45</v>
      </c>
      <c r="D54" s="24">
        <f t="shared" si="224"/>
        <v>3945715.5900000003</v>
      </c>
      <c r="E54" s="24">
        <f t="shared" si="225"/>
        <v>2815909.41</v>
      </c>
      <c r="F54" s="25">
        <f t="shared" si="193"/>
        <v>0.79675894635633659</v>
      </c>
      <c r="G54" s="25">
        <f t="shared" si="194"/>
        <v>1.4012224881907689</v>
      </c>
      <c r="H54" s="15">
        <f t="shared" si="229"/>
        <v>4775600</v>
      </c>
      <c r="I54" s="20">
        <f t="shared" si="229"/>
        <v>3815504.49</v>
      </c>
      <c r="J54" s="15">
        <f t="shared" si="230"/>
        <v>2702299.6</v>
      </c>
      <c r="K54" s="25">
        <f t="shared" si="195"/>
        <v>0.79895813929139803</v>
      </c>
      <c r="L54" s="25">
        <f t="shared" si="117"/>
        <v>1.411947250408504</v>
      </c>
      <c r="M54" s="45">
        <v>1648500</v>
      </c>
      <c r="N54" s="45">
        <v>1067378.6299999999</v>
      </c>
      <c r="O54" s="45">
        <v>926821.72</v>
      </c>
      <c r="P54" s="25">
        <f t="shared" si="196"/>
        <v>0.64748476190476179</v>
      </c>
      <c r="Q54" s="25">
        <f t="shared" si="118"/>
        <v>1.1516547432660511</v>
      </c>
      <c r="R54" s="45"/>
      <c r="S54" s="45"/>
      <c r="T54" s="45"/>
      <c r="U54" s="25" t="str">
        <f t="shared" si="197"/>
        <v xml:space="preserve"> </v>
      </c>
      <c r="V54" s="25" t="str">
        <f t="shared" si="231"/>
        <v xml:space="preserve"> </v>
      </c>
      <c r="W54" s="45">
        <v>20600</v>
      </c>
      <c r="X54" s="45">
        <v>21028.85</v>
      </c>
      <c r="Y54" s="45">
        <v>62619.9</v>
      </c>
      <c r="Z54" s="25">
        <f t="shared" si="198"/>
        <v>1.0208179611650485</v>
      </c>
      <c r="AA54" s="25">
        <f t="shared" si="120"/>
        <v>0.33581736796130301</v>
      </c>
      <c r="AB54" s="45">
        <v>137000</v>
      </c>
      <c r="AC54" s="45">
        <v>15270.52</v>
      </c>
      <c r="AD54" s="45">
        <v>79368.2</v>
      </c>
      <c r="AE54" s="25">
        <f t="shared" si="199"/>
        <v>0.11146364963503649</v>
      </c>
      <c r="AF54" s="25">
        <f t="shared" si="121"/>
        <v>0.19240098679319931</v>
      </c>
      <c r="AG54" s="45">
        <v>2961500</v>
      </c>
      <c r="AH54" s="45">
        <v>2711826.49</v>
      </c>
      <c r="AI54" s="45">
        <v>1630749.78</v>
      </c>
      <c r="AJ54" s="25">
        <f t="shared" si="200"/>
        <v>0.91569356407226077</v>
      </c>
      <c r="AK54" s="25">
        <f t="shared" si="122"/>
        <v>1.6629323046727624</v>
      </c>
      <c r="AL54" s="45">
        <v>8000</v>
      </c>
      <c r="AM54" s="45"/>
      <c r="AN54" s="45">
        <v>2740</v>
      </c>
      <c r="AO54" s="25" t="str">
        <f t="shared" si="234"/>
        <v xml:space="preserve"> </v>
      </c>
      <c r="AP54" s="25">
        <f t="shared" si="123"/>
        <v>0</v>
      </c>
      <c r="AQ54" s="9">
        <f t="shared" si="226"/>
        <v>176607.45</v>
      </c>
      <c r="AR54" s="9">
        <f t="shared" si="235"/>
        <v>130211.09999999999</v>
      </c>
      <c r="AS54" s="9">
        <f t="shared" si="227"/>
        <v>113609.81</v>
      </c>
      <c r="AT54" s="25">
        <f t="shared" si="201"/>
        <v>0.73729109389213188</v>
      </c>
      <c r="AU54" s="25">
        <f t="shared" si="124"/>
        <v>1.146125497437237</v>
      </c>
      <c r="AV54" s="45"/>
      <c r="AW54" s="45"/>
      <c r="AX54" s="45"/>
      <c r="AY54" s="25" t="str">
        <f t="shared" si="202"/>
        <v xml:space="preserve"> </v>
      </c>
      <c r="AZ54" s="25" t="str">
        <f t="shared" si="125"/>
        <v xml:space="preserve"> </v>
      </c>
      <c r="BA54" s="45"/>
      <c r="BB54" s="45"/>
      <c r="BC54" s="45">
        <v>1737.54</v>
      </c>
      <c r="BD54" s="25" t="str">
        <f t="shared" si="126"/>
        <v xml:space="preserve"> </v>
      </c>
      <c r="BE54" s="25">
        <f t="shared" si="127"/>
        <v>0</v>
      </c>
      <c r="BF54" s="45">
        <v>12300</v>
      </c>
      <c r="BG54" s="45">
        <v>7000</v>
      </c>
      <c r="BH54" s="45">
        <v>10500</v>
      </c>
      <c r="BI54" s="25">
        <f t="shared" si="203"/>
        <v>0.56910569105691056</v>
      </c>
      <c r="BJ54" s="25">
        <f>IF(BG54=0," ",IF(BG54/BH54*100&gt;200,"св.200",BG54/BH54))</f>
        <v>0.66666666666666663</v>
      </c>
      <c r="BK54" s="45"/>
      <c r="BL54" s="45"/>
      <c r="BM54" s="45"/>
      <c r="BN54" s="25" t="str">
        <f t="shared" si="221"/>
        <v xml:space="preserve"> </v>
      </c>
      <c r="BO54" s="25" t="str">
        <f t="shared" si="129"/>
        <v xml:space="preserve"> </v>
      </c>
      <c r="BP54" s="45">
        <v>138300</v>
      </c>
      <c r="BQ54" s="45">
        <v>97203.65</v>
      </c>
      <c r="BR54" s="45">
        <v>101372.27</v>
      </c>
      <c r="BS54" s="25">
        <f t="shared" si="204"/>
        <v>0.7028463485177151</v>
      </c>
      <c r="BT54" s="25">
        <f t="shared" si="158"/>
        <v>0.95887810344978952</v>
      </c>
      <c r="BU54" s="45"/>
      <c r="BV54" s="45"/>
      <c r="BW54" s="45"/>
      <c r="BX54" s="25" t="str">
        <f t="shared" si="205"/>
        <v xml:space="preserve"> </v>
      </c>
      <c r="BY54" s="25" t="str">
        <f t="shared" si="131"/>
        <v xml:space="preserve"> </v>
      </c>
      <c r="BZ54" s="45"/>
      <c r="CA54" s="45"/>
      <c r="CB54" s="45"/>
      <c r="CC54" s="25" t="str">
        <f t="shared" si="232"/>
        <v xml:space="preserve"> </v>
      </c>
      <c r="CD54" s="25" t="str">
        <f t="shared" si="132"/>
        <v xml:space="preserve"> </v>
      </c>
      <c r="CE54" s="24">
        <f t="shared" si="228"/>
        <v>0</v>
      </c>
      <c r="CF54" s="24">
        <f t="shared" si="228"/>
        <v>0</v>
      </c>
      <c r="CG54" s="24">
        <f t="shared" si="228"/>
        <v>0</v>
      </c>
      <c r="CH54" s="25" t="str">
        <f t="shared" si="133"/>
        <v xml:space="preserve"> </v>
      </c>
      <c r="CI54" s="25" t="str">
        <f t="shared" si="145"/>
        <v xml:space="preserve"> </v>
      </c>
      <c r="CJ54" s="45"/>
      <c r="CK54" s="45"/>
      <c r="CL54" s="45"/>
      <c r="CM54" s="25" t="str">
        <f t="shared" si="134"/>
        <v xml:space="preserve"> </v>
      </c>
      <c r="CN54" s="25" t="str">
        <f t="shared" si="135"/>
        <v xml:space="preserve"> </v>
      </c>
      <c r="CO54" s="45"/>
      <c r="CP54" s="45"/>
      <c r="CQ54" s="45"/>
      <c r="CR54" s="25" t="str">
        <f t="shared" si="136"/>
        <v xml:space="preserve"> </v>
      </c>
      <c r="CS54" s="25" t="str">
        <f t="shared" si="137"/>
        <v xml:space="preserve"> </v>
      </c>
      <c r="CT54" s="45"/>
      <c r="CU54" s="45"/>
      <c r="CV54" s="45"/>
      <c r="CW54" s="25" t="str">
        <f t="shared" si="138"/>
        <v xml:space="preserve"> </v>
      </c>
      <c r="CX54" s="25" t="str">
        <f t="shared" si="139"/>
        <v xml:space="preserve"> </v>
      </c>
      <c r="CY54" s="45"/>
      <c r="CZ54" s="45"/>
      <c r="DA54" s="45"/>
      <c r="DB54" s="25" t="str">
        <f t="shared" si="206"/>
        <v xml:space="preserve"> </v>
      </c>
      <c r="DC54" s="25" t="str">
        <f t="shared" si="140"/>
        <v xml:space="preserve"> </v>
      </c>
      <c r="DD54" s="45"/>
      <c r="DE54" s="45"/>
      <c r="DF54" s="45"/>
      <c r="DG54" s="25" t="str">
        <f t="shared" si="207"/>
        <v xml:space="preserve"> </v>
      </c>
      <c r="DH54" s="25" t="str">
        <f t="shared" si="141"/>
        <v xml:space="preserve"> </v>
      </c>
      <c r="DI54" s="45"/>
      <c r="DJ54" s="45"/>
      <c r="DK54" s="25" t="str">
        <f>IF(DJ54=0," ",IF(DI54/DJ54*100&gt;200,"св.200",DI54/DJ54))</f>
        <v xml:space="preserve"> </v>
      </c>
      <c r="DL54" s="45"/>
      <c r="DM54" s="45"/>
      <c r="DN54" s="45"/>
      <c r="DO54" s="25" t="str">
        <f t="shared" si="208"/>
        <v xml:space="preserve"> </v>
      </c>
      <c r="DP54" s="25" t="str">
        <f t="shared" si="142"/>
        <v xml:space="preserve"> </v>
      </c>
      <c r="DQ54" s="45">
        <v>26007.45</v>
      </c>
      <c r="DR54" s="45">
        <v>26007.45</v>
      </c>
      <c r="DS54" s="55"/>
      <c r="DT54" s="25">
        <f t="shared" si="113"/>
        <v>1</v>
      </c>
      <c r="DU54" s="25" t="str">
        <f t="shared" si="177"/>
        <v xml:space="preserve"> </v>
      </c>
    </row>
    <row r="55" spans="1:125" s="29" customFormat="1" ht="15.75" customHeight="1" outlineLevel="1" x14ac:dyDescent="0.25">
      <c r="A55" s="16">
        <f t="shared" si="233"/>
        <v>43</v>
      </c>
      <c r="B55" s="8" t="s">
        <v>45</v>
      </c>
      <c r="C55" s="24">
        <f t="shared" si="223"/>
        <v>1080307.31</v>
      </c>
      <c r="D55" s="24">
        <f t="shared" si="224"/>
        <v>491777.32999999996</v>
      </c>
      <c r="E55" s="24">
        <f t="shared" si="225"/>
        <v>373791.45</v>
      </c>
      <c r="F55" s="25">
        <f t="shared" si="193"/>
        <v>0.45521984850773611</v>
      </c>
      <c r="G55" s="25">
        <f t="shared" si="194"/>
        <v>1.3156462781585827</v>
      </c>
      <c r="H55" s="15">
        <f t="shared" si="229"/>
        <v>519300</v>
      </c>
      <c r="I55" s="20">
        <f t="shared" si="229"/>
        <v>323819.39999999997</v>
      </c>
      <c r="J55" s="15">
        <f t="shared" si="230"/>
        <v>318738.77</v>
      </c>
      <c r="K55" s="25">
        <f t="shared" si="195"/>
        <v>0.62356903523974572</v>
      </c>
      <c r="L55" s="25">
        <f t="shared" si="117"/>
        <v>1.0159397929533327</v>
      </c>
      <c r="M55" s="45">
        <v>340300</v>
      </c>
      <c r="N55" s="45">
        <v>279140.05</v>
      </c>
      <c r="O55" s="45">
        <v>231540.26</v>
      </c>
      <c r="P55" s="25">
        <f t="shared" si="196"/>
        <v>0.82027637378783425</v>
      </c>
      <c r="Q55" s="25">
        <f t="shared" si="118"/>
        <v>1.205578891550005</v>
      </c>
      <c r="R55" s="45"/>
      <c r="S55" s="45"/>
      <c r="T55" s="45"/>
      <c r="U55" s="25" t="str">
        <f t="shared" si="197"/>
        <v xml:space="preserve"> </v>
      </c>
      <c r="V55" s="25" t="str">
        <f t="shared" si="231"/>
        <v xml:space="preserve"> </v>
      </c>
      <c r="W55" s="45"/>
      <c r="X55" s="45"/>
      <c r="Y55" s="45">
        <v>3.9</v>
      </c>
      <c r="Z55" s="25" t="str">
        <f t="shared" si="198"/>
        <v xml:space="preserve"> </v>
      </c>
      <c r="AA55" s="25"/>
      <c r="AB55" s="45">
        <v>16000</v>
      </c>
      <c r="AC55" s="45">
        <v>953.44</v>
      </c>
      <c r="AD55" s="45">
        <v>1797.4</v>
      </c>
      <c r="AE55" s="25">
        <f t="shared" si="199"/>
        <v>5.9590000000000004E-2</v>
      </c>
      <c r="AF55" s="25">
        <f t="shared" si="121"/>
        <v>0.5304551018137309</v>
      </c>
      <c r="AG55" s="45">
        <v>153000</v>
      </c>
      <c r="AH55" s="45">
        <v>36225.910000000003</v>
      </c>
      <c r="AI55" s="45">
        <v>66797.210000000006</v>
      </c>
      <c r="AJ55" s="25">
        <f t="shared" si="200"/>
        <v>0.23677065359477126</v>
      </c>
      <c r="AK55" s="25">
        <f t="shared" si="122"/>
        <v>0.54232669298612923</v>
      </c>
      <c r="AL55" s="45">
        <v>10000</v>
      </c>
      <c r="AM55" s="45">
        <v>7500</v>
      </c>
      <c r="AN55" s="45">
        <v>18600</v>
      </c>
      <c r="AO55" s="25">
        <f t="shared" si="234"/>
        <v>0.75</v>
      </c>
      <c r="AP55" s="25">
        <f t="shared" si="123"/>
        <v>0.40322580645161288</v>
      </c>
      <c r="AQ55" s="9">
        <f t="shared" si="226"/>
        <v>561007.30999999994</v>
      </c>
      <c r="AR55" s="9">
        <f t="shared" si="235"/>
        <v>167957.93000000002</v>
      </c>
      <c r="AS55" s="9">
        <f t="shared" si="227"/>
        <v>55052.68</v>
      </c>
      <c r="AT55" s="25">
        <f t="shared" si="201"/>
        <v>0.29938634845952372</v>
      </c>
      <c r="AU55" s="25" t="str">
        <f t="shared" si="124"/>
        <v>св.200</v>
      </c>
      <c r="AV55" s="45"/>
      <c r="AW55" s="45"/>
      <c r="AX55" s="45"/>
      <c r="AY55" s="25" t="str">
        <f t="shared" si="202"/>
        <v xml:space="preserve"> </v>
      </c>
      <c r="AZ55" s="25" t="str">
        <f t="shared" si="125"/>
        <v xml:space="preserve"> </v>
      </c>
      <c r="BA55" s="45"/>
      <c r="BB55" s="45"/>
      <c r="BC55" s="45"/>
      <c r="BD55" s="25" t="str">
        <f t="shared" si="126"/>
        <v xml:space="preserve"> </v>
      </c>
      <c r="BE55" s="25" t="str">
        <f t="shared" si="127"/>
        <v xml:space="preserve"> </v>
      </c>
      <c r="BF55" s="45"/>
      <c r="BG55" s="45"/>
      <c r="BH55" s="45"/>
      <c r="BI55" s="25" t="str">
        <f t="shared" si="203"/>
        <v xml:space="preserve"> </v>
      </c>
      <c r="BJ55" s="25" t="str">
        <f t="shared" si="128"/>
        <v xml:space="preserve"> </v>
      </c>
      <c r="BK55" s="45">
        <v>52838.71</v>
      </c>
      <c r="BL55" s="45">
        <v>37258.06</v>
      </c>
      <c r="BM55" s="45">
        <v>25838.71</v>
      </c>
      <c r="BN55" s="25">
        <f t="shared" si="221"/>
        <v>0.70512811535330822</v>
      </c>
      <c r="BO55" s="25">
        <f t="shared" si="129"/>
        <v>1.4419473727597081</v>
      </c>
      <c r="BP55" s="45">
        <v>4491</v>
      </c>
      <c r="BQ55" s="45">
        <v>1871.8</v>
      </c>
      <c r="BR55" s="45"/>
      <c r="BS55" s="25">
        <f t="shared" si="204"/>
        <v>0.41678913382320193</v>
      </c>
      <c r="BT55" s="25" t="str">
        <f t="shared" si="158"/>
        <v xml:space="preserve"> </v>
      </c>
      <c r="BU55" s="45">
        <v>160000</v>
      </c>
      <c r="BV55" s="45">
        <v>113050.47</v>
      </c>
      <c r="BW55" s="45">
        <v>28436.37</v>
      </c>
      <c r="BX55" s="25">
        <f t="shared" si="205"/>
        <v>0.7065654375</v>
      </c>
      <c r="BY55" s="25" t="str">
        <f t="shared" si="131"/>
        <v>св.200</v>
      </c>
      <c r="BZ55" s="45">
        <v>327900</v>
      </c>
      <c r="CA55" s="45"/>
      <c r="CB55" s="45"/>
      <c r="CC55" s="25" t="str">
        <f t="shared" si="232"/>
        <v xml:space="preserve"> </v>
      </c>
      <c r="CD55" s="25" t="str">
        <f t="shared" si="132"/>
        <v xml:space="preserve"> </v>
      </c>
      <c r="CE55" s="24">
        <f t="shared" si="228"/>
        <v>0</v>
      </c>
      <c r="CF55" s="24">
        <f t="shared" si="228"/>
        <v>0</v>
      </c>
      <c r="CG55" s="24">
        <f t="shared" si="228"/>
        <v>0</v>
      </c>
      <c r="CH55" s="25" t="str">
        <f t="shared" si="133"/>
        <v xml:space="preserve"> </v>
      </c>
      <c r="CI55" s="25" t="str">
        <f t="shared" si="145"/>
        <v xml:space="preserve"> </v>
      </c>
      <c r="CJ55" s="45"/>
      <c r="CK55" s="45"/>
      <c r="CL55" s="45"/>
      <c r="CM55" s="25" t="str">
        <f t="shared" si="134"/>
        <v xml:space="preserve"> </v>
      </c>
      <c r="CN55" s="25" t="str">
        <f t="shared" si="135"/>
        <v xml:space="preserve"> </v>
      </c>
      <c r="CO55" s="45"/>
      <c r="CP55" s="45"/>
      <c r="CQ55" s="45"/>
      <c r="CR55" s="25" t="str">
        <f t="shared" si="136"/>
        <v xml:space="preserve"> </v>
      </c>
      <c r="CS55" s="25" t="str">
        <f t="shared" si="137"/>
        <v xml:space="preserve"> </v>
      </c>
      <c r="CT55" s="45"/>
      <c r="CU55" s="45"/>
      <c r="CV55" s="45"/>
      <c r="CW55" s="25" t="str">
        <f t="shared" si="138"/>
        <v xml:space="preserve"> </v>
      </c>
      <c r="CX55" s="25" t="str">
        <f t="shared" si="139"/>
        <v xml:space="preserve"> </v>
      </c>
      <c r="CY55" s="45"/>
      <c r="CZ55" s="45"/>
      <c r="DA55" s="45"/>
      <c r="DB55" s="25" t="str">
        <f t="shared" si="206"/>
        <v xml:space="preserve"> </v>
      </c>
      <c r="DC55" s="25" t="str">
        <f t="shared" si="140"/>
        <v xml:space="preserve"> </v>
      </c>
      <c r="DD55" s="45"/>
      <c r="DE55" s="45"/>
      <c r="DF55" s="45"/>
      <c r="DG55" s="25" t="str">
        <f t="shared" si="207"/>
        <v xml:space="preserve"> </v>
      </c>
      <c r="DH55" s="25" t="str">
        <f t="shared" si="141"/>
        <v xml:space="preserve"> </v>
      </c>
      <c r="DI55" s="45"/>
      <c r="DJ55" s="45"/>
      <c r="DK55" s="25" t="str">
        <f>IF(DJ55=0," ",IF(DI55/DJ55*100&gt;200,"св.200",DI55/DJ55))</f>
        <v xml:space="preserve"> </v>
      </c>
      <c r="DL55" s="45">
        <v>777.6</v>
      </c>
      <c r="DM55" s="45">
        <v>777.6</v>
      </c>
      <c r="DN55" s="45">
        <v>777.6</v>
      </c>
      <c r="DO55" s="25">
        <f t="shared" si="208"/>
        <v>1</v>
      </c>
      <c r="DP55" s="25">
        <f t="shared" si="142"/>
        <v>1</v>
      </c>
      <c r="DQ55" s="45">
        <v>15000</v>
      </c>
      <c r="DR55" s="45">
        <v>15000</v>
      </c>
      <c r="DS55" s="55"/>
      <c r="DT55" s="25">
        <f t="shared" si="113"/>
        <v>1</v>
      </c>
      <c r="DU55" s="25" t="str">
        <f t="shared" si="177"/>
        <v xml:space="preserve"> </v>
      </c>
    </row>
    <row r="56" spans="1:125" s="44" customFormat="1" ht="15.75" x14ac:dyDescent="0.25">
      <c r="A56" s="17"/>
      <c r="B56" s="7" t="s">
        <v>144</v>
      </c>
      <c r="C56" s="28">
        <f>SUM(C57:C62)</f>
        <v>60577441.329999998</v>
      </c>
      <c r="D56" s="28">
        <f t="shared" ref="D56" si="236">SUM(D57:D62)</f>
        <v>42441577.649999999</v>
      </c>
      <c r="E56" s="28">
        <f>SUM(E57:E62)</f>
        <v>37533664.140000001</v>
      </c>
      <c r="F56" s="22">
        <f t="shared" si="193"/>
        <v>0.70061687516308968</v>
      </c>
      <c r="G56" s="22">
        <f t="shared" si="194"/>
        <v>1.130760308710963</v>
      </c>
      <c r="H56" s="21">
        <f t="shared" ref="H56:J56" si="237">SUM(H57:H62)</f>
        <v>52227594.480000004</v>
      </c>
      <c r="I56" s="38">
        <f>SUM(I57:I62)</f>
        <v>39188554.74000001</v>
      </c>
      <c r="J56" s="21">
        <f t="shared" si="237"/>
        <v>33887316.229999997</v>
      </c>
      <c r="K56" s="22">
        <f t="shared" si="195"/>
        <v>0.75034194337644333</v>
      </c>
      <c r="L56" s="22">
        <f t="shared" si="117"/>
        <v>1.1564372484979173</v>
      </c>
      <c r="M56" s="21">
        <f>SUM(M57:M62)</f>
        <v>40142284.420000002</v>
      </c>
      <c r="N56" s="21">
        <f>SUM(N57:N62)</f>
        <v>30860888.16</v>
      </c>
      <c r="O56" s="21">
        <f>SUM(O57:O62)</f>
        <v>30296918.16</v>
      </c>
      <c r="P56" s="22">
        <f t="shared" si="196"/>
        <v>0.76878754176292585</v>
      </c>
      <c r="Q56" s="22">
        <f t="shared" si="118"/>
        <v>1.0186147646114248</v>
      </c>
      <c r="R56" s="21">
        <f>SUM(R57:R62)</f>
        <v>1132910</v>
      </c>
      <c r="S56" s="21">
        <f>SUM(S57:S62)</f>
        <v>840084.78</v>
      </c>
      <c r="T56" s="21">
        <f>SUM(T57:T62)</f>
        <v>707245.27</v>
      </c>
      <c r="U56" s="22">
        <f t="shared" si="197"/>
        <v>0.74152825908501119</v>
      </c>
      <c r="V56" s="22">
        <f t="shared" si="119"/>
        <v>1.1878266502934689</v>
      </c>
      <c r="W56" s="21">
        <f>SUM(W57:W62)</f>
        <v>92850</v>
      </c>
      <c r="X56" s="21">
        <f>SUM(X57:X62)</f>
        <v>97454.18</v>
      </c>
      <c r="Y56" s="21">
        <f>SUM(Y57:Y62)</f>
        <v>51689.86</v>
      </c>
      <c r="Z56" s="22">
        <f t="shared" si="198"/>
        <v>1.0495872913301023</v>
      </c>
      <c r="AA56" s="22">
        <f t="shared" si="120"/>
        <v>1.8853635896866425</v>
      </c>
      <c r="AB56" s="21">
        <f>SUM(AB57:AB62)</f>
        <v>2505000</v>
      </c>
      <c r="AC56" s="21">
        <f>SUM(AC57:AC62)</f>
        <v>551722.16</v>
      </c>
      <c r="AD56" s="21">
        <f>SUM(AD57:AD62)</f>
        <v>525774.35</v>
      </c>
      <c r="AE56" s="22">
        <f t="shared" si="199"/>
        <v>0.22024836726546906</v>
      </c>
      <c r="AF56" s="22">
        <f t="shared" si="121"/>
        <v>1.0493516087272041</v>
      </c>
      <c r="AG56" s="21">
        <f>SUM(AG57:AG62)</f>
        <v>8289184.5700000003</v>
      </c>
      <c r="AH56" s="21">
        <f>SUM(AH57:AH62)</f>
        <v>6808305.46</v>
      </c>
      <c r="AI56" s="21">
        <f>SUM(AI57:AI62)</f>
        <v>2270278.59</v>
      </c>
      <c r="AJ56" s="22">
        <f t="shared" si="200"/>
        <v>0.82134803520245414</v>
      </c>
      <c r="AK56" s="22" t="str">
        <f t="shared" si="122"/>
        <v>св.200</v>
      </c>
      <c r="AL56" s="21">
        <f>SUM(AL57:AL62)</f>
        <v>65365.490000000005</v>
      </c>
      <c r="AM56" s="21">
        <f>SUM(AM57:AM62)</f>
        <v>30100</v>
      </c>
      <c r="AN56" s="21">
        <f>SUM(AN57:AN62)</f>
        <v>35410</v>
      </c>
      <c r="AO56" s="22">
        <f t="shared" si="234"/>
        <v>0.46048763651890312</v>
      </c>
      <c r="AP56" s="22">
        <f t="shared" si="123"/>
        <v>0.85004236091499574</v>
      </c>
      <c r="AQ56" s="21">
        <f>SUM(AQ57:AQ62)</f>
        <v>8349846.8499999996</v>
      </c>
      <c r="AR56" s="21">
        <f t="shared" ref="AR56:AS56" si="238">SUM(AR57:AR62)</f>
        <v>3253022.91</v>
      </c>
      <c r="AS56" s="21">
        <f t="shared" si="238"/>
        <v>3646347.9099999997</v>
      </c>
      <c r="AT56" s="22">
        <f t="shared" si="201"/>
        <v>0.38959072764310643</v>
      </c>
      <c r="AU56" s="22">
        <f t="shared" si="124"/>
        <v>0.89213179605782611</v>
      </c>
      <c r="AV56" s="21">
        <f>SUM(AV57:AV62)</f>
        <v>2215000</v>
      </c>
      <c r="AW56" s="21">
        <f>SUM(AW57:AW62)</f>
        <v>1642742.32</v>
      </c>
      <c r="AX56" s="21">
        <f>SUM(AX57:AX62)</f>
        <v>1534648.15</v>
      </c>
      <c r="AY56" s="22">
        <f t="shared" si="202"/>
        <v>0.74164438826185108</v>
      </c>
      <c r="AZ56" s="22">
        <f t="shared" si="125"/>
        <v>1.0704357998932852</v>
      </c>
      <c r="BA56" s="21">
        <f>SUM(BA57:BA62)</f>
        <v>99545.59</v>
      </c>
      <c r="BB56" s="21">
        <f>SUM(BB57:BB62)</f>
        <v>133650.17000000001</v>
      </c>
      <c r="BC56" s="21">
        <f>SUM(BC57:BC62)</f>
        <v>139615.59</v>
      </c>
      <c r="BD56" s="22">
        <f t="shared" si="126"/>
        <v>1.3426026205681239</v>
      </c>
      <c r="BE56" s="22">
        <f t="shared" si="127"/>
        <v>0.95727253668447787</v>
      </c>
      <c r="BF56" s="21">
        <f>SUM(BF57:BF62)</f>
        <v>469879.9</v>
      </c>
      <c r="BG56" s="21">
        <f>SUM(BG57:BG62)</f>
        <v>260505.96999999997</v>
      </c>
      <c r="BH56" s="21">
        <f>SUM(BH57:BH62)</f>
        <v>315576.59000000003</v>
      </c>
      <c r="BI56" s="22">
        <f t="shared" si="203"/>
        <v>0.55440969064648216</v>
      </c>
      <c r="BJ56" s="22">
        <f t="shared" si="128"/>
        <v>0.82549206200624692</v>
      </c>
      <c r="BK56" s="21">
        <f>SUM(BK57:BK62)</f>
        <v>203800</v>
      </c>
      <c r="BL56" s="21">
        <f>SUM(BL57:BL62)</f>
        <v>152856</v>
      </c>
      <c r="BM56" s="21">
        <f>SUM(BM57:BM62)</f>
        <v>151093.5</v>
      </c>
      <c r="BN56" s="22">
        <f t="shared" si="221"/>
        <v>0.75002944062806676</v>
      </c>
      <c r="BO56" s="22">
        <f t="shared" si="129"/>
        <v>1.0116649624239296</v>
      </c>
      <c r="BP56" s="21">
        <f>SUM(BP57:BP62)</f>
        <v>470592.7</v>
      </c>
      <c r="BQ56" s="21">
        <f>SUM(BQ57:BQ62)</f>
        <v>281308.42000000004</v>
      </c>
      <c r="BR56" s="21">
        <f>SUM(BR57:BR62)</f>
        <v>354299.31</v>
      </c>
      <c r="BS56" s="22">
        <f t="shared" si="204"/>
        <v>0.59777472111233354</v>
      </c>
      <c r="BT56" s="22">
        <f t="shared" si="158"/>
        <v>0.79398523242960883</v>
      </c>
      <c r="BU56" s="21">
        <f>SUM(BU57:BU62)</f>
        <v>77608.02</v>
      </c>
      <c r="BV56" s="21">
        <f>SUM(BV57:BV62)</f>
        <v>18497.640000000003</v>
      </c>
      <c r="BW56" s="21">
        <f>SUM(BW57:BW62)</f>
        <v>43671.59</v>
      </c>
      <c r="BX56" s="22">
        <f t="shared" si="205"/>
        <v>0.2383470161975528</v>
      </c>
      <c r="BY56" s="22">
        <f t="shared" si="131"/>
        <v>0.42356232049256748</v>
      </c>
      <c r="BZ56" s="21">
        <f>SUM(BZ57:BZ62)</f>
        <v>2967469.13</v>
      </c>
      <c r="CA56" s="21">
        <f>SUM(CA57:CA62)</f>
        <v>516180</v>
      </c>
      <c r="CB56" s="21">
        <f>SUM(CB57:CB62)</f>
        <v>391791</v>
      </c>
      <c r="CC56" s="22">
        <f t="shared" si="232"/>
        <v>0.17394620715060313</v>
      </c>
      <c r="CD56" s="22">
        <f t="shared" si="132"/>
        <v>1.3174881505700744</v>
      </c>
      <c r="CE56" s="28">
        <f>SUM(CE57:CE62)</f>
        <v>1830213.22</v>
      </c>
      <c r="CF56" s="28">
        <f t="shared" ref="CF56:CG56" si="239">SUM(CF57:CF62)</f>
        <v>92922.880000000005</v>
      </c>
      <c r="CG56" s="28">
        <f t="shared" si="239"/>
        <v>574227.24</v>
      </c>
      <c r="CH56" s="22">
        <f t="shared" si="133"/>
        <v>5.0771614467958005E-2</v>
      </c>
      <c r="CI56" s="22">
        <f t="shared" si="145"/>
        <v>0.1618224868607766</v>
      </c>
      <c r="CJ56" s="21">
        <f>SUM(CJ57:CJ62)</f>
        <v>0</v>
      </c>
      <c r="CK56" s="21">
        <f>SUM(CK57:CK62)</f>
        <v>7324.35</v>
      </c>
      <c r="CL56" s="21">
        <f>SUM(CL57:CL62)</f>
        <v>21927.24</v>
      </c>
      <c r="CM56" s="22" t="str">
        <f t="shared" si="134"/>
        <v xml:space="preserve"> </v>
      </c>
      <c r="CN56" s="22">
        <f t="shared" si="135"/>
        <v>0.33402972740755332</v>
      </c>
      <c r="CO56" s="21">
        <f>SUM(CO57:CO62)</f>
        <v>1830213.22</v>
      </c>
      <c r="CP56" s="21">
        <f>SUM(CP57:CP62)</f>
        <v>85598.53</v>
      </c>
      <c r="CQ56" s="21">
        <f>SUM(CQ57:CQ62)</f>
        <v>552300</v>
      </c>
      <c r="CR56" s="22">
        <f t="shared" si="136"/>
        <v>4.6769703696053509E-2</v>
      </c>
      <c r="CS56" s="22">
        <f t="shared" si="137"/>
        <v>0.15498556943690023</v>
      </c>
      <c r="CT56" s="21">
        <f>SUM(CT57:CT62)</f>
        <v>0</v>
      </c>
      <c r="CU56" s="21">
        <f>SUM(CU57:CU62)</f>
        <v>0</v>
      </c>
      <c r="CV56" s="21">
        <f>SUM(CV57:CV62)</f>
        <v>0</v>
      </c>
      <c r="CW56" s="41" t="str">
        <f t="shared" si="138"/>
        <v xml:space="preserve"> </v>
      </c>
      <c r="CX56" s="41" t="str">
        <f t="shared" si="139"/>
        <v xml:space="preserve"> </v>
      </c>
      <c r="CY56" s="21">
        <f>SUM(CY57:CY62)</f>
        <v>0</v>
      </c>
      <c r="CZ56" s="21">
        <f>SUM(CZ57:CZ62)</f>
        <v>0</v>
      </c>
      <c r="DA56" s="21">
        <f>SUM(DA57:DA62)</f>
        <v>0</v>
      </c>
      <c r="DB56" s="22" t="str">
        <f t="shared" si="206"/>
        <v xml:space="preserve"> </v>
      </c>
      <c r="DC56" s="22" t="str">
        <f t="shared" si="140"/>
        <v xml:space="preserve"> </v>
      </c>
      <c r="DD56" s="21">
        <f>SUM(DD57:DD62)</f>
        <v>15160.88</v>
      </c>
      <c r="DE56" s="21">
        <f>SUM(DE57:DE62)</f>
        <v>153688.47</v>
      </c>
      <c r="DF56" s="21">
        <f>SUM(DF57:DF62)</f>
        <v>137910.44</v>
      </c>
      <c r="DG56" s="22" t="str">
        <f t="shared" si="207"/>
        <v>СВ.200</v>
      </c>
      <c r="DH56" s="22">
        <f t="shared" si="141"/>
        <v>1.1144077997285775</v>
      </c>
      <c r="DI56" s="21">
        <f>SUM(DI57:DI62)</f>
        <v>-117.15</v>
      </c>
      <c r="DJ56" s="21">
        <f>SUM(DJ57:DJ62)</f>
        <v>3514.5</v>
      </c>
      <c r="DK56" s="22">
        <f>IF(DI56=0," ",IF(DI56/DJ56*100&gt;200,"св.200",DI56/DJ56))</f>
        <v>-3.3333333333333333E-2</v>
      </c>
      <c r="DL56" s="21">
        <f>SUM(DL57:DL62)</f>
        <v>0</v>
      </c>
      <c r="DM56" s="21">
        <f>SUM(DM57:DM62)</f>
        <v>0</v>
      </c>
      <c r="DN56" s="21">
        <f>SUM(DN57:DN62)</f>
        <v>0</v>
      </c>
      <c r="DO56" s="22" t="str">
        <f t="shared" si="208"/>
        <v xml:space="preserve"> </v>
      </c>
      <c r="DP56" s="22" t="str">
        <f t="shared" ref="DP56:DP62" si="240">IF(DM56=0," ",IF(DM56/DN56*100&gt;200,"св.200",DM56/DN56))</f>
        <v xml:space="preserve"> </v>
      </c>
      <c r="DQ56" s="21">
        <f>SUM(DQ57:DQ62)</f>
        <v>0</v>
      </c>
      <c r="DR56" s="21">
        <f>SUM(DR57:DR62)</f>
        <v>0</v>
      </c>
      <c r="DS56" s="21">
        <f>SUM(DS57:DS62)</f>
        <v>0</v>
      </c>
      <c r="DT56" s="22" t="str">
        <f t="shared" si="113"/>
        <v xml:space="preserve"> </v>
      </c>
      <c r="DU56" s="22" t="str">
        <f t="shared" ref="DU56:DU62" si="241">IF(DR56=0," ",IF(DR56/DS56*100&gt;200,"св.200",DR56/DS56))</f>
        <v xml:space="preserve"> </v>
      </c>
    </row>
    <row r="57" spans="1:125" s="29" customFormat="1" ht="16.5" customHeight="1" outlineLevel="1" x14ac:dyDescent="0.25">
      <c r="A57" s="16">
        <v>44</v>
      </c>
      <c r="B57" s="8" t="s">
        <v>76</v>
      </c>
      <c r="C57" s="24">
        <f t="shared" ref="C57:C62" si="242">H57+AQ57</f>
        <v>47886632.890000001</v>
      </c>
      <c r="D57" s="24">
        <f t="shared" ref="D57:D62" si="243">I57+AR57</f>
        <v>35811836.43</v>
      </c>
      <c r="E57" s="24">
        <f t="shared" ref="E57:E62" si="244">J57+AS57</f>
        <v>33562998.119999997</v>
      </c>
      <c r="F57" s="25">
        <f t="shared" si="193"/>
        <v>0.74784619984167777</v>
      </c>
      <c r="G57" s="25">
        <f t="shared" si="194"/>
        <v>1.0670034989710866</v>
      </c>
      <c r="H57" s="15">
        <f t="shared" ref="H57:J62" si="245">W57++AG57+M57+AB57+AL57+R57</f>
        <v>44123618.170000002</v>
      </c>
      <c r="I57" s="20">
        <f t="shared" si="245"/>
        <v>33688221.880000003</v>
      </c>
      <c r="J57" s="15">
        <f t="shared" si="245"/>
        <v>31595304.039999999</v>
      </c>
      <c r="K57" s="25">
        <f t="shared" si="195"/>
        <v>0.76349636038925051</v>
      </c>
      <c r="L57" s="25">
        <f t="shared" si="117"/>
        <v>1.0662414211096163</v>
      </c>
      <c r="M57" s="45">
        <v>38790973.600000001</v>
      </c>
      <c r="N57" s="45">
        <v>29975516.23</v>
      </c>
      <c r="O57" s="45">
        <v>29546515.789999999</v>
      </c>
      <c r="P57" s="25">
        <f t="shared" si="196"/>
        <v>0.77274462196019744</v>
      </c>
      <c r="Q57" s="25">
        <f t="shared" si="118"/>
        <v>1.0145194933659554</v>
      </c>
      <c r="R57" s="45">
        <v>1132910</v>
      </c>
      <c r="S57" s="45">
        <v>840084.78</v>
      </c>
      <c r="T57" s="45">
        <v>707245.27</v>
      </c>
      <c r="U57" s="25">
        <f t="shared" si="197"/>
        <v>0.74152825908501119</v>
      </c>
      <c r="V57" s="25">
        <f t="shared" si="119"/>
        <v>1.1878266502934689</v>
      </c>
      <c r="W57" s="45">
        <v>2550</v>
      </c>
      <c r="X57" s="45">
        <v>5550</v>
      </c>
      <c r="Y57" s="45"/>
      <c r="Z57" s="25" t="str">
        <f t="shared" si="198"/>
        <v>СВ.200</v>
      </c>
      <c r="AA57" s="25" t="str">
        <f t="shared" si="120"/>
        <v xml:space="preserve"> </v>
      </c>
      <c r="AB57" s="45">
        <v>1400000</v>
      </c>
      <c r="AC57" s="45">
        <v>282596.43</v>
      </c>
      <c r="AD57" s="45">
        <v>290271.71999999997</v>
      </c>
      <c r="AE57" s="25">
        <f t="shared" si="199"/>
        <v>0.20185459285714286</v>
      </c>
      <c r="AF57" s="25">
        <f t="shared" si="121"/>
        <v>0.97355825775931604</v>
      </c>
      <c r="AG57" s="45">
        <v>2797184.57</v>
      </c>
      <c r="AH57" s="45">
        <v>2584474.44</v>
      </c>
      <c r="AI57" s="45">
        <v>1051271.26</v>
      </c>
      <c r="AJ57" s="25">
        <f t="shared" si="200"/>
        <v>0.92395563300279471</v>
      </c>
      <c r="AK57" s="25" t="str">
        <f t="shared" si="122"/>
        <v>св.200</v>
      </c>
      <c r="AL57" s="45"/>
      <c r="AM57" s="45"/>
      <c r="AN57" s="45"/>
      <c r="AO57" s="25" t="str">
        <f t="shared" si="234"/>
        <v xml:space="preserve"> </v>
      </c>
      <c r="AP57" s="25" t="str">
        <f t="shared" si="123"/>
        <v xml:space="preserve"> </v>
      </c>
      <c r="AQ57" s="9">
        <f t="shared" ref="AQ57:AQ62" si="246">AV57+BA57+BF57+BK57+BP57+BU57+BZ57+CE57+CY57+DD57+DL57+CT57+DQ57</f>
        <v>3763014.7199999997</v>
      </c>
      <c r="AR57" s="9">
        <f>AW57+BB57+BG57+BL57+BQ57+BV57+CA57+CF57+CZ57+DE57+DM57+CU57+DI57+DR57+210.78</f>
        <v>2123614.5500000003</v>
      </c>
      <c r="AS57" s="9">
        <f t="shared" ref="AS57:AS62" si="247">AX57+BC57+BH57+BM57+BR57+BW57+CB57+CG57+DA57+DF57+DN57+CV57+DJ57</f>
        <v>1967694.0799999998</v>
      </c>
      <c r="AT57" s="25">
        <f t="shared" si="201"/>
        <v>0.56433862421882852</v>
      </c>
      <c r="AU57" s="25">
        <f t="shared" si="124"/>
        <v>1.0792401987609783</v>
      </c>
      <c r="AV57" s="45">
        <v>2215000</v>
      </c>
      <c r="AW57" s="45">
        <v>1642742.32</v>
      </c>
      <c r="AX57" s="45">
        <v>1534648.15</v>
      </c>
      <c r="AY57" s="25">
        <f t="shared" si="202"/>
        <v>0.74164438826185108</v>
      </c>
      <c r="AZ57" s="25">
        <f t="shared" si="125"/>
        <v>1.0704357998932852</v>
      </c>
      <c r="BA57" s="45">
        <v>23301.37</v>
      </c>
      <c r="BB57" s="45">
        <v>76574.820000000007</v>
      </c>
      <c r="BC57" s="45">
        <v>12372.99</v>
      </c>
      <c r="BD57" s="25" t="str">
        <f t="shared" si="126"/>
        <v>СВ.200</v>
      </c>
      <c r="BE57" s="25" t="str">
        <f t="shared" si="127"/>
        <v>св.200</v>
      </c>
      <c r="BF57" s="45">
        <v>295.05</v>
      </c>
      <c r="BG57" s="45">
        <v>295.05</v>
      </c>
      <c r="BH57" s="45">
        <v>11991.81</v>
      </c>
      <c r="BI57" s="25">
        <f t="shared" si="203"/>
        <v>1</v>
      </c>
      <c r="BJ57" s="25">
        <f t="shared" si="128"/>
        <v>2.4604292429583192E-2</v>
      </c>
      <c r="BK57" s="45"/>
      <c r="BL57" s="45"/>
      <c r="BM57" s="45"/>
      <c r="BN57" s="25" t="str">
        <f t="shared" si="221"/>
        <v xml:space="preserve"> </v>
      </c>
      <c r="BO57" s="25" t="str">
        <f t="shared" si="129"/>
        <v xml:space="preserve"> </v>
      </c>
      <c r="BP57" s="45">
        <v>260592.7</v>
      </c>
      <c r="BQ57" s="45">
        <v>236708.76</v>
      </c>
      <c r="BR57" s="45">
        <v>236452.45</v>
      </c>
      <c r="BS57" s="25">
        <f t="shared" si="204"/>
        <v>0.90834762447298023</v>
      </c>
      <c r="BT57" s="25">
        <f t="shared" si="158"/>
        <v>1.0010839811556191</v>
      </c>
      <c r="BU57" s="45">
        <v>10000</v>
      </c>
      <c r="BV57" s="45">
        <v>6070</v>
      </c>
      <c r="BW57" s="45">
        <v>5050</v>
      </c>
      <c r="BX57" s="25">
        <f t="shared" si="205"/>
        <v>0.60699999999999998</v>
      </c>
      <c r="BY57" s="25">
        <f t="shared" si="131"/>
        <v>1.2019801980198019</v>
      </c>
      <c r="BZ57" s="45">
        <v>1238664.72</v>
      </c>
      <c r="CA57" s="45"/>
      <c r="CB57" s="45">
        <v>7341</v>
      </c>
      <c r="CC57" s="25" t="str">
        <f t="shared" si="232"/>
        <v xml:space="preserve"> </v>
      </c>
      <c r="CD57" s="25">
        <f t="shared" si="132"/>
        <v>0</v>
      </c>
      <c r="CE57" s="24">
        <f t="shared" ref="CE57:CG62" si="248">CJ57+CO57</f>
        <v>0</v>
      </c>
      <c r="CF57" s="24">
        <f t="shared" si="248"/>
        <v>7324.35</v>
      </c>
      <c r="CG57" s="24">
        <f t="shared" si="248"/>
        <v>21927.24</v>
      </c>
      <c r="CH57" s="33" t="str">
        <f t="shared" si="133"/>
        <v xml:space="preserve"> </v>
      </c>
      <c r="CI57" s="25">
        <f t="shared" si="145"/>
        <v>0.33402972740755332</v>
      </c>
      <c r="CJ57" s="45"/>
      <c r="CK57" s="45">
        <v>7324.35</v>
      </c>
      <c r="CL57" s="45">
        <v>21927.24</v>
      </c>
      <c r="CM57" s="25" t="str">
        <f t="shared" si="134"/>
        <v xml:space="preserve"> </v>
      </c>
      <c r="CN57" s="25">
        <f t="shared" si="135"/>
        <v>0.33402972740755332</v>
      </c>
      <c r="CO57" s="45"/>
      <c r="CP57" s="45"/>
      <c r="CQ57" s="45"/>
      <c r="CR57" s="25" t="str">
        <f t="shared" si="136"/>
        <v xml:space="preserve"> </v>
      </c>
      <c r="CS57" s="25" t="str">
        <f t="shared" si="137"/>
        <v xml:space="preserve"> </v>
      </c>
      <c r="CT57" s="45"/>
      <c r="CU57" s="45"/>
      <c r="CV57" s="45"/>
      <c r="CW57" s="25" t="str">
        <f t="shared" si="138"/>
        <v xml:space="preserve"> </v>
      </c>
      <c r="CX57" s="25" t="str">
        <f t="shared" si="139"/>
        <v xml:space="preserve"> </v>
      </c>
      <c r="CY57" s="45"/>
      <c r="CZ57" s="45"/>
      <c r="DA57" s="45"/>
      <c r="DB57" s="25" t="str">
        <f t="shared" si="206"/>
        <v xml:space="preserve"> </v>
      </c>
      <c r="DC57" s="25" t="str">
        <f t="shared" si="140"/>
        <v xml:space="preserve"> </v>
      </c>
      <c r="DD57" s="45">
        <v>15160.88</v>
      </c>
      <c r="DE57" s="45">
        <v>153688.47</v>
      </c>
      <c r="DF57" s="45">
        <v>137910.44</v>
      </c>
      <c r="DG57" s="25" t="str">
        <f t="shared" si="207"/>
        <v>СВ.200</v>
      </c>
      <c r="DH57" s="25">
        <f t="shared" si="141"/>
        <v>1.1144077997285775</v>
      </c>
      <c r="DI57" s="45"/>
      <c r="DJ57" s="45"/>
      <c r="DK57" s="25" t="str">
        <f>IF(DJ57=0," ",IF(DI57/DJ57*100&gt;200,"св.200",DI57/DJ57))</f>
        <v xml:space="preserve"> </v>
      </c>
      <c r="DL57" s="45"/>
      <c r="DM57" s="45"/>
      <c r="DN57" s="45"/>
      <c r="DO57" s="25" t="str">
        <f t="shared" si="208"/>
        <v xml:space="preserve"> </v>
      </c>
      <c r="DP57" s="25" t="str">
        <f t="shared" si="240"/>
        <v xml:space="preserve"> </v>
      </c>
      <c r="DQ57" s="45"/>
      <c r="DR57" s="45"/>
      <c r="DS57" s="31"/>
      <c r="DT57" s="25" t="str">
        <f t="shared" si="113"/>
        <v xml:space="preserve"> </v>
      </c>
      <c r="DU57" s="25" t="str">
        <f t="shared" si="241"/>
        <v xml:space="preserve"> </v>
      </c>
    </row>
    <row r="58" spans="1:125" s="29" customFormat="1" ht="15.75" customHeight="1" outlineLevel="1" x14ac:dyDescent="0.25">
      <c r="A58" s="16">
        <f>A57+1</f>
        <v>45</v>
      </c>
      <c r="B58" s="8" t="s">
        <v>58</v>
      </c>
      <c r="C58" s="24">
        <f t="shared" si="242"/>
        <v>879500</v>
      </c>
      <c r="D58" s="24">
        <f t="shared" si="243"/>
        <v>543038.53</v>
      </c>
      <c r="E58" s="24">
        <f t="shared" si="244"/>
        <v>527617.30000000005</v>
      </c>
      <c r="F58" s="25">
        <f t="shared" si="193"/>
        <v>0.61744005685048331</v>
      </c>
      <c r="G58" s="25">
        <f t="shared" si="194"/>
        <v>1.0292280598077432</v>
      </c>
      <c r="H58" s="15">
        <f t="shared" si="245"/>
        <v>389500</v>
      </c>
      <c r="I58" s="20">
        <f t="shared" si="245"/>
        <v>478338</v>
      </c>
      <c r="J58" s="15">
        <f t="shared" si="245"/>
        <v>225520.44</v>
      </c>
      <c r="K58" s="25">
        <f t="shared" si="195"/>
        <v>1.2280821566110398</v>
      </c>
      <c r="L58" s="25" t="str">
        <f t="shared" si="117"/>
        <v>св.200</v>
      </c>
      <c r="M58" s="45">
        <v>87500</v>
      </c>
      <c r="N58" s="45">
        <v>62436.3</v>
      </c>
      <c r="O58" s="45">
        <v>66948.070000000007</v>
      </c>
      <c r="P58" s="25">
        <f t="shared" si="196"/>
        <v>0.71355771428571435</v>
      </c>
      <c r="Q58" s="25">
        <f t="shared" si="118"/>
        <v>0.93260791535887433</v>
      </c>
      <c r="R58" s="45"/>
      <c r="S58" s="45"/>
      <c r="T58" s="45"/>
      <c r="U58" s="25" t="str">
        <f t="shared" si="197"/>
        <v xml:space="preserve"> </v>
      </c>
      <c r="V58" s="25" t="str">
        <f t="shared" ref="V58:V62" si="249">IF(S58=0," ",IF(S58/T58*100&gt;200,"св.200",S58/T58))</f>
        <v xml:space="preserve"> </v>
      </c>
      <c r="W58" s="45"/>
      <c r="X58" s="45"/>
      <c r="Y58" s="45"/>
      <c r="Z58" s="25" t="str">
        <f t="shared" si="198"/>
        <v xml:space="preserve"> </v>
      </c>
      <c r="AA58" s="25" t="str">
        <f t="shared" si="120"/>
        <v xml:space="preserve"> </v>
      </c>
      <c r="AB58" s="45">
        <v>55000</v>
      </c>
      <c r="AC58" s="45">
        <v>-10006.25</v>
      </c>
      <c r="AD58" s="45">
        <v>17877.419999999998</v>
      </c>
      <c r="AE58" s="25" t="str">
        <f t="shared" si="199"/>
        <v xml:space="preserve"> </v>
      </c>
      <c r="AF58" s="25">
        <f t="shared" si="121"/>
        <v>-0.55971443306696389</v>
      </c>
      <c r="AG58" s="45">
        <v>237000</v>
      </c>
      <c r="AH58" s="45">
        <v>418507.95</v>
      </c>
      <c r="AI58" s="45">
        <v>136094.95000000001</v>
      </c>
      <c r="AJ58" s="25">
        <f t="shared" si="200"/>
        <v>1.7658563291139242</v>
      </c>
      <c r="AK58" s="25" t="str">
        <f t="shared" si="122"/>
        <v>св.200</v>
      </c>
      <c r="AL58" s="45">
        <v>10000</v>
      </c>
      <c r="AM58" s="45">
        <v>7400</v>
      </c>
      <c r="AN58" s="45">
        <v>4600</v>
      </c>
      <c r="AO58" s="25">
        <f t="shared" si="234"/>
        <v>0.74</v>
      </c>
      <c r="AP58" s="25">
        <f t="shared" si="123"/>
        <v>1.6086956521739131</v>
      </c>
      <c r="AQ58" s="9">
        <f t="shared" si="246"/>
        <v>490000</v>
      </c>
      <c r="AR58" s="9">
        <f t="shared" ref="AR58:AR62" si="250">AW58+BB58+BG58+BL58+BQ58+BV58+CA58+CF58+CZ58+DE58+DM58+CU58+DI58+DR58</f>
        <v>64700.530000000006</v>
      </c>
      <c r="AS58" s="9">
        <f t="shared" si="247"/>
        <v>302096.86</v>
      </c>
      <c r="AT58" s="25">
        <f t="shared" si="201"/>
        <v>0.1320418979591837</v>
      </c>
      <c r="AU58" s="25">
        <f t="shared" si="124"/>
        <v>0.21417147467206382</v>
      </c>
      <c r="AV58" s="45"/>
      <c r="AW58" s="45"/>
      <c r="AX58" s="45"/>
      <c r="AY58" s="25" t="str">
        <f t="shared" si="202"/>
        <v xml:space="preserve"> </v>
      </c>
      <c r="AZ58" s="25" t="str">
        <f t="shared" si="125"/>
        <v xml:space="preserve"> </v>
      </c>
      <c r="BA58" s="45"/>
      <c r="BB58" s="45"/>
      <c r="BC58" s="45"/>
      <c r="BD58" s="25" t="str">
        <f t="shared" si="126"/>
        <v xml:space="preserve"> </v>
      </c>
      <c r="BE58" s="25" t="str">
        <f t="shared" si="127"/>
        <v xml:space="preserve"> </v>
      </c>
      <c r="BF58" s="45">
        <v>60000</v>
      </c>
      <c r="BG58" s="45">
        <v>9281.25</v>
      </c>
      <c r="BH58" s="45">
        <v>8250</v>
      </c>
      <c r="BI58" s="25">
        <f t="shared" si="203"/>
        <v>0.15468750000000001</v>
      </c>
      <c r="BJ58" s="25">
        <f t="shared" si="128"/>
        <v>1.125</v>
      </c>
      <c r="BK58" s="45"/>
      <c r="BL58" s="45"/>
      <c r="BM58" s="45"/>
      <c r="BN58" s="25" t="str">
        <f t="shared" si="221"/>
        <v xml:space="preserve"> </v>
      </c>
      <c r="BO58" s="25" t="str">
        <f t="shared" si="129"/>
        <v xml:space="preserve"> </v>
      </c>
      <c r="BP58" s="45">
        <v>210000</v>
      </c>
      <c r="BQ58" s="45">
        <v>44599.66</v>
      </c>
      <c r="BR58" s="45">
        <v>117846.86</v>
      </c>
      <c r="BS58" s="25">
        <f t="shared" si="204"/>
        <v>0.21237933333333334</v>
      </c>
      <c r="BT58" s="25">
        <f t="shared" si="158"/>
        <v>0.37845437714674796</v>
      </c>
      <c r="BU58" s="45"/>
      <c r="BV58" s="45">
        <v>10819.62</v>
      </c>
      <c r="BW58" s="45"/>
      <c r="BX58" s="25" t="str">
        <f t="shared" si="205"/>
        <v xml:space="preserve"> </v>
      </c>
      <c r="BY58" s="25" t="str">
        <f t="shared" si="131"/>
        <v xml:space="preserve"> </v>
      </c>
      <c r="BZ58" s="45">
        <v>220000</v>
      </c>
      <c r="CA58" s="45"/>
      <c r="CB58" s="45">
        <v>176000</v>
      </c>
      <c r="CC58" s="25" t="str">
        <f t="shared" si="232"/>
        <v xml:space="preserve"> </v>
      </c>
      <c r="CD58" s="25">
        <f t="shared" si="132"/>
        <v>0</v>
      </c>
      <c r="CE58" s="24">
        <f t="shared" si="248"/>
        <v>0</v>
      </c>
      <c r="CF58" s="24">
        <f t="shared" si="248"/>
        <v>0</v>
      </c>
      <c r="CG58" s="24">
        <f t="shared" si="248"/>
        <v>0</v>
      </c>
      <c r="CH58" s="33" t="str">
        <f t="shared" si="133"/>
        <v xml:space="preserve"> </v>
      </c>
      <c r="CI58" s="25" t="str">
        <f t="shared" si="145"/>
        <v xml:space="preserve"> </v>
      </c>
      <c r="CJ58" s="45"/>
      <c r="CK58" s="45"/>
      <c r="CL58" s="45"/>
      <c r="CM58" s="25" t="str">
        <f t="shared" si="134"/>
        <v xml:space="preserve"> </v>
      </c>
      <c r="CN58" s="25" t="str">
        <f t="shared" si="135"/>
        <v xml:space="preserve"> </v>
      </c>
      <c r="CO58" s="45"/>
      <c r="CP58" s="45"/>
      <c r="CQ58" s="45"/>
      <c r="CR58" s="25" t="str">
        <f t="shared" si="136"/>
        <v xml:space="preserve"> </v>
      </c>
      <c r="CS58" s="25" t="str">
        <f t="shared" si="137"/>
        <v xml:space="preserve"> </v>
      </c>
      <c r="CT58" s="45"/>
      <c r="CU58" s="45"/>
      <c r="CV58" s="45"/>
      <c r="CW58" s="25" t="str">
        <f t="shared" si="138"/>
        <v xml:space="preserve"> </v>
      </c>
      <c r="CX58" s="25" t="str">
        <f t="shared" si="139"/>
        <v xml:space="preserve"> </v>
      </c>
      <c r="CY58" s="45"/>
      <c r="CZ58" s="45"/>
      <c r="DA58" s="45"/>
      <c r="DB58" s="25" t="str">
        <f t="shared" si="206"/>
        <v xml:space="preserve"> </v>
      </c>
      <c r="DC58" s="25" t="str">
        <f t="shared" si="140"/>
        <v xml:space="preserve"> </v>
      </c>
      <c r="DD58" s="45"/>
      <c r="DE58" s="45"/>
      <c r="DF58" s="45"/>
      <c r="DG58" s="25" t="str">
        <f t="shared" si="207"/>
        <v xml:space="preserve"> </v>
      </c>
      <c r="DH58" s="25" t="str">
        <f t="shared" si="141"/>
        <v xml:space="preserve"> </v>
      </c>
      <c r="DI58" s="45"/>
      <c r="DJ58" s="45"/>
      <c r="DK58" s="25" t="str">
        <f>IF(DJ58=0," ",IF(DI58/DJ58*100&gt;200,"св.200",DI58/DJ58))</f>
        <v xml:space="preserve"> </v>
      </c>
      <c r="DL58" s="45"/>
      <c r="DM58" s="45"/>
      <c r="DN58" s="45"/>
      <c r="DO58" s="25" t="str">
        <f t="shared" si="208"/>
        <v xml:space="preserve"> </v>
      </c>
      <c r="DP58" s="25" t="str">
        <f t="shared" si="240"/>
        <v xml:space="preserve"> </v>
      </c>
      <c r="DQ58" s="45"/>
      <c r="DR58" s="45"/>
      <c r="DS58" s="31"/>
      <c r="DT58" s="25" t="str">
        <f t="shared" si="113"/>
        <v xml:space="preserve"> </v>
      </c>
      <c r="DU58" s="25" t="str">
        <f t="shared" si="241"/>
        <v xml:space="preserve"> </v>
      </c>
    </row>
    <row r="59" spans="1:125" s="29" customFormat="1" ht="16.5" customHeight="1" outlineLevel="1" x14ac:dyDescent="0.25">
      <c r="A59" s="16">
        <f t="shared" ref="A59:A62" si="251">A58+1</f>
        <v>46</v>
      </c>
      <c r="B59" s="8" t="s">
        <v>62</v>
      </c>
      <c r="C59" s="24">
        <f t="shared" si="242"/>
        <v>2001583.22</v>
      </c>
      <c r="D59" s="24">
        <f t="shared" si="243"/>
        <v>718059.97</v>
      </c>
      <c r="E59" s="24">
        <f t="shared" si="244"/>
        <v>670811.53</v>
      </c>
      <c r="F59" s="25">
        <f t="shared" si="193"/>
        <v>0.35874599808045954</v>
      </c>
      <c r="G59" s="25">
        <f t="shared" si="194"/>
        <v>1.0704347464033601</v>
      </c>
      <c r="H59" s="15">
        <f t="shared" si="245"/>
        <v>1021050</v>
      </c>
      <c r="I59" s="20">
        <f t="shared" si="245"/>
        <v>503855.31</v>
      </c>
      <c r="J59" s="15">
        <f t="shared" si="245"/>
        <v>359051.11</v>
      </c>
      <c r="K59" s="25">
        <f t="shared" si="195"/>
        <v>0.4934678125459086</v>
      </c>
      <c r="L59" s="25">
        <f t="shared" si="117"/>
        <v>1.4032969011013503</v>
      </c>
      <c r="M59" s="45">
        <v>198250</v>
      </c>
      <c r="N59" s="45">
        <v>148097.68</v>
      </c>
      <c r="O59" s="45">
        <v>84681.03</v>
      </c>
      <c r="P59" s="25">
        <f t="shared" si="196"/>
        <v>0.74702486759142495</v>
      </c>
      <c r="Q59" s="25">
        <f t="shared" si="118"/>
        <v>1.7488885054893639</v>
      </c>
      <c r="R59" s="45"/>
      <c r="S59" s="45"/>
      <c r="T59" s="45"/>
      <c r="U59" s="25" t="str">
        <f t="shared" si="197"/>
        <v xml:space="preserve"> </v>
      </c>
      <c r="V59" s="25" t="str">
        <f t="shared" si="249"/>
        <v xml:space="preserve"> </v>
      </c>
      <c r="W59" s="45">
        <v>10800</v>
      </c>
      <c r="X59" s="45">
        <v>10513</v>
      </c>
      <c r="Y59" s="45">
        <v>5088.9399999999996</v>
      </c>
      <c r="Z59" s="25">
        <f t="shared" si="198"/>
        <v>0.97342592592592592</v>
      </c>
      <c r="AA59" s="25" t="str">
        <f t="shared" si="120"/>
        <v>св.200</v>
      </c>
      <c r="AB59" s="45">
        <v>110000</v>
      </c>
      <c r="AC59" s="45">
        <v>96396.24</v>
      </c>
      <c r="AD59" s="45">
        <v>16523.259999999998</v>
      </c>
      <c r="AE59" s="25">
        <f t="shared" si="199"/>
        <v>0.87632945454545463</v>
      </c>
      <c r="AF59" s="25" t="str">
        <f t="shared" si="121"/>
        <v>св.200</v>
      </c>
      <c r="AG59" s="45">
        <v>680000</v>
      </c>
      <c r="AH59" s="45">
        <v>238248.39</v>
      </c>
      <c r="AI59" s="45">
        <v>244257.88</v>
      </c>
      <c r="AJ59" s="25">
        <f t="shared" si="200"/>
        <v>0.35036527941176471</v>
      </c>
      <c r="AK59" s="25">
        <f t="shared" si="122"/>
        <v>0.97539694522854292</v>
      </c>
      <c r="AL59" s="45">
        <v>22000</v>
      </c>
      <c r="AM59" s="45">
        <v>10600</v>
      </c>
      <c r="AN59" s="45">
        <v>8500</v>
      </c>
      <c r="AO59" s="25">
        <f t="shared" si="234"/>
        <v>0.48181818181818181</v>
      </c>
      <c r="AP59" s="25">
        <f t="shared" si="123"/>
        <v>1.2470588235294118</v>
      </c>
      <c r="AQ59" s="9">
        <f t="shared" si="246"/>
        <v>980533.22</v>
      </c>
      <c r="AR59" s="9">
        <f t="shared" si="250"/>
        <v>214204.66</v>
      </c>
      <c r="AS59" s="9">
        <f t="shared" si="247"/>
        <v>311760.42000000004</v>
      </c>
      <c r="AT59" s="25">
        <f t="shared" si="201"/>
        <v>0.21845732059949993</v>
      </c>
      <c r="AU59" s="25">
        <f t="shared" si="124"/>
        <v>0.68708099636252729</v>
      </c>
      <c r="AV59" s="45"/>
      <c r="AW59" s="45"/>
      <c r="AX59" s="45"/>
      <c r="AY59" s="25" t="str">
        <f t="shared" si="202"/>
        <v xml:space="preserve"> </v>
      </c>
      <c r="AZ59" s="25" t="str">
        <f t="shared" si="125"/>
        <v xml:space="preserve"> </v>
      </c>
      <c r="BA59" s="45">
        <v>44.22</v>
      </c>
      <c r="BB59" s="45"/>
      <c r="BC59" s="45"/>
      <c r="BD59" s="25" t="str">
        <f t="shared" si="126"/>
        <v xml:space="preserve"> </v>
      </c>
      <c r="BE59" s="25" t="str">
        <f t="shared" si="127"/>
        <v xml:space="preserve"> </v>
      </c>
      <c r="BF59" s="45">
        <v>289955.78000000003</v>
      </c>
      <c r="BG59" s="45">
        <v>214204.66</v>
      </c>
      <c r="BH59" s="45">
        <v>221040.42</v>
      </c>
      <c r="BI59" s="25">
        <f t="shared" si="203"/>
        <v>0.73874940516791898</v>
      </c>
      <c r="BJ59" s="25">
        <f t="shared" si="128"/>
        <v>0.96907461540292039</v>
      </c>
      <c r="BK59" s="45"/>
      <c r="BL59" s="45"/>
      <c r="BM59" s="45"/>
      <c r="BN59" s="25" t="str">
        <f t="shared" si="221"/>
        <v xml:space="preserve"> </v>
      </c>
      <c r="BO59" s="25" t="str">
        <f t="shared" si="129"/>
        <v xml:space="preserve"> </v>
      </c>
      <c r="BP59" s="45"/>
      <c r="BQ59" s="45"/>
      <c r="BR59" s="45"/>
      <c r="BS59" s="25" t="str">
        <f t="shared" si="204"/>
        <v xml:space="preserve"> </v>
      </c>
      <c r="BT59" s="25" t="str">
        <f t="shared" si="158"/>
        <v xml:space="preserve"> </v>
      </c>
      <c r="BU59" s="45"/>
      <c r="BV59" s="45"/>
      <c r="BW59" s="45"/>
      <c r="BX59" s="25" t="str">
        <f t="shared" si="205"/>
        <v xml:space="preserve"> </v>
      </c>
      <c r="BY59" s="25" t="str">
        <f t="shared" si="131"/>
        <v xml:space="preserve"> </v>
      </c>
      <c r="BZ59" s="45"/>
      <c r="CA59" s="45"/>
      <c r="CB59" s="45"/>
      <c r="CC59" s="25" t="str">
        <f t="shared" si="232"/>
        <v xml:space="preserve"> </v>
      </c>
      <c r="CD59" s="25" t="str">
        <f t="shared" si="132"/>
        <v xml:space="preserve"> </v>
      </c>
      <c r="CE59" s="24">
        <f t="shared" si="248"/>
        <v>690533.22</v>
      </c>
      <c r="CF59" s="24">
        <f t="shared" si="248"/>
        <v>0</v>
      </c>
      <c r="CG59" s="24">
        <f t="shared" si="248"/>
        <v>90720</v>
      </c>
      <c r="CH59" s="33" t="str">
        <f t="shared" si="133"/>
        <v xml:space="preserve"> </v>
      </c>
      <c r="CI59" s="25">
        <f t="shared" si="145"/>
        <v>0</v>
      </c>
      <c r="CJ59" s="45"/>
      <c r="CK59" s="45"/>
      <c r="CL59" s="45"/>
      <c r="CM59" s="25" t="str">
        <f t="shared" si="134"/>
        <v xml:space="preserve"> </v>
      </c>
      <c r="CN59" s="25" t="str">
        <f t="shared" si="135"/>
        <v xml:space="preserve"> </v>
      </c>
      <c r="CO59" s="45">
        <v>690533.22</v>
      </c>
      <c r="CP59" s="45"/>
      <c r="CQ59" s="45">
        <v>90720</v>
      </c>
      <c r="CR59" s="25" t="str">
        <f t="shared" si="136"/>
        <v xml:space="preserve"> </v>
      </c>
      <c r="CS59" s="25">
        <f t="shared" si="137"/>
        <v>0</v>
      </c>
      <c r="CT59" s="45"/>
      <c r="CU59" s="45"/>
      <c r="CV59" s="45"/>
      <c r="CW59" s="25" t="str">
        <f t="shared" si="138"/>
        <v xml:space="preserve"> </v>
      </c>
      <c r="CX59" s="25" t="str">
        <f t="shared" si="139"/>
        <v xml:space="preserve"> </v>
      </c>
      <c r="CY59" s="45"/>
      <c r="CZ59" s="45"/>
      <c r="DA59" s="45"/>
      <c r="DB59" s="25" t="str">
        <f t="shared" si="206"/>
        <v xml:space="preserve"> </v>
      </c>
      <c r="DC59" s="25" t="str">
        <f t="shared" si="140"/>
        <v xml:space="preserve"> </v>
      </c>
      <c r="DD59" s="45"/>
      <c r="DE59" s="45"/>
      <c r="DF59" s="45"/>
      <c r="DG59" s="25" t="str">
        <f t="shared" si="207"/>
        <v xml:space="preserve"> </v>
      </c>
      <c r="DH59" s="25" t="str">
        <f t="shared" si="141"/>
        <v xml:space="preserve"> </v>
      </c>
      <c r="DI59" s="45"/>
      <c r="DJ59" s="45"/>
      <c r="DK59" s="25" t="str">
        <f>IF(DJ59=0," ",IF(DI59/DJ59*100&gt;200,"св.200",DI59/DJ59))</f>
        <v xml:space="preserve"> </v>
      </c>
      <c r="DL59" s="45"/>
      <c r="DM59" s="45"/>
      <c r="DN59" s="45"/>
      <c r="DO59" s="25" t="str">
        <f t="shared" si="208"/>
        <v xml:space="preserve"> </v>
      </c>
      <c r="DP59" s="25" t="str">
        <f t="shared" si="240"/>
        <v xml:space="preserve"> </v>
      </c>
      <c r="DQ59" s="45"/>
      <c r="DR59" s="45"/>
      <c r="DS59" s="31"/>
      <c r="DT59" s="25" t="str">
        <f t="shared" si="113"/>
        <v xml:space="preserve"> </v>
      </c>
      <c r="DU59" s="25" t="str">
        <f t="shared" si="241"/>
        <v xml:space="preserve"> </v>
      </c>
    </row>
    <row r="60" spans="1:125" s="29" customFormat="1" ht="15.75" customHeight="1" outlineLevel="1" x14ac:dyDescent="0.25">
      <c r="A60" s="16">
        <f t="shared" si="251"/>
        <v>47</v>
      </c>
      <c r="B60" s="8" t="s">
        <v>24</v>
      </c>
      <c r="C60" s="24">
        <f t="shared" si="242"/>
        <v>1277629.0699999998</v>
      </c>
      <c r="D60" s="24">
        <f t="shared" si="243"/>
        <v>248041.52000000002</v>
      </c>
      <c r="E60" s="24">
        <f t="shared" si="244"/>
        <v>409001.70999999996</v>
      </c>
      <c r="F60" s="25">
        <f t="shared" si="193"/>
        <v>0.1941420446859432</v>
      </c>
      <c r="G60" s="25">
        <f t="shared" si="194"/>
        <v>0.60645594855825924</v>
      </c>
      <c r="H60" s="15">
        <f t="shared" si="245"/>
        <v>660000</v>
      </c>
      <c r="I60" s="20">
        <f t="shared" si="245"/>
        <v>237498.02000000002</v>
      </c>
      <c r="J60" s="15">
        <f t="shared" si="245"/>
        <v>405487.20999999996</v>
      </c>
      <c r="K60" s="25">
        <f t="shared" si="195"/>
        <v>0.35984548484848489</v>
      </c>
      <c r="L60" s="25">
        <f t="shared" si="117"/>
        <v>0.58571026198335585</v>
      </c>
      <c r="M60" s="45">
        <v>220000</v>
      </c>
      <c r="N60" s="45">
        <v>72063.55</v>
      </c>
      <c r="O60" s="45">
        <v>62180.84</v>
      </c>
      <c r="P60" s="25">
        <f t="shared" si="196"/>
        <v>0.32756159090909093</v>
      </c>
      <c r="Q60" s="25">
        <f t="shared" si="118"/>
        <v>1.1589349709653329</v>
      </c>
      <c r="R60" s="45"/>
      <c r="S60" s="45"/>
      <c r="T60" s="45"/>
      <c r="U60" s="25" t="str">
        <f t="shared" si="197"/>
        <v xml:space="preserve"> </v>
      </c>
      <c r="V60" s="25" t="str">
        <f t="shared" si="249"/>
        <v xml:space="preserve"> </v>
      </c>
      <c r="W60" s="45"/>
      <c r="X60" s="45"/>
      <c r="Y60" s="45"/>
      <c r="Z60" s="25" t="str">
        <f t="shared" si="198"/>
        <v xml:space="preserve"> </v>
      </c>
      <c r="AA60" s="25" t="str">
        <f t="shared" si="120"/>
        <v xml:space="preserve"> </v>
      </c>
      <c r="AB60" s="45">
        <v>110000</v>
      </c>
      <c r="AC60" s="45">
        <v>33012.19</v>
      </c>
      <c r="AD60" s="45">
        <v>84719.37</v>
      </c>
      <c r="AE60" s="25">
        <f t="shared" si="199"/>
        <v>0.30011081818181823</v>
      </c>
      <c r="AF60" s="25">
        <f t="shared" si="121"/>
        <v>0.38966519699095975</v>
      </c>
      <c r="AG60" s="45">
        <v>320000</v>
      </c>
      <c r="AH60" s="45">
        <v>128422.28</v>
      </c>
      <c r="AI60" s="45">
        <v>255837</v>
      </c>
      <c r="AJ60" s="25">
        <f t="shared" si="200"/>
        <v>0.40131962500000001</v>
      </c>
      <c r="AK60" s="25">
        <f t="shared" si="122"/>
        <v>0.50196914441617124</v>
      </c>
      <c r="AL60" s="45">
        <v>10000</v>
      </c>
      <c r="AM60" s="45">
        <v>4000</v>
      </c>
      <c r="AN60" s="45">
        <v>2750</v>
      </c>
      <c r="AO60" s="25">
        <f t="shared" si="234"/>
        <v>0.4</v>
      </c>
      <c r="AP60" s="25">
        <f t="shared" si="123"/>
        <v>1.4545454545454546</v>
      </c>
      <c r="AQ60" s="9">
        <f t="shared" si="246"/>
        <v>617629.06999999995</v>
      </c>
      <c r="AR60" s="9">
        <f t="shared" si="250"/>
        <v>10543.5</v>
      </c>
      <c r="AS60" s="9">
        <f t="shared" si="247"/>
        <v>3514.5</v>
      </c>
      <c r="AT60" s="25">
        <f t="shared" si="201"/>
        <v>1.7070925758076772E-2</v>
      </c>
      <c r="AU60" s="25" t="str">
        <f t="shared" si="124"/>
        <v>св.200</v>
      </c>
      <c r="AV60" s="45"/>
      <c r="AW60" s="45"/>
      <c r="AX60" s="45"/>
      <c r="AY60" s="25" t="str">
        <f t="shared" si="202"/>
        <v xml:space="preserve"> </v>
      </c>
      <c r="AZ60" s="25" t="str">
        <f t="shared" si="125"/>
        <v xml:space="preserve"> </v>
      </c>
      <c r="BA60" s="45"/>
      <c r="BB60" s="45"/>
      <c r="BC60" s="45"/>
      <c r="BD60" s="25" t="str">
        <f t="shared" si="126"/>
        <v xml:space="preserve"> </v>
      </c>
      <c r="BE60" s="25" t="str">
        <f t="shared" si="127"/>
        <v xml:space="preserve"> </v>
      </c>
      <c r="BF60" s="45">
        <v>17629.07</v>
      </c>
      <c r="BG60" s="45">
        <v>10660.65</v>
      </c>
      <c r="BH60" s="45"/>
      <c r="BI60" s="25">
        <f t="shared" si="203"/>
        <v>0.60471993134067759</v>
      </c>
      <c r="BJ60" s="25" t="str">
        <f t="shared" si="128"/>
        <v xml:space="preserve"> </v>
      </c>
      <c r="BK60" s="45"/>
      <c r="BL60" s="45"/>
      <c r="BM60" s="45"/>
      <c r="BN60" s="25" t="str">
        <f t="shared" si="221"/>
        <v xml:space="preserve"> </v>
      </c>
      <c r="BO60" s="25" t="str">
        <f t="shared" si="129"/>
        <v xml:space="preserve"> </v>
      </c>
      <c r="BP60" s="45"/>
      <c r="BQ60" s="45"/>
      <c r="BR60" s="45"/>
      <c r="BS60" s="25" t="str">
        <f t="shared" si="204"/>
        <v xml:space="preserve"> </v>
      </c>
      <c r="BT60" s="25" t="str">
        <f t="shared" si="158"/>
        <v xml:space="preserve"> </v>
      </c>
      <c r="BU60" s="45"/>
      <c r="BV60" s="45"/>
      <c r="BW60" s="45"/>
      <c r="BX60" s="25" t="str">
        <f t="shared" si="205"/>
        <v xml:space="preserve"> </v>
      </c>
      <c r="BY60" s="25" t="str">
        <f t="shared" si="131"/>
        <v xml:space="preserve"> </v>
      </c>
      <c r="BZ60" s="45">
        <v>600000</v>
      </c>
      <c r="CA60" s="45"/>
      <c r="CB60" s="45"/>
      <c r="CC60" s="25" t="str">
        <f t="shared" si="232"/>
        <v xml:space="preserve"> </v>
      </c>
      <c r="CD60" s="25" t="str">
        <f t="shared" si="132"/>
        <v xml:space="preserve"> </v>
      </c>
      <c r="CE60" s="24">
        <f t="shared" si="248"/>
        <v>0</v>
      </c>
      <c r="CF60" s="24">
        <f t="shared" si="248"/>
        <v>0</v>
      </c>
      <c r="CG60" s="24">
        <f t="shared" si="248"/>
        <v>0</v>
      </c>
      <c r="CH60" s="33" t="str">
        <f t="shared" si="133"/>
        <v xml:space="preserve"> </v>
      </c>
      <c r="CI60" s="25" t="str">
        <f t="shared" si="145"/>
        <v xml:space="preserve"> </v>
      </c>
      <c r="CJ60" s="45"/>
      <c r="CK60" s="45"/>
      <c r="CL60" s="45"/>
      <c r="CM60" s="25" t="str">
        <f t="shared" si="134"/>
        <v xml:space="preserve"> </v>
      </c>
      <c r="CN60" s="25" t="str">
        <f t="shared" si="135"/>
        <v xml:space="preserve"> </v>
      </c>
      <c r="CO60" s="45"/>
      <c r="CP60" s="45"/>
      <c r="CQ60" s="45"/>
      <c r="CR60" s="25" t="str">
        <f t="shared" si="136"/>
        <v xml:space="preserve"> </v>
      </c>
      <c r="CS60" s="25" t="str">
        <f t="shared" si="137"/>
        <v xml:space="preserve"> </v>
      </c>
      <c r="CT60" s="45"/>
      <c r="CU60" s="45"/>
      <c r="CV60" s="45"/>
      <c r="CW60" s="25" t="str">
        <f t="shared" si="138"/>
        <v xml:space="preserve"> </v>
      </c>
      <c r="CX60" s="25" t="str">
        <f t="shared" si="139"/>
        <v xml:space="preserve"> </v>
      </c>
      <c r="CY60" s="45"/>
      <c r="CZ60" s="45"/>
      <c r="DA60" s="45"/>
      <c r="DB60" s="25" t="str">
        <f t="shared" si="206"/>
        <v xml:space="preserve"> </v>
      </c>
      <c r="DC60" s="25" t="str">
        <f t="shared" si="140"/>
        <v xml:space="preserve"> </v>
      </c>
      <c r="DD60" s="45"/>
      <c r="DE60" s="45"/>
      <c r="DF60" s="45"/>
      <c r="DG60" s="25" t="str">
        <f t="shared" si="207"/>
        <v xml:space="preserve"> </v>
      </c>
      <c r="DH60" s="25" t="str">
        <f t="shared" si="141"/>
        <v xml:space="preserve"> </v>
      </c>
      <c r="DI60" s="45">
        <v>-117.15</v>
      </c>
      <c r="DJ60" s="45">
        <v>3514.5</v>
      </c>
      <c r="DK60" s="25">
        <f>IF(DJ60=0," ",IF(DI60/DJ60*100&gt;200,"св.200",DI60/DJ60))</f>
        <v>-3.3333333333333333E-2</v>
      </c>
      <c r="DL60" s="45"/>
      <c r="DM60" s="45"/>
      <c r="DN60" s="45"/>
      <c r="DO60" s="25" t="str">
        <f t="shared" si="208"/>
        <v xml:space="preserve"> </v>
      </c>
      <c r="DP60" s="25" t="str">
        <f t="shared" si="240"/>
        <v xml:space="preserve"> </v>
      </c>
      <c r="DQ60" s="45"/>
      <c r="DR60" s="45"/>
      <c r="DS60" s="31"/>
      <c r="DT60" s="25" t="str">
        <f t="shared" si="113"/>
        <v xml:space="preserve"> </v>
      </c>
      <c r="DU60" s="25" t="str">
        <f t="shared" si="241"/>
        <v xml:space="preserve"> </v>
      </c>
    </row>
    <row r="61" spans="1:125" s="29" customFormat="1" ht="15.75" customHeight="1" outlineLevel="1" x14ac:dyDescent="0.25">
      <c r="A61" s="16">
        <f t="shared" si="251"/>
        <v>48</v>
      </c>
      <c r="B61" s="8" t="s">
        <v>77</v>
      </c>
      <c r="C61" s="24">
        <f t="shared" si="242"/>
        <v>7069904.7400000002</v>
      </c>
      <c r="D61" s="24">
        <f t="shared" si="243"/>
        <v>4371464.2699999996</v>
      </c>
      <c r="E61" s="24">
        <f t="shared" si="244"/>
        <v>1694184.7400000002</v>
      </c>
      <c r="F61" s="25">
        <f t="shared" si="193"/>
        <v>0.61832010907688684</v>
      </c>
      <c r="G61" s="25" t="str">
        <f t="shared" si="194"/>
        <v>св.200</v>
      </c>
      <c r="H61" s="15">
        <f t="shared" si="245"/>
        <v>5086726.3100000005</v>
      </c>
      <c r="I61" s="20">
        <f t="shared" si="245"/>
        <v>3695328.9599999995</v>
      </c>
      <c r="J61" s="15">
        <f t="shared" si="245"/>
        <v>758412.90000000014</v>
      </c>
      <c r="K61" s="25">
        <f t="shared" si="195"/>
        <v>0.72646506511178877</v>
      </c>
      <c r="L61" s="25" t="str">
        <f t="shared" si="117"/>
        <v>св.200</v>
      </c>
      <c r="M61" s="45">
        <v>579560.81999999995</v>
      </c>
      <c r="N61" s="45">
        <v>381045.38</v>
      </c>
      <c r="O61" s="45">
        <v>347752.07</v>
      </c>
      <c r="P61" s="25">
        <f t="shared" si="196"/>
        <v>0.65747263591765925</v>
      </c>
      <c r="Q61" s="25">
        <f t="shared" si="118"/>
        <v>1.0957386393127724</v>
      </c>
      <c r="R61" s="45"/>
      <c r="S61" s="45"/>
      <c r="T61" s="45"/>
      <c r="U61" s="25" t="str">
        <f t="shared" si="197"/>
        <v xml:space="preserve"> </v>
      </c>
      <c r="V61" s="25" t="str">
        <f t="shared" si="249"/>
        <v xml:space="preserve"> </v>
      </c>
      <c r="W61" s="45">
        <v>73800</v>
      </c>
      <c r="X61" s="45">
        <v>72925.539999999994</v>
      </c>
      <c r="Y61" s="45">
        <v>40914.519999999997</v>
      </c>
      <c r="Z61" s="25">
        <f t="shared" si="198"/>
        <v>0.98815094850948504</v>
      </c>
      <c r="AA61" s="25">
        <f t="shared" si="120"/>
        <v>1.7823877684499292</v>
      </c>
      <c r="AB61" s="45">
        <v>550000</v>
      </c>
      <c r="AC61" s="45">
        <v>117487.03</v>
      </c>
      <c r="AD61" s="45">
        <v>87180.81</v>
      </c>
      <c r="AE61" s="25">
        <f t="shared" si="199"/>
        <v>0.21361278181818183</v>
      </c>
      <c r="AF61" s="25">
        <f t="shared" si="121"/>
        <v>1.3476248958916532</v>
      </c>
      <c r="AG61" s="45">
        <v>3865000</v>
      </c>
      <c r="AH61" s="45">
        <v>3117771.01</v>
      </c>
      <c r="AI61" s="45">
        <v>265705.5</v>
      </c>
      <c r="AJ61" s="25">
        <f t="shared" si="200"/>
        <v>0.80666779042690806</v>
      </c>
      <c r="AK61" s="25" t="str">
        <f t="shared" si="122"/>
        <v>св.200</v>
      </c>
      <c r="AL61" s="45">
        <v>18365.490000000002</v>
      </c>
      <c r="AM61" s="45">
        <v>6100</v>
      </c>
      <c r="AN61" s="45">
        <v>16860</v>
      </c>
      <c r="AO61" s="25">
        <f t="shared" si="234"/>
        <v>0.33214469093936505</v>
      </c>
      <c r="AP61" s="25">
        <f t="shared" si="123"/>
        <v>0.36180308422301305</v>
      </c>
      <c r="AQ61" s="9">
        <f>AV61+BA61+BF61+BK61+BP61+BU61+BZ61+CE61+CY61+DD61+DL61+CT61+DQ61+577.41</f>
        <v>1983178.43</v>
      </c>
      <c r="AR61" s="9">
        <f>AW61+BB61+BG61+BL61+BQ61+BV61+CA61+CF61+CZ61+DE61+DM61+CU61+DI61+DR61+577.41</f>
        <v>676135.31</v>
      </c>
      <c r="AS61" s="9">
        <f t="shared" si="247"/>
        <v>935771.84</v>
      </c>
      <c r="AT61" s="25">
        <f t="shared" si="201"/>
        <v>0.34093518756151459</v>
      </c>
      <c r="AU61" s="25">
        <f t="shared" si="124"/>
        <v>0.72254291174224705</v>
      </c>
      <c r="AV61" s="45"/>
      <c r="AW61" s="45"/>
      <c r="AX61" s="45"/>
      <c r="AY61" s="25" t="str">
        <f t="shared" si="202"/>
        <v xml:space="preserve"> </v>
      </c>
      <c r="AZ61" s="25" t="str">
        <f t="shared" si="125"/>
        <v xml:space="preserve"> </v>
      </c>
      <c r="BA61" s="45">
        <v>76200</v>
      </c>
      <c r="BB61" s="45">
        <v>57075.35</v>
      </c>
      <c r="BC61" s="45">
        <v>76026.75</v>
      </c>
      <c r="BD61" s="25">
        <f t="shared" si="126"/>
        <v>0.74902034120734906</v>
      </c>
      <c r="BE61" s="25">
        <f t="shared" si="127"/>
        <v>0.75072721114607688</v>
      </c>
      <c r="BF61" s="45"/>
      <c r="BG61" s="45"/>
      <c r="BH61" s="45"/>
      <c r="BI61" s="25" t="str">
        <f t="shared" si="203"/>
        <v xml:space="preserve"> </v>
      </c>
      <c r="BJ61" s="25" t="str">
        <f>IF(BG61=0," ",IF(BG61/BH61*100&gt;200,"св.200",BG61/BH61))</f>
        <v xml:space="preserve"> </v>
      </c>
      <c r="BK61" s="45">
        <v>203800</v>
      </c>
      <c r="BL61" s="45">
        <v>152856</v>
      </c>
      <c r="BM61" s="45">
        <v>151093.5</v>
      </c>
      <c r="BN61" s="25">
        <f t="shared" si="221"/>
        <v>0.75002944062806676</v>
      </c>
      <c r="BO61" s="25">
        <f t="shared" si="129"/>
        <v>1.0116649624239296</v>
      </c>
      <c r="BP61" s="45"/>
      <c r="BQ61" s="45"/>
      <c r="BR61" s="45"/>
      <c r="BS61" s="25" t="str">
        <f t="shared" si="204"/>
        <v xml:space="preserve"> </v>
      </c>
      <c r="BT61" s="25" t="str">
        <f t="shared" si="158"/>
        <v xml:space="preserve"> </v>
      </c>
      <c r="BU61" s="45">
        <v>67608.02</v>
      </c>
      <c r="BV61" s="45">
        <v>1608.02</v>
      </c>
      <c r="BW61" s="45">
        <v>38621.589999999997</v>
      </c>
      <c r="BX61" s="25">
        <f t="shared" si="205"/>
        <v>2.378445634112639E-2</v>
      </c>
      <c r="BY61" s="25">
        <f t="shared" si="131"/>
        <v>4.163526152082294E-2</v>
      </c>
      <c r="BZ61" s="45">
        <v>495313</v>
      </c>
      <c r="CA61" s="45">
        <v>378420</v>
      </c>
      <c r="CB61" s="45">
        <v>208450</v>
      </c>
      <c r="CC61" s="25">
        <f t="shared" si="232"/>
        <v>0.7640017524272531</v>
      </c>
      <c r="CD61" s="25">
        <f t="shared" si="132"/>
        <v>1.8153993763492444</v>
      </c>
      <c r="CE61" s="24">
        <f t="shared" si="248"/>
        <v>1139680</v>
      </c>
      <c r="CF61" s="24">
        <f t="shared" si="248"/>
        <v>85598.53</v>
      </c>
      <c r="CG61" s="24">
        <f t="shared" si="248"/>
        <v>461580</v>
      </c>
      <c r="CH61" s="25">
        <f t="shared" si="133"/>
        <v>7.5107512635125648E-2</v>
      </c>
      <c r="CI61" s="25">
        <f t="shared" si="145"/>
        <v>0.18544679145543566</v>
      </c>
      <c r="CJ61" s="45"/>
      <c r="CK61" s="45"/>
      <c r="CL61" s="45"/>
      <c r="CM61" s="25" t="str">
        <f t="shared" si="134"/>
        <v xml:space="preserve"> </v>
      </c>
      <c r="CN61" s="25" t="str">
        <f t="shared" si="135"/>
        <v xml:space="preserve"> </v>
      </c>
      <c r="CO61" s="45">
        <v>1139680</v>
      </c>
      <c r="CP61" s="45">
        <v>85598.53</v>
      </c>
      <c r="CQ61" s="45">
        <v>461580</v>
      </c>
      <c r="CR61" s="25">
        <f t="shared" si="136"/>
        <v>7.5107512635125648E-2</v>
      </c>
      <c r="CS61" s="25">
        <f t="shared" si="137"/>
        <v>0.18544679145543566</v>
      </c>
      <c r="CT61" s="45"/>
      <c r="CU61" s="45"/>
      <c r="CV61" s="45"/>
      <c r="CW61" s="25" t="str">
        <f t="shared" si="138"/>
        <v xml:space="preserve"> </v>
      </c>
      <c r="CX61" s="25" t="str">
        <f t="shared" si="139"/>
        <v xml:space="preserve"> </v>
      </c>
      <c r="CY61" s="45"/>
      <c r="CZ61" s="45"/>
      <c r="DA61" s="45"/>
      <c r="DB61" s="25" t="str">
        <f t="shared" si="206"/>
        <v xml:space="preserve"> </v>
      </c>
      <c r="DC61" s="25" t="str">
        <f t="shared" si="140"/>
        <v xml:space="preserve"> </v>
      </c>
      <c r="DD61" s="45"/>
      <c r="DE61" s="45"/>
      <c r="DF61" s="45"/>
      <c r="DG61" s="25" t="str">
        <f t="shared" si="207"/>
        <v xml:space="preserve"> </v>
      </c>
      <c r="DH61" s="25" t="str">
        <f t="shared" si="141"/>
        <v xml:space="preserve"> </v>
      </c>
      <c r="DI61" s="45"/>
      <c r="DJ61" s="45"/>
      <c r="DK61" s="25" t="str">
        <f>IF(DJ61=0," ",IF(DI61/DJ61*100&gt;200,"св.200",DI61/DJ61))</f>
        <v xml:space="preserve"> </v>
      </c>
      <c r="DL61" s="45"/>
      <c r="DM61" s="45"/>
      <c r="DN61" s="45"/>
      <c r="DO61" s="25" t="str">
        <f t="shared" si="208"/>
        <v xml:space="preserve"> </v>
      </c>
      <c r="DP61" s="25" t="str">
        <f t="shared" si="240"/>
        <v xml:space="preserve"> </v>
      </c>
      <c r="DQ61" s="45"/>
      <c r="DR61" s="45"/>
      <c r="DS61" s="31"/>
      <c r="DT61" s="25" t="str">
        <f t="shared" si="113"/>
        <v xml:space="preserve"> </v>
      </c>
      <c r="DU61" s="25" t="str">
        <f t="shared" si="241"/>
        <v xml:space="preserve"> </v>
      </c>
    </row>
    <row r="62" spans="1:125" s="29" customFormat="1" ht="15.75" customHeight="1" outlineLevel="1" x14ac:dyDescent="0.25">
      <c r="A62" s="16">
        <f t="shared" si="251"/>
        <v>49</v>
      </c>
      <c r="B62" s="8" t="s">
        <v>78</v>
      </c>
      <c r="C62" s="24">
        <f t="shared" si="242"/>
        <v>1462191.41</v>
      </c>
      <c r="D62" s="24">
        <f t="shared" si="243"/>
        <v>749136.93</v>
      </c>
      <c r="E62" s="24">
        <f t="shared" si="244"/>
        <v>669050.74</v>
      </c>
      <c r="F62" s="25">
        <f t="shared" si="193"/>
        <v>0.51233848378305002</v>
      </c>
      <c r="G62" s="25">
        <f t="shared" si="194"/>
        <v>1.1197012202691832</v>
      </c>
      <c r="H62" s="15">
        <f t="shared" si="245"/>
        <v>946700</v>
      </c>
      <c r="I62" s="20">
        <f t="shared" si="245"/>
        <v>585312.57000000007</v>
      </c>
      <c r="J62" s="15">
        <f t="shared" si="245"/>
        <v>543540.53</v>
      </c>
      <c r="K62" s="25">
        <f t="shared" si="195"/>
        <v>0.61826615612126345</v>
      </c>
      <c r="L62" s="25">
        <f t="shared" si="117"/>
        <v>1.0768517482955688</v>
      </c>
      <c r="M62" s="45">
        <v>266000</v>
      </c>
      <c r="N62" s="45">
        <v>221729.02</v>
      </c>
      <c r="O62" s="45">
        <v>188840.36</v>
      </c>
      <c r="P62" s="25">
        <f t="shared" si="196"/>
        <v>0.8335677443609022</v>
      </c>
      <c r="Q62" s="25">
        <f t="shared" si="118"/>
        <v>1.1741611803747884</v>
      </c>
      <c r="R62" s="45"/>
      <c r="S62" s="45"/>
      <c r="T62" s="45"/>
      <c r="U62" s="25" t="str">
        <f t="shared" si="197"/>
        <v xml:space="preserve"> </v>
      </c>
      <c r="V62" s="25" t="str">
        <f t="shared" si="249"/>
        <v xml:space="preserve"> </v>
      </c>
      <c r="W62" s="45">
        <v>5700</v>
      </c>
      <c r="X62" s="45">
        <v>8465.64</v>
      </c>
      <c r="Y62" s="45">
        <v>5686.4</v>
      </c>
      <c r="Z62" s="25">
        <f t="shared" si="198"/>
        <v>1.4851999999999999</v>
      </c>
      <c r="AA62" s="25">
        <f t="shared" si="120"/>
        <v>1.4887521102982555</v>
      </c>
      <c r="AB62" s="45">
        <v>280000</v>
      </c>
      <c r="AC62" s="45">
        <v>32236.52</v>
      </c>
      <c r="AD62" s="45">
        <v>29201.77</v>
      </c>
      <c r="AE62" s="25">
        <f t="shared" si="199"/>
        <v>0.11513042857142858</v>
      </c>
      <c r="AF62" s="25">
        <f t="shared" si="121"/>
        <v>1.1039234950484167</v>
      </c>
      <c r="AG62" s="45">
        <v>390000</v>
      </c>
      <c r="AH62" s="45">
        <v>320881.39</v>
      </c>
      <c r="AI62" s="45">
        <v>317112</v>
      </c>
      <c r="AJ62" s="25">
        <f t="shared" si="200"/>
        <v>0.82277279487179489</v>
      </c>
      <c r="AK62" s="25">
        <f t="shared" si="122"/>
        <v>1.0118866205000128</v>
      </c>
      <c r="AL62" s="45">
        <v>5000</v>
      </c>
      <c r="AM62" s="45">
        <v>2000</v>
      </c>
      <c r="AN62" s="45">
        <v>2700</v>
      </c>
      <c r="AO62" s="25">
        <f t="shared" si="234"/>
        <v>0.4</v>
      </c>
      <c r="AP62" s="25">
        <f t="shared" si="123"/>
        <v>0.7407407407407407</v>
      </c>
      <c r="AQ62" s="9">
        <f t="shared" si="246"/>
        <v>515491.41</v>
      </c>
      <c r="AR62" s="9">
        <f t="shared" si="250"/>
        <v>163824.35999999999</v>
      </c>
      <c r="AS62" s="9">
        <f t="shared" si="247"/>
        <v>125510.20999999999</v>
      </c>
      <c r="AT62" s="25">
        <f t="shared" si="201"/>
        <v>0.31780230828676659</v>
      </c>
      <c r="AU62" s="25">
        <f t="shared" si="124"/>
        <v>1.3052671969874003</v>
      </c>
      <c r="AV62" s="45"/>
      <c r="AW62" s="45"/>
      <c r="AX62" s="45"/>
      <c r="AY62" s="25" t="str">
        <f t="shared" si="202"/>
        <v xml:space="preserve"> </v>
      </c>
      <c r="AZ62" s="25" t="str">
        <f t="shared" si="125"/>
        <v xml:space="preserve"> </v>
      </c>
      <c r="BA62" s="45"/>
      <c r="BB62" s="45"/>
      <c r="BC62" s="45">
        <v>51215.85</v>
      </c>
      <c r="BD62" s="25" t="str">
        <f t="shared" si="126"/>
        <v xml:space="preserve"> </v>
      </c>
      <c r="BE62" s="25">
        <f t="shared" si="127"/>
        <v>0</v>
      </c>
      <c r="BF62" s="45">
        <v>102000</v>
      </c>
      <c r="BG62" s="45">
        <v>26064.36</v>
      </c>
      <c r="BH62" s="45">
        <v>74294.36</v>
      </c>
      <c r="BI62" s="25">
        <f t="shared" si="203"/>
        <v>0.25553294117647057</v>
      </c>
      <c r="BJ62" s="25">
        <f t="shared" si="128"/>
        <v>0.35082555391822473</v>
      </c>
      <c r="BK62" s="45"/>
      <c r="BL62" s="45"/>
      <c r="BM62" s="45"/>
      <c r="BN62" s="25" t="str">
        <f t="shared" si="221"/>
        <v xml:space="preserve"> </v>
      </c>
      <c r="BO62" s="25" t="str">
        <f t="shared" si="129"/>
        <v xml:space="preserve"> </v>
      </c>
      <c r="BP62" s="45"/>
      <c r="BQ62" s="45"/>
      <c r="BR62" s="45"/>
      <c r="BS62" s="25" t="str">
        <f t="shared" si="204"/>
        <v xml:space="preserve"> </v>
      </c>
      <c r="BT62" s="25" t="str">
        <f t="shared" si="158"/>
        <v xml:space="preserve"> </v>
      </c>
      <c r="BU62" s="45"/>
      <c r="BV62" s="45"/>
      <c r="BW62" s="45"/>
      <c r="BX62" s="25" t="str">
        <f t="shared" si="205"/>
        <v xml:space="preserve"> </v>
      </c>
      <c r="BY62" s="25" t="str">
        <f>IF(BV62=0," ",IF(BV62/BW62*100&gt;200,"св.200",BV62/BW62))</f>
        <v xml:space="preserve"> </v>
      </c>
      <c r="BZ62" s="45">
        <v>413491.41</v>
      </c>
      <c r="CA62" s="45">
        <v>137760</v>
      </c>
      <c r="CB62" s="45"/>
      <c r="CC62" s="25">
        <f t="shared" si="232"/>
        <v>0.33316290657646314</v>
      </c>
      <c r="CD62" s="25" t="str">
        <f t="shared" si="132"/>
        <v xml:space="preserve"> </v>
      </c>
      <c r="CE62" s="24">
        <f t="shared" si="248"/>
        <v>0</v>
      </c>
      <c r="CF62" s="24">
        <f t="shared" si="248"/>
        <v>0</v>
      </c>
      <c r="CG62" s="24">
        <f t="shared" si="248"/>
        <v>0</v>
      </c>
      <c r="CH62" s="33" t="str">
        <f t="shared" si="133"/>
        <v xml:space="preserve"> </v>
      </c>
      <c r="CI62" s="25" t="str">
        <f t="shared" si="145"/>
        <v xml:space="preserve"> </v>
      </c>
      <c r="CJ62" s="45"/>
      <c r="CK62" s="45"/>
      <c r="CL62" s="45"/>
      <c r="CM62" s="25" t="str">
        <f t="shared" si="134"/>
        <v xml:space="preserve"> </v>
      </c>
      <c r="CN62" s="25" t="str">
        <f t="shared" si="135"/>
        <v xml:space="preserve"> </v>
      </c>
      <c r="CO62" s="45"/>
      <c r="CP62" s="45"/>
      <c r="CQ62" s="45"/>
      <c r="CR62" s="25" t="str">
        <f t="shared" si="136"/>
        <v xml:space="preserve"> </v>
      </c>
      <c r="CS62" s="25" t="str">
        <f t="shared" si="137"/>
        <v xml:space="preserve"> </v>
      </c>
      <c r="CT62" s="45"/>
      <c r="CU62" s="45"/>
      <c r="CV62" s="45"/>
      <c r="CW62" s="25" t="str">
        <f t="shared" si="138"/>
        <v xml:space="preserve"> </v>
      </c>
      <c r="CX62" s="25" t="str">
        <f t="shared" si="139"/>
        <v xml:space="preserve"> </v>
      </c>
      <c r="CY62" s="45"/>
      <c r="CZ62" s="45"/>
      <c r="DA62" s="45"/>
      <c r="DB62" s="25" t="str">
        <f t="shared" si="206"/>
        <v xml:space="preserve"> </v>
      </c>
      <c r="DC62" s="25" t="str">
        <f t="shared" si="140"/>
        <v xml:space="preserve"> </v>
      </c>
      <c r="DD62" s="45"/>
      <c r="DE62" s="45"/>
      <c r="DF62" s="45"/>
      <c r="DG62" s="25" t="str">
        <f t="shared" si="207"/>
        <v xml:space="preserve"> </v>
      </c>
      <c r="DH62" s="25" t="str">
        <f t="shared" si="141"/>
        <v xml:space="preserve"> </v>
      </c>
      <c r="DI62" s="45"/>
      <c r="DJ62" s="45"/>
      <c r="DK62" s="25" t="str">
        <f>IF(DI62=0," ",IF(DI62/DJ62*100&gt;200,"св.200",DI62/DJ62))</f>
        <v xml:space="preserve"> </v>
      </c>
      <c r="DL62" s="45"/>
      <c r="DM62" s="45"/>
      <c r="DN62" s="45"/>
      <c r="DO62" s="25" t="str">
        <f t="shared" si="208"/>
        <v xml:space="preserve"> </v>
      </c>
      <c r="DP62" s="25" t="str">
        <f t="shared" si="240"/>
        <v xml:space="preserve"> </v>
      </c>
      <c r="DQ62" s="45"/>
      <c r="DR62" s="45"/>
      <c r="DS62" s="31"/>
      <c r="DT62" s="25" t="str">
        <f t="shared" si="113"/>
        <v xml:space="preserve"> </v>
      </c>
      <c r="DU62" s="25" t="str">
        <f t="shared" si="241"/>
        <v xml:space="preserve"> </v>
      </c>
    </row>
    <row r="63" spans="1:125" s="44" customFormat="1" ht="21" customHeight="1" x14ac:dyDescent="0.25">
      <c r="A63" s="17"/>
      <c r="B63" s="7" t="s">
        <v>145</v>
      </c>
      <c r="C63" s="28">
        <f>SUM(C64:C68)</f>
        <v>49486684.300000004</v>
      </c>
      <c r="D63" s="28">
        <f>SUM(D64:D68)</f>
        <v>32290324.740000002</v>
      </c>
      <c r="E63" s="28">
        <f>SUM(E64:E65,E66:E67,E68)</f>
        <v>28521126.960000001</v>
      </c>
      <c r="F63" s="22">
        <f t="shared" si="193"/>
        <v>0.65250531929454803</v>
      </c>
      <c r="G63" s="22">
        <f t="shared" si="194"/>
        <v>1.1321545879055264</v>
      </c>
      <c r="H63" s="21">
        <f>SUM(H64:H68)</f>
        <v>45793826</v>
      </c>
      <c r="I63" s="21">
        <f>SUM(I64:I68)</f>
        <v>30964534.969999999</v>
      </c>
      <c r="J63" s="21">
        <f>SUM(J64:J65,J66:J67,J68)</f>
        <v>27459791.569999997</v>
      </c>
      <c r="K63" s="22">
        <f t="shared" si="195"/>
        <v>0.67617270000545482</v>
      </c>
      <c r="L63" s="22">
        <f t="shared" si="117"/>
        <v>1.1276318281974491</v>
      </c>
      <c r="M63" s="21">
        <f>SUM(M64:M68)</f>
        <v>31719700</v>
      </c>
      <c r="N63" s="21">
        <f>SUM(N64:N68)</f>
        <v>23737961.280000005</v>
      </c>
      <c r="O63" s="21">
        <f>SUM(O64:O68)</f>
        <v>22179011.480000004</v>
      </c>
      <c r="P63" s="22">
        <f t="shared" si="196"/>
        <v>0.74836651292414513</v>
      </c>
      <c r="Q63" s="22">
        <f t="shared" si="118"/>
        <v>1.07028941760573</v>
      </c>
      <c r="R63" s="21">
        <f>SUM(R64:R68)</f>
        <v>1406493</v>
      </c>
      <c r="S63" s="21">
        <f>SUM(S64:S68)</f>
        <v>1152983.17</v>
      </c>
      <c r="T63" s="21">
        <f>SUM(T64:T68)</f>
        <v>970480.07</v>
      </c>
      <c r="U63" s="22">
        <f t="shared" si="197"/>
        <v>0.81975748901700896</v>
      </c>
      <c r="V63" s="22">
        <f t="shared" si="119"/>
        <v>1.1880544543279492</v>
      </c>
      <c r="W63" s="21">
        <f>SUM(W64:W68)</f>
        <v>5180</v>
      </c>
      <c r="X63" s="21">
        <f>SUM(X64:X68)</f>
        <v>20236.559999999998</v>
      </c>
      <c r="Y63" s="21">
        <f>SUM(Y64:Y68)</f>
        <v>1282.21</v>
      </c>
      <c r="Z63" s="22" t="str">
        <f t="shared" si="198"/>
        <v>СВ.200</v>
      </c>
      <c r="AA63" s="22" t="str">
        <f t="shared" si="120"/>
        <v>св.200</v>
      </c>
      <c r="AB63" s="21">
        <f>SUM(AB64:AB68)</f>
        <v>1962500</v>
      </c>
      <c r="AC63" s="21">
        <f>SUM(AC64:AC68)</f>
        <v>656126.83000000007</v>
      </c>
      <c r="AD63" s="21">
        <f>SUM(AD64:AD68)</f>
        <v>216073.99</v>
      </c>
      <c r="AE63" s="22">
        <f t="shared" si="199"/>
        <v>0.33433214267515926</v>
      </c>
      <c r="AF63" s="22" t="str">
        <f>IF(AC63&lt;=0," ",IF(AC63/AD63*100&gt;200,"св.200",AC63/AD63))</f>
        <v>св.200</v>
      </c>
      <c r="AG63" s="21">
        <f>SUM(AG64:AG68)</f>
        <v>10681000</v>
      </c>
      <c r="AH63" s="21">
        <f>SUM(AH64:AH68)</f>
        <v>5397227.1299999999</v>
      </c>
      <c r="AI63" s="21">
        <f>SUM(AI64:AI68)</f>
        <v>4092643.8200000003</v>
      </c>
      <c r="AJ63" s="22">
        <f t="shared" si="200"/>
        <v>0.50531103173860126</v>
      </c>
      <c r="AK63" s="22">
        <f t="shared" si="122"/>
        <v>1.3187629726351313</v>
      </c>
      <c r="AL63" s="21">
        <f>SUM(AL64:AL68)</f>
        <v>18953</v>
      </c>
      <c r="AM63" s="21">
        <f>SUM(AM64:AM68)</f>
        <v>0</v>
      </c>
      <c r="AN63" s="21">
        <f>SUM(AN64:AN68)</f>
        <v>300</v>
      </c>
      <c r="AO63" s="22" t="str">
        <f t="shared" si="234"/>
        <v xml:space="preserve"> </v>
      </c>
      <c r="AP63" s="22">
        <f t="shared" si="123"/>
        <v>0</v>
      </c>
      <c r="AQ63" s="13">
        <f>SUM(AQ64:AQ68)</f>
        <v>3692858.3</v>
      </c>
      <c r="AR63" s="13">
        <f>SUM(AR64:AR68)</f>
        <v>1325789.77</v>
      </c>
      <c r="AS63" s="13">
        <f>SUM(AS64:AS65,AS66:AS67,AS68)</f>
        <v>1061335.3900000001</v>
      </c>
      <c r="AT63" s="22">
        <f t="shared" si="201"/>
        <v>0.35901452541517775</v>
      </c>
      <c r="AU63" s="22">
        <f t="shared" si="124"/>
        <v>1.2491713576044985</v>
      </c>
      <c r="AV63" s="21">
        <f>SUM(AV64:AV68)</f>
        <v>200000</v>
      </c>
      <c r="AW63" s="21">
        <f>SUM(AW64:AW68)</f>
        <v>159079.49</v>
      </c>
      <c r="AX63" s="21">
        <f>SUM(AX64:AX68)</f>
        <v>113976.46</v>
      </c>
      <c r="AY63" s="22">
        <f t="shared" si="202"/>
        <v>0.79539744999999995</v>
      </c>
      <c r="AZ63" s="22">
        <f t="shared" si="125"/>
        <v>1.3957223272244108</v>
      </c>
      <c r="BA63" s="21">
        <f>SUM(BA64:BA68)</f>
        <v>231844.72</v>
      </c>
      <c r="BB63" s="21">
        <f>SUM(BB64:BB68)</f>
        <v>70677.3</v>
      </c>
      <c r="BC63" s="21">
        <f>SUM(BC64:BC68)</f>
        <v>0</v>
      </c>
      <c r="BD63" s="22">
        <f t="shared" si="126"/>
        <v>0.3048475721163717</v>
      </c>
      <c r="BE63" s="22" t="str">
        <f t="shared" si="127"/>
        <v xml:space="preserve"> </v>
      </c>
      <c r="BF63" s="21">
        <f>SUM(BF64:BF68)</f>
        <v>1000351.52</v>
      </c>
      <c r="BG63" s="21">
        <f>SUM(BG64:BG68)</f>
        <v>280912.34999999998</v>
      </c>
      <c r="BH63" s="21">
        <f>SUM(BH64:BH68)</f>
        <v>482346.6</v>
      </c>
      <c r="BI63" s="22">
        <f t="shared" si="203"/>
        <v>0.2808136383898332</v>
      </c>
      <c r="BJ63" s="22">
        <f t="shared" si="128"/>
        <v>0.58238691845241575</v>
      </c>
      <c r="BK63" s="21">
        <f>SUM(BK64:BK68)</f>
        <v>0</v>
      </c>
      <c r="BL63" s="21">
        <f>SUM(BL64:BL68)</f>
        <v>0</v>
      </c>
      <c r="BM63" s="21">
        <f>SUM(BM64:BM68)</f>
        <v>0</v>
      </c>
      <c r="BN63" s="22" t="str">
        <f t="shared" si="221"/>
        <v xml:space="preserve"> </v>
      </c>
      <c r="BO63" s="22" t="str">
        <f t="shared" si="129"/>
        <v xml:space="preserve"> </v>
      </c>
      <c r="BP63" s="21">
        <f>SUM(BP64:BP68)</f>
        <v>403982.36</v>
      </c>
      <c r="BQ63" s="21">
        <f>SUM(BQ64:BQ68)</f>
        <v>0</v>
      </c>
      <c r="BR63" s="21">
        <f>SUM(BR64:BR68)</f>
        <v>22000</v>
      </c>
      <c r="BS63" s="22" t="str">
        <f t="shared" si="204"/>
        <v xml:space="preserve"> </v>
      </c>
      <c r="BT63" s="22">
        <f t="shared" si="158"/>
        <v>0</v>
      </c>
      <c r="BU63" s="21">
        <f>SUM(BU64:BU68)</f>
        <v>441000</v>
      </c>
      <c r="BV63" s="21">
        <f>SUM(BV64:BV68)</f>
        <v>154664.66</v>
      </c>
      <c r="BW63" s="21">
        <f>SUM(BW64:BW68)</f>
        <v>161784.19999999998</v>
      </c>
      <c r="BX63" s="22">
        <f t="shared" si="205"/>
        <v>0.35071351473922902</v>
      </c>
      <c r="BY63" s="22">
        <f t="shared" si="131"/>
        <v>0.95599360135291345</v>
      </c>
      <c r="BZ63" s="21">
        <f>SUM(BZ64:BZ68)</f>
        <v>873429.7</v>
      </c>
      <c r="CA63" s="21">
        <f>SUM(CA64:CA68)</f>
        <v>0</v>
      </c>
      <c r="CB63" s="21">
        <f>SUM(CB64:CB68)</f>
        <v>0</v>
      </c>
      <c r="CC63" s="22" t="str">
        <f t="shared" si="232"/>
        <v xml:space="preserve"> </v>
      </c>
      <c r="CD63" s="22" t="str">
        <f t="shared" si="132"/>
        <v xml:space="preserve"> </v>
      </c>
      <c r="CE63" s="28">
        <f>SUM(CE64:CE68)</f>
        <v>251000</v>
      </c>
      <c r="CF63" s="28">
        <f>SUM(CF64:CF68)</f>
        <v>554835.97</v>
      </c>
      <c r="CG63" s="28">
        <f>SUM(CG64:CG68)</f>
        <v>242196.13</v>
      </c>
      <c r="CH63" s="22" t="str">
        <f t="shared" si="133"/>
        <v>СВ.200</v>
      </c>
      <c r="CI63" s="22" t="str">
        <f t="shared" si="145"/>
        <v>св.200</v>
      </c>
      <c r="CJ63" s="21">
        <f>SUM(CJ64:CJ68)</f>
        <v>250000</v>
      </c>
      <c r="CK63" s="21">
        <f>SUM(CK64:CK68)</f>
        <v>395635.97</v>
      </c>
      <c r="CL63" s="21">
        <f>SUM(CL64:CL68)</f>
        <v>242196.13</v>
      </c>
      <c r="CM63" s="22">
        <f t="shared" si="134"/>
        <v>1.5825438799999998</v>
      </c>
      <c r="CN63" s="22">
        <f t="shared" si="135"/>
        <v>1.6335354739152932</v>
      </c>
      <c r="CO63" s="21">
        <f>SUM(CO64:CO68)</f>
        <v>1000</v>
      </c>
      <c r="CP63" s="21">
        <f>SUM(CP64:CP68)</f>
        <v>159200</v>
      </c>
      <c r="CQ63" s="21">
        <f>SUM(CQ64:CQ68)</f>
        <v>0</v>
      </c>
      <c r="CR63" s="22" t="str">
        <f t="shared" si="136"/>
        <v>СВ.200</v>
      </c>
      <c r="CS63" s="22" t="str">
        <f t="shared" si="137"/>
        <v xml:space="preserve"> </v>
      </c>
      <c r="CT63" s="21">
        <f>SUM(CT64:CT68)</f>
        <v>0</v>
      </c>
      <c r="CU63" s="21">
        <f>SUM(CU64:CU68)</f>
        <v>0</v>
      </c>
      <c r="CV63" s="21">
        <f>SUM(CV64:CV68)</f>
        <v>0</v>
      </c>
      <c r="CW63" s="41" t="str">
        <f t="shared" si="138"/>
        <v xml:space="preserve"> </v>
      </c>
      <c r="CX63" s="41" t="str">
        <f t="shared" si="139"/>
        <v xml:space="preserve"> </v>
      </c>
      <c r="CY63" s="21">
        <f>SUM(CY64:CY68)</f>
        <v>0</v>
      </c>
      <c r="CZ63" s="21">
        <f>SUM(CZ64:CZ68)</f>
        <v>0</v>
      </c>
      <c r="DA63" s="21">
        <f>SUM(DA64:DA68)</f>
        <v>0</v>
      </c>
      <c r="DB63" s="22" t="str">
        <f t="shared" si="206"/>
        <v xml:space="preserve"> </v>
      </c>
      <c r="DC63" s="22" t="str">
        <f t="shared" si="140"/>
        <v xml:space="preserve"> </v>
      </c>
      <c r="DD63" s="21">
        <f>SUM(DD64:DD68)</f>
        <v>0</v>
      </c>
      <c r="DE63" s="21">
        <f>SUM(DE64:DE68)</f>
        <v>0</v>
      </c>
      <c r="DF63" s="21">
        <f>SUM(DF64:DF68)</f>
        <v>0</v>
      </c>
      <c r="DG63" s="22" t="str">
        <f t="shared" si="207"/>
        <v xml:space="preserve"> </v>
      </c>
      <c r="DH63" s="22" t="str">
        <f t="shared" si="141"/>
        <v xml:space="preserve"> </v>
      </c>
      <c r="DI63" s="21">
        <f>SUM(DI64:DI68)</f>
        <v>0</v>
      </c>
      <c r="DJ63" s="21">
        <f>SUM(DJ64:DJ68)</f>
        <v>0</v>
      </c>
      <c r="DK63" s="22" t="str">
        <f>IF(DI63=0," ",IF(DI63/DJ63*100&gt;200,"св.200",DI63/DJ63))</f>
        <v xml:space="preserve"> </v>
      </c>
      <c r="DL63" s="21">
        <f>SUM(DL64:DL68)</f>
        <v>17000</v>
      </c>
      <c r="DM63" s="21">
        <f>SUM(DM64:DM68)</f>
        <v>16000</v>
      </c>
      <c r="DN63" s="21">
        <f>SUM(DN64:DN68)</f>
        <v>39032</v>
      </c>
      <c r="DO63" s="22">
        <f t="shared" si="208"/>
        <v>0.94117647058823528</v>
      </c>
      <c r="DP63" s="22">
        <f t="shared" si="142"/>
        <v>0.4099200655872105</v>
      </c>
      <c r="DQ63" s="21">
        <f>SUM(DQ64:DQ68)</f>
        <v>0</v>
      </c>
      <c r="DR63" s="21">
        <f>SUM(DR64:DR68)</f>
        <v>0</v>
      </c>
      <c r="DS63" s="21">
        <f>SUM(DS64:DS68)</f>
        <v>0</v>
      </c>
      <c r="DT63" s="22" t="str">
        <f t="shared" si="113"/>
        <v xml:space="preserve"> </v>
      </c>
      <c r="DU63" s="22" t="str">
        <f t="shared" ref="DU63:DU66" si="252">IF(DS63=0," ",IF(DR63/DS63*100&gt;200,"св.200",DR63/DS63))</f>
        <v xml:space="preserve"> </v>
      </c>
    </row>
    <row r="64" spans="1:125" s="29" customFormat="1" ht="17.25" customHeight="1" outlineLevel="1" x14ac:dyDescent="0.25">
      <c r="A64" s="16">
        <v>50</v>
      </c>
      <c r="B64" s="8" t="s">
        <v>60</v>
      </c>
      <c r="C64" s="24">
        <f t="shared" ref="C64:D68" si="253">H64+AQ64</f>
        <v>32416493</v>
      </c>
      <c r="D64" s="24">
        <f t="shared" si="253"/>
        <v>23816937.850000001</v>
      </c>
      <c r="E64" s="24">
        <f t="shared" ref="E64:E68" si="254">J64+AS64</f>
        <v>20778159.949999999</v>
      </c>
      <c r="F64" s="25">
        <f t="shared" si="193"/>
        <v>0.73471667184972789</v>
      </c>
      <c r="G64" s="25">
        <f t="shared" si="194"/>
        <v>1.1462486527831355</v>
      </c>
      <c r="H64" s="15">
        <f t="shared" ref="H64:J68" si="255">W64++AG64+M64+AB64+AL64+R64</f>
        <v>31966493</v>
      </c>
      <c r="I64" s="20">
        <f t="shared" si="255"/>
        <v>23262222.390000001</v>
      </c>
      <c r="J64" s="15">
        <f t="shared" si="255"/>
        <v>20421987.359999999</v>
      </c>
      <c r="K64" s="25">
        <f t="shared" si="195"/>
        <v>0.72770642653856343</v>
      </c>
      <c r="L64" s="25">
        <f t="shared" si="117"/>
        <v>1.1390773081939662</v>
      </c>
      <c r="M64" s="45">
        <v>27000000</v>
      </c>
      <c r="N64" s="45">
        <v>20547033.050000001</v>
      </c>
      <c r="O64" s="45">
        <v>18519893.670000002</v>
      </c>
      <c r="P64" s="25">
        <f t="shared" si="196"/>
        <v>0.76100122407407411</v>
      </c>
      <c r="Q64" s="25">
        <f t="shared" si="118"/>
        <v>1.1094573984128062</v>
      </c>
      <c r="R64" s="45">
        <v>1406493</v>
      </c>
      <c r="S64" s="45">
        <v>1152983.17</v>
      </c>
      <c r="T64" s="45">
        <v>970480.07</v>
      </c>
      <c r="U64" s="25">
        <f t="shared" si="197"/>
        <v>0.81975748901700896</v>
      </c>
      <c r="V64" s="25">
        <f t="shared" si="119"/>
        <v>1.1880544543279492</v>
      </c>
      <c r="W64" s="45"/>
      <c r="X64" s="45"/>
      <c r="Y64" s="45"/>
      <c r="Z64" s="25" t="str">
        <f t="shared" si="198"/>
        <v xml:space="preserve"> </v>
      </c>
      <c r="AA64" s="25" t="str">
        <f t="shared" si="120"/>
        <v xml:space="preserve"> </v>
      </c>
      <c r="AB64" s="45">
        <v>910000</v>
      </c>
      <c r="AC64" s="45">
        <v>161305.88</v>
      </c>
      <c r="AD64" s="45">
        <v>-103693.17</v>
      </c>
      <c r="AE64" s="25">
        <f t="shared" si="199"/>
        <v>0.17725920879120879</v>
      </c>
      <c r="AF64" s="25">
        <f>IF(AC64&lt;=0," ",IF(AC64/AD64*100&gt;200,"св.200",AC64/AD64))</f>
        <v>-1.5556075679815748</v>
      </c>
      <c r="AG64" s="45">
        <v>2650000</v>
      </c>
      <c r="AH64" s="45">
        <v>1400900.29</v>
      </c>
      <c r="AI64" s="45">
        <v>1035306.79</v>
      </c>
      <c r="AJ64" s="25">
        <f t="shared" si="200"/>
        <v>0.52864161886792449</v>
      </c>
      <c r="AK64" s="25">
        <f t="shared" si="122"/>
        <v>1.3531257628475517</v>
      </c>
      <c r="AL64" s="45"/>
      <c r="AM64" s="45"/>
      <c r="AN64" s="45"/>
      <c r="AO64" s="25" t="str">
        <f t="shared" si="234"/>
        <v xml:space="preserve"> </v>
      </c>
      <c r="AP64" s="25" t="str">
        <f t="shared" si="123"/>
        <v xml:space="preserve"> </v>
      </c>
      <c r="AQ64" s="9">
        <f>AV64+BA64+BF64+BK64+BP64+BU64+BZ64+CE64+CY64+DD64+DL64+CT64+DQ64</f>
        <v>450000</v>
      </c>
      <c r="AR64" s="9">
        <f>AW64+BB64+BG64+BL64+BQ64+BV64+CA64+CF64+CZ64+DE64+DM64+CU64+DI64+DR64</f>
        <v>554715.46</v>
      </c>
      <c r="AS64" s="9">
        <f>AX64+BC64+BH64+BM64+BR64+BW64+CB64+CG64+DA64+DF64+DN64+CV64+DJ64</f>
        <v>356172.59</v>
      </c>
      <c r="AT64" s="25">
        <f t="shared" si="201"/>
        <v>1.2327010222222221</v>
      </c>
      <c r="AU64" s="25">
        <f t="shared" si="124"/>
        <v>1.5574344449133493</v>
      </c>
      <c r="AV64" s="45">
        <v>200000</v>
      </c>
      <c r="AW64" s="45">
        <v>159079.49</v>
      </c>
      <c r="AX64" s="45">
        <v>113976.46</v>
      </c>
      <c r="AY64" s="25">
        <f t="shared" si="202"/>
        <v>0.79539744999999995</v>
      </c>
      <c r="AZ64" s="25">
        <f t="shared" si="125"/>
        <v>1.3957223272244108</v>
      </c>
      <c r="BA64" s="45"/>
      <c r="BB64" s="45"/>
      <c r="BC64" s="45"/>
      <c r="BD64" s="25" t="str">
        <f t="shared" si="126"/>
        <v xml:space="preserve"> </v>
      </c>
      <c r="BE64" s="25" t="str">
        <f t="shared" si="127"/>
        <v xml:space="preserve"> </v>
      </c>
      <c r="BF64" s="45"/>
      <c r="BG64" s="45"/>
      <c r="BH64" s="45"/>
      <c r="BI64" s="25" t="str">
        <f t="shared" si="203"/>
        <v xml:space="preserve"> </v>
      </c>
      <c r="BJ64" s="25" t="str">
        <f t="shared" si="128"/>
        <v xml:space="preserve"> </v>
      </c>
      <c r="BK64" s="45"/>
      <c r="BL64" s="45"/>
      <c r="BM64" s="45"/>
      <c r="BN64" s="25"/>
      <c r="BO64" s="25" t="str">
        <f t="shared" si="129"/>
        <v xml:space="preserve"> </v>
      </c>
      <c r="BP64" s="45"/>
      <c r="BQ64" s="45"/>
      <c r="BR64" s="45"/>
      <c r="BS64" s="25" t="str">
        <f t="shared" si="204"/>
        <v xml:space="preserve"> </v>
      </c>
      <c r="BT64" s="25" t="str">
        <f t="shared" si="158"/>
        <v xml:space="preserve"> </v>
      </c>
      <c r="BU64" s="45"/>
      <c r="BV64" s="45"/>
      <c r="BW64" s="45"/>
      <c r="BX64" s="25" t="str">
        <f>IF(BV65&lt;=0," ",IF(BU65&lt;=0," ",IF(BV65/BU65*100&gt;200,"СВ.200",BV65/BU65)))</f>
        <v xml:space="preserve"> </v>
      </c>
      <c r="BY64" s="25" t="str">
        <f t="shared" si="131"/>
        <v xml:space="preserve"> </v>
      </c>
      <c r="BZ64" s="45"/>
      <c r="CA64" s="45"/>
      <c r="CB64" s="45"/>
      <c r="CC64" s="25" t="str">
        <f t="shared" si="232"/>
        <v xml:space="preserve"> </v>
      </c>
      <c r="CD64" s="25" t="str">
        <f t="shared" si="132"/>
        <v xml:space="preserve"> </v>
      </c>
      <c r="CE64" s="24">
        <f t="shared" ref="CE64:CG68" si="256">CJ64+CO64</f>
        <v>250000</v>
      </c>
      <c r="CF64" s="24">
        <f t="shared" si="256"/>
        <v>395635.97</v>
      </c>
      <c r="CG64" s="24">
        <f t="shared" si="256"/>
        <v>242196.13</v>
      </c>
      <c r="CH64" s="25">
        <f t="shared" si="133"/>
        <v>1.5825438799999998</v>
      </c>
      <c r="CI64" s="25">
        <f t="shared" si="145"/>
        <v>1.6335354739152932</v>
      </c>
      <c r="CJ64" s="45">
        <v>250000</v>
      </c>
      <c r="CK64" s="45">
        <v>395635.97</v>
      </c>
      <c r="CL64" s="45">
        <v>242196.13</v>
      </c>
      <c r="CM64" s="25">
        <f t="shared" si="134"/>
        <v>1.5825438799999998</v>
      </c>
      <c r="CN64" s="25">
        <f t="shared" si="135"/>
        <v>1.6335354739152932</v>
      </c>
      <c r="CO64" s="45"/>
      <c r="CP64" s="45"/>
      <c r="CQ64" s="45"/>
      <c r="CR64" s="25" t="str">
        <f>IF(CP64&lt;=0," ",IF(CO64&lt;=0," ",IF(CP64/CO64*100&gt;200,"СВ.200",CP64/CO64)))</f>
        <v xml:space="preserve"> </v>
      </c>
      <c r="CS64" s="25" t="str">
        <f>IF(CQ64=0," ",IF(CP64/CQ64*100&gt;200,"св.200",CP64/CQ64))</f>
        <v xml:space="preserve"> </v>
      </c>
      <c r="CT64" s="45"/>
      <c r="CU64" s="45"/>
      <c r="CV64" s="45"/>
      <c r="CW64" s="25" t="str">
        <f t="shared" si="138"/>
        <v xml:space="preserve"> </v>
      </c>
      <c r="CX64" s="25" t="str">
        <f t="shared" si="139"/>
        <v xml:space="preserve"> </v>
      </c>
      <c r="CY64" s="45"/>
      <c r="CZ64" s="45"/>
      <c r="DA64" s="45"/>
      <c r="DB64" s="25" t="str">
        <f t="shared" si="206"/>
        <v xml:space="preserve"> </v>
      </c>
      <c r="DC64" s="25" t="str">
        <f t="shared" si="140"/>
        <v xml:space="preserve"> </v>
      </c>
      <c r="DD64" s="45"/>
      <c r="DE64" s="45"/>
      <c r="DF64" s="45"/>
      <c r="DG64" s="25" t="str">
        <f t="shared" si="207"/>
        <v xml:space="preserve"> </v>
      </c>
      <c r="DH64" s="25" t="str">
        <f t="shared" si="141"/>
        <v xml:space="preserve"> </v>
      </c>
      <c r="DI64" s="45"/>
      <c r="DJ64" s="45"/>
      <c r="DK64" s="25" t="str">
        <f>IF(DJ64=0," ",IF(DI64/DJ64*100&gt;200,"св.200",DI64/DJ64))</f>
        <v xml:space="preserve"> </v>
      </c>
      <c r="DL64" s="45"/>
      <c r="DM64" s="45"/>
      <c r="DN64" s="45"/>
      <c r="DO64" s="25" t="str">
        <f t="shared" si="208"/>
        <v xml:space="preserve"> </v>
      </c>
      <c r="DP64" s="25" t="str">
        <f t="shared" si="142"/>
        <v xml:space="preserve"> </v>
      </c>
      <c r="DQ64" s="45"/>
      <c r="DR64" s="45"/>
      <c r="DS64" s="31"/>
      <c r="DT64" s="25" t="str">
        <f t="shared" si="113"/>
        <v xml:space="preserve"> </v>
      </c>
      <c r="DU64" s="25" t="str">
        <f t="shared" si="252"/>
        <v xml:space="preserve"> </v>
      </c>
    </row>
    <row r="65" spans="1:125" s="29" customFormat="1" ht="17.25" customHeight="1" outlineLevel="1" x14ac:dyDescent="0.25">
      <c r="A65" s="16">
        <v>51</v>
      </c>
      <c r="B65" s="8" t="s">
        <v>51</v>
      </c>
      <c r="C65" s="24">
        <f t="shared" si="253"/>
        <v>7410454.4199999999</v>
      </c>
      <c r="D65" s="24">
        <f t="shared" si="253"/>
        <v>4122783.3399999994</v>
      </c>
      <c r="E65" s="24">
        <f t="shared" si="254"/>
        <v>3752905.41</v>
      </c>
      <c r="F65" s="25">
        <f t="shared" si="193"/>
        <v>0.55634689943886051</v>
      </c>
      <c r="G65" s="25">
        <f t="shared" si="194"/>
        <v>1.0985577544838785</v>
      </c>
      <c r="H65" s="15">
        <f t="shared" si="255"/>
        <v>7151180</v>
      </c>
      <c r="I65" s="20">
        <f t="shared" si="255"/>
        <v>3892906.0399999996</v>
      </c>
      <c r="J65" s="15">
        <f t="shared" si="255"/>
        <v>3751417.41</v>
      </c>
      <c r="K65" s="25">
        <f t="shared" ref="K65:K68" si="257">IF(I65&lt;=0," ",IF(I65/H65*100&gt;200,"СВ.200",I65/H65))</f>
        <v>0.54437254271323043</v>
      </c>
      <c r="L65" s="25">
        <f t="shared" ref="L65:L68" si="258">IF(J65=0," ",IF(I65/J65*100&gt;200,"св.200",I65/J65))</f>
        <v>1.0377160455732917</v>
      </c>
      <c r="M65" s="45">
        <v>2021000</v>
      </c>
      <c r="N65" s="45">
        <v>1294205.03</v>
      </c>
      <c r="O65" s="45">
        <v>1778824.67</v>
      </c>
      <c r="P65" s="25">
        <f t="shared" ref="P65:P67" si="259">IF(N65&lt;=0," ",IF(M65&lt;=0," ",IF(N65/M65*100&gt;200,"СВ.200",N65/M65)))</f>
        <v>0.64037854032657104</v>
      </c>
      <c r="Q65" s="25">
        <f t="shared" ref="Q65:Q67" si="260">IF(O65=0," ",IF(N65/O65*100&gt;200,"св.200",N65/O65))</f>
        <v>0.72756188500578878</v>
      </c>
      <c r="R65" s="45"/>
      <c r="S65" s="45"/>
      <c r="T65" s="45"/>
      <c r="U65" s="25" t="str">
        <f t="shared" ref="U65:U68" si="261">IF(S65&lt;=0," ",IF(R65&lt;=0," ",IF(S65/R65*100&gt;200,"СВ.200",S65/R65)))</f>
        <v xml:space="preserve"> </v>
      </c>
      <c r="V65" s="25" t="str">
        <f t="shared" ref="V65:V68" si="262">IF(S65=0," ",IF(S65/T65*100&gt;200,"св.200",S65/T65))</f>
        <v xml:space="preserve"> </v>
      </c>
      <c r="W65" s="45">
        <v>180</v>
      </c>
      <c r="X65" s="45">
        <v>17462.689999999999</v>
      </c>
      <c r="Y65" s="45">
        <v>181.81</v>
      </c>
      <c r="Z65" s="25" t="str">
        <f t="shared" ref="Z65:Z68" si="263">IF(X65&lt;=0," ",IF(W65&lt;=0," ",IF(X65/W65*100&gt;200,"СВ.200",X65/W65)))</f>
        <v>СВ.200</v>
      </c>
      <c r="AA65" s="25" t="str">
        <f t="shared" ref="AA65:AA68" si="264">IF(Y65=0," ",IF(X65/Y65*100&gt;200,"св.200",X65/Y65))</f>
        <v>св.200</v>
      </c>
      <c r="AB65" s="45">
        <v>300000</v>
      </c>
      <c r="AC65" s="45">
        <v>120667.31</v>
      </c>
      <c r="AD65" s="45">
        <v>37976.639999999999</v>
      </c>
      <c r="AE65" s="25">
        <f t="shared" ref="AE65:AE68" si="265">IF(AC65&lt;=0," ",IF(AB65&lt;=0," ",IF(AC65/AB65*100&gt;200,"СВ.200",AC65/AB65)))</f>
        <v>0.40222436666666667</v>
      </c>
      <c r="AF65" s="25" t="str">
        <f t="shared" ref="AF65:AF68" si="266">IF(AD65=0," ",IF(AC65/AD65*100&gt;200,"св.200",AC65/AD65))</f>
        <v>св.200</v>
      </c>
      <c r="AG65" s="45">
        <v>4830000</v>
      </c>
      <c r="AH65" s="45">
        <v>2460571.0099999998</v>
      </c>
      <c r="AI65" s="45">
        <v>1934434.29</v>
      </c>
      <c r="AJ65" s="25">
        <f t="shared" ref="AJ65:AJ68" si="267">IF(AH65&lt;=0," ",IF(AG65&lt;=0," ",IF(AH65/AG65*100&gt;200,"СВ.200",AH65/AG65)))</f>
        <v>0.50943499171842643</v>
      </c>
      <c r="AK65" s="25">
        <f t="shared" ref="AK65:AK68" si="268">IF(AI65=0," ",IF(AH65/AI65*100&gt;200,"св.200",AH65/AI65))</f>
        <v>1.2719847982016488</v>
      </c>
      <c r="AL65" s="45"/>
      <c r="AM65" s="45"/>
      <c r="AN65" s="45"/>
      <c r="AO65" s="25" t="str">
        <f t="shared" ref="AO65:AO68" si="269">IF(AM65&lt;=0," ",IF(AL65&lt;=0," ",IF(AM65/AL65*100&gt;200,"СВ.200",AM65/AL65)))</f>
        <v xml:space="preserve"> </v>
      </c>
      <c r="AP65" s="25" t="str">
        <f t="shared" ref="AP65:AP67" si="270">IF(AN65=0," ",IF(AM65/AN65*100&gt;200,"св.200",AM65/AN65))</f>
        <v xml:space="preserve"> </v>
      </c>
      <c r="AQ65" s="9">
        <f>AV65+BA65+BF65+BK65+BP65+BU65+BZ65+CE65+CY65+DD65+DL65+CT65+DQ65</f>
        <v>259274.42</v>
      </c>
      <c r="AR65" s="9">
        <f>AW65+BB65+BG65+BL65+BQ65+BV65+CA65+CF65+CZ65+DE65+DM65+CU65+DI65+DR65</f>
        <v>229877.3</v>
      </c>
      <c r="AS65" s="9">
        <f>AX65+BC65+BH65+BM65+BR65+BW65+CB65+CG65+DA65+DF65+DN65+CV65+DJ65</f>
        <v>1488</v>
      </c>
      <c r="AT65" s="25">
        <f t="shared" ref="AT65:AT68" si="271">IF(AR65&lt;=0," ",IF(AQ65&lt;=0," ",IF(AR65/AQ65*100&gt;200,"СВ.200",AR65/AQ65)))</f>
        <v>0.8866177388421117</v>
      </c>
      <c r="AU65" s="25" t="str">
        <f t="shared" ref="AU65:AU68" si="272">IF(AS65=0," ",IF(AR65/AS65*100&gt;200,"св.200",AR65/AS65))</f>
        <v>св.200</v>
      </c>
      <c r="AV65" s="45"/>
      <c r="AW65" s="45"/>
      <c r="AX65" s="45"/>
      <c r="AY65" s="25" t="str">
        <f t="shared" ref="AY65:AY68" si="273">IF(AW65&lt;=0," ",IF(AV65&lt;=0," ",IF(AW65/AV65*100&gt;200,"СВ.200",AW65/AV65)))</f>
        <v xml:space="preserve"> </v>
      </c>
      <c r="AZ65" s="25" t="str">
        <f t="shared" ref="AZ65:AZ68" si="274">IF(AX65=0," ",IF(AW65/AX65*100&gt;200,"св.200",AW65/AX65))</f>
        <v xml:space="preserve"> </v>
      </c>
      <c r="BA65" s="45">
        <v>231844.72</v>
      </c>
      <c r="BB65" s="45">
        <v>70677.3</v>
      </c>
      <c r="BC65" s="45"/>
      <c r="BD65" s="25">
        <f t="shared" ref="BD65:BD68" si="275">IF(BB65&lt;=0," ",IF(BA65&lt;=0," ",IF(BB65/BA65*100&gt;200,"СВ.200",BB65/BA65)))</f>
        <v>0.3048475721163717</v>
      </c>
      <c r="BE65" s="25" t="str">
        <f t="shared" ref="BE65:BE68" si="276">IF(BC65=0," ",IF(BB65/BC65*100&gt;200,"св.200",BB65/BC65))</f>
        <v xml:space="preserve"> </v>
      </c>
      <c r="BF65" s="45">
        <v>1000</v>
      </c>
      <c r="BG65" s="45"/>
      <c r="BH65" s="45"/>
      <c r="BI65" s="25" t="str">
        <f t="shared" ref="BI65:BI68" si="277">IF(BG65&lt;=0," ",IF(BF65&lt;=0," ",IF(BG65/BF65*100&gt;200,"СВ.200",BG65/BF65)))</f>
        <v xml:space="preserve"> </v>
      </c>
      <c r="BJ65" s="25" t="str">
        <f t="shared" ref="BJ65:BJ68" si="278">IF(BH65=0," ",IF(BG65/BH65*100&gt;200,"св.200",BG65/BH65))</f>
        <v xml:space="preserve"> </v>
      </c>
      <c r="BK65" s="45"/>
      <c r="BL65" s="45"/>
      <c r="BM65" s="45"/>
      <c r="BN65" s="25"/>
      <c r="BO65" s="25" t="str">
        <f t="shared" ref="BO65:BO68" si="279">IF(BM65=0," ",IF(BL65/BM65*100&gt;200,"св.200",BL65/BM65))</f>
        <v xml:space="preserve"> </v>
      </c>
      <c r="BP65" s="45"/>
      <c r="BQ65" s="45"/>
      <c r="BR65" s="45"/>
      <c r="BS65" s="25" t="str">
        <f t="shared" ref="BS65:BS68" si="280">IF(BQ65&lt;=0," ",IF(BP65&lt;=0," ",IF(BQ65/BP65*100&gt;200,"СВ.200",BQ65/BP65)))</f>
        <v xml:space="preserve"> </v>
      </c>
      <c r="BT65" s="25" t="str">
        <f t="shared" ref="BT65:BT68" si="281">IF(BR65=0," ",IF(BQ65/BR65*100&gt;200,"св.200",BQ65/BR65))</f>
        <v xml:space="preserve"> </v>
      </c>
      <c r="BU65" s="45">
        <v>1000</v>
      </c>
      <c r="BV65" s="45"/>
      <c r="BW65" s="45"/>
      <c r="BX65" s="25" t="str">
        <f t="shared" ref="BX65:BX68" si="282">IF(BV65&lt;=0," ",IF(BU65&lt;=0," ",IF(BV65/BU65*100&gt;200,"СВ.200",BV65/BU65)))</f>
        <v xml:space="preserve"> </v>
      </c>
      <c r="BY65" s="25" t="str">
        <f t="shared" ref="BY65:BY68" si="283">IF(BW65=0," ",IF(BV65/BW65*100&gt;200,"св.200",BV65/BW65))</f>
        <v xml:space="preserve"> </v>
      </c>
      <c r="BZ65" s="45">
        <v>23429.7</v>
      </c>
      <c r="CA65" s="45"/>
      <c r="CB65" s="45"/>
      <c r="CC65" s="25" t="str">
        <f t="shared" ref="CC65:CC68" si="284">IF(CA65&lt;=0," ",IF(BZ65&lt;=0," ",IF(CA65/BZ65*100&gt;200,"СВ.200",CA65/BZ65)))</f>
        <v xml:space="preserve"> </v>
      </c>
      <c r="CD65" s="25" t="str">
        <f t="shared" ref="CD65:CD68" si="285">IF(CB65=0," ",IF(CA65/CB65*100&gt;200,"св.200",CA65/CB65))</f>
        <v xml:space="preserve"> </v>
      </c>
      <c r="CE65" s="24">
        <f t="shared" si="256"/>
        <v>1000</v>
      </c>
      <c r="CF65" s="24">
        <f t="shared" si="256"/>
        <v>159200</v>
      </c>
      <c r="CG65" s="24">
        <f t="shared" si="256"/>
        <v>0</v>
      </c>
      <c r="CH65" s="25" t="str">
        <f t="shared" ref="CH65:CH68" si="286">IF(CF65&lt;=0," ",IF(CE65&lt;=0," ",IF(CF65/CE65*100&gt;200,"СВ.200",CF65/CE65)))</f>
        <v>СВ.200</v>
      </c>
      <c r="CI65" s="25" t="str">
        <f t="shared" ref="CI65:CI68" si="287">IF(CG65=0," ",IF(CF65/CG65*100&gt;200,"св.200",CF65/CG65))</f>
        <v xml:space="preserve"> </v>
      </c>
      <c r="CJ65" s="45"/>
      <c r="CK65" s="45"/>
      <c r="CL65" s="45"/>
      <c r="CM65" s="25" t="str">
        <f t="shared" ref="CM65:CM68" si="288">IF(CK65&lt;=0," ",IF(CJ65&lt;=0," ",IF(CK65/CJ65*100&gt;200,"СВ.200",CK65/CJ65)))</f>
        <v xml:space="preserve"> </v>
      </c>
      <c r="CN65" s="25" t="str">
        <f t="shared" ref="CN65:CN68" si="289">IF(CL65=0," ",IF(CK65/CL65*100&gt;200,"св.200",CK65/CL65))</f>
        <v xml:space="preserve"> </v>
      </c>
      <c r="CO65" s="45">
        <v>1000</v>
      </c>
      <c r="CP65" s="45">
        <v>159200</v>
      </c>
      <c r="CQ65" s="45"/>
      <c r="CR65" s="25" t="str">
        <f t="shared" ref="CR65:CR68" si="290">IF(CP65&lt;=0," ",IF(CO65&lt;=0," ",IF(CP65/CO65*100&gt;200,"СВ.200",CP65/CO65)))</f>
        <v>СВ.200</v>
      </c>
      <c r="CS65" s="25" t="str">
        <f t="shared" ref="CS65:CS68" si="291">IF(CQ65=0," ",IF(CP65/CQ65*100&gt;200,"св.200",CP65/CQ65))</f>
        <v xml:space="preserve"> </v>
      </c>
      <c r="CT65" s="45"/>
      <c r="CU65" s="45"/>
      <c r="CV65" s="45"/>
      <c r="CW65" s="25" t="str">
        <f t="shared" si="138"/>
        <v xml:space="preserve"> </v>
      </c>
      <c r="CX65" s="25" t="str">
        <f t="shared" si="139"/>
        <v xml:space="preserve"> </v>
      </c>
      <c r="CY65" s="45"/>
      <c r="CZ65" s="45"/>
      <c r="DA65" s="45"/>
      <c r="DB65" s="25" t="str">
        <f t="shared" ref="DB65:DB68" si="292">IF(CZ65&lt;=0," ",IF(CY65&lt;=0," ",IF(CZ65/CY65*100&gt;200,"СВ.200",CZ65/CY65)))</f>
        <v xml:space="preserve"> </v>
      </c>
      <c r="DC65" s="25" t="str">
        <f t="shared" ref="DC65:DC68" si="293">IF(DA65=0," ",IF(CZ65/DA65*100&gt;200,"св.200",CZ65/DA65))</f>
        <v xml:space="preserve"> </v>
      </c>
      <c r="DD65" s="45"/>
      <c r="DE65" s="45"/>
      <c r="DF65" s="45"/>
      <c r="DG65" s="25" t="str">
        <f t="shared" ref="DG65:DG68" si="294">IF(DE65&lt;=0," ",IF(DD65&lt;=0," ",IF(DE65/DD65*100&gt;200,"СВ.200",DE65/DD65)))</f>
        <v xml:space="preserve"> </v>
      </c>
      <c r="DH65" s="25" t="str">
        <f t="shared" ref="DH65:DH68" si="295">IF(DF65=0," ",IF(DE65/DF65*100&gt;200,"св.200",DE65/DF65))</f>
        <v xml:space="preserve"> </v>
      </c>
      <c r="DI65" s="45"/>
      <c r="DJ65" s="45"/>
      <c r="DK65" s="25" t="str">
        <f>IF(DJ65=0," ",IF(DI65/DJ65*100&gt;200,"св.200",DI65/DJ65))</f>
        <v xml:space="preserve"> </v>
      </c>
      <c r="DL65" s="45">
        <v>1000</v>
      </c>
      <c r="DM65" s="45"/>
      <c r="DN65" s="45">
        <v>1488</v>
      </c>
      <c r="DO65" s="25" t="str">
        <f t="shared" ref="DO65:DO68" si="296">IF(DM65&lt;=0," ",IF(DL65&lt;=0," ",IF(DM65/DL65*100&gt;200,"СВ.200",DM65/DL65)))</f>
        <v xml:space="preserve"> </v>
      </c>
      <c r="DP65" s="25">
        <f t="shared" ref="DP65:DP68" si="297">IF(DN65=0," ",IF(DM65/DN65*100&gt;200,"св.200",DM65/DN65))</f>
        <v>0</v>
      </c>
      <c r="DQ65" s="45"/>
      <c r="DR65" s="45"/>
      <c r="DS65" s="31"/>
      <c r="DT65" s="25" t="str">
        <f t="shared" si="113"/>
        <v xml:space="preserve"> </v>
      </c>
      <c r="DU65" s="25" t="str">
        <f t="shared" si="252"/>
        <v xml:space="preserve"> </v>
      </c>
    </row>
    <row r="66" spans="1:125" s="29" customFormat="1" ht="16.5" customHeight="1" outlineLevel="1" x14ac:dyDescent="0.25">
      <c r="A66" s="16">
        <v>52</v>
      </c>
      <c r="B66" s="8" t="s">
        <v>48</v>
      </c>
      <c r="C66" s="24">
        <f t="shared" si="253"/>
        <v>2517356.88</v>
      </c>
      <c r="D66" s="24">
        <f t="shared" si="253"/>
        <v>824687.1</v>
      </c>
      <c r="E66" s="24">
        <f t="shared" si="254"/>
        <v>766081.03</v>
      </c>
      <c r="F66" s="25">
        <f t="shared" si="193"/>
        <v>0.32760039172514943</v>
      </c>
      <c r="G66" s="25">
        <f t="shared" si="194"/>
        <v>1.0765011372230429</v>
      </c>
      <c r="H66" s="15">
        <f t="shared" si="255"/>
        <v>1232253</v>
      </c>
      <c r="I66" s="20">
        <f t="shared" si="255"/>
        <v>592377.61</v>
      </c>
      <c r="J66" s="15">
        <f t="shared" si="255"/>
        <v>554125.56000000006</v>
      </c>
      <c r="K66" s="25">
        <f t="shared" si="257"/>
        <v>0.48072726136596949</v>
      </c>
      <c r="L66" s="25">
        <f t="shared" si="258"/>
        <v>1.0690313762101138</v>
      </c>
      <c r="M66" s="45">
        <v>325800</v>
      </c>
      <c r="N66" s="45">
        <v>182596.44</v>
      </c>
      <c r="O66" s="45">
        <v>218043.74</v>
      </c>
      <c r="P66" s="25">
        <f t="shared" si="259"/>
        <v>0.5604556169429098</v>
      </c>
      <c r="Q66" s="25">
        <f t="shared" si="260"/>
        <v>0.83743032475961021</v>
      </c>
      <c r="R66" s="45"/>
      <c r="S66" s="45"/>
      <c r="T66" s="45"/>
      <c r="U66" s="25" t="str">
        <f t="shared" si="261"/>
        <v xml:space="preserve"> </v>
      </c>
      <c r="V66" s="25" t="str">
        <f t="shared" si="262"/>
        <v xml:space="preserve"> </v>
      </c>
      <c r="W66" s="45"/>
      <c r="X66" s="45"/>
      <c r="Y66" s="45"/>
      <c r="Z66" s="25" t="str">
        <f t="shared" si="263"/>
        <v xml:space="preserve"> </v>
      </c>
      <c r="AA66" s="25" t="str">
        <f t="shared" si="264"/>
        <v xml:space="preserve"> </v>
      </c>
      <c r="AB66" s="45">
        <v>157500</v>
      </c>
      <c r="AC66" s="45">
        <v>174400.3</v>
      </c>
      <c r="AD66" s="45">
        <v>36423.29</v>
      </c>
      <c r="AE66" s="25">
        <f t="shared" si="265"/>
        <v>1.1073034920634919</v>
      </c>
      <c r="AF66" s="25" t="str">
        <f t="shared" si="266"/>
        <v>св.200</v>
      </c>
      <c r="AG66" s="45">
        <v>733000</v>
      </c>
      <c r="AH66" s="45">
        <v>235380.87</v>
      </c>
      <c r="AI66" s="45">
        <v>299658.53000000003</v>
      </c>
      <c r="AJ66" s="25">
        <f t="shared" si="267"/>
        <v>0.32111987721691676</v>
      </c>
      <c r="AK66" s="25">
        <f t="shared" si="268"/>
        <v>0.78549697884455338</v>
      </c>
      <c r="AL66" s="45">
        <v>15953</v>
      </c>
      <c r="AM66" s="45"/>
      <c r="AN66" s="45"/>
      <c r="AO66" s="25" t="str">
        <f t="shared" si="269"/>
        <v xml:space="preserve"> </v>
      </c>
      <c r="AP66" s="25" t="str">
        <f>IF(AM66=0," ",IF(AM66/AN66*100&gt;200,"св.200",AM66/AN66))</f>
        <v xml:space="preserve"> </v>
      </c>
      <c r="AQ66" s="9">
        <f>AV66+BA66+BF66+BK66+BP66+BU66+BZ66+CE66+CY66+DD66+DL66+CT66+DQ66+274250</f>
        <v>1285103.8799999999</v>
      </c>
      <c r="AR66" s="9">
        <f>AW66+BB66+BG66+BL66+BQ66+BV66+CA66+CF66+CZ66+DE66+DM66+CU66+DI66+DR66+89620</f>
        <v>232309.49</v>
      </c>
      <c r="AS66" s="9">
        <f>AX66+BC66+BH66+BM66+BR66+BW66+CB66+CG66+DA66+DF66+DN66+CV66+DJ66</f>
        <v>211955.47</v>
      </c>
      <c r="AT66" s="25">
        <f t="shared" si="271"/>
        <v>0.18077098172017037</v>
      </c>
      <c r="AU66" s="25">
        <f t="shared" si="272"/>
        <v>1.096029699068394</v>
      </c>
      <c r="AV66" s="45"/>
      <c r="AW66" s="45"/>
      <c r="AX66" s="45"/>
      <c r="AY66" s="25" t="str">
        <f t="shared" si="273"/>
        <v xml:space="preserve"> </v>
      </c>
      <c r="AZ66" s="25" t="str">
        <f t="shared" si="274"/>
        <v xml:space="preserve"> </v>
      </c>
      <c r="BA66" s="45"/>
      <c r="BB66" s="45"/>
      <c r="BC66" s="45"/>
      <c r="BD66" s="25" t="str">
        <f t="shared" si="275"/>
        <v xml:space="preserve"> </v>
      </c>
      <c r="BE66" s="25" t="str">
        <f t="shared" si="276"/>
        <v xml:space="preserve"> </v>
      </c>
      <c r="BF66" s="45">
        <v>560871.52</v>
      </c>
      <c r="BG66" s="45">
        <v>105407.01</v>
      </c>
      <c r="BH66" s="45">
        <v>135248.63</v>
      </c>
      <c r="BI66" s="25">
        <f t="shared" si="277"/>
        <v>0.18793432406765812</v>
      </c>
      <c r="BJ66" s="25">
        <f t="shared" si="278"/>
        <v>0.77935732140133318</v>
      </c>
      <c r="BK66" s="45"/>
      <c r="BL66" s="45"/>
      <c r="BM66" s="45"/>
      <c r="BN66" s="25"/>
      <c r="BO66" s="25" t="str">
        <f t="shared" si="279"/>
        <v xml:space="preserve"> </v>
      </c>
      <c r="BP66" s="45">
        <v>403982.36</v>
      </c>
      <c r="BQ66" s="45"/>
      <c r="BR66" s="45">
        <v>22000</v>
      </c>
      <c r="BS66" s="25" t="str">
        <f t="shared" si="280"/>
        <v xml:space="preserve"> </v>
      </c>
      <c r="BT66" s="25">
        <f t="shared" si="281"/>
        <v>0</v>
      </c>
      <c r="BU66" s="45">
        <v>30000</v>
      </c>
      <c r="BV66" s="45">
        <v>21282.48</v>
      </c>
      <c r="BW66" s="45">
        <v>17162.84</v>
      </c>
      <c r="BX66" s="25">
        <f t="shared" si="282"/>
        <v>0.70941599999999994</v>
      </c>
      <c r="BY66" s="25">
        <f t="shared" si="283"/>
        <v>1.2400325354078929</v>
      </c>
      <c r="BZ66" s="45"/>
      <c r="CA66" s="45"/>
      <c r="CB66" s="45"/>
      <c r="CC66" s="25" t="str">
        <f t="shared" si="284"/>
        <v xml:space="preserve"> </v>
      </c>
      <c r="CD66" s="25" t="str">
        <f t="shared" si="285"/>
        <v xml:space="preserve"> </v>
      </c>
      <c r="CE66" s="24">
        <f t="shared" si="256"/>
        <v>0</v>
      </c>
      <c r="CF66" s="24">
        <f t="shared" si="256"/>
        <v>0</v>
      </c>
      <c r="CG66" s="24">
        <f t="shared" si="256"/>
        <v>0</v>
      </c>
      <c r="CH66" s="33" t="str">
        <f t="shared" si="286"/>
        <v xml:space="preserve"> </v>
      </c>
      <c r="CI66" s="25" t="str">
        <f t="shared" si="287"/>
        <v xml:space="preserve"> </v>
      </c>
      <c r="CJ66" s="45"/>
      <c r="CK66" s="45"/>
      <c r="CL66" s="45"/>
      <c r="CM66" s="25" t="str">
        <f t="shared" si="288"/>
        <v xml:space="preserve"> </v>
      </c>
      <c r="CN66" s="25" t="str">
        <f t="shared" si="289"/>
        <v xml:space="preserve"> </v>
      </c>
      <c r="CO66" s="45"/>
      <c r="CP66" s="45"/>
      <c r="CQ66" s="45"/>
      <c r="CR66" s="25" t="str">
        <f t="shared" si="290"/>
        <v xml:space="preserve"> </v>
      </c>
      <c r="CS66" s="25" t="str">
        <f t="shared" si="291"/>
        <v xml:space="preserve"> </v>
      </c>
      <c r="CT66" s="45"/>
      <c r="CU66" s="45"/>
      <c r="CV66" s="45"/>
      <c r="CW66" s="25" t="str">
        <f t="shared" si="138"/>
        <v xml:space="preserve"> </v>
      </c>
      <c r="CX66" s="25" t="str">
        <f t="shared" si="139"/>
        <v xml:space="preserve"> </v>
      </c>
      <c r="CY66" s="45"/>
      <c r="CZ66" s="45"/>
      <c r="DA66" s="45"/>
      <c r="DB66" s="25" t="str">
        <f t="shared" si="292"/>
        <v xml:space="preserve"> </v>
      </c>
      <c r="DC66" s="25" t="str">
        <f t="shared" si="293"/>
        <v xml:space="preserve"> </v>
      </c>
      <c r="DD66" s="45"/>
      <c r="DE66" s="45"/>
      <c r="DF66" s="45"/>
      <c r="DG66" s="25" t="str">
        <f t="shared" si="294"/>
        <v xml:space="preserve"> </v>
      </c>
      <c r="DH66" s="25" t="str">
        <f t="shared" si="295"/>
        <v xml:space="preserve"> </v>
      </c>
      <c r="DI66" s="45"/>
      <c r="DJ66" s="45"/>
      <c r="DK66" s="25" t="str">
        <f>IF(DJ66=0," ",IF(DI66/DJ66*100&gt;200,"св.200",DI66/DJ66))</f>
        <v xml:space="preserve"> </v>
      </c>
      <c r="DL66" s="45">
        <v>16000</v>
      </c>
      <c r="DM66" s="45">
        <v>16000</v>
      </c>
      <c r="DN66" s="45">
        <v>37544</v>
      </c>
      <c r="DO66" s="25">
        <f t="shared" si="296"/>
        <v>1</v>
      </c>
      <c r="DP66" s="25">
        <f t="shared" si="297"/>
        <v>0.42616663115278075</v>
      </c>
      <c r="DQ66" s="45"/>
      <c r="DR66" s="45"/>
      <c r="DS66" s="31"/>
      <c r="DT66" s="25" t="str">
        <f t="shared" si="113"/>
        <v xml:space="preserve"> </v>
      </c>
      <c r="DU66" s="25" t="str">
        <f t="shared" si="252"/>
        <v xml:space="preserve"> </v>
      </c>
    </row>
    <row r="67" spans="1:125" s="29" customFormat="1" ht="16.5" customHeight="1" outlineLevel="1" x14ac:dyDescent="0.25">
      <c r="A67" s="16">
        <v>53</v>
      </c>
      <c r="B67" s="8" t="s">
        <v>91</v>
      </c>
      <c r="C67" s="24">
        <f t="shared" si="253"/>
        <v>2784480</v>
      </c>
      <c r="D67" s="24">
        <f t="shared" si="253"/>
        <v>1694677.91</v>
      </c>
      <c r="E67" s="24">
        <f t="shared" si="254"/>
        <v>1390420.91</v>
      </c>
      <c r="F67" s="25">
        <f t="shared" si="193"/>
        <v>0.60861557992874793</v>
      </c>
      <c r="G67" s="25">
        <f t="shared" si="194"/>
        <v>1.2188236654179776</v>
      </c>
      <c r="H67" s="15">
        <f t="shared" si="255"/>
        <v>2676000</v>
      </c>
      <c r="I67" s="20">
        <f t="shared" si="255"/>
        <v>1654677.91</v>
      </c>
      <c r="J67" s="15">
        <f t="shared" si="255"/>
        <v>1334626.99</v>
      </c>
      <c r="K67" s="25">
        <f t="shared" si="257"/>
        <v>0.61834002615844541</v>
      </c>
      <c r="L67" s="25">
        <f t="shared" si="258"/>
        <v>1.2398055204922838</v>
      </c>
      <c r="M67" s="45">
        <v>1650000</v>
      </c>
      <c r="N67" s="45">
        <v>1181336.17</v>
      </c>
      <c r="O67" s="45">
        <v>1167884.73</v>
      </c>
      <c r="P67" s="25">
        <f t="shared" si="259"/>
        <v>0.71596131515151507</v>
      </c>
      <c r="Q67" s="25">
        <f t="shared" si="260"/>
        <v>1.0115177805261655</v>
      </c>
      <c r="R67" s="45"/>
      <c r="S67" s="45"/>
      <c r="T67" s="45"/>
      <c r="U67" s="25" t="str">
        <f t="shared" si="261"/>
        <v xml:space="preserve"> </v>
      </c>
      <c r="V67" s="25" t="str">
        <f t="shared" si="262"/>
        <v xml:space="preserve"> </v>
      </c>
      <c r="W67" s="45">
        <v>4000</v>
      </c>
      <c r="X67" s="45">
        <v>2773.87</v>
      </c>
      <c r="Y67" s="45">
        <v>1100.4000000000001</v>
      </c>
      <c r="Z67" s="25">
        <f t="shared" si="263"/>
        <v>0.69346750000000001</v>
      </c>
      <c r="AA67" s="25" t="str">
        <f t="shared" si="264"/>
        <v>св.200</v>
      </c>
      <c r="AB67" s="45">
        <v>180000</v>
      </c>
      <c r="AC67" s="45">
        <v>52194.02</v>
      </c>
      <c r="AD67" s="45">
        <v>25661.119999999999</v>
      </c>
      <c r="AE67" s="25">
        <f t="shared" si="265"/>
        <v>0.28996677777777774</v>
      </c>
      <c r="AF67" s="25" t="str">
        <f t="shared" si="266"/>
        <v>св.200</v>
      </c>
      <c r="AG67" s="45">
        <v>840000</v>
      </c>
      <c r="AH67" s="45">
        <v>418373.85</v>
      </c>
      <c r="AI67" s="45">
        <v>139980.74</v>
      </c>
      <c r="AJ67" s="25">
        <f t="shared" si="267"/>
        <v>0.49806410714285709</v>
      </c>
      <c r="AK67" s="25" t="str">
        <f t="shared" si="268"/>
        <v>св.200</v>
      </c>
      <c r="AL67" s="45">
        <v>2000</v>
      </c>
      <c r="AM67" s="45"/>
      <c r="AN67" s="45"/>
      <c r="AO67" s="25" t="str">
        <f t="shared" si="269"/>
        <v xml:space="preserve"> </v>
      </c>
      <c r="AP67" s="25" t="str">
        <f t="shared" si="270"/>
        <v xml:space="preserve"> </v>
      </c>
      <c r="AQ67" s="9">
        <f>AV67+BA67+BF67+BK67+BP67+BU67+BZ67+CE67+CY67+DD67+DL67+CT67+DQ67</f>
        <v>108480</v>
      </c>
      <c r="AR67" s="9">
        <f>AW67+BB67+BG67+BL67+BQ67+BV67+CA67+CF67+CZ67+DE67+DM67+CU67+DI67+DR67</f>
        <v>40000</v>
      </c>
      <c r="AS67" s="9">
        <f>AX67+BC67+BH67+BM67+BR67+BW67+CB67+CG67+DA67+DF67+DN67+CV67+DJ67</f>
        <v>55793.919999999998</v>
      </c>
      <c r="AT67" s="25">
        <f t="shared" si="271"/>
        <v>0.36873156342182889</v>
      </c>
      <c r="AU67" s="25">
        <f t="shared" si="272"/>
        <v>0.71692399458579004</v>
      </c>
      <c r="AV67" s="45"/>
      <c r="AW67" s="45"/>
      <c r="AX67" s="45"/>
      <c r="AY67" s="25" t="str">
        <f t="shared" si="273"/>
        <v xml:space="preserve"> </v>
      </c>
      <c r="AZ67" s="25" t="str">
        <f t="shared" si="274"/>
        <v xml:space="preserve"> </v>
      </c>
      <c r="BA67" s="45"/>
      <c r="BB67" s="45"/>
      <c r="BC67" s="45"/>
      <c r="BD67" s="25" t="str">
        <f t="shared" si="275"/>
        <v xml:space="preserve"> </v>
      </c>
      <c r="BE67" s="25" t="str">
        <f t="shared" si="276"/>
        <v xml:space="preserve"> </v>
      </c>
      <c r="BF67" s="45">
        <v>108480</v>
      </c>
      <c r="BG67" s="45">
        <v>40000</v>
      </c>
      <c r="BH67" s="45">
        <v>55793.919999999998</v>
      </c>
      <c r="BI67" s="25">
        <f t="shared" si="277"/>
        <v>0.36873156342182889</v>
      </c>
      <c r="BJ67" s="25">
        <f t="shared" si="278"/>
        <v>0.71692399458579004</v>
      </c>
      <c r="BK67" s="45"/>
      <c r="BL67" s="45"/>
      <c r="BM67" s="45"/>
      <c r="BN67" s="25"/>
      <c r="BO67" s="25" t="str">
        <f t="shared" si="279"/>
        <v xml:space="preserve"> </v>
      </c>
      <c r="BP67" s="45"/>
      <c r="BQ67" s="45"/>
      <c r="BR67" s="45"/>
      <c r="BS67" s="25" t="str">
        <f t="shared" si="280"/>
        <v xml:space="preserve"> </v>
      </c>
      <c r="BT67" s="25" t="str">
        <f t="shared" si="281"/>
        <v xml:space="preserve"> </v>
      </c>
      <c r="BU67" s="45"/>
      <c r="BV67" s="45"/>
      <c r="BW67" s="45"/>
      <c r="BX67" s="25" t="str">
        <f t="shared" si="282"/>
        <v xml:space="preserve"> </v>
      </c>
      <c r="BY67" s="25" t="str">
        <f t="shared" si="283"/>
        <v xml:space="preserve"> </v>
      </c>
      <c r="BZ67" s="45"/>
      <c r="CA67" s="45"/>
      <c r="CB67" s="45"/>
      <c r="CC67" s="25" t="str">
        <f t="shared" si="284"/>
        <v xml:space="preserve"> </v>
      </c>
      <c r="CD67" s="25" t="str">
        <f t="shared" si="285"/>
        <v xml:space="preserve"> </v>
      </c>
      <c r="CE67" s="24">
        <f t="shared" si="256"/>
        <v>0</v>
      </c>
      <c r="CF67" s="24">
        <f t="shared" si="256"/>
        <v>0</v>
      </c>
      <c r="CG67" s="24">
        <f t="shared" si="256"/>
        <v>0</v>
      </c>
      <c r="CH67" s="33" t="str">
        <f t="shared" si="286"/>
        <v xml:space="preserve"> </v>
      </c>
      <c r="CI67" s="25" t="str">
        <f t="shared" si="287"/>
        <v xml:space="preserve"> </v>
      </c>
      <c r="CJ67" s="45"/>
      <c r="CK67" s="45"/>
      <c r="CL67" s="45"/>
      <c r="CM67" s="25" t="str">
        <f t="shared" si="288"/>
        <v xml:space="preserve"> </v>
      </c>
      <c r="CN67" s="25" t="str">
        <f t="shared" si="289"/>
        <v xml:space="preserve"> </v>
      </c>
      <c r="CO67" s="45"/>
      <c r="CP67" s="45"/>
      <c r="CQ67" s="45"/>
      <c r="CR67" s="25" t="str">
        <f t="shared" si="290"/>
        <v xml:space="preserve"> </v>
      </c>
      <c r="CS67" s="25" t="str">
        <f t="shared" si="291"/>
        <v xml:space="preserve"> </v>
      </c>
      <c r="CT67" s="45"/>
      <c r="CU67" s="45"/>
      <c r="CV67" s="45"/>
      <c r="CW67" s="25" t="str">
        <f t="shared" si="138"/>
        <v xml:space="preserve"> </v>
      </c>
      <c r="CX67" s="25" t="str">
        <f t="shared" si="139"/>
        <v xml:space="preserve"> </v>
      </c>
      <c r="CY67" s="45"/>
      <c r="CZ67" s="45"/>
      <c r="DA67" s="45"/>
      <c r="DB67" s="25" t="str">
        <f t="shared" si="292"/>
        <v xml:space="preserve"> </v>
      </c>
      <c r="DC67" s="25" t="str">
        <f t="shared" si="293"/>
        <v xml:space="preserve"> </v>
      </c>
      <c r="DD67" s="45"/>
      <c r="DE67" s="45"/>
      <c r="DF67" s="45"/>
      <c r="DG67" s="25" t="str">
        <f t="shared" si="294"/>
        <v xml:space="preserve"> </v>
      </c>
      <c r="DH67" s="25" t="str">
        <f t="shared" si="295"/>
        <v xml:space="preserve"> </v>
      </c>
      <c r="DI67" s="45"/>
      <c r="DJ67" s="45"/>
      <c r="DK67" s="25" t="str">
        <f>IF(DI67=0," ",IF(DI67/DJ67*100&gt;200,"св.200",DI67/DJ67))</f>
        <v xml:space="preserve"> </v>
      </c>
      <c r="DL67" s="45"/>
      <c r="DM67" s="45"/>
      <c r="DN67" s="45"/>
      <c r="DO67" s="25" t="str">
        <f t="shared" si="296"/>
        <v xml:space="preserve"> </v>
      </c>
      <c r="DP67" s="25" t="str">
        <f>IF(DM67=0," ",IF(DM67/DN67*100&gt;200,"св.200",DM67/DN67))</f>
        <v xml:space="preserve"> </v>
      </c>
      <c r="DQ67" s="45"/>
      <c r="DR67" s="45"/>
      <c r="DS67" s="31"/>
      <c r="DT67" s="25" t="str">
        <f t="shared" si="113"/>
        <v xml:space="preserve"> </v>
      </c>
      <c r="DU67" s="25" t="str">
        <f>IF(DR67=0," ",IF(DR67/DS67*100&gt;200,"св.200",DR67/DS67))</f>
        <v xml:space="preserve"> </v>
      </c>
    </row>
    <row r="68" spans="1:125" s="29" customFormat="1" ht="15.75" customHeight="1" outlineLevel="1" x14ac:dyDescent="0.25">
      <c r="A68" s="16">
        <v>54</v>
      </c>
      <c r="B68" s="8" t="s">
        <v>94</v>
      </c>
      <c r="C68" s="24">
        <f t="shared" si="253"/>
        <v>4357900</v>
      </c>
      <c r="D68" s="24">
        <f t="shared" si="253"/>
        <v>1831238.54</v>
      </c>
      <c r="E68" s="24">
        <f t="shared" si="254"/>
        <v>1833559.66</v>
      </c>
      <c r="F68" s="25">
        <f t="shared" si="193"/>
        <v>0.42021123476904015</v>
      </c>
      <c r="G68" s="25">
        <f t="shared" si="194"/>
        <v>0.99873409082309328</v>
      </c>
      <c r="H68" s="15">
        <f t="shared" si="255"/>
        <v>2767900</v>
      </c>
      <c r="I68" s="20">
        <f t="shared" si="255"/>
        <v>1562351.02</v>
      </c>
      <c r="J68" s="15">
        <f t="shared" si="255"/>
        <v>1397634.25</v>
      </c>
      <c r="K68" s="25">
        <f t="shared" si="257"/>
        <v>0.56445356407384661</v>
      </c>
      <c r="L68" s="25">
        <f t="shared" si="258"/>
        <v>1.1178539879084961</v>
      </c>
      <c r="M68" s="45">
        <v>722900</v>
      </c>
      <c r="N68" s="45">
        <v>532790.59</v>
      </c>
      <c r="O68" s="45">
        <v>494364.67</v>
      </c>
      <c r="P68" s="25">
        <f>IF(N68&lt;=0," ",IF(M68&lt;=0," ",IF(N68/M68*100&gt;200,"СВ.200",N68/M68)))</f>
        <v>0.73701838428551658</v>
      </c>
      <c r="Q68" s="25">
        <f>IF(O68=0," ",IF(N68/O68*100&gt;200,"св.200",N68/O68))</f>
        <v>1.0777278845593881</v>
      </c>
      <c r="R68" s="45"/>
      <c r="S68" s="45"/>
      <c r="T68" s="45"/>
      <c r="U68" s="25" t="str">
        <f t="shared" si="261"/>
        <v xml:space="preserve"> </v>
      </c>
      <c r="V68" s="25" t="str">
        <f t="shared" si="262"/>
        <v xml:space="preserve"> </v>
      </c>
      <c r="W68" s="45">
        <v>1000</v>
      </c>
      <c r="X68" s="45"/>
      <c r="Y68" s="45"/>
      <c r="Z68" s="25" t="str">
        <f t="shared" si="263"/>
        <v xml:space="preserve"> </v>
      </c>
      <c r="AA68" s="25" t="str">
        <f t="shared" si="264"/>
        <v xml:space="preserve"> </v>
      </c>
      <c r="AB68" s="45">
        <v>415000</v>
      </c>
      <c r="AC68" s="45">
        <v>147559.32</v>
      </c>
      <c r="AD68" s="45">
        <v>219706.11</v>
      </c>
      <c r="AE68" s="25">
        <f t="shared" si="265"/>
        <v>0.35556462650602411</v>
      </c>
      <c r="AF68" s="25">
        <f t="shared" si="266"/>
        <v>0.6716213763923089</v>
      </c>
      <c r="AG68" s="45">
        <v>1628000</v>
      </c>
      <c r="AH68" s="45">
        <v>882001.11</v>
      </c>
      <c r="AI68" s="45">
        <v>683263.47</v>
      </c>
      <c r="AJ68" s="25">
        <f t="shared" si="267"/>
        <v>0.54176972358722353</v>
      </c>
      <c r="AK68" s="25">
        <f t="shared" si="268"/>
        <v>1.2908653085170791</v>
      </c>
      <c r="AL68" s="45">
        <v>1000</v>
      </c>
      <c r="AM68" s="45"/>
      <c r="AN68" s="45">
        <v>300</v>
      </c>
      <c r="AO68" s="25" t="str">
        <f t="shared" si="269"/>
        <v xml:space="preserve"> </v>
      </c>
      <c r="AP68" s="25"/>
      <c r="AQ68" s="9">
        <f>AV68+BA68+BF68+BK68+BP68+BU68+BZ68+CE68+CY68+DD68+DL68+CT68+DQ68</f>
        <v>1590000</v>
      </c>
      <c r="AR68" s="9">
        <f>AW68+BB68+BG68+BL68+BQ68+BV68+CA68+CF68+CZ68+DE68+DM68+CU68+DI68+DR68</f>
        <v>268887.52</v>
      </c>
      <c r="AS68" s="9">
        <f>AX68+BC68+BH68+BM68+BR68+BW68+CB68+CG68+DA68+DF68+DN68+CV68+DJ68</f>
        <v>435925.41</v>
      </c>
      <c r="AT68" s="25">
        <f t="shared" si="271"/>
        <v>0.16911164779874216</v>
      </c>
      <c r="AU68" s="25">
        <f t="shared" si="272"/>
        <v>0.61682001973686285</v>
      </c>
      <c r="AV68" s="45"/>
      <c r="AW68" s="45"/>
      <c r="AX68" s="45"/>
      <c r="AY68" s="25" t="str">
        <f t="shared" si="273"/>
        <v xml:space="preserve"> </v>
      </c>
      <c r="AZ68" s="25" t="str">
        <f t="shared" si="274"/>
        <v xml:space="preserve"> </v>
      </c>
      <c r="BA68" s="45"/>
      <c r="BB68" s="45"/>
      <c r="BC68" s="45"/>
      <c r="BD68" s="25" t="str">
        <f t="shared" si="275"/>
        <v xml:space="preserve"> </v>
      </c>
      <c r="BE68" s="25" t="str">
        <f t="shared" si="276"/>
        <v xml:space="preserve"> </v>
      </c>
      <c r="BF68" s="45">
        <v>330000</v>
      </c>
      <c r="BG68" s="45">
        <v>135505.34</v>
      </c>
      <c r="BH68" s="45">
        <v>291304.05</v>
      </c>
      <c r="BI68" s="25">
        <f t="shared" si="277"/>
        <v>0.41062224242424239</v>
      </c>
      <c r="BJ68" s="25">
        <f t="shared" si="278"/>
        <v>0.46516806065689786</v>
      </c>
      <c r="BK68" s="45"/>
      <c r="BL68" s="45"/>
      <c r="BM68" s="45"/>
      <c r="BN68" s="25"/>
      <c r="BO68" s="25" t="str">
        <f t="shared" si="279"/>
        <v xml:space="preserve"> </v>
      </c>
      <c r="BP68" s="45"/>
      <c r="BQ68" s="45"/>
      <c r="BR68" s="45"/>
      <c r="BS68" s="25" t="str">
        <f t="shared" si="280"/>
        <v xml:space="preserve"> </v>
      </c>
      <c r="BT68" s="25" t="str">
        <f t="shared" si="281"/>
        <v xml:space="preserve"> </v>
      </c>
      <c r="BU68" s="45">
        <v>410000</v>
      </c>
      <c r="BV68" s="45">
        <v>133382.18</v>
      </c>
      <c r="BW68" s="45">
        <v>144621.35999999999</v>
      </c>
      <c r="BX68" s="25">
        <f t="shared" si="282"/>
        <v>0.32532239024390242</v>
      </c>
      <c r="BY68" s="25">
        <f t="shared" si="283"/>
        <v>0.92228547705539488</v>
      </c>
      <c r="BZ68" s="45">
        <v>850000</v>
      </c>
      <c r="CA68" s="45"/>
      <c r="CB68" s="45"/>
      <c r="CC68" s="25" t="str">
        <f t="shared" si="284"/>
        <v xml:space="preserve"> </v>
      </c>
      <c r="CD68" s="25" t="str">
        <f t="shared" si="285"/>
        <v xml:space="preserve"> </v>
      </c>
      <c r="CE68" s="24">
        <f t="shared" si="256"/>
        <v>0</v>
      </c>
      <c r="CF68" s="24">
        <f t="shared" si="256"/>
        <v>0</v>
      </c>
      <c r="CG68" s="24">
        <f t="shared" si="256"/>
        <v>0</v>
      </c>
      <c r="CH68" s="33" t="str">
        <f t="shared" si="286"/>
        <v xml:space="preserve"> </v>
      </c>
      <c r="CI68" s="25" t="str">
        <f t="shared" si="287"/>
        <v xml:space="preserve"> </v>
      </c>
      <c r="CJ68" s="45"/>
      <c r="CK68" s="45"/>
      <c r="CL68" s="45"/>
      <c r="CM68" s="25" t="str">
        <f t="shared" si="288"/>
        <v xml:space="preserve"> </v>
      </c>
      <c r="CN68" s="25" t="str">
        <f t="shared" si="289"/>
        <v xml:space="preserve"> </v>
      </c>
      <c r="CO68" s="45"/>
      <c r="CP68" s="45"/>
      <c r="CQ68" s="45"/>
      <c r="CR68" s="25" t="str">
        <f t="shared" si="290"/>
        <v xml:space="preserve"> </v>
      </c>
      <c r="CS68" s="25" t="str">
        <f t="shared" si="291"/>
        <v xml:space="preserve"> </v>
      </c>
      <c r="CT68" s="45"/>
      <c r="CU68" s="45"/>
      <c r="CV68" s="45"/>
      <c r="CW68" s="25" t="str">
        <f t="shared" si="138"/>
        <v xml:space="preserve"> </v>
      </c>
      <c r="CX68" s="25" t="str">
        <f t="shared" si="139"/>
        <v xml:space="preserve"> </v>
      </c>
      <c r="CY68" s="45"/>
      <c r="CZ68" s="45"/>
      <c r="DA68" s="45"/>
      <c r="DB68" s="25" t="str">
        <f t="shared" si="292"/>
        <v xml:space="preserve"> </v>
      </c>
      <c r="DC68" s="25" t="str">
        <f t="shared" si="293"/>
        <v xml:space="preserve"> </v>
      </c>
      <c r="DD68" s="45"/>
      <c r="DE68" s="45"/>
      <c r="DF68" s="45"/>
      <c r="DG68" s="25" t="str">
        <f t="shared" si="294"/>
        <v xml:space="preserve"> </v>
      </c>
      <c r="DH68" s="25" t="str">
        <f t="shared" si="295"/>
        <v xml:space="preserve"> </v>
      </c>
      <c r="DI68" s="45"/>
      <c r="DJ68" s="45"/>
      <c r="DK68" s="25" t="str">
        <f t="shared" ref="DK68:DK77" si="298">IF(DJ68=0," ",IF(DI68/DJ68*100&gt;200,"св.200",DI68/DJ68))</f>
        <v xml:space="preserve"> </v>
      </c>
      <c r="DL68" s="45"/>
      <c r="DM68" s="45"/>
      <c r="DN68" s="45"/>
      <c r="DO68" s="25" t="str">
        <f t="shared" si="296"/>
        <v xml:space="preserve"> </v>
      </c>
      <c r="DP68" s="25" t="str">
        <f t="shared" si="297"/>
        <v xml:space="preserve"> </v>
      </c>
      <c r="DQ68" s="45"/>
      <c r="DR68" s="45"/>
      <c r="DS68" s="31"/>
      <c r="DT68" s="25" t="str">
        <f t="shared" si="113"/>
        <v xml:space="preserve"> </v>
      </c>
      <c r="DU68" s="25" t="str">
        <f t="shared" ref="DU68:DU81" si="299">IF(DS68=0," ",IF(DR68/DS68*100&gt;200,"св.200",DR68/DS68))</f>
        <v xml:space="preserve"> </v>
      </c>
    </row>
    <row r="69" spans="1:125" s="44" customFormat="1" ht="19.5" customHeight="1" x14ac:dyDescent="0.25">
      <c r="A69" s="17"/>
      <c r="B69" s="7" t="s">
        <v>146</v>
      </c>
      <c r="C69" s="28">
        <f>SUM(C70:C74)</f>
        <v>13708812.85</v>
      </c>
      <c r="D69" s="28">
        <f t="shared" ref="D69:E69" si="300">SUM(D70:D74)</f>
        <v>10312850.669999996</v>
      </c>
      <c r="E69" s="28">
        <f t="shared" si="300"/>
        <v>9186464.0199999996</v>
      </c>
      <c r="F69" s="22">
        <f t="shared" si="193"/>
        <v>0.75227890137839304</v>
      </c>
      <c r="G69" s="22">
        <f t="shared" si="194"/>
        <v>1.1226137333742039</v>
      </c>
      <c r="H69" s="21">
        <f t="shared" ref="H69:J69" si="301">SUM(H70:H74)</f>
        <v>13456212.85</v>
      </c>
      <c r="I69" s="38">
        <f>SUM(I70:I74)</f>
        <v>10246982.329999996</v>
      </c>
      <c r="J69" s="21">
        <f t="shared" si="301"/>
        <v>9109910.3699999992</v>
      </c>
      <c r="K69" s="22">
        <f t="shared" ref="K69:K94" si="302">IF(I69&lt;=0," ",IF(I69/H69*100&gt;200,"СВ.200",I69/H69))</f>
        <v>0.76150566613547566</v>
      </c>
      <c r="L69" s="22">
        <f t="shared" ref="L69:L127" si="303">IF(J69=0," ",IF(I69/J69*100&gt;200,"св.200",I69/J69))</f>
        <v>1.1248170304446143</v>
      </c>
      <c r="M69" s="21">
        <f>SUM(M70:M74)</f>
        <v>11625330.85</v>
      </c>
      <c r="N69" s="21">
        <f>SUM(N70:N74)</f>
        <v>8870738.4499999993</v>
      </c>
      <c r="O69" s="21">
        <f>SUM(O70:O74)</f>
        <v>8245929.9000000004</v>
      </c>
      <c r="P69" s="22">
        <f t="shared" ref="P69:P94" si="304">IF(N69&lt;=0," ",IF(M69&lt;=0," ",IF(N69/M69*100&gt;200,"СВ.200",N69/M69)))</f>
        <v>0.76305255862890131</v>
      </c>
      <c r="Q69" s="22">
        <f t="shared" ref="Q69:Q127" si="305">IF(O69=0," ",IF(N69/O69*100&gt;200,"св.200",N69/O69))</f>
        <v>1.0757717513460792</v>
      </c>
      <c r="R69" s="21">
        <f>SUM(R70:R74)</f>
        <v>502663</v>
      </c>
      <c r="S69" s="21">
        <f>SUM(S70:S74)</f>
        <v>411508.81</v>
      </c>
      <c r="T69" s="21">
        <f>SUM(T70:T74)</f>
        <v>347279.63</v>
      </c>
      <c r="U69" s="22">
        <f t="shared" ref="U69:U94" si="306">IF(S69&lt;=0," ",IF(R69&lt;=0," ",IF(S69/R69*100&gt;200,"СВ.200",S69/R69)))</f>
        <v>0.81865745041906801</v>
      </c>
      <c r="V69" s="22">
        <f t="shared" ref="V69:V123" si="307">IF(T69=0," ",IF(S69/T69*100&gt;200,"св.200",S69/T69))</f>
        <v>1.1849494598920185</v>
      </c>
      <c r="W69" s="21">
        <f>SUM(W70:W74)</f>
        <v>80600</v>
      </c>
      <c r="X69" s="21">
        <f>SUM(X70:X74)</f>
        <v>440277.95999999996</v>
      </c>
      <c r="Y69" s="21">
        <f>SUM(Y70:Y74)</f>
        <v>85369.849999999991</v>
      </c>
      <c r="Z69" s="22" t="str">
        <f t="shared" ref="Z69:Z94" si="308">IF(X69&lt;=0," ",IF(W69&lt;=0," ",IF(X69/W69*100&gt;200,"СВ.200",X69/W69)))</f>
        <v>СВ.200</v>
      </c>
      <c r="AA69" s="22" t="str">
        <f t="shared" ref="AA69:AA127" si="309">IF(Y69=0," ",IF(X69/Y69*100&gt;200,"св.200",X69/Y69))</f>
        <v>св.200</v>
      </c>
      <c r="AB69" s="21">
        <f>SUM(AB70:AB74)</f>
        <v>144000</v>
      </c>
      <c r="AC69" s="21">
        <f>SUM(AC70:AC74)</f>
        <v>34212.69</v>
      </c>
      <c r="AD69" s="21">
        <f>SUM(AD70:AD74)</f>
        <v>60747.590000000004</v>
      </c>
      <c r="AE69" s="22">
        <f t="shared" ref="AE69:AE94" si="310">IF(AC69&lt;=0," ",IF(AB69&lt;=0," ",IF(AC69/AB69*100&gt;200,"СВ.200",AC69/AB69)))</f>
        <v>0.23758812500000001</v>
      </c>
      <c r="AF69" s="22">
        <f t="shared" ref="AF69:AF127" si="311">IF(AD69=0," ",IF(AC69/AD69*100&gt;200,"св.200",AC69/AD69))</f>
        <v>0.56319419420589356</v>
      </c>
      <c r="AG69" s="21">
        <f>SUM(AG70:AG74)</f>
        <v>1103619</v>
      </c>
      <c r="AH69" s="21">
        <f>SUM(AH70:AH74)</f>
        <v>490244.41999999993</v>
      </c>
      <c r="AI69" s="21">
        <f>SUM(AI70:AI74)</f>
        <v>370583.4</v>
      </c>
      <c r="AJ69" s="22">
        <f t="shared" ref="AJ69:AJ94" si="312">IF(AH69&lt;=0," ",IF(AG69&lt;=0," ",IF(AH69/AG69*100&gt;200,"СВ.200",AH69/AG69)))</f>
        <v>0.4442152771925818</v>
      </c>
      <c r="AK69" s="22">
        <f t="shared" ref="AK69:AK127" si="313">IF(AI69=0," ",IF(AH69/AI69*100&gt;200,"св.200",AH69/AI69))</f>
        <v>1.3228990289365361</v>
      </c>
      <c r="AL69" s="21">
        <f>SUM(AL70:AL74)</f>
        <v>0</v>
      </c>
      <c r="AM69" s="21">
        <f>SUM(AM70:AM74)</f>
        <v>0</v>
      </c>
      <c r="AN69" s="21">
        <f>SUM(AN70:AN74)</f>
        <v>0</v>
      </c>
      <c r="AO69" s="22" t="str">
        <f t="shared" si="234"/>
        <v xml:space="preserve"> </v>
      </c>
      <c r="AP69" s="22" t="str">
        <f t="shared" ref="AP69:AP127" si="314">IF(AN69=0," ",IF(AM69/AN69*100&gt;200,"св.200",AM69/AN69))</f>
        <v xml:space="preserve"> </v>
      </c>
      <c r="AQ69" s="21">
        <f>SUM(AQ70:AQ74)</f>
        <v>252600</v>
      </c>
      <c r="AR69" s="21">
        <f t="shared" ref="AR69:AS69" si="315">SUM(AR70:AR74)</f>
        <v>65868.34</v>
      </c>
      <c r="AS69" s="21">
        <f t="shared" si="315"/>
        <v>76553.650000000009</v>
      </c>
      <c r="AT69" s="22">
        <f t="shared" ref="AT69:AT94" si="316">IF(AR69&lt;=0," ",IF(AQ69&lt;=0," ",IF(AR69/AQ69*100&gt;200,"СВ.200",AR69/AQ69)))</f>
        <v>0.26076144101345999</v>
      </c>
      <c r="AU69" s="22">
        <f t="shared" ref="AU69:AU127" si="317">IF(AS69=0," ",IF(AR69/AS69*100&gt;200,"св.200",AR69/AS69))</f>
        <v>0.8604206331115497</v>
      </c>
      <c r="AV69" s="21">
        <f>SUM(AV70:AV74)</f>
        <v>170000</v>
      </c>
      <c r="AW69" s="21">
        <f>SUM(AW70:AW74)</f>
        <v>166.15</v>
      </c>
      <c r="AX69" s="21">
        <f>SUM(AX70:AX74)</f>
        <v>36.409999999999997</v>
      </c>
      <c r="AY69" s="22">
        <f t="shared" ref="AY69:AY94" si="318">IF(AW69&lt;=0," ",IF(AV69&lt;=0," ",IF(AW69/AV69*100&gt;200,"СВ.200",AW69/AV69)))</f>
        <v>9.7735294117647065E-4</v>
      </c>
      <c r="AZ69" s="22" t="str">
        <f t="shared" ref="AZ69:AZ127" si="319">IF(AX69=0," ",IF(AW69/AX69*100&gt;200,"св.200",AW69/AX69))</f>
        <v>св.200</v>
      </c>
      <c r="BA69" s="21">
        <f>SUM(BA70:BA74)</f>
        <v>0</v>
      </c>
      <c r="BB69" s="21">
        <f>SUM(BB70:BB74)</f>
        <v>0</v>
      </c>
      <c r="BC69" s="21">
        <f>SUM(BC70:BC74)</f>
        <v>0</v>
      </c>
      <c r="BD69" s="22" t="str">
        <f t="shared" ref="BD69:BD127" si="320">IF(BB69&lt;=0," ",IF(BA69&lt;=0," ",IF(BB69/BA69*100&gt;200,"СВ.200",BB69/BA69)))</f>
        <v xml:space="preserve"> </v>
      </c>
      <c r="BE69" s="22" t="str">
        <f t="shared" ref="BE69:BE127" si="321">IF(BC69=0," ",IF(BB69/BC69*100&gt;200,"св.200",BB69/BC69))</f>
        <v xml:space="preserve"> </v>
      </c>
      <c r="BF69" s="21">
        <f>SUM(BF70:BF74)</f>
        <v>0</v>
      </c>
      <c r="BG69" s="21">
        <f>SUM(BG70:BG74)</f>
        <v>0</v>
      </c>
      <c r="BH69" s="21">
        <f>SUM(BH70:BH74)</f>
        <v>28571.99</v>
      </c>
      <c r="BI69" s="22" t="str">
        <f t="shared" ref="BI69:BI94" si="322">IF(BG69&lt;=0," ",IF(BF69&lt;=0," ",IF(BG69/BF69*100&gt;200,"СВ.200",BG69/BF69)))</f>
        <v xml:space="preserve"> </v>
      </c>
      <c r="BJ69" s="22">
        <f t="shared" ref="BJ69:BJ127" si="323">IF(BH69=0," ",IF(BG69/BH69*100&gt;200,"св.200",BG69/BH69))</f>
        <v>0</v>
      </c>
      <c r="BK69" s="21">
        <f>SUM(BK70:BK74)</f>
        <v>16600</v>
      </c>
      <c r="BL69" s="21">
        <f>SUM(BL70:BL74)</f>
        <v>0</v>
      </c>
      <c r="BM69" s="21">
        <f>SUM(BM70:BM74)</f>
        <v>0</v>
      </c>
      <c r="BN69" s="22" t="str">
        <f t="shared" ref="BN69:BN80" si="324">IF(BL69&lt;=0," ",IF(BK69&lt;=0," ",IF(BL69/BK69*100&gt;200,"СВ.200",BL69/BK69)))</f>
        <v xml:space="preserve"> </v>
      </c>
      <c r="BO69" s="22" t="str">
        <f t="shared" ref="BO69:BO127" si="325">IF(BM69=0," ",IF(BL69/BM69*100&gt;200,"св.200",BL69/BM69))</f>
        <v xml:space="preserve"> </v>
      </c>
      <c r="BP69" s="21">
        <f>SUM(BP70:BP74)</f>
        <v>10000</v>
      </c>
      <c r="BQ69" s="21">
        <f>SUM(BQ70:BQ74)</f>
        <v>1614.19</v>
      </c>
      <c r="BR69" s="21">
        <f>SUM(BR70:BR74)</f>
        <v>12189.36</v>
      </c>
      <c r="BS69" s="22">
        <f t="shared" ref="BS69:BS94" si="326">IF(BQ69&lt;=0," ",IF(BP69&lt;=0," ",IF(BQ69/BP69*100&gt;200,"СВ.200",BQ69/BP69)))</f>
        <v>0.16141900000000001</v>
      </c>
      <c r="BT69" s="22">
        <f t="shared" ref="BT69:BT127" si="327">IF(BR69=0," ",IF(BQ69/BR69*100&gt;200,"св.200",BQ69/BR69))</f>
        <v>0.13242614870674096</v>
      </c>
      <c r="BU69" s="21">
        <f>SUM(BU70:BU74)</f>
        <v>26000</v>
      </c>
      <c r="BV69" s="21">
        <f>SUM(BV70:BV74)</f>
        <v>39088</v>
      </c>
      <c r="BW69" s="21">
        <f>SUM(BW70:BW74)</f>
        <v>541.67999999999995</v>
      </c>
      <c r="BX69" s="22">
        <f t="shared" ref="BX69:BX89" si="328">IF(BV69&lt;=0," ",IF(BU69&lt;=0," ",IF(BV69/BU69*100&gt;200,"СВ.200",BV69/BU69)))</f>
        <v>1.5033846153846153</v>
      </c>
      <c r="BY69" s="22" t="str">
        <f t="shared" ref="BY69:BY127" si="329">IF(BW69=0," ",IF(BV69/BW69*100&gt;200,"св.200",BV69/BW69))</f>
        <v>св.200</v>
      </c>
      <c r="BZ69" s="21">
        <f>SUM(BZ70:BZ74)</f>
        <v>0</v>
      </c>
      <c r="CA69" s="21">
        <f>SUM(CA70:CA74)</f>
        <v>0</v>
      </c>
      <c r="CB69" s="21">
        <f>SUM(CB70:CB74)</f>
        <v>0</v>
      </c>
      <c r="CC69" s="22" t="str">
        <f t="shared" si="232"/>
        <v xml:space="preserve"> </v>
      </c>
      <c r="CD69" s="22" t="str">
        <f t="shared" ref="CD69:CD127" si="330">IF(CB69=0," ",IF(CA69/CB69*100&gt;200,"св.200",CA69/CB69))</f>
        <v xml:space="preserve"> </v>
      </c>
      <c r="CE69" s="28">
        <f>SUM(CE70:CE74)</f>
        <v>30000</v>
      </c>
      <c r="CF69" s="28">
        <f t="shared" ref="CF69:CG69" si="331">SUM(CF70:CF74)</f>
        <v>25000</v>
      </c>
      <c r="CG69" s="28">
        <f t="shared" si="331"/>
        <v>34164.9</v>
      </c>
      <c r="CH69" s="22">
        <f t="shared" ref="CH69:CH127" si="332">IF(CF69&lt;=0," ",IF(CE69&lt;=0," ",IF(CF69/CE69*100&gt;200,"СВ.200",CF69/CE69)))</f>
        <v>0.83333333333333337</v>
      </c>
      <c r="CI69" s="22">
        <f>IF(CF69=0," ",IF(CF69/CG69*100&gt;200,"св.200",CF69/CG69))</f>
        <v>0.73174515365184734</v>
      </c>
      <c r="CJ69" s="21">
        <f>SUM(CJ70:CJ74)</f>
        <v>30000</v>
      </c>
      <c r="CK69" s="21">
        <f>SUM(CK70:CK74)</f>
        <v>25000</v>
      </c>
      <c r="CL69" s="21">
        <f>SUM(CL70:CL74)</f>
        <v>34164.9</v>
      </c>
      <c r="CM69" s="22">
        <f t="shared" ref="CM69:CM127" si="333">IF(CK69&lt;=0," ",IF(CJ69&lt;=0," ",IF(CK69/CJ69*100&gt;200,"СВ.200",CK69/CJ69)))</f>
        <v>0.83333333333333337</v>
      </c>
      <c r="CN69" s="22">
        <f>IF(CK69=0," ",IF(CK69/CL69*100&gt;200,"св.200",CK69/CL69))</f>
        <v>0.73174515365184734</v>
      </c>
      <c r="CO69" s="21">
        <f>SUM(CO70:CO74)</f>
        <v>0</v>
      </c>
      <c r="CP69" s="21">
        <f>SUM(CP70:CP74)</f>
        <v>0</v>
      </c>
      <c r="CQ69" s="21">
        <f>SUM(CQ70:CQ74)</f>
        <v>0</v>
      </c>
      <c r="CR69" s="22" t="str">
        <f t="shared" ref="CR69:CR127" si="334">IF(CP69&lt;=0," ",IF(CO69&lt;=0," ",IF(CP69/CO69*100&gt;200,"СВ.200",CP69/CO69)))</f>
        <v xml:space="preserve"> </v>
      </c>
      <c r="CS69" s="22" t="str">
        <f t="shared" ref="CS69:CS127" si="335">IF(CQ69=0," ",IF(CP69/CQ69*100&gt;200,"св.200",CP69/CQ69))</f>
        <v xml:space="preserve"> </v>
      </c>
      <c r="CT69" s="21">
        <f>SUM(CT70:CT74)</f>
        <v>0</v>
      </c>
      <c r="CU69" s="21">
        <f>SUM(CU70:CU74)</f>
        <v>0</v>
      </c>
      <c r="CV69" s="21">
        <f>SUM(CV70:CV74)</f>
        <v>0</v>
      </c>
      <c r="CW69" s="41" t="str">
        <f t="shared" si="138"/>
        <v xml:space="preserve"> </v>
      </c>
      <c r="CX69" s="41" t="str">
        <f t="shared" si="139"/>
        <v xml:space="preserve"> </v>
      </c>
      <c r="CY69" s="21">
        <f>SUM(CY70:CY74)</f>
        <v>0</v>
      </c>
      <c r="CZ69" s="21">
        <f>SUM(CZ70:CZ74)</f>
        <v>0</v>
      </c>
      <c r="DA69" s="21">
        <f>SUM(DA70:DA74)</f>
        <v>0</v>
      </c>
      <c r="DB69" s="22" t="str">
        <f t="shared" ref="DB69:DB94" si="336">IF(CZ69&lt;=0," ",IF(CY69&lt;=0," ",IF(CZ69/CY69*100&gt;200,"СВ.200",CZ69/CY69)))</f>
        <v xml:space="preserve"> </v>
      </c>
      <c r="DC69" s="22" t="str">
        <f t="shared" ref="DC69:DC127" si="337">IF(DA69=0," ",IF(CZ69/DA69*100&gt;200,"св.200",CZ69/DA69))</f>
        <v xml:space="preserve"> </v>
      </c>
      <c r="DD69" s="21">
        <f>SUM(DD70:DD74)</f>
        <v>0</v>
      </c>
      <c r="DE69" s="21">
        <f>SUM(DE70:DE74)</f>
        <v>0</v>
      </c>
      <c r="DF69" s="21">
        <f>SUM(DF70:DF74)</f>
        <v>0</v>
      </c>
      <c r="DG69" s="22" t="str">
        <f t="shared" ref="DG69:DG94" si="338">IF(DE69&lt;=0," ",IF(DD69&lt;=0," ",IF(DE69/DD69*100&gt;200,"СВ.200",DE69/DD69)))</f>
        <v xml:space="preserve"> </v>
      </c>
      <c r="DH69" s="22" t="str">
        <f t="shared" ref="DH69:DH128" si="339">IF(DF69=0," ",IF(DE69/DF69*100&gt;200,"св.200",DE69/DF69))</f>
        <v xml:space="preserve"> </v>
      </c>
      <c r="DI69" s="21">
        <f>SUM(DI70:DI74)</f>
        <v>0</v>
      </c>
      <c r="DJ69" s="21">
        <f>SUM(DJ70:DJ74)</f>
        <v>1049.31</v>
      </c>
      <c r="DK69" s="22">
        <f t="shared" si="298"/>
        <v>0</v>
      </c>
      <c r="DL69" s="21">
        <f>SUM(DL70:DL74)</f>
        <v>0</v>
      </c>
      <c r="DM69" s="21">
        <f>SUM(DM70:DM74)</f>
        <v>0</v>
      </c>
      <c r="DN69" s="21">
        <f>SUM(DN70:DN74)</f>
        <v>0</v>
      </c>
      <c r="DO69" s="22" t="str">
        <f t="shared" ref="DO69:DO94" si="340">IF(DM69&lt;=0," ",IF(DL69&lt;=0," ",IF(DM69/DL69*100&gt;200,"СВ.200",DM69/DL69)))</f>
        <v xml:space="preserve"> </v>
      </c>
      <c r="DP69" s="22" t="str">
        <f t="shared" ref="DP69:DP121" si="341">IF(DN69=0," ",IF(DM69/DN69*100&gt;200,"св.200",DM69/DN69))</f>
        <v xml:space="preserve"> </v>
      </c>
      <c r="DQ69" s="21">
        <f>SUM(DQ70:DQ74)</f>
        <v>0</v>
      </c>
      <c r="DR69" s="21">
        <f>SUM(DR70:DR74)</f>
        <v>0</v>
      </c>
      <c r="DS69" s="21">
        <f>SUM(DS70:DS74)</f>
        <v>0</v>
      </c>
      <c r="DT69" s="22" t="str">
        <f t="shared" si="113"/>
        <v xml:space="preserve"> </v>
      </c>
      <c r="DU69" s="22" t="str">
        <f t="shared" si="299"/>
        <v xml:space="preserve"> </v>
      </c>
    </row>
    <row r="70" spans="1:125" s="29" customFormat="1" ht="15.75" customHeight="1" outlineLevel="1" x14ac:dyDescent="0.25">
      <c r="A70" s="16">
        <v>55</v>
      </c>
      <c r="B70" s="8" t="s">
        <v>108</v>
      </c>
      <c r="C70" s="24">
        <f t="shared" ref="C70:D74" si="342">H70+AQ70</f>
        <v>12639448</v>
      </c>
      <c r="D70" s="24">
        <f t="shared" si="342"/>
        <v>9271727.0599999987</v>
      </c>
      <c r="E70" s="24">
        <f t="shared" ref="E70:E74" si="343">J70+AS70</f>
        <v>8614309.5099999998</v>
      </c>
      <c r="F70" s="25">
        <f t="shared" ref="F70:F101" si="344">IF(D70&lt;=0," ",IF(D70/C70*100&gt;200,"СВ.200",D70/C70))</f>
        <v>0.73355474542875598</v>
      </c>
      <c r="G70" s="25">
        <f t="shared" ref="G70:G101" si="345">IF(E70=0," ",IF(D70/E70*100&gt;200,"св.200",D70/E70))</f>
        <v>1.0763169177096352</v>
      </c>
      <c r="H70" s="15">
        <f t="shared" ref="H70:J74" si="346">W70++AG70+M70+AB70+AL70+R70</f>
        <v>12386848</v>
      </c>
      <c r="I70" s="20">
        <f t="shared" si="346"/>
        <v>9205858.7199999988</v>
      </c>
      <c r="J70" s="15">
        <f t="shared" si="346"/>
        <v>8567377.1600000001</v>
      </c>
      <c r="K70" s="25">
        <f t="shared" si="302"/>
        <v>0.74319622877426117</v>
      </c>
      <c r="L70" s="25">
        <f t="shared" si="303"/>
        <v>1.0745247405449814</v>
      </c>
      <c r="M70" s="45">
        <v>11307200</v>
      </c>
      <c r="N70" s="45">
        <v>8543754.6799999997</v>
      </c>
      <c r="O70" s="45">
        <v>7972248.8399999999</v>
      </c>
      <c r="P70" s="25">
        <f t="shared" si="304"/>
        <v>0.75560303877175605</v>
      </c>
      <c r="Q70" s="25">
        <f t="shared" si="305"/>
        <v>1.0716869043440445</v>
      </c>
      <c r="R70" s="45">
        <v>502663</v>
      </c>
      <c r="S70" s="45">
        <v>411508.81</v>
      </c>
      <c r="T70" s="45">
        <v>347279.63</v>
      </c>
      <c r="U70" s="25">
        <f t="shared" si="306"/>
        <v>0.81865745041906801</v>
      </c>
      <c r="V70" s="25">
        <f t="shared" si="307"/>
        <v>1.1849494598920185</v>
      </c>
      <c r="W70" s="45">
        <v>22000</v>
      </c>
      <c r="X70" s="45">
        <v>22787</v>
      </c>
      <c r="Y70" s="45">
        <v>21727.5</v>
      </c>
      <c r="Z70" s="25">
        <f t="shared" si="308"/>
        <v>1.0357727272727273</v>
      </c>
      <c r="AA70" s="25">
        <f t="shared" si="309"/>
        <v>1.048763088252215</v>
      </c>
      <c r="AB70" s="45">
        <v>55000</v>
      </c>
      <c r="AC70" s="45">
        <v>-12936.22</v>
      </c>
      <c r="AD70" s="45">
        <v>9201.58</v>
      </c>
      <c r="AE70" s="25" t="str">
        <f t="shared" si="310"/>
        <v xml:space="preserve"> </v>
      </c>
      <c r="AF70" s="25">
        <f t="shared" si="311"/>
        <v>-1.4058694267723586</v>
      </c>
      <c r="AG70" s="45">
        <v>499985</v>
      </c>
      <c r="AH70" s="45">
        <v>240744.45</v>
      </c>
      <c r="AI70" s="45">
        <v>216919.61</v>
      </c>
      <c r="AJ70" s="25">
        <f t="shared" si="312"/>
        <v>0.48150334510035303</v>
      </c>
      <c r="AK70" s="25">
        <f t="shared" si="313"/>
        <v>1.1098325780688985</v>
      </c>
      <c r="AL70" s="45"/>
      <c r="AM70" s="45"/>
      <c r="AN70" s="45"/>
      <c r="AO70" s="25" t="str">
        <f t="shared" si="234"/>
        <v xml:space="preserve"> </v>
      </c>
      <c r="AP70" s="25" t="str">
        <f t="shared" si="314"/>
        <v xml:space="preserve"> </v>
      </c>
      <c r="AQ70" s="9">
        <f>AV70+BA70+BF70+BK70+BP70+BU70+BZ70+CE70+CY70+DD70+DL70+CT70+DQ70</f>
        <v>252600</v>
      </c>
      <c r="AR70" s="9">
        <f>AW70+BB70+BG70+BL70+BQ70+BV70+CA70+CF70+CZ70+DE70+DM70+CU70+DI70+DR70</f>
        <v>65868.34</v>
      </c>
      <c r="AS70" s="9">
        <f>AX70+BC70+BH70+BM70+BR70+BW70+CB70+CG70+DA70+DF70+DN70+CV70+DJ70</f>
        <v>46932.350000000006</v>
      </c>
      <c r="AT70" s="25">
        <f t="shared" si="316"/>
        <v>0.26076144101345999</v>
      </c>
      <c r="AU70" s="25">
        <f t="shared" si="317"/>
        <v>1.4034741494938989</v>
      </c>
      <c r="AV70" s="45">
        <v>170000</v>
      </c>
      <c r="AW70" s="45">
        <v>166.15</v>
      </c>
      <c r="AX70" s="45">
        <v>36.409999999999997</v>
      </c>
      <c r="AY70" s="25">
        <f t="shared" si="318"/>
        <v>9.7735294117647065E-4</v>
      </c>
      <c r="AZ70" s="25" t="str">
        <f t="shared" si="319"/>
        <v>св.200</v>
      </c>
      <c r="BA70" s="45"/>
      <c r="BB70" s="45"/>
      <c r="BC70" s="45"/>
      <c r="BD70" s="25" t="str">
        <f t="shared" si="320"/>
        <v xml:space="preserve"> </v>
      </c>
      <c r="BE70" s="25" t="str">
        <f t="shared" si="321"/>
        <v xml:space="preserve"> </v>
      </c>
      <c r="BF70" s="45"/>
      <c r="BG70" s="45"/>
      <c r="BH70" s="45"/>
      <c r="BI70" s="25" t="str">
        <f t="shared" si="322"/>
        <v xml:space="preserve"> </v>
      </c>
      <c r="BJ70" s="25" t="str">
        <f t="shared" si="323"/>
        <v xml:space="preserve"> </v>
      </c>
      <c r="BK70" s="45">
        <v>16600</v>
      </c>
      <c r="BL70" s="45"/>
      <c r="BM70" s="45"/>
      <c r="BN70" s="25" t="str">
        <f t="shared" si="324"/>
        <v xml:space="preserve"> </v>
      </c>
      <c r="BO70" s="25" t="str">
        <f t="shared" si="325"/>
        <v xml:space="preserve"> </v>
      </c>
      <c r="BP70" s="45">
        <v>10000</v>
      </c>
      <c r="BQ70" s="45">
        <v>1614.19</v>
      </c>
      <c r="BR70" s="45">
        <v>12189.36</v>
      </c>
      <c r="BS70" s="25">
        <f t="shared" si="326"/>
        <v>0.16141900000000001</v>
      </c>
      <c r="BT70" s="25">
        <f t="shared" si="327"/>
        <v>0.13242614870674096</v>
      </c>
      <c r="BU70" s="45">
        <v>26000</v>
      </c>
      <c r="BV70" s="45">
        <v>39088</v>
      </c>
      <c r="BW70" s="45">
        <v>541.67999999999995</v>
      </c>
      <c r="BX70" s="25">
        <f t="shared" si="328"/>
        <v>1.5033846153846153</v>
      </c>
      <c r="BY70" s="25" t="str">
        <f t="shared" si="329"/>
        <v>св.200</v>
      </c>
      <c r="BZ70" s="45"/>
      <c r="CA70" s="45"/>
      <c r="CB70" s="45"/>
      <c r="CC70" s="25" t="str">
        <f t="shared" si="232"/>
        <v xml:space="preserve"> </v>
      </c>
      <c r="CD70" s="25" t="str">
        <f t="shared" si="330"/>
        <v xml:space="preserve"> </v>
      </c>
      <c r="CE70" s="24">
        <f t="shared" ref="CE70:CG74" si="347">CJ70+CO70</f>
        <v>30000</v>
      </c>
      <c r="CF70" s="24">
        <f t="shared" si="347"/>
        <v>25000</v>
      </c>
      <c r="CG70" s="24">
        <f t="shared" si="347"/>
        <v>34164.9</v>
      </c>
      <c r="CH70" s="25">
        <f>IF(CF70&lt;=0," ",IF(CE70&lt;=0," ",IF(CF70/CE70*100&gt;200,"СВ.200",CF70/CE70)))</f>
        <v>0.83333333333333337</v>
      </c>
      <c r="CI70" s="25">
        <f>IF(CF70=0," ",IF(CF70/CG70*100&gt;200,"св.200",CF70/CG70))</f>
        <v>0.73174515365184734</v>
      </c>
      <c r="CJ70" s="45">
        <v>30000</v>
      </c>
      <c r="CK70" s="45">
        <v>25000</v>
      </c>
      <c r="CL70" s="45">
        <v>34164.9</v>
      </c>
      <c r="CM70" s="25">
        <f t="shared" si="333"/>
        <v>0.83333333333333337</v>
      </c>
      <c r="CN70" s="25">
        <f>IF(CK70=0," ",IF(CK70/CL70*100&gt;200,"св.200",CK70/CL70))</f>
        <v>0.73174515365184734</v>
      </c>
      <c r="CO70" s="45"/>
      <c r="CP70" s="45"/>
      <c r="CQ70" s="45"/>
      <c r="CR70" s="25" t="str">
        <f t="shared" si="334"/>
        <v xml:space="preserve"> </v>
      </c>
      <c r="CS70" s="25" t="str">
        <f t="shared" si="335"/>
        <v xml:space="preserve"> </v>
      </c>
      <c r="CT70" s="45"/>
      <c r="CU70" s="45"/>
      <c r="CV70" s="45"/>
      <c r="CW70" s="25" t="str">
        <f t="shared" si="138"/>
        <v xml:space="preserve"> </v>
      </c>
      <c r="CX70" s="25" t="str">
        <f t="shared" si="139"/>
        <v xml:space="preserve"> </v>
      </c>
      <c r="CY70" s="45"/>
      <c r="CZ70" s="45"/>
      <c r="DA70" s="45"/>
      <c r="DB70" s="25" t="str">
        <f t="shared" si="336"/>
        <v xml:space="preserve"> </v>
      </c>
      <c r="DC70" s="25" t="str">
        <f t="shared" si="337"/>
        <v xml:space="preserve"> </v>
      </c>
      <c r="DD70" s="45"/>
      <c r="DE70" s="45"/>
      <c r="DF70" s="45"/>
      <c r="DG70" s="25" t="str">
        <f t="shared" si="338"/>
        <v xml:space="preserve"> </v>
      </c>
      <c r="DH70" s="25" t="str">
        <f t="shared" si="339"/>
        <v xml:space="preserve"> </v>
      </c>
      <c r="DI70" s="45"/>
      <c r="DJ70" s="45"/>
      <c r="DK70" s="25" t="str">
        <f t="shared" si="298"/>
        <v xml:space="preserve"> </v>
      </c>
      <c r="DL70" s="45"/>
      <c r="DM70" s="45"/>
      <c r="DN70" s="45"/>
      <c r="DO70" s="25" t="str">
        <f t="shared" si="340"/>
        <v xml:space="preserve"> </v>
      </c>
      <c r="DP70" s="25" t="str">
        <f t="shared" si="341"/>
        <v xml:space="preserve"> </v>
      </c>
      <c r="DQ70" s="45"/>
      <c r="DR70" s="45"/>
      <c r="DS70" s="31"/>
      <c r="DT70" s="25" t="str">
        <f t="shared" ref="DT70:DT81" si="348">IF(DR70&lt;=0," ",IF(DQ70&lt;=0," ",IF(DR70/DQ70*100&gt;200,"СВ.200",DR70/DQ70)))</f>
        <v xml:space="preserve"> </v>
      </c>
      <c r="DU70" s="25" t="str">
        <f t="shared" si="299"/>
        <v xml:space="preserve"> </v>
      </c>
    </row>
    <row r="71" spans="1:125" s="29" customFormat="1" ht="15" customHeight="1" outlineLevel="1" x14ac:dyDescent="0.25">
      <c r="A71" s="16">
        <f>A70+1</f>
        <v>56</v>
      </c>
      <c r="B71" s="8" t="s">
        <v>90</v>
      </c>
      <c r="C71" s="24">
        <f t="shared" si="342"/>
        <v>130000</v>
      </c>
      <c r="D71" s="24">
        <f t="shared" si="342"/>
        <v>59349.289999999994</v>
      </c>
      <c r="E71" s="24">
        <f t="shared" si="343"/>
        <v>43556.099999999991</v>
      </c>
      <c r="F71" s="25">
        <f t="shared" si="344"/>
        <v>0.45653299999999997</v>
      </c>
      <c r="G71" s="25">
        <f t="shared" si="345"/>
        <v>1.3625942175722805</v>
      </c>
      <c r="H71" s="15">
        <f t="shared" si="346"/>
        <v>130000</v>
      </c>
      <c r="I71" s="20">
        <f t="shared" si="346"/>
        <v>59349.289999999994</v>
      </c>
      <c r="J71" s="15">
        <f t="shared" si="346"/>
        <v>43556.099999999991</v>
      </c>
      <c r="K71" s="25">
        <f t="shared" si="302"/>
        <v>0.45653299999999997</v>
      </c>
      <c r="L71" s="25">
        <f t="shared" si="303"/>
        <v>1.3625942175722805</v>
      </c>
      <c r="M71" s="45">
        <v>28000</v>
      </c>
      <c r="N71" s="45">
        <v>16957.7</v>
      </c>
      <c r="O71" s="45">
        <v>20616.3</v>
      </c>
      <c r="P71" s="25">
        <f t="shared" si="304"/>
        <v>0.60563214285714284</v>
      </c>
      <c r="Q71" s="25">
        <f t="shared" si="305"/>
        <v>0.82253847683628978</v>
      </c>
      <c r="R71" s="45"/>
      <c r="S71" s="45"/>
      <c r="T71" s="45"/>
      <c r="U71" s="25" t="str">
        <f t="shared" si="306"/>
        <v xml:space="preserve"> </v>
      </c>
      <c r="V71" s="25" t="str">
        <f t="shared" ref="V71:V74" si="349">IF(S71=0," ",IF(S71/T71*100&gt;200,"св.200",S71/T71))</f>
        <v xml:space="preserve"> </v>
      </c>
      <c r="W71" s="45">
        <v>2000</v>
      </c>
      <c r="X71" s="45">
        <v>19235.310000000001</v>
      </c>
      <c r="Y71" s="45">
        <v>7489.93</v>
      </c>
      <c r="Z71" s="25" t="str">
        <f t="shared" si="308"/>
        <v>СВ.200</v>
      </c>
      <c r="AA71" s="25" t="str">
        <f t="shared" si="309"/>
        <v>св.200</v>
      </c>
      <c r="AB71" s="45">
        <v>4000</v>
      </c>
      <c r="AC71" s="45">
        <v>5532.67</v>
      </c>
      <c r="AD71" s="45">
        <v>963.56</v>
      </c>
      <c r="AE71" s="25">
        <f t="shared" si="310"/>
        <v>1.3831675000000001</v>
      </c>
      <c r="AF71" s="25" t="str">
        <f t="shared" si="311"/>
        <v>св.200</v>
      </c>
      <c r="AG71" s="45">
        <v>96000</v>
      </c>
      <c r="AH71" s="45">
        <v>17623.61</v>
      </c>
      <c r="AI71" s="45">
        <v>14486.31</v>
      </c>
      <c r="AJ71" s="25">
        <f t="shared" si="312"/>
        <v>0.18357927083333334</v>
      </c>
      <c r="AK71" s="25">
        <f t="shared" si="313"/>
        <v>1.2165699891828907</v>
      </c>
      <c r="AL71" s="45"/>
      <c r="AM71" s="45"/>
      <c r="AN71" s="45"/>
      <c r="AO71" s="25" t="str">
        <f t="shared" si="234"/>
        <v xml:space="preserve"> </v>
      </c>
      <c r="AP71" s="25" t="str">
        <f t="shared" si="314"/>
        <v xml:space="preserve"> </v>
      </c>
      <c r="AQ71" s="9">
        <f>AV71+BA71+BF71+BK71+BP71+BU71+BZ71+CE71+CY71+DD71+DL71+CT71+DQ71</f>
        <v>0</v>
      </c>
      <c r="AR71" s="9">
        <f>AW71+BB71+BG71+BL71+BQ71+BV71+CA71+CF71+CZ71+DE71+DM71+CU71+DI71+DR71</f>
        <v>0</v>
      </c>
      <c r="AS71" s="9">
        <f>AX71+BC71+BH71+BM71+BR71+BW71+CB71+CG71+DA71+DF71+DN71+CV71+DJ71</f>
        <v>0</v>
      </c>
      <c r="AT71" s="25" t="str">
        <f t="shared" si="316"/>
        <v xml:space="preserve"> </v>
      </c>
      <c r="AU71" s="25" t="str">
        <f t="shared" si="317"/>
        <v xml:space="preserve"> </v>
      </c>
      <c r="AV71" s="45"/>
      <c r="AW71" s="45"/>
      <c r="AX71" s="45"/>
      <c r="AY71" s="25" t="str">
        <f t="shared" si="318"/>
        <v xml:space="preserve"> </v>
      </c>
      <c r="AZ71" s="25" t="str">
        <f t="shared" si="319"/>
        <v xml:space="preserve"> </v>
      </c>
      <c r="BA71" s="45"/>
      <c r="BB71" s="45"/>
      <c r="BC71" s="45"/>
      <c r="BD71" s="25" t="str">
        <f t="shared" si="320"/>
        <v xml:space="preserve"> </v>
      </c>
      <c r="BE71" s="25" t="str">
        <f t="shared" si="321"/>
        <v xml:space="preserve"> </v>
      </c>
      <c r="BF71" s="45"/>
      <c r="BG71" s="45"/>
      <c r="BH71" s="45"/>
      <c r="BI71" s="25" t="str">
        <f t="shared" si="322"/>
        <v xml:space="preserve"> </v>
      </c>
      <c r="BJ71" s="25" t="str">
        <f t="shared" si="323"/>
        <v xml:space="preserve"> </v>
      </c>
      <c r="BK71" s="45"/>
      <c r="BL71" s="45"/>
      <c r="BM71" s="45"/>
      <c r="BN71" s="25" t="str">
        <f t="shared" si="324"/>
        <v xml:space="preserve"> </v>
      </c>
      <c r="BO71" s="25" t="str">
        <f t="shared" si="325"/>
        <v xml:space="preserve"> </v>
      </c>
      <c r="BP71" s="45"/>
      <c r="BQ71" s="45"/>
      <c r="BR71" s="45"/>
      <c r="BS71" s="25" t="str">
        <f t="shared" si="326"/>
        <v xml:space="preserve"> </v>
      </c>
      <c r="BT71" s="25" t="str">
        <f t="shared" si="327"/>
        <v xml:space="preserve"> </v>
      </c>
      <c r="BU71" s="45"/>
      <c r="BV71" s="45"/>
      <c r="BW71" s="45"/>
      <c r="BX71" s="25" t="str">
        <f t="shared" si="328"/>
        <v xml:space="preserve"> </v>
      </c>
      <c r="BY71" s="25" t="str">
        <f t="shared" si="329"/>
        <v xml:space="preserve"> </v>
      </c>
      <c r="BZ71" s="45"/>
      <c r="CA71" s="45"/>
      <c r="CB71" s="45"/>
      <c r="CC71" s="25" t="str">
        <f t="shared" si="232"/>
        <v xml:space="preserve"> </v>
      </c>
      <c r="CD71" s="25" t="str">
        <f t="shared" si="330"/>
        <v xml:space="preserve"> </v>
      </c>
      <c r="CE71" s="24">
        <f t="shared" si="347"/>
        <v>0</v>
      </c>
      <c r="CF71" s="24">
        <f t="shared" si="347"/>
        <v>0</v>
      </c>
      <c r="CG71" s="24">
        <f t="shared" si="347"/>
        <v>0</v>
      </c>
      <c r="CH71" s="25" t="str">
        <f t="shared" si="332"/>
        <v xml:space="preserve"> </v>
      </c>
      <c r="CI71" s="25" t="str">
        <f t="shared" ref="CI71:CI127" si="350">IF(CG71=0," ",IF(CF71/CG71*100&gt;200,"св.200",CF71/CG71))</f>
        <v xml:space="preserve"> </v>
      </c>
      <c r="CJ71" s="45"/>
      <c r="CK71" s="45"/>
      <c r="CL71" s="45"/>
      <c r="CM71" s="25" t="str">
        <f t="shared" si="333"/>
        <v xml:space="preserve"> </v>
      </c>
      <c r="CN71" s="25" t="str">
        <f t="shared" ref="CN71:CN127" si="351">IF(CL71=0," ",IF(CK71/CL71*100&gt;200,"св.200",CK71/CL71))</f>
        <v xml:space="preserve"> </v>
      </c>
      <c r="CO71" s="45"/>
      <c r="CP71" s="45"/>
      <c r="CQ71" s="45"/>
      <c r="CR71" s="25" t="str">
        <f t="shared" si="334"/>
        <v xml:space="preserve"> </v>
      </c>
      <c r="CS71" s="25" t="str">
        <f t="shared" si="335"/>
        <v xml:space="preserve"> </v>
      </c>
      <c r="CT71" s="45"/>
      <c r="CU71" s="45"/>
      <c r="CV71" s="45"/>
      <c r="CW71" s="25" t="str">
        <f t="shared" ref="CW71:CW133" si="352">IF(CU71&lt;=0," ",IF(CT71&lt;=0," ",IF(CU71/CT71*100&gt;200,"СВ.200",CU71/CT71)))</f>
        <v xml:space="preserve"> </v>
      </c>
      <c r="CX71" s="25" t="str">
        <f t="shared" ref="CX71:CX133" si="353">IF(CV71=0," ",IF(CU71/CV71*100&gt;200,"св.200",CU71/CV71))</f>
        <v xml:space="preserve"> </v>
      </c>
      <c r="CY71" s="45"/>
      <c r="CZ71" s="45"/>
      <c r="DA71" s="45"/>
      <c r="DB71" s="25" t="str">
        <f t="shared" si="336"/>
        <v xml:space="preserve"> </v>
      </c>
      <c r="DC71" s="25" t="str">
        <f t="shared" si="337"/>
        <v xml:space="preserve"> </v>
      </c>
      <c r="DD71" s="45"/>
      <c r="DE71" s="45"/>
      <c r="DF71" s="45"/>
      <c r="DG71" s="25" t="str">
        <f t="shared" si="338"/>
        <v xml:space="preserve"> </v>
      </c>
      <c r="DH71" s="25" t="str">
        <f t="shared" si="339"/>
        <v xml:space="preserve"> </v>
      </c>
      <c r="DI71" s="45"/>
      <c r="DJ71" s="45"/>
      <c r="DK71" s="25" t="str">
        <f t="shared" si="298"/>
        <v xml:space="preserve"> </v>
      </c>
      <c r="DL71" s="45"/>
      <c r="DM71" s="45"/>
      <c r="DN71" s="45"/>
      <c r="DO71" s="25" t="str">
        <f t="shared" si="340"/>
        <v xml:space="preserve"> </v>
      </c>
      <c r="DP71" s="25" t="str">
        <f t="shared" si="341"/>
        <v xml:space="preserve"> </v>
      </c>
      <c r="DQ71" s="45"/>
      <c r="DR71" s="45"/>
      <c r="DS71" s="31"/>
      <c r="DT71" s="25" t="str">
        <f t="shared" si="348"/>
        <v xml:space="preserve"> </v>
      </c>
      <c r="DU71" s="25" t="str">
        <f t="shared" si="299"/>
        <v xml:space="preserve"> </v>
      </c>
    </row>
    <row r="72" spans="1:125" s="29" customFormat="1" ht="15.75" customHeight="1" outlineLevel="1" x14ac:dyDescent="0.25">
      <c r="A72" s="16">
        <f t="shared" ref="A72:A74" si="354">A71+1</f>
        <v>57</v>
      </c>
      <c r="B72" s="8" t="s">
        <v>101</v>
      </c>
      <c r="C72" s="24">
        <f t="shared" si="342"/>
        <v>352964.85</v>
      </c>
      <c r="D72" s="24">
        <f t="shared" si="342"/>
        <v>136718.53</v>
      </c>
      <c r="E72" s="24">
        <f t="shared" si="343"/>
        <v>146966.49</v>
      </c>
      <c r="F72" s="25">
        <f t="shared" si="344"/>
        <v>0.38734318728904593</v>
      </c>
      <c r="G72" s="25">
        <f t="shared" si="345"/>
        <v>0.9302700908213839</v>
      </c>
      <c r="H72" s="15">
        <f t="shared" si="346"/>
        <v>352964.85</v>
      </c>
      <c r="I72" s="20">
        <f t="shared" si="346"/>
        <v>136718.53</v>
      </c>
      <c r="J72" s="15">
        <f t="shared" si="346"/>
        <v>146966.49</v>
      </c>
      <c r="K72" s="25">
        <f t="shared" si="302"/>
        <v>0.38734318728904593</v>
      </c>
      <c r="L72" s="25">
        <f t="shared" si="303"/>
        <v>0.9302700908213839</v>
      </c>
      <c r="M72" s="45">
        <v>162130.85</v>
      </c>
      <c r="N72" s="45">
        <v>119797.34</v>
      </c>
      <c r="O72" s="45">
        <v>110797.28</v>
      </c>
      <c r="P72" s="25">
        <f t="shared" si="304"/>
        <v>0.73889293740210449</v>
      </c>
      <c r="Q72" s="25">
        <f t="shared" si="305"/>
        <v>1.0812299724325363</v>
      </c>
      <c r="R72" s="45"/>
      <c r="S72" s="45"/>
      <c r="T72" s="45"/>
      <c r="U72" s="25" t="str">
        <f t="shared" si="306"/>
        <v xml:space="preserve"> </v>
      </c>
      <c r="V72" s="25" t="str">
        <f t="shared" si="349"/>
        <v xml:space="preserve"> </v>
      </c>
      <c r="W72" s="45">
        <v>700</v>
      </c>
      <c r="X72" s="45">
        <v>39.36</v>
      </c>
      <c r="Y72" s="45">
        <v>705.66</v>
      </c>
      <c r="Z72" s="25">
        <f t="shared" si="308"/>
        <v>5.6228571428571426E-2</v>
      </c>
      <c r="AA72" s="25">
        <f t="shared" si="309"/>
        <v>5.5777569934529377E-2</v>
      </c>
      <c r="AB72" s="45">
        <v>30000</v>
      </c>
      <c r="AC72" s="45">
        <v>-1229.77</v>
      </c>
      <c r="AD72" s="45">
        <v>1794.08</v>
      </c>
      <c r="AE72" s="25" t="str">
        <f t="shared" si="310"/>
        <v xml:space="preserve"> </v>
      </c>
      <c r="AF72" s="25">
        <f t="shared" si="311"/>
        <v>-0.68545995719254438</v>
      </c>
      <c r="AG72" s="45">
        <v>160134</v>
      </c>
      <c r="AH72" s="45">
        <v>18111.599999999999</v>
      </c>
      <c r="AI72" s="45">
        <v>33669.47</v>
      </c>
      <c r="AJ72" s="25">
        <f t="shared" si="312"/>
        <v>0.11310277642474427</v>
      </c>
      <c r="AK72" s="25">
        <f t="shared" si="313"/>
        <v>0.53792352537773824</v>
      </c>
      <c r="AL72" s="45"/>
      <c r="AM72" s="45"/>
      <c r="AN72" s="45"/>
      <c r="AO72" s="25" t="str">
        <f t="shared" si="234"/>
        <v xml:space="preserve"> </v>
      </c>
      <c r="AP72" s="25" t="str">
        <f t="shared" si="314"/>
        <v xml:space="preserve"> </v>
      </c>
      <c r="AQ72" s="9">
        <f>AV72+BA72+BF72+BK72+BP72+BU72+BZ72+CE72+CY72+DD72+DL72+CT72+DQ72</f>
        <v>0</v>
      </c>
      <c r="AR72" s="9">
        <f>AW72+BB72+BG72+BL72+BQ72+BV72+CA72+CF72+CZ72+DE72+DM72+CU72+DI72+DR72</f>
        <v>0</v>
      </c>
      <c r="AS72" s="9">
        <f>AX72+BC72+BH72+BM72+BR72+BW72+CB72+CG72+DA72+DF72+DN72+CV72+DJ72</f>
        <v>0</v>
      </c>
      <c r="AT72" s="25" t="str">
        <f t="shared" si="316"/>
        <v xml:space="preserve"> </v>
      </c>
      <c r="AU72" s="25" t="str">
        <f>IF(AR72=0," ",IF(AR72/AS72*100&gt;200,"св.200",AR72/AS72))</f>
        <v xml:space="preserve"> </v>
      </c>
      <c r="AV72" s="45"/>
      <c r="AW72" s="45"/>
      <c r="AX72" s="45"/>
      <c r="AY72" s="25" t="str">
        <f t="shared" si="318"/>
        <v xml:space="preserve"> </v>
      </c>
      <c r="AZ72" s="25" t="str">
        <f t="shared" si="319"/>
        <v xml:space="preserve"> </v>
      </c>
      <c r="BA72" s="45"/>
      <c r="BB72" s="45"/>
      <c r="BC72" s="45"/>
      <c r="BD72" s="25" t="str">
        <f t="shared" si="320"/>
        <v xml:space="preserve"> </v>
      </c>
      <c r="BE72" s="25" t="str">
        <f t="shared" si="321"/>
        <v xml:space="preserve"> </v>
      </c>
      <c r="BF72" s="45"/>
      <c r="BG72" s="45"/>
      <c r="BH72" s="45"/>
      <c r="BI72" s="25" t="str">
        <f t="shared" si="322"/>
        <v xml:space="preserve"> </v>
      </c>
      <c r="BJ72" s="25" t="str">
        <f>IF(BG72=0," ",IF(BG72/BH72*100&gt;200,"св.200",BG72/BH72))</f>
        <v xml:space="preserve"> </v>
      </c>
      <c r="BK72" s="45"/>
      <c r="BL72" s="45"/>
      <c r="BM72" s="45"/>
      <c r="BN72" s="25" t="str">
        <f t="shared" si="324"/>
        <v xml:space="preserve"> </v>
      </c>
      <c r="BO72" s="25" t="str">
        <f t="shared" si="325"/>
        <v xml:space="preserve"> </v>
      </c>
      <c r="BP72" s="45"/>
      <c r="BQ72" s="45"/>
      <c r="BR72" s="45"/>
      <c r="BS72" s="25" t="str">
        <f t="shared" si="326"/>
        <v xml:space="preserve"> </v>
      </c>
      <c r="BT72" s="25" t="str">
        <f t="shared" si="327"/>
        <v xml:space="preserve"> </v>
      </c>
      <c r="BU72" s="45"/>
      <c r="BV72" s="45"/>
      <c r="BW72" s="45"/>
      <c r="BX72" s="25" t="str">
        <f t="shared" si="328"/>
        <v xml:space="preserve"> </v>
      </c>
      <c r="BY72" s="25" t="str">
        <f t="shared" si="329"/>
        <v xml:space="preserve"> </v>
      </c>
      <c r="BZ72" s="45"/>
      <c r="CA72" s="45"/>
      <c r="CB72" s="45"/>
      <c r="CC72" s="25" t="str">
        <f t="shared" si="232"/>
        <v xml:space="preserve"> </v>
      </c>
      <c r="CD72" s="25" t="str">
        <f t="shared" si="330"/>
        <v xml:space="preserve"> </v>
      </c>
      <c r="CE72" s="24">
        <f t="shared" si="347"/>
        <v>0</v>
      </c>
      <c r="CF72" s="24">
        <f t="shared" si="347"/>
        <v>0</v>
      </c>
      <c r="CG72" s="24">
        <f t="shared" si="347"/>
        <v>0</v>
      </c>
      <c r="CH72" s="25" t="str">
        <f t="shared" si="332"/>
        <v xml:space="preserve"> </v>
      </c>
      <c r="CI72" s="25" t="str">
        <f t="shared" si="350"/>
        <v xml:space="preserve"> </v>
      </c>
      <c r="CJ72" s="45"/>
      <c r="CK72" s="45"/>
      <c r="CL72" s="45"/>
      <c r="CM72" s="25" t="str">
        <f t="shared" si="333"/>
        <v xml:space="preserve"> </v>
      </c>
      <c r="CN72" s="25" t="str">
        <f t="shared" si="351"/>
        <v xml:space="preserve"> </v>
      </c>
      <c r="CO72" s="45"/>
      <c r="CP72" s="45"/>
      <c r="CQ72" s="45"/>
      <c r="CR72" s="25" t="str">
        <f t="shared" si="334"/>
        <v xml:space="preserve"> </v>
      </c>
      <c r="CS72" s="25" t="str">
        <f t="shared" si="335"/>
        <v xml:space="preserve"> </v>
      </c>
      <c r="CT72" s="45"/>
      <c r="CU72" s="45"/>
      <c r="CV72" s="45"/>
      <c r="CW72" s="25" t="str">
        <f t="shared" si="352"/>
        <v xml:space="preserve"> </v>
      </c>
      <c r="CX72" s="25" t="str">
        <f t="shared" si="353"/>
        <v xml:space="preserve"> </v>
      </c>
      <c r="CY72" s="45"/>
      <c r="CZ72" s="45"/>
      <c r="DA72" s="45"/>
      <c r="DB72" s="25" t="str">
        <f t="shared" si="336"/>
        <v xml:space="preserve"> </v>
      </c>
      <c r="DC72" s="25" t="str">
        <f t="shared" si="337"/>
        <v xml:space="preserve"> </v>
      </c>
      <c r="DD72" s="45"/>
      <c r="DE72" s="45"/>
      <c r="DF72" s="45"/>
      <c r="DG72" s="25" t="str">
        <f t="shared" si="338"/>
        <v xml:space="preserve"> </v>
      </c>
      <c r="DH72" s="25" t="str">
        <f t="shared" si="339"/>
        <v xml:space="preserve"> </v>
      </c>
      <c r="DI72" s="45"/>
      <c r="DJ72" s="45"/>
      <c r="DK72" s="25" t="str">
        <f t="shared" si="298"/>
        <v xml:space="preserve"> </v>
      </c>
      <c r="DL72" s="45"/>
      <c r="DM72" s="45"/>
      <c r="DN72" s="45"/>
      <c r="DO72" s="25" t="str">
        <f t="shared" si="340"/>
        <v xml:space="preserve"> </v>
      </c>
      <c r="DP72" s="25" t="str">
        <f t="shared" si="341"/>
        <v xml:space="preserve"> </v>
      </c>
      <c r="DQ72" s="45"/>
      <c r="DR72" s="45"/>
      <c r="DS72" s="31"/>
      <c r="DT72" s="25" t="str">
        <f t="shared" si="348"/>
        <v xml:space="preserve"> </v>
      </c>
      <c r="DU72" s="25" t="str">
        <f t="shared" si="299"/>
        <v xml:space="preserve"> </v>
      </c>
    </row>
    <row r="73" spans="1:125" s="29" customFormat="1" ht="15.75" customHeight="1" outlineLevel="1" x14ac:dyDescent="0.25">
      <c r="A73" s="16">
        <f t="shared" si="354"/>
        <v>58</v>
      </c>
      <c r="B73" s="8" t="s">
        <v>19</v>
      </c>
      <c r="C73" s="24">
        <f t="shared" si="342"/>
        <v>182900</v>
      </c>
      <c r="D73" s="24">
        <f t="shared" si="342"/>
        <v>484362.03</v>
      </c>
      <c r="E73" s="24">
        <f t="shared" si="343"/>
        <v>145248.16</v>
      </c>
      <c r="F73" s="25" t="str">
        <f t="shared" si="344"/>
        <v>СВ.200</v>
      </c>
      <c r="G73" s="25" t="str">
        <f t="shared" si="345"/>
        <v>св.200</v>
      </c>
      <c r="H73" s="15">
        <f t="shared" si="346"/>
        <v>182900</v>
      </c>
      <c r="I73" s="20">
        <f t="shared" si="346"/>
        <v>484362.03</v>
      </c>
      <c r="J73" s="15">
        <f t="shared" si="346"/>
        <v>144198.85</v>
      </c>
      <c r="K73" s="25" t="str">
        <f t="shared" si="302"/>
        <v>СВ.200</v>
      </c>
      <c r="L73" s="25" t="str">
        <f t="shared" si="303"/>
        <v>св.200</v>
      </c>
      <c r="M73" s="45">
        <v>37000</v>
      </c>
      <c r="N73" s="45">
        <v>81713.02</v>
      </c>
      <c r="O73" s="45">
        <v>64974.82</v>
      </c>
      <c r="P73" s="25" t="str">
        <f t="shared" si="304"/>
        <v>СВ.200</v>
      </c>
      <c r="Q73" s="25">
        <f t="shared" si="305"/>
        <v>1.2576105635998684</v>
      </c>
      <c r="R73" s="45"/>
      <c r="S73" s="45"/>
      <c r="T73" s="45"/>
      <c r="U73" s="25" t="str">
        <f t="shared" si="306"/>
        <v xml:space="preserve"> </v>
      </c>
      <c r="V73" s="25" t="str">
        <f t="shared" si="349"/>
        <v xml:space="preserve"> </v>
      </c>
      <c r="W73" s="45">
        <v>53400</v>
      </c>
      <c r="X73" s="45">
        <v>379381.88</v>
      </c>
      <c r="Y73" s="45">
        <v>53316.58</v>
      </c>
      <c r="Z73" s="25" t="str">
        <f t="shared" si="308"/>
        <v>СВ.200</v>
      </c>
      <c r="AA73" s="25" t="str">
        <f t="shared" si="309"/>
        <v>св.200</v>
      </c>
      <c r="AB73" s="45">
        <v>5000</v>
      </c>
      <c r="AC73" s="45">
        <v>1054.71</v>
      </c>
      <c r="AD73" s="45">
        <v>1328.18</v>
      </c>
      <c r="AE73" s="25">
        <f t="shared" si="310"/>
        <v>0.21094200000000002</v>
      </c>
      <c r="AF73" s="25">
        <f t="shared" si="311"/>
        <v>0.79410170308241357</v>
      </c>
      <c r="AG73" s="45">
        <v>87500</v>
      </c>
      <c r="AH73" s="45">
        <v>22212.42</v>
      </c>
      <c r="AI73" s="45">
        <v>24579.27</v>
      </c>
      <c r="AJ73" s="25">
        <f t="shared" si="312"/>
        <v>0.25385622857142853</v>
      </c>
      <c r="AK73" s="25">
        <f t="shared" si="313"/>
        <v>0.90370543958384431</v>
      </c>
      <c r="AL73" s="45"/>
      <c r="AM73" s="45"/>
      <c r="AN73" s="45"/>
      <c r="AO73" s="25" t="str">
        <f t="shared" si="234"/>
        <v xml:space="preserve"> </v>
      </c>
      <c r="AP73" s="25" t="str">
        <f t="shared" si="314"/>
        <v xml:space="preserve"> </v>
      </c>
      <c r="AQ73" s="9">
        <f>AV73+BA73+BF73+BK73+BP73+BU73+BZ73+CE73+CY73+DD73+DL73+CT73+DQ73</f>
        <v>0</v>
      </c>
      <c r="AR73" s="9">
        <f>AW73+BB73+BG73+BL73+BQ73+BV73+CA73+CF73+CZ73+DE73+DM73+CU73+DI73+DR73</f>
        <v>0</v>
      </c>
      <c r="AS73" s="9">
        <f>AX73+BC73+BH73+BM73+BR73+BW73+CB73+CG73+DA73+DF73+DN73+CV73+DJ73</f>
        <v>1049.31</v>
      </c>
      <c r="AT73" s="25" t="str">
        <f t="shared" si="316"/>
        <v xml:space="preserve"> </v>
      </c>
      <c r="AU73" s="25">
        <f t="shared" si="317"/>
        <v>0</v>
      </c>
      <c r="AV73" s="45"/>
      <c r="AW73" s="45"/>
      <c r="AX73" s="45"/>
      <c r="AY73" s="25" t="str">
        <f t="shared" si="318"/>
        <v xml:space="preserve"> </v>
      </c>
      <c r="AZ73" s="25" t="str">
        <f t="shared" si="319"/>
        <v xml:space="preserve"> </v>
      </c>
      <c r="BA73" s="45"/>
      <c r="BB73" s="45"/>
      <c r="BC73" s="45"/>
      <c r="BD73" s="25" t="str">
        <f t="shared" si="320"/>
        <v xml:space="preserve"> </v>
      </c>
      <c r="BE73" s="25" t="str">
        <f t="shared" si="321"/>
        <v xml:space="preserve"> </v>
      </c>
      <c r="BF73" s="45"/>
      <c r="BG73" s="45"/>
      <c r="BH73" s="45"/>
      <c r="BI73" s="25" t="str">
        <f t="shared" si="322"/>
        <v xml:space="preserve"> </v>
      </c>
      <c r="BJ73" s="25" t="str">
        <f t="shared" si="323"/>
        <v xml:space="preserve"> </v>
      </c>
      <c r="BK73" s="45"/>
      <c r="BL73" s="45"/>
      <c r="BM73" s="45"/>
      <c r="BN73" s="25" t="str">
        <f t="shared" si="324"/>
        <v xml:space="preserve"> </v>
      </c>
      <c r="BO73" s="25" t="str">
        <f t="shared" si="325"/>
        <v xml:space="preserve"> </v>
      </c>
      <c r="BP73" s="45"/>
      <c r="BQ73" s="45"/>
      <c r="BR73" s="45"/>
      <c r="BS73" s="25" t="str">
        <f t="shared" si="326"/>
        <v xml:space="preserve"> </v>
      </c>
      <c r="BT73" s="25" t="str">
        <f t="shared" si="327"/>
        <v xml:space="preserve"> </v>
      </c>
      <c r="BU73" s="45"/>
      <c r="BV73" s="45"/>
      <c r="BW73" s="45"/>
      <c r="BX73" s="25" t="str">
        <f t="shared" si="328"/>
        <v xml:space="preserve"> </v>
      </c>
      <c r="BY73" s="25" t="str">
        <f t="shared" si="329"/>
        <v xml:space="preserve"> </v>
      </c>
      <c r="BZ73" s="45"/>
      <c r="CA73" s="45"/>
      <c r="CB73" s="45"/>
      <c r="CC73" s="25" t="str">
        <f t="shared" si="232"/>
        <v xml:space="preserve"> </v>
      </c>
      <c r="CD73" s="25" t="str">
        <f t="shared" si="330"/>
        <v xml:space="preserve"> </v>
      </c>
      <c r="CE73" s="24">
        <f t="shared" si="347"/>
        <v>0</v>
      </c>
      <c r="CF73" s="24">
        <f t="shared" si="347"/>
        <v>0</v>
      </c>
      <c r="CG73" s="24">
        <f t="shared" si="347"/>
        <v>0</v>
      </c>
      <c r="CH73" s="25" t="str">
        <f t="shared" si="332"/>
        <v xml:space="preserve"> </v>
      </c>
      <c r="CI73" s="25" t="str">
        <f t="shared" si="350"/>
        <v xml:space="preserve"> </v>
      </c>
      <c r="CJ73" s="45"/>
      <c r="CK73" s="45"/>
      <c r="CL73" s="45"/>
      <c r="CM73" s="25" t="str">
        <f t="shared" si="333"/>
        <v xml:space="preserve"> </v>
      </c>
      <c r="CN73" s="25" t="str">
        <f t="shared" si="351"/>
        <v xml:space="preserve"> </v>
      </c>
      <c r="CO73" s="45"/>
      <c r="CP73" s="45"/>
      <c r="CQ73" s="45"/>
      <c r="CR73" s="25" t="str">
        <f t="shared" si="334"/>
        <v xml:space="preserve"> </v>
      </c>
      <c r="CS73" s="25" t="str">
        <f t="shared" si="335"/>
        <v xml:space="preserve"> </v>
      </c>
      <c r="CT73" s="45"/>
      <c r="CU73" s="45"/>
      <c r="CV73" s="45"/>
      <c r="CW73" s="25" t="str">
        <f t="shared" si="352"/>
        <v xml:space="preserve"> </v>
      </c>
      <c r="CX73" s="25" t="str">
        <f t="shared" si="353"/>
        <v xml:space="preserve"> </v>
      </c>
      <c r="CY73" s="45"/>
      <c r="CZ73" s="45"/>
      <c r="DA73" s="45"/>
      <c r="DB73" s="25" t="str">
        <f t="shared" si="336"/>
        <v xml:space="preserve"> </v>
      </c>
      <c r="DC73" s="25" t="str">
        <f t="shared" si="337"/>
        <v xml:space="preserve"> </v>
      </c>
      <c r="DD73" s="45"/>
      <c r="DE73" s="45"/>
      <c r="DF73" s="45"/>
      <c r="DG73" s="25" t="str">
        <f t="shared" si="338"/>
        <v xml:space="preserve"> </v>
      </c>
      <c r="DH73" s="25" t="str">
        <f t="shared" si="339"/>
        <v xml:space="preserve"> </v>
      </c>
      <c r="DI73" s="45"/>
      <c r="DJ73" s="45">
        <v>1049.31</v>
      </c>
      <c r="DK73" s="25">
        <f t="shared" si="298"/>
        <v>0</v>
      </c>
      <c r="DL73" s="45"/>
      <c r="DM73" s="45"/>
      <c r="DN73" s="45"/>
      <c r="DO73" s="25" t="str">
        <f t="shared" si="340"/>
        <v xml:space="preserve"> </v>
      </c>
      <c r="DP73" s="25" t="str">
        <f t="shared" si="341"/>
        <v xml:space="preserve"> </v>
      </c>
      <c r="DQ73" s="45"/>
      <c r="DR73" s="45"/>
      <c r="DS73" s="31"/>
      <c r="DT73" s="25" t="str">
        <f t="shared" si="348"/>
        <v xml:space="preserve"> </v>
      </c>
      <c r="DU73" s="25" t="str">
        <f t="shared" si="299"/>
        <v xml:space="preserve"> </v>
      </c>
    </row>
    <row r="74" spans="1:125" s="29" customFormat="1" ht="18" customHeight="1" outlineLevel="1" x14ac:dyDescent="0.25">
      <c r="A74" s="16">
        <f t="shared" si="354"/>
        <v>59</v>
      </c>
      <c r="B74" s="8" t="s">
        <v>7</v>
      </c>
      <c r="C74" s="24">
        <f t="shared" si="342"/>
        <v>403500</v>
      </c>
      <c r="D74" s="24">
        <f t="shared" si="342"/>
        <v>360693.76000000001</v>
      </c>
      <c r="E74" s="24">
        <f t="shared" si="343"/>
        <v>236383.76</v>
      </c>
      <c r="F74" s="25">
        <f t="shared" si="344"/>
        <v>0.89391266418835191</v>
      </c>
      <c r="G74" s="25">
        <f t="shared" si="345"/>
        <v>1.5258821502796978</v>
      </c>
      <c r="H74" s="15">
        <f t="shared" si="346"/>
        <v>403500</v>
      </c>
      <c r="I74" s="20">
        <f t="shared" si="346"/>
        <v>360693.76000000001</v>
      </c>
      <c r="J74" s="15">
        <f t="shared" si="346"/>
        <v>207811.77000000002</v>
      </c>
      <c r="K74" s="25">
        <f t="shared" si="302"/>
        <v>0.89391266418835191</v>
      </c>
      <c r="L74" s="25">
        <f t="shared" si="303"/>
        <v>1.7356753181015685</v>
      </c>
      <c r="M74" s="45">
        <v>91000</v>
      </c>
      <c r="N74" s="45">
        <v>108515.71</v>
      </c>
      <c r="O74" s="45">
        <v>77292.66</v>
      </c>
      <c r="P74" s="25">
        <f t="shared" si="304"/>
        <v>1.1924803296703297</v>
      </c>
      <c r="Q74" s="25">
        <f t="shared" si="305"/>
        <v>1.4039587976400347</v>
      </c>
      <c r="R74" s="45"/>
      <c r="S74" s="45"/>
      <c r="T74" s="45"/>
      <c r="U74" s="25" t="str">
        <f t="shared" si="306"/>
        <v xml:space="preserve"> </v>
      </c>
      <c r="V74" s="25" t="str">
        <f t="shared" si="349"/>
        <v xml:space="preserve"> </v>
      </c>
      <c r="W74" s="45">
        <v>2500</v>
      </c>
      <c r="X74" s="45">
        <v>18834.41</v>
      </c>
      <c r="Y74" s="45">
        <v>2130.1799999999998</v>
      </c>
      <c r="Z74" s="25" t="str">
        <f t="shared" si="308"/>
        <v>СВ.200</v>
      </c>
      <c r="AA74" s="25" t="str">
        <f t="shared" si="309"/>
        <v>св.200</v>
      </c>
      <c r="AB74" s="45">
        <v>50000</v>
      </c>
      <c r="AC74" s="45">
        <v>41791.300000000003</v>
      </c>
      <c r="AD74" s="45">
        <v>47460.19</v>
      </c>
      <c r="AE74" s="25">
        <f t="shared" si="310"/>
        <v>0.83582600000000007</v>
      </c>
      <c r="AF74" s="25">
        <f t="shared" si="311"/>
        <v>0.88055483975095761</v>
      </c>
      <c r="AG74" s="45">
        <v>260000</v>
      </c>
      <c r="AH74" s="45">
        <v>191552.34</v>
      </c>
      <c r="AI74" s="45">
        <v>80928.740000000005</v>
      </c>
      <c r="AJ74" s="25">
        <f t="shared" si="312"/>
        <v>0.73673976923076923</v>
      </c>
      <c r="AK74" s="25" t="str">
        <f t="shared" si="313"/>
        <v>св.200</v>
      </c>
      <c r="AL74" s="45"/>
      <c r="AM74" s="45"/>
      <c r="AN74" s="45"/>
      <c r="AO74" s="25" t="str">
        <f t="shared" si="234"/>
        <v xml:space="preserve"> </v>
      </c>
      <c r="AP74" s="25" t="str">
        <f t="shared" si="314"/>
        <v xml:space="preserve"> </v>
      </c>
      <c r="AQ74" s="9">
        <f>AV74+BA74+BF74+BK74+BP74+BU74+BZ74+CE74+CY74+DD74+DL74+CT74+DQ74</f>
        <v>0</v>
      </c>
      <c r="AR74" s="9">
        <f>AW74+BB74+BG74+BL74+BQ74+BV74+CA74+CF74+CZ74+DE74+DM74+CU74+DI74+DR74</f>
        <v>0</v>
      </c>
      <c r="AS74" s="9">
        <f>AX74+BC74+BH74+BM74+BR74+BW74+CB74+CG74+DA74+DF74+DN74+CV74+DJ74</f>
        <v>28571.99</v>
      </c>
      <c r="AT74" s="25" t="str">
        <f t="shared" si="316"/>
        <v xml:space="preserve"> </v>
      </c>
      <c r="AU74" s="25">
        <f t="shared" si="317"/>
        <v>0</v>
      </c>
      <c r="AV74" s="45"/>
      <c r="AW74" s="45"/>
      <c r="AX74" s="45"/>
      <c r="AY74" s="25" t="str">
        <f t="shared" si="318"/>
        <v xml:space="preserve"> </v>
      </c>
      <c r="AZ74" s="25" t="str">
        <f t="shared" si="319"/>
        <v xml:space="preserve"> </v>
      </c>
      <c r="BA74" s="45"/>
      <c r="BB74" s="45"/>
      <c r="BC74" s="45"/>
      <c r="BD74" s="25" t="str">
        <f t="shared" si="320"/>
        <v xml:space="preserve"> </v>
      </c>
      <c r="BE74" s="25" t="str">
        <f t="shared" si="321"/>
        <v xml:space="preserve"> </v>
      </c>
      <c r="BF74" s="45"/>
      <c r="BG74" s="45"/>
      <c r="BH74" s="45">
        <v>28571.99</v>
      </c>
      <c r="BI74" s="25" t="str">
        <f t="shared" si="322"/>
        <v xml:space="preserve"> </v>
      </c>
      <c r="BJ74" s="25">
        <f t="shared" si="323"/>
        <v>0</v>
      </c>
      <c r="BK74" s="45"/>
      <c r="BL74" s="45"/>
      <c r="BM74" s="45"/>
      <c r="BN74" s="25" t="str">
        <f t="shared" si="324"/>
        <v xml:space="preserve"> </v>
      </c>
      <c r="BO74" s="25" t="str">
        <f t="shared" si="325"/>
        <v xml:space="preserve"> </v>
      </c>
      <c r="BP74" s="45"/>
      <c r="BQ74" s="45"/>
      <c r="BR74" s="45"/>
      <c r="BS74" s="25" t="str">
        <f t="shared" si="326"/>
        <v xml:space="preserve"> </v>
      </c>
      <c r="BT74" s="25" t="str">
        <f t="shared" si="327"/>
        <v xml:space="preserve"> </v>
      </c>
      <c r="BU74" s="45"/>
      <c r="BV74" s="45"/>
      <c r="BW74" s="45"/>
      <c r="BX74" s="25" t="str">
        <f t="shared" si="328"/>
        <v xml:space="preserve"> </v>
      </c>
      <c r="BY74" s="25" t="str">
        <f t="shared" si="329"/>
        <v xml:space="preserve"> </v>
      </c>
      <c r="BZ74" s="45"/>
      <c r="CA74" s="45"/>
      <c r="CB74" s="45"/>
      <c r="CC74" s="25" t="str">
        <f t="shared" si="232"/>
        <v xml:space="preserve"> </v>
      </c>
      <c r="CD74" s="25" t="str">
        <f t="shared" si="330"/>
        <v xml:space="preserve"> </v>
      </c>
      <c r="CE74" s="24">
        <f t="shared" si="347"/>
        <v>0</v>
      </c>
      <c r="CF74" s="24">
        <f t="shared" si="347"/>
        <v>0</v>
      </c>
      <c r="CG74" s="24">
        <f t="shared" si="347"/>
        <v>0</v>
      </c>
      <c r="CH74" s="25" t="str">
        <f t="shared" si="332"/>
        <v xml:space="preserve"> </v>
      </c>
      <c r="CI74" s="25" t="str">
        <f t="shared" si="350"/>
        <v xml:space="preserve"> </v>
      </c>
      <c r="CJ74" s="45"/>
      <c r="CK74" s="45"/>
      <c r="CL74" s="45"/>
      <c r="CM74" s="25" t="str">
        <f t="shared" si="333"/>
        <v xml:space="preserve"> </v>
      </c>
      <c r="CN74" s="25" t="str">
        <f t="shared" si="351"/>
        <v xml:space="preserve"> </v>
      </c>
      <c r="CO74" s="45"/>
      <c r="CP74" s="45"/>
      <c r="CQ74" s="45"/>
      <c r="CR74" s="25" t="str">
        <f t="shared" si="334"/>
        <v xml:space="preserve"> </v>
      </c>
      <c r="CS74" s="25" t="str">
        <f t="shared" si="335"/>
        <v xml:space="preserve"> </v>
      </c>
      <c r="CT74" s="45"/>
      <c r="CU74" s="45"/>
      <c r="CV74" s="45"/>
      <c r="CW74" s="25" t="str">
        <f t="shared" si="352"/>
        <v xml:space="preserve"> </v>
      </c>
      <c r="CX74" s="25" t="str">
        <f t="shared" si="353"/>
        <v xml:space="preserve"> </v>
      </c>
      <c r="CY74" s="45"/>
      <c r="CZ74" s="45"/>
      <c r="DA74" s="45"/>
      <c r="DB74" s="25" t="str">
        <f t="shared" si="336"/>
        <v xml:space="preserve"> </v>
      </c>
      <c r="DC74" s="25" t="str">
        <f t="shared" si="337"/>
        <v xml:space="preserve"> </v>
      </c>
      <c r="DD74" s="45"/>
      <c r="DE74" s="45"/>
      <c r="DF74" s="45"/>
      <c r="DG74" s="25" t="str">
        <f t="shared" si="338"/>
        <v xml:space="preserve"> </v>
      </c>
      <c r="DH74" s="25" t="str">
        <f t="shared" si="339"/>
        <v xml:space="preserve"> </v>
      </c>
      <c r="DI74" s="45"/>
      <c r="DJ74" s="45"/>
      <c r="DK74" s="25" t="str">
        <f t="shared" si="298"/>
        <v xml:space="preserve"> </v>
      </c>
      <c r="DL74" s="45"/>
      <c r="DM74" s="45"/>
      <c r="DN74" s="45"/>
      <c r="DO74" s="25" t="str">
        <f t="shared" si="340"/>
        <v xml:space="preserve"> </v>
      </c>
      <c r="DP74" s="25" t="str">
        <f t="shared" si="341"/>
        <v xml:space="preserve"> </v>
      </c>
      <c r="DQ74" s="45"/>
      <c r="DR74" s="45"/>
      <c r="DS74" s="31"/>
      <c r="DT74" s="25" t="str">
        <f t="shared" si="348"/>
        <v xml:space="preserve"> </v>
      </c>
      <c r="DU74" s="25" t="str">
        <f t="shared" si="299"/>
        <v xml:space="preserve"> </v>
      </c>
    </row>
    <row r="75" spans="1:125" s="44" customFormat="1" ht="20.25" customHeight="1" x14ac:dyDescent="0.25">
      <c r="A75" s="17"/>
      <c r="B75" s="7" t="s">
        <v>147</v>
      </c>
      <c r="C75" s="28">
        <f>SUM(C76:C79)</f>
        <v>32654471.719999999</v>
      </c>
      <c r="D75" s="28">
        <f>SUM(D76:D79)</f>
        <v>22970634.589999996</v>
      </c>
      <c r="E75" s="28">
        <f>SUM(E76:E79)</f>
        <v>22621239.400000006</v>
      </c>
      <c r="F75" s="22">
        <f t="shared" si="344"/>
        <v>0.70344529799669342</v>
      </c>
      <c r="G75" s="22">
        <f t="shared" si="345"/>
        <v>1.0154454485813889</v>
      </c>
      <c r="H75" s="21">
        <f>SUM(H76:H79)</f>
        <v>30471471.719999999</v>
      </c>
      <c r="I75" s="21">
        <f>SUM(I76:I79)</f>
        <v>21468542.059999999</v>
      </c>
      <c r="J75" s="21">
        <f>SUM(J76:J79)</f>
        <v>20773515.52</v>
      </c>
      <c r="K75" s="22">
        <f t="shared" si="302"/>
        <v>0.70454562409301313</v>
      </c>
      <c r="L75" s="22">
        <f t="shared" si="303"/>
        <v>1.0334573384717118</v>
      </c>
      <c r="M75" s="21">
        <f>SUM(M76:M79)</f>
        <v>23396193</v>
      </c>
      <c r="N75" s="21">
        <f>SUM(N76:N79)</f>
        <v>18833676.939999998</v>
      </c>
      <c r="O75" s="21">
        <f>SUM(O76:O79)</f>
        <v>18485931.810000002</v>
      </c>
      <c r="P75" s="22">
        <f t="shared" si="304"/>
        <v>0.80498895439954687</v>
      </c>
      <c r="Q75" s="22">
        <f t="shared" si="305"/>
        <v>1.0188113389995241</v>
      </c>
      <c r="R75" s="21">
        <f>SUM(R76:R79)</f>
        <v>1314480</v>
      </c>
      <c r="S75" s="21">
        <f>SUM(S76:S79)</f>
        <v>974725.93</v>
      </c>
      <c r="T75" s="21">
        <f>SUM(T76:T79)</f>
        <v>800804.61</v>
      </c>
      <c r="U75" s="22">
        <f t="shared" si="306"/>
        <v>0.74152967713468443</v>
      </c>
      <c r="V75" s="22">
        <f t="shared" si="307"/>
        <v>1.2171832152664557</v>
      </c>
      <c r="W75" s="21">
        <f>SUM(W76:W79)</f>
        <v>180654.1</v>
      </c>
      <c r="X75" s="21">
        <f>SUM(X76:X79)</f>
        <v>165758.81</v>
      </c>
      <c r="Y75" s="21">
        <f>SUM(Y76:Y79)</f>
        <v>17863.239999999998</v>
      </c>
      <c r="Z75" s="22">
        <f t="shared" si="308"/>
        <v>0.91754801025827804</v>
      </c>
      <c r="AA75" s="22" t="str">
        <f t="shared" si="309"/>
        <v>св.200</v>
      </c>
      <c r="AB75" s="21">
        <f>SUM(AB76:AB79)</f>
        <v>831646.57000000007</v>
      </c>
      <c r="AC75" s="21">
        <f>SUM(AC76:AC79)</f>
        <v>113454.67</v>
      </c>
      <c r="AD75" s="21">
        <f>SUM(AD76:AD79)</f>
        <v>146127.71</v>
      </c>
      <c r="AE75" s="22">
        <f t="shared" si="310"/>
        <v>0.13642173742146257</v>
      </c>
      <c r="AF75" s="22">
        <f t="shared" si="311"/>
        <v>0.77640763685409153</v>
      </c>
      <c r="AG75" s="21">
        <f>SUM(AG76:AG79)</f>
        <v>4748498.05</v>
      </c>
      <c r="AH75" s="21">
        <f>SUM(AH76:AH79)</f>
        <v>1380925.71</v>
      </c>
      <c r="AI75" s="21">
        <f>SUM(AI76:AI79)</f>
        <v>1322788.1499999999</v>
      </c>
      <c r="AJ75" s="22">
        <f t="shared" si="312"/>
        <v>0.29081315722557788</v>
      </c>
      <c r="AK75" s="22">
        <f t="shared" si="313"/>
        <v>1.0439507717089846</v>
      </c>
      <c r="AL75" s="21">
        <f>SUM(AL76:AL79)</f>
        <v>0</v>
      </c>
      <c r="AM75" s="21">
        <f>SUM(AM76:AM79)</f>
        <v>0</v>
      </c>
      <c r="AN75" s="21">
        <f>SUM(AN76:AN79)</f>
        <v>0</v>
      </c>
      <c r="AO75" s="22" t="str">
        <f t="shared" si="234"/>
        <v xml:space="preserve"> </v>
      </c>
      <c r="AP75" s="22" t="str">
        <f t="shared" si="314"/>
        <v xml:space="preserve"> </v>
      </c>
      <c r="AQ75" s="21">
        <f>SUM(AQ76:AQ79)</f>
        <v>2183000</v>
      </c>
      <c r="AR75" s="21">
        <f>SUM(AR76:AR79)</f>
        <v>1502092.53</v>
      </c>
      <c r="AS75" s="21">
        <f>SUM(AS76:AS79)</f>
        <v>1847723.88</v>
      </c>
      <c r="AT75" s="22">
        <f t="shared" si="316"/>
        <v>0.68808636280348145</v>
      </c>
      <c r="AU75" s="22">
        <f t="shared" si="317"/>
        <v>0.81294209933575146</v>
      </c>
      <c r="AV75" s="21">
        <f>SUM(AV76:AV79)</f>
        <v>500000</v>
      </c>
      <c r="AW75" s="21">
        <f>SUM(AW76:AW79)</f>
        <v>319193.71000000002</v>
      </c>
      <c r="AX75" s="21">
        <f>SUM(AX76:AX79)</f>
        <v>332306.69</v>
      </c>
      <c r="AY75" s="22">
        <f t="shared" si="318"/>
        <v>0.63838742000000004</v>
      </c>
      <c r="AZ75" s="22">
        <f t="shared" si="319"/>
        <v>0.9605395244976862</v>
      </c>
      <c r="BA75" s="21">
        <f>SUM(BA76:BA79)</f>
        <v>40000</v>
      </c>
      <c r="BB75" s="21">
        <f>SUM(BB76:BB79)</f>
        <v>15414.06</v>
      </c>
      <c r="BC75" s="21">
        <f>SUM(BC76:BC79)</f>
        <v>9566.7800000000007</v>
      </c>
      <c r="BD75" s="22">
        <f t="shared" si="320"/>
        <v>0.38535150000000001</v>
      </c>
      <c r="BE75" s="22">
        <f t="shared" si="321"/>
        <v>1.6112066965060343</v>
      </c>
      <c r="BF75" s="21">
        <f>SUM(BF76:BF79)</f>
        <v>18204</v>
      </c>
      <c r="BG75" s="21">
        <f>SUM(BG76:BG79)</f>
        <v>13653</v>
      </c>
      <c r="BH75" s="21">
        <f>SUM(BH76:BH79)</f>
        <v>59888.78</v>
      </c>
      <c r="BI75" s="22">
        <f t="shared" si="322"/>
        <v>0.75</v>
      </c>
      <c r="BJ75" s="22">
        <f t="shared" si="323"/>
        <v>0.22797258518206584</v>
      </c>
      <c r="BK75" s="21">
        <f>SUM(BK76:BK79)</f>
        <v>0</v>
      </c>
      <c r="BL75" s="21">
        <f>SUM(BL76:BL79)</f>
        <v>0</v>
      </c>
      <c r="BM75" s="21">
        <f>SUM(BM76:BM79)</f>
        <v>0</v>
      </c>
      <c r="BN75" s="22" t="str">
        <f t="shared" si="324"/>
        <v xml:space="preserve"> </v>
      </c>
      <c r="BO75" s="22" t="str">
        <f t="shared" si="325"/>
        <v xml:space="preserve"> </v>
      </c>
      <c r="BP75" s="21">
        <f>SUM(BP76:BP79)</f>
        <v>90000</v>
      </c>
      <c r="BQ75" s="21">
        <f>SUM(BQ76:BQ79)</f>
        <v>54781.08</v>
      </c>
      <c r="BR75" s="21">
        <f>SUM(BR76:BR79)</f>
        <v>75818.87</v>
      </c>
      <c r="BS75" s="22">
        <f t="shared" si="326"/>
        <v>0.6086786666666667</v>
      </c>
      <c r="BT75" s="22">
        <f t="shared" si="327"/>
        <v>0.72252567203916396</v>
      </c>
      <c r="BU75" s="21">
        <f>SUM(BU76:BU79)</f>
        <v>592250</v>
      </c>
      <c r="BV75" s="21">
        <f>SUM(BV76:BV79)</f>
        <v>414305</v>
      </c>
      <c r="BW75" s="21">
        <f>SUM(BW76:BW79)</f>
        <v>247106.84</v>
      </c>
      <c r="BX75" s="22">
        <f t="shared" si="328"/>
        <v>0.69954411143942596</v>
      </c>
      <c r="BY75" s="22">
        <f t="shared" si="329"/>
        <v>1.6766229538607673</v>
      </c>
      <c r="BZ75" s="21">
        <f>SUM(BZ76:BZ79)</f>
        <v>0</v>
      </c>
      <c r="CA75" s="21">
        <f>SUM(CA76:CA79)</f>
        <v>0</v>
      </c>
      <c r="CB75" s="21">
        <f>SUM(CB76:CB79)</f>
        <v>0</v>
      </c>
      <c r="CC75" s="22" t="str">
        <f t="shared" si="232"/>
        <v xml:space="preserve"> </v>
      </c>
      <c r="CD75" s="22" t="str">
        <f t="shared" si="330"/>
        <v xml:space="preserve"> </v>
      </c>
      <c r="CE75" s="28">
        <f>SUM(CE76:CE79)</f>
        <v>941546</v>
      </c>
      <c r="CF75" s="28">
        <f>SUM(CF76:CF79)</f>
        <v>685265.67999999993</v>
      </c>
      <c r="CG75" s="28">
        <f>SUM(CG76:CG79)</f>
        <v>1120035.92</v>
      </c>
      <c r="CH75" s="22">
        <f t="shared" si="332"/>
        <v>0.72780902897999666</v>
      </c>
      <c r="CI75" s="22">
        <f t="shared" si="350"/>
        <v>0.6118247350495688</v>
      </c>
      <c r="CJ75" s="21">
        <f>SUM(CJ76:CJ79)</f>
        <v>100000</v>
      </c>
      <c r="CK75" s="21">
        <f>SUM(CK76:CK79)</f>
        <v>85397.68</v>
      </c>
      <c r="CL75" s="21">
        <f>SUM(CL76:CL79)</f>
        <v>9214.92</v>
      </c>
      <c r="CM75" s="22">
        <f t="shared" si="333"/>
        <v>0.85397679999999998</v>
      </c>
      <c r="CN75" s="22" t="str">
        <f t="shared" si="351"/>
        <v>св.200</v>
      </c>
      <c r="CO75" s="21">
        <f>SUM(CO76:CO79)</f>
        <v>841546</v>
      </c>
      <c r="CP75" s="21">
        <f>SUM(CP76:CP79)</f>
        <v>599868</v>
      </c>
      <c r="CQ75" s="21">
        <f>SUM(CQ76:CQ79)</f>
        <v>1110821</v>
      </c>
      <c r="CR75" s="22">
        <f t="shared" si="334"/>
        <v>0.71281664935725442</v>
      </c>
      <c r="CS75" s="22">
        <f t="shared" si="335"/>
        <v>0.54002219979636679</v>
      </c>
      <c r="CT75" s="21">
        <f>SUM(CT76:CT79)</f>
        <v>0</v>
      </c>
      <c r="CU75" s="21">
        <f>SUM(CU76:CU79)</f>
        <v>0</v>
      </c>
      <c r="CV75" s="21">
        <f>SUM(CV76:CV79)</f>
        <v>0</v>
      </c>
      <c r="CW75" s="41" t="str">
        <f t="shared" si="352"/>
        <v xml:space="preserve"> </v>
      </c>
      <c r="CX75" s="41" t="str">
        <f t="shared" si="353"/>
        <v xml:space="preserve"> </v>
      </c>
      <c r="CY75" s="21">
        <f>SUM(CY76:CY79)</f>
        <v>0</v>
      </c>
      <c r="CZ75" s="21">
        <f>SUM(CZ76:CZ79)</f>
        <v>0</v>
      </c>
      <c r="DA75" s="21">
        <f>SUM(DA76:DA79)</f>
        <v>0</v>
      </c>
      <c r="DB75" s="22" t="str">
        <f t="shared" si="336"/>
        <v xml:space="preserve"> </v>
      </c>
      <c r="DC75" s="22" t="str">
        <f t="shared" si="337"/>
        <v xml:space="preserve"> </v>
      </c>
      <c r="DD75" s="21">
        <f>SUM(DD76:DD79)</f>
        <v>1000</v>
      </c>
      <c r="DE75" s="21">
        <f>SUM(DE76:DE79)</f>
        <v>1000</v>
      </c>
      <c r="DF75" s="21">
        <f>SUM(DF76:DF79)</f>
        <v>3000</v>
      </c>
      <c r="DG75" s="22">
        <f t="shared" si="338"/>
        <v>1</v>
      </c>
      <c r="DH75" s="22">
        <f t="shared" si="339"/>
        <v>0.33333333333333331</v>
      </c>
      <c r="DI75" s="21">
        <f>SUM(DI76:DI79)</f>
        <v>-1520</v>
      </c>
      <c r="DJ75" s="21">
        <f>SUM(DJ76:DJ79)</f>
        <v>0</v>
      </c>
      <c r="DK75" s="22" t="str">
        <f t="shared" si="298"/>
        <v xml:space="preserve"> </v>
      </c>
      <c r="DL75" s="21">
        <f>SUM(DL76:DL79)</f>
        <v>0</v>
      </c>
      <c r="DM75" s="21">
        <f>SUM(DM76:DM79)</f>
        <v>0</v>
      </c>
      <c r="DN75" s="21">
        <f>SUM(DN76:DN79)</f>
        <v>0</v>
      </c>
      <c r="DO75" s="22" t="str">
        <f t="shared" si="340"/>
        <v xml:space="preserve"> </v>
      </c>
      <c r="DP75" s="22" t="str">
        <f t="shared" si="341"/>
        <v xml:space="preserve"> </v>
      </c>
      <c r="DQ75" s="21">
        <f>SUM(DQ76:DQ79)</f>
        <v>0</v>
      </c>
      <c r="DR75" s="21">
        <f>SUM(DR76:DR79)</f>
        <v>0</v>
      </c>
      <c r="DS75" s="21">
        <f>SUM(DS76:DS79)</f>
        <v>0</v>
      </c>
      <c r="DT75" s="22" t="str">
        <f t="shared" si="348"/>
        <v xml:space="preserve"> </v>
      </c>
      <c r="DU75" s="22" t="str">
        <f t="shared" si="299"/>
        <v xml:space="preserve"> </v>
      </c>
    </row>
    <row r="76" spans="1:125" s="29" customFormat="1" ht="15.75" customHeight="1" outlineLevel="1" x14ac:dyDescent="0.25">
      <c r="A76" s="16">
        <v>60</v>
      </c>
      <c r="B76" s="8" t="s">
        <v>80</v>
      </c>
      <c r="C76" s="24">
        <f t="shared" ref="C76:D79" si="355">H76+AQ76</f>
        <v>27778130</v>
      </c>
      <c r="D76" s="24">
        <f t="shared" si="355"/>
        <v>20783514.399999999</v>
      </c>
      <c r="E76" s="24">
        <f t="shared" ref="E76:E79" si="356">J76+AS76</f>
        <v>19835216.920000002</v>
      </c>
      <c r="F76" s="25">
        <f t="shared" si="344"/>
        <v>0.7481970312616435</v>
      </c>
      <c r="G76" s="25">
        <f t="shared" si="345"/>
        <v>1.0478087778835341</v>
      </c>
      <c r="H76" s="15">
        <f t="shared" ref="H76:J78" si="357">W76++AG76+M76+AB76+AL76+R76</f>
        <v>26625380</v>
      </c>
      <c r="I76" s="20">
        <f t="shared" si="357"/>
        <v>19940956.93</v>
      </c>
      <c r="J76" s="15">
        <f t="shared" si="357"/>
        <v>19262140.75</v>
      </c>
      <c r="K76" s="25">
        <f t="shared" si="302"/>
        <v>0.74894543965194116</v>
      </c>
      <c r="L76" s="25">
        <f t="shared" si="303"/>
        <v>1.0352409521252199</v>
      </c>
      <c r="M76" s="45">
        <v>22350000</v>
      </c>
      <c r="N76" s="45">
        <v>18169489.899999999</v>
      </c>
      <c r="O76" s="45">
        <v>17812601.370000001</v>
      </c>
      <c r="P76" s="25">
        <f t="shared" si="304"/>
        <v>0.81295256823266215</v>
      </c>
      <c r="Q76" s="25">
        <f t="shared" si="305"/>
        <v>1.020035733275942</v>
      </c>
      <c r="R76" s="45">
        <v>1314480</v>
      </c>
      <c r="S76" s="45">
        <v>974725.93</v>
      </c>
      <c r="T76" s="45">
        <v>800804.61</v>
      </c>
      <c r="U76" s="25">
        <f t="shared" si="306"/>
        <v>0.74152967713468443</v>
      </c>
      <c r="V76" s="25">
        <f t="shared" si="307"/>
        <v>1.2171832152664557</v>
      </c>
      <c r="W76" s="45">
        <v>130900</v>
      </c>
      <c r="X76" s="45">
        <v>130937.42</v>
      </c>
      <c r="Y76" s="45">
        <v>11269</v>
      </c>
      <c r="Z76" s="25">
        <f t="shared" si="308"/>
        <v>1.0002858670741024</v>
      </c>
      <c r="AA76" s="25" t="str">
        <f t="shared" si="309"/>
        <v>св.200</v>
      </c>
      <c r="AB76" s="45">
        <v>650000</v>
      </c>
      <c r="AC76" s="45">
        <v>93566.43</v>
      </c>
      <c r="AD76" s="45">
        <v>127659.11</v>
      </c>
      <c r="AE76" s="25">
        <f t="shared" si="310"/>
        <v>0.14394835384615384</v>
      </c>
      <c r="AF76" s="25">
        <f t="shared" si="311"/>
        <v>0.73293970167894784</v>
      </c>
      <c r="AG76" s="45">
        <v>2180000</v>
      </c>
      <c r="AH76" s="45">
        <v>572237.25</v>
      </c>
      <c r="AI76" s="45">
        <v>509806.66</v>
      </c>
      <c r="AJ76" s="25">
        <f t="shared" si="312"/>
        <v>0.26249415137614679</v>
      </c>
      <c r="AK76" s="25">
        <f t="shared" si="313"/>
        <v>1.1224593456664533</v>
      </c>
      <c r="AL76" s="45"/>
      <c r="AM76" s="45"/>
      <c r="AN76" s="45"/>
      <c r="AO76" s="25" t="str">
        <f t="shared" si="234"/>
        <v xml:space="preserve"> </v>
      </c>
      <c r="AP76" s="25" t="str">
        <f t="shared" si="314"/>
        <v xml:space="preserve"> </v>
      </c>
      <c r="AQ76" s="9">
        <f>AV76+BA76+BF76+BK76+BP76+BU76+BZ76+CE76+CY76+DD76+DL76+CT76+DQ76</f>
        <v>1152750</v>
      </c>
      <c r="AR76" s="9">
        <f>AW76+BB76+BG76+BL76+BQ76+BV76+CA76+CF76+CZ76+DE76+DM76+CU76+DI76+DR76</f>
        <v>842557.47</v>
      </c>
      <c r="AS76" s="9">
        <f>AX76+BC76+BH76+BM76+BR76+BW76+CB76+CG76+DA76+DF76+DN76+CV76+DJ76</f>
        <v>573076.17000000004</v>
      </c>
      <c r="AT76" s="25">
        <f t="shared" si="316"/>
        <v>0.73091083929733247</v>
      </c>
      <c r="AU76" s="25">
        <f t="shared" si="317"/>
        <v>1.4702364434382256</v>
      </c>
      <c r="AV76" s="45">
        <v>500000</v>
      </c>
      <c r="AW76" s="45">
        <v>319193.71000000002</v>
      </c>
      <c r="AX76" s="45">
        <v>332306.69</v>
      </c>
      <c r="AY76" s="25">
        <f t="shared" si="318"/>
        <v>0.63838742000000004</v>
      </c>
      <c r="AZ76" s="25">
        <f t="shared" si="319"/>
        <v>0.9605395244976862</v>
      </c>
      <c r="BA76" s="45"/>
      <c r="BB76" s="45"/>
      <c r="BC76" s="45"/>
      <c r="BD76" s="25" t="str">
        <f t="shared" si="320"/>
        <v xml:space="preserve"> </v>
      </c>
      <c r="BE76" s="25" t="str">
        <f t="shared" si="321"/>
        <v xml:space="preserve"> </v>
      </c>
      <c r="BF76" s="45"/>
      <c r="BG76" s="45"/>
      <c r="BH76" s="45">
        <v>9402.69</v>
      </c>
      <c r="BI76" s="25" t="str">
        <f t="shared" si="322"/>
        <v xml:space="preserve"> </v>
      </c>
      <c r="BJ76" s="25">
        <f t="shared" si="323"/>
        <v>0</v>
      </c>
      <c r="BK76" s="45"/>
      <c r="BL76" s="45"/>
      <c r="BM76" s="45"/>
      <c r="BN76" s="25" t="str">
        <f t="shared" si="324"/>
        <v xml:space="preserve"> </v>
      </c>
      <c r="BO76" s="25" t="str">
        <f t="shared" si="325"/>
        <v xml:space="preserve"> </v>
      </c>
      <c r="BP76" s="45">
        <v>90000</v>
      </c>
      <c r="BQ76" s="45">
        <v>54781.08</v>
      </c>
      <c r="BR76" s="45">
        <v>75818.87</v>
      </c>
      <c r="BS76" s="25">
        <f t="shared" si="326"/>
        <v>0.6086786666666667</v>
      </c>
      <c r="BT76" s="25">
        <f>IF(BR76=0," ",IF(BQ76/BR76*100&gt;200,"св.200",BQ76/BR76))</f>
        <v>0.72252567203916396</v>
      </c>
      <c r="BU76" s="45">
        <v>461750</v>
      </c>
      <c r="BV76" s="45">
        <v>383705</v>
      </c>
      <c r="BW76" s="45">
        <v>143333</v>
      </c>
      <c r="BX76" s="25">
        <f>IF(BV76&lt;=0," ",IF(BU76&lt;=0," ",IF(BV76/BU76*100&gt;200,"СВ.200",BV76/BU76)))</f>
        <v>0.83097996751488901</v>
      </c>
      <c r="BY76" s="25" t="str">
        <f>IF(BW76=0," ",IF(BV76/BW76*100&gt;200,"св.200",BV76/BW76))</f>
        <v>св.200</v>
      </c>
      <c r="BZ76" s="45"/>
      <c r="CA76" s="45"/>
      <c r="CB76" s="45"/>
      <c r="CC76" s="25" t="str">
        <f t="shared" si="232"/>
        <v xml:space="preserve"> </v>
      </c>
      <c r="CD76" s="25" t="str">
        <f t="shared" si="330"/>
        <v xml:space="preserve"> </v>
      </c>
      <c r="CE76" s="24">
        <f t="shared" ref="CE76:CG79" si="358">CJ76+CO76</f>
        <v>100000</v>
      </c>
      <c r="CF76" s="24">
        <f t="shared" si="358"/>
        <v>85397.68</v>
      </c>
      <c r="CG76" s="24">
        <f t="shared" si="358"/>
        <v>9214.92</v>
      </c>
      <c r="CH76" s="25">
        <f t="shared" si="332"/>
        <v>0.85397679999999998</v>
      </c>
      <c r="CI76" s="25" t="str">
        <f t="shared" si="350"/>
        <v>св.200</v>
      </c>
      <c r="CJ76" s="45">
        <v>100000</v>
      </c>
      <c r="CK76" s="45">
        <v>85397.68</v>
      </c>
      <c r="CL76" s="45">
        <v>9214.92</v>
      </c>
      <c r="CM76" s="25">
        <f t="shared" si="333"/>
        <v>0.85397679999999998</v>
      </c>
      <c r="CN76" s="25" t="str">
        <f t="shared" si="351"/>
        <v>св.200</v>
      </c>
      <c r="CO76" s="45"/>
      <c r="CP76" s="45"/>
      <c r="CQ76" s="45"/>
      <c r="CR76" s="25" t="str">
        <f t="shared" si="334"/>
        <v xml:space="preserve"> </v>
      </c>
      <c r="CS76" s="25" t="str">
        <f t="shared" si="335"/>
        <v xml:space="preserve"> </v>
      </c>
      <c r="CT76" s="45"/>
      <c r="CU76" s="45"/>
      <c r="CV76" s="45"/>
      <c r="CW76" s="25" t="str">
        <f t="shared" si="352"/>
        <v xml:space="preserve"> </v>
      </c>
      <c r="CX76" s="25" t="str">
        <f t="shared" si="353"/>
        <v xml:space="preserve"> </v>
      </c>
      <c r="CY76" s="45"/>
      <c r="CZ76" s="45"/>
      <c r="DA76" s="45"/>
      <c r="DB76" s="25" t="str">
        <f t="shared" si="336"/>
        <v xml:space="preserve"> </v>
      </c>
      <c r="DC76" s="25" t="str">
        <f t="shared" si="337"/>
        <v xml:space="preserve"> </v>
      </c>
      <c r="DD76" s="45">
        <v>1000</v>
      </c>
      <c r="DE76" s="45">
        <v>1000</v>
      </c>
      <c r="DF76" s="45">
        <v>3000</v>
      </c>
      <c r="DG76" s="25">
        <f t="shared" si="338"/>
        <v>1</v>
      </c>
      <c r="DH76" s="25">
        <f t="shared" si="339"/>
        <v>0.33333333333333331</v>
      </c>
      <c r="DI76" s="45">
        <v>-1520</v>
      </c>
      <c r="DJ76" s="45"/>
      <c r="DK76" s="25" t="str">
        <f t="shared" si="298"/>
        <v xml:space="preserve"> </v>
      </c>
      <c r="DL76" s="45"/>
      <c r="DM76" s="45"/>
      <c r="DN76" s="45"/>
      <c r="DO76" s="25" t="str">
        <f t="shared" si="340"/>
        <v xml:space="preserve"> </v>
      </c>
      <c r="DP76" s="25" t="str">
        <f t="shared" si="341"/>
        <v xml:space="preserve"> </v>
      </c>
      <c r="DQ76" s="45"/>
      <c r="DR76" s="45"/>
      <c r="DS76" s="31"/>
      <c r="DT76" s="25" t="str">
        <f t="shared" si="348"/>
        <v xml:space="preserve"> </v>
      </c>
      <c r="DU76" s="25" t="str">
        <f t="shared" si="299"/>
        <v xml:space="preserve"> </v>
      </c>
    </row>
    <row r="77" spans="1:125" s="29" customFormat="1" ht="15.75" customHeight="1" outlineLevel="1" x14ac:dyDescent="0.25">
      <c r="A77" s="16">
        <v>61</v>
      </c>
      <c r="B77" s="8" t="s">
        <v>59</v>
      </c>
      <c r="C77" s="24">
        <f t="shared" si="355"/>
        <v>1775028</v>
      </c>
      <c r="D77" s="24">
        <f t="shared" si="355"/>
        <v>979710.22</v>
      </c>
      <c r="E77" s="24">
        <f t="shared" si="356"/>
        <v>948204.85000000009</v>
      </c>
      <c r="F77" s="25">
        <f t="shared" si="344"/>
        <v>0.55194071304790682</v>
      </c>
      <c r="G77" s="25">
        <f t="shared" si="345"/>
        <v>1.0332263328963145</v>
      </c>
      <c r="H77" s="15">
        <f t="shared" si="357"/>
        <v>1256000</v>
      </c>
      <c r="I77" s="20">
        <f t="shared" si="357"/>
        <v>485268.16</v>
      </c>
      <c r="J77" s="15">
        <f t="shared" si="357"/>
        <v>457230.07</v>
      </c>
      <c r="K77" s="25">
        <f t="shared" ref="K77:K79" si="359">IF(I77&lt;=0," ",IF(I77/H77*100&gt;200,"СВ.200",I77/H77))</f>
        <v>0.38635999999999998</v>
      </c>
      <c r="L77" s="25">
        <f t="shared" ref="L77:L79" si="360">IF(J77=0," ",IF(I77/J77*100&gt;200,"св.200",I77/J77))</f>
        <v>1.0613216230507323</v>
      </c>
      <c r="M77" s="45">
        <v>106000</v>
      </c>
      <c r="N77" s="45">
        <v>77446.070000000007</v>
      </c>
      <c r="O77" s="45">
        <v>59052.75</v>
      </c>
      <c r="P77" s="25">
        <f t="shared" ref="P77:P79" si="361">IF(N77&lt;=0," ",IF(M77&lt;=0," ",IF(N77/M77*100&gt;200,"СВ.200",N77/M77)))</f>
        <v>0.73062330188679248</v>
      </c>
      <c r="Q77" s="25">
        <f t="shared" ref="Q77:Q79" si="362">IF(O77=0," ",IF(N77/O77*100&gt;200,"св.200",N77/O77))</f>
        <v>1.3114727087222866</v>
      </c>
      <c r="R77" s="45"/>
      <c r="S77" s="45"/>
      <c r="T77" s="45"/>
      <c r="U77" s="25" t="str">
        <f t="shared" ref="U77:U79" si="363">IF(S77&lt;=0," ",IF(R77&lt;=0," ",IF(S77/R77*100&gt;200,"СВ.200",S77/R77)))</f>
        <v xml:space="preserve"> </v>
      </c>
      <c r="V77" s="25" t="str">
        <f t="shared" ref="V77:V79" si="364">IF(S77=0," ",IF(S77/T77*100&gt;200,"св.200",S77/T77))</f>
        <v xml:space="preserve"> </v>
      </c>
      <c r="W77" s="45">
        <v>31082.1</v>
      </c>
      <c r="X77" s="45">
        <v>31082.1</v>
      </c>
      <c r="Y77" s="45"/>
      <c r="Z77" s="25">
        <f t="shared" ref="Z77:Z79" si="365">IF(X77&lt;=0," ",IF(W77&lt;=0," ",IF(X77/W77*100&gt;200,"СВ.200",X77/W77)))</f>
        <v>1</v>
      </c>
      <c r="AA77" s="25"/>
      <c r="AB77" s="45">
        <v>38917.9</v>
      </c>
      <c r="AC77" s="45">
        <v>9830.0400000000009</v>
      </c>
      <c r="AD77" s="45">
        <v>2559.88</v>
      </c>
      <c r="AE77" s="25">
        <f t="shared" ref="AE77:AE79" si="366">IF(AC77&lt;=0," ",IF(AB77&lt;=0," ",IF(AC77/AB77*100&gt;200,"СВ.200",AC77/AB77)))</f>
        <v>0.2525840294568823</v>
      </c>
      <c r="AF77" s="25" t="str">
        <f t="shared" ref="AF77:AF79" si="367">IF(AD77=0," ",IF(AC77/AD77*100&gt;200,"св.200",AC77/AD77))</f>
        <v>св.200</v>
      </c>
      <c r="AG77" s="45">
        <v>1080000</v>
      </c>
      <c r="AH77" s="45">
        <v>366909.95</v>
      </c>
      <c r="AI77" s="45">
        <v>395617.44</v>
      </c>
      <c r="AJ77" s="25">
        <f t="shared" ref="AJ77:AJ79" si="368">IF(AH77&lt;=0," ",IF(AG77&lt;=0," ",IF(AH77/AG77*100&gt;200,"СВ.200",AH77/AG77)))</f>
        <v>0.33973143518518517</v>
      </c>
      <c r="AK77" s="25">
        <f t="shared" ref="AK77:AK79" si="369">IF(AI77=0," ",IF(AH77/AI77*100&gt;200,"св.200",AH77/AI77))</f>
        <v>0.92743623739135461</v>
      </c>
      <c r="AL77" s="45"/>
      <c r="AM77" s="45"/>
      <c r="AN77" s="45"/>
      <c r="AO77" s="25" t="str">
        <f t="shared" ref="AO77:AO79" si="370">IF(AM77&lt;=0," ",IF(AL77&lt;=0," ",IF(AM77/AL77*100&gt;200,"СВ.200",AM77/AL77)))</f>
        <v xml:space="preserve"> </v>
      </c>
      <c r="AP77" s="25" t="str">
        <f t="shared" ref="AP77:AP79" si="371">IF(AN77=0," ",IF(AM77/AN77*100&gt;200,"св.200",AM77/AN77))</f>
        <v xml:space="preserve"> </v>
      </c>
      <c r="AQ77" s="9">
        <f>AV77+BA77+BF77+BK77+BP77+BU77+BZ77+CE77+CY77+DD77+DL77+CT77+DQ77</f>
        <v>519028</v>
      </c>
      <c r="AR77" s="9">
        <f>AW77+BB77+BG77+BL77+BQ77+BV77+CA77+CF77+CZ77+DE77+DM77+CU77+DI77+DR77</f>
        <v>494442.06</v>
      </c>
      <c r="AS77" s="9">
        <f>AX77+BC77+BH77+BM77+BR77+BW77+CB77+CG77+DA77+DF77+DN77+CV77+DJ77</f>
        <v>490974.78</v>
      </c>
      <c r="AT77" s="25">
        <f>IF(AR77&lt;=0," ",IF(AQ77&lt;=0," ",IF(AR77/AQ77*100&gt;200,"СВ.200",AR77/AQ77)))</f>
        <v>0.95263080219178931</v>
      </c>
      <c r="AU77" s="25">
        <f>IF(AS77=0," ",IF(AR77/AS77*100&gt;200,"св.200",AR77/AS77))</f>
        <v>1.007062032799322</v>
      </c>
      <c r="AV77" s="45"/>
      <c r="AW77" s="45"/>
      <c r="AX77" s="45"/>
      <c r="AY77" s="25" t="str">
        <f t="shared" ref="AY77:AY79" si="372">IF(AW77&lt;=0," ",IF(AV77&lt;=0," ",IF(AW77/AV77*100&gt;200,"СВ.200",AW77/AV77)))</f>
        <v xml:space="preserve"> </v>
      </c>
      <c r="AZ77" s="25" t="str">
        <f t="shared" ref="AZ77:AZ79" si="373">IF(AX77=0," ",IF(AW77/AX77*100&gt;200,"св.200",AW77/AX77))</f>
        <v xml:space="preserve"> </v>
      </c>
      <c r="BA77" s="45">
        <v>40000</v>
      </c>
      <c r="BB77" s="45">
        <v>15414.06</v>
      </c>
      <c r="BC77" s="45">
        <v>9566.7800000000007</v>
      </c>
      <c r="BD77" s="25">
        <f t="shared" ref="BD77:BD79" si="374">IF(BB77&lt;=0," ",IF(BA77&lt;=0," ",IF(BB77/BA77*100&gt;200,"СВ.200",BB77/BA77)))</f>
        <v>0.38535150000000001</v>
      </c>
      <c r="BE77" s="25">
        <f t="shared" ref="BE77:BE79" si="375">IF(BC77=0," ",IF(BB77/BC77*100&gt;200,"св.200",BB77/BC77))</f>
        <v>1.6112066965060343</v>
      </c>
      <c r="BF77" s="45"/>
      <c r="BG77" s="45"/>
      <c r="BH77" s="45"/>
      <c r="BI77" s="25" t="str">
        <f t="shared" ref="BI77:BI79" si="376">IF(BG77&lt;=0," ",IF(BF77&lt;=0," ",IF(BG77/BF77*100&gt;200,"СВ.200",BG77/BF77)))</f>
        <v xml:space="preserve"> </v>
      </c>
      <c r="BJ77" s="25" t="str">
        <f>IF(BG77=0," ",IF(BG77/BH77*100&gt;200,"св.200",BG77/BH77))</f>
        <v xml:space="preserve"> </v>
      </c>
      <c r="BK77" s="45"/>
      <c r="BL77" s="45"/>
      <c r="BM77" s="45"/>
      <c r="BN77" s="25" t="str">
        <f t="shared" ref="BN77:BN79" si="377">IF(BL77&lt;=0," ",IF(BK77&lt;=0," ",IF(BL77/BK77*100&gt;200,"СВ.200",BL77/BK77)))</f>
        <v xml:space="preserve"> </v>
      </c>
      <c r="BO77" s="25" t="str">
        <f t="shared" ref="BO77:BO79" si="378">IF(BM77=0," ",IF(BL77/BM77*100&gt;200,"св.200",BL77/BM77))</f>
        <v xml:space="preserve"> </v>
      </c>
      <c r="BP77" s="45"/>
      <c r="BQ77" s="45"/>
      <c r="BR77" s="45"/>
      <c r="BS77" s="25" t="str">
        <f t="shared" ref="BS77:BS79" si="379">IF(BQ77&lt;=0," ",IF(BP77&lt;=0," ",IF(BQ77/BP77*100&gt;200,"СВ.200",BQ77/BP77)))</f>
        <v xml:space="preserve"> </v>
      </c>
      <c r="BT77" s="25" t="str">
        <f t="shared" ref="BT77:BT79" si="380">IF(BR77=0," ",IF(BQ77/BR77*100&gt;200,"св.200",BQ77/BR77))</f>
        <v xml:space="preserve"> </v>
      </c>
      <c r="BU77" s="45"/>
      <c r="BV77" s="45"/>
      <c r="BW77" s="45"/>
      <c r="BX77" s="25" t="str">
        <f t="shared" ref="BX77:BX79" si="381">IF(BV77&lt;=0," ",IF(BU77&lt;=0," ",IF(BV77/BU77*100&gt;200,"СВ.200",BV77/BU77)))</f>
        <v xml:space="preserve"> </v>
      </c>
      <c r="BY77" s="25" t="str">
        <f t="shared" ref="BY77:BY79" si="382">IF(BW77=0," ",IF(BV77/BW77*100&gt;200,"св.200",BV77/BW77))</f>
        <v xml:space="preserve"> </v>
      </c>
      <c r="BZ77" s="45"/>
      <c r="CA77" s="45"/>
      <c r="CB77" s="45"/>
      <c r="CC77" s="25" t="str">
        <f t="shared" ref="CC77:CC79" si="383">IF(CA77&lt;=0," ",IF(BZ77&lt;=0," ",IF(CA77/BZ77*100&gt;200,"СВ.200",CA77/BZ77)))</f>
        <v xml:space="preserve"> </v>
      </c>
      <c r="CD77" s="25" t="str">
        <f t="shared" ref="CD77:CD79" si="384">IF(CB77=0," ",IF(CA77/CB77*100&gt;200,"св.200",CA77/CB77))</f>
        <v xml:space="preserve"> </v>
      </c>
      <c r="CE77" s="24">
        <f t="shared" si="358"/>
        <v>479028</v>
      </c>
      <c r="CF77" s="24">
        <f t="shared" si="358"/>
        <v>479028</v>
      </c>
      <c r="CG77" s="24">
        <f t="shared" si="358"/>
        <v>481408</v>
      </c>
      <c r="CH77" s="25">
        <f t="shared" ref="CH77:CH79" si="385">IF(CF77&lt;=0," ",IF(CE77&lt;=0," ",IF(CF77/CE77*100&gt;200,"СВ.200",CF77/CE77)))</f>
        <v>1</v>
      </c>
      <c r="CI77" s="25">
        <f t="shared" ref="CI77:CI79" si="386">IF(CG77=0," ",IF(CF77/CG77*100&gt;200,"св.200",CF77/CG77))</f>
        <v>0.99505616857218826</v>
      </c>
      <c r="CJ77" s="45"/>
      <c r="CK77" s="45"/>
      <c r="CL77" s="45"/>
      <c r="CM77" s="25" t="str">
        <f t="shared" ref="CM77:CM79" si="387">IF(CK77&lt;=0," ",IF(CJ77&lt;=0," ",IF(CK77/CJ77*100&gt;200,"СВ.200",CK77/CJ77)))</f>
        <v xml:space="preserve"> </v>
      </c>
      <c r="CN77" s="25" t="str">
        <f t="shared" ref="CN77:CN79" si="388">IF(CL77=0," ",IF(CK77/CL77*100&gt;200,"св.200",CK77/CL77))</f>
        <v xml:space="preserve"> </v>
      </c>
      <c r="CO77" s="45">
        <v>479028</v>
      </c>
      <c r="CP77" s="45">
        <v>479028</v>
      </c>
      <c r="CQ77" s="45">
        <v>481408</v>
      </c>
      <c r="CR77" s="25">
        <f t="shared" ref="CR77:CR79" si="389">IF(CP77&lt;=0," ",IF(CO77&lt;=0," ",IF(CP77/CO77*100&gt;200,"СВ.200",CP77/CO77)))</f>
        <v>1</v>
      </c>
      <c r="CS77" s="25">
        <f t="shared" ref="CS77:CS79" si="390">IF(CQ77=0," ",IF(CP77/CQ77*100&gt;200,"св.200",CP77/CQ77))</f>
        <v>0.99505616857218826</v>
      </c>
      <c r="CT77" s="45"/>
      <c r="CU77" s="45"/>
      <c r="CV77" s="45"/>
      <c r="CW77" s="25" t="str">
        <f t="shared" si="352"/>
        <v xml:space="preserve"> </v>
      </c>
      <c r="CX77" s="25" t="str">
        <f t="shared" si="353"/>
        <v xml:space="preserve"> </v>
      </c>
      <c r="CY77" s="45"/>
      <c r="CZ77" s="45"/>
      <c r="DA77" s="45"/>
      <c r="DB77" s="25" t="str">
        <f t="shared" ref="DB77:DB79" si="391">IF(CZ77&lt;=0," ",IF(CY77&lt;=0," ",IF(CZ77/CY77*100&gt;200,"СВ.200",CZ77/CY77)))</f>
        <v xml:space="preserve"> </v>
      </c>
      <c r="DC77" s="25" t="str">
        <f t="shared" ref="DC77:DC79" si="392">IF(DA77=0," ",IF(CZ77/DA77*100&gt;200,"св.200",CZ77/DA77))</f>
        <v xml:space="preserve"> </v>
      </c>
      <c r="DD77" s="45"/>
      <c r="DE77" s="45"/>
      <c r="DF77" s="45"/>
      <c r="DG77" s="25" t="str">
        <f t="shared" ref="DG77:DG79" si="393">IF(DE77&lt;=0," ",IF(DD77&lt;=0," ",IF(DE77/DD77*100&gt;200,"СВ.200",DE77/DD77)))</f>
        <v xml:space="preserve"> </v>
      </c>
      <c r="DH77" s="25" t="str">
        <f t="shared" ref="DH77:DH79" si="394">IF(DF77=0," ",IF(DE77/DF77*100&gt;200,"св.200",DE77/DF77))</f>
        <v xml:space="preserve"> </v>
      </c>
      <c r="DI77" s="45"/>
      <c r="DJ77" s="45"/>
      <c r="DK77" s="25" t="str">
        <f t="shared" si="298"/>
        <v xml:space="preserve"> </v>
      </c>
      <c r="DL77" s="45"/>
      <c r="DM77" s="45"/>
      <c r="DN77" s="45"/>
      <c r="DO77" s="25" t="str">
        <f t="shared" ref="DO77:DO79" si="395">IF(DM77&lt;=0," ",IF(DL77&lt;=0," ",IF(DM77/DL77*100&gt;200,"СВ.200",DM77/DL77)))</f>
        <v xml:space="preserve"> </v>
      </c>
      <c r="DP77" s="25" t="str">
        <f t="shared" ref="DP77:DP79" si="396">IF(DN77=0," ",IF(DM77/DN77*100&gt;200,"св.200",DM77/DN77))</f>
        <v xml:space="preserve"> </v>
      </c>
      <c r="DQ77" s="45"/>
      <c r="DR77" s="45"/>
      <c r="DS77" s="31"/>
      <c r="DT77" s="25" t="str">
        <f t="shared" si="348"/>
        <v xml:space="preserve"> </v>
      </c>
      <c r="DU77" s="25" t="str">
        <f t="shared" si="299"/>
        <v xml:space="preserve"> </v>
      </c>
    </row>
    <row r="78" spans="1:125" s="29" customFormat="1" ht="15.75" customHeight="1" outlineLevel="1" x14ac:dyDescent="0.25">
      <c r="A78" s="16">
        <v>62</v>
      </c>
      <c r="B78" s="8" t="s">
        <v>93</v>
      </c>
      <c r="C78" s="24">
        <f t="shared" si="355"/>
        <v>2087580</v>
      </c>
      <c r="D78" s="24">
        <f t="shared" si="355"/>
        <v>906056.09</v>
      </c>
      <c r="E78" s="24">
        <f t="shared" si="356"/>
        <v>1215474.17</v>
      </c>
      <c r="F78" s="25">
        <f t="shared" si="344"/>
        <v>0.43402221232240201</v>
      </c>
      <c r="G78" s="25">
        <f t="shared" si="345"/>
        <v>0.74543426126447432</v>
      </c>
      <c r="H78" s="15">
        <f t="shared" si="357"/>
        <v>1634562</v>
      </c>
      <c r="I78" s="20">
        <f t="shared" si="357"/>
        <v>754616.09</v>
      </c>
      <c r="J78" s="15">
        <f>Y78++AI78+O78+AD78+AN78+T78</f>
        <v>759791.08</v>
      </c>
      <c r="K78" s="25">
        <f t="shared" si="359"/>
        <v>0.46166256770927011</v>
      </c>
      <c r="L78" s="25">
        <f t="shared" si="360"/>
        <v>0.99318893030436739</v>
      </c>
      <c r="M78" s="45">
        <v>704193</v>
      </c>
      <c r="N78" s="45">
        <v>452817.91</v>
      </c>
      <c r="O78" s="45">
        <v>474377.16</v>
      </c>
      <c r="P78" s="25">
        <f t="shared" si="361"/>
        <v>0.64303097304290158</v>
      </c>
      <c r="Q78" s="25">
        <f t="shared" si="362"/>
        <v>0.95455251260410601</v>
      </c>
      <c r="R78" s="45"/>
      <c r="S78" s="45"/>
      <c r="T78" s="45"/>
      <c r="U78" s="25" t="str">
        <f t="shared" si="363"/>
        <v xml:space="preserve"> </v>
      </c>
      <c r="V78" s="25" t="str">
        <f t="shared" si="364"/>
        <v xml:space="preserve"> </v>
      </c>
      <c r="W78" s="45">
        <v>17672</v>
      </c>
      <c r="X78" s="45">
        <v>3739.29</v>
      </c>
      <c r="Y78" s="45">
        <v>6594.24</v>
      </c>
      <c r="Z78" s="25">
        <f t="shared" si="365"/>
        <v>0.21159404708012675</v>
      </c>
      <c r="AA78" s="25">
        <f t="shared" ref="AA78:AA79" si="397">IF(Y78=0," ",IF(X78/Y78*100&gt;200,"св.200",X78/Y78))</f>
        <v>0.56705397437763871</v>
      </c>
      <c r="AB78" s="45">
        <v>77697</v>
      </c>
      <c r="AC78" s="45">
        <v>5098.6499999999996</v>
      </c>
      <c r="AD78" s="45">
        <v>8448.89</v>
      </c>
      <c r="AE78" s="25">
        <f t="shared" si="366"/>
        <v>6.562222479632418E-2</v>
      </c>
      <c r="AF78" s="25">
        <f t="shared" si="367"/>
        <v>0.60346980490928392</v>
      </c>
      <c r="AG78" s="45">
        <v>835000</v>
      </c>
      <c r="AH78" s="45">
        <v>292960.24</v>
      </c>
      <c r="AI78" s="45">
        <v>270370.78999999998</v>
      </c>
      <c r="AJ78" s="25">
        <f t="shared" si="368"/>
        <v>0.35085058682634729</v>
      </c>
      <c r="AK78" s="25">
        <f t="shared" si="369"/>
        <v>1.0835498908739365</v>
      </c>
      <c r="AL78" s="45"/>
      <c r="AM78" s="45"/>
      <c r="AN78" s="45"/>
      <c r="AO78" s="25" t="str">
        <f t="shared" si="370"/>
        <v xml:space="preserve"> </v>
      </c>
      <c r="AP78" s="25" t="str">
        <f t="shared" si="371"/>
        <v xml:space="preserve"> </v>
      </c>
      <c r="AQ78" s="9">
        <f>AV78+BA78+BF78+BK78+BP78+BU78+BZ78+CE78+CY78+DD78+DL78+CT78+DQ78</f>
        <v>453018</v>
      </c>
      <c r="AR78" s="9">
        <f>AW78+BB78+BG78+BL78+BQ78+BV78+CA78+CF78+CZ78+DE78+DM78+CU78+DI78+DR78</f>
        <v>151440</v>
      </c>
      <c r="AS78" s="9">
        <f>AX78+BC78+BH78+BM78+BR78+BW78+CB78+CG78+DA78+DF78+DN78+CV78+DJ78</f>
        <v>455683.08999999997</v>
      </c>
      <c r="AT78" s="25">
        <f t="shared" si="316"/>
        <v>0.33429135266148363</v>
      </c>
      <c r="AU78" s="25">
        <f t="shared" si="317"/>
        <v>0.33233622954935638</v>
      </c>
      <c r="AV78" s="45"/>
      <c r="AW78" s="45"/>
      <c r="AX78" s="45"/>
      <c r="AY78" s="25" t="str">
        <f t="shared" si="372"/>
        <v xml:space="preserve"> </v>
      </c>
      <c r="AZ78" s="25" t="str">
        <f t="shared" si="373"/>
        <v xml:space="preserve"> </v>
      </c>
      <c r="BA78" s="45"/>
      <c r="BB78" s="45"/>
      <c r="BC78" s="45"/>
      <c r="BD78" s="25" t="str">
        <f t="shared" si="374"/>
        <v xml:space="preserve"> </v>
      </c>
      <c r="BE78" s="25" t="str">
        <f t="shared" si="375"/>
        <v xml:space="preserve"> </v>
      </c>
      <c r="BF78" s="45"/>
      <c r="BG78" s="45"/>
      <c r="BH78" s="45">
        <v>36833.089999999997</v>
      </c>
      <c r="BI78" s="25" t="str">
        <f t="shared" si="376"/>
        <v xml:space="preserve"> </v>
      </c>
      <c r="BJ78" s="25">
        <f t="shared" ref="BJ78:BJ79" si="398">IF(BH78=0," ",IF(BG78/BH78*100&gt;200,"св.200",BG78/BH78))</f>
        <v>0</v>
      </c>
      <c r="BK78" s="45"/>
      <c r="BL78" s="45"/>
      <c r="BM78" s="45"/>
      <c r="BN78" s="25" t="str">
        <f t="shared" si="377"/>
        <v xml:space="preserve"> </v>
      </c>
      <c r="BO78" s="25" t="str">
        <f t="shared" si="378"/>
        <v xml:space="preserve"> </v>
      </c>
      <c r="BP78" s="45"/>
      <c r="BQ78" s="45"/>
      <c r="BR78" s="45"/>
      <c r="BS78" s="25" t="str">
        <f t="shared" si="379"/>
        <v xml:space="preserve"> </v>
      </c>
      <c r="BT78" s="25" t="str">
        <f t="shared" si="380"/>
        <v xml:space="preserve"> </v>
      </c>
      <c r="BU78" s="45">
        <v>90500</v>
      </c>
      <c r="BV78" s="45">
        <v>30600</v>
      </c>
      <c r="BW78" s="45">
        <v>53850</v>
      </c>
      <c r="BX78" s="25">
        <f t="shared" si="381"/>
        <v>0.33812154696132596</v>
      </c>
      <c r="BY78" s="25">
        <f t="shared" si="382"/>
        <v>0.56824512534818938</v>
      </c>
      <c r="BZ78" s="45"/>
      <c r="CA78" s="45"/>
      <c r="CB78" s="45"/>
      <c r="CC78" s="25" t="str">
        <f t="shared" si="383"/>
        <v xml:space="preserve"> </v>
      </c>
      <c r="CD78" s="25" t="str">
        <f>IF(CA78=0," ",IF(CA78/CB78*100&gt;200,"св.200",CA78/CB78))</f>
        <v xml:space="preserve"> </v>
      </c>
      <c r="CE78" s="24">
        <f t="shared" si="358"/>
        <v>362518</v>
      </c>
      <c r="CF78" s="24">
        <f t="shared" si="358"/>
        <v>120840</v>
      </c>
      <c r="CG78" s="24">
        <f t="shared" si="358"/>
        <v>365000</v>
      </c>
      <c r="CH78" s="25">
        <f t="shared" si="385"/>
        <v>0.33333517232247778</v>
      </c>
      <c r="CI78" s="25">
        <f t="shared" si="386"/>
        <v>0.33106849315068493</v>
      </c>
      <c r="CJ78" s="45"/>
      <c r="CK78" s="45"/>
      <c r="CL78" s="45"/>
      <c r="CM78" s="25" t="str">
        <f t="shared" si="387"/>
        <v xml:space="preserve"> </v>
      </c>
      <c r="CN78" s="25" t="str">
        <f t="shared" si="388"/>
        <v xml:space="preserve"> </v>
      </c>
      <c r="CO78" s="45">
        <v>362518</v>
      </c>
      <c r="CP78" s="45">
        <v>120840</v>
      </c>
      <c r="CQ78" s="45">
        <v>365000</v>
      </c>
      <c r="CR78" s="25">
        <f t="shared" si="389"/>
        <v>0.33333517232247778</v>
      </c>
      <c r="CS78" s="25">
        <f t="shared" si="390"/>
        <v>0.33106849315068493</v>
      </c>
      <c r="CT78" s="45"/>
      <c r="CU78" s="45"/>
      <c r="CV78" s="45"/>
      <c r="CW78" s="25" t="str">
        <f t="shared" si="352"/>
        <v xml:space="preserve"> </v>
      </c>
      <c r="CX78" s="25" t="str">
        <f t="shared" si="353"/>
        <v xml:space="preserve"> </v>
      </c>
      <c r="CY78" s="45"/>
      <c r="CZ78" s="45"/>
      <c r="DA78" s="45"/>
      <c r="DB78" s="25" t="str">
        <f t="shared" si="391"/>
        <v xml:space="preserve"> </v>
      </c>
      <c r="DC78" s="25" t="str">
        <f t="shared" si="392"/>
        <v xml:space="preserve"> </v>
      </c>
      <c r="DD78" s="45"/>
      <c r="DE78" s="45"/>
      <c r="DF78" s="45"/>
      <c r="DG78" s="25" t="str">
        <f t="shared" si="393"/>
        <v xml:space="preserve"> </v>
      </c>
      <c r="DH78" s="25" t="str">
        <f t="shared" si="394"/>
        <v xml:space="preserve"> </v>
      </c>
      <c r="DI78" s="45"/>
      <c r="DJ78" s="45"/>
      <c r="DK78" s="25" t="str">
        <f>IF(DI78=0," ",IF(DI78/DJ78*100&gt;200,"св.200",DI78/DJ78))</f>
        <v xml:space="preserve"> </v>
      </c>
      <c r="DL78" s="45"/>
      <c r="DM78" s="45"/>
      <c r="DN78" s="45"/>
      <c r="DO78" s="25" t="str">
        <f t="shared" si="395"/>
        <v xml:space="preserve"> </v>
      </c>
      <c r="DP78" s="25" t="str">
        <f t="shared" si="396"/>
        <v xml:space="preserve"> </v>
      </c>
      <c r="DQ78" s="45"/>
      <c r="DR78" s="45"/>
      <c r="DS78" s="31"/>
      <c r="DT78" s="25" t="str">
        <f t="shared" si="348"/>
        <v xml:space="preserve"> </v>
      </c>
      <c r="DU78" s="25" t="str">
        <f t="shared" si="299"/>
        <v xml:space="preserve"> </v>
      </c>
    </row>
    <row r="79" spans="1:125" s="29" customFormat="1" ht="15.75" customHeight="1" outlineLevel="1" x14ac:dyDescent="0.25">
      <c r="A79" s="16">
        <v>63</v>
      </c>
      <c r="B79" s="8" t="s">
        <v>18</v>
      </c>
      <c r="C79" s="24">
        <f t="shared" si="355"/>
        <v>1013733.7200000001</v>
      </c>
      <c r="D79" s="24">
        <f t="shared" si="355"/>
        <v>301353.87999999995</v>
      </c>
      <c r="E79" s="24">
        <f t="shared" si="356"/>
        <v>622343.46</v>
      </c>
      <c r="F79" s="25">
        <f t="shared" si="344"/>
        <v>0.29727124002543776</v>
      </c>
      <c r="G79" s="25">
        <f t="shared" si="345"/>
        <v>0.48422438632198361</v>
      </c>
      <c r="H79" s="15">
        <f>W79++AG79+M79+AB79+AL79+R79</f>
        <v>955529.72000000009</v>
      </c>
      <c r="I79" s="20">
        <f>X79++AH79+N79+AC79+AM79+S79</f>
        <v>287700.87999999995</v>
      </c>
      <c r="J79" s="15">
        <f>O79+T79+Y79+AD79+AI79</f>
        <v>294353.62</v>
      </c>
      <c r="K79" s="25">
        <f t="shared" si="359"/>
        <v>0.30109045692477249</v>
      </c>
      <c r="L79" s="25">
        <f t="shared" si="360"/>
        <v>0.97739881710984211</v>
      </c>
      <c r="M79" s="45">
        <v>236000</v>
      </c>
      <c r="N79" s="45">
        <v>133923.06</v>
      </c>
      <c r="O79" s="45">
        <v>139900.53</v>
      </c>
      <c r="P79" s="25">
        <f t="shared" si="361"/>
        <v>0.56747059322033899</v>
      </c>
      <c r="Q79" s="25">
        <f t="shared" si="362"/>
        <v>0.95727342848522445</v>
      </c>
      <c r="R79" s="45"/>
      <c r="S79" s="45"/>
      <c r="T79" s="45"/>
      <c r="U79" s="25" t="str">
        <f t="shared" si="363"/>
        <v xml:space="preserve"> </v>
      </c>
      <c r="V79" s="25" t="str">
        <f t="shared" si="364"/>
        <v xml:space="preserve"> </v>
      </c>
      <c r="W79" s="45">
        <v>1000</v>
      </c>
      <c r="X79" s="45"/>
      <c r="Y79" s="45"/>
      <c r="Z79" s="25" t="str">
        <f t="shared" si="365"/>
        <v xml:space="preserve"> </v>
      </c>
      <c r="AA79" s="25" t="str">
        <f t="shared" si="397"/>
        <v xml:space="preserve"> </v>
      </c>
      <c r="AB79" s="45">
        <v>65031.67</v>
      </c>
      <c r="AC79" s="45">
        <v>4959.55</v>
      </c>
      <c r="AD79" s="45">
        <v>7459.83</v>
      </c>
      <c r="AE79" s="25">
        <f t="shared" si="366"/>
        <v>7.6263611252794225E-2</v>
      </c>
      <c r="AF79" s="25">
        <f t="shared" si="367"/>
        <v>0.66483418522942217</v>
      </c>
      <c r="AG79" s="45">
        <v>653498.05000000005</v>
      </c>
      <c r="AH79" s="45">
        <v>148818.26999999999</v>
      </c>
      <c r="AI79" s="45">
        <v>146993.26</v>
      </c>
      <c r="AJ79" s="25">
        <f t="shared" si="368"/>
        <v>0.22772565273913209</v>
      </c>
      <c r="AK79" s="25">
        <f t="shared" si="369"/>
        <v>1.0124156032732383</v>
      </c>
      <c r="AL79" s="45"/>
      <c r="AM79" s="45"/>
      <c r="AN79" s="45"/>
      <c r="AO79" s="25" t="str">
        <f t="shared" si="370"/>
        <v xml:space="preserve"> </v>
      </c>
      <c r="AP79" s="25" t="str">
        <f t="shared" si="371"/>
        <v xml:space="preserve"> </v>
      </c>
      <c r="AQ79" s="9">
        <f>AV79+BA79+BF79+BK79+BP79+BU79+BZ79+CE79+CY79+DD79+DL79+CT79+DQ79</f>
        <v>58204</v>
      </c>
      <c r="AR79" s="9">
        <f>AW79+BB79+BG79+BL79+BQ79+BV79+CA79+CF79+CZ79+DE79+DM79+CU79+DI79+DR79</f>
        <v>13653</v>
      </c>
      <c r="AS79" s="9">
        <f>AX79+BC79+BH79+BM79+BR79+BW79+CB79+CG79+DA79+DF79+DN79+CV79+DJ79</f>
        <v>327989.83999999997</v>
      </c>
      <c r="AT79" s="25">
        <f t="shared" ref="AT79" si="399">IF(AR79&lt;=0," ",IF(AQ79&lt;=0," ",IF(AR79/AQ79*100&gt;200,"СВ.200",AR79/AQ79)))</f>
        <v>0.23457150711291319</v>
      </c>
      <c r="AU79" s="25">
        <f t="shared" ref="AU79" si="400">IF(AS79=0," ",IF(AR79/AS79*100&gt;200,"св.200",AR79/AS79))</f>
        <v>4.1626289399696044E-2</v>
      </c>
      <c r="AV79" s="45"/>
      <c r="AW79" s="45"/>
      <c r="AX79" s="45"/>
      <c r="AY79" s="25" t="str">
        <f t="shared" si="372"/>
        <v xml:space="preserve"> </v>
      </c>
      <c r="AZ79" s="25" t="str">
        <f t="shared" si="373"/>
        <v xml:space="preserve"> </v>
      </c>
      <c r="BA79" s="45"/>
      <c r="BB79" s="45"/>
      <c r="BC79" s="45"/>
      <c r="BD79" s="25" t="str">
        <f t="shared" si="374"/>
        <v xml:space="preserve"> </v>
      </c>
      <c r="BE79" s="25" t="str">
        <f t="shared" si="375"/>
        <v xml:space="preserve"> </v>
      </c>
      <c r="BF79" s="45">
        <v>18204</v>
      </c>
      <c r="BG79" s="45">
        <v>13653</v>
      </c>
      <c r="BH79" s="45">
        <v>13653</v>
      </c>
      <c r="BI79" s="25">
        <f t="shared" si="376"/>
        <v>0.75</v>
      </c>
      <c r="BJ79" s="25">
        <f t="shared" si="398"/>
        <v>1</v>
      </c>
      <c r="BK79" s="45"/>
      <c r="BL79" s="45"/>
      <c r="BM79" s="45"/>
      <c r="BN79" s="25" t="str">
        <f t="shared" si="377"/>
        <v xml:space="preserve"> </v>
      </c>
      <c r="BO79" s="25" t="str">
        <f t="shared" si="378"/>
        <v xml:space="preserve"> </v>
      </c>
      <c r="BP79" s="45"/>
      <c r="BQ79" s="45"/>
      <c r="BR79" s="45"/>
      <c r="BS79" s="25" t="str">
        <f t="shared" si="379"/>
        <v xml:space="preserve"> </v>
      </c>
      <c r="BT79" s="25" t="str">
        <f t="shared" si="380"/>
        <v xml:space="preserve"> </v>
      </c>
      <c r="BU79" s="45">
        <v>40000</v>
      </c>
      <c r="BV79" s="45"/>
      <c r="BW79" s="45">
        <v>49923.839999999997</v>
      </c>
      <c r="BX79" s="25" t="str">
        <f t="shared" si="381"/>
        <v xml:space="preserve"> </v>
      </c>
      <c r="BY79" s="25">
        <f t="shared" si="382"/>
        <v>0</v>
      </c>
      <c r="BZ79" s="45"/>
      <c r="CA79" s="45"/>
      <c r="CB79" s="45"/>
      <c r="CC79" s="25" t="str">
        <f t="shared" si="383"/>
        <v xml:space="preserve"> </v>
      </c>
      <c r="CD79" s="25" t="str">
        <f t="shared" si="384"/>
        <v xml:space="preserve"> </v>
      </c>
      <c r="CE79" s="24">
        <f t="shared" si="358"/>
        <v>0</v>
      </c>
      <c r="CF79" s="24">
        <f t="shared" si="358"/>
        <v>0</v>
      </c>
      <c r="CG79" s="24">
        <f t="shared" si="358"/>
        <v>264413</v>
      </c>
      <c r="CH79" s="25" t="str">
        <f t="shared" si="385"/>
        <v xml:space="preserve"> </v>
      </c>
      <c r="CI79" s="25">
        <f t="shared" si="386"/>
        <v>0</v>
      </c>
      <c r="CJ79" s="45"/>
      <c r="CK79" s="45"/>
      <c r="CL79" s="45"/>
      <c r="CM79" s="25" t="str">
        <f t="shared" si="387"/>
        <v xml:space="preserve"> </v>
      </c>
      <c r="CN79" s="25" t="str">
        <f t="shared" si="388"/>
        <v xml:space="preserve"> </v>
      </c>
      <c r="CO79" s="45"/>
      <c r="CP79" s="45"/>
      <c r="CQ79" s="45">
        <v>264413</v>
      </c>
      <c r="CR79" s="25" t="str">
        <f t="shared" si="389"/>
        <v xml:space="preserve"> </v>
      </c>
      <c r="CS79" s="25">
        <f t="shared" si="390"/>
        <v>0</v>
      </c>
      <c r="CT79" s="45"/>
      <c r="CU79" s="45"/>
      <c r="CV79" s="45"/>
      <c r="CW79" s="25" t="str">
        <f t="shared" si="352"/>
        <v xml:space="preserve"> </v>
      </c>
      <c r="CX79" s="25" t="str">
        <f t="shared" si="353"/>
        <v xml:space="preserve"> </v>
      </c>
      <c r="CY79" s="45"/>
      <c r="CZ79" s="45"/>
      <c r="DA79" s="45"/>
      <c r="DB79" s="25" t="str">
        <f t="shared" si="391"/>
        <v xml:space="preserve"> </v>
      </c>
      <c r="DC79" s="25" t="str">
        <f t="shared" si="392"/>
        <v xml:space="preserve"> </v>
      </c>
      <c r="DD79" s="45"/>
      <c r="DE79" s="45"/>
      <c r="DF79" s="45"/>
      <c r="DG79" s="25" t="str">
        <f t="shared" si="393"/>
        <v xml:space="preserve"> </v>
      </c>
      <c r="DH79" s="25" t="str">
        <f t="shared" si="394"/>
        <v xml:space="preserve"> </v>
      </c>
      <c r="DI79" s="45"/>
      <c r="DJ79" s="45"/>
      <c r="DK79" s="25" t="str">
        <f>IF(DJ79=0," ",IF(DI79/DJ79*100&gt;200,"св.200",DI79/DJ79))</f>
        <v xml:space="preserve"> </v>
      </c>
      <c r="DL79" s="45"/>
      <c r="DM79" s="45"/>
      <c r="DN79" s="45"/>
      <c r="DO79" s="25" t="str">
        <f t="shared" si="395"/>
        <v xml:space="preserve"> </v>
      </c>
      <c r="DP79" s="25" t="str">
        <f t="shared" si="396"/>
        <v xml:space="preserve"> </v>
      </c>
      <c r="DQ79" s="45"/>
      <c r="DR79" s="45"/>
      <c r="DS79" s="31"/>
      <c r="DT79" s="25" t="str">
        <f t="shared" si="348"/>
        <v xml:space="preserve"> </v>
      </c>
      <c r="DU79" s="25" t="str">
        <f t="shared" si="299"/>
        <v xml:space="preserve"> </v>
      </c>
    </row>
    <row r="80" spans="1:125" s="44" customFormat="1" ht="18" customHeight="1" x14ac:dyDescent="0.25">
      <c r="A80" s="17"/>
      <c r="B80" s="7" t="s">
        <v>148</v>
      </c>
      <c r="C80" s="28">
        <f>SUM(C81:C83)</f>
        <v>16330151.42</v>
      </c>
      <c r="D80" s="28">
        <f>SUM(D81:D83)</f>
        <v>11990060.799999999</v>
      </c>
      <c r="E80" s="28">
        <f>SUM(E81:E83)</f>
        <v>10490695.959999999</v>
      </c>
      <c r="F80" s="22">
        <f t="shared" si="344"/>
        <v>0.73422839088408154</v>
      </c>
      <c r="G80" s="22">
        <f t="shared" si="345"/>
        <v>1.1429232956247071</v>
      </c>
      <c r="H80" s="21">
        <f>SUM(H81:H83)</f>
        <v>15375392.6</v>
      </c>
      <c r="I80" s="21">
        <f>SUM(I81:I83)</f>
        <v>11287429.369999999</v>
      </c>
      <c r="J80" s="21">
        <f>SUM(J81:J83)</f>
        <v>9732234.8099999987</v>
      </c>
      <c r="K80" s="22">
        <f t="shared" si="302"/>
        <v>0.73412300184126678</v>
      </c>
      <c r="L80" s="22">
        <f t="shared" si="303"/>
        <v>1.1597982981670374</v>
      </c>
      <c r="M80" s="21">
        <f>SUM(M81:M83)</f>
        <v>11800762.6</v>
      </c>
      <c r="N80" s="21">
        <f>SUM(N81:N83)</f>
        <v>9570433.2400000002</v>
      </c>
      <c r="O80" s="21">
        <f>SUM(O81:O83)</f>
        <v>8234000.6100000003</v>
      </c>
      <c r="P80" s="22">
        <f t="shared" si="304"/>
        <v>0.81100125173266346</v>
      </c>
      <c r="Q80" s="22">
        <f t="shared" si="305"/>
        <v>1.1623065983717482</v>
      </c>
      <c r="R80" s="21">
        <f>SUM(R81:R83)</f>
        <v>897630</v>
      </c>
      <c r="S80" s="21">
        <f>SUM(S81:S83)</f>
        <v>665620.24</v>
      </c>
      <c r="T80" s="21">
        <f>SUM(T81:T83)</f>
        <v>561356.1</v>
      </c>
      <c r="U80" s="22">
        <f t="shared" si="306"/>
        <v>0.74153074206521619</v>
      </c>
      <c r="V80" s="22">
        <f t="shared" si="307"/>
        <v>1.1857361842153313</v>
      </c>
      <c r="W80" s="21">
        <f>SUM(W81:W83)</f>
        <v>0</v>
      </c>
      <c r="X80" s="21">
        <f>SUM(X81:X83)</f>
        <v>898.27</v>
      </c>
      <c r="Y80" s="21">
        <f>SUM(Y81:Y83)</f>
        <v>0</v>
      </c>
      <c r="Z80" s="22" t="str">
        <f t="shared" si="308"/>
        <v xml:space="preserve"> </v>
      </c>
      <c r="AA80" s="22" t="str">
        <f t="shared" si="309"/>
        <v xml:space="preserve"> </v>
      </c>
      <c r="AB80" s="21">
        <f>SUM(AB81:AB83)</f>
        <v>467000</v>
      </c>
      <c r="AC80" s="21">
        <f>SUM(AC81:AC83)</f>
        <v>40834.300000000003</v>
      </c>
      <c r="AD80" s="21">
        <f>SUM(AD81:AD83)</f>
        <v>51576.229999999996</v>
      </c>
      <c r="AE80" s="22">
        <f t="shared" si="310"/>
        <v>8.7439614561027848E-2</v>
      </c>
      <c r="AF80" s="22">
        <f t="shared" si="311"/>
        <v>0.79172711925629313</v>
      </c>
      <c r="AG80" s="21">
        <f>SUM(AG81:AG83)</f>
        <v>2210000</v>
      </c>
      <c r="AH80" s="21">
        <f>SUM(AH81:AH83)</f>
        <v>1009643.32</v>
      </c>
      <c r="AI80" s="21">
        <f>SUM(AI81:AI83)</f>
        <v>885301.86999999988</v>
      </c>
      <c r="AJ80" s="22">
        <f t="shared" si="312"/>
        <v>0.45685218099547509</v>
      </c>
      <c r="AK80" s="22">
        <f t="shared" si="313"/>
        <v>1.1404509063106352</v>
      </c>
      <c r="AL80" s="21">
        <f>SUM(AL81:AL83)</f>
        <v>0</v>
      </c>
      <c r="AM80" s="21">
        <f>SUM(AM81:AM83)</f>
        <v>0</v>
      </c>
      <c r="AN80" s="21">
        <f>SUM(AN81:AN83)</f>
        <v>0</v>
      </c>
      <c r="AO80" s="22" t="str">
        <f t="shared" ref="AO80:AO84" si="401">IF(AM80&lt;=0," ",IF(AL80&lt;=0," ",IF(AM80/AL80*100&gt;200,"СВ.200",AM80/AL80)))</f>
        <v xml:space="preserve"> </v>
      </c>
      <c r="AP80" s="22" t="str">
        <f t="shared" si="314"/>
        <v xml:space="preserve"> </v>
      </c>
      <c r="AQ80" s="21">
        <f>SUM(AQ81:AQ83)</f>
        <v>954758.82</v>
      </c>
      <c r="AR80" s="21">
        <f>SUM(AR81:AR83)</f>
        <v>702631.42999999993</v>
      </c>
      <c r="AS80" s="21">
        <f>SUM(AS81:AS83)</f>
        <v>758461.15</v>
      </c>
      <c r="AT80" s="22">
        <f t="shared" si="316"/>
        <v>0.73592557123483815</v>
      </c>
      <c r="AU80" s="22">
        <f t="shared" si="317"/>
        <v>0.92639079799934365</v>
      </c>
      <c r="AV80" s="21">
        <f>SUM(AV81:AV83)</f>
        <v>100000</v>
      </c>
      <c r="AW80" s="21">
        <f>SUM(AW81:AW83)</f>
        <v>32067.57</v>
      </c>
      <c r="AX80" s="21">
        <f>SUM(AX81:AX83)</f>
        <v>21455.95</v>
      </c>
      <c r="AY80" s="22">
        <f t="shared" si="318"/>
        <v>0.32067570000000001</v>
      </c>
      <c r="AZ80" s="22">
        <f t="shared" si="319"/>
        <v>1.494577028749601</v>
      </c>
      <c r="BA80" s="21">
        <f>SUM(BA81:BA83)</f>
        <v>1469.58</v>
      </c>
      <c r="BB80" s="21">
        <f>SUM(BB81:BB83)</f>
        <v>792.86</v>
      </c>
      <c r="BC80" s="21">
        <f>SUM(BC81:BC83)</f>
        <v>3563</v>
      </c>
      <c r="BD80" s="22">
        <f t="shared" si="320"/>
        <v>0.53951469127233631</v>
      </c>
      <c r="BE80" s="22">
        <f t="shared" si="321"/>
        <v>0.22252596126859389</v>
      </c>
      <c r="BF80" s="21">
        <f>SUM(BF81:BF83)</f>
        <v>0</v>
      </c>
      <c r="BG80" s="21">
        <f>SUM(BG81:BG83)</f>
        <v>0</v>
      </c>
      <c r="BH80" s="21">
        <f>SUM(BH81:BH83)</f>
        <v>0</v>
      </c>
      <c r="BI80" s="22" t="str">
        <f t="shared" si="322"/>
        <v xml:space="preserve"> </v>
      </c>
      <c r="BJ80" s="22" t="str">
        <f t="shared" si="323"/>
        <v xml:space="preserve"> </v>
      </c>
      <c r="BK80" s="21">
        <f>SUM(BK81:BK83)</f>
        <v>0</v>
      </c>
      <c r="BL80" s="21">
        <f>SUM(BL81:BL83)</f>
        <v>0</v>
      </c>
      <c r="BM80" s="21">
        <f>SUM(BM81:BM83)</f>
        <v>0</v>
      </c>
      <c r="BN80" s="22" t="str">
        <f t="shared" si="324"/>
        <v xml:space="preserve"> </v>
      </c>
      <c r="BO80" s="22" t="str">
        <f t="shared" si="325"/>
        <v xml:space="preserve"> </v>
      </c>
      <c r="BP80" s="21">
        <f>SUM(BP81:BP83)</f>
        <v>0</v>
      </c>
      <c r="BQ80" s="21">
        <f>SUM(BQ81:BQ83)</f>
        <v>0</v>
      </c>
      <c r="BR80" s="21">
        <f>SUM(BR81:BR83)</f>
        <v>0</v>
      </c>
      <c r="BS80" s="22" t="str">
        <f t="shared" si="326"/>
        <v xml:space="preserve"> </v>
      </c>
      <c r="BT80" s="22" t="str">
        <f t="shared" si="327"/>
        <v xml:space="preserve"> </v>
      </c>
      <c r="BU80" s="21">
        <f>SUM(BU81:BU83)</f>
        <v>613257.75</v>
      </c>
      <c r="BV80" s="21">
        <f>SUM(BV81:BV83)</f>
        <v>455944.43</v>
      </c>
      <c r="BW80" s="21">
        <f>SUM(BW81:BW83)</f>
        <v>352695.27</v>
      </c>
      <c r="BX80" s="22">
        <f t="shared" si="328"/>
        <v>0.74347927930792557</v>
      </c>
      <c r="BY80" s="22">
        <f t="shared" si="329"/>
        <v>1.2927432511357466</v>
      </c>
      <c r="BZ80" s="21">
        <f>SUM(BZ81:BZ83)</f>
        <v>0</v>
      </c>
      <c r="CA80" s="21">
        <f>SUM(CA81:CA83)</f>
        <v>0</v>
      </c>
      <c r="CB80" s="21">
        <f>SUM(CB81:CB83)</f>
        <v>0</v>
      </c>
      <c r="CC80" s="22" t="str">
        <f t="shared" ref="CC80:CC106" si="402">IF(CA80&lt;=0," ",IF(BZ80&lt;=0," ",IF(CA80/BZ80*100&gt;200,"СВ.200",CA80/BZ80)))</f>
        <v xml:space="preserve"> </v>
      </c>
      <c r="CD80" s="22" t="str">
        <f t="shared" si="330"/>
        <v xml:space="preserve"> </v>
      </c>
      <c r="CE80" s="28">
        <f>SUM(CE81:CE83)</f>
        <v>100000</v>
      </c>
      <c r="CF80" s="28">
        <f>SUM(CF81:CF83)</f>
        <v>43261.94</v>
      </c>
      <c r="CG80" s="28">
        <f>SUM(CG81:CG83)</f>
        <v>167000.51</v>
      </c>
      <c r="CH80" s="22">
        <f t="shared" si="332"/>
        <v>0.43261940000000004</v>
      </c>
      <c r="CI80" s="22">
        <f t="shared" si="350"/>
        <v>0.25905274181498006</v>
      </c>
      <c r="CJ80" s="21">
        <f>SUM(CJ81:CJ83)</f>
        <v>100000</v>
      </c>
      <c r="CK80" s="21">
        <f>SUM(CK81:CK83)</f>
        <v>43261.94</v>
      </c>
      <c r="CL80" s="21">
        <f>SUM(CL81:CL83)</f>
        <v>154936.01</v>
      </c>
      <c r="CM80" s="22">
        <f t="shared" si="333"/>
        <v>0.43261940000000004</v>
      </c>
      <c r="CN80" s="22">
        <f t="shared" si="351"/>
        <v>0.27922456503171855</v>
      </c>
      <c r="CO80" s="21">
        <f>SUM(CO81:CO83)</f>
        <v>0</v>
      </c>
      <c r="CP80" s="21">
        <f>SUM(CP81:CP83)</f>
        <v>0</v>
      </c>
      <c r="CQ80" s="21">
        <f>SUM(CQ81:CQ83)</f>
        <v>12064.5</v>
      </c>
      <c r="CR80" s="22" t="str">
        <f t="shared" si="334"/>
        <v xml:space="preserve"> </v>
      </c>
      <c r="CS80" s="22">
        <f t="shared" si="335"/>
        <v>0</v>
      </c>
      <c r="CT80" s="21">
        <f>SUM(CT81:CT83)</f>
        <v>0</v>
      </c>
      <c r="CU80" s="21">
        <f>SUM(CU81:CU83)</f>
        <v>0</v>
      </c>
      <c r="CV80" s="21">
        <f>SUM(CV81:CV83)</f>
        <v>0</v>
      </c>
      <c r="CW80" s="41" t="str">
        <f t="shared" si="352"/>
        <v xml:space="preserve"> </v>
      </c>
      <c r="CX80" s="41" t="str">
        <f t="shared" si="353"/>
        <v xml:space="preserve"> </v>
      </c>
      <c r="CY80" s="21">
        <f>SUM(CY81:CY83)</f>
        <v>0</v>
      </c>
      <c r="CZ80" s="21">
        <f>SUM(CZ81:CZ83)</f>
        <v>0</v>
      </c>
      <c r="DA80" s="21">
        <f>SUM(DA81:DA83)</f>
        <v>0</v>
      </c>
      <c r="DB80" s="22" t="str">
        <f t="shared" si="336"/>
        <v xml:space="preserve"> </v>
      </c>
      <c r="DC80" s="22" t="str">
        <f t="shared" si="337"/>
        <v xml:space="preserve"> </v>
      </c>
      <c r="DD80" s="21">
        <f>SUM(DD81:DD83)</f>
        <v>0</v>
      </c>
      <c r="DE80" s="21">
        <f>SUM(DE81:DE83)</f>
        <v>0</v>
      </c>
      <c r="DF80" s="21">
        <f>SUM(DF81:DF83)</f>
        <v>133700</v>
      </c>
      <c r="DG80" s="22" t="str">
        <f t="shared" si="338"/>
        <v xml:space="preserve"> </v>
      </c>
      <c r="DH80" s="22">
        <f t="shared" si="339"/>
        <v>0</v>
      </c>
      <c r="DI80" s="21">
        <f>SUM(DI81:DI83)</f>
        <v>0</v>
      </c>
      <c r="DJ80" s="21">
        <f>SUM(DJ81:DJ83)</f>
        <v>0</v>
      </c>
      <c r="DK80" s="22" t="str">
        <f>IF(DI80=0," ",IF(DI80/DJ80*100&gt;200,"св.200",DI80/DJ80))</f>
        <v xml:space="preserve"> </v>
      </c>
      <c r="DL80" s="21">
        <f>SUM(DL81:DL83)</f>
        <v>104031.49</v>
      </c>
      <c r="DM80" s="21">
        <f>SUM(DM81:DM83)</f>
        <v>134564.63</v>
      </c>
      <c r="DN80" s="21">
        <f>SUM(DN81:DN83)</f>
        <v>80046.42</v>
      </c>
      <c r="DO80" s="22">
        <f t="shared" si="340"/>
        <v>1.2934990164997155</v>
      </c>
      <c r="DP80" s="22">
        <f t="shared" si="341"/>
        <v>1.6810824269217788</v>
      </c>
      <c r="DQ80" s="21">
        <f>SUM(DQ81:DQ83)</f>
        <v>36000</v>
      </c>
      <c r="DR80" s="21">
        <f>SUM(DR81:DR83)</f>
        <v>36000</v>
      </c>
      <c r="DS80" s="21">
        <f>SUM(DS81:DS83)</f>
        <v>0</v>
      </c>
      <c r="DT80" s="22">
        <f t="shared" si="348"/>
        <v>1</v>
      </c>
      <c r="DU80" s="22" t="str">
        <f t="shared" si="299"/>
        <v xml:space="preserve"> </v>
      </c>
    </row>
    <row r="81" spans="1:125" s="29" customFormat="1" ht="15.75" customHeight="1" outlineLevel="1" x14ac:dyDescent="0.25">
      <c r="A81" s="16">
        <v>64</v>
      </c>
      <c r="B81" s="8" t="s">
        <v>52</v>
      </c>
      <c r="C81" s="24">
        <f t="shared" ref="C81:D83" si="403">H81+AQ81</f>
        <v>14801617.75</v>
      </c>
      <c r="D81" s="24">
        <f t="shared" si="403"/>
        <v>11233985.439999999</v>
      </c>
      <c r="E81" s="24">
        <f t="shared" ref="E81:E83" si="404">J81+AS81</f>
        <v>9903109.9000000004</v>
      </c>
      <c r="F81" s="25">
        <f t="shared" si="344"/>
        <v>0.758970109196341</v>
      </c>
      <c r="G81" s="25">
        <f t="shared" si="345"/>
        <v>1.1343896567279335</v>
      </c>
      <c r="H81" s="15">
        <f t="shared" ref="H81:J83" si="405">W81++AG81+M81+AB81+AL81+R81</f>
        <v>13892360</v>
      </c>
      <c r="I81" s="20">
        <f t="shared" si="405"/>
        <v>10593609.879999999</v>
      </c>
      <c r="J81" s="15">
        <f t="shared" si="405"/>
        <v>9296976.25</v>
      </c>
      <c r="K81" s="25">
        <f t="shared" si="302"/>
        <v>0.76254933503018918</v>
      </c>
      <c r="L81" s="25">
        <f t="shared" si="303"/>
        <v>1.1394683169164812</v>
      </c>
      <c r="M81" s="45">
        <v>11644730</v>
      </c>
      <c r="N81" s="45">
        <v>9412718.7599999998</v>
      </c>
      <c r="O81" s="45">
        <v>8121809.1100000003</v>
      </c>
      <c r="P81" s="25">
        <f t="shared" si="304"/>
        <v>0.80832434586289248</v>
      </c>
      <c r="Q81" s="25">
        <f t="shared" si="305"/>
        <v>1.1589436088088507</v>
      </c>
      <c r="R81" s="45">
        <v>897630</v>
      </c>
      <c r="S81" s="45">
        <v>665620.24</v>
      </c>
      <c r="T81" s="45">
        <v>561356.1</v>
      </c>
      <c r="U81" s="25">
        <f t="shared" si="306"/>
        <v>0.74153074206521619</v>
      </c>
      <c r="V81" s="25">
        <f t="shared" si="307"/>
        <v>1.1857361842153313</v>
      </c>
      <c r="W81" s="45"/>
      <c r="X81" s="45"/>
      <c r="Y81" s="45"/>
      <c r="Z81" s="25" t="str">
        <f t="shared" si="308"/>
        <v xml:space="preserve"> </v>
      </c>
      <c r="AA81" s="25" t="str">
        <f t="shared" si="309"/>
        <v xml:space="preserve"> </v>
      </c>
      <c r="AB81" s="45">
        <v>310000</v>
      </c>
      <c r="AC81" s="45">
        <v>21387.59</v>
      </c>
      <c r="AD81" s="45">
        <v>28502.6</v>
      </c>
      <c r="AE81" s="25">
        <f t="shared" si="310"/>
        <v>6.8992225806451618E-2</v>
      </c>
      <c r="AF81" s="25">
        <f t="shared" si="311"/>
        <v>0.7503732992779607</v>
      </c>
      <c r="AG81" s="45">
        <v>1040000</v>
      </c>
      <c r="AH81" s="45">
        <v>493883.29</v>
      </c>
      <c r="AI81" s="45">
        <v>585308.43999999994</v>
      </c>
      <c r="AJ81" s="25">
        <f t="shared" si="312"/>
        <v>0.47488777884615385</v>
      </c>
      <c r="AK81" s="25">
        <f t="shared" si="313"/>
        <v>0.84380004839841372</v>
      </c>
      <c r="AL81" s="45"/>
      <c r="AM81" s="45"/>
      <c r="AN81" s="45"/>
      <c r="AO81" s="25" t="str">
        <f t="shared" si="401"/>
        <v xml:space="preserve"> </v>
      </c>
      <c r="AP81" s="25" t="str">
        <f t="shared" si="314"/>
        <v xml:space="preserve"> </v>
      </c>
      <c r="AQ81" s="9">
        <f>AV81+BA81+BF81+BK81+BP81+BU81+BZ81+CE81+CY81+DD81+DL81+CT81+DQ81</f>
        <v>909257.75</v>
      </c>
      <c r="AR81" s="9">
        <f>AW81+BB81+BG81+BL81+BQ81+BV81+CA81+CF81+CZ81+DE81+DM81+CU81+DI81+DR81</f>
        <v>640375.55999999994</v>
      </c>
      <c r="AS81" s="9">
        <f>AX81+BC81+BH81+BM81+BR81+BW81+CB81+CG81+DA81+DF81+DN81+CV81+DJ81</f>
        <v>606133.65</v>
      </c>
      <c r="AT81" s="25">
        <f t="shared" si="316"/>
        <v>0.70428386230417062</v>
      </c>
      <c r="AU81" s="25">
        <f t="shared" si="317"/>
        <v>1.0564923429016024</v>
      </c>
      <c r="AV81" s="45">
        <v>100000</v>
      </c>
      <c r="AW81" s="45">
        <v>32067.57</v>
      </c>
      <c r="AX81" s="45">
        <v>21455.95</v>
      </c>
      <c r="AY81" s="25">
        <f t="shared" si="318"/>
        <v>0.32067570000000001</v>
      </c>
      <c r="AZ81" s="25">
        <f t="shared" si="319"/>
        <v>1.494577028749601</v>
      </c>
      <c r="BA81" s="45"/>
      <c r="BB81" s="45"/>
      <c r="BC81" s="45"/>
      <c r="BD81" s="25" t="str">
        <f t="shared" si="320"/>
        <v xml:space="preserve"> </v>
      </c>
      <c r="BE81" s="25" t="str">
        <f t="shared" si="321"/>
        <v xml:space="preserve"> </v>
      </c>
      <c r="BF81" s="45"/>
      <c r="BG81" s="45"/>
      <c r="BH81" s="45"/>
      <c r="BI81" s="25" t="str">
        <f t="shared" si="322"/>
        <v xml:space="preserve"> </v>
      </c>
      <c r="BJ81" s="25" t="str">
        <f t="shared" si="323"/>
        <v xml:space="preserve"> </v>
      </c>
      <c r="BK81" s="45"/>
      <c r="BL81" s="45"/>
      <c r="BM81" s="45"/>
      <c r="BN81" s="25"/>
      <c r="BO81" s="25" t="str">
        <f t="shared" si="325"/>
        <v xml:space="preserve"> </v>
      </c>
      <c r="BP81" s="45"/>
      <c r="BQ81" s="45"/>
      <c r="BR81" s="45"/>
      <c r="BS81" s="25" t="str">
        <f t="shared" si="326"/>
        <v xml:space="preserve"> </v>
      </c>
      <c r="BT81" s="25" t="str">
        <f t="shared" si="327"/>
        <v xml:space="preserve"> </v>
      </c>
      <c r="BU81" s="45">
        <v>609257.75</v>
      </c>
      <c r="BV81" s="45">
        <v>455944.43</v>
      </c>
      <c r="BW81" s="45">
        <v>349695.27</v>
      </c>
      <c r="BX81" s="25">
        <f t="shared" si="328"/>
        <v>0.74836049274711725</v>
      </c>
      <c r="BY81" s="25">
        <f t="shared" si="329"/>
        <v>1.3038335634336717</v>
      </c>
      <c r="BZ81" s="45"/>
      <c r="CA81" s="45"/>
      <c r="CB81" s="45"/>
      <c r="CC81" s="25" t="str">
        <f t="shared" si="402"/>
        <v xml:space="preserve"> </v>
      </c>
      <c r="CD81" s="25" t="str">
        <f t="shared" si="330"/>
        <v xml:space="preserve"> </v>
      </c>
      <c r="CE81" s="24">
        <f t="shared" ref="CE81:CG83" si="406">CJ81+CO81</f>
        <v>100000</v>
      </c>
      <c r="CF81" s="24">
        <f t="shared" si="406"/>
        <v>43261.94</v>
      </c>
      <c r="CG81" s="24">
        <f t="shared" si="406"/>
        <v>154936.01</v>
      </c>
      <c r="CH81" s="25">
        <f t="shared" si="332"/>
        <v>0.43261940000000004</v>
      </c>
      <c r="CI81" s="25">
        <f t="shared" si="350"/>
        <v>0.27922456503171855</v>
      </c>
      <c r="CJ81" s="45">
        <v>100000</v>
      </c>
      <c r="CK81" s="45">
        <v>43261.94</v>
      </c>
      <c r="CL81" s="45">
        <v>154936.01</v>
      </c>
      <c r="CM81" s="25">
        <f t="shared" si="333"/>
        <v>0.43261940000000004</v>
      </c>
      <c r="CN81" s="25">
        <f t="shared" si="351"/>
        <v>0.27922456503171855</v>
      </c>
      <c r="CO81" s="45"/>
      <c r="CP81" s="45"/>
      <c r="CQ81" s="45"/>
      <c r="CR81" s="25" t="str">
        <f t="shared" si="334"/>
        <v xml:space="preserve"> </v>
      </c>
      <c r="CS81" s="25" t="str">
        <f t="shared" si="335"/>
        <v xml:space="preserve"> </v>
      </c>
      <c r="CT81" s="45"/>
      <c r="CU81" s="45"/>
      <c r="CV81" s="45"/>
      <c r="CW81" s="25" t="str">
        <f t="shared" si="352"/>
        <v xml:space="preserve"> </v>
      </c>
      <c r="CX81" s="25" t="str">
        <f t="shared" si="353"/>
        <v xml:space="preserve"> </v>
      </c>
      <c r="CY81" s="45"/>
      <c r="CZ81" s="45"/>
      <c r="DA81" s="45"/>
      <c r="DB81" s="25" t="str">
        <f t="shared" si="336"/>
        <v xml:space="preserve"> </v>
      </c>
      <c r="DC81" s="25" t="str">
        <f t="shared" si="337"/>
        <v xml:space="preserve"> </v>
      </c>
      <c r="DD81" s="45"/>
      <c r="DE81" s="45"/>
      <c r="DF81" s="45"/>
      <c r="DG81" s="25" t="str">
        <f t="shared" si="338"/>
        <v xml:space="preserve"> </v>
      </c>
      <c r="DH81" s="25" t="str">
        <f t="shared" si="339"/>
        <v xml:space="preserve"> </v>
      </c>
      <c r="DI81" s="45"/>
      <c r="DJ81" s="45"/>
      <c r="DK81" s="25" t="str">
        <f>IF(DI81=0," ",IF(DI81/DJ81*100&gt;200,"св.200",DI81/DJ81))</f>
        <v xml:space="preserve"> </v>
      </c>
      <c r="DL81" s="45">
        <v>100000</v>
      </c>
      <c r="DM81" s="45">
        <v>109101.62</v>
      </c>
      <c r="DN81" s="45">
        <v>80046.42</v>
      </c>
      <c r="DO81" s="25">
        <f t="shared" si="340"/>
        <v>1.0910161999999999</v>
      </c>
      <c r="DP81" s="25">
        <f t="shared" si="341"/>
        <v>1.3629793812140505</v>
      </c>
      <c r="DQ81" s="45"/>
      <c r="DR81" s="45"/>
      <c r="DS81" s="9"/>
      <c r="DT81" s="25" t="str">
        <f t="shared" si="348"/>
        <v xml:space="preserve"> </v>
      </c>
      <c r="DU81" s="25" t="str">
        <f t="shared" si="299"/>
        <v xml:space="preserve"> </v>
      </c>
    </row>
    <row r="82" spans="1:125" s="29" customFormat="1" ht="17.25" customHeight="1" outlineLevel="1" x14ac:dyDescent="0.25">
      <c r="A82" s="16">
        <v>65</v>
      </c>
      <c r="B82" s="8" t="s">
        <v>42</v>
      </c>
      <c r="C82" s="24">
        <f t="shared" si="403"/>
        <v>184000</v>
      </c>
      <c r="D82" s="24">
        <f t="shared" si="403"/>
        <v>135299.37</v>
      </c>
      <c r="E82" s="24">
        <f t="shared" si="404"/>
        <v>79148.87000000001</v>
      </c>
      <c r="F82" s="25">
        <f t="shared" si="344"/>
        <v>0.73532266304347826</v>
      </c>
      <c r="G82" s="25">
        <f t="shared" si="345"/>
        <v>1.709428953312915</v>
      </c>
      <c r="H82" s="15">
        <f t="shared" si="405"/>
        <v>180000</v>
      </c>
      <c r="I82" s="20">
        <f t="shared" si="405"/>
        <v>114225.37999999999</v>
      </c>
      <c r="J82" s="15">
        <f t="shared" si="405"/>
        <v>76148.87000000001</v>
      </c>
      <c r="K82" s="25">
        <f>IF(I82&lt;=0," ",IF(I82/H82*100&gt;200,"СВ.200",I82/H82))</f>
        <v>0.63458544444444442</v>
      </c>
      <c r="L82" s="25">
        <f>IF(J82=0," ",IF(I82/J82*100&gt;200,"св.200",I82/J82))</f>
        <v>1.5000272492553071</v>
      </c>
      <c r="M82" s="45">
        <v>45000</v>
      </c>
      <c r="N82" s="45">
        <v>66882</v>
      </c>
      <c r="O82" s="45">
        <v>34649.71</v>
      </c>
      <c r="P82" s="25">
        <f>IF(N82&lt;=0," ",IF(M82&lt;=0," ",IF(N82/M82*100&gt;200,"СВ.200",N82/M82)))</f>
        <v>1.4862666666666666</v>
      </c>
      <c r="Q82" s="25">
        <f>IF(O82=0," ",IF(N82/O82*100&gt;200,"св.200",N82/O82))</f>
        <v>1.9302326051213705</v>
      </c>
      <c r="R82" s="45"/>
      <c r="S82" s="45"/>
      <c r="T82" s="45"/>
      <c r="U82" s="25" t="str">
        <f>IF(S82&lt;=0," ",IF(R82&lt;=0," ",IF(S82/R82*100&gt;200,"СВ.200",S82/R82)))</f>
        <v xml:space="preserve"> </v>
      </c>
      <c r="V82" s="25" t="str">
        <f t="shared" ref="V82:V83" si="407">IF(S82=0," ",IF(S82/T82*100&gt;200,"св.200",S82/T82))</f>
        <v xml:space="preserve"> </v>
      </c>
      <c r="W82" s="45"/>
      <c r="X82" s="45">
        <v>898.27</v>
      </c>
      <c r="Y82" s="45"/>
      <c r="Z82" s="25" t="str">
        <f>IF(X82&lt;=0," ",IF(W82&lt;=0," ",IF(X82/W82*100&gt;200,"СВ.200",X82/W82)))</f>
        <v xml:space="preserve"> </v>
      </c>
      <c r="AA82" s="25"/>
      <c r="AB82" s="45">
        <v>45000</v>
      </c>
      <c r="AC82" s="45">
        <v>1271.95</v>
      </c>
      <c r="AD82" s="45">
        <v>589.21</v>
      </c>
      <c r="AE82" s="25">
        <f>IF(AC82&lt;=0," ",IF(AB82&lt;=0," ",IF(AC82/AB82*100&gt;200,"СВ.200",AC82/AB82)))</f>
        <v>2.8265555555555558E-2</v>
      </c>
      <c r="AF82" s="25" t="str">
        <f>IF(AD82=0," ",IF(AC82/AD82*100&gt;200,"св.200",AC82/AD82))</f>
        <v>св.200</v>
      </c>
      <c r="AG82" s="45">
        <v>90000</v>
      </c>
      <c r="AH82" s="45">
        <v>45173.16</v>
      </c>
      <c r="AI82" s="45">
        <v>40909.949999999997</v>
      </c>
      <c r="AJ82" s="25">
        <f>IF(AH82&lt;=0," ",IF(AG82&lt;=0," ",IF(AH82/AG82*100&gt;200,"СВ.200",AH82/AG82)))</f>
        <v>0.50192400000000004</v>
      </c>
      <c r="AK82" s="25">
        <f>IF(AI82=0," ",IF(AH82/AI82*100&gt;200,"св.200",AH82/AI82))</f>
        <v>1.1042096115981566</v>
      </c>
      <c r="AL82" s="45"/>
      <c r="AM82" s="45"/>
      <c r="AN82" s="45"/>
      <c r="AO82" s="25" t="str">
        <f>IF(AM82&lt;=0," ",IF(AL82&lt;=0," ",IF(AM82/AL82*100&gt;200,"СВ.200",AM82/AL82)))</f>
        <v xml:space="preserve"> </v>
      </c>
      <c r="AP82" s="25" t="str">
        <f>IF(AN82=0," ",IF(AM82/AN82*100&gt;200,"св.200",AM82/AN82))</f>
        <v xml:space="preserve"> </v>
      </c>
      <c r="AQ82" s="9">
        <f>AV82+BA82+BF82+BK82+BP82+BU82+BZ82+CE82+CY82+DD82+DL82+CT82+DQ82</f>
        <v>4000</v>
      </c>
      <c r="AR82" s="9">
        <f>AW82+BB82+BG82+BL82+BQ82+BV82+CA82+CF82+CZ82+DE82+DM82+CU82+DI82+DR82</f>
        <v>21073.99</v>
      </c>
      <c r="AS82" s="9">
        <f>AX82+BC82+BH82+BM82+BR82+BW82+CB82+CG82+DA82+DF82+DN82+CV82+DJ82</f>
        <v>3000</v>
      </c>
      <c r="AT82" s="25" t="str">
        <f>IF(AR82&lt;=0," ",IF(AQ82&lt;=0," ",IF(AR82/AQ82*100&gt;200,"СВ.200",AR82/AQ82)))</f>
        <v>СВ.200</v>
      </c>
      <c r="AU82" s="25" t="str">
        <f>IF(AS82=0," ",IF(AR82/AS82*100&gt;200,"св.200",AR82/AS82))</f>
        <v>св.200</v>
      </c>
      <c r="AV82" s="45"/>
      <c r="AW82" s="45"/>
      <c r="AX82" s="45"/>
      <c r="AY82" s="25" t="str">
        <f>IF(AW82&lt;=0," ",IF(AV82&lt;=0," ",IF(AW82/AV82*100&gt;200,"СВ.200",AW82/AV82)))</f>
        <v xml:space="preserve"> </v>
      </c>
      <c r="AZ82" s="25" t="str">
        <f>IF(AX82=0," ",IF(AW82/AX82*100&gt;200,"св.200",AW82/AX82))</f>
        <v xml:space="preserve"> </v>
      </c>
      <c r="BA82" s="45"/>
      <c r="BB82" s="45"/>
      <c r="BC82" s="45"/>
      <c r="BD82" s="25" t="str">
        <f>IF(BB82&lt;=0," ",IF(BA82&lt;=0," ",IF(BB82/BA82*100&gt;200,"СВ.200",BB82/BA82)))</f>
        <v xml:space="preserve"> </v>
      </c>
      <c r="BE82" s="25" t="str">
        <f>IF(BC82=0," ",IF(BB82/BC82*100&gt;200,"св.200",BB82/BC82))</f>
        <v xml:space="preserve"> </v>
      </c>
      <c r="BF82" s="45"/>
      <c r="BG82" s="45"/>
      <c r="BH82" s="45"/>
      <c r="BI82" s="25" t="str">
        <f>IF(BG82&lt;=0," ",IF(BF82&lt;=0," ",IF(BG82/BF82*100&gt;200,"СВ.200",BG82/BF82)))</f>
        <v xml:space="preserve"> </v>
      </c>
      <c r="BJ82" s="25" t="str">
        <f>IF(BH82=0," ",IF(BG82/BH82*100&gt;200,"св.200",BG82/BH82))</f>
        <v xml:space="preserve"> </v>
      </c>
      <c r="BK82" s="45"/>
      <c r="BL82" s="45"/>
      <c r="BM82" s="45"/>
      <c r="BN82" s="25"/>
      <c r="BO82" s="25" t="str">
        <f>IF(BM82=0," ",IF(BL82/BM82*100&gt;200,"св.200",BL82/BM82))</f>
        <v xml:space="preserve"> </v>
      </c>
      <c r="BP82" s="45"/>
      <c r="BQ82" s="45"/>
      <c r="BR82" s="45"/>
      <c r="BS82" s="25" t="str">
        <f>IF(BQ82&lt;=0," ",IF(BP82&lt;=0," ",IF(BQ82/BP82*100&gt;200,"СВ.200",BQ82/BP82)))</f>
        <v xml:space="preserve"> </v>
      </c>
      <c r="BT82" s="25" t="str">
        <f>IF(BR82=0," ",IF(BQ82/BR82*100&gt;200,"св.200",BQ82/BR82))</f>
        <v xml:space="preserve"> </v>
      </c>
      <c r="BU82" s="45">
        <v>4000</v>
      </c>
      <c r="BV82" s="45"/>
      <c r="BW82" s="45">
        <v>3000</v>
      </c>
      <c r="BX82" s="25" t="str">
        <f>IF(BV82&lt;=0," ",IF(BU82&lt;=0," ",IF(BV82/BU82*100&gt;200,"СВ.200",BV82/BU82)))</f>
        <v xml:space="preserve"> </v>
      </c>
      <c r="BY82" s="25">
        <f>IF(BW82=0," ",IF(BV82/BW82*100&gt;200,"св.200",BV82/BW82))</f>
        <v>0</v>
      </c>
      <c r="BZ82" s="45"/>
      <c r="CA82" s="45"/>
      <c r="CB82" s="45"/>
      <c r="CC82" s="25" t="str">
        <f>IF(CA82&lt;=0," ",IF(BZ82&lt;=0," ",IF(CA82/BZ82*100&gt;200,"СВ.200",CA82/BZ82)))</f>
        <v xml:space="preserve"> </v>
      </c>
      <c r="CD82" s="25" t="str">
        <f>IF(CB82=0," ",IF(CA82/CB82*100&gt;200,"св.200",CA82/CB82))</f>
        <v xml:space="preserve"> </v>
      </c>
      <c r="CE82" s="24">
        <f t="shared" si="406"/>
        <v>0</v>
      </c>
      <c r="CF82" s="24">
        <f t="shared" si="406"/>
        <v>0</v>
      </c>
      <c r="CG82" s="24">
        <f t="shared" si="406"/>
        <v>0</v>
      </c>
      <c r="CH82" s="25" t="str">
        <f>IF(CF82&lt;=0," ",IF(CE82&lt;=0," ",IF(CF82/CE82*100&gt;200,"СВ.200",CF82/CE82)))</f>
        <v xml:space="preserve"> </v>
      </c>
      <c r="CI82" s="25" t="str">
        <f>IF(CG82=0," ",IF(CF82/CG82*100&gt;200,"св.200",CF82/CG82))</f>
        <v xml:space="preserve"> </v>
      </c>
      <c r="CJ82" s="45"/>
      <c r="CK82" s="45"/>
      <c r="CL82" s="45"/>
      <c r="CM82" s="25" t="str">
        <f>IF(CK82&lt;=0," ",IF(CJ82&lt;=0," ",IF(CK82/CJ82*100&gt;200,"СВ.200",CK82/CJ82)))</f>
        <v xml:space="preserve"> </v>
      </c>
      <c r="CN82" s="25" t="str">
        <f>IF(CL82=0," ",IF(CK82/CL82*100&gt;200,"св.200",CK82/CL82))</f>
        <v xml:space="preserve"> </v>
      </c>
      <c r="CO82" s="45"/>
      <c r="CP82" s="45"/>
      <c r="CQ82" s="45"/>
      <c r="CR82" s="25" t="str">
        <f>IF(CP82&lt;=0," ",IF(CO82&lt;=0," ",IF(CP82/CO82*100&gt;200,"СВ.200",CP82/CO82)))</f>
        <v xml:space="preserve"> </v>
      </c>
      <c r="CS82" s="25" t="str">
        <f>IF(CQ82=0," ",IF(CP82/CQ82*100&gt;200,"св.200",CP82/CQ82))</f>
        <v xml:space="preserve"> </v>
      </c>
      <c r="CT82" s="45"/>
      <c r="CU82" s="45"/>
      <c r="CV82" s="45"/>
      <c r="CW82" s="25" t="str">
        <f t="shared" si="352"/>
        <v xml:space="preserve"> </v>
      </c>
      <c r="CX82" s="25" t="str">
        <f t="shared" si="353"/>
        <v xml:space="preserve"> </v>
      </c>
      <c r="CY82" s="45"/>
      <c r="CZ82" s="45"/>
      <c r="DA82" s="45"/>
      <c r="DB82" s="25" t="str">
        <f>IF(CZ82&lt;=0," ",IF(CY82&lt;=0," ",IF(CZ82/CY82*100&gt;200,"СВ.200",CZ82/CY82)))</f>
        <v xml:space="preserve"> </v>
      </c>
      <c r="DC82" s="25" t="str">
        <f>IF(DA82=0," ",IF(CZ82/DA82*100&gt;200,"св.200",CZ82/DA82))</f>
        <v xml:space="preserve"> </v>
      </c>
      <c r="DD82" s="45"/>
      <c r="DE82" s="45"/>
      <c r="DF82" s="45"/>
      <c r="DG82" s="25" t="str">
        <f>IF(DE82&lt;=0," ",IF(DD82&lt;=0," ",IF(DE82/DD82*100&gt;200,"СВ.200",DE82/DD82)))</f>
        <v xml:space="preserve"> </v>
      </c>
      <c r="DH82" s="25" t="str">
        <f>IF(DF82=0," ",IF(DE82/DF82*100&gt;200,"св.200",DE82/DF82))</f>
        <v xml:space="preserve"> </v>
      </c>
      <c r="DI82" s="45"/>
      <c r="DJ82" s="45"/>
      <c r="DK82" s="25" t="str">
        <f>IF(DI82=0," ",IF(DI82/DJ82*100&gt;200,"св.200",DI82/DJ82))</f>
        <v xml:space="preserve"> </v>
      </c>
      <c r="DL82" s="45"/>
      <c r="DM82" s="45">
        <v>21073.99</v>
      </c>
      <c r="DN82" s="45"/>
      <c r="DO82" s="25" t="str">
        <f>IF(DM82&lt;=0," ",IF(DL82&lt;=0," ",IF(DM82/DL82*100&gt;200,"СВ.200",DM82/DL82)))</f>
        <v xml:space="preserve"> </v>
      </c>
      <c r="DP82" s="25" t="str">
        <f>IF(DN82=0," ",IF(DM82/DN82*100&gt;200,"св.200",DM82/DN82))</f>
        <v xml:space="preserve"> </v>
      </c>
      <c r="DQ82" s="45"/>
      <c r="DR82" s="45"/>
      <c r="DS82" s="31"/>
      <c r="DT82" s="25" t="str">
        <f>IF(DR82&lt;=0," ",IF(DQ82&lt;=0," ",IF(DR82/DQ82*100&gt;200,"СВ.200",DR82/DQ82)))</f>
        <v xml:space="preserve"> </v>
      </c>
      <c r="DU82" s="25" t="str">
        <f>IF(DS82=0," ",IF(DR82/DS82*100&gt;200,"св.200",DR82/DS82))</f>
        <v xml:space="preserve"> </v>
      </c>
    </row>
    <row r="83" spans="1:125" s="29" customFormat="1" ht="15.75" customHeight="1" outlineLevel="1" x14ac:dyDescent="0.25">
      <c r="A83" s="16">
        <v>66</v>
      </c>
      <c r="B83" s="8" t="s">
        <v>49</v>
      </c>
      <c r="C83" s="24">
        <f t="shared" si="403"/>
        <v>1344533.6700000002</v>
      </c>
      <c r="D83" s="24">
        <f t="shared" si="403"/>
        <v>620775.99</v>
      </c>
      <c r="E83" s="24">
        <f t="shared" si="404"/>
        <v>508437.19</v>
      </c>
      <c r="F83" s="25">
        <f t="shared" si="344"/>
        <v>0.46170356596573736</v>
      </c>
      <c r="G83" s="25">
        <f t="shared" si="345"/>
        <v>1.2209492189192532</v>
      </c>
      <c r="H83" s="15">
        <f t="shared" si="405"/>
        <v>1303032.6000000001</v>
      </c>
      <c r="I83" s="20">
        <f t="shared" si="405"/>
        <v>579594.11</v>
      </c>
      <c r="J83" s="15">
        <f t="shared" si="405"/>
        <v>359109.69</v>
      </c>
      <c r="K83" s="25">
        <f t="shared" ref="K83" si="408">IF(I83&lt;=0," ",IF(I83/H83*100&gt;200,"СВ.200",I83/H83))</f>
        <v>0.44480399799667325</v>
      </c>
      <c r="L83" s="25">
        <f t="shared" ref="L83" si="409">IF(J83=0," ",IF(I83/J83*100&gt;200,"св.200",I83/J83))</f>
        <v>1.6139751338929338</v>
      </c>
      <c r="M83" s="45">
        <v>111032.6</v>
      </c>
      <c r="N83" s="45">
        <v>90832.48</v>
      </c>
      <c r="O83" s="45">
        <v>77541.789999999994</v>
      </c>
      <c r="P83" s="25">
        <f t="shared" ref="P83" si="410">IF(N83&lt;=0," ",IF(M83&lt;=0," ",IF(N83/M83*100&gt;200,"СВ.200",N83/M83)))</f>
        <v>0.81807036852239789</v>
      </c>
      <c r="Q83" s="25">
        <f t="shared" ref="Q83" si="411">IF(O83=0," ",IF(N83/O83*100&gt;200,"св.200",N83/O83))</f>
        <v>1.1714003507012154</v>
      </c>
      <c r="R83" s="45"/>
      <c r="S83" s="45"/>
      <c r="T83" s="45"/>
      <c r="U83" s="25" t="str">
        <f t="shared" ref="U83" si="412">IF(S83&lt;=0," ",IF(R83&lt;=0," ",IF(S83/R83*100&gt;200,"СВ.200",S83/R83)))</f>
        <v xml:space="preserve"> </v>
      </c>
      <c r="V83" s="25" t="str">
        <f t="shared" si="407"/>
        <v xml:space="preserve"> </v>
      </c>
      <c r="W83" s="45"/>
      <c r="X83" s="45"/>
      <c r="Y83" s="45"/>
      <c r="Z83" s="25" t="str">
        <f t="shared" ref="Z83" si="413">IF(X83&lt;=0," ",IF(W83&lt;=0," ",IF(X83/W83*100&gt;200,"СВ.200",X83/W83)))</f>
        <v xml:space="preserve"> </v>
      </c>
      <c r="AA83" s="25" t="str">
        <f t="shared" ref="AA83" si="414">IF(Y83=0," ",IF(X83/Y83*100&gt;200,"св.200",X83/Y83))</f>
        <v xml:space="preserve"> </v>
      </c>
      <c r="AB83" s="45">
        <v>112000</v>
      </c>
      <c r="AC83" s="45">
        <v>18174.759999999998</v>
      </c>
      <c r="AD83" s="45">
        <v>22484.42</v>
      </c>
      <c r="AE83" s="25">
        <f t="shared" ref="AE83" si="415">IF(AC83&lt;=0," ",IF(AB83&lt;=0," ",IF(AC83/AB83*100&gt;200,"СВ.200",AC83/AB83)))</f>
        <v>0.16227464285714285</v>
      </c>
      <c r="AF83" s="25">
        <f t="shared" ref="AF83" si="416">IF(AD83=0," ",IF(AC83/AD83*100&gt;200,"св.200",AC83/AD83))</f>
        <v>0.80832683253559579</v>
      </c>
      <c r="AG83" s="45">
        <v>1080000</v>
      </c>
      <c r="AH83" s="45">
        <v>470586.87</v>
      </c>
      <c r="AI83" s="45">
        <v>259083.48</v>
      </c>
      <c r="AJ83" s="25">
        <f t="shared" ref="AJ83" si="417">IF(AH83&lt;=0," ",IF(AG83&lt;=0," ",IF(AH83/AG83*100&gt;200,"СВ.200",AH83/AG83)))</f>
        <v>0.43572858333333331</v>
      </c>
      <c r="AK83" s="25">
        <f t="shared" ref="AK83" si="418">IF(AI83=0," ",IF(AH83/AI83*100&gt;200,"св.200",AH83/AI83))</f>
        <v>1.816352281511735</v>
      </c>
      <c r="AL83" s="45"/>
      <c r="AM83" s="45"/>
      <c r="AN83" s="45"/>
      <c r="AO83" s="25" t="str">
        <f t="shared" ref="AO83" si="419">IF(AM83&lt;=0," ",IF(AL83&lt;=0," ",IF(AM83/AL83*100&gt;200,"СВ.200",AM83/AL83)))</f>
        <v xml:space="preserve"> </v>
      </c>
      <c r="AP83" s="25" t="str">
        <f t="shared" ref="AP83" si="420">IF(AN83=0," ",IF(AM83/AN83*100&gt;200,"св.200",AM83/AN83))</f>
        <v xml:space="preserve"> </v>
      </c>
      <c r="AQ83" s="9">
        <f>AV83+BA83+BF83+BK83+BP83+BU83+BZ83+CE83+CY83+DD83+DL83+CT83+DQ83</f>
        <v>41501.07</v>
      </c>
      <c r="AR83" s="9">
        <f>AW83+BB83+BG83+BL83+BQ83+BV83+CA83+CF83+CZ83+DE83+DM83+CU83+DI83+DR83</f>
        <v>41181.879999999997</v>
      </c>
      <c r="AS83" s="9">
        <f>AX83+BC83+BH83+BM83+BR83+BW83+CB83+CG83+DA83+DF83+DN83+CV83+DJ83</f>
        <v>149327.5</v>
      </c>
      <c r="AT83" s="25">
        <f t="shared" ref="AT83" si="421">IF(AR83&lt;=0," ",IF(AQ83&lt;=0," ",IF(AR83/AQ83*100&gt;200,"СВ.200",AR83/AQ83)))</f>
        <v>0.99230887300014192</v>
      </c>
      <c r="AU83" s="25">
        <f t="shared" ref="AU83" si="422">IF(AS83=0," ",IF(AR83/AS83*100&gt;200,"св.200",AR83/AS83))</f>
        <v>0.27578229060286952</v>
      </c>
      <c r="AV83" s="45"/>
      <c r="AW83" s="45"/>
      <c r="AX83" s="45"/>
      <c r="AY83" s="25" t="str">
        <f t="shared" ref="AY83" si="423">IF(AW83&lt;=0," ",IF(AV83&lt;=0," ",IF(AW83/AV83*100&gt;200,"СВ.200",AW83/AV83)))</f>
        <v xml:space="preserve"> </v>
      </c>
      <c r="AZ83" s="25" t="str">
        <f t="shared" ref="AZ83" si="424">IF(AX83=0," ",IF(AW83/AX83*100&gt;200,"св.200",AW83/AX83))</f>
        <v xml:space="preserve"> </v>
      </c>
      <c r="BA83" s="45">
        <v>1469.58</v>
      </c>
      <c r="BB83" s="45">
        <v>792.86</v>
      </c>
      <c r="BC83" s="45">
        <v>3563</v>
      </c>
      <c r="BD83" s="25">
        <f t="shared" ref="BD83" si="425">IF(BB83&lt;=0," ",IF(BA83&lt;=0," ",IF(BB83/BA83*100&gt;200,"СВ.200",BB83/BA83)))</f>
        <v>0.53951469127233631</v>
      </c>
      <c r="BE83" s="25">
        <f t="shared" ref="BE83" si="426">IF(BC83=0," ",IF(BB83/BC83*100&gt;200,"св.200",BB83/BC83))</f>
        <v>0.22252596126859389</v>
      </c>
      <c r="BF83" s="45"/>
      <c r="BG83" s="45"/>
      <c r="BH83" s="45"/>
      <c r="BI83" s="25" t="str">
        <f t="shared" ref="BI83" si="427">IF(BG83&lt;=0," ",IF(BF83&lt;=0," ",IF(BG83/BF83*100&gt;200,"СВ.200",BG83/BF83)))</f>
        <v xml:space="preserve"> </v>
      </c>
      <c r="BJ83" s="25" t="str">
        <f t="shared" ref="BJ83" si="428">IF(BH83=0," ",IF(BG83/BH83*100&gt;200,"св.200",BG83/BH83))</f>
        <v xml:space="preserve"> </v>
      </c>
      <c r="BK83" s="45"/>
      <c r="BL83" s="45"/>
      <c r="BM83" s="45"/>
      <c r="BN83" s="25"/>
      <c r="BO83" s="25" t="str">
        <f t="shared" ref="BO83" si="429">IF(BM83=0," ",IF(BL83/BM83*100&gt;200,"св.200",BL83/BM83))</f>
        <v xml:space="preserve"> </v>
      </c>
      <c r="BP83" s="45"/>
      <c r="BQ83" s="45"/>
      <c r="BR83" s="45"/>
      <c r="BS83" s="25" t="str">
        <f t="shared" ref="BS83" si="430">IF(BQ83&lt;=0," ",IF(BP83&lt;=0," ",IF(BQ83/BP83*100&gt;200,"СВ.200",BQ83/BP83)))</f>
        <v xml:space="preserve"> </v>
      </c>
      <c r="BT83" s="25" t="str">
        <f t="shared" ref="BT83" si="431">IF(BR83=0," ",IF(BQ83/BR83*100&gt;200,"св.200",BQ83/BR83))</f>
        <v xml:space="preserve"> </v>
      </c>
      <c r="BU83" s="45"/>
      <c r="BV83" s="45"/>
      <c r="BW83" s="45"/>
      <c r="BX83" s="25" t="str">
        <f t="shared" ref="BX83" si="432">IF(BV83&lt;=0," ",IF(BU83&lt;=0," ",IF(BV83/BU83*100&gt;200,"СВ.200",BV83/BU83)))</f>
        <v xml:space="preserve"> </v>
      </c>
      <c r="BY83" s="25" t="str">
        <f t="shared" ref="BY83" si="433">IF(BW83=0," ",IF(BV83/BW83*100&gt;200,"св.200",BV83/BW83))</f>
        <v xml:space="preserve"> </v>
      </c>
      <c r="BZ83" s="45"/>
      <c r="CA83" s="45"/>
      <c r="CB83" s="45"/>
      <c r="CC83" s="25" t="str">
        <f t="shared" ref="CC83" si="434">IF(CA83&lt;=0," ",IF(BZ83&lt;=0," ",IF(CA83/BZ83*100&gt;200,"СВ.200",CA83/BZ83)))</f>
        <v xml:space="preserve"> </v>
      </c>
      <c r="CD83" s="25" t="str">
        <f t="shared" ref="CD83" si="435">IF(CB83=0," ",IF(CA83/CB83*100&gt;200,"св.200",CA83/CB83))</f>
        <v xml:space="preserve"> </v>
      </c>
      <c r="CE83" s="24">
        <f t="shared" si="406"/>
        <v>0</v>
      </c>
      <c r="CF83" s="24">
        <f t="shared" si="406"/>
        <v>0</v>
      </c>
      <c r="CG83" s="24">
        <f t="shared" si="406"/>
        <v>12064.5</v>
      </c>
      <c r="CH83" s="25" t="str">
        <f t="shared" ref="CH83" si="436">IF(CF83&lt;=0," ",IF(CE83&lt;=0," ",IF(CF83/CE83*100&gt;200,"СВ.200",CF83/CE83)))</f>
        <v xml:space="preserve"> </v>
      </c>
      <c r="CI83" s="25">
        <f t="shared" ref="CI83" si="437">IF(CG83=0," ",IF(CF83/CG83*100&gt;200,"св.200",CF83/CG83))</f>
        <v>0</v>
      </c>
      <c r="CJ83" s="45"/>
      <c r="CK83" s="45"/>
      <c r="CL83" s="45"/>
      <c r="CM83" s="25" t="str">
        <f t="shared" ref="CM83" si="438">IF(CK83&lt;=0," ",IF(CJ83&lt;=0," ",IF(CK83/CJ83*100&gt;200,"СВ.200",CK83/CJ83)))</f>
        <v xml:space="preserve"> </v>
      </c>
      <c r="CN83" s="25" t="str">
        <f t="shared" ref="CN83" si="439">IF(CL83=0," ",IF(CK83/CL83*100&gt;200,"св.200",CK83/CL83))</f>
        <v xml:space="preserve"> </v>
      </c>
      <c r="CO83" s="45"/>
      <c r="CP83" s="45"/>
      <c r="CQ83" s="45">
        <v>12064.5</v>
      </c>
      <c r="CR83" s="25" t="str">
        <f t="shared" ref="CR83" si="440">IF(CP83&lt;=0," ",IF(CO83&lt;=0," ",IF(CP83/CO83*100&gt;200,"СВ.200",CP83/CO83)))</f>
        <v xml:space="preserve"> </v>
      </c>
      <c r="CS83" s="25">
        <f t="shared" ref="CS83" si="441">IF(CQ83=0," ",IF(CP83/CQ83*100&gt;200,"св.200",CP83/CQ83))</f>
        <v>0</v>
      </c>
      <c r="CT83" s="45"/>
      <c r="CU83" s="45"/>
      <c r="CV83" s="45"/>
      <c r="CW83" s="25" t="str">
        <f t="shared" si="352"/>
        <v xml:space="preserve"> </v>
      </c>
      <c r="CX83" s="25" t="str">
        <f t="shared" si="353"/>
        <v xml:space="preserve"> </v>
      </c>
      <c r="CY83" s="45"/>
      <c r="CZ83" s="45"/>
      <c r="DA83" s="45"/>
      <c r="DB83" s="25" t="str">
        <f t="shared" ref="DB83" si="442">IF(CZ83&lt;=0," ",IF(CY83&lt;=0," ",IF(CZ83/CY83*100&gt;200,"СВ.200",CZ83/CY83)))</f>
        <v xml:space="preserve"> </v>
      </c>
      <c r="DC83" s="25" t="str">
        <f t="shared" ref="DC83" si="443">IF(DA83=0," ",IF(CZ83/DA83*100&gt;200,"св.200",CZ83/DA83))</f>
        <v xml:space="preserve"> </v>
      </c>
      <c r="DD83" s="45"/>
      <c r="DE83" s="45"/>
      <c r="DF83" s="45">
        <v>133700</v>
      </c>
      <c r="DG83" s="25" t="str">
        <f t="shared" ref="DG83" si="444">IF(DE83&lt;=0," ",IF(DD83&lt;=0," ",IF(DE83/DD83*100&gt;200,"СВ.200",DE83/DD83)))</f>
        <v xml:space="preserve"> </v>
      </c>
      <c r="DH83" s="25">
        <f t="shared" ref="DH83" si="445">IF(DF83=0," ",IF(DE83/DF83*100&gt;200,"св.200",DE83/DF83))</f>
        <v>0</v>
      </c>
      <c r="DI83" s="45"/>
      <c r="DJ83" s="45"/>
      <c r="DK83" s="25" t="str">
        <f t="shared" ref="DK83:DK92" si="446">IF(DJ83=0," ",IF(DI83/DJ83*100&gt;200,"св.200",DI83/DJ83))</f>
        <v xml:space="preserve"> </v>
      </c>
      <c r="DL83" s="45">
        <v>4031.49</v>
      </c>
      <c r="DM83" s="45">
        <v>4389.0200000000004</v>
      </c>
      <c r="DN83" s="45"/>
      <c r="DO83" s="25">
        <f t="shared" ref="DO83" si="447">IF(DM83&lt;=0," ",IF(DL83&lt;=0," ",IF(DM83/DL83*100&gt;200,"СВ.200",DM83/DL83)))</f>
        <v>1.0886843325916722</v>
      </c>
      <c r="DP83" s="25" t="str">
        <f t="shared" ref="DP83" si="448">IF(DN83=0," ",IF(DM83/DN83*100&gt;200,"св.200",DM83/DN83))</f>
        <v xml:space="preserve"> </v>
      </c>
      <c r="DQ83" s="45">
        <v>36000</v>
      </c>
      <c r="DR83" s="45">
        <v>36000</v>
      </c>
      <c r="DS83" s="31"/>
      <c r="DT83" s="25">
        <f t="shared" ref="DT83:DT143" si="449">IF(DR83&lt;=0," ",IF(DQ83&lt;=0," ",IF(DR83/DQ83*100&gt;200,"СВ.200",DR83/DQ83)))</f>
        <v>1</v>
      </c>
      <c r="DU83" s="25" t="str">
        <f t="shared" ref="DU83:DU87" si="450">IF(DS83=0," ",IF(DR83/DS83*100&gt;200,"св.200",DR83/DS83))</f>
        <v xml:space="preserve"> </v>
      </c>
    </row>
    <row r="84" spans="1:125" s="44" customFormat="1" ht="19.5" customHeight="1" x14ac:dyDescent="0.25">
      <c r="A84" s="17"/>
      <c r="B84" s="7" t="s">
        <v>149</v>
      </c>
      <c r="C84" s="28">
        <f>SUM(C85:C89)</f>
        <v>150244532.03999999</v>
      </c>
      <c r="D84" s="28">
        <f t="shared" ref="D84:E84" si="451">SUM(D85:D89)</f>
        <v>95239305.780000001</v>
      </c>
      <c r="E84" s="28">
        <f t="shared" si="451"/>
        <v>82923249.120000005</v>
      </c>
      <c r="F84" s="22">
        <f t="shared" si="344"/>
        <v>0.6338953204276625</v>
      </c>
      <c r="G84" s="22">
        <f t="shared" si="345"/>
        <v>1.1485235659564808</v>
      </c>
      <c r="H84" s="21">
        <f t="shared" ref="H84:J84" si="452">SUM(H85:H89)</f>
        <v>130682649.05</v>
      </c>
      <c r="I84" s="38">
        <f>SUM(I85:I89)</f>
        <v>88014116.689999998</v>
      </c>
      <c r="J84" s="21">
        <f t="shared" si="452"/>
        <v>76768446.780000001</v>
      </c>
      <c r="K84" s="22">
        <f t="shared" si="302"/>
        <v>0.67349504566842111</v>
      </c>
      <c r="L84" s="22">
        <f t="shared" si="303"/>
        <v>1.1464881781733502</v>
      </c>
      <c r="M84" s="21">
        <f>SUM(M85:M89)</f>
        <v>105206522.27</v>
      </c>
      <c r="N84" s="21">
        <f>SUM(N85:N89)</f>
        <v>74815817.519999996</v>
      </c>
      <c r="O84" s="21">
        <f>SUM(O85:O89)</f>
        <v>67554079.820000008</v>
      </c>
      <c r="P84" s="22">
        <f t="shared" si="304"/>
        <v>0.71113288326358814</v>
      </c>
      <c r="Q84" s="22">
        <f t="shared" si="305"/>
        <v>1.10749517600342</v>
      </c>
      <c r="R84" s="21">
        <f>SUM(R85:R89)</f>
        <v>2962722.6799999997</v>
      </c>
      <c r="S84" s="21">
        <f>SUM(S85:S89)</f>
        <v>2186496.1100000003</v>
      </c>
      <c r="T84" s="21">
        <f>SUM(T85:T89)</f>
        <v>1818857.23</v>
      </c>
      <c r="U84" s="22">
        <f t="shared" si="306"/>
        <v>0.73800228578936744</v>
      </c>
      <c r="V84" s="22">
        <f t="shared" si="307"/>
        <v>1.2021262988299528</v>
      </c>
      <c r="W84" s="21">
        <f>SUM(W85:W89)</f>
        <v>29983.7</v>
      </c>
      <c r="X84" s="21">
        <f>SUM(X85:X89)</f>
        <v>30315.739999999998</v>
      </c>
      <c r="Y84" s="21">
        <f>SUM(Y85:Y89)</f>
        <v>12038.47</v>
      </c>
      <c r="Z84" s="22">
        <f t="shared" si="308"/>
        <v>1.0110740168825061</v>
      </c>
      <c r="AA84" s="22" t="str">
        <f t="shared" si="309"/>
        <v>св.200</v>
      </c>
      <c r="AB84" s="21">
        <f>SUM(AB85:AB89)</f>
        <v>5316400</v>
      </c>
      <c r="AC84" s="21">
        <f>SUM(AC85:AC89)</f>
        <v>1008143.0399999999</v>
      </c>
      <c r="AD84" s="21">
        <f>SUM(AD85:AD89)</f>
        <v>737887.1</v>
      </c>
      <c r="AE84" s="22">
        <f t="shared" si="310"/>
        <v>0.1896288917312467</v>
      </c>
      <c r="AF84" s="22">
        <f t="shared" si="311"/>
        <v>1.3662564909997748</v>
      </c>
      <c r="AG84" s="21">
        <f>SUM(AG85:AG89)</f>
        <v>17156920.399999999</v>
      </c>
      <c r="AH84" s="21">
        <f>SUM(AH85:AH89)</f>
        <v>9972134.5700000003</v>
      </c>
      <c r="AI84" s="21">
        <f>SUM(AI85:AI89)</f>
        <v>6642584.1599999992</v>
      </c>
      <c r="AJ84" s="22">
        <f t="shared" si="312"/>
        <v>0.58123103316373725</v>
      </c>
      <c r="AK84" s="22">
        <f t="shared" si="313"/>
        <v>1.5012432405523337</v>
      </c>
      <c r="AL84" s="21">
        <f>SUM(AL85:AL89)</f>
        <v>10100</v>
      </c>
      <c r="AM84" s="21">
        <f>SUM(AM85:AM89)</f>
        <v>1210</v>
      </c>
      <c r="AN84" s="21">
        <f>SUM(AN85:AN89)</f>
        <v>3000</v>
      </c>
      <c r="AO84" s="22">
        <f t="shared" si="401"/>
        <v>0.1198019801980198</v>
      </c>
      <c r="AP84" s="22">
        <f t="shared" si="314"/>
        <v>0.40333333333333332</v>
      </c>
      <c r="AQ84" s="21">
        <f>SUM(AQ85:AQ89)</f>
        <v>19561882.990000002</v>
      </c>
      <c r="AR84" s="21">
        <f t="shared" ref="AR84:AS84" si="453">SUM(AR85:AR89)</f>
        <v>7225189.0899999989</v>
      </c>
      <c r="AS84" s="21">
        <f t="shared" si="453"/>
        <v>6154802.3400000008</v>
      </c>
      <c r="AT84" s="22">
        <f t="shared" si="316"/>
        <v>0.3693503889013906</v>
      </c>
      <c r="AU84" s="22">
        <f t="shared" si="317"/>
        <v>1.1739108245676007</v>
      </c>
      <c r="AV84" s="21">
        <f>SUM(AV85:AV89)</f>
        <v>1993119.36</v>
      </c>
      <c r="AW84" s="21">
        <f>SUM(AW85:AW89)</f>
        <v>1332823.99</v>
      </c>
      <c r="AX84" s="21">
        <f>SUM(AX85:AX89)</f>
        <v>1300384.53</v>
      </c>
      <c r="AY84" s="22">
        <f t="shared" si="318"/>
        <v>0.66871258026413427</v>
      </c>
      <c r="AZ84" s="22">
        <f t="shared" si="319"/>
        <v>1.0249460519189659</v>
      </c>
      <c r="BA84" s="21">
        <f>SUM(BA85:BA89)</f>
        <v>434932</v>
      </c>
      <c r="BB84" s="21">
        <f>SUM(BB85:BB89)</f>
        <v>338602.56999999995</v>
      </c>
      <c r="BC84" s="21">
        <f>SUM(BC85:BC89)</f>
        <v>423952.69</v>
      </c>
      <c r="BD84" s="22">
        <f t="shared" si="320"/>
        <v>0.77851841207361139</v>
      </c>
      <c r="BE84" s="22">
        <f t="shared" si="321"/>
        <v>0.79868008385558287</v>
      </c>
      <c r="BF84" s="21">
        <f>SUM(BF85:BF89)</f>
        <v>1183476.21</v>
      </c>
      <c r="BG84" s="21">
        <f>SUM(BG85:BG89)</f>
        <v>495443.20999999996</v>
      </c>
      <c r="BH84" s="21">
        <f>SUM(BH85:BH89)</f>
        <v>378252.18</v>
      </c>
      <c r="BI84" s="22">
        <f t="shared" si="322"/>
        <v>0.41863385661127905</v>
      </c>
      <c r="BJ84" s="22">
        <f t="shared" si="323"/>
        <v>1.3098224840369723</v>
      </c>
      <c r="BK84" s="21">
        <f>SUM(BK85:BK89)</f>
        <v>43167</v>
      </c>
      <c r="BL84" s="21">
        <f>SUM(BL85:BL89)</f>
        <v>32066.66</v>
      </c>
      <c r="BM84" s="21">
        <f>SUM(BM85:BM89)</f>
        <v>18499.98</v>
      </c>
      <c r="BN84" s="22">
        <f t="shared" ref="BN84:BN108" si="454">IF(BL84&lt;=0," ",IF(BK84&lt;=0," ",IF(BL84/BK84*100&gt;200,"СВ.200",BL84/BK84)))</f>
        <v>0.74285125211388325</v>
      </c>
      <c r="BO84" s="22">
        <f t="shared" si="325"/>
        <v>1.733334846848483</v>
      </c>
      <c r="BP84" s="21">
        <f>SUM(BP85:BP89)</f>
        <v>880000</v>
      </c>
      <c r="BQ84" s="21">
        <f>SUM(BQ85:BQ89)</f>
        <v>897558.23</v>
      </c>
      <c r="BR84" s="21">
        <f>SUM(BR85:BR89)</f>
        <v>968872.51</v>
      </c>
      <c r="BS84" s="22">
        <f t="shared" si="326"/>
        <v>1.019952534090909</v>
      </c>
      <c r="BT84" s="22">
        <f t="shared" si="327"/>
        <v>0.92639456764027706</v>
      </c>
      <c r="BU84" s="21">
        <f>SUM(BU85:BU89)</f>
        <v>2395968.71</v>
      </c>
      <c r="BV84" s="21">
        <f>SUM(BV85:BV89)</f>
        <v>1787804.55</v>
      </c>
      <c r="BW84" s="21">
        <f>SUM(BW85:BW89)</f>
        <v>2153696.42</v>
      </c>
      <c r="BX84" s="22">
        <f t="shared" si="328"/>
        <v>0.74617191056722942</v>
      </c>
      <c r="BY84" s="22">
        <f t="shared" si="329"/>
        <v>0.8301098211418303</v>
      </c>
      <c r="BZ84" s="21">
        <f>SUM(BZ85:BZ89)</f>
        <v>9207910.7599999998</v>
      </c>
      <c r="CA84" s="21">
        <f>SUM(CA85:CA89)</f>
        <v>1092099.46</v>
      </c>
      <c r="CB84" s="21">
        <f>SUM(CB85:CB89)</f>
        <v>0</v>
      </c>
      <c r="CC84" s="22">
        <f t="shared" si="402"/>
        <v>0.11860447917720697</v>
      </c>
      <c r="CD84" s="22" t="str">
        <f t="shared" si="330"/>
        <v xml:space="preserve"> </v>
      </c>
      <c r="CE84" s="28">
        <f>SUM(CE85:CE89)</f>
        <v>715458.95</v>
      </c>
      <c r="CF84" s="28">
        <f t="shared" ref="CF84:CG84" si="455">SUM(CF85:CF89)</f>
        <v>802427.28</v>
      </c>
      <c r="CG84" s="28">
        <f t="shared" si="455"/>
        <v>309174.47000000003</v>
      </c>
      <c r="CH84" s="22">
        <f t="shared" si="332"/>
        <v>1.1215560026190183</v>
      </c>
      <c r="CI84" s="22" t="str">
        <f t="shared" si="350"/>
        <v>св.200</v>
      </c>
      <c r="CJ84" s="21">
        <f>SUM(CJ85:CJ89)</f>
        <v>711550</v>
      </c>
      <c r="CK84" s="21">
        <f>SUM(CK85:CK89)</f>
        <v>800839.99</v>
      </c>
      <c r="CL84" s="21">
        <f>SUM(CL85:CL89)</f>
        <v>281086.51</v>
      </c>
      <c r="CM84" s="22">
        <f t="shared" si="333"/>
        <v>1.125486599676762</v>
      </c>
      <c r="CN84" s="22" t="str">
        <f t="shared" si="351"/>
        <v>св.200</v>
      </c>
      <c r="CO84" s="21">
        <f>SUM(CO85:CO89)</f>
        <v>3908.95</v>
      </c>
      <c r="CP84" s="21">
        <f>SUM(CP85:CP89)</f>
        <v>1587.29</v>
      </c>
      <c r="CQ84" s="21">
        <f>SUM(CQ85:CQ89)</f>
        <v>28087.96</v>
      </c>
      <c r="CR84" s="22">
        <f t="shared" si="334"/>
        <v>0.40606556747975803</v>
      </c>
      <c r="CS84" s="22">
        <f t="shared" si="335"/>
        <v>5.6511402038453486E-2</v>
      </c>
      <c r="CT84" s="21">
        <f>SUM(CT85:CT89)</f>
        <v>0</v>
      </c>
      <c r="CU84" s="21">
        <f>SUM(CU85:CU89)</f>
        <v>0</v>
      </c>
      <c r="CV84" s="21">
        <f>SUM(CV85:CV89)</f>
        <v>0</v>
      </c>
      <c r="CW84" s="41" t="str">
        <f t="shared" si="352"/>
        <v xml:space="preserve"> </v>
      </c>
      <c r="CX84" s="41" t="str">
        <f t="shared" si="353"/>
        <v xml:space="preserve"> </v>
      </c>
      <c r="CY84" s="21">
        <f>SUM(CY85:CY89)</f>
        <v>0</v>
      </c>
      <c r="CZ84" s="21">
        <f>SUM(CZ85:CZ89)</f>
        <v>0</v>
      </c>
      <c r="DA84" s="21">
        <f>SUM(DA85:DA89)</f>
        <v>0</v>
      </c>
      <c r="DB84" s="22" t="str">
        <f t="shared" si="336"/>
        <v xml:space="preserve"> </v>
      </c>
      <c r="DC84" s="22" t="str">
        <f t="shared" si="337"/>
        <v xml:space="preserve"> </v>
      </c>
      <c r="DD84" s="21">
        <f>SUM(DD85:DD89)</f>
        <v>203050</v>
      </c>
      <c r="DE84" s="21">
        <f>SUM(DE85:DE89)</f>
        <v>259916.34</v>
      </c>
      <c r="DF84" s="21">
        <f>SUM(DF85:DF89)</f>
        <v>8244.52</v>
      </c>
      <c r="DG84" s="22">
        <f t="shared" si="338"/>
        <v>1.2800607732085694</v>
      </c>
      <c r="DH84" s="22" t="str">
        <f t="shared" si="339"/>
        <v>св.200</v>
      </c>
      <c r="DI84" s="21">
        <f>SUM(DI85:DI89)</f>
        <v>0</v>
      </c>
      <c r="DJ84" s="21">
        <f>SUM(DJ85:DJ89)</f>
        <v>-2495.4699999999998</v>
      </c>
      <c r="DK84" s="22">
        <f t="shared" si="446"/>
        <v>0</v>
      </c>
      <c r="DL84" s="21">
        <f>SUM(DL85:DL89)</f>
        <v>2504800</v>
      </c>
      <c r="DM84" s="21">
        <f>SUM(DM85:DM89)</f>
        <v>175800</v>
      </c>
      <c r="DN84" s="21">
        <f>SUM(DN85:DN89)</f>
        <v>596220.51</v>
      </c>
      <c r="DO84" s="22">
        <f t="shared" si="340"/>
        <v>7.0185244330884702E-2</v>
      </c>
      <c r="DP84" s="22">
        <f t="shared" si="341"/>
        <v>0.29485735068053931</v>
      </c>
      <c r="DQ84" s="21">
        <f>SUM(DQ85:DQ89)</f>
        <v>0</v>
      </c>
      <c r="DR84" s="21">
        <f>SUM(DR85:DR89)</f>
        <v>0</v>
      </c>
      <c r="DS84" s="21">
        <f>SUM(DS85:DS89)</f>
        <v>0</v>
      </c>
      <c r="DT84" s="22" t="str">
        <f t="shared" si="449"/>
        <v xml:space="preserve"> </v>
      </c>
      <c r="DU84" s="22" t="str">
        <f t="shared" si="450"/>
        <v xml:space="preserve"> </v>
      </c>
    </row>
    <row r="85" spans="1:125" s="29" customFormat="1" ht="14.25" customHeight="1" outlineLevel="1" x14ac:dyDescent="0.25">
      <c r="A85" s="16">
        <v>67</v>
      </c>
      <c r="B85" s="8" t="s">
        <v>37</v>
      </c>
      <c r="C85" s="24">
        <f t="shared" ref="C85:D89" si="456">H85+AQ85</f>
        <v>52616964.560000002</v>
      </c>
      <c r="D85" s="56">
        <f t="shared" si="456"/>
        <v>29215481.880000003</v>
      </c>
      <c r="E85" s="24">
        <f t="shared" ref="E85:E89" si="457">J85+AS85</f>
        <v>26135170.34</v>
      </c>
      <c r="F85" s="25">
        <f t="shared" si="344"/>
        <v>0.55524833339036694</v>
      </c>
      <c r="G85" s="25">
        <f t="shared" si="345"/>
        <v>1.1178607791694999</v>
      </c>
      <c r="H85" s="15">
        <f t="shared" ref="H85:J89" si="458">W85++AG85+M85+AB85+AL85+R85</f>
        <v>41436393.350000001</v>
      </c>
      <c r="I85" s="20">
        <f t="shared" si="458"/>
        <v>28172920.190000001</v>
      </c>
      <c r="J85" s="15">
        <f>Y85++AI85+O85+AD85+AN85+T85</f>
        <v>24914001.59</v>
      </c>
      <c r="K85" s="25">
        <f t="shared" si="302"/>
        <v>0.6799076346252515</v>
      </c>
      <c r="L85" s="25">
        <f t="shared" si="303"/>
        <v>1.1308067107657274</v>
      </c>
      <c r="M85" s="45">
        <v>27872707.27</v>
      </c>
      <c r="N85" s="45">
        <v>20592010.559999999</v>
      </c>
      <c r="O85" s="45">
        <v>18929259.989999998</v>
      </c>
      <c r="P85" s="25">
        <f t="shared" si="304"/>
        <v>0.73878760181159819</v>
      </c>
      <c r="Q85" s="25">
        <f t="shared" si="305"/>
        <v>1.0878402309904562</v>
      </c>
      <c r="R85" s="45">
        <v>1139342.68</v>
      </c>
      <c r="S85" s="45">
        <v>834395.78</v>
      </c>
      <c r="T85" s="45">
        <v>692973.51</v>
      </c>
      <c r="U85" s="25">
        <f t="shared" si="306"/>
        <v>0.73234839232038607</v>
      </c>
      <c r="V85" s="25">
        <f t="shared" si="307"/>
        <v>1.2040803406756486</v>
      </c>
      <c r="W85" s="45"/>
      <c r="X85" s="45">
        <v>4664.1400000000003</v>
      </c>
      <c r="Y85" s="45"/>
      <c r="Z85" s="25" t="str">
        <f t="shared" si="308"/>
        <v xml:space="preserve"> </v>
      </c>
      <c r="AA85" s="25" t="str">
        <f t="shared" si="309"/>
        <v xml:space="preserve"> </v>
      </c>
      <c r="AB85" s="45">
        <v>1206400</v>
      </c>
      <c r="AC85" s="45">
        <v>383288.59</v>
      </c>
      <c r="AD85" s="45">
        <v>305873.83</v>
      </c>
      <c r="AE85" s="25">
        <f t="shared" si="310"/>
        <v>0.3177126906498674</v>
      </c>
      <c r="AF85" s="25">
        <f t="shared" si="311"/>
        <v>1.2530937674530704</v>
      </c>
      <c r="AG85" s="45">
        <v>11217843.4</v>
      </c>
      <c r="AH85" s="45">
        <v>6358561.1200000001</v>
      </c>
      <c r="AI85" s="45">
        <v>4985894.26</v>
      </c>
      <c r="AJ85" s="25">
        <f t="shared" si="312"/>
        <v>0.56682562710761319</v>
      </c>
      <c r="AK85" s="25">
        <f>IF(AI85=0," ",IF(AH85/AI85*100&gt;200,"св.200",AH85/AI85))</f>
        <v>1.2753100624320099</v>
      </c>
      <c r="AL85" s="45">
        <v>100</v>
      </c>
      <c r="AM85" s="45"/>
      <c r="AN85" s="45"/>
      <c r="AO85" s="25" t="str">
        <f t="shared" ref="AO85:AO118" si="459">IF(AM85&lt;=0," ",IF(AL85&lt;=0," ",IF(AM85/AL85*100&gt;200,"СВ.200",AM85/AL85)))</f>
        <v xml:space="preserve"> </v>
      </c>
      <c r="AP85" s="25" t="str">
        <f t="shared" si="314"/>
        <v xml:space="preserve"> </v>
      </c>
      <c r="AQ85" s="9">
        <f>AV85+BA85+BF85+BK85+BP85+BU85+BZ85+CE85+CY85+DD85+DL85+CT85+DQ85</f>
        <v>11180571.210000001</v>
      </c>
      <c r="AR85" s="9">
        <f>AW85+BB85+BG85+BL85+BQ85+BV85+CA85+CF85+CZ85+DE85+DM85+CU85+DI85+DR85</f>
        <v>1042561.69</v>
      </c>
      <c r="AS85" s="9">
        <f>AX85+BC85+BH85+BM85+BR85+BW85+CB85+CG85+DA85+DF85+DN85+CV85+DJ85</f>
        <v>1221168.75</v>
      </c>
      <c r="AT85" s="25">
        <f t="shared" si="316"/>
        <v>9.3247623079178957E-2</v>
      </c>
      <c r="AU85" s="25">
        <f t="shared" si="317"/>
        <v>0.85374088552462546</v>
      </c>
      <c r="AV85" s="45">
        <v>1243119.3600000001</v>
      </c>
      <c r="AW85" s="45">
        <v>522408.7</v>
      </c>
      <c r="AX85" s="45">
        <v>340656.24</v>
      </c>
      <c r="AY85" s="25">
        <f t="shared" si="318"/>
        <v>0.42024017709771649</v>
      </c>
      <c r="AZ85" s="25">
        <f>IF(AW85&lt;=0," ",IF(AW85/AX85*100&gt;200,"св.200",AW85/AX85))</f>
        <v>1.5335362710514271</v>
      </c>
      <c r="BA85" s="45"/>
      <c r="BB85" s="45">
        <v>179250</v>
      </c>
      <c r="BC85" s="45">
        <v>179250</v>
      </c>
      <c r="BD85" s="25" t="str">
        <f t="shared" si="320"/>
        <v xml:space="preserve"> </v>
      </c>
      <c r="BE85" s="25">
        <f t="shared" si="321"/>
        <v>1</v>
      </c>
      <c r="BF85" s="45">
        <v>706221.09</v>
      </c>
      <c r="BG85" s="45">
        <v>78493.399999999994</v>
      </c>
      <c r="BH85" s="45">
        <v>88936.33</v>
      </c>
      <c r="BI85" s="25">
        <f t="shared" si="322"/>
        <v>0.1111456470380968</v>
      </c>
      <c r="BJ85" s="25">
        <f t="shared" si="323"/>
        <v>0.88257970617856607</v>
      </c>
      <c r="BK85" s="45"/>
      <c r="BL85" s="45"/>
      <c r="BM85" s="45"/>
      <c r="BN85" s="25" t="str">
        <f t="shared" si="454"/>
        <v xml:space="preserve"> </v>
      </c>
      <c r="BO85" s="25" t="str">
        <f t="shared" si="325"/>
        <v xml:space="preserve"> </v>
      </c>
      <c r="BP85" s="45"/>
      <c r="BQ85" s="45"/>
      <c r="BR85" s="45"/>
      <c r="BS85" s="25" t="str">
        <f t="shared" si="326"/>
        <v xml:space="preserve"> </v>
      </c>
      <c r="BT85" s="25" t="str">
        <f t="shared" si="327"/>
        <v xml:space="preserve"> </v>
      </c>
      <c r="BU85" s="45">
        <v>450000</v>
      </c>
      <c r="BV85" s="45">
        <v>44400</v>
      </c>
      <c r="BW85" s="45">
        <v>20450</v>
      </c>
      <c r="BX85" s="25">
        <f t="shared" si="328"/>
        <v>9.8666666666666666E-2</v>
      </c>
      <c r="BY85" s="25" t="str">
        <f t="shared" si="329"/>
        <v>св.200</v>
      </c>
      <c r="BZ85" s="45">
        <v>6201230.7599999998</v>
      </c>
      <c r="CA85" s="45"/>
      <c r="CB85" s="45"/>
      <c r="CC85" s="25" t="str">
        <f t="shared" si="402"/>
        <v xml:space="preserve"> </v>
      </c>
      <c r="CD85" s="25" t="str">
        <f t="shared" si="330"/>
        <v xml:space="preserve"> </v>
      </c>
      <c r="CE85" s="24">
        <f t="shared" ref="CE85:CG89" si="460">CJ85+CO85</f>
        <v>80000</v>
      </c>
      <c r="CF85" s="24">
        <f t="shared" si="460"/>
        <v>45009.59</v>
      </c>
      <c r="CG85" s="24">
        <f t="shared" si="460"/>
        <v>42678.47</v>
      </c>
      <c r="CH85" s="25">
        <f t="shared" si="332"/>
        <v>0.56261987499999999</v>
      </c>
      <c r="CI85" s="25">
        <f t="shared" si="350"/>
        <v>1.0546205147466625</v>
      </c>
      <c r="CJ85" s="45">
        <v>80000</v>
      </c>
      <c r="CK85" s="45">
        <v>45009.59</v>
      </c>
      <c r="CL85" s="45">
        <v>42678.47</v>
      </c>
      <c r="CM85" s="25">
        <f t="shared" si="333"/>
        <v>0.56261987499999999</v>
      </c>
      <c r="CN85" s="25">
        <f t="shared" si="351"/>
        <v>1.0546205147466625</v>
      </c>
      <c r="CO85" s="45"/>
      <c r="CP85" s="45"/>
      <c r="CQ85" s="45"/>
      <c r="CR85" s="25" t="str">
        <f t="shared" si="334"/>
        <v xml:space="preserve"> </v>
      </c>
      <c r="CS85" s="25" t="str">
        <f t="shared" si="335"/>
        <v xml:space="preserve"> </v>
      </c>
      <c r="CT85" s="45"/>
      <c r="CU85" s="45"/>
      <c r="CV85" s="45"/>
      <c r="CW85" s="25" t="str">
        <f t="shared" si="352"/>
        <v xml:space="preserve"> </v>
      </c>
      <c r="CX85" s="25" t="str">
        <f t="shared" si="353"/>
        <v xml:space="preserve"> </v>
      </c>
      <c r="CY85" s="45"/>
      <c r="CZ85" s="45"/>
      <c r="DA85" s="45"/>
      <c r="DB85" s="25" t="str">
        <f t="shared" si="336"/>
        <v xml:space="preserve"> </v>
      </c>
      <c r="DC85" s="25" t="str">
        <f t="shared" si="337"/>
        <v xml:space="preserve"> </v>
      </c>
      <c r="DD85" s="45"/>
      <c r="DE85" s="45"/>
      <c r="DF85" s="45"/>
      <c r="DG85" s="25" t="str">
        <f>IF(DE85&lt;=0," ",IF(DF85&lt;=0," ",IF(DE85/DF85*100&gt;200,"СВ.200",DE85/DF85)))</f>
        <v xml:space="preserve"> </v>
      </c>
      <c r="DH85" s="25" t="str">
        <f t="shared" si="339"/>
        <v xml:space="preserve"> </v>
      </c>
      <c r="DI85" s="45"/>
      <c r="DJ85" s="45"/>
      <c r="DK85" s="25" t="str">
        <f t="shared" si="446"/>
        <v xml:space="preserve"> </v>
      </c>
      <c r="DL85" s="45">
        <v>2500000</v>
      </c>
      <c r="DM85" s="45">
        <v>173000</v>
      </c>
      <c r="DN85" s="45">
        <v>549197.71</v>
      </c>
      <c r="DO85" s="25">
        <f t="shared" si="340"/>
        <v>6.9199999999999998E-2</v>
      </c>
      <c r="DP85" s="25">
        <f t="shared" si="341"/>
        <v>0.31500495513719462</v>
      </c>
      <c r="DQ85" s="45"/>
      <c r="DR85" s="45"/>
      <c r="DS85" s="31"/>
      <c r="DT85" s="25" t="str">
        <f t="shared" si="449"/>
        <v xml:space="preserve"> </v>
      </c>
      <c r="DU85" s="25" t="str">
        <f t="shared" si="450"/>
        <v xml:space="preserve"> </v>
      </c>
    </row>
    <row r="86" spans="1:125" s="29" customFormat="1" ht="15.75" customHeight="1" outlineLevel="1" x14ac:dyDescent="0.25">
      <c r="A86" s="16">
        <f>A85+1</f>
        <v>68</v>
      </c>
      <c r="B86" s="8" t="s">
        <v>74</v>
      </c>
      <c r="C86" s="24">
        <f t="shared" si="456"/>
        <v>91684944</v>
      </c>
      <c r="D86" s="24">
        <f t="shared" si="456"/>
        <v>63475304.329999998</v>
      </c>
      <c r="E86" s="24">
        <f t="shared" si="457"/>
        <v>55321368.75</v>
      </c>
      <c r="F86" s="25">
        <f t="shared" si="344"/>
        <v>0.69231982439777684</v>
      </c>
      <c r="G86" s="25">
        <f t="shared" si="345"/>
        <v>1.1473921517894474</v>
      </c>
      <c r="H86" s="15">
        <f t="shared" si="458"/>
        <v>86264880</v>
      </c>
      <c r="I86" s="20">
        <f t="shared" si="458"/>
        <v>57988776.68</v>
      </c>
      <c r="J86" s="15">
        <f t="shared" si="458"/>
        <v>51223809.859999999</v>
      </c>
      <c r="K86" s="25">
        <f t="shared" si="302"/>
        <v>0.67221767050507697</v>
      </c>
      <c r="L86" s="25">
        <f t="shared" si="303"/>
        <v>1.1320668423237037</v>
      </c>
      <c r="M86" s="45">
        <v>76991500</v>
      </c>
      <c r="N86" s="45">
        <v>53997953.350000001</v>
      </c>
      <c r="O86" s="45">
        <v>48406655.5</v>
      </c>
      <c r="P86" s="25">
        <f t="shared" si="304"/>
        <v>0.70134954313138465</v>
      </c>
      <c r="Q86" s="25">
        <f t="shared" si="305"/>
        <v>1.1155067994730601</v>
      </c>
      <c r="R86" s="45">
        <v>1823380</v>
      </c>
      <c r="S86" s="45">
        <v>1352100.33</v>
      </c>
      <c r="T86" s="45">
        <v>1125883.72</v>
      </c>
      <c r="U86" s="25">
        <f t="shared" si="306"/>
        <v>0.74153513255602233</v>
      </c>
      <c r="V86" s="25">
        <f t="shared" si="307"/>
        <v>1.2009235998189938</v>
      </c>
      <c r="W86" s="45"/>
      <c r="X86" s="45">
        <v>71.5</v>
      </c>
      <c r="Y86" s="45">
        <v>373.5</v>
      </c>
      <c r="Z86" s="25" t="str">
        <f t="shared" si="308"/>
        <v xml:space="preserve"> </v>
      </c>
      <c r="AA86" s="25">
        <f t="shared" si="309"/>
        <v>0.19143239625167335</v>
      </c>
      <c r="AB86" s="45">
        <v>3500000</v>
      </c>
      <c r="AC86" s="45">
        <v>339474.29</v>
      </c>
      <c r="AD86" s="45">
        <v>356875.15</v>
      </c>
      <c r="AE86" s="25">
        <f t="shared" si="310"/>
        <v>9.6992654285714283E-2</v>
      </c>
      <c r="AF86" s="25">
        <f>IF(AD86&lt;=0," ",IF(AC86/AD86*100&gt;200,"св.200",AC86/AD86))</f>
        <v>0.95124104326120762</v>
      </c>
      <c r="AG86" s="45">
        <v>3950000</v>
      </c>
      <c r="AH86" s="45">
        <v>2299177.21</v>
      </c>
      <c r="AI86" s="45">
        <v>1334021.99</v>
      </c>
      <c r="AJ86" s="25">
        <f t="shared" si="312"/>
        <v>0.58207017974683539</v>
      </c>
      <c r="AK86" s="25">
        <f>IF(AH86&lt;=0," ",IF(AH86/AI86*100&gt;200,"св.200",AH86/AI86))</f>
        <v>1.7234927364278305</v>
      </c>
      <c r="AL86" s="45"/>
      <c r="AM86" s="45"/>
      <c r="AN86" s="45"/>
      <c r="AO86" s="25" t="str">
        <f t="shared" si="459"/>
        <v xml:space="preserve"> </v>
      </c>
      <c r="AP86" s="25" t="str">
        <f t="shared" si="314"/>
        <v xml:space="preserve"> </v>
      </c>
      <c r="AQ86" s="9">
        <f>AV86+BA86+BF86+BK86+BP86+BU86+BZ86+CE86+CY86+DD86+DL86+CT86+DQ86</f>
        <v>5420064</v>
      </c>
      <c r="AR86" s="9">
        <f>AW86+BB86+BG86+BL86+BQ86+BV86+CA86+CF86+CZ86+DE86+DM86+CU86+DI86+DR86+10646.8</f>
        <v>5486527.6500000004</v>
      </c>
      <c r="AS86" s="9">
        <f>AX86+BC86+BH86+BM86+BR86+BW86+CB86+CG86+DA86+DF86+DN86+CV86+DJ86</f>
        <v>4097558.89</v>
      </c>
      <c r="AT86" s="25">
        <f t="shared" si="316"/>
        <v>1.0122625212543617</v>
      </c>
      <c r="AU86" s="25">
        <f t="shared" si="317"/>
        <v>1.3389746913436062</v>
      </c>
      <c r="AV86" s="45">
        <v>750000</v>
      </c>
      <c r="AW86" s="45">
        <v>810415.29</v>
      </c>
      <c r="AX86" s="45">
        <v>959728.29</v>
      </c>
      <c r="AY86" s="25">
        <f t="shared" si="318"/>
        <v>1.0805537199999999</v>
      </c>
      <c r="AZ86" s="25">
        <f t="shared" si="319"/>
        <v>0.84442159144855466</v>
      </c>
      <c r="BA86" s="45">
        <v>108240</v>
      </c>
      <c r="BB86" s="45"/>
      <c r="BC86" s="45"/>
      <c r="BD86" s="25" t="str">
        <f t="shared" si="320"/>
        <v xml:space="preserve"> </v>
      </c>
      <c r="BE86" s="25" t="str">
        <f t="shared" si="321"/>
        <v xml:space="preserve"> </v>
      </c>
      <c r="BF86" s="45">
        <v>386461</v>
      </c>
      <c r="BG86" s="45">
        <v>336034.04</v>
      </c>
      <c r="BH86" s="45">
        <v>258277.78</v>
      </c>
      <c r="BI86" s="25">
        <f t="shared" si="322"/>
        <v>0.86951604430977503</v>
      </c>
      <c r="BJ86" s="25">
        <f t="shared" si="323"/>
        <v>1.3010567149833794</v>
      </c>
      <c r="BK86" s="45"/>
      <c r="BL86" s="45"/>
      <c r="BM86" s="45"/>
      <c r="BN86" s="25" t="str">
        <f t="shared" si="454"/>
        <v xml:space="preserve"> </v>
      </c>
      <c r="BO86" s="25" t="str">
        <f t="shared" si="325"/>
        <v xml:space="preserve"> </v>
      </c>
      <c r="BP86" s="45">
        <v>880000</v>
      </c>
      <c r="BQ86" s="45">
        <v>897558.23</v>
      </c>
      <c r="BR86" s="45">
        <v>968872.51</v>
      </c>
      <c r="BS86" s="25">
        <f t="shared" si="326"/>
        <v>1.019952534090909</v>
      </c>
      <c r="BT86" s="25">
        <f t="shared" si="327"/>
        <v>0.92639456764027706</v>
      </c>
      <c r="BU86" s="45">
        <v>1443150</v>
      </c>
      <c r="BV86" s="45">
        <v>1383506.3</v>
      </c>
      <c r="BW86" s="45">
        <v>1664027.75</v>
      </c>
      <c r="BX86" s="25">
        <f t="shared" si="328"/>
        <v>0.95867117070297614</v>
      </c>
      <c r="BY86" s="25">
        <f t="shared" si="329"/>
        <v>0.83142020918821824</v>
      </c>
      <c r="BZ86" s="45">
        <v>1017613</v>
      </c>
      <c r="CA86" s="45">
        <v>1031032.96</v>
      </c>
      <c r="CB86" s="45"/>
      <c r="CC86" s="25">
        <f t="shared" si="402"/>
        <v>1.0131876852988317</v>
      </c>
      <c r="CD86" s="25" t="str">
        <f t="shared" si="330"/>
        <v xml:space="preserve"> </v>
      </c>
      <c r="CE86" s="24">
        <f t="shared" si="460"/>
        <v>631550</v>
      </c>
      <c r="CF86" s="24">
        <f t="shared" si="460"/>
        <v>757417.69000000006</v>
      </c>
      <c r="CG86" s="24">
        <f t="shared" si="460"/>
        <v>238408.04</v>
      </c>
      <c r="CH86" s="25">
        <f t="shared" si="332"/>
        <v>1.1992996437336712</v>
      </c>
      <c r="CI86" s="25" t="str">
        <f t="shared" si="350"/>
        <v>св.200</v>
      </c>
      <c r="CJ86" s="45">
        <v>631550</v>
      </c>
      <c r="CK86" s="45">
        <v>755830.4</v>
      </c>
      <c r="CL86" s="45">
        <v>238408.04</v>
      </c>
      <c r="CM86" s="25">
        <f t="shared" si="333"/>
        <v>1.1967863193729713</v>
      </c>
      <c r="CN86" s="25" t="str">
        <f t="shared" si="351"/>
        <v>св.200</v>
      </c>
      <c r="CO86" s="45"/>
      <c r="CP86" s="45">
        <v>1587.29</v>
      </c>
      <c r="CQ86" s="45"/>
      <c r="CR86" s="25" t="str">
        <f t="shared" si="334"/>
        <v xml:space="preserve"> </v>
      </c>
      <c r="CS86" s="25" t="str">
        <f t="shared" si="335"/>
        <v xml:space="preserve"> </v>
      </c>
      <c r="CT86" s="45"/>
      <c r="CU86" s="45"/>
      <c r="CV86" s="45"/>
      <c r="CW86" s="25" t="str">
        <f t="shared" si="352"/>
        <v xml:space="preserve"> </v>
      </c>
      <c r="CX86" s="25" t="str">
        <f t="shared" si="353"/>
        <v xml:space="preserve"> </v>
      </c>
      <c r="CY86" s="45"/>
      <c r="CZ86" s="45"/>
      <c r="DA86" s="45"/>
      <c r="DB86" s="25" t="str">
        <f t="shared" si="336"/>
        <v xml:space="preserve"> </v>
      </c>
      <c r="DC86" s="25" t="str">
        <f t="shared" si="337"/>
        <v xml:space="preserve"> </v>
      </c>
      <c r="DD86" s="45">
        <v>203050</v>
      </c>
      <c r="DE86" s="45">
        <v>259916.34</v>
      </c>
      <c r="DF86" s="45">
        <v>8244.52</v>
      </c>
      <c r="DG86" s="25">
        <f t="shared" si="338"/>
        <v>1.2800607732085694</v>
      </c>
      <c r="DH86" s="25" t="str">
        <f t="shared" si="339"/>
        <v>св.200</v>
      </c>
      <c r="DI86" s="45"/>
      <c r="DJ86" s="45"/>
      <c r="DK86" s="25" t="str">
        <f t="shared" si="446"/>
        <v xml:space="preserve"> </v>
      </c>
      <c r="DL86" s="45"/>
      <c r="DM86" s="45"/>
      <c r="DN86" s="45"/>
      <c r="DO86" s="25" t="str">
        <f t="shared" si="340"/>
        <v xml:space="preserve"> </v>
      </c>
      <c r="DP86" s="25" t="str">
        <f t="shared" si="341"/>
        <v xml:space="preserve"> </v>
      </c>
      <c r="DQ86" s="45"/>
      <c r="DR86" s="45"/>
      <c r="DS86" s="31"/>
      <c r="DT86" s="25" t="str">
        <f t="shared" si="449"/>
        <v xml:space="preserve"> </v>
      </c>
      <c r="DU86" s="25" t="str">
        <f t="shared" si="450"/>
        <v xml:space="preserve"> </v>
      </c>
    </row>
    <row r="87" spans="1:125" s="29" customFormat="1" ht="15.75" customHeight="1" outlineLevel="1" x14ac:dyDescent="0.25">
      <c r="A87" s="16">
        <f t="shared" ref="A87:A89" si="461">A86+1</f>
        <v>69</v>
      </c>
      <c r="B87" s="8" t="s">
        <v>95</v>
      </c>
      <c r="C87" s="24">
        <f t="shared" si="456"/>
        <v>3787193.2199999997</v>
      </c>
      <c r="D87" s="24">
        <f t="shared" si="456"/>
        <v>1068439.92</v>
      </c>
      <c r="E87" s="24">
        <f t="shared" si="457"/>
        <v>663449.64</v>
      </c>
      <c r="F87" s="25">
        <f t="shared" si="344"/>
        <v>0.28211919961136811</v>
      </c>
      <c r="G87" s="25">
        <f t="shared" si="345"/>
        <v>1.6104310795918133</v>
      </c>
      <c r="H87" s="15">
        <f t="shared" si="458"/>
        <v>1550483.7</v>
      </c>
      <c r="I87" s="20">
        <f t="shared" si="458"/>
        <v>811324.33</v>
      </c>
      <c r="J87" s="15">
        <f t="shared" si="458"/>
        <v>385036.55</v>
      </c>
      <c r="K87" s="25">
        <f t="shared" si="302"/>
        <v>0.52327175706523066</v>
      </c>
      <c r="L87" s="25" t="str">
        <f t="shared" si="303"/>
        <v>св.200</v>
      </c>
      <c r="M87" s="45">
        <v>235500</v>
      </c>
      <c r="N87" s="45">
        <v>159501.31</v>
      </c>
      <c r="O87" s="45">
        <v>152250.56</v>
      </c>
      <c r="P87" s="25">
        <f t="shared" si="304"/>
        <v>0.67728794055201702</v>
      </c>
      <c r="Q87" s="25">
        <f t="shared" si="305"/>
        <v>1.0476237985594272</v>
      </c>
      <c r="R87" s="45"/>
      <c r="S87" s="45"/>
      <c r="T87" s="45"/>
      <c r="U87" s="25" t="str">
        <f t="shared" si="306"/>
        <v xml:space="preserve"> </v>
      </c>
      <c r="V87" s="25" t="str">
        <f t="shared" ref="V87:V89" si="462">IF(S87=0," ",IF(S87/T87*100&gt;200,"св.200",S87/T87))</f>
        <v xml:space="preserve"> </v>
      </c>
      <c r="W87" s="45">
        <v>24983.7</v>
      </c>
      <c r="X87" s="45">
        <v>25580.1</v>
      </c>
      <c r="Y87" s="45">
        <v>11197.5</v>
      </c>
      <c r="Z87" s="25">
        <f t="shared" si="308"/>
        <v>1.0238715642598974</v>
      </c>
      <c r="AA87" s="25" t="str">
        <f t="shared" si="309"/>
        <v>св.200</v>
      </c>
      <c r="AB87" s="45">
        <v>480000</v>
      </c>
      <c r="AC87" s="45">
        <v>271166</v>
      </c>
      <c r="AD87" s="45">
        <v>32122.23</v>
      </c>
      <c r="AE87" s="25">
        <f t="shared" si="310"/>
        <v>0.5649291666666667</v>
      </c>
      <c r="AF87" s="25" t="str">
        <f t="shared" ref="AF87:AF88" si="463">IF(AC87&lt;=0," ",IF(AC87/AD87*100&gt;200,"св.200",AC87/AD87))</f>
        <v>св.200</v>
      </c>
      <c r="AG87" s="45">
        <v>810000</v>
      </c>
      <c r="AH87" s="45">
        <v>355076.92</v>
      </c>
      <c r="AI87" s="45">
        <v>189466.26</v>
      </c>
      <c r="AJ87" s="25">
        <f t="shared" si="312"/>
        <v>0.43836656790123457</v>
      </c>
      <c r="AK87" s="25">
        <f t="shared" si="313"/>
        <v>1.8740905108909627</v>
      </c>
      <c r="AL87" s="45"/>
      <c r="AM87" s="45"/>
      <c r="AN87" s="45"/>
      <c r="AO87" s="25" t="str">
        <f t="shared" si="459"/>
        <v xml:space="preserve"> </v>
      </c>
      <c r="AP87" s="25" t="str">
        <f t="shared" si="314"/>
        <v xml:space="preserve"> </v>
      </c>
      <c r="AQ87" s="9">
        <f>AV87+BA87+BF87+BK87+BP87+BU87+BZ87+CE87+CY87+DD87+DL87+CT87+DQ87</f>
        <v>2236709.52</v>
      </c>
      <c r="AR87" s="9">
        <f>AW87+BB87+BG87+BL87+BQ87+BV87+CA87+CF87+CZ87+DE87+DM87+CU87+DI87+DR87</f>
        <v>257115.59000000003</v>
      </c>
      <c r="AS87" s="9">
        <f>AX87+BC87+BH87+BM87+BR87+BW87+CB87+CG87+DA87+DF87+DN87+CV87+DJ87</f>
        <v>278413.09000000003</v>
      </c>
      <c r="AT87" s="25">
        <f t="shared" si="316"/>
        <v>0.11495260680966746</v>
      </c>
      <c r="AU87" s="25">
        <f t="shared" si="317"/>
        <v>0.92350395593827861</v>
      </c>
      <c r="AV87" s="45"/>
      <c r="AW87" s="45"/>
      <c r="AX87" s="45"/>
      <c r="AY87" s="25" t="str">
        <f t="shared" si="318"/>
        <v xml:space="preserve"> </v>
      </c>
      <c r="AZ87" s="25" t="str">
        <f t="shared" si="319"/>
        <v xml:space="preserve"> </v>
      </c>
      <c r="BA87" s="45">
        <v>11460</v>
      </c>
      <c r="BB87" s="45">
        <v>7176.36</v>
      </c>
      <c r="BC87" s="45">
        <v>8771.92</v>
      </c>
      <c r="BD87" s="25">
        <f t="shared" si="320"/>
        <v>0.62620942408376956</v>
      </c>
      <c r="BE87" s="25">
        <f t="shared" si="321"/>
        <v>0.818105956278671</v>
      </c>
      <c r="BF87" s="45">
        <v>31276.12</v>
      </c>
      <c r="BG87" s="45">
        <v>31276.12</v>
      </c>
      <c r="BH87" s="45"/>
      <c r="BI87" s="25">
        <f t="shared" si="322"/>
        <v>1</v>
      </c>
      <c r="BJ87" s="25" t="str">
        <f t="shared" si="323"/>
        <v xml:space="preserve"> </v>
      </c>
      <c r="BK87" s="45">
        <v>43167</v>
      </c>
      <c r="BL87" s="45">
        <v>32066.66</v>
      </c>
      <c r="BM87" s="45">
        <v>18499.98</v>
      </c>
      <c r="BN87" s="25">
        <f t="shared" si="454"/>
        <v>0.74285125211388325</v>
      </c>
      <c r="BO87" s="25">
        <f t="shared" si="325"/>
        <v>1.733334846848483</v>
      </c>
      <c r="BP87" s="45"/>
      <c r="BQ87" s="45"/>
      <c r="BR87" s="45"/>
      <c r="BS87" s="25" t="str">
        <f t="shared" si="326"/>
        <v xml:space="preserve"> </v>
      </c>
      <c r="BT87" s="25" t="str">
        <f t="shared" si="327"/>
        <v xml:space="preserve"> </v>
      </c>
      <c r="BU87" s="45">
        <v>199997.45</v>
      </c>
      <c r="BV87" s="45">
        <v>169696.45</v>
      </c>
      <c r="BW87" s="45">
        <v>247941.19</v>
      </c>
      <c r="BX87" s="25">
        <f t="shared" si="328"/>
        <v>0.84849306828662063</v>
      </c>
      <c r="BY87" s="25">
        <f t="shared" si="329"/>
        <v>0.68442218092120966</v>
      </c>
      <c r="BZ87" s="45">
        <v>1942100</v>
      </c>
      <c r="CA87" s="45">
        <v>14100</v>
      </c>
      <c r="CB87" s="45"/>
      <c r="CC87" s="25">
        <f t="shared" si="402"/>
        <v>7.26018227691674E-3</v>
      </c>
      <c r="CD87" s="25" t="str">
        <f t="shared" si="330"/>
        <v xml:space="preserve"> </v>
      </c>
      <c r="CE87" s="24">
        <f t="shared" si="460"/>
        <v>3908.95</v>
      </c>
      <c r="CF87" s="24">
        <f t="shared" si="460"/>
        <v>0</v>
      </c>
      <c r="CG87" s="24">
        <f t="shared" si="460"/>
        <v>0</v>
      </c>
      <c r="CH87" s="25" t="str">
        <f t="shared" si="332"/>
        <v xml:space="preserve"> </v>
      </c>
      <c r="CI87" s="25" t="str">
        <f t="shared" si="350"/>
        <v xml:space="preserve"> </v>
      </c>
      <c r="CJ87" s="45"/>
      <c r="CK87" s="45"/>
      <c r="CL87" s="45"/>
      <c r="CM87" s="25" t="str">
        <f t="shared" si="333"/>
        <v xml:space="preserve"> </v>
      </c>
      <c r="CN87" s="25" t="str">
        <f t="shared" si="351"/>
        <v xml:space="preserve"> </v>
      </c>
      <c r="CO87" s="45">
        <v>3908.95</v>
      </c>
      <c r="CP87" s="45"/>
      <c r="CQ87" s="45"/>
      <c r="CR87" s="25" t="str">
        <f t="shared" si="334"/>
        <v xml:space="preserve"> </v>
      </c>
      <c r="CS87" s="25" t="str">
        <f t="shared" si="335"/>
        <v xml:space="preserve"> </v>
      </c>
      <c r="CT87" s="45"/>
      <c r="CU87" s="45"/>
      <c r="CV87" s="45"/>
      <c r="CW87" s="25" t="str">
        <f t="shared" si="352"/>
        <v xml:space="preserve"> </v>
      </c>
      <c r="CX87" s="25" t="str">
        <f t="shared" si="353"/>
        <v xml:space="preserve"> </v>
      </c>
      <c r="CY87" s="45"/>
      <c r="CZ87" s="45"/>
      <c r="DA87" s="45"/>
      <c r="DB87" s="25" t="str">
        <f t="shared" si="336"/>
        <v xml:space="preserve"> </v>
      </c>
      <c r="DC87" s="25" t="str">
        <f t="shared" si="337"/>
        <v xml:space="preserve"> </v>
      </c>
      <c r="DD87" s="45"/>
      <c r="DE87" s="45"/>
      <c r="DF87" s="45"/>
      <c r="DG87" s="25" t="str">
        <f t="shared" si="338"/>
        <v xml:space="preserve"> </v>
      </c>
      <c r="DH87" s="25" t="str">
        <f t="shared" si="339"/>
        <v xml:space="preserve"> </v>
      </c>
      <c r="DI87" s="45"/>
      <c r="DJ87" s="45"/>
      <c r="DK87" s="25" t="str">
        <f t="shared" si="446"/>
        <v xml:space="preserve"> </v>
      </c>
      <c r="DL87" s="45">
        <v>4800</v>
      </c>
      <c r="DM87" s="45">
        <v>2800</v>
      </c>
      <c r="DN87" s="45">
        <v>3200</v>
      </c>
      <c r="DO87" s="25">
        <f t="shared" si="340"/>
        <v>0.58333333333333337</v>
      </c>
      <c r="DP87" s="25">
        <f t="shared" si="341"/>
        <v>0.875</v>
      </c>
      <c r="DQ87" s="45"/>
      <c r="DR87" s="45"/>
      <c r="DS87" s="31"/>
      <c r="DT87" s="25" t="str">
        <f t="shared" si="449"/>
        <v xml:space="preserve"> </v>
      </c>
      <c r="DU87" s="25" t="str">
        <f t="shared" si="450"/>
        <v xml:space="preserve"> </v>
      </c>
    </row>
    <row r="88" spans="1:125" s="29" customFormat="1" ht="15.75" customHeight="1" outlineLevel="1" x14ac:dyDescent="0.25">
      <c r="A88" s="16">
        <f t="shared" si="461"/>
        <v>70</v>
      </c>
      <c r="B88" s="8" t="s">
        <v>29</v>
      </c>
      <c r="C88" s="24">
        <f t="shared" si="456"/>
        <v>1134508.3500000001</v>
      </c>
      <c r="D88" s="24">
        <f t="shared" si="456"/>
        <v>1008131.6</v>
      </c>
      <c r="E88" s="24">
        <f t="shared" si="457"/>
        <v>230002.28</v>
      </c>
      <c r="F88" s="25">
        <f t="shared" si="344"/>
        <v>0.88860659333181624</v>
      </c>
      <c r="G88" s="25" t="str">
        <f t="shared" si="345"/>
        <v>св.200</v>
      </c>
      <c r="H88" s="15">
        <f t="shared" si="458"/>
        <v>1021377</v>
      </c>
      <c r="I88" s="20">
        <f t="shared" si="458"/>
        <v>933988.5</v>
      </c>
      <c r="J88" s="15">
        <f>Y88++AI88+O88+AD88+AN88+T88</f>
        <v>121396.62</v>
      </c>
      <c r="K88" s="25">
        <f t="shared" si="302"/>
        <v>0.91444050531782095</v>
      </c>
      <c r="L88" s="25" t="str">
        <f t="shared" si="303"/>
        <v>св.200</v>
      </c>
      <c r="M88" s="45">
        <v>42300</v>
      </c>
      <c r="N88" s="45">
        <v>25417.88</v>
      </c>
      <c r="O88" s="45">
        <v>29063.59</v>
      </c>
      <c r="P88" s="25">
        <f t="shared" si="304"/>
        <v>0.60089550827423166</v>
      </c>
      <c r="Q88" s="25">
        <f t="shared" si="305"/>
        <v>0.87456091969367866</v>
      </c>
      <c r="R88" s="45"/>
      <c r="S88" s="45"/>
      <c r="T88" s="45"/>
      <c r="U88" s="25" t="str">
        <f t="shared" si="306"/>
        <v xml:space="preserve"> </v>
      </c>
      <c r="V88" s="25" t="str">
        <f t="shared" si="462"/>
        <v xml:space="preserve"> </v>
      </c>
      <c r="W88" s="45">
        <v>5000</v>
      </c>
      <c r="X88" s="45"/>
      <c r="Y88" s="45">
        <v>467.47</v>
      </c>
      <c r="Z88" s="25" t="str">
        <f t="shared" si="308"/>
        <v xml:space="preserve"> </v>
      </c>
      <c r="AA88" s="25"/>
      <c r="AB88" s="45">
        <v>75000</v>
      </c>
      <c r="AC88" s="45">
        <v>1192.96</v>
      </c>
      <c r="AD88" s="45">
        <v>2861.88</v>
      </c>
      <c r="AE88" s="25">
        <f t="shared" si="310"/>
        <v>1.5906133333333333E-2</v>
      </c>
      <c r="AF88" s="25">
        <f t="shared" si="463"/>
        <v>0.41684487120354452</v>
      </c>
      <c r="AG88" s="45">
        <v>899077</v>
      </c>
      <c r="AH88" s="45">
        <v>907377.66</v>
      </c>
      <c r="AI88" s="45">
        <v>89003.68</v>
      </c>
      <c r="AJ88" s="25">
        <f t="shared" si="312"/>
        <v>1.0092324239191972</v>
      </c>
      <c r="AK88" s="25" t="str">
        <f>IF(AI88=0," ",IF(AH88/AI88*100&gt;200,"св.200",AH88/AI88))</f>
        <v>св.200</v>
      </c>
      <c r="AL88" s="45"/>
      <c r="AM88" s="45"/>
      <c r="AN88" s="45"/>
      <c r="AO88" s="25" t="str">
        <f t="shared" si="459"/>
        <v xml:space="preserve"> </v>
      </c>
      <c r="AP88" s="25" t="str">
        <f t="shared" si="314"/>
        <v xml:space="preserve"> </v>
      </c>
      <c r="AQ88" s="9">
        <f>AV88+BA88+BF88+BK88+BP88+BU88+BZ88+CE88+CY88+DD88+DL88+CT88+DQ88</f>
        <v>113131.35</v>
      </c>
      <c r="AR88" s="9">
        <f>AW88+BB88+BG88+BL88+BQ88+BV88+CA88+CF88+CZ88+DE88+DM88+CU88+DI88+DR88</f>
        <v>74143.100000000006</v>
      </c>
      <c r="AS88" s="9">
        <f>AX88+BC88+BH88+BM88+BR88+BW88+CB88+CG88+DA88+DF88+DN88+CV88+DJ88</f>
        <v>108605.66</v>
      </c>
      <c r="AT88" s="25">
        <f t="shared" si="316"/>
        <v>0.65537183106185859</v>
      </c>
      <c r="AU88" s="25">
        <f t="shared" si="317"/>
        <v>0.68268173132044874</v>
      </c>
      <c r="AV88" s="45"/>
      <c r="AW88" s="45"/>
      <c r="AX88" s="45"/>
      <c r="AY88" s="25" t="str">
        <f t="shared" si="318"/>
        <v xml:space="preserve"> </v>
      </c>
      <c r="AZ88" s="25" t="str">
        <f t="shared" si="319"/>
        <v xml:space="preserve"> </v>
      </c>
      <c r="BA88" s="45">
        <v>11880</v>
      </c>
      <c r="BB88" s="45">
        <v>9504.58</v>
      </c>
      <c r="BC88" s="45">
        <v>3578.83</v>
      </c>
      <c r="BD88" s="25">
        <f t="shared" si="320"/>
        <v>0.80004882154882151</v>
      </c>
      <c r="BE88" s="25" t="str">
        <f t="shared" si="321"/>
        <v>св.200</v>
      </c>
      <c r="BF88" s="45">
        <v>23400</v>
      </c>
      <c r="BG88" s="45">
        <v>9750</v>
      </c>
      <c r="BH88" s="45"/>
      <c r="BI88" s="25">
        <f t="shared" si="322"/>
        <v>0.41666666666666669</v>
      </c>
      <c r="BJ88" s="25" t="str">
        <f t="shared" si="323"/>
        <v xml:space="preserve"> </v>
      </c>
      <c r="BK88" s="45"/>
      <c r="BL88" s="45"/>
      <c r="BM88" s="45"/>
      <c r="BN88" s="25" t="str">
        <f t="shared" si="454"/>
        <v xml:space="preserve"> </v>
      </c>
      <c r="BO88" s="25" t="str">
        <f t="shared" si="325"/>
        <v xml:space="preserve"> </v>
      </c>
      <c r="BP88" s="45"/>
      <c r="BQ88" s="45"/>
      <c r="BR88" s="45"/>
      <c r="BS88" s="25" t="str">
        <f t="shared" si="326"/>
        <v xml:space="preserve"> </v>
      </c>
      <c r="BT88" s="25" t="str">
        <f t="shared" si="327"/>
        <v xml:space="preserve"> </v>
      </c>
      <c r="BU88" s="45">
        <v>77851.350000000006</v>
      </c>
      <c r="BV88" s="45">
        <v>54888.52</v>
      </c>
      <c r="BW88" s="45">
        <v>61204.03</v>
      </c>
      <c r="BX88" s="25">
        <f t="shared" si="328"/>
        <v>0.70504262289607045</v>
      </c>
      <c r="BY88" s="25">
        <f t="shared" si="329"/>
        <v>0.8968121870406246</v>
      </c>
      <c r="BZ88" s="45"/>
      <c r="CA88" s="45"/>
      <c r="CB88" s="45"/>
      <c r="CC88" s="25" t="str">
        <f t="shared" si="402"/>
        <v xml:space="preserve"> </v>
      </c>
      <c r="CD88" s="25" t="str">
        <f t="shared" si="330"/>
        <v xml:space="preserve"> </v>
      </c>
      <c r="CE88" s="24">
        <f t="shared" si="460"/>
        <v>0</v>
      </c>
      <c r="CF88" s="24">
        <f t="shared" si="460"/>
        <v>0</v>
      </c>
      <c r="CG88" s="24">
        <f t="shared" si="460"/>
        <v>0</v>
      </c>
      <c r="CH88" s="25" t="str">
        <f t="shared" si="332"/>
        <v xml:space="preserve"> </v>
      </c>
      <c r="CI88" s="25" t="str">
        <f t="shared" si="350"/>
        <v xml:space="preserve"> </v>
      </c>
      <c r="CJ88" s="45"/>
      <c r="CK88" s="45"/>
      <c r="CL88" s="45"/>
      <c r="CM88" s="25" t="str">
        <f t="shared" si="333"/>
        <v xml:space="preserve"> </v>
      </c>
      <c r="CN88" s="25" t="str">
        <f t="shared" si="351"/>
        <v xml:space="preserve"> </v>
      </c>
      <c r="CO88" s="45"/>
      <c r="CP88" s="45"/>
      <c r="CQ88" s="45"/>
      <c r="CR88" s="25" t="str">
        <f t="shared" si="334"/>
        <v xml:space="preserve"> </v>
      </c>
      <c r="CS88" s="25" t="str">
        <f t="shared" si="335"/>
        <v xml:space="preserve"> </v>
      </c>
      <c r="CT88" s="45"/>
      <c r="CU88" s="45"/>
      <c r="CV88" s="45"/>
      <c r="CW88" s="25" t="str">
        <f t="shared" si="352"/>
        <v xml:space="preserve"> </v>
      </c>
      <c r="CX88" s="25" t="str">
        <f t="shared" si="353"/>
        <v xml:space="preserve"> </v>
      </c>
      <c r="CY88" s="45"/>
      <c r="CZ88" s="45"/>
      <c r="DA88" s="45"/>
      <c r="DB88" s="25" t="str">
        <f t="shared" si="336"/>
        <v xml:space="preserve"> </v>
      </c>
      <c r="DC88" s="25" t="str">
        <f t="shared" si="337"/>
        <v xml:space="preserve"> </v>
      </c>
      <c r="DD88" s="45"/>
      <c r="DE88" s="45"/>
      <c r="DF88" s="45"/>
      <c r="DG88" s="25" t="str">
        <f t="shared" si="338"/>
        <v xml:space="preserve"> </v>
      </c>
      <c r="DH88" s="25" t="str">
        <f t="shared" si="339"/>
        <v xml:space="preserve"> </v>
      </c>
      <c r="DI88" s="45"/>
      <c r="DJ88" s="45"/>
      <c r="DK88" s="25" t="str">
        <f t="shared" si="446"/>
        <v xml:space="preserve"> </v>
      </c>
      <c r="DL88" s="45"/>
      <c r="DM88" s="45"/>
      <c r="DN88" s="45">
        <v>43822.8</v>
      </c>
      <c r="DO88" s="25" t="str">
        <f t="shared" si="340"/>
        <v xml:space="preserve"> </v>
      </c>
      <c r="DP88" s="25" t="str">
        <f>IF(DM88=0," ",IF(DM88/DN88*100&gt;200,"св.200",DM88/DN88))</f>
        <v xml:space="preserve"> </v>
      </c>
      <c r="DQ88" s="45"/>
      <c r="DR88" s="45"/>
      <c r="DS88" s="31"/>
      <c r="DT88" s="25" t="str">
        <f t="shared" si="449"/>
        <v xml:space="preserve"> </v>
      </c>
      <c r="DU88" s="25" t="str">
        <f>IF(DR88=0," ",IF(DR88/DS88*100&gt;200,"св.200",DR88/DS88))</f>
        <v xml:space="preserve"> </v>
      </c>
    </row>
    <row r="89" spans="1:125" s="29" customFormat="1" ht="16.5" customHeight="1" outlineLevel="1" x14ac:dyDescent="0.25">
      <c r="A89" s="16">
        <f t="shared" si="461"/>
        <v>71</v>
      </c>
      <c r="B89" s="8" t="s">
        <v>89</v>
      </c>
      <c r="C89" s="24">
        <f t="shared" si="456"/>
        <v>1020921.91</v>
      </c>
      <c r="D89" s="24">
        <f t="shared" si="456"/>
        <v>471948.05</v>
      </c>
      <c r="E89" s="24">
        <f t="shared" si="457"/>
        <v>573258.1100000001</v>
      </c>
      <c r="F89" s="25">
        <f t="shared" si="344"/>
        <v>0.46227634589603428</v>
      </c>
      <c r="G89" s="25">
        <f t="shared" si="345"/>
        <v>0.82327321980669388</v>
      </c>
      <c r="H89" s="15">
        <f t="shared" si="458"/>
        <v>409515</v>
      </c>
      <c r="I89" s="20">
        <f>X89++AH89+N89+AC89+AM89+S89+-0.29</f>
        <v>107106.99</v>
      </c>
      <c r="J89" s="15">
        <f t="shared" si="458"/>
        <v>124202.16</v>
      </c>
      <c r="K89" s="25">
        <f t="shared" si="302"/>
        <v>0.26154595069777664</v>
      </c>
      <c r="L89" s="25">
        <f t="shared" si="303"/>
        <v>0.86236012320558675</v>
      </c>
      <c r="M89" s="45">
        <v>64515</v>
      </c>
      <c r="N89" s="45">
        <v>40934.42</v>
      </c>
      <c r="O89" s="45">
        <v>36850.18</v>
      </c>
      <c r="P89" s="25">
        <f t="shared" si="304"/>
        <v>0.634494613655739</v>
      </c>
      <c r="Q89" s="25">
        <f t="shared" si="305"/>
        <v>1.1108336512874564</v>
      </c>
      <c r="R89" s="45"/>
      <c r="S89" s="45"/>
      <c r="T89" s="45"/>
      <c r="U89" s="25" t="str">
        <f t="shared" si="306"/>
        <v xml:space="preserve"> </v>
      </c>
      <c r="V89" s="25" t="str">
        <f t="shared" si="462"/>
        <v xml:space="preserve"> </v>
      </c>
      <c r="W89" s="45"/>
      <c r="X89" s="45"/>
      <c r="Y89" s="45"/>
      <c r="Z89" s="25" t="str">
        <f t="shared" si="308"/>
        <v xml:space="preserve"> </v>
      </c>
      <c r="AA89" s="25" t="str">
        <f t="shared" si="309"/>
        <v xml:space="preserve"> </v>
      </c>
      <c r="AB89" s="45">
        <v>55000</v>
      </c>
      <c r="AC89" s="45">
        <v>13021.2</v>
      </c>
      <c r="AD89" s="45">
        <v>40154.01</v>
      </c>
      <c r="AE89" s="25">
        <f t="shared" si="310"/>
        <v>0.23674909090909091</v>
      </c>
      <c r="AF89" s="25">
        <f t="shared" si="311"/>
        <v>0.32428143540333831</v>
      </c>
      <c r="AG89" s="45">
        <v>280000</v>
      </c>
      <c r="AH89" s="45">
        <v>51941.66</v>
      </c>
      <c r="AI89" s="45">
        <v>44197.97</v>
      </c>
      <c r="AJ89" s="25">
        <f t="shared" si="312"/>
        <v>0.18550592857142859</v>
      </c>
      <c r="AK89" s="25">
        <f t="shared" si="313"/>
        <v>1.1752046530643829</v>
      </c>
      <c r="AL89" s="45">
        <v>10000</v>
      </c>
      <c r="AM89" s="45">
        <v>1210</v>
      </c>
      <c r="AN89" s="45">
        <v>3000</v>
      </c>
      <c r="AO89" s="25">
        <f t="shared" si="459"/>
        <v>0.121</v>
      </c>
      <c r="AP89" s="25">
        <f t="shared" si="314"/>
        <v>0.40333333333333332</v>
      </c>
      <c r="AQ89" s="9">
        <f>AV89+BA89+BF89+BK89+BP89+BU89+BZ89+CE89+CY89+DD89+DL89+CT89+DQ89</f>
        <v>611406.91</v>
      </c>
      <c r="AR89" s="9">
        <f>AW89+BB89+BG89+BL89+BQ89+BV89+CA89+CF89+CZ89+DE89+DM89+CU89+DI89+DR89</f>
        <v>364841.06</v>
      </c>
      <c r="AS89" s="9">
        <f>AX89+BC89+BH89+BM89+BR89+BW89+CB89+CG89+DA89+DF89+DN89+CV89+DJ89</f>
        <v>449055.95000000007</v>
      </c>
      <c r="AT89" s="25">
        <f>IF(AR89&lt;=0," ",IF(AQ89&lt;=0," ",IF(AR89/AQ89*100&gt;200,"СВ.200",AR89/AQ89)))</f>
        <v>0.5967238086988581</v>
      </c>
      <c r="AU89" s="25">
        <f t="shared" si="317"/>
        <v>0.8124623668832357</v>
      </c>
      <c r="AV89" s="45"/>
      <c r="AW89" s="45"/>
      <c r="AX89" s="45"/>
      <c r="AY89" s="25" t="str">
        <f t="shared" si="318"/>
        <v xml:space="preserve"> </v>
      </c>
      <c r="AZ89" s="25" t="str">
        <f t="shared" si="319"/>
        <v xml:space="preserve"> </v>
      </c>
      <c r="BA89" s="45">
        <v>303352</v>
      </c>
      <c r="BB89" s="45">
        <v>142671.63</v>
      </c>
      <c r="BC89" s="45">
        <v>232351.94</v>
      </c>
      <c r="BD89" s="25">
        <f t="shared" si="320"/>
        <v>0.47031709037685593</v>
      </c>
      <c r="BE89" s="25">
        <f t="shared" si="321"/>
        <v>0.61403244578031069</v>
      </c>
      <c r="BF89" s="45">
        <v>36118</v>
      </c>
      <c r="BG89" s="45">
        <v>39889.65</v>
      </c>
      <c r="BH89" s="45">
        <v>31038.07</v>
      </c>
      <c r="BI89" s="25">
        <f t="shared" si="322"/>
        <v>1.1044257710836702</v>
      </c>
      <c r="BJ89" s="25">
        <f t="shared" si="323"/>
        <v>1.285184613605163</v>
      </c>
      <c r="BK89" s="45"/>
      <c r="BL89" s="45"/>
      <c r="BM89" s="45"/>
      <c r="BN89" s="25" t="str">
        <f t="shared" si="454"/>
        <v xml:space="preserve"> </v>
      </c>
      <c r="BO89" s="25" t="str">
        <f t="shared" si="325"/>
        <v xml:space="preserve"> </v>
      </c>
      <c r="BP89" s="45"/>
      <c r="BQ89" s="45"/>
      <c r="BR89" s="45"/>
      <c r="BS89" s="25" t="str">
        <f t="shared" si="326"/>
        <v xml:space="preserve"> </v>
      </c>
      <c r="BT89" s="25" t="str">
        <f t="shared" si="327"/>
        <v xml:space="preserve"> </v>
      </c>
      <c r="BU89" s="45">
        <v>224969.91</v>
      </c>
      <c r="BV89" s="45">
        <v>135313.28</v>
      </c>
      <c r="BW89" s="45">
        <v>160073.45000000001</v>
      </c>
      <c r="BX89" s="25">
        <f t="shared" si="328"/>
        <v>0.60147279251700814</v>
      </c>
      <c r="BY89" s="25">
        <f t="shared" si="329"/>
        <v>0.8453199453126049</v>
      </c>
      <c r="BZ89" s="45">
        <v>46967</v>
      </c>
      <c r="CA89" s="45">
        <v>46966.5</v>
      </c>
      <c r="CB89" s="45"/>
      <c r="CC89" s="25">
        <f t="shared" si="402"/>
        <v>0.99998935422743629</v>
      </c>
      <c r="CD89" s="25"/>
      <c r="CE89" s="24">
        <f t="shared" si="460"/>
        <v>0</v>
      </c>
      <c r="CF89" s="24">
        <f t="shared" si="460"/>
        <v>0</v>
      </c>
      <c r="CG89" s="24">
        <f t="shared" si="460"/>
        <v>28087.96</v>
      </c>
      <c r="CH89" s="25" t="str">
        <f t="shared" si="332"/>
        <v xml:space="preserve"> </v>
      </c>
      <c r="CI89" s="25">
        <f t="shared" si="350"/>
        <v>0</v>
      </c>
      <c r="CJ89" s="45"/>
      <c r="CK89" s="45"/>
      <c r="CL89" s="45"/>
      <c r="CM89" s="25" t="str">
        <f t="shared" si="333"/>
        <v xml:space="preserve"> </v>
      </c>
      <c r="CN89" s="25" t="str">
        <f t="shared" si="351"/>
        <v xml:space="preserve"> </v>
      </c>
      <c r="CO89" s="45"/>
      <c r="CP89" s="45"/>
      <c r="CQ89" s="45">
        <v>28087.96</v>
      </c>
      <c r="CR89" s="25" t="str">
        <f t="shared" si="334"/>
        <v xml:space="preserve"> </v>
      </c>
      <c r="CS89" s="25">
        <f t="shared" si="335"/>
        <v>0</v>
      </c>
      <c r="CT89" s="45"/>
      <c r="CU89" s="45"/>
      <c r="CV89" s="45"/>
      <c r="CW89" s="25" t="str">
        <f t="shared" si="352"/>
        <v xml:space="preserve"> </v>
      </c>
      <c r="CX89" s="25" t="str">
        <f t="shared" si="353"/>
        <v xml:space="preserve"> </v>
      </c>
      <c r="CY89" s="45"/>
      <c r="CZ89" s="45"/>
      <c r="DA89" s="45"/>
      <c r="DB89" s="25" t="str">
        <f t="shared" si="336"/>
        <v xml:space="preserve"> </v>
      </c>
      <c r="DC89" s="25" t="str">
        <f t="shared" si="337"/>
        <v xml:space="preserve"> </v>
      </c>
      <c r="DD89" s="45"/>
      <c r="DE89" s="45"/>
      <c r="DF89" s="45"/>
      <c r="DG89" s="25" t="str">
        <f t="shared" si="338"/>
        <v xml:space="preserve"> </v>
      </c>
      <c r="DH89" s="25" t="str">
        <f t="shared" si="339"/>
        <v xml:space="preserve"> </v>
      </c>
      <c r="DI89" s="45"/>
      <c r="DJ89" s="45">
        <v>-2495.4699999999998</v>
      </c>
      <c r="DK89" s="25">
        <f t="shared" si="446"/>
        <v>0</v>
      </c>
      <c r="DL89" s="45"/>
      <c r="DM89" s="45"/>
      <c r="DN89" s="45"/>
      <c r="DO89" s="25" t="str">
        <f t="shared" si="340"/>
        <v xml:space="preserve"> </v>
      </c>
      <c r="DP89" s="25" t="str">
        <f t="shared" si="341"/>
        <v xml:space="preserve"> </v>
      </c>
      <c r="DQ89" s="45"/>
      <c r="DR89" s="45"/>
      <c r="DS89" s="31"/>
      <c r="DT89" s="25" t="str">
        <f t="shared" si="449"/>
        <v xml:space="preserve"> </v>
      </c>
      <c r="DU89" s="25" t="str">
        <f t="shared" ref="DU89:DU100" si="464">IF(DS89=0," ",IF(DR89/DS89*100&gt;200,"св.200",DR89/DS89))</f>
        <v xml:space="preserve"> </v>
      </c>
    </row>
    <row r="90" spans="1:125" s="44" customFormat="1" ht="19.5" customHeight="1" x14ac:dyDescent="0.25">
      <c r="A90" s="17"/>
      <c r="B90" s="7" t="s">
        <v>150</v>
      </c>
      <c r="C90" s="28">
        <f>SUM(C91:C95)</f>
        <v>44604753.049999997</v>
      </c>
      <c r="D90" s="28">
        <f t="shared" ref="D90:E90" si="465">SUM(D91:D95)</f>
        <v>32893982.460000005</v>
      </c>
      <c r="E90" s="28">
        <f t="shared" si="465"/>
        <v>30726761.080000002</v>
      </c>
      <c r="F90" s="22">
        <f t="shared" si="344"/>
        <v>0.7374546480086388</v>
      </c>
      <c r="G90" s="22">
        <f t="shared" si="345"/>
        <v>1.0705320477598481</v>
      </c>
      <c r="H90" s="21">
        <f t="shared" ref="H90:J90" si="466">SUM(H91:H95)</f>
        <v>42988330</v>
      </c>
      <c r="I90" s="38">
        <f>SUM(I91:I95)</f>
        <v>31863409.230000008</v>
      </c>
      <c r="J90" s="21">
        <f t="shared" si="466"/>
        <v>29913720.690000005</v>
      </c>
      <c r="K90" s="22">
        <f t="shared" si="302"/>
        <v>0.74121067810729113</v>
      </c>
      <c r="L90" s="22">
        <f t="shared" si="303"/>
        <v>1.0651770657420017</v>
      </c>
      <c r="M90" s="21">
        <f>SUM(M91:M95)</f>
        <v>35016750</v>
      </c>
      <c r="N90" s="21">
        <f>SUM(N91:N95)</f>
        <v>26930607.530000001</v>
      </c>
      <c r="O90" s="21">
        <f>SUM(O91:O95)</f>
        <v>25508081.239999998</v>
      </c>
      <c r="P90" s="22">
        <f t="shared" si="304"/>
        <v>0.76907787073329192</v>
      </c>
      <c r="Q90" s="22">
        <f t="shared" si="305"/>
        <v>1.055767671296628</v>
      </c>
      <c r="R90" s="21">
        <f>SUM(R91:R95)</f>
        <v>1820830</v>
      </c>
      <c r="S90" s="21">
        <f>SUM(S91:S95)</f>
        <v>1350203.96</v>
      </c>
      <c r="T90" s="21">
        <f>SUM(T91:T95)</f>
        <v>1127469.48</v>
      </c>
      <c r="U90" s="22">
        <f t="shared" si="306"/>
        <v>0.74153213644327032</v>
      </c>
      <c r="V90" s="22">
        <f t="shared" si="307"/>
        <v>1.197552558141086</v>
      </c>
      <c r="W90" s="21">
        <f>SUM(W91:W95)</f>
        <v>852850</v>
      </c>
      <c r="X90" s="21">
        <f>SUM(X91:X95)</f>
        <v>835610.1100000001</v>
      </c>
      <c r="Y90" s="21">
        <f>SUM(Y91:Y95)</f>
        <v>710834.93</v>
      </c>
      <c r="Z90" s="22">
        <f t="shared" si="308"/>
        <v>0.97978555431787551</v>
      </c>
      <c r="AA90" s="22">
        <f t="shared" si="309"/>
        <v>1.1755332704317163</v>
      </c>
      <c r="AB90" s="21">
        <f>SUM(AB91:AB95)</f>
        <v>1108600</v>
      </c>
      <c r="AC90" s="21">
        <f>SUM(AC91:AC95)</f>
        <v>419139.04000000004</v>
      </c>
      <c r="AD90" s="21">
        <f>SUM(AD91:AD95)</f>
        <v>151944.34999999998</v>
      </c>
      <c r="AE90" s="22">
        <f t="shared" si="310"/>
        <v>0.37807959588670398</v>
      </c>
      <c r="AF90" s="22" t="str">
        <f t="shared" si="311"/>
        <v>св.200</v>
      </c>
      <c r="AG90" s="21">
        <f>SUM(AG91:AG95)</f>
        <v>4188300</v>
      </c>
      <c r="AH90" s="21">
        <f>SUM(AH91:AH95)</f>
        <v>2327848.59</v>
      </c>
      <c r="AI90" s="21">
        <f>SUM(AI91:AI95)</f>
        <v>2415190.69</v>
      </c>
      <c r="AJ90" s="22">
        <f t="shared" si="312"/>
        <v>0.5557979585989542</v>
      </c>
      <c r="AK90" s="22">
        <f>IF(AI90=0," ",IF(AH90/AI90*100&gt;200,"св.200",AH90/AI90))</f>
        <v>0.96383635447021365</v>
      </c>
      <c r="AL90" s="21">
        <f>SUM(AL91:AL95)</f>
        <v>1000</v>
      </c>
      <c r="AM90" s="21">
        <f>SUM(AM91:AM95)</f>
        <v>0</v>
      </c>
      <c r="AN90" s="21">
        <f>SUM(AN91:AN95)</f>
        <v>200</v>
      </c>
      <c r="AO90" s="22" t="str">
        <f t="shared" si="459"/>
        <v xml:space="preserve"> </v>
      </c>
      <c r="AP90" s="22">
        <f t="shared" si="314"/>
        <v>0</v>
      </c>
      <c r="AQ90" s="21">
        <f>SUM(AQ91:AQ95)</f>
        <v>1616423.05</v>
      </c>
      <c r="AR90" s="21">
        <f t="shared" ref="AR90:AS90" si="467">SUM(AR91:AR95)</f>
        <v>1030573.2300000002</v>
      </c>
      <c r="AS90" s="21">
        <f t="shared" si="467"/>
        <v>813040.39</v>
      </c>
      <c r="AT90" s="22">
        <f t="shared" si="316"/>
        <v>0.63756405230672764</v>
      </c>
      <c r="AU90" s="22">
        <f t="shared" si="317"/>
        <v>1.267554776706727</v>
      </c>
      <c r="AV90" s="21">
        <f>SUM(AV91:AV95)</f>
        <v>455000</v>
      </c>
      <c r="AW90" s="21">
        <f>SUM(AW91:AW95)</f>
        <v>257434.84</v>
      </c>
      <c r="AX90" s="21">
        <f>SUM(AX91:AX95)</f>
        <v>166540.43</v>
      </c>
      <c r="AY90" s="22">
        <f t="shared" si="318"/>
        <v>0.56579085714285715</v>
      </c>
      <c r="AZ90" s="22">
        <f t="shared" si="319"/>
        <v>1.5457798445698741</v>
      </c>
      <c r="BA90" s="21">
        <f>SUM(BA91:BA95)</f>
        <v>197911</v>
      </c>
      <c r="BB90" s="21">
        <f>SUM(BB91:BB95)</f>
        <v>16748.66</v>
      </c>
      <c r="BC90" s="21">
        <f>SUM(BC91:BC95)</f>
        <v>1133.8</v>
      </c>
      <c r="BD90" s="22">
        <f t="shared" si="320"/>
        <v>8.4627231432310476E-2</v>
      </c>
      <c r="BE90" s="22" t="str">
        <f t="shared" si="321"/>
        <v>св.200</v>
      </c>
      <c r="BF90" s="21">
        <f>SUM(BF91:BF95)</f>
        <v>30000</v>
      </c>
      <c r="BG90" s="21">
        <f>SUM(BG91:BG95)</f>
        <v>29442</v>
      </c>
      <c r="BH90" s="21">
        <f>SUM(BH91:BH95)</f>
        <v>54090</v>
      </c>
      <c r="BI90" s="22">
        <f t="shared" si="322"/>
        <v>0.98140000000000005</v>
      </c>
      <c r="BJ90" s="22">
        <f t="shared" si="323"/>
        <v>0.54431503050471441</v>
      </c>
      <c r="BK90" s="21">
        <f>SUM(BK91:BK95)</f>
        <v>172000</v>
      </c>
      <c r="BL90" s="21">
        <f>SUM(BL91:BL95)</f>
        <v>57051.6</v>
      </c>
      <c r="BM90" s="21">
        <f>SUM(BM91:BM95)</f>
        <v>128366.1</v>
      </c>
      <c r="BN90" s="22">
        <f t="shared" si="454"/>
        <v>0.3316953488372093</v>
      </c>
      <c r="BO90" s="22">
        <f>IF(BL90=0," ",IF(BL90/BM90*100&gt;200,"св.200",BL90/BM90))</f>
        <v>0.44444444444444442</v>
      </c>
      <c r="BP90" s="21">
        <f>SUM(BP91:BP95)</f>
        <v>150000</v>
      </c>
      <c r="BQ90" s="21">
        <f>SUM(BQ91:BQ95)</f>
        <v>140000</v>
      </c>
      <c r="BR90" s="21">
        <f>SUM(BR91:BR95)</f>
        <v>84472.98</v>
      </c>
      <c r="BS90" s="22">
        <f t="shared" si="326"/>
        <v>0.93333333333333335</v>
      </c>
      <c r="BT90" s="22">
        <f>IF(BQ90=0," ",IF(BQ90/BR90*100&gt;200,"св.200",BQ90/BR90))</f>
        <v>1.6573346885595845</v>
      </c>
      <c r="BU90" s="21">
        <f>SUM(BU91:BU95)</f>
        <v>113000</v>
      </c>
      <c r="BV90" s="21">
        <f>SUM(BV91:BV95)</f>
        <v>77756.429999999993</v>
      </c>
      <c r="BW90" s="21">
        <f>SUM(BW91:BW95)</f>
        <v>77805.95</v>
      </c>
      <c r="BX90" s="22">
        <f t="shared" ref="BX90:BX121" si="468">IF(BV90&lt;=0," ",IF(BU90&lt;=0," ",IF(BV90/BU90*100&gt;200,"СВ.200",BV90/BU90)))</f>
        <v>0.68810999999999989</v>
      </c>
      <c r="BY90" s="22">
        <f t="shared" si="329"/>
        <v>0.99936354481887302</v>
      </c>
      <c r="BZ90" s="21">
        <f>SUM(BZ91:BZ95)</f>
        <v>177218</v>
      </c>
      <c r="CA90" s="21">
        <f>SUM(CA91:CA95)</f>
        <v>177218</v>
      </c>
      <c r="CB90" s="21">
        <f>SUM(CB91:CB95)</f>
        <v>124000</v>
      </c>
      <c r="CC90" s="22">
        <f t="shared" si="402"/>
        <v>1</v>
      </c>
      <c r="CD90" s="22">
        <f t="shared" si="330"/>
        <v>1.4291774193548388</v>
      </c>
      <c r="CE90" s="28">
        <f>SUM(CE91:CE95)</f>
        <v>268100</v>
      </c>
      <c r="CF90" s="28">
        <f t="shared" ref="CF90:CG90" si="469">SUM(CF91:CF95)</f>
        <v>210127.65</v>
      </c>
      <c r="CG90" s="28">
        <f t="shared" si="469"/>
        <v>97305.579999999987</v>
      </c>
      <c r="CH90" s="22">
        <f t="shared" si="332"/>
        <v>0.78376594554270795</v>
      </c>
      <c r="CI90" s="22" t="str">
        <f t="shared" si="350"/>
        <v>св.200</v>
      </c>
      <c r="CJ90" s="21">
        <f>SUM(CJ91:CJ95)</f>
        <v>202600</v>
      </c>
      <c r="CK90" s="21">
        <f>SUM(CK91:CK95)</f>
        <v>228834.62</v>
      </c>
      <c r="CL90" s="21">
        <f>SUM(CL91:CL95)</f>
        <v>15185.99</v>
      </c>
      <c r="CM90" s="22">
        <f t="shared" si="333"/>
        <v>1.1294897334649556</v>
      </c>
      <c r="CN90" s="22" t="str">
        <f>IF(CK90=0," ",IF(CK90/CL90*100&gt;200,"св.200",CK90/CL90))</f>
        <v>св.200</v>
      </c>
      <c r="CO90" s="21">
        <f>SUM(CO91:CO95)</f>
        <v>65500</v>
      </c>
      <c r="CP90" s="21">
        <f>SUM(CP91:CP95)</f>
        <v>-18706.97</v>
      </c>
      <c r="CQ90" s="21">
        <f>SUM(CQ91:CQ95)</f>
        <v>82119.59</v>
      </c>
      <c r="CR90" s="22" t="str">
        <f t="shared" si="334"/>
        <v xml:space="preserve"> </v>
      </c>
      <c r="CS90" s="22">
        <f t="shared" si="335"/>
        <v>-0.22780155137160332</v>
      </c>
      <c r="CT90" s="21">
        <f>SUM(CT91:CT95)</f>
        <v>0</v>
      </c>
      <c r="CU90" s="21">
        <f>SUM(CU91:CU95)</f>
        <v>0</v>
      </c>
      <c r="CV90" s="21">
        <f>SUM(CV91:CV95)</f>
        <v>0</v>
      </c>
      <c r="CW90" s="41" t="str">
        <f t="shared" si="352"/>
        <v xml:space="preserve"> </v>
      </c>
      <c r="CX90" s="41" t="str">
        <f t="shared" si="353"/>
        <v xml:space="preserve"> </v>
      </c>
      <c r="CY90" s="21">
        <f>SUM(CY91:CY95)</f>
        <v>0</v>
      </c>
      <c r="CZ90" s="21">
        <f>SUM(CZ91:CZ95)</f>
        <v>0</v>
      </c>
      <c r="DA90" s="21">
        <f>SUM(DA91:DA95)</f>
        <v>0</v>
      </c>
      <c r="DB90" s="22" t="str">
        <f t="shared" si="336"/>
        <v xml:space="preserve"> </v>
      </c>
      <c r="DC90" s="22" t="str">
        <f t="shared" si="337"/>
        <v xml:space="preserve"> </v>
      </c>
      <c r="DD90" s="21">
        <f>SUM(DD91:DD95)</f>
        <v>0</v>
      </c>
      <c r="DE90" s="21">
        <f>SUM(DE91:DE95)</f>
        <v>0</v>
      </c>
      <c r="DF90" s="21">
        <f>SUM(DF91:DF95)</f>
        <v>0</v>
      </c>
      <c r="DG90" s="22" t="str">
        <f t="shared" si="338"/>
        <v xml:space="preserve"> </v>
      </c>
      <c r="DH90" s="22" t="str">
        <f t="shared" si="339"/>
        <v xml:space="preserve"> </v>
      </c>
      <c r="DI90" s="21">
        <f>SUM(DI91:DI95)</f>
        <v>0</v>
      </c>
      <c r="DJ90" s="21">
        <f>SUM(DJ91:DJ95)</f>
        <v>3519.12</v>
      </c>
      <c r="DK90" s="22">
        <f t="shared" si="446"/>
        <v>0</v>
      </c>
      <c r="DL90" s="21">
        <f>SUM(DL91:DL95)</f>
        <v>0</v>
      </c>
      <c r="DM90" s="21">
        <f>SUM(DM91:DM95)</f>
        <v>11600</v>
      </c>
      <c r="DN90" s="21">
        <f>SUM(DN91:DN95)</f>
        <v>75806.430000000008</v>
      </c>
      <c r="DO90" s="22" t="str">
        <f t="shared" si="340"/>
        <v xml:space="preserve"> </v>
      </c>
      <c r="DP90" s="22">
        <f t="shared" si="341"/>
        <v>0.1530213202230998</v>
      </c>
      <c r="DQ90" s="21">
        <f>SUM(DQ91:DQ95)</f>
        <v>53194.05</v>
      </c>
      <c r="DR90" s="21">
        <f>SUM(DR91:DR95)</f>
        <v>53194.05</v>
      </c>
      <c r="DS90" s="21">
        <f>SUM(DS91:DS95)</f>
        <v>0</v>
      </c>
      <c r="DT90" s="22">
        <f t="shared" si="449"/>
        <v>1</v>
      </c>
      <c r="DU90" s="22" t="str">
        <f t="shared" si="464"/>
        <v xml:space="preserve"> </v>
      </c>
    </row>
    <row r="91" spans="1:125" s="29" customFormat="1" ht="15.75" customHeight="1" outlineLevel="1" x14ac:dyDescent="0.25">
      <c r="A91" s="16">
        <v>72</v>
      </c>
      <c r="B91" s="8" t="s">
        <v>64</v>
      </c>
      <c r="C91" s="24">
        <f t="shared" ref="C91:D95" si="470">H91+AQ91</f>
        <v>40595874.049999997</v>
      </c>
      <c r="D91" s="24">
        <f t="shared" si="470"/>
        <v>30479270.950000003</v>
      </c>
      <c r="E91" s="24">
        <f t="shared" ref="E91:E95" si="471">J91+AS91</f>
        <v>28341202.520000003</v>
      </c>
      <c r="F91" s="25">
        <f t="shared" si="344"/>
        <v>0.75079725866870461</v>
      </c>
      <c r="G91" s="25">
        <f t="shared" si="345"/>
        <v>1.0754402862225481</v>
      </c>
      <c r="H91" s="15">
        <f t="shared" ref="H91:J95" si="472">W91++AG91+M91+AB91+AL91+R91</f>
        <v>39563080</v>
      </c>
      <c r="I91" s="20">
        <f t="shared" si="472"/>
        <v>29742755.840000004</v>
      </c>
      <c r="J91" s="15">
        <f t="shared" si="472"/>
        <v>27900393.020000003</v>
      </c>
      <c r="K91" s="25">
        <f t="shared" si="302"/>
        <v>0.7517805954440353</v>
      </c>
      <c r="L91" s="25">
        <f t="shared" si="303"/>
        <v>1.0660335794796629</v>
      </c>
      <c r="M91" s="45">
        <v>34152250</v>
      </c>
      <c r="N91" s="45">
        <v>26322897.030000001</v>
      </c>
      <c r="O91" s="45">
        <v>24942341.32</v>
      </c>
      <c r="P91" s="25">
        <f t="shared" si="304"/>
        <v>0.7707514740610063</v>
      </c>
      <c r="Q91" s="25">
        <f t="shared" si="305"/>
        <v>1.0553498844510241</v>
      </c>
      <c r="R91" s="45">
        <v>1820830</v>
      </c>
      <c r="S91" s="45">
        <v>1350203.96</v>
      </c>
      <c r="T91" s="45">
        <v>1127469.48</v>
      </c>
      <c r="U91" s="25">
        <f t="shared" si="306"/>
        <v>0.74153213644327032</v>
      </c>
      <c r="V91" s="25">
        <f t="shared" si="307"/>
        <v>1.197552558141086</v>
      </c>
      <c r="W91" s="45"/>
      <c r="X91" s="45">
        <v>628.5</v>
      </c>
      <c r="Y91" s="45">
        <v>7976.91</v>
      </c>
      <c r="Z91" s="25" t="str">
        <f t="shared" si="308"/>
        <v xml:space="preserve"> </v>
      </c>
      <c r="AA91" s="25">
        <f t="shared" si="309"/>
        <v>7.8789907370147086E-2</v>
      </c>
      <c r="AB91" s="45">
        <v>920000</v>
      </c>
      <c r="AC91" s="45">
        <v>279719.92</v>
      </c>
      <c r="AD91" s="45">
        <v>129087.92</v>
      </c>
      <c r="AE91" s="25">
        <f t="shared" si="310"/>
        <v>0.30404339130434782</v>
      </c>
      <c r="AF91" s="25" t="str">
        <f>IF(AC91&lt;=0," ",IF(AC91/AD91*100&gt;200,"св.200",AC91/AD91))</f>
        <v>св.200</v>
      </c>
      <c r="AG91" s="45">
        <v>2670000</v>
      </c>
      <c r="AH91" s="45">
        <v>1789306.43</v>
      </c>
      <c r="AI91" s="45">
        <v>1693517.39</v>
      </c>
      <c r="AJ91" s="25">
        <f>IF(AH91&lt;=0," ",IF(AG91&lt;=0," ",IF(AH91/AG91*100&gt;200,"СВ.200",AH91/AG91)))</f>
        <v>0.6701522209737828</v>
      </c>
      <c r="AK91" s="25">
        <f t="shared" si="313"/>
        <v>1.0565621826888947</v>
      </c>
      <c r="AL91" s="45"/>
      <c r="AM91" s="45"/>
      <c r="AN91" s="45"/>
      <c r="AO91" s="25" t="str">
        <f t="shared" si="459"/>
        <v xml:space="preserve"> </v>
      </c>
      <c r="AP91" s="25" t="str">
        <f>IF(AN91=0," ",IF(AM91/AN91*100&gt;200,"св.200",AM91/AN91))</f>
        <v xml:space="preserve"> </v>
      </c>
      <c r="AQ91" s="9">
        <f>AV91+BA91+BF91+BK91+BP91+BU91+BZ91+CE91+CY91+DD91+DL91+CT91+DQ91</f>
        <v>1032794.05</v>
      </c>
      <c r="AR91" s="9">
        <f>AW91+BB91+BG91+BL91+BQ91+BV91+CA91+CF91+CZ91+DE91+DM91+CU91+DI91+DR91</f>
        <v>736515.1100000001</v>
      </c>
      <c r="AS91" s="9">
        <f>AX91+BC91+BH91+BM91+BR91+BW91+CB91+CG91+DA91+DF91+DN91+CV91+DJ91</f>
        <v>440809.5</v>
      </c>
      <c r="AT91" s="25">
        <f t="shared" si="316"/>
        <v>0.71312873074743222</v>
      </c>
      <c r="AU91" s="25">
        <f t="shared" si="317"/>
        <v>1.6708240407704464</v>
      </c>
      <c r="AV91" s="45">
        <v>455000</v>
      </c>
      <c r="AW91" s="45">
        <v>257434.84</v>
      </c>
      <c r="AX91" s="45">
        <v>166540.43</v>
      </c>
      <c r="AY91" s="25">
        <f t="shared" si="318"/>
        <v>0.56579085714285715</v>
      </c>
      <c r="AZ91" s="25">
        <f t="shared" si="319"/>
        <v>1.5457798445698741</v>
      </c>
      <c r="BA91" s="45"/>
      <c r="BB91" s="45"/>
      <c r="BC91" s="45"/>
      <c r="BD91" s="25" t="str">
        <f t="shared" si="320"/>
        <v xml:space="preserve"> </v>
      </c>
      <c r="BE91" s="25" t="str">
        <f t="shared" si="321"/>
        <v xml:space="preserve"> </v>
      </c>
      <c r="BF91" s="45"/>
      <c r="BG91" s="45"/>
      <c r="BH91" s="45"/>
      <c r="BI91" s="25" t="str">
        <f t="shared" si="322"/>
        <v xml:space="preserve"> </v>
      </c>
      <c r="BJ91" s="25" t="str">
        <f>IF(BG91=0," ",IF(BG91/BH91*100&gt;200,"св.200",BG91/BH91))</f>
        <v xml:space="preserve"> </v>
      </c>
      <c r="BK91" s="45">
        <v>172000</v>
      </c>
      <c r="BL91" s="45">
        <v>57051.6</v>
      </c>
      <c r="BM91" s="45">
        <v>128366.1</v>
      </c>
      <c r="BN91" s="25">
        <f t="shared" si="454"/>
        <v>0.3316953488372093</v>
      </c>
      <c r="BO91" s="25">
        <f>IF(BL91=0," ",IF(BL91/BM91*100&gt;200,"св.200",BL91/BM91))</f>
        <v>0.44444444444444442</v>
      </c>
      <c r="BP91" s="45">
        <v>150000</v>
      </c>
      <c r="BQ91" s="45">
        <v>140000</v>
      </c>
      <c r="BR91" s="45">
        <v>84472.98</v>
      </c>
      <c r="BS91" s="25">
        <f t="shared" si="326"/>
        <v>0.93333333333333335</v>
      </c>
      <c r="BT91" s="25">
        <f>IF(BQ91=0," ",IF(BQ91/BR91*100&gt;200,"св.200",BQ91/BR91))</f>
        <v>1.6573346885595845</v>
      </c>
      <c r="BU91" s="45"/>
      <c r="BV91" s="45"/>
      <c r="BW91" s="45">
        <v>0</v>
      </c>
      <c r="BX91" s="25" t="str">
        <f t="shared" si="468"/>
        <v xml:space="preserve"> </v>
      </c>
      <c r="BY91" s="25" t="str">
        <f t="shared" si="329"/>
        <v xml:space="preserve"> </v>
      </c>
      <c r="BZ91" s="45"/>
      <c r="CA91" s="45"/>
      <c r="CB91" s="45"/>
      <c r="CC91" s="25" t="str">
        <f t="shared" si="402"/>
        <v xml:space="preserve"> </v>
      </c>
      <c r="CD91" s="25" t="str">
        <f>IF(CA91=0," ",IF(CA91/CB91*100&gt;200,"св.200",CA91/CB91))</f>
        <v xml:space="preserve"> </v>
      </c>
      <c r="CE91" s="24">
        <f t="shared" ref="CE91:CG95" si="473">CJ91+CO91</f>
        <v>202600</v>
      </c>
      <c r="CF91" s="24">
        <f t="shared" si="473"/>
        <v>228834.62</v>
      </c>
      <c r="CG91" s="24">
        <f t="shared" si="473"/>
        <v>61429.99</v>
      </c>
      <c r="CH91" s="25">
        <f t="shared" si="332"/>
        <v>1.1294897334649556</v>
      </c>
      <c r="CI91" s="25" t="str">
        <f t="shared" ref="CI91:CI94" si="474">IF(CF91=0," ",IF(CF91/CG91*100&gt;200,"св.200",CF91/CG91))</f>
        <v>св.200</v>
      </c>
      <c r="CJ91" s="45">
        <v>202600</v>
      </c>
      <c r="CK91" s="45">
        <v>228834.62</v>
      </c>
      <c r="CL91" s="45">
        <v>15185.99</v>
      </c>
      <c r="CM91" s="25">
        <f t="shared" si="333"/>
        <v>1.1294897334649556</v>
      </c>
      <c r="CN91" s="25" t="str">
        <f>IF(CK91=0," ",IF(CK91/CL91*100&gt;200,"св.200",CK91/CL91))</f>
        <v>св.200</v>
      </c>
      <c r="CO91" s="45"/>
      <c r="CP91" s="45"/>
      <c r="CQ91" s="45">
        <v>46244</v>
      </c>
      <c r="CR91" s="25" t="str">
        <f t="shared" si="334"/>
        <v xml:space="preserve"> </v>
      </c>
      <c r="CS91" s="25">
        <f t="shared" si="335"/>
        <v>0</v>
      </c>
      <c r="CT91" s="45"/>
      <c r="CU91" s="45"/>
      <c r="CV91" s="45"/>
      <c r="CW91" s="25" t="str">
        <f t="shared" si="352"/>
        <v xml:space="preserve"> </v>
      </c>
      <c r="CX91" s="25" t="str">
        <f t="shared" si="353"/>
        <v xml:space="preserve"> </v>
      </c>
      <c r="CY91" s="45"/>
      <c r="CZ91" s="45"/>
      <c r="DA91" s="45"/>
      <c r="DB91" s="25" t="str">
        <f t="shared" si="336"/>
        <v xml:space="preserve"> </v>
      </c>
      <c r="DC91" s="25" t="str">
        <f t="shared" si="337"/>
        <v xml:space="preserve"> </v>
      </c>
      <c r="DD91" s="45"/>
      <c r="DE91" s="45"/>
      <c r="DF91" s="45"/>
      <c r="DG91" s="25" t="str">
        <f t="shared" si="338"/>
        <v xml:space="preserve"> </v>
      </c>
      <c r="DH91" s="25" t="str">
        <f t="shared" si="339"/>
        <v xml:space="preserve"> </v>
      </c>
      <c r="DI91" s="45"/>
      <c r="DJ91" s="45"/>
      <c r="DK91" s="25" t="str">
        <f t="shared" si="446"/>
        <v xml:space="preserve"> </v>
      </c>
      <c r="DL91" s="45"/>
      <c r="DM91" s="45"/>
      <c r="DN91" s="45"/>
      <c r="DO91" s="25" t="str">
        <f t="shared" si="340"/>
        <v xml:space="preserve"> </v>
      </c>
      <c r="DP91" s="25" t="str">
        <f t="shared" si="341"/>
        <v xml:space="preserve"> </v>
      </c>
      <c r="DQ91" s="45">
        <v>53194.05</v>
      </c>
      <c r="DR91" s="45">
        <v>53194.05</v>
      </c>
      <c r="DS91" s="31"/>
      <c r="DT91" s="25">
        <f t="shared" si="449"/>
        <v>1</v>
      </c>
      <c r="DU91" s="25" t="str">
        <f t="shared" si="464"/>
        <v xml:space="preserve"> </v>
      </c>
    </row>
    <row r="92" spans="1:125" s="29" customFormat="1" ht="15.75" customHeight="1" outlineLevel="1" x14ac:dyDescent="0.25">
      <c r="A92" s="16">
        <f>A91+1</f>
        <v>73</v>
      </c>
      <c r="B92" s="8" t="s">
        <v>98</v>
      </c>
      <c r="C92" s="24">
        <f t="shared" si="470"/>
        <v>392900</v>
      </c>
      <c r="D92" s="24">
        <f t="shared" si="470"/>
        <v>215182.34000000003</v>
      </c>
      <c r="E92" s="24">
        <f t="shared" si="471"/>
        <v>141321.16</v>
      </c>
      <c r="F92" s="25">
        <f t="shared" si="344"/>
        <v>0.54767711885976078</v>
      </c>
      <c r="G92" s="25">
        <f t="shared" si="345"/>
        <v>1.5226477054108529</v>
      </c>
      <c r="H92" s="15">
        <f t="shared" si="472"/>
        <v>345400</v>
      </c>
      <c r="I92" s="20">
        <f t="shared" si="472"/>
        <v>173227.17</v>
      </c>
      <c r="J92" s="15">
        <f t="shared" si="472"/>
        <v>133866.16</v>
      </c>
      <c r="K92" s="25">
        <f t="shared" si="302"/>
        <v>0.50152625940938045</v>
      </c>
      <c r="L92" s="25">
        <f t="shared" si="303"/>
        <v>1.2940325620754343</v>
      </c>
      <c r="M92" s="45">
        <v>168500</v>
      </c>
      <c r="N92" s="45">
        <v>87945.67</v>
      </c>
      <c r="O92" s="45">
        <v>86270.05</v>
      </c>
      <c r="P92" s="25">
        <f t="shared" si="304"/>
        <v>0.52193275964391694</v>
      </c>
      <c r="Q92" s="25">
        <f t="shared" si="305"/>
        <v>1.0194229631256733</v>
      </c>
      <c r="R92" s="45"/>
      <c r="S92" s="45"/>
      <c r="T92" s="45"/>
      <c r="U92" s="25" t="str">
        <f t="shared" si="306"/>
        <v xml:space="preserve"> </v>
      </c>
      <c r="V92" s="25" t="str">
        <f t="shared" ref="V92:V95" si="475">IF(S92=0," ",IF(S92/T92*100&gt;200,"св.200",S92/T92))</f>
        <v xml:space="preserve"> </v>
      </c>
      <c r="W92" s="45"/>
      <c r="X92" s="45"/>
      <c r="Y92" s="45"/>
      <c r="Z92" s="25" t="str">
        <f t="shared" si="308"/>
        <v xml:space="preserve"> </v>
      </c>
      <c r="AA92" s="25" t="str">
        <f t="shared" si="309"/>
        <v xml:space="preserve"> </v>
      </c>
      <c r="AB92" s="45">
        <v>28600</v>
      </c>
      <c r="AC92" s="45">
        <v>12413.84</v>
      </c>
      <c r="AD92" s="45">
        <v>-5285.74</v>
      </c>
      <c r="AE92" s="25">
        <f t="shared" si="310"/>
        <v>0.43405034965034966</v>
      </c>
      <c r="AF92" s="25" t="str">
        <f t="shared" ref="AF92" si="476">IF(AD92&lt;=0," ",IF(AC92/AD92*100&gt;200,"св.200",AC92/AD92))</f>
        <v xml:space="preserve"> </v>
      </c>
      <c r="AG92" s="45">
        <v>147300</v>
      </c>
      <c r="AH92" s="45">
        <v>72867.66</v>
      </c>
      <c r="AI92" s="45">
        <v>52881.85</v>
      </c>
      <c r="AJ92" s="25">
        <f t="shared" si="312"/>
        <v>0.49468879837067214</v>
      </c>
      <c r="AK92" s="25">
        <f t="shared" si="313"/>
        <v>1.3779332606555936</v>
      </c>
      <c r="AL92" s="45">
        <v>1000</v>
      </c>
      <c r="AM92" s="45"/>
      <c r="AN92" s="45"/>
      <c r="AO92" s="25" t="str">
        <f t="shared" si="459"/>
        <v xml:space="preserve"> </v>
      </c>
      <c r="AP92" s="25" t="str">
        <f>IF(AN92=0," ",IF(AM92/AN92*100&gt;200,"св.200",AM92/AN92))</f>
        <v xml:space="preserve"> </v>
      </c>
      <c r="AQ92" s="9">
        <f>AV92+BA92+BF92+BK92+BP92+BU92+BZ92+CE92+CY92+DD92+DL92+CT92+DQ92</f>
        <v>47500</v>
      </c>
      <c r="AR92" s="9">
        <f>AW92+BB92+BG92+BL92+BQ92+BV92+CA92+CF92+CZ92+DE92+DM92+CU92+DI92+DR92</f>
        <v>41955.17</v>
      </c>
      <c r="AS92" s="9">
        <f>AX92+BC92+BH92+BM92+BR92+BW92+CB92+CG92+DA92+DF92+DN92+CV92+DJ92</f>
        <v>7455</v>
      </c>
      <c r="AT92" s="25">
        <f t="shared" si="316"/>
        <v>0.88326673684210522</v>
      </c>
      <c r="AU92" s="25" t="str">
        <f t="shared" si="317"/>
        <v>св.200</v>
      </c>
      <c r="AV92" s="45"/>
      <c r="AW92" s="45"/>
      <c r="AX92" s="45"/>
      <c r="AY92" s="25" t="str">
        <f t="shared" si="318"/>
        <v xml:space="preserve"> </v>
      </c>
      <c r="AZ92" s="25" t="str">
        <f t="shared" si="319"/>
        <v xml:space="preserve"> </v>
      </c>
      <c r="BA92" s="45"/>
      <c r="BB92" s="45"/>
      <c r="BC92" s="45"/>
      <c r="BD92" s="25" t="str">
        <f t="shared" si="320"/>
        <v xml:space="preserve"> </v>
      </c>
      <c r="BE92" s="25" t="str">
        <f t="shared" si="321"/>
        <v xml:space="preserve"> </v>
      </c>
      <c r="BF92" s="45"/>
      <c r="BG92" s="45"/>
      <c r="BH92" s="45"/>
      <c r="BI92" s="25" t="str">
        <f t="shared" si="322"/>
        <v xml:space="preserve"> </v>
      </c>
      <c r="BJ92" s="25" t="str">
        <f t="shared" si="323"/>
        <v xml:space="preserve"> </v>
      </c>
      <c r="BK92" s="45"/>
      <c r="BL92" s="45"/>
      <c r="BM92" s="45"/>
      <c r="BN92" s="25" t="str">
        <f t="shared" si="454"/>
        <v xml:space="preserve"> </v>
      </c>
      <c r="BO92" s="25" t="str">
        <f t="shared" si="325"/>
        <v xml:space="preserve"> </v>
      </c>
      <c r="BP92" s="45"/>
      <c r="BQ92" s="45"/>
      <c r="BR92" s="45"/>
      <c r="BS92" s="25" t="str">
        <f t="shared" si="326"/>
        <v xml:space="preserve"> </v>
      </c>
      <c r="BT92" s="25" t="str">
        <f t="shared" si="327"/>
        <v xml:space="preserve"> </v>
      </c>
      <c r="BU92" s="45">
        <v>12000</v>
      </c>
      <c r="BV92" s="45">
        <v>6455.17</v>
      </c>
      <c r="BW92" s="45">
        <v>6604.62</v>
      </c>
      <c r="BX92" s="25">
        <f t="shared" si="468"/>
        <v>0.53793083333333336</v>
      </c>
      <c r="BY92" s="25">
        <f t="shared" si="329"/>
        <v>0.97737190027586751</v>
      </c>
      <c r="BZ92" s="45"/>
      <c r="CA92" s="45"/>
      <c r="CB92" s="45"/>
      <c r="CC92" s="25" t="str">
        <f t="shared" si="402"/>
        <v xml:space="preserve"> </v>
      </c>
      <c r="CD92" s="25" t="str">
        <f t="shared" si="330"/>
        <v xml:space="preserve"> </v>
      </c>
      <c r="CE92" s="24">
        <f t="shared" si="473"/>
        <v>35500</v>
      </c>
      <c r="CF92" s="24">
        <f t="shared" si="473"/>
        <v>35500</v>
      </c>
      <c r="CG92" s="24">
        <f t="shared" si="473"/>
        <v>0</v>
      </c>
      <c r="CH92" s="25">
        <f t="shared" si="332"/>
        <v>1</v>
      </c>
      <c r="CI92" s="25"/>
      <c r="CJ92" s="45"/>
      <c r="CK92" s="45"/>
      <c r="CL92" s="45"/>
      <c r="CM92" s="25" t="str">
        <f t="shared" si="333"/>
        <v xml:space="preserve"> </v>
      </c>
      <c r="CN92" s="25" t="str">
        <f t="shared" si="351"/>
        <v xml:space="preserve"> </v>
      </c>
      <c r="CO92" s="45">
        <v>35500</v>
      </c>
      <c r="CP92" s="45">
        <v>35500</v>
      </c>
      <c r="CQ92" s="45"/>
      <c r="CR92" s="25">
        <f>IF(CP92&lt;=0," ",IF(CO92&lt;=0," ",IF(CP92/CO92*100&gt;200,"СВ.200",CP92/CO92)))</f>
        <v>1</v>
      </c>
      <c r="CS92" s="25" t="str">
        <f>IF(CQ92=0," ",IF(CP92/CQ92*100&gt;200,"св.200",CP92/CQ92))</f>
        <v xml:space="preserve"> </v>
      </c>
      <c r="CT92" s="45"/>
      <c r="CU92" s="45"/>
      <c r="CV92" s="45"/>
      <c r="CW92" s="25" t="str">
        <f t="shared" si="352"/>
        <v xml:space="preserve"> </v>
      </c>
      <c r="CX92" s="25" t="str">
        <f t="shared" si="353"/>
        <v xml:space="preserve"> </v>
      </c>
      <c r="CY92" s="45"/>
      <c r="CZ92" s="45"/>
      <c r="DA92" s="45"/>
      <c r="DB92" s="25" t="str">
        <f t="shared" si="336"/>
        <v xml:space="preserve"> </v>
      </c>
      <c r="DC92" s="25" t="str">
        <f t="shared" si="337"/>
        <v xml:space="preserve"> </v>
      </c>
      <c r="DD92" s="45"/>
      <c r="DE92" s="45"/>
      <c r="DF92" s="45"/>
      <c r="DG92" s="25" t="str">
        <f t="shared" si="338"/>
        <v xml:space="preserve"> </v>
      </c>
      <c r="DH92" s="25" t="str">
        <f t="shared" si="339"/>
        <v xml:space="preserve"> </v>
      </c>
      <c r="DI92" s="45"/>
      <c r="DJ92" s="45">
        <v>850.38</v>
      </c>
      <c r="DK92" s="25">
        <f t="shared" si="446"/>
        <v>0</v>
      </c>
      <c r="DL92" s="45"/>
      <c r="DM92" s="45"/>
      <c r="DN92" s="45"/>
      <c r="DO92" s="25" t="str">
        <f t="shared" si="340"/>
        <v xml:space="preserve"> </v>
      </c>
      <c r="DP92" s="25" t="str">
        <f t="shared" si="341"/>
        <v xml:space="preserve"> </v>
      </c>
      <c r="DQ92" s="45"/>
      <c r="DR92" s="45"/>
      <c r="DS92" s="31"/>
      <c r="DT92" s="25" t="str">
        <f t="shared" si="449"/>
        <v xml:space="preserve"> </v>
      </c>
      <c r="DU92" s="25" t="str">
        <f t="shared" si="464"/>
        <v xml:space="preserve"> </v>
      </c>
    </row>
    <row r="93" spans="1:125" s="29" customFormat="1" ht="16.5" customHeight="1" outlineLevel="1" x14ac:dyDescent="0.25">
      <c r="A93" s="16">
        <f t="shared" ref="A93:A95" si="477">A92+1</f>
        <v>74</v>
      </c>
      <c r="B93" s="8" t="s">
        <v>106</v>
      </c>
      <c r="C93" s="24">
        <f t="shared" si="470"/>
        <v>842000</v>
      </c>
      <c r="D93" s="24">
        <f t="shared" si="470"/>
        <v>291744.69000000006</v>
      </c>
      <c r="E93" s="24">
        <f t="shared" si="471"/>
        <v>594085.06000000006</v>
      </c>
      <c r="F93" s="25">
        <f t="shared" si="344"/>
        <v>0.34649013064133022</v>
      </c>
      <c r="G93" s="25">
        <f t="shared" si="345"/>
        <v>0.49108235443591197</v>
      </c>
      <c r="H93" s="15">
        <f t="shared" si="472"/>
        <v>760000</v>
      </c>
      <c r="I93" s="20">
        <f t="shared" si="472"/>
        <v>327722.91000000003</v>
      </c>
      <c r="J93" s="15">
        <f t="shared" si="472"/>
        <v>350772.5</v>
      </c>
      <c r="K93" s="25">
        <f t="shared" si="302"/>
        <v>0.43121435526315793</v>
      </c>
      <c r="L93" s="25">
        <f t="shared" si="303"/>
        <v>0.93428906199887396</v>
      </c>
      <c r="M93" s="45">
        <v>150000</v>
      </c>
      <c r="N93" s="45">
        <v>130886.98</v>
      </c>
      <c r="O93" s="45">
        <v>81326.570000000007</v>
      </c>
      <c r="P93" s="25">
        <f t="shared" si="304"/>
        <v>0.87257986666666665</v>
      </c>
      <c r="Q93" s="25">
        <f t="shared" si="305"/>
        <v>1.6093999783834483</v>
      </c>
      <c r="R93" s="45"/>
      <c r="S93" s="45"/>
      <c r="T93" s="45"/>
      <c r="U93" s="25" t="str">
        <f t="shared" si="306"/>
        <v xml:space="preserve"> </v>
      </c>
      <c r="V93" s="25" t="str">
        <f t="shared" si="475"/>
        <v xml:space="preserve"> </v>
      </c>
      <c r="W93" s="45">
        <v>30000</v>
      </c>
      <c r="X93" s="45">
        <v>12727.63</v>
      </c>
      <c r="Y93" s="45">
        <v>24345.8</v>
      </c>
      <c r="Z93" s="25">
        <f t="shared" si="308"/>
        <v>0.42425433333333329</v>
      </c>
      <c r="AA93" s="25">
        <f t="shared" si="309"/>
        <v>0.52278544964634555</v>
      </c>
      <c r="AB93" s="45">
        <v>80000</v>
      </c>
      <c r="AC93" s="45">
        <v>68111.63</v>
      </c>
      <c r="AD93" s="45">
        <v>18108.240000000002</v>
      </c>
      <c r="AE93" s="25">
        <f t="shared" si="310"/>
        <v>0.85139537500000007</v>
      </c>
      <c r="AF93" s="25" t="str">
        <f t="shared" si="311"/>
        <v>св.200</v>
      </c>
      <c r="AG93" s="45">
        <v>500000</v>
      </c>
      <c r="AH93" s="45">
        <v>115996.67</v>
      </c>
      <c r="AI93" s="45">
        <v>226991.89</v>
      </c>
      <c r="AJ93" s="25">
        <f t="shared" si="312"/>
        <v>0.23199333999999999</v>
      </c>
      <c r="AK93" s="25">
        <f t="shared" si="313"/>
        <v>0.5110168032875535</v>
      </c>
      <c r="AL93" s="45"/>
      <c r="AM93" s="45"/>
      <c r="AN93" s="45"/>
      <c r="AO93" s="25" t="str">
        <f t="shared" si="459"/>
        <v xml:space="preserve"> </v>
      </c>
      <c r="AP93" s="25" t="str">
        <f t="shared" si="314"/>
        <v xml:space="preserve"> </v>
      </c>
      <c r="AQ93" s="9">
        <f>AV93+BA93+BF93+BK93+BP93+BU93+BZ93+CE93+CY93+DD93+DL93+CT93+DQ93</f>
        <v>82000</v>
      </c>
      <c r="AR93" s="9">
        <f>AW93+BB93+BG93+BL93+BQ93+BV93+CA93+CF93+CZ93+DE93+DM93+CU93+DI93+DR93</f>
        <v>-35978.22</v>
      </c>
      <c r="AS93" s="9">
        <f>AX93+BC93+BH93+BM93+BR93+BW93+CB93+CG93+DA93+DF93+DN93+CV93+DJ93</f>
        <v>243312.56</v>
      </c>
      <c r="AT93" s="25" t="str">
        <f t="shared" si="316"/>
        <v xml:space="preserve"> </v>
      </c>
      <c r="AU93" s="25">
        <f t="shared" si="317"/>
        <v>-0.14786832212854117</v>
      </c>
      <c r="AV93" s="45"/>
      <c r="AW93" s="45"/>
      <c r="AX93" s="45"/>
      <c r="AY93" s="25" t="str">
        <f t="shared" si="318"/>
        <v xml:space="preserve"> </v>
      </c>
      <c r="AZ93" s="25" t="str">
        <f t="shared" si="319"/>
        <v xml:space="preserve"> </v>
      </c>
      <c r="BA93" s="45">
        <v>70000</v>
      </c>
      <c r="BB93" s="45"/>
      <c r="BC93" s="45"/>
      <c r="BD93" s="25" t="str">
        <f t="shared" si="320"/>
        <v xml:space="preserve"> </v>
      </c>
      <c r="BE93" s="25" t="str">
        <f t="shared" si="321"/>
        <v xml:space="preserve"> </v>
      </c>
      <c r="BF93" s="45"/>
      <c r="BG93" s="45"/>
      <c r="BH93" s="45"/>
      <c r="BI93" s="25" t="str">
        <f t="shared" si="322"/>
        <v xml:space="preserve"> </v>
      </c>
      <c r="BJ93" s="25" t="str">
        <f>IF(BG93=0," ",IF(BG93/BH93*100&gt;200,"св.200",BG93/BH93))</f>
        <v xml:space="preserve"> </v>
      </c>
      <c r="BK93" s="45"/>
      <c r="BL93" s="45"/>
      <c r="BM93" s="45"/>
      <c r="BN93" s="25" t="str">
        <f t="shared" si="454"/>
        <v xml:space="preserve"> </v>
      </c>
      <c r="BO93" s="25" t="str">
        <f t="shared" si="325"/>
        <v xml:space="preserve"> </v>
      </c>
      <c r="BP93" s="45"/>
      <c r="BQ93" s="45"/>
      <c r="BR93" s="45"/>
      <c r="BS93" s="25" t="str">
        <f t="shared" si="326"/>
        <v xml:space="preserve"> </v>
      </c>
      <c r="BT93" s="25" t="str">
        <f t="shared" si="327"/>
        <v xml:space="preserve"> </v>
      </c>
      <c r="BU93" s="45">
        <v>12000</v>
      </c>
      <c r="BV93" s="45">
        <v>6628.75</v>
      </c>
      <c r="BW93" s="45">
        <v>7907.04</v>
      </c>
      <c r="BX93" s="25">
        <f t="shared" si="468"/>
        <v>0.55239583333333331</v>
      </c>
      <c r="BY93" s="25">
        <f t="shared" si="329"/>
        <v>0.83833520508306525</v>
      </c>
      <c r="BZ93" s="45"/>
      <c r="CA93" s="45"/>
      <c r="CB93" s="45">
        <v>124000</v>
      </c>
      <c r="CC93" s="25" t="str">
        <f t="shared" si="402"/>
        <v xml:space="preserve"> </v>
      </c>
      <c r="CD93" s="25">
        <f t="shared" si="330"/>
        <v>0</v>
      </c>
      <c r="CE93" s="24">
        <f t="shared" si="473"/>
        <v>0</v>
      </c>
      <c r="CF93" s="24">
        <f t="shared" si="473"/>
        <v>-54206.97</v>
      </c>
      <c r="CG93" s="24">
        <f t="shared" si="473"/>
        <v>35875.589999999997</v>
      </c>
      <c r="CH93" s="25" t="str">
        <f>IF(CF93&lt;=0," ",IF(CE93&lt;=0," ",IF(CF93/CE93*100&gt;200,"СВ.200",CF93/CE93)))</f>
        <v xml:space="preserve"> </v>
      </c>
      <c r="CI93" s="25"/>
      <c r="CJ93" s="45"/>
      <c r="CK93" s="45"/>
      <c r="CL93" s="45"/>
      <c r="CM93" s="25" t="str">
        <f t="shared" si="333"/>
        <v xml:space="preserve"> </v>
      </c>
      <c r="CN93" s="25" t="str">
        <f t="shared" si="351"/>
        <v xml:space="preserve"> </v>
      </c>
      <c r="CO93" s="45">
        <v>0</v>
      </c>
      <c r="CP93" s="45">
        <v>-54206.97</v>
      </c>
      <c r="CQ93" s="45">
        <v>35875.589999999997</v>
      </c>
      <c r="CR93" s="25" t="str">
        <f>IF(CP93&lt;=0," ",IF(CO93&lt;=0," ",IF(CP93/CO93*100&gt;200,"СВ.200",CP93/CO93)))</f>
        <v xml:space="preserve"> </v>
      </c>
      <c r="CS93" s="25">
        <f>IF(CQ93=0," ",IF(CP93/CQ93*100&gt;200,"св.200",CP93/CQ93))</f>
        <v>-1.5109708300267677</v>
      </c>
      <c r="CT93" s="45"/>
      <c r="CU93" s="45"/>
      <c r="CV93" s="45"/>
      <c r="CW93" s="25" t="str">
        <f t="shared" si="352"/>
        <v xml:space="preserve"> </v>
      </c>
      <c r="CX93" s="25" t="str">
        <f t="shared" si="353"/>
        <v xml:space="preserve"> </v>
      </c>
      <c r="CY93" s="45"/>
      <c r="CZ93" s="45"/>
      <c r="DA93" s="45"/>
      <c r="DB93" s="25" t="str">
        <f t="shared" si="336"/>
        <v xml:space="preserve"> </v>
      </c>
      <c r="DC93" s="25" t="str">
        <f t="shared" si="337"/>
        <v xml:space="preserve"> </v>
      </c>
      <c r="DD93" s="45"/>
      <c r="DE93" s="45"/>
      <c r="DF93" s="45"/>
      <c r="DG93" s="25" t="str">
        <f t="shared" si="338"/>
        <v xml:space="preserve"> </v>
      </c>
      <c r="DH93" s="25" t="str">
        <f t="shared" si="339"/>
        <v xml:space="preserve"> </v>
      </c>
      <c r="DI93" s="45"/>
      <c r="DJ93" s="45">
        <v>2022.44</v>
      </c>
      <c r="DK93" s="25" t="str">
        <f>IF(DI93=0," ",IF(DI93/DJ93*100&gt;200,"св.200",DI93/DJ93))</f>
        <v xml:space="preserve"> </v>
      </c>
      <c r="DL93" s="45"/>
      <c r="DM93" s="45">
        <v>11600</v>
      </c>
      <c r="DN93" s="45">
        <v>73507.490000000005</v>
      </c>
      <c r="DO93" s="25" t="str">
        <f t="shared" si="340"/>
        <v xml:space="preserve"> </v>
      </c>
      <c r="DP93" s="25">
        <f t="shared" si="341"/>
        <v>0.15780704796205119</v>
      </c>
      <c r="DQ93" s="45"/>
      <c r="DR93" s="45"/>
      <c r="DS93" s="31"/>
      <c r="DT93" s="25" t="str">
        <f t="shared" si="449"/>
        <v xml:space="preserve"> </v>
      </c>
      <c r="DU93" s="25" t="str">
        <f t="shared" si="464"/>
        <v xml:space="preserve"> </v>
      </c>
    </row>
    <row r="94" spans="1:125" s="29" customFormat="1" ht="15.75" customHeight="1" outlineLevel="1" x14ac:dyDescent="0.25">
      <c r="A94" s="16">
        <f t="shared" si="477"/>
        <v>75</v>
      </c>
      <c r="B94" s="8" t="s">
        <v>32</v>
      </c>
      <c r="C94" s="24">
        <f t="shared" si="470"/>
        <v>640000</v>
      </c>
      <c r="D94" s="24">
        <f t="shared" si="470"/>
        <v>285850.28999999998</v>
      </c>
      <c r="E94" s="24">
        <f t="shared" si="471"/>
        <v>311749.14</v>
      </c>
      <c r="F94" s="25">
        <f t="shared" si="344"/>
        <v>0.44664107812499998</v>
      </c>
      <c r="G94" s="25">
        <f t="shared" si="345"/>
        <v>0.91692406914097646</v>
      </c>
      <c r="H94" s="15">
        <f t="shared" si="472"/>
        <v>488000</v>
      </c>
      <c r="I94" s="20">
        <f t="shared" si="472"/>
        <v>201245.8</v>
      </c>
      <c r="J94" s="15">
        <f t="shared" si="472"/>
        <v>205842.25</v>
      </c>
      <c r="K94" s="25">
        <f t="shared" si="302"/>
        <v>0.41238893442622948</v>
      </c>
      <c r="L94" s="25">
        <f t="shared" si="303"/>
        <v>0.97767003615632841</v>
      </c>
      <c r="M94" s="45">
        <v>45000</v>
      </c>
      <c r="N94" s="45">
        <v>46115.83</v>
      </c>
      <c r="O94" s="45">
        <v>31293.24</v>
      </c>
      <c r="P94" s="25">
        <f t="shared" si="304"/>
        <v>1.0247962222222222</v>
      </c>
      <c r="Q94" s="25">
        <f t="shared" si="305"/>
        <v>1.4736674757871029</v>
      </c>
      <c r="R94" s="45"/>
      <c r="S94" s="45"/>
      <c r="T94" s="45"/>
      <c r="U94" s="25" t="str">
        <f t="shared" si="306"/>
        <v xml:space="preserve"> </v>
      </c>
      <c r="V94" s="25" t="str">
        <f t="shared" si="475"/>
        <v xml:space="preserve"> </v>
      </c>
      <c r="W94" s="45">
        <v>1000</v>
      </c>
      <c r="X94" s="45">
        <v>397.8</v>
      </c>
      <c r="Y94" s="45">
        <v>59.7</v>
      </c>
      <c r="Z94" s="25">
        <f t="shared" si="308"/>
        <v>0.39779999999999999</v>
      </c>
      <c r="AA94" s="25" t="str">
        <f t="shared" si="309"/>
        <v>св.200</v>
      </c>
      <c r="AB94" s="45">
        <v>45000</v>
      </c>
      <c r="AC94" s="45">
        <v>40504.120000000003</v>
      </c>
      <c r="AD94" s="45">
        <v>4960.34</v>
      </c>
      <c r="AE94" s="25">
        <f t="shared" si="310"/>
        <v>0.90009155555555564</v>
      </c>
      <c r="AF94" s="25" t="str">
        <f t="shared" si="311"/>
        <v>св.200</v>
      </c>
      <c r="AG94" s="45">
        <v>397000</v>
      </c>
      <c r="AH94" s="45">
        <v>114228.05</v>
      </c>
      <c r="AI94" s="45">
        <v>169328.97</v>
      </c>
      <c r="AJ94" s="25">
        <f t="shared" si="312"/>
        <v>0.28772808564231739</v>
      </c>
      <c r="AK94" s="25">
        <f t="shared" si="313"/>
        <v>0.67459248113302761</v>
      </c>
      <c r="AL94" s="45"/>
      <c r="AM94" s="45"/>
      <c r="AN94" s="45">
        <v>200</v>
      </c>
      <c r="AO94" s="25" t="str">
        <f t="shared" si="459"/>
        <v xml:space="preserve"> </v>
      </c>
      <c r="AP94" s="25"/>
      <c r="AQ94" s="9">
        <f>AV94+BA94+BF94+BK94+BP94+BU94+BZ94+CE94+CY94+DD94+DL94+CT94+DQ94</f>
        <v>152000</v>
      </c>
      <c r="AR94" s="9">
        <f>AW94+BB94+BG94+BL94+BQ94+BV94+CA94+CF94+CZ94+DE94+DM94+CU94+DI94+DR94</f>
        <v>84604.49</v>
      </c>
      <c r="AS94" s="9">
        <f>AX94+BC94+BH94+BM94+BR94+BW94+CB94+CG94+DA94+DF94+DN94+CV94+DJ94</f>
        <v>105906.89</v>
      </c>
      <c r="AT94" s="25">
        <f t="shared" si="316"/>
        <v>0.55660848684210529</v>
      </c>
      <c r="AU94" s="25">
        <f t="shared" si="317"/>
        <v>0.79885727925727967</v>
      </c>
      <c r="AV94" s="45"/>
      <c r="AW94" s="45"/>
      <c r="AX94" s="45"/>
      <c r="AY94" s="25" t="str">
        <f t="shared" si="318"/>
        <v xml:space="preserve"> </v>
      </c>
      <c r="AZ94" s="25" t="str">
        <f t="shared" si="319"/>
        <v xml:space="preserve"> </v>
      </c>
      <c r="BA94" s="45">
        <v>17000</v>
      </c>
      <c r="BB94" s="45">
        <v>1021.44</v>
      </c>
      <c r="BC94" s="45"/>
      <c r="BD94" s="25">
        <f t="shared" si="320"/>
        <v>6.0084705882352943E-2</v>
      </c>
      <c r="BE94" s="25" t="str">
        <f t="shared" si="321"/>
        <v xml:space="preserve"> </v>
      </c>
      <c r="BF94" s="45">
        <v>30000</v>
      </c>
      <c r="BG94" s="45">
        <v>29442</v>
      </c>
      <c r="BH94" s="45">
        <v>54090</v>
      </c>
      <c r="BI94" s="25">
        <f t="shared" si="322"/>
        <v>0.98140000000000005</v>
      </c>
      <c r="BJ94" s="25">
        <f t="shared" si="323"/>
        <v>0.54431503050471441</v>
      </c>
      <c r="BK94" s="45"/>
      <c r="BL94" s="45"/>
      <c r="BM94" s="45"/>
      <c r="BN94" s="25" t="str">
        <f t="shared" si="454"/>
        <v xml:space="preserve"> </v>
      </c>
      <c r="BO94" s="25" t="str">
        <f t="shared" si="325"/>
        <v xml:space="preserve"> </v>
      </c>
      <c r="BP94" s="45"/>
      <c r="BQ94" s="45"/>
      <c r="BR94" s="45"/>
      <c r="BS94" s="25" t="str">
        <f t="shared" si="326"/>
        <v xml:space="preserve"> </v>
      </c>
      <c r="BT94" s="25" t="str">
        <f t="shared" si="327"/>
        <v xml:space="preserve"> </v>
      </c>
      <c r="BU94" s="45">
        <v>75000</v>
      </c>
      <c r="BV94" s="45">
        <v>54141.05</v>
      </c>
      <c r="BW94" s="45">
        <v>51170.59</v>
      </c>
      <c r="BX94" s="25">
        <f t="shared" si="468"/>
        <v>0.72188066666666673</v>
      </c>
      <c r="BY94" s="25">
        <f t="shared" si="329"/>
        <v>1.0580501416927186</v>
      </c>
      <c r="BZ94" s="45"/>
      <c r="CA94" s="45"/>
      <c r="CB94" s="45"/>
      <c r="CC94" s="25" t="str">
        <f t="shared" si="402"/>
        <v xml:space="preserve"> </v>
      </c>
      <c r="CD94" s="25" t="str">
        <f t="shared" si="330"/>
        <v xml:space="preserve"> </v>
      </c>
      <c r="CE94" s="24">
        <f t="shared" si="473"/>
        <v>30000</v>
      </c>
      <c r="CF94" s="24">
        <f t="shared" si="473"/>
        <v>0</v>
      </c>
      <c r="CG94" s="24">
        <f t="shared" si="473"/>
        <v>0</v>
      </c>
      <c r="CH94" s="33" t="str">
        <f>IF(CF94&lt;=0," ",IF(CE94&lt;=0," ",IF(CF94/CE94*100&gt;200,"СВ.200",CF94/CE94)))</f>
        <v xml:space="preserve"> </v>
      </c>
      <c r="CI94" s="25" t="str">
        <f t="shared" si="474"/>
        <v xml:space="preserve"> </v>
      </c>
      <c r="CJ94" s="45"/>
      <c r="CK94" s="45"/>
      <c r="CL94" s="45"/>
      <c r="CM94" s="25" t="str">
        <f t="shared" si="333"/>
        <v xml:space="preserve"> </v>
      </c>
      <c r="CN94" s="25" t="str">
        <f t="shared" si="351"/>
        <v xml:space="preserve"> </v>
      </c>
      <c r="CO94" s="45">
        <v>30000</v>
      </c>
      <c r="CP94" s="45"/>
      <c r="CQ94" s="45"/>
      <c r="CR94" s="25" t="str">
        <f t="shared" si="334"/>
        <v xml:space="preserve"> </v>
      </c>
      <c r="CS94" s="25" t="str">
        <f>IF(CP94=0," ",IF(CP94/CQ94*100&gt;200,"св.200",CP94/CQ94))</f>
        <v xml:space="preserve"> </v>
      </c>
      <c r="CT94" s="45"/>
      <c r="CU94" s="45"/>
      <c r="CV94" s="45"/>
      <c r="CW94" s="25" t="str">
        <f t="shared" si="352"/>
        <v xml:space="preserve"> </v>
      </c>
      <c r="CX94" s="25" t="str">
        <f t="shared" si="353"/>
        <v xml:space="preserve"> </v>
      </c>
      <c r="CY94" s="45"/>
      <c r="CZ94" s="45"/>
      <c r="DA94" s="45"/>
      <c r="DB94" s="25" t="str">
        <f t="shared" si="336"/>
        <v xml:space="preserve"> </v>
      </c>
      <c r="DC94" s="25" t="str">
        <f t="shared" si="337"/>
        <v xml:space="preserve"> </v>
      </c>
      <c r="DD94" s="45"/>
      <c r="DE94" s="45"/>
      <c r="DF94" s="45"/>
      <c r="DG94" s="25" t="str">
        <f t="shared" si="338"/>
        <v xml:space="preserve"> </v>
      </c>
      <c r="DH94" s="25" t="str">
        <f t="shared" si="339"/>
        <v xml:space="preserve"> </v>
      </c>
      <c r="DI94" s="45"/>
      <c r="DJ94" s="45">
        <v>646.29999999999995</v>
      </c>
      <c r="DK94" s="25">
        <f>IF(DJ94=0," ",IF(DI94/DJ94*100&gt;200,"св.200",DI94/DJ94))</f>
        <v>0</v>
      </c>
      <c r="DL94" s="45"/>
      <c r="DM94" s="45"/>
      <c r="DN94" s="45"/>
      <c r="DO94" s="25" t="str">
        <f t="shared" si="340"/>
        <v xml:space="preserve"> </v>
      </c>
      <c r="DP94" s="25" t="str">
        <f t="shared" si="341"/>
        <v xml:space="preserve"> </v>
      </c>
      <c r="DQ94" s="45"/>
      <c r="DR94" s="45"/>
      <c r="DS94" s="31"/>
      <c r="DT94" s="25" t="str">
        <f t="shared" si="449"/>
        <v xml:space="preserve"> </v>
      </c>
      <c r="DU94" s="25" t="str">
        <f t="shared" si="464"/>
        <v xml:space="preserve"> </v>
      </c>
    </row>
    <row r="95" spans="1:125" s="29" customFormat="1" ht="15.75" customHeight="1" outlineLevel="1" x14ac:dyDescent="0.25">
      <c r="A95" s="16">
        <f t="shared" si="477"/>
        <v>76</v>
      </c>
      <c r="B95" s="8" t="s">
        <v>16</v>
      </c>
      <c r="C95" s="24">
        <f t="shared" si="470"/>
        <v>2133979</v>
      </c>
      <c r="D95" s="24">
        <f t="shared" si="470"/>
        <v>1621934.19</v>
      </c>
      <c r="E95" s="24">
        <f t="shared" si="471"/>
        <v>1338403.2000000002</v>
      </c>
      <c r="F95" s="25">
        <f t="shared" si="344"/>
        <v>0.76005161719023473</v>
      </c>
      <c r="G95" s="25">
        <f t="shared" si="345"/>
        <v>1.2118427316969951</v>
      </c>
      <c r="H95" s="15">
        <f t="shared" si="472"/>
        <v>1831850</v>
      </c>
      <c r="I95" s="20">
        <f t="shared" si="472"/>
        <v>1418457.51</v>
      </c>
      <c r="J95" s="15">
        <f t="shared" si="472"/>
        <v>1322846.7600000002</v>
      </c>
      <c r="K95" s="25">
        <f t="shared" ref="K95:K126" si="478">IF(I95&lt;=0," ",IF(I95/H95*100&gt;200,"СВ.200",I95/H95))</f>
        <v>0.77433060021289957</v>
      </c>
      <c r="L95" s="25">
        <f t="shared" si="303"/>
        <v>1.0722765122091691</v>
      </c>
      <c r="M95" s="45">
        <v>501000</v>
      </c>
      <c r="N95" s="45">
        <v>342762.02</v>
      </c>
      <c r="O95" s="45">
        <v>366850.06</v>
      </c>
      <c r="P95" s="25">
        <f t="shared" ref="P95:P126" si="479">IF(N95&lt;=0," ",IF(M95&lt;=0," ",IF(N95/M95*100&gt;200,"СВ.200",N95/M95)))</f>
        <v>0.68415572854291418</v>
      </c>
      <c r="Q95" s="25">
        <f t="shared" si="305"/>
        <v>0.93433818710565297</v>
      </c>
      <c r="R95" s="45"/>
      <c r="S95" s="45"/>
      <c r="T95" s="45"/>
      <c r="U95" s="25" t="str">
        <f t="shared" ref="U95:U126" si="480">IF(S95&lt;=0," ",IF(R95&lt;=0," ",IF(S95/R95*100&gt;200,"СВ.200",S95/R95)))</f>
        <v xml:space="preserve"> </v>
      </c>
      <c r="V95" s="25" t="str">
        <f t="shared" si="475"/>
        <v xml:space="preserve"> </v>
      </c>
      <c r="W95" s="45">
        <v>821850</v>
      </c>
      <c r="X95" s="45">
        <v>821856.18</v>
      </c>
      <c r="Y95" s="45">
        <v>678452.52</v>
      </c>
      <c r="Z95" s="25">
        <f t="shared" ref="Z95:Z127" si="481">IF(X95&lt;=0," ",IF(W95&lt;=0," ",IF(X95/W95*100&gt;200,"СВ.200",X95/W95)))</f>
        <v>1.0000075196203688</v>
      </c>
      <c r="AA95" s="25">
        <f t="shared" si="309"/>
        <v>1.211368748398193</v>
      </c>
      <c r="AB95" s="45">
        <v>35000</v>
      </c>
      <c r="AC95" s="45">
        <v>18389.53</v>
      </c>
      <c r="AD95" s="45">
        <v>5073.59</v>
      </c>
      <c r="AE95" s="25">
        <f t="shared" ref="AE95:AE126" si="482">IF(AC95&lt;=0," ",IF(AB95&lt;=0," ",IF(AC95/AB95*100&gt;200,"СВ.200",AC95/AB95)))</f>
        <v>0.52541514285714286</v>
      </c>
      <c r="AF95" s="25" t="str">
        <f t="shared" si="311"/>
        <v>св.200</v>
      </c>
      <c r="AG95" s="45">
        <v>474000</v>
      </c>
      <c r="AH95" s="45">
        <v>235449.78</v>
      </c>
      <c r="AI95" s="45">
        <v>272470.59000000003</v>
      </c>
      <c r="AJ95" s="25">
        <f t="shared" ref="AJ95:AJ126" si="483">IF(AH95&lt;=0," ",IF(AG95&lt;=0," ",IF(AH95/AG95*100&gt;200,"СВ.200",AH95/AG95)))</f>
        <v>0.49672949367088609</v>
      </c>
      <c r="AK95" s="25">
        <f t="shared" si="313"/>
        <v>0.86412915243439659</v>
      </c>
      <c r="AL95" s="45"/>
      <c r="AM95" s="45"/>
      <c r="AN95" s="45"/>
      <c r="AO95" s="25" t="str">
        <f t="shared" si="459"/>
        <v xml:space="preserve"> </v>
      </c>
      <c r="AP95" s="25" t="str">
        <f t="shared" si="314"/>
        <v xml:space="preserve"> </v>
      </c>
      <c r="AQ95" s="9">
        <f>AV95+BA95+BF95+BK95+BP95+BU95+BZ95+CE95+CY95+DD95+DL95+CT95+DQ95</f>
        <v>302129</v>
      </c>
      <c r="AR95" s="9">
        <f>AW95+BB95+BG95+BL95+BQ95+BV95+CA95+CF95+CZ95+DE95+DM95+CU95+DI95+DR95</f>
        <v>203476.68</v>
      </c>
      <c r="AS95" s="9">
        <f>AX95+BC95+BH95+BM95+BR95+BW95+CB95+CG95+DA95+DF95+DN95+CV95+DJ95</f>
        <v>15556.44</v>
      </c>
      <c r="AT95" s="25">
        <f t="shared" ref="AT95:AT126" si="484">IF(AR95&lt;=0," ",IF(AQ95&lt;=0," ",IF(AR95/AQ95*100&gt;200,"СВ.200",AR95/AQ95)))</f>
        <v>0.6734761641550463</v>
      </c>
      <c r="AU95" s="25" t="str">
        <f t="shared" si="317"/>
        <v>св.200</v>
      </c>
      <c r="AV95" s="45"/>
      <c r="AW95" s="45"/>
      <c r="AX95" s="45"/>
      <c r="AY95" s="25" t="str">
        <f t="shared" ref="AY95:AY126" si="485">IF(AW95&lt;=0," ",IF(AV95&lt;=0," ",IF(AW95/AV95*100&gt;200,"СВ.200",AW95/AV95)))</f>
        <v xml:space="preserve"> </v>
      </c>
      <c r="AZ95" s="25" t="str">
        <f t="shared" si="319"/>
        <v xml:space="preserve"> </v>
      </c>
      <c r="BA95" s="45">
        <v>110911</v>
      </c>
      <c r="BB95" s="45">
        <v>15727.22</v>
      </c>
      <c r="BC95" s="45">
        <v>1133.8</v>
      </c>
      <c r="BD95" s="25">
        <f t="shared" si="320"/>
        <v>0.14180036245277744</v>
      </c>
      <c r="BE95" s="25" t="str">
        <f t="shared" si="321"/>
        <v>св.200</v>
      </c>
      <c r="BF95" s="45"/>
      <c r="BG95" s="45"/>
      <c r="BH95" s="45"/>
      <c r="BI95" s="25" t="str">
        <f t="shared" ref="BI95:BI126" si="486">IF(BG95&lt;=0," ",IF(BF95&lt;=0," ",IF(BG95/BF95*100&gt;200,"СВ.200",BG95/BF95)))</f>
        <v xml:space="preserve"> </v>
      </c>
      <c r="BJ95" s="25" t="str">
        <f t="shared" si="323"/>
        <v xml:space="preserve"> </v>
      </c>
      <c r="BK95" s="45"/>
      <c r="BL95" s="45"/>
      <c r="BM95" s="45"/>
      <c r="BN95" s="25" t="str">
        <f t="shared" si="454"/>
        <v xml:space="preserve"> </v>
      </c>
      <c r="BO95" s="25" t="str">
        <f t="shared" si="325"/>
        <v xml:space="preserve"> </v>
      </c>
      <c r="BP95" s="45"/>
      <c r="BQ95" s="45"/>
      <c r="BR95" s="45"/>
      <c r="BS95" s="25" t="str">
        <f t="shared" ref="BS95:BS126" si="487">IF(BQ95&lt;=0," ",IF(BP95&lt;=0," ",IF(BQ95/BP95*100&gt;200,"СВ.200",BQ95/BP95)))</f>
        <v xml:space="preserve"> </v>
      </c>
      <c r="BT95" s="25" t="str">
        <f t="shared" si="327"/>
        <v xml:space="preserve"> </v>
      </c>
      <c r="BU95" s="45">
        <v>14000</v>
      </c>
      <c r="BV95" s="45">
        <v>10531.46</v>
      </c>
      <c r="BW95" s="45">
        <v>12123.7</v>
      </c>
      <c r="BX95" s="25">
        <f t="shared" si="468"/>
        <v>0.75224714285714278</v>
      </c>
      <c r="BY95" s="25">
        <f t="shared" si="329"/>
        <v>0.86866715606621725</v>
      </c>
      <c r="BZ95" s="45">
        <v>177218</v>
      </c>
      <c r="CA95" s="45">
        <v>177218</v>
      </c>
      <c r="CB95" s="45"/>
      <c r="CC95" s="25">
        <f t="shared" si="402"/>
        <v>1</v>
      </c>
      <c r="CD95" s="25" t="str">
        <f t="shared" si="330"/>
        <v xml:space="preserve"> </v>
      </c>
      <c r="CE95" s="24">
        <f t="shared" si="473"/>
        <v>0</v>
      </c>
      <c r="CF95" s="24">
        <f t="shared" si="473"/>
        <v>0</v>
      </c>
      <c r="CG95" s="24">
        <f t="shared" si="473"/>
        <v>0</v>
      </c>
      <c r="CH95" s="33" t="str">
        <f>IF(CF95&lt;=0," ",IF(CE95&lt;=0," ",IF(CF95/CE95*100&gt;200,"СВ.200",CF95/CE95)))</f>
        <v xml:space="preserve"> </v>
      </c>
      <c r="CI95" s="25" t="str">
        <f t="shared" si="350"/>
        <v xml:space="preserve"> </v>
      </c>
      <c r="CJ95" s="45"/>
      <c r="CK95" s="45"/>
      <c r="CL95" s="45"/>
      <c r="CM95" s="25" t="str">
        <f t="shared" si="333"/>
        <v xml:space="preserve"> </v>
      </c>
      <c r="CN95" s="25" t="str">
        <f t="shared" si="351"/>
        <v xml:space="preserve"> </v>
      </c>
      <c r="CO95" s="45"/>
      <c r="CP95" s="45"/>
      <c r="CQ95" s="45"/>
      <c r="CR95" s="25" t="str">
        <f t="shared" si="334"/>
        <v xml:space="preserve"> </v>
      </c>
      <c r="CS95" s="25" t="str">
        <f t="shared" si="335"/>
        <v xml:space="preserve"> </v>
      </c>
      <c r="CT95" s="45"/>
      <c r="CU95" s="45"/>
      <c r="CV95" s="45"/>
      <c r="CW95" s="25" t="str">
        <f t="shared" si="352"/>
        <v xml:space="preserve"> </v>
      </c>
      <c r="CX95" s="25" t="str">
        <f t="shared" si="353"/>
        <v xml:space="preserve"> </v>
      </c>
      <c r="CY95" s="45"/>
      <c r="CZ95" s="45"/>
      <c r="DA95" s="45"/>
      <c r="DB95" s="25" t="str">
        <f t="shared" ref="DB95:DB126" si="488">IF(CZ95&lt;=0," ",IF(CY95&lt;=0," ",IF(CZ95/CY95*100&gt;200,"СВ.200",CZ95/CY95)))</f>
        <v xml:space="preserve"> </v>
      </c>
      <c r="DC95" s="25" t="str">
        <f t="shared" si="337"/>
        <v xml:space="preserve"> </v>
      </c>
      <c r="DD95" s="45"/>
      <c r="DE95" s="45"/>
      <c r="DF95" s="45"/>
      <c r="DG95" s="25" t="str">
        <f t="shared" ref="DG95:DG126" si="489">IF(DE95&lt;=0," ",IF(DD95&lt;=0," ",IF(DE95/DD95*100&gt;200,"СВ.200",DE95/DD95)))</f>
        <v xml:space="preserve"> </v>
      </c>
      <c r="DH95" s="25" t="str">
        <f t="shared" si="339"/>
        <v xml:space="preserve"> </v>
      </c>
      <c r="DI95" s="45"/>
      <c r="DJ95" s="45"/>
      <c r="DK95" s="25" t="str">
        <f>IF(DJ95=0," ",IF(DI95/DJ95*100&gt;200,"св.200",DI95/DJ95))</f>
        <v xml:space="preserve"> </v>
      </c>
      <c r="DL95" s="45"/>
      <c r="DM95" s="45"/>
      <c r="DN95" s="45">
        <v>2298.94</v>
      </c>
      <c r="DO95" s="25" t="str">
        <f t="shared" ref="DO95:DO126" si="490">IF(DM95&lt;=0," ",IF(DL95&lt;=0," ",IF(DM95/DL95*100&gt;200,"СВ.200",DM95/DL95)))</f>
        <v xml:space="preserve"> </v>
      </c>
      <c r="DP95" s="25">
        <f t="shared" si="341"/>
        <v>0</v>
      </c>
      <c r="DQ95" s="45"/>
      <c r="DR95" s="45"/>
      <c r="DS95" s="31"/>
      <c r="DT95" s="25" t="str">
        <f t="shared" si="449"/>
        <v xml:space="preserve"> </v>
      </c>
      <c r="DU95" s="25" t="str">
        <f t="shared" si="464"/>
        <v xml:space="preserve"> </v>
      </c>
    </row>
    <row r="96" spans="1:125" s="44" customFormat="1" ht="17.25" customHeight="1" x14ac:dyDescent="0.25">
      <c r="A96" s="17"/>
      <c r="B96" s="7" t="s">
        <v>151</v>
      </c>
      <c r="C96" s="28">
        <f>SUM(C97:C100)</f>
        <v>145531883.25</v>
      </c>
      <c r="D96" s="28">
        <f t="shared" ref="D96:E96" si="491">SUM(D97:D100)</f>
        <v>97523816.299999997</v>
      </c>
      <c r="E96" s="28">
        <f t="shared" si="491"/>
        <v>86392950.649999991</v>
      </c>
      <c r="F96" s="22">
        <f t="shared" si="344"/>
        <v>0.67011993607249631</v>
      </c>
      <c r="G96" s="22">
        <f t="shared" si="345"/>
        <v>1.1288399755565011</v>
      </c>
      <c r="H96" s="21">
        <f t="shared" ref="H96:J96" si="492">SUM(H97:H100)</f>
        <v>135504250</v>
      </c>
      <c r="I96" s="38">
        <f>SUM(I97:I100)</f>
        <v>88754281.340000004</v>
      </c>
      <c r="J96" s="21">
        <f t="shared" si="492"/>
        <v>83132466.780000016</v>
      </c>
      <c r="K96" s="22">
        <f t="shared" si="478"/>
        <v>0.65499260237225032</v>
      </c>
      <c r="L96" s="22">
        <f t="shared" si="303"/>
        <v>1.0676247773914544</v>
      </c>
      <c r="M96" s="21">
        <f>SUM(M97:M100)</f>
        <v>109982900</v>
      </c>
      <c r="N96" s="21">
        <f>SUM(N97:N100)</f>
        <v>76759761.920000002</v>
      </c>
      <c r="O96" s="21">
        <f>SUM(O97:O100)</f>
        <v>70826250.120000005</v>
      </c>
      <c r="P96" s="22">
        <f t="shared" si="479"/>
        <v>0.69792451299247427</v>
      </c>
      <c r="Q96" s="22">
        <f t="shared" si="305"/>
        <v>1.083775602830122</v>
      </c>
      <c r="R96" s="21">
        <f>SUM(R97:R100)</f>
        <v>3731150</v>
      </c>
      <c r="S96" s="21">
        <f>SUM(S97:S100)</f>
        <v>2766780.36</v>
      </c>
      <c r="T96" s="21">
        <f>SUM(T97:T100)</f>
        <v>2331055.04</v>
      </c>
      <c r="U96" s="22">
        <f t="shared" si="480"/>
        <v>0.74153554802138744</v>
      </c>
      <c r="V96" s="22">
        <f t="shared" si="307"/>
        <v>1.1869219355712852</v>
      </c>
      <c r="W96" s="21">
        <f>SUM(W97:W100)</f>
        <v>313800</v>
      </c>
      <c r="X96" s="21">
        <f>SUM(X97:X100)</f>
        <v>311058.81</v>
      </c>
      <c r="Y96" s="21">
        <f>SUM(Y97:Y100)</f>
        <v>313938.26</v>
      </c>
      <c r="Z96" s="22">
        <f t="shared" si="481"/>
        <v>0.99126453154875716</v>
      </c>
      <c r="AA96" s="22">
        <f t="shared" si="309"/>
        <v>0.99082797362768071</v>
      </c>
      <c r="AB96" s="21">
        <f>SUM(AB97:AB100)</f>
        <v>5500000</v>
      </c>
      <c r="AC96" s="21">
        <f>SUM(AC97:AC100)</f>
        <v>623676.21</v>
      </c>
      <c r="AD96" s="21">
        <f>SUM(AD97:AD100)</f>
        <v>776506.60000000009</v>
      </c>
      <c r="AE96" s="22">
        <f t="shared" si="482"/>
        <v>0.11339567454545454</v>
      </c>
      <c r="AF96" s="22">
        <f t="shared" si="311"/>
        <v>0.80318211075089363</v>
      </c>
      <c r="AG96" s="21">
        <f>SUM(AG97:AG100)</f>
        <v>15950000</v>
      </c>
      <c r="AH96" s="21">
        <f>SUM(AH97:AH100)</f>
        <v>8258264.04</v>
      </c>
      <c r="AI96" s="21">
        <f>SUM(AI97:AI100)</f>
        <v>8856621.7599999998</v>
      </c>
      <c r="AJ96" s="22">
        <f t="shared" si="483"/>
        <v>0.51775950094043888</v>
      </c>
      <c r="AK96" s="22">
        <f t="shared" si="313"/>
        <v>0.93243950840235501</v>
      </c>
      <c r="AL96" s="21">
        <f>SUM(AL97:AL100)</f>
        <v>26400</v>
      </c>
      <c r="AM96" s="21">
        <f>SUM(AM97:AM100)</f>
        <v>34740</v>
      </c>
      <c r="AN96" s="21">
        <f>SUM(AN97:AN100)</f>
        <v>28095</v>
      </c>
      <c r="AO96" s="22">
        <f t="shared" si="459"/>
        <v>1.3159090909090909</v>
      </c>
      <c r="AP96" s="22">
        <f t="shared" si="314"/>
        <v>1.2365189535504537</v>
      </c>
      <c r="AQ96" s="21">
        <f>SUM(AQ97:AQ100)</f>
        <v>10027633.25</v>
      </c>
      <c r="AR96" s="21">
        <f t="shared" ref="AR96:AS96" si="493">SUM(AR97:AR100)</f>
        <v>8769534.959999999</v>
      </c>
      <c r="AS96" s="21">
        <f t="shared" si="493"/>
        <v>3260483.87</v>
      </c>
      <c r="AT96" s="22">
        <f t="shared" si="484"/>
        <v>0.8745368664136175</v>
      </c>
      <c r="AU96" s="22" t="str">
        <f t="shared" si="317"/>
        <v>св.200</v>
      </c>
      <c r="AV96" s="21">
        <f>SUM(AV97:AV100)</f>
        <v>7605818.3700000001</v>
      </c>
      <c r="AW96" s="21">
        <f>SUM(AW97:AW100)</f>
        <v>7248951.5800000001</v>
      </c>
      <c r="AX96" s="21">
        <f>SUM(AX97:AX100)</f>
        <v>1621571.76</v>
      </c>
      <c r="AY96" s="22">
        <f t="shared" si="485"/>
        <v>0.95307976438043707</v>
      </c>
      <c r="AZ96" s="22" t="str">
        <f t="shared" si="319"/>
        <v>св.200</v>
      </c>
      <c r="BA96" s="21">
        <f>SUM(BA97:BA100)</f>
        <v>11400</v>
      </c>
      <c r="BB96" s="21">
        <f>SUM(BB97:BB100)</f>
        <v>24772.880000000001</v>
      </c>
      <c r="BC96" s="21">
        <f>SUM(BC97:BC100)</f>
        <v>16039.7</v>
      </c>
      <c r="BD96" s="22" t="str">
        <f t="shared" si="320"/>
        <v>СВ.200</v>
      </c>
      <c r="BE96" s="22">
        <f t="shared" si="321"/>
        <v>1.5444727769222617</v>
      </c>
      <c r="BF96" s="21">
        <f>SUM(BF97:BF100)</f>
        <v>88400</v>
      </c>
      <c r="BG96" s="21">
        <f>SUM(BG97:BG100)</f>
        <v>68665.8</v>
      </c>
      <c r="BH96" s="21">
        <f>SUM(BH97:BH100)</f>
        <v>69420</v>
      </c>
      <c r="BI96" s="22">
        <f t="shared" si="486"/>
        <v>0.7767624434389141</v>
      </c>
      <c r="BJ96" s="22">
        <f t="shared" si="323"/>
        <v>0.98913569576490934</v>
      </c>
      <c r="BK96" s="21">
        <f>SUM(BK97:BK100)</f>
        <v>0</v>
      </c>
      <c r="BL96" s="21">
        <f>SUM(BL97:BL100)</f>
        <v>0</v>
      </c>
      <c r="BM96" s="21">
        <f>SUM(BM97:BM100)</f>
        <v>0</v>
      </c>
      <c r="BN96" s="22" t="str">
        <f t="shared" si="454"/>
        <v xml:space="preserve"> </v>
      </c>
      <c r="BO96" s="22" t="str">
        <f t="shared" si="325"/>
        <v xml:space="preserve"> </v>
      </c>
      <c r="BP96" s="21">
        <f>SUM(BP97:BP100)</f>
        <v>1545000</v>
      </c>
      <c r="BQ96" s="21">
        <f>SUM(BQ97:BQ100)</f>
        <v>1165519.27</v>
      </c>
      <c r="BR96" s="21">
        <f>SUM(BR97:BR100)</f>
        <v>1074460.8899999999</v>
      </c>
      <c r="BS96" s="22">
        <f t="shared" si="487"/>
        <v>0.75438140453074432</v>
      </c>
      <c r="BT96" s="22">
        <f t="shared" si="327"/>
        <v>1.0847479706776486</v>
      </c>
      <c r="BU96" s="21">
        <f>SUM(BU97:BU100)</f>
        <v>0</v>
      </c>
      <c r="BV96" s="21">
        <f>SUM(BV97:BV100)</f>
        <v>30.63</v>
      </c>
      <c r="BW96" s="21">
        <f>SUM(BW97:BW100)</f>
        <v>25.6</v>
      </c>
      <c r="BX96" s="22" t="str">
        <f t="shared" si="468"/>
        <v xml:space="preserve"> </v>
      </c>
      <c r="BY96" s="22">
        <f t="shared" si="329"/>
        <v>1.1964843749999998</v>
      </c>
      <c r="BZ96" s="21">
        <f>SUM(BZ97:BZ100)</f>
        <v>0</v>
      </c>
      <c r="CA96" s="21">
        <f>SUM(CA97:CA100)</f>
        <v>0</v>
      </c>
      <c r="CB96" s="21">
        <f>SUM(CB97:CB100)</f>
        <v>0</v>
      </c>
      <c r="CC96" s="22" t="str">
        <f t="shared" si="402"/>
        <v xml:space="preserve"> </v>
      </c>
      <c r="CD96" s="22" t="str">
        <f t="shared" si="330"/>
        <v xml:space="preserve"> </v>
      </c>
      <c r="CE96" s="28">
        <f>SUM(CE97:CE100)</f>
        <v>360000</v>
      </c>
      <c r="CF96" s="28">
        <f t="shared" ref="CF96:CG96" si="494">SUM(CF97:CF100)</f>
        <v>40275.599999999999</v>
      </c>
      <c r="CG96" s="28">
        <f t="shared" si="494"/>
        <v>413880.73000000004</v>
      </c>
      <c r="CH96" s="22">
        <f t="shared" si="332"/>
        <v>0.11187666666666667</v>
      </c>
      <c r="CI96" s="22">
        <f t="shared" si="350"/>
        <v>9.7312092785764623E-2</v>
      </c>
      <c r="CJ96" s="21">
        <f>SUM(CJ97:CJ100)</f>
        <v>360000</v>
      </c>
      <c r="CK96" s="21">
        <f>SUM(CK97:CK100)</f>
        <v>40275.599999999999</v>
      </c>
      <c r="CL96" s="21">
        <f>SUM(CL97:CL100)</f>
        <v>312760.59000000003</v>
      </c>
      <c r="CM96" s="22">
        <f t="shared" si="333"/>
        <v>0.11187666666666667</v>
      </c>
      <c r="CN96" s="22">
        <f t="shared" si="351"/>
        <v>0.12877453645934098</v>
      </c>
      <c r="CO96" s="21">
        <f>SUM(CO97:CO100)</f>
        <v>0</v>
      </c>
      <c r="CP96" s="21">
        <f>SUM(CP97:CP100)</f>
        <v>0</v>
      </c>
      <c r="CQ96" s="21">
        <f>SUM(CQ97:CQ100)</f>
        <v>101120.14</v>
      </c>
      <c r="CR96" s="22" t="str">
        <f t="shared" si="334"/>
        <v xml:space="preserve"> </v>
      </c>
      <c r="CS96" s="22">
        <f t="shared" si="335"/>
        <v>0</v>
      </c>
      <c r="CT96" s="21">
        <f>SUM(CT97:CT100)</f>
        <v>150000</v>
      </c>
      <c r="CU96" s="21">
        <f>SUM(CU97:CU100)</f>
        <v>53209.61</v>
      </c>
      <c r="CV96" s="21">
        <f>SUM(CV97:CV100)</f>
        <v>35993.360000000001</v>
      </c>
      <c r="CW96" s="41">
        <f t="shared" si="352"/>
        <v>0.35473073333333333</v>
      </c>
      <c r="CX96" s="41">
        <f t="shared" si="353"/>
        <v>1.4783173896518691</v>
      </c>
      <c r="CY96" s="21">
        <f>SUM(CY97:CY100)</f>
        <v>0</v>
      </c>
      <c r="CZ96" s="21">
        <f>SUM(CZ97:CZ100)</f>
        <v>0</v>
      </c>
      <c r="DA96" s="21">
        <f>SUM(DA97:DA100)</f>
        <v>0</v>
      </c>
      <c r="DB96" s="22" t="str">
        <f t="shared" si="488"/>
        <v xml:space="preserve"> </v>
      </c>
      <c r="DC96" s="22" t="str">
        <f t="shared" si="337"/>
        <v xml:space="preserve"> </v>
      </c>
      <c r="DD96" s="21">
        <f>SUM(DD97:DD100)</f>
        <v>100000</v>
      </c>
      <c r="DE96" s="21">
        <f>SUM(DE97:DE100)</f>
        <v>6386.85</v>
      </c>
      <c r="DF96" s="21">
        <f>SUM(DF97:DF100)</f>
        <v>19596.22</v>
      </c>
      <c r="DG96" s="22">
        <f>IF(DE96&lt;=0," ",IF(DD96&lt;=0," ",IF(DE96/DD96*100&gt;200,"СВ.200",DE96/DD96)))</f>
        <v>6.3868500000000009E-2</v>
      </c>
      <c r="DH96" s="22">
        <f t="shared" si="339"/>
        <v>0.32592255036940798</v>
      </c>
      <c r="DI96" s="21">
        <f>SUM(DI97:DI100)</f>
        <v>41572.76</v>
      </c>
      <c r="DJ96" s="21">
        <f>SUM(DJ97:DJ100)</f>
        <v>0</v>
      </c>
      <c r="DK96" s="22" t="e">
        <f>IF(DI96=0," ",IF(DI96/DJ96*100&gt;200,"св.200",DI96/DJ96))</f>
        <v>#DIV/0!</v>
      </c>
      <c r="DL96" s="21">
        <f>SUM(DL97:DL100)</f>
        <v>0</v>
      </c>
      <c r="DM96" s="21">
        <f>SUM(DM97:DM100)</f>
        <v>0</v>
      </c>
      <c r="DN96" s="21">
        <f>SUM(DN97:DN100)</f>
        <v>9495.61</v>
      </c>
      <c r="DO96" s="22" t="str">
        <f t="shared" si="490"/>
        <v xml:space="preserve"> </v>
      </c>
      <c r="DP96" s="22">
        <f t="shared" si="341"/>
        <v>0</v>
      </c>
      <c r="DQ96" s="21">
        <f>SUM(DQ97:DQ100)</f>
        <v>167014.88</v>
      </c>
      <c r="DR96" s="21">
        <f>SUM(DR97:DR100)</f>
        <v>120149.98</v>
      </c>
      <c r="DS96" s="21">
        <f>SUM(DS97:DS100)</f>
        <v>0</v>
      </c>
      <c r="DT96" s="22">
        <f t="shared" si="449"/>
        <v>0.71939685853140745</v>
      </c>
      <c r="DU96" s="22" t="str">
        <f t="shared" si="464"/>
        <v xml:space="preserve"> </v>
      </c>
    </row>
    <row r="97" spans="1:125" s="29" customFormat="1" ht="15.75" customHeight="1" outlineLevel="1" x14ac:dyDescent="0.25">
      <c r="A97" s="16">
        <v>77</v>
      </c>
      <c r="B97" s="8" t="s">
        <v>54</v>
      </c>
      <c r="C97" s="24">
        <f t="shared" ref="C97:D100" si="495">H97+AQ97</f>
        <v>136583241.13</v>
      </c>
      <c r="D97" s="24">
        <f t="shared" si="495"/>
        <v>92544618.61999999</v>
      </c>
      <c r="E97" s="24">
        <f t="shared" ref="E97:E100" si="496">J97+AS97</f>
        <v>81202998.770000011</v>
      </c>
      <c r="F97" s="25">
        <f t="shared" si="344"/>
        <v>0.67756935517378725</v>
      </c>
      <c r="G97" s="25">
        <f t="shared" si="345"/>
        <v>1.1396699632007934</v>
      </c>
      <c r="H97" s="15">
        <f t="shared" ref="H97:J100" si="497">W97++AG97+M97+AB97+AL97+R97</f>
        <v>126780450</v>
      </c>
      <c r="I97" s="20">
        <f t="shared" si="497"/>
        <v>83988272.319999993</v>
      </c>
      <c r="J97" s="15">
        <f t="shared" si="497"/>
        <v>78129094.74000001</v>
      </c>
      <c r="K97" s="25">
        <f t="shared" si="478"/>
        <v>0.66247021776622494</v>
      </c>
      <c r="L97" s="25">
        <f t="shared" si="303"/>
        <v>1.0749935424120591</v>
      </c>
      <c r="M97" s="45">
        <v>108414000</v>
      </c>
      <c r="N97" s="45">
        <v>75625799.75</v>
      </c>
      <c r="O97" s="45">
        <v>69736035.109999999</v>
      </c>
      <c r="P97" s="25">
        <f t="shared" si="479"/>
        <v>0.69756488783736414</v>
      </c>
      <c r="Q97" s="25">
        <f t="shared" si="305"/>
        <v>1.0844579797332845</v>
      </c>
      <c r="R97" s="45">
        <v>3731150</v>
      </c>
      <c r="S97" s="45">
        <v>2766780.36</v>
      </c>
      <c r="T97" s="45">
        <v>2331055.04</v>
      </c>
      <c r="U97" s="25">
        <f t="shared" si="480"/>
        <v>0.74153554802138744</v>
      </c>
      <c r="V97" s="25">
        <f t="shared" si="307"/>
        <v>1.1869219355712852</v>
      </c>
      <c r="W97" s="45">
        <v>85300</v>
      </c>
      <c r="X97" s="45">
        <v>59791.66</v>
      </c>
      <c r="Y97" s="45">
        <v>85330.76</v>
      </c>
      <c r="Z97" s="25">
        <f t="shared" si="481"/>
        <v>0.70095732708089098</v>
      </c>
      <c r="AA97" s="25">
        <f t="shared" si="309"/>
        <v>0.70070464624948858</v>
      </c>
      <c r="AB97" s="45">
        <v>4800000</v>
      </c>
      <c r="AC97" s="45">
        <v>291717.86</v>
      </c>
      <c r="AD97" s="45">
        <v>558320.4</v>
      </c>
      <c r="AE97" s="25">
        <f t="shared" si="482"/>
        <v>6.0774554166666661E-2</v>
      </c>
      <c r="AF97" s="25">
        <f t="shared" si="311"/>
        <v>0.52249185234857976</v>
      </c>
      <c r="AG97" s="45">
        <v>9750000</v>
      </c>
      <c r="AH97" s="45">
        <v>5244182.6900000004</v>
      </c>
      <c r="AI97" s="45">
        <v>5418353.4299999997</v>
      </c>
      <c r="AJ97" s="25">
        <f t="shared" si="483"/>
        <v>0.53786489128205128</v>
      </c>
      <c r="AK97" s="25">
        <f t="shared" si="313"/>
        <v>0.96785541175006018</v>
      </c>
      <c r="AL97" s="45"/>
      <c r="AM97" s="45"/>
      <c r="AN97" s="45"/>
      <c r="AO97" s="25" t="str">
        <f t="shared" si="459"/>
        <v xml:space="preserve"> </v>
      </c>
      <c r="AP97" s="25" t="str">
        <f t="shared" si="314"/>
        <v xml:space="preserve"> </v>
      </c>
      <c r="AQ97" s="9">
        <f>AV97+BA97+BF97+BK97+BP97+BU97+BZ97+CE97+CY97+DD97+DL97+CT97+DQ97</f>
        <v>9802791.1300000008</v>
      </c>
      <c r="AR97" s="9">
        <f>AW97+BB97+BG97+BL97+BQ97+BV97+CA97+CF97+CZ97+DE97+DM97+CU97+DI97+DR97</f>
        <v>8556346.2999999989</v>
      </c>
      <c r="AS97" s="9">
        <f>AX97+BC97+BH97+BM97+BR97+BW97+CB97+CG97+DA97+DF97+DN97+CV97+DJ97</f>
        <v>3073904.03</v>
      </c>
      <c r="AT97" s="25">
        <f t="shared" si="484"/>
        <v>0.87284796610779136</v>
      </c>
      <c r="AU97" s="25" t="str">
        <f t="shared" si="317"/>
        <v>св.200</v>
      </c>
      <c r="AV97" s="45">
        <v>7605818.3700000001</v>
      </c>
      <c r="AW97" s="45">
        <v>7248951.5800000001</v>
      </c>
      <c r="AX97" s="45">
        <v>1621571.76</v>
      </c>
      <c r="AY97" s="25">
        <f>IF(AW97&lt;=0," ",IF(AV97&lt;=0," ",IF(AW97/AV97*100&gt;200,"СВ.200",AW97/AV97)))</f>
        <v>0.95307976438043707</v>
      </c>
      <c r="AZ97" s="25" t="str">
        <f>IF(AX97=0," ",IF(AW97/AX97*100&gt;200,"св.200",AW97/AX97))</f>
        <v>св.200</v>
      </c>
      <c r="BA97" s="45"/>
      <c r="BB97" s="45"/>
      <c r="BC97" s="45"/>
      <c r="BD97" s="25" t="str">
        <f t="shared" si="320"/>
        <v xml:space="preserve"> </v>
      </c>
      <c r="BE97" s="25" t="str">
        <f t="shared" si="321"/>
        <v xml:space="preserve"> </v>
      </c>
      <c r="BF97" s="45"/>
      <c r="BG97" s="45"/>
      <c r="BH97" s="45"/>
      <c r="BI97" s="25" t="str">
        <f t="shared" si="486"/>
        <v xml:space="preserve"> </v>
      </c>
      <c r="BJ97" s="25" t="str">
        <f t="shared" si="323"/>
        <v xml:space="preserve"> </v>
      </c>
      <c r="BK97" s="45"/>
      <c r="BL97" s="45"/>
      <c r="BM97" s="45"/>
      <c r="BN97" s="25" t="str">
        <f t="shared" si="454"/>
        <v xml:space="preserve"> </v>
      </c>
      <c r="BO97" s="25" t="str">
        <f t="shared" si="325"/>
        <v xml:space="preserve"> </v>
      </c>
      <c r="BP97" s="45">
        <v>1545000</v>
      </c>
      <c r="BQ97" s="45">
        <v>1165519.27</v>
      </c>
      <c r="BR97" s="45">
        <v>1074460.8899999999</v>
      </c>
      <c r="BS97" s="25">
        <f t="shared" si="487"/>
        <v>0.75438140453074432</v>
      </c>
      <c r="BT97" s="25">
        <f t="shared" si="327"/>
        <v>1.0847479706776486</v>
      </c>
      <c r="BU97" s="45"/>
      <c r="BV97" s="45">
        <v>30.63</v>
      </c>
      <c r="BW97" s="45">
        <v>25.6</v>
      </c>
      <c r="BX97" s="25" t="str">
        <f t="shared" si="468"/>
        <v xml:space="preserve"> </v>
      </c>
      <c r="BY97" s="25">
        <f t="shared" si="329"/>
        <v>1.1964843749999998</v>
      </c>
      <c r="BZ97" s="45"/>
      <c r="CA97" s="45"/>
      <c r="CB97" s="45"/>
      <c r="CC97" s="25" t="str">
        <f t="shared" si="402"/>
        <v xml:space="preserve"> </v>
      </c>
      <c r="CD97" s="25" t="str">
        <f>IF(CA97=0," ",IF(CA97/CB97*100&gt;200,"св.200",CA97/CB97))</f>
        <v xml:space="preserve"> </v>
      </c>
      <c r="CE97" s="24">
        <f t="shared" ref="CE97:CG100" si="498">CJ97+CO97</f>
        <v>360000</v>
      </c>
      <c r="CF97" s="24">
        <f t="shared" si="498"/>
        <v>40275.599999999999</v>
      </c>
      <c r="CG97" s="24">
        <f t="shared" si="498"/>
        <v>312760.59000000003</v>
      </c>
      <c r="CH97" s="25">
        <f t="shared" si="332"/>
        <v>0.11187666666666667</v>
      </c>
      <c r="CI97" s="25">
        <f t="shared" si="350"/>
        <v>0.12877453645934098</v>
      </c>
      <c r="CJ97" s="45">
        <v>360000</v>
      </c>
      <c r="CK97" s="45">
        <v>40275.599999999999</v>
      </c>
      <c r="CL97" s="45">
        <v>312760.59000000003</v>
      </c>
      <c r="CM97" s="25">
        <f t="shared" si="333"/>
        <v>0.11187666666666667</v>
      </c>
      <c r="CN97" s="25">
        <f t="shared" si="351"/>
        <v>0.12877453645934098</v>
      </c>
      <c r="CO97" s="45"/>
      <c r="CP97" s="45"/>
      <c r="CQ97" s="45"/>
      <c r="CR97" s="25" t="str">
        <f t="shared" si="334"/>
        <v xml:space="preserve"> </v>
      </c>
      <c r="CS97" s="25" t="str">
        <f t="shared" si="335"/>
        <v xml:space="preserve"> </v>
      </c>
      <c r="CT97" s="45">
        <v>150000</v>
      </c>
      <c r="CU97" s="45">
        <v>53209.61</v>
      </c>
      <c r="CV97" s="26">
        <v>35993.360000000001</v>
      </c>
      <c r="CW97" s="25">
        <f t="shared" si="352"/>
        <v>0.35473073333333333</v>
      </c>
      <c r="CX97" s="25">
        <f t="shared" si="353"/>
        <v>1.4783173896518691</v>
      </c>
      <c r="CY97" s="45"/>
      <c r="CZ97" s="45"/>
      <c r="DA97" s="45"/>
      <c r="DB97" s="25" t="str">
        <f t="shared" si="488"/>
        <v xml:space="preserve"> </v>
      </c>
      <c r="DC97" s="25" t="str">
        <f t="shared" si="337"/>
        <v xml:space="preserve"> </v>
      </c>
      <c r="DD97" s="45">
        <v>100000</v>
      </c>
      <c r="DE97" s="45">
        <v>6386.85</v>
      </c>
      <c r="DF97" s="45">
        <v>19596.22</v>
      </c>
      <c r="DG97" s="25">
        <f>IF(DE97&lt;=0," ",IF(DF97&lt;=0," ",IF(DE97/DF97*100&gt;200,"СВ.200",DE97/DF97)))</f>
        <v>0.32592255036940798</v>
      </c>
      <c r="DH97" s="25">
        <f t="shared" si="339"/>
        <v>0.32592255036940798</v>
      </c>
      <c r="DI97" s="45">
        <v>41972.76</v>
      </c>
      <c r="DJ97" s="45"/>
      <c r="DK97" s="25" t="str">
        <f>IF(DJ97=0," ",IF(DI97/DJ97*100&gt;200,"св.200",DI97/DJ97))</f>
        <v xml:space="preserve"> </v>
      </c>
      <c r="DL97" s="45"/>
      <c r="DM97" s="45"/>
      <c r="DN97" s="45">
        <v>9495.61</v>
      </c>
      <c r="DO97" s="25" t="str">
        <f t="shared" si="490"/>
        <v xml:space="preserve"> </v>
      </c>
      <c r="DP97" s="25">
        <f t="shared" si="341"/>
        <v>0</v>
      </c>
      <c r="DQ97" s="45">
        <v>41972.76</v>
      </c>
      <c r="DR97" s="45"/>
      <c r="DS97" s="31"/>
      <c r="DT97" s="25" t="str">
        <f t="shared" si="449"/>
        <v xml:space="preserve"> </v>
      </c>
      <c r="DU97" s="25" t="str">
        <f t="shared" si="464"/>
        <v xml:space="preserve"> </v>
      </c>
    </row>
    <row r="98" spans="1:125" s="29" customFormat="1" ht="15.75" customHeight="1" outlineLevel="1" x14ac:dyDescent="0.25">
      <c r="A98" s="16">
        <f>A97+1</f>
        <v>78</v>
      </c>
      <c r="B98" s="8" t="s">
        <v>30</v>
      </c>
      <c r="C98" s="24">
        <f t="shared" si="495"/>
        <v>3762067.83</v>
      </c>
      <c r="D98" s="24">
        <f t="shared" si="495"/>
        <v>2529190.5</v>
      </c>
      <c r="E98" s="24">
        <f t="shared" si="496"/>
        <v>2595837.6</v>
      </c>
      <c r="F98" s="25">
        <f t="shared" si="344"/>
        <v>0.67228732024217652</v>
      </c>
      <c r="G98" s="25">
        <f t="shared" si="345"/>
        <v>0.97432539693546316</v>
      </c>
      <c r="H98" s="15">
        <f t="shared" si="497"/>
        <v>3684300</v>
      </c>
      <c r="I98" s="20">
        <f t="shared" si="497"/>
        <v>2464738.87</v>
      </c>
      <c r="J98" s="15">
        <f t="shared" si="497"/>
        <v>2438179.46</v>
      </c>
      <c r="K98" s="25">
        <f t="shared" si="478"/>
        <v>0.66898430366691097</v>
      </c>
      <c r="L98" s="25">
        <f t="shared" si="303"/>
        <v>1.0108931317139387</v>
      </c>
      <c r="M98" s="45">
        <v>652900</v>
      </c>
      <c r="N98" s="45">
        <v>463016.25</v>
      </c>
      <c r="O98" s="45">
        <v>468848.48</v>
      </c>
      <c r="P98" s="25">
        <f t="shared" si="479"/>
        <v>0.70916870883749428</v>
      </c>
      <c r="Q98" s="25">
        <f t="shared" si="305"/>
        <v>0.98756052275140149</v>
      </c>
      <c r="R98" s="45"/>
      <c r="S98" s="45"/>
      <c r="T98" s="45"/>
      <c r="U98" s="25" t="str">
        <f t="shared" si="480"/>
        <v xml:space="preserve"> </v>
      </c>
      <c r="V98" s="25" t="str">
        <f t="shared" ref="V98:V100" si="499">IF(S98=0," ",IF(S98/T98*100&gt;200,"св.200",S98/T98))</f>
        <v xml:space="preserve"> </v>
      </c>
      <c r="W98" s="45">
        <v>88400</v>
      </c>
      <c r="X98" s="45">
        <v>51581.1</v>
      </c>
      <c r="Y98" s="45">
        <v>88396.2</v>
      </c>
      <c r="Z98" s="25">
        <f t="shared" si="481"/>
        <v>0.58349660633484157</v>
      </c>
      <c r="AA98" s="25">
        <f t="shared" si="309"/>
        <v>0.58352168984639607</v>
      </c>
      <c r="AB98" s="45">
        <v>210000</v>
      </c>
      <c r="AC98" s="45">
        <v>316997.23</v>
      </c>
      <c r="AD98" s="45">
        <v>193072.19</v>
      </c>
      <c r="AE98" s="25">
        <f t="shared" si="482"/>
        <v>1.5095106190476189</v>
      </c>
      <c r="AF98" s="25">
        <f t="shared" si="311"/>
        <v>1.6418585711385985</v>
      </c>
      <c r="AG98" s="45">
        <v>2720000</v>
      </c>
      <c r="AH98" s="45">
        <v>1609074.29</v>
      </c>
      <c r="AI98" s="45">
        <v>1674537.59</v>
      </c>
      <c r="AJ98" s="25">
        <f t="shared" si="483"/>
        <v>0.59157143014705882</v>
      </c>
      <c r="AK98" s="25">
        <f t="shared" si="313"/>
        <v>0.96090664050127417</v>
      </c>
      <c r="AL98" s="45">
        <v>13000</v>
      </c>
      <c r="AM98" s="45">
        <v>24070</v>
      </c>
      <c r="AN98" s="45">
        <v>13325</v>
      </c>
      <c r="AO98" s="25">
        <f t="shared" si="459"/>
        <v>1.8515384615384616</v>
      </c>
      <c r="AP98" s="25">
        <f t="shared" si="314"/>
        <v>1.8063789868667917</v>
      </c>
      <c r="AQ98" s="9">
        <f>AV98+BA98+BF98+BK98+BP98+BU98+BZ98+CE98+CY98+DD98+DL98+CT98+DQ98</f>
        <v>77767.83</v>
      </c>
      <c r="AR98" s="9">
        <f>AW98+BB98+BG98+BL98+BQ98+BV98+CA98+CF98+CZ98+DE98+DM98+CU98+DI98+DR98</f>
        <v>64451.630000000005</v>
      </c>
      <c r="AS98" s="9">
        <f>AX98+BC98+BH98+BM98+BR98+BW98+CB98+CG98+DA98+DF98+DN98+CV98+DJ98</f>
        <v>157658.14000000001</v>
      </c>
      <c r="AT98" s="25">
        <f t="shared" si="484"/>
        <v>0.82876981394491789</v>
      </c>
      <c r="AU98" s="25">
        <f t="shared" si="317"/>
        <v>0.40880623100082242</v>
      </c>
      <c r="AV98" s="45"/>
      <c r="AW98" s="45"/>
      <c r="AX98" s="45"/>
      <c r="AY98" s="25" t="str">
        <f t="shared" si="485"/>
        <v xml:space="preserve"> </v>
      </c>
      <c r="AZ98" s="25" t="str">
        <f t="shared" si="319"/>
        <v xml:space="preserve"> </v>
      </c>
      <c r="BA98" s="45"/>
      <c r="BB98" s="45"/>
      <c r="BC98" s="45"/>
      <c r="BD98" s="25" t="str">
        <f t="shared" si="320"/>
        <v xml:space="preserve"> </v>
      </c>
      <c r="BE98" s="25" t="str">
        <f t="shared" si="321"/>
        <v xml:space="preserve"> </v>
      </c>
      <c r="BF98" s="45">
        <v>69100</v>
      </c>
      <c r="BG98" s="45">
        <v>55783.8</v>
      </c>
      <c r="BH98" s="45">
        <v>56538</v>
      </c>
      <c r="BI98" s="25">
        <f t="shared" si="486"/>
        <v>0.80729088277858185</v>
      </c>
      <c r="BJ98" s="25">
        <f t="shared" si="323"/>
        <v>0.98666029926774923</v>
      </c>
      <c r="BK98" s="45"/>
      <c r="BL98" s="45"/>
      <c r="BM98" s="45"/>
      <c r="BN98" s="25" t="str">
        <f t="shared" si="454"/>
        <v xml:space="preserve"> </v>
      </c>
      <c r="BO98" s="25" t="str">
        <f t="shared" si="325"/>
        <v xml:space="preserve"> </v>
      </c>
      <c r="BP98" s="45"/>
      <c r="BQ98" s="45"/>
      <c r="BR98" s="45"/>
      <c r="BS98" s="25" t="str">
        <f t="shared" si="487"/>
        <v xml:space="preserve"> </v>
      </c>
      <c r="BT98" s="25" t="str">
        <f t="shared" si="327"/>
        <v xml:space="preserve"> </v>
      </c>
      <c r="BU98" s="45"/>
      <c r="BV98" s="45"/>
      <c r="BW98" s="45"/>
      <c r="BX98" s="25" t="str">
        <f t="shared" si="468"/>
        <v xml:space="preserve"> </v>
      </c>
      <c r="BY98" s="25" t="str">
        <f t="shared" si="329"/>
        <v xml:space="preserve"> </v>
      </c>
      <c r="BZ98" s="45"/>
      <c r="CA98" s="45"/>
      <c r="CB98" s="45"/>
      <c r="CC98" s="25" t="str">
        <f t="shared" si="402"/>
        <v xml:space="preserve"> </v>
      </c>
      <c r="CD98" s="25" t="str">
        <f t="shared" si="330"/>
        <v xml:space="preserve"> </v>
      </c>
      <c r="CE98" s="24">
        <f t="shared" si="498"/>
        <v>0</v>
      </c>
      <c r="CF98" s="24">
        <f t="shared" si="498"/>
        <v>0</v>
      </c>
      <c r="CG98" s="24">
        <f t="shared" si="498"/>
        <v>101120.14</v>
      </c>
      <c r="CH98" s="25" t="str">
        <f t="shared" si="332"/>
        <v xml:space="preserve"> </v>
      </c>
      <c r="CI98" s="25">
        <f t="shared" si="350"/>
        <v>0</v>
      </c>
      <c r="CJ98" s="45"/>
      <c r="CK98" s="45"/>
      <c r="CL98" s="45"/>
      <c r="CM98" s="25" t="str">
        <f t="shared" si="333"/>
        <v xml:space="preserve"> </v>
      </c>
      <c r="CN98" s="25" t="str">
        <f t="shared" si="351"/>
        <v xml:space="preserve"> </v>
      </c>
      <c r="CO98" s="45"/>
      <c r="CP98" s="45"/>
      <c r="CQ98" s="45">
        <v>101120.14</v>
      </c>
      <c r="CR98" s="25" t="str">
        <f t="shared" si="334"/>
        <v xml:space="preserve"> </v>
      </c>
      <c r="CS98" s="25">
        <f t="shared" si="335"/>
        <v>0</v>
      </c>
      <c r="CT98" s="45"/>
      <c r="CU98" s="45"/>
      <c r="CV98" s="26"/>
      <c r="CW98" s="25" t="str">
        <f t="shared" si="352"/>
        <v xml:space="preserve"> </v>
      </c>
      <c r="CX98" s="25" t="str">
        <f t="shared" si="353"/>
        <v xml:space="preserve"> </v>
      </c>
      <c r="CY98" s="45"/>
      <c r="CZ98" s="45"/>
      <c r="DA98" s="45"/>
      <c r="DB98" s="25" t="str">
        <f t="shared" si="488"/>
        <v xml:space="preserve"> </v>
      </c>
      <c r="DC98" s="25" t="str">
        <f t="shared" si="337"/>
        <v xml:space="preserve"> </v>
      </c>
      <c r="DD98" s="45"/>
      <c r="DE98" s="45"/>
      <c r="DF98" s="45"/>
      <c r="DG98" s="25" t="str">
        <f t="shared" si="489"/>
        <v xml:space="preserve"> </v>
      </c>
      <c r="DH98" s="25" t="str">
        <f t="shared" si="339"/>
        <v xml:space="preserve"> </v>
      </c>
      <c r="DI98" s="45"/>
      <c r="DJ98" s="45"/>
      <c r="DK98" s="25" t="str">
        <f>IF(DJ98=0," ",IF(DI98/DJ98*100&gt;200,"св.200",DI98/DJ98))</f>
        <v xml:space="preserve"> </v>
      </c>
      <c r="DL98" s="45"/>
      <c r="DM98" s="45"/>
      <c r="DN98" s="45"/>
      <c r="DO98" s="25" t="str">
        <f t="shared" si="490"/>
        <v xml:space="preserve"> </v>
      </c>
      <c r="DP98" s="25" t="str">
        <f t="shared" si="341"/>
        <v xml:space="preserve"> </v>
      </c>
      <c r="DQ98" s="45">
        <v>8667.83</v>
      </c>
      <c r="DR98" s="45">
        <v>8667.83</v>
      </c>
      <c r="DS98" s="31"/>
      <c r="DT98" s="25">
        <f t="shared" si="449"/>
        <v>1</v>
      </c>
      <c r="DU98" s="25" t="str">
        <f t="shared" si="464"/>
        <v xml:space="preserve"> </v>
      </c>
    </row>
    <row r="99" spans="1:125" s="29" customFormat="1" ht="15.75" customHeight="1" outlineLevel="1" x14ac:dyDescent="0.25">
      <c r="A99" s="16">
        <f t="shared" ref="A99:A100" si="500">A98+1</f>
        <v>79</v>
      </c>
      <c r="B99" s="8" t="s">
        <v>44</v>
      </c>
      <c r="C99" s="24">
        <f t="shared" si="495"/>
        <v>3526964.29</v>
      </c>
      <c r="D99" s="24">
        <f t="shared" si="495"/>
        <v>1736319.62</v>
      </c>
      <c r="E99" s="24">
        <f t="shared" si="496"/>
        <v>1921791.9600000002</v>
      </c>
      <c r="F99" s="25">
        <f t="shared" si="344"/>
        <v>0.49229861071261372</v>
      </c>
      <c r="G99" s="25">
        <f t="shared" si="345"/>
        <v>0.90348989700217075</v>
      </c>
      <c r="H99" s="15">
        <f t="shared" si="497"/>
        <v>3484100</v>
      </c>
      <c r="I99" s="20">
        <f t="shared" si="497"/>
        <v>1691692.59</v>
      </c>
      <c r="J99" s="15">
        <f t="shared" si="497"/>
        <v>1897509.6500000001</v>
      </c>
      <c r="K99" s="25">
        <f t="shared" si="478"/>
        <v>0.48554650842398328</v>
      </c>
      <c r="L99" s="25">
        <f t="shared" si="303"/>
        <v>0.89153306282263178</v>
      </c>
      <c r="M99" s="45">
        <v>725700</v>
      </c>
      <c r="N99" s="45">
        <v>553366.75</v>
      </c>
      <c r="O99" s="45">
        <v>494185.77</v>
      </c>
      <c r="P99" s="25">
        <f t="shared" si="479"/>
        <v>0.76252824858757062</v>
      </c>
      <c r="Q99" s="25">
        <f t="shared" si="305"/>
        <v>1.1197545206532353</v>
      </c>
      <c r="R99" s="45"/>
      <c r="S99" s="45"/>
      <c r="T99" s="45"/>
      <c r="U99" s="25" t="str">
        <f t="shared" si="480"/>
        <v xml:space="preserve"> </v>
      </c>
      <c r="V99" s="25" t="str">
        <f t="shared" si="499"/>
        <v xml:space="preserve"> </v>
      </c>
      <c r="W99" s="45">
        <v>139800</v>
      </c>
      <c r="X99" s="45">
        <v>199632.35</v>
      </c>
      <c r="Y99" s="45">
        <v>139851.29999999999</v>
      </c>
      <c r="Z99" s="25">
        <f t="shared" si="481"/>
        <v>1.4279853361945638</v>
      </c>
      <c r="AA99" s="25">
        <f>IF(X99=0," ",IF(X99/Y99*100&gt;200,"св.200",X99/Y99))</f>
        <v>1.4274615252057008</v>
      </c>
      <c r="AB99" s="45">
        <v>170000</v>
      </c>
      <c r="AC99" s="45">
        <v>4914.05</v>
      </c>
      <c r="AD99" s="45">
        <v>11789.55</v>
      </c>
      <c r="AE99" s="25">
        <f t="shared" si="482"/>
        <v>2.8906176470588237E-2</v>
      </c>
      <c r="AF99" s="25">
        <f t="shared" si="311"/>
        <v>0.41681404294481134</v>
      </c>
      <c r="AG99" s="45">
        <v>2440000</v>
      </c>
      <c r="AH99" s="45">
        <v>928209.44</v>
      </c>
      <c r="AI99" s="45">
        <v>1244913.03</v>
      </c>
      <c r="AJ99" s="25">
        <f t="shared" si="483"/>
        <v>0.38041370491803278</v>
      </c>
      <c r="AK99" s="25">
        <f t="shared" si="313"/>
        <v>0.74560183533463376</v>
      </c>
      <c r="AL99" s="45">
        <v>8600</v>
      </c>
      <c r="AM99" s="45">
        <v>5570</v>
      </c>
      <c r="AN99" s="45">
        <v>6770</v>
      </c>
      <c r="AO99" s="25">
        <f t="shared" si="459"/>
        <v>0.64767441860465114</v>
      </c>
      <c r="AP99" s="25">
        <f t="shared" si="314"/>
        <v>0.82274741506646976</v>
      </c>
      <c r="AQ99" s="9">
        <f>AV99+BA99+BF99+BK99+BP99+BU99+BZ99+CE99+CY99+DD99+DL99+CT99+DQ99</f>
        <v>42864.29</v>
      </c>
      <c r="AR99" s="9">
        <f>AW99+BB99+BG99+BL99+BQ99+BV99+CA99+CF99+CZ99+DE99+DM99+CU99+DI99+DR99</f>
        <v>44627.030000000006</v>
      </c>
      <c r="AS99" s="9">
        <f>AX99+BC99+BH99+BM99+BR99+BW99+CB99+CG99+DA99+DF99+DN99+CV99+DJ99</f>
        <v>24282.309999999998</v>
      </c>
      <c r="AT99" s="25">
        <f t="shared" si="484"/>
        <v>1.0411237419306374</v>
      </c>
      <c r="AU99" s="25">
        <f t="shared" si="317"/>
        <v>1.8378412103296602</v>
      </c>
      <c r="AV99" s="45"/>
      <c r="AW99" s="45"/>
      <c r="AX99" s="45"/>
      <c r="AY99" s="25" t="str">
        <f t="shared" si="485"/>
        <v xml:space="preserve"> </v>
      </c>
      <c r="AZ99" s="25" t="str">
        <f t="shared" si="319"/>
        <v xml:space="preserve"> </v>
      </c>
      <c r="BA99" s="45">
        <v>11400</v>
      </c>
      <c r="BB99" s="45">
        <v>24772.880000000001</v>
      </c>
      <c r="BC99" s="45">
        <v>11400.31</v>
      </c>
      <c r="BD99" s="25" t="str">
        <f t="shared" si="320"/>
        <v>СВ.200</v>
      </c>
      <c r="BE99" s="25" t="str">
        <f t="shared" si="321"/>
        <v>св.200</v>
      </c>
      <c r="BF99" s="45">
        <v>19300</v>
      </c>
      <c r="BG99" s="45">
        <v>12882</v>
      </c>
      <c r="BH99" s="45">
        <v>12882</v>
      </c>
      <c r="BI99" s="25">
        <f t="shared" si="486"/>
        <v>0.66746113989637301</v>
      </c>
      <c r="BJ99" s="25">
        <f t="shared" si="323"/>
        <v>1</v>
      </c>
      <c r="BK99" s="45"/>
      <c r="BL99" s="45"/>
      <c r="BM99" s="45"/>
      <c r="BN99" s="25" t="str">
        <f t="shared" si="454"/>
        <v xml:space="preserve"> </v>
      </c>
      <c r="BO99" s="25" t="str">
        <f t="shared" si="325"/>
        <v xml:space="preserve"> </v>
      </c>
      <c r="BP99" s="45"/>
      <c r="BQ99" s="45"/>
      <c r="BR99" s="45"/>
      <c r="BS99" s="25" t="str">
        <f t="shared" si="487"/>
        <v xml:space="preserve"> </v>
      </c>
      <c r="BT99" s="25" t="str">
        <f>IF(BQ99&lt;=0," ",IF(BQ99/BR99*100&gt;200,"св.200",BQ99/BR99))</f>
        <v xml:space="preserve"> </v>
      </c>
      <c r="BU99" s="45"/>
      <c r="BV99" s="45"/>
      <c r="BW99" s="45"/>
      <c r="BX99" s="25" t="str">
        <f t="shared" si="468"/>
        <v xml:space="preserve"> </v>
      </c>
      <c r="BY99" s="25" t="str">
        <f t="shared" si="329"/>
        <v xml:space="preserve"> </v>
      </c>
      <c r="BZ99" s="45"/>
      <c r="CA99" s="45"/>
      <c r="CB99" s="45"/>
      <c r="CC99" s="25" t="str">
        <f t="shared" si="402"/>
        <v xml:space="preserve"> </v>
      </c>
      <c r="CD99" s="25" t="str">
        <f t="shared" si="330"/>
        <v xml:space="preserve"> </v>
      </c>
      <c r="CE99" s="24">
        <f t="shared" si="498"/>
        <v>0</v>
      </c>
      <c r="CF99" s="24">
        <f t="shared" si="498"/>
        <v>0</v>
      </c>
      <c r="CG99" s="24">
        <f t="shared" si="498"/>
        <v>0</v>
      </c>
      <c r="CH99" s="25" t="str">
        <f t="shared" si="332"/>
        <v xml:space="preserve"> </v>
      </c>
      <c r="CI99" s="25" t="str">
        <f t="shared" si="350"/>
        <v xml:space="preserve"> </v>
      </c>
      <c r="CJ99" s="45"/>
      <c r="CK99" s="45"/>
      <c r="CL99" s="45"/>
      <c r="CM99" s="25" t="str">
        <f t="shared" si="333"/>
        <v xml:space="preserve"> </v>
      </c>
      <c r="CN99" s="25" t="str">
        <f t="shared" si="351"/>
        <v xml:space="preserve"> </v>
      </c>
      <c r="CO99" s="45"/>
      <c r="CP99" s="45"/>
      <c r="CQ99" s="45"/>
      <c r="CR99" s="25" t="str">
        <f t="shared" si="334"/>
        <v xml:space="preserve"> </v>
      </c>
      <c r="CS99" s="25" t="str">
        <f t="shared" si="335"/>
        <v xml:space="preserve"> </v>
      </c>
      <c r="CT99" s="45"/>
      <c r="CU99" s="45"/>
      <c r="CV99" s="26"/>
      <c r="CW99" s="25" t="str">
        <f t="shared" si="352"/>
        <v xml:space="preserve"> </v>
      </c>
      <c r="CX99" s="25" t="str">
        <f t="shared" si="353"/>
        <v xml:space="preserve"> </v>
      </c>
      <c r="CY99" s="45"/>
      <c r="CZ99" s="45"/>
      <c r="DA99" s="45"/>
      <c r="DB99" s="25" t="str">
        <f t="shared" si="488"/>
        <v xml:space="preserve"> </v>
      </c>
      <c r="DC99" s="25" t="str">
        <f t="shared" si="337"/>
        <v xml:space="preserve"> </v>
      </c>
      <c r="DD99" s="45"/>
      <c r="DE99" s="45"/>
      <c r="DF99" s="45"/>
      <c r="DG99" s="25" t="str">
        <f t="shared" si="489"/>
        <v xml:space="preserve"> </v>
      </c>
      <c r="DH99" s="25" t="str">
        <f t="shared" si="339"/>
        <v xml:space="preserve"> </v>
      </c>
      <c r="DI99" s="45">
        <v>-300</v>
      </c>
      <c r="DJ99" s="45"/>
      <c r="DK99" s="25"/>
      <c r="DL99" s="45"/>
      <c r="DM99" s="45"/>
      <c r="DN99" s="45"/>
      <c r="DO99" s="25" t="str">
        <f t="shared" si="490"/>
        <v xml:space="preserve"> </v>
      </c>
      <c r="DP99" s="25" t="str">
        <f t="shared" si="341"/>
        <v xml:space="preserve"> </v>
      </c>
      <c r="DQ99" s="45">
        <v>12164.29</v>
      </c>
      <c r="DR99" s="45">
        <v>7272.15</v>
      </c>
      <c r="DS99" s="31"/>
      <c r="DT99" s="25">
        <f t="shared" si="449"/>
        <v>0.59782774004894645</v>
      </c>
      <c r="DU99" s="25" t="str">
        <f t="shared" si="464"/>
        <v xml:space="preserve"> </v>
      </c>
    </row>
    <row r="100" spans="1:125" s="29" customFormat="1" ht="15.75" customHeight="1" outlineLevel="1" x14ac:dyDescent="0.25">
      <c r="A100" s="16">
        <f t="shared" si="500"/>
        <v>80</v>
      </c>
      <c r="B100" s="8" t="s">
        <v>103</v>
      </c>
      <c r="C100" s="24">
        <f t="shared" si="495"/>
        <v>1659610</v>
      </c>
      <c r="D100" s="24">
        <f t="shared" si="495"/>
        <v>713687.55999999994</v>
      </c>
      <c r="E100" s="24">
        <f t="shared" si="496"/>
        <v>672322.32</v>
      </c>
      <c r="F100" s="25">
        <f t="shared" si="344"/>
        <v>0.43003329697941078</v>
      </c>
      <c r="G100" s="25">
        <f t="shared" si="345"/>
        <v>1.061525906205226</v>
      </c>
      <c r="H100" s="15">
        <f t="shared" si="497"/>
        <v>1555400</v>
      </c>
      <c r="I100" s="20">
        <f t="shared" si="497"/>
        <v>609577.55999999994</v>
      </c>
      <c r="J100" s="15">
        <f t="shared" si="497"/>
        <v>667682.92999999993</v>
      </c>
      <c r="K100" s="25">
        <f t="shared" si="478"/>
        <v>0.39191047961939046</v>
      </c>
      <c r="L100" s="25">
        <f t="shared" si="303"/>
        <v>0.91297460607537173</v>
      </c>
      <c r="M100" s="45">
        <v>190300</v>
      </c>
      <c r="N100" s="45">
        <v>117579.17</v>
      </c>
      <c r="O100" s="45">
        <v>127180.76</v>
      </c>
      <c r="P100" s="25">
        <f t="shared" si="479"/>
        <v>0.61786216500262747</v>
      </c>
      <c r="Q100" s="25">
        <f t="shared" si="305"/>
        <v>0.92450438258113887</v>
      </c>
      <c r="R100" s="45"/>
      <c r="S100" s="45"/>
      <c r="T100" s="45"/>
      <c r="U100" s="25" t="str">
        <f t="shared" si="480"/>
        <v xml:space="preserve"> </v>
      </c>
      <c r="V100" s="25" t="str">
        <f t="shared" si="499"/>
        <v xml:space="preserve"> </v>
      </c>
      <c r="W100" s="45">
        <v>300</v>
      </c>
      <c r="X100" s="45">
        <v>53.7</v>
      </c>
      <c r="Y100" s="45">
        <v>360</v>
      </c>
      <c r="Z100" s="25">
        <f t="shared" si="481"/>
        <v>0.17900000000000002</v>
      </c>
      <c r="AA100" s="25">
        <f t="shared" si="309"/>
        <v>0.14916666666666667</v>
      </c>
      <c r="AB100" s="45">
        <v>320000</v>
      </c>
      <c r="AC100" s="45">
        <v>10047.07</v>
      </c>
      <c r="AD100" s="45">
        <v>13324.46</v>
      </c>
      <c r="AE100" s="25">
        <f t="shared" si="482"/>
        <v>3.1397093750000001E-2</v>
      </c>
      <c r="AF100" s="25">
        <f t="shared" si="311"/>
        <v>0.7540320583348219</v>
      </c>
      <c r="AG100" s="45">
        <v>1040000</v>
      </c>
      <c r="AH100" s="45">
        <v>476797.62</v>
      </c>
      <c r="AI100" s="45">
        <v>518817.71</v>
      </c>
      <c r="AJ100" s="25">
        <f t="shared" si="483"/>
        <v>0.45845924999999998</v>
      </c>
      <c r="AK100" s="25">
        <f t="shared" si="313"/>
        <v>0.91900798837418252</v>
      </c>
      <c r="AL100" s="45">
        <v>4800</v>
      </c>
      <c r="AM100" s="45">
        <v>5100</v>
      </c>
      <c r="AN100" s="45">
        <v>8000</v>
      </c>
      <c r="AO100" s="25">
        <f t="shared" si="459"/>
        <v>1.0625</v>
      </c>
      <c r="AP100" s="25">
        <f t="shared" si="314"/>
        <v>0.63749999999999996</v>
      </c>
      <c r="AQ100" s="9">
        <f>AV100+BA100+BF100+BK100+BP100+BU100+BZ100+CE100+CY100+DD100+DL100+CT100+DQ100</f>
        <v>104210</v>
      </c>
      <c r="AR100" s="9">
        <f>AW100+BB100+BG100+BL100+BQ100+BV100+CA100+CF100+CZ100+DE100+DM100+CU100+DI100+DR100</f>
        <v>104110</v>
      </c>
      <c r="AS100" s="9">
        <f>AX100+BC100+BH100+BM100+BR100+BW100+CB100+CG100+DA100+DF100+DN100+CV100+DJ100</f>
        <v>4639.3900000000003</v>
      </c>
      <c r="AT100" s="25">
        <f t="shared" si="484"/>
        <v>0.99904039919393528</v>
      </c>
      <c r="AU100" s="25" t="str">
        <f t="shared" si="317"/>
        <v>св.200</v>
      </c>
      <c r="AV100" s="45"/>
      <c r="AW100" s="45"/>
      <c r="AX100" s="45"/>
      <c r="AY100" s="25" t="str">
        <f t="shared" si="485"/>
        <v xml:space="preserve"> </v>
      </c>
      <c r="AZ100" s="25" t="str">
        <f t="shared" si="319"/>
        <v xml:space="preserve"> </v>
      </c>
      <c r="BA100" s="45"/>
      <c r="BB100" s="45"/>
      <c r="BC100" s="45">
        <v>4639.3900000000003</v>
      </c>
      <c r="BD100" s="25" t="str">
        <f t="shared" si="320"/>
        <v xml:space="preserve"> </v>
      </c>
      <c r="BE100" s="25">
        <f t="shared" si="321"/>
        <v>0</v>
      </c>
      <c r="BF100" s="45"/>
      <c r="BG100" s="45"/>
      <c r="BH100" s="45"/>
      <c r="BI100" s="25" t="str">
        <f t="shared" si="486"/>
        <v xml:space="preserve"> </v>
      </c>
      <c r="BJ100" s="25" t="str">
        <f>IF(BG100=0," ",IF(BG100/BH100*100&gt;200,"св.200",BG100/BH100))</f>
        <v xml:space="preserve"> </v>
      </c>
      <c r="BK100" s="45"/>
      <c r="BL100" s="45"/>
      <c r="BM100" s="45"/>
      <c r="BN100" s="25" t="str">
        <f t="shared" si="454"/>
        <v xml:space="preserve"> </v>
      </c>
      <c r="BO100" s="25" t="str">
        <f t="shared" si="325"/>
        <v xml:space="preserve"> </v>
      </c>
      <c r="BP100" s="45"/>
      <c r="BQ100" s="45"/>
      <c r="BR100" s="45"/>
      <c r="BS100" s="25" t="str">
        <f t="shared" si="487"/>
        <v xml:space="preserve"> </v>
      </c>
      <c r="BT100" s="25" t="str">
        <f t="shared" si="327"/>
        <v xml:space="preserve"> </v>
      </c>
      <c r="BU100" s="45"/>
      <c r="BV100" s="45"/>
      <c r="BW100" s="45"/>
      <c r="BX100" s="25" t="str">
        <f t="shared" si="468"/>
        <v xml:space="preserve"> </v>
      </c>
      <c r="BY100" s="25" t="str">
        <f t="shared" si="329"/>
        <v xml:space="preserve"> </v>
      </c>
      <c r="BZ100" s="45"/>
      <c r="CA100" s="45"/>
      <c r="CB100" s="45"/>
      <c r="CC100" s="25" t="str">
        <f t="shared" si="402"/>
        <v xml:space="preserve"> </v>
      </c>
      <c r="CD100" s="25" t="str">
        <f t="shared" si="330"/>
        <v xml:space="preserve"> </v>
      </c>
      <c r="CE100" s="24">
        <f t="shared" si="498"/>
        <v>0</v>
      </c>
      <c r="CF100" s="24">
        <f t="shared" si="498"/>
        <v>0</v>
      </c>
      <c r="CG100" s="24">
        <f t="shared" si="498"/>
        <v>0</v>
      </c>
      <c r="CH100" s="25" t="str">
        <f t="shared" si="332"/>
        <v xml:space="preserve"> </v>
      </c>
      <c r="CI100" s="25" t="str">
        <f t="shared" si="350"/>
        <v xml:space="preserve"> </v>
      </c>
      <c r="CJ100" s="45"/>
      <c r="CK100" s="45"/>
      <c r="CL100" s="45"/>
      <c r="CM100" s="25" t="str">
        <f t="shared" si="333"/>
        <v xml:space="preserve"> </v>
      </c>
      <c r="CN100" s="25" t="str">
        <f t="shared" si="351"/>
        <v xml:space="preserve"> </v>
      </c>
      <c r="CO100" s="45"/>
      <c r="CP100" s="45"/>
      <c r="CQ100" s="45"/>
      <c r="CR100" s="25" t="str">
        <f t="shared" si="334"/>
        <v xml:space="preserve"> </v>
      </c>
      <c r="CS100" s="25" t="str">
        <f t="shared" si="335"/>
        <v xml:space="preserve"> </v>
      </c>
      <c r="CT100" s="45"/>
      <c r="CU100" s="45"/>
      <c r="CV100" s="45"/>
      <c r="CW100" s="25" t="str">
        <f t="shared" si="352"/>
        <v xml:space="preserve"> </v>
      </c>
      <c r="CX100" s="25" t="str">
        <f t="shared" si="353"/>
        <v xml:space="preserve"> </v>
      </c>
      <c r="CY100" s="45"/>
      <c r="CZ100" s="45"/>
      <c r="DA100" s="45"/>
      <c r="DB100" s="25" t="str">
        <f t="shared" si="488"/>
        <v xml:space="preserve"> </v>
      </c>
      <c r="DC100" s="25" t="str">
        <f t="shared" si="337"/>
        <v xml:space="preserve"> </v>
      </c>
      <c r="DD100" s="45"/>
      <c r="DE100" s="45"/>
      <c r="DF100" s="45"/>
      <c r="DG100" s="25" t="str">
        <f t="shared" si="489"/>
        <v xml:space="preserve"> </v>
      </c>
      <c r="DH100" s="25" t="str">
        <f t="shared" si="339"/>
        <v xml:space="preserve"> </v>
      </c>
      <c r="DI100" s="45">
        <v>-100</v>
      </c>
      <c r="DJ100" s="45"/>
      <c r="DK100" s="25"/>
      <c r="DL100" s="45"/>
      <c r="DM100" s="45"/>
      <c r="DN100" s="45"/>
      <c r="DO100" s="25" t="str">
        <f t="shared" si="490"/>
        <v xml:space="preserve"> </v>
      </c>
      <c r="DP100" s="25" t="str">
        <f t="shared" si="341"/>
        <v xml:space="preserve"> </v>
      </c>
      <c r="DQ100" s="45">
        <v>104210</v>
      </c>
      <c r="DR100" s="45">
        <v>104210</v>
      </c>
      <c r="DS100" s="31"/>
      <c r="DT100" s="25">
        <f t="shared" si="449"/>
        <v>1</v>
      </c>
      <c r="DU100" s="25" t="str">
        <f t="shared" si="464"/>
        <v xml:space="preserve"> </v>
      </c>
    </row>
    <row r="101" spans="1:125" s="44" customFormat="1" ht="18" customHeight="1" x14ac:dyDescent="0.25">
      <c r="A101" s="17"/>
      <c r="B101" s="7" t="s">
        <v>152</v>
      </c>
      <c r="C101" s="28">
        <f>SUM(C102:C107)</f>
        <v>31738855.740000002</v>
      </c>
      <c r="D101" s="28">
        <f t="shared" ref="D101:E101" si="501">SUM(D102:D107)</f>
        <v>22703983.410000004</v>
      </c>
      <c r="E101" s="28">
        <f t="shared" si="501"/>
        <v>19013897.59</v>
      </c>
      <c r="F101" s="22">
        <f t="shared" si="344"/>
        <v>0.71533717522735119</v>
      </c>
      <c r="G101" s="22">
        <f t="shared" si="345"/>
        <v>1.1940730879891104</v>
      </c>
      <c r="H101" s="21">
        <f t="shared" ref="H101:J101" si="502">SUM(H102:H107)</f>
        <v>28615228.529999997</v>
      </c>
      <c r="I101" s="38">
        <f>SUM(I102:I107)</f>
        <v>21012760.169999998</v>
      </c>
      <c r="J101" s="21">
        <f t="shared" si="502"/>
        <v>17741944.490000002</v>
      </c>
      <c r="K101" s="22">
        <f t="shared" si="478"/>
        <v>0.73432089308566495</v>
      </c>
      <c r="L101" s="22">
        <f t="shared" si="303"/>
        <v>1.1843549720180639</v>
      </c>
      <c r="M101" s="21">
        <f>SUM(M102:M107)</f>
        <v>21374200</v>
      </c>
      <c r="N101" s="21">
        <f>SUM(N102:N107)</f>
        <v>17039620.670000002</v>
      </c>
      <c r="O101" s="21">
        <f>SUM(O102:O107)</f>
        <v>14584681.989999998</v>
      </c>
      <c r="P101" s="22">
        <f t="shared" si="479"/>
        <v>0.79720507293840248</v>
      </c>
      <c r="Q101" s="22">
        <f t="shared" si="305"/>
        <v>1.1683230859392912</v>
      </c>
      <c r="R101" s="21">
        <f>SUM(R102:R107)</f>
        <v>1271010</v>
      </c>
      <c r="S101" s="21">
        <f>SUM(S102:S107)</f>
        <v>942487.89</v>
      </c>
      <c r="T101" s="21">
        <f>SUM(T102:T107)</f>
        <v>794461.63</v>
      </c>
      <c r="U101" s="22">
        <f t="shared" si="480"/>
        <v>0.74152673071022257</v>
      </c>
      <c r="V101" s="22">
        <f t="shared" si="307"/>
        <v>1.1863227302745887</v>
      </c>
      <c r="W101" s="21">
        <f>SUM(W102:W107)</f>
        <v>359795.53</v>
      </c>
      <c r="X101" s="21">
        <f>SUM(X102:X107)</f>
        <v>344453.31</v>
      </c>
      <c r="Y101" s="21">
        <f>SUM(Y102:Y107)</f>
        <v>316486.18</v>
      </c>
      <c r="Z101" s="22">
        <f t="shared" si="481"/>
        <v>0.95735850303643288</v>
      </c>
      <c r="AA101" s="22">
        <f t="shared" si="309"/>
        <v>1.0883676184533555</v>
      </c>
      <c r="AB101" s="21">
        <f>SUM(AB102:AB107)</f>
        <v>563000</v>
      </c>
      <c r="AC101" s="21">
        <f>SUM(AC102:AC107)</f>
        <v>171237.57</v>
      </c>
      <c r="AD101" s="21">
        <f>SUM(AD102:AD107)</f>
        <v>60872.999999999985</v>
      </c>
      <c r="AE101" s="22">
        <f t="shared" si="482"/>
        <v>0.30415198934280641</v>
      </c>
      <c r="AF101" s="22" t="str">
        <f t="shared" si="311"/>
        <v>св.200</v>
      </c>
      <c r="AG101" s="21">
        <f>SUM(AG102:AG107)</f>
        <v>5047223</v>
      </c>
      <c r="AH101" s="21">
        <f>SUM(AH102:AH107)</f>
        <v>2514960.73</v>
      </c>
      <c r="AI101" s="21">
        <f>SUM(AI102:AI107)</f>
        <v>1985441.69</v>
      </c>
      <c r="AJ101" s="22">
        <f t="shared" si="483"/>
        <v>0.4982860337258726</v>
      </c>
      <c r="AK101" s="22">
        <f t="shared" si="313"/>
        <v>1.2667008770224826</v>
      </c>
      <c r="AL101" s="21">
        <f>SUM(AL102:AL107)</f>
        <v>0</v>
      </c>
      <c r="AM101" s="21">
        <f>SUM(AM102:AM107)</f>
        <v>0</v>
      </c>
      <c r="AN101" s="21">
        <f>SUM(AN102:AN107)</f>
        <v>0</v>
      </c>
      <c r="AO101" s="22" t="str">
        <f t="shared" si="459"/>
        <v xml:space="preserve"> </v>
      </c>
      <c r="AP101" s="22" t="str">
        <f t="shared" si="314"/>
        <v xml:space="preserve"> </v>
      </c>
      <c r="AQ101" s="21">
        <f>SUM(AQ102:AQ107)</f>
        <v>3123627.21</v>
      </c>
      <c r="AR101" s="21">
        <f t="shared" ref="AR101:AS101" si="503">SUM(AR102:AR107)</f>
        <v>1691223.2400000002</v>
      </c>
      <c r="AS101" s="21">
        <f t="shared" si="503"/>
        <v>1271953.1000000001</v>
      </c>
      <c r="AT101" s="22">
        <f t="shared" si="484"/>
        <v>0.54142928278563696</v>
      </c>
      <c r="AU101" s="22">
        <f t="shared" si="317"/>
        <v>1.3296270436386375</v>
      </c>
      <c r="AV101" s="21">
        <f>SUM(AV102:AV107)</f>
        <v>180000</v>
      </c>
      <c r="AW101" s="21">
        <f>SUM(AW102:AW107)</f>
        <v>102697.61</v>
      </c>
      <c r="AX101" s="21">
        <f>SUM(AX102:AX107)</f>
        <v>132526.56</v>
      </c>
      <c r="AY101" s="22">
        <f t="shared" si="485"/>
        <v>0.57054227777777777</v>
      </c>
      <c r="AZ101" s="22">
        <f t="shared" si="319"/>
        <v>0.77492096678582767</v>
      </c>
      <c r="BA101" s="21">
        <f>SUM(BA102:BA107)</f>
        <v>107517.62</v>
      </c>
      <c r="BB101" s="21">
        <f>SUM(BB102:BB107)</f>
        <v>105635.29999999999</v>
      </c>
      <c r="BC101" s="21">
        <f>SUM(BC102:BC107)</f>
        <v>1662.33</v>
      </c>
      <c r="BD101" s="22">
        <f t="shared" si="320"/>
        <v>0.98249291604483058</v>
      </c>
      <c r="BE101" s="22" t="str">
        <f t="shared" si="321"/>
        <v>св.200</v>
      </c>
      <c r="BF101" s="21">
        <f>SUM(BF102:BF107)</f>
        <v>542000</v>
      </c>
      <c r="BG101" s="21">
        <f>SUM(BG102:BG107)</f>
        <v>245525.12</v>
      </c>
      <c r="BH101" s="21">
        <f>SUM(BH102:BH107)</f>
        <v>194605.88</v>
      </c>
      <c r="BI101" s="22">
        <f t="shared" si="486"/>
        <v>0.45299837638376383</v>
      </c>
      <c r="BJ101" s="22">
        <f t="shared" si="323"/>
        <v>1.2616531422380455</v>
      </c>
      <c r="BK101" s="21">
        <f>SUM(BK102:BK107)</f>
        <v>539000</v>
      </c>
      <c r="BL101" s="21">
        <f>SUM(BL102:BL107)</f>
        <v>359341.84</v>
      </c>
      <c r="BM101" s="21">
        <f>SUM(BM102:BM107)</f>
        <v>359341.84</v>
      </c>
      <c r="BN101" s="22">
        <f t="shared" si="454"/>
        <v>0.66668244897959184</v>
      </c>
      <c r="BO101" s="22">
        <f t="shared" si="325"/>
        <v>1</v>
      </c>
      <c r="BP101" s="21">
        <f>SUM(BP102:BP107)</f>
        <v>110000</v>
      </c>
      <c r="BQ101" s="21">
        <f>SUM(BQ102:BQ107)</f>
        <v>115183.74</v>
      </c>
      <c r="BR101" s="21">
        <f>SUM(BR102:BR107)</f>
        <v>95112.75</v>
      </c>
      <c r="BS101" s="22">
        <f t="shared" si="487"/>
        <v>1.0471249090909092</v>
      </c>
      <c r="BT101" s="22">
        <f t="shared" si="327"/>
        <v>1.2110231278140944</v>
      </c>
      <c r="BU101" s="21">
        <f>SUM(BU102:BU107)</f>
        <v>682000</v>
      </c>
      <c r="BV101" s="21">
        <f>SUM(BV102:BV107)</f>
        <v>66770.86</v>
      </c>
      <c r="BW101" s="21">
        <f>SUM(BW102:BW107)</f>
        <v>325861.66000000003</v>
      </c>
      <c r="BX101" s="22">
        <f t="shared" si="468"/>
        <v>9.7904486803519056E-2</v>
      </c>
      <c r="BY101" s="22">
        <f t="shared" si="329"/>
        <v>0.20490554181796039</v>
      </c>
      <c r="BZ101" s="21">
        <f>SUM(BZ102:BZ107)</f>
        <v>0</v>
      </c>
      <c r="CA101" s="21">
        <f>SUM(CA102:CA107)</f>
        <v>0</v>
      </c>
      <c r="CB101" s="21">
        <f>SUM(CB102:CB107)</f>
        <v>0</v>
      </c>
      <c r="CC101" s="22" t="str">
        <f t="shared" si="402"/>
        <v xml:space="preserve"> </v>
      </c>
      <c r="CD101" s="22" t="str">
        <f t="shared" si="330"/>
        <v xml:space="preserve"> </v>
      </c>
      <c r="CE101" s="28">
        <f>SUM(CE102:CE107)</f>
        <v>50000</v>
      </c>
      <c r="CF101" s="28">
        <f t="shared" ref="CF101:CG101" si="504">SUM(CF102:CF107)</f>
        <v>57954.91</v>
      </c>
      <c r="CG101" s="28">
        <f t="shared" si="504"/>
        <v>95825.93</v>
      </c>
      <c r="CH101" s="22">
        <f t="shared" si="332"/>
        <v>1.1590982000000001</v>
      </c>
      <c r="CI101" s="22">
        <f t="shared" si="350"/>
        <v>0.60479360857755315</v>
      </c>
      <c r="CJ101" s="21">
        <f>SUM(CJ102:CJ107)</f>
        <v>50000</v>
      </c>
      <c r="CK101" s="21">
        <f>SUM(CK102:CK107)</f>
        <v>57954.91</v>
      </c>
      <c r="CL101" s="21">
        <f>SUM(CL102:CL107)</f>
        <v>95825.93</v>
      </c>
      <c r="CM101" s="22">
        <f t="shared" si="333"/>
        <v>1.1590982000000001</v>
      </c>
      <c r="CN101" s="22">
        <f t="shared" si="351"/>
        <v>0.60479360857755315</v>
      </c>
      <c r="CO101" s="21">
        <f>SUM(CO102:CO107)</f>
        <v>0</v>
      </c>
      <c r="CP101" s="21">
        <f>SUM(CP102:CP107)</f>
        <v>0</v>
      </c>
      <c r="CQ101" s="21">
        <f>SUM(CQ102:CQ107)</f>
        <v>0</v>
      </c>
      <c r="CR101" s="22" t="str">
        <f t="shared" si="334"/>
        <v xml:space="preserve"> </v>
      </c>
      <c r="CS101" s="22" t="str">
        <f t="shared" si="335"/>
        <v xml:space="preserve"> </v>
      </c>
      <c r="CT101" s="21">
        <f>SUM(CT102:CT107)</f>
        <v>20000</v>
      </c>
      <c r="CU101" s="21">
        <f>SUM(CU102:CU107)</f>
        <v>0</v>
      </c>
      <c r="CV101" s="21">
        <f>SUM(CV102:CV107)</f>
        <v>6947.86</v>
      </c>
      <c r="CW101" s="41" t="str">
        <f t="shared" si="352"/>
        <v xml:space="preserve"> </v>
      </c>
      <c r="CX101" s="41">
        <f t="shared" si="353"/>
        <v>0</v>
      </c>
      <c r="CY101" s="21">
        <f>SUM(CY102:CY107)</f>
        <v>0</v>
      </c>
      <c r="CZ101" s="21">
        <f>SUM(CZ102:CZ107)</f>
        <v>0</v>
      </c>
      <c r="DA101" s="21">
        <f>SUM(DA102:DA107)</f>
        <v>0</v>
      </c>
      <c r="DB101" s="22" t="str">
        <f t="shared" si="488"/>
        <v xml:space="preserve"> </v>
      </c>
      <c r="DC101" s="22" t="str">
        <f t="shared" si="337"/>
        <v xml:space="preserve"> </v>
      </c>
      <c r="DD101" s="21">
        <f>SUM(DD102:DD107)</f>
        <v>0</v>
      </c>
      <c r="DE101" s="21">
        <f>SUM(DE102:DE107)</f>
        <v>0</v>
      </c>
      <c r="DF101" s="21">
        <f>SUM(DF102:DF107)</f>
        <v>3355.56</v>
      </c>
      <c r="DG101" s="22" t="str">
        <f t="shared" si="489"/>
        <v xml:space="preserve"> </v>
      </c>
      <c r="DH101" s="22">
        <f t="shared" si="339"/>
        <v>0</v>
      </c>
      <c r="DI101" s="21">
        <f>SUM(DI102:DI107)</f>
        <v>0</v>
      </c>
      <c r="DJ101" s="21">
        <f>SUM(DJ102:DJ107)</f>
        <v>0</v>
      </c>
      <c r="DK101" s="22" t="str">
        <f>IF(DI101=0," ",IF(DI101/DJ101*100&gt;200,"св.200",DI101/DJ101))</f>
        <v xml:space="preserve"> </v>
      </c>
      <c r="DL101" s="21">
        <f>SUM(DL102:DL107)</f>
        <v>893109.59</v>
      </c>
      <c r="DM101" s="21">
        <f>SUM(DM102:DM107)</f>
        <v>638113.85999999987</v>
      </c>
      <c r="DN101" s="21">
        <f>SUM(DN102:DN107)</f>
        <v>56712.729999999996</v>
      </c>
      <c r="DO101" s="22">
        <f t="shared" si="490"/>
        <v>0.71448550899559804</v>
      </c>
      <c r="DP101" s="22" t="str">
        <f t="shared" ref="DP101:DP103" si="505">IF(DM101=0," ",IF(DM101/DN101*100&gt;200,"св.200",DM101/DN101))</f>
        <v>св.200</v>
      </c>
      <c r="DQ101" s="21">
        <f>SUM(DQ102:DQ107)</f>
        <v>0</v>
      </c>
      <c r="DR101" s="21">
        <f>SUM(DR102:DR107)</f>
        <v>0</v>
      </c>
      <c r="DS101" s="21">
        <f>SUM(DS102:DS107)</f>
        <v>0</v>
      </c>
      <c r="DT101" s="22" t="str">
        <f t="shared" si="449"/>
        <v xml:space="preserve"> </v>
      </c>
      <c r="DU101" s="22" t="str">
        <f t="shared" ref="DU101:DU103" si="506">IF(DR101=0," ",IF(DR101/DS101*100&gt;200,"св.200",DR101/DS101))</f>
        <v xml:space="preserve"> </v>
      </c>
    </row>
    <row r="102" spans="1:125" s="29" customFormat="1" ht="15.75" customHeight="1" outlineLevel="1" x14ac:dyDescent="0.25">
      <c r="A102" s="16">
        <v>81</v>
      </c>
      <c r="B102" s="8" t="s">
        <v>6</v>
      </c>
      <c r="C102" s="24">
        <f t="shared" ref="C102:C107" si="507">H102+AQ102</f>
        <v>24861125.550000001</v>
      </c>
      <c r="D102" s="24">
        <f t="shared" ref="D102:D107" si="508">I102+AR102</f>
        <v>19004042.959999997</v>
      </c>
      <c r="E102" s="24">
        <f t="shared" ref="E102:E107" si="509">J102+AS102</f>
        <v>15884388.43</v>
      </c>
      <c r="F102" s="25">
        <f t="shared" ref="F102:F133" si="510">IF(D102&lt;=0," ",IF(D102/C102*100&gt;200,"СВ.200",D102/C102))</f>
        <v>0.76440798795612042</v>
      </c>
      <c r="G102" s="25">
        <f t="shared" ref="G102:G133" si="511">IF(E102=0," ",IF(D102/E102*100&gt;200,"св.200",D102/E102))</f>
        <v>1.1963975222431651</v>
      </c>
      <c r="H102" s="15">
        <f t="shared" ref="H102:J107" si="512">W102++AG102+M102+AB102+AL102+R102</f>
        <v>22939960</v>
      </c>
      <c r="I102" s="20">
        <f t="shared" si="512"/>
        <v>17712469.419999998</v>
      </c>
      <c r="J102" s="15">
        <f t="shared" si="512"/>
        <v>15008742.49</v>
      </c>
      <c r="K102" s="25">
        <f t="shared" si="478"/>
        <v>0.77212294267296011</v>
      </c>
      <c r="L102" s="25">
        <f t="shared" si="303"/>
        <v>1.1801434685018704</v>
      </c>
      <c r="M102" s="45">
        <v>20038950</v>
      </c>
      <c r="N102" s="45">
        <v>16140294.859999999</v>
      </c>
      <c r="O102" s="45">
        <v>13730777.16</v>
      </c>
      <c r="P102" s="25">
        <f t="shared" si="479"/>
        <v>0.80544613664887632</v>
      </c>
      <c r="Q102" s="25">
        <f t="shared" si="305"/>
        <v>1.1754829804549825</v>
      </c>
      <c r="R102" s="45">
        <v>1271010</v>
      </c>
      <c r="S102" s="45">
        <v>942487.89</v>
      </c>
      <c r="T102" s="45">
        <v>794461.63</v>
      </c>
      <c r="U102" s="25">
        <f t="shared" si="480"/>
        <v>0.74152673071022257</v>
      </c>
      <c r="V102" s="25">
        <f t="shared" si="307"/>
        <v>1.1863227302745887</v>
      </c>
      <c r="W102" s="45"/>
      <c r="X102" s="45"/>
      <c r="Y102" s="45"/>
      <c r="Z102" s="25" t="str">
        <f t="shared" si="481"/>
        <v xml:space="preserve"> </v>
      </c>
      <c r="AA102" s="25" t="str">
        <f t="shared" si="309"/>
        <v xml:space="preserve"> </v>
      </c>
      <c r="AB102" s="45">
        <v>350000</v>
      </c>
      <c r="AC102" s="45">
        <v>84823.75</v>
      </c>
      <c r="AD102" s="45">
        <v>30480.92</v>
      </c>
      <c r="AE102" s="25">
        <f t="shared" si="482"/>
        <v>0.24235357142857142</v>
      </c>
      <c r="AF102" s="25" t="str">
        <f t="shared" si="311"/>
        <v>св.200</v>
      </c>
      <c r="AG102" s="45">
        <v>1280000</v>
      </c>
      <c r="AH102" s="45">
        <v>544862.92000000004</v>
      </c>
      <c r="AI102" s="45">
        <v>453022.78</v>
      </c>
      <c r="AJ102" s="25">
        <f t="shared" si="483"/>
        <v>0.42567415625000005</v>
      </c>
      <c r="AK102" s="25">
        <f t="shared" si="313"/>
        <v>1.2027274213451253</v>
      </c>
      <c r="AL102" s="45"/>
      <c r="AM102" s="45"/>
      <c r="AN102" s="45"/>
      <c r="AO102" s="25" t="str">
        <f t="shared" si="459"/>
        <v xml:space="preserve"> </v>
      </c>
      <c r="AP102" s="25" t="str">
        <f t="shared" si="314"/>
        <v xml:space="preserve"> </v>
      </c>
      <c r="AQ102" s="9">
        <f t="shared" ref="AQ102:AQ107" si="513">AV102+BA102+BF102+BK102+BP102+BU102+BZ102+CE102+CY102+DD102+DL102+CT102+DQ102</f>
        <v>1921165.55</v>
      </c>
      <c r="AR102" s="9">
        <f t="shared" ref="AR102:AR107" si="514">AW102+BB102+BG102+BL102+BQ102+BV102+CA102+CF102+CZ102+DE102+DM102+CU102+DI102+DR102</f>
        <v>1291573.54</v>
      </c>
      <c r="AS102" s="9">
        <f t="shared" ref="AS102:AS107" si="515">AX102+BC102+BH102+BM102+BR102+BW102+CB102+CG102+DA102+DF102+DN102+CV102+DJ102</f>
        <v>875645.94000000006</v>
      </c>
      <c r="AT102" s="25">
        <f t="shared" si="484"/>
        <v>0.67228643570045277</v>
      </c>
      <c r="AU102" s="25">
        <f t="shared" si="317"/>
        <v>1.4749951789875255</v>
      </c>
      <c r="AV102" s="45">
        <v>180000</v>
      </c>
      <c r="AW102" s="45">
        <v>102697.61</v>
      </c>
      <c r="AX102" s="45">
        <v>132526.56</v>
      </c>
      <c r="AY102" s="25">
        <f t="shared" si="485"/>
        <v>0.57054227777777777</v>
      </c>
      <c r="AZ102" s="25">
        <f t="shared" si="319"/>
        <v>0.77492096678582767</v>
      </c>
      <c r="BA102" s="45"/>
      <c r="BB102" s="45"/>
      <c r="BC102" s="45"/>
      <c r="BD102" s="25" t="str">
        <f t="shared" si="320"/>
        <v xml:space="preserve"> </v>
      </c>
      <c r="BE102" s="25" t="str">
        <f t="shared" si="321"/>
        <v xml:space="preserve"> </v>
      </c>
      <c r="BF102" s="45"/>
      <c r="BG102" s="45"/>
      <c r="BH102" s="45"/>
      <c r="BI102" s="25" t="str">
        <f t="shared" si="486"/>
        <v xml:space="preserve"> </v>
      </c>
      <c r="BJ102" s="25" t="str">
        <f t="shared" si="323"/>
        <v xml:space="preserve"> </v>
      </c>
      <c r="BK102" s="45">
        <v>539000</v>
      </c>
      <c r="BL102" s="45">
        <v>359341.84</v>
      </c>
      <c r="BM102" s="45">
        <v>359341.84</v>
      </c>
      <c r="BN102" s="25">
        <f t="shared" si="454"/>
        <v>0.66668244897959184</v>
      </c>
      <c r="BO102" s="25">
        <f t="shared" si="325"/>
        <v>1</v>
      </c>
      <c r="BP102" s="45">
        <v>110000</v>
      </c>
      <c r="BQ102" s="45">
        <v>115183.74</v>
      </c>
      <c r="BR102" s="45">
        <v>95112.75</v>
      </c>
      <c r="BS102" s="25">
        <f t="shared" si="487"/>
        <v>1.0471249090909092</v>
      </c>
      <c r="BT102" s="25">
        <f t="shared" si="327"/>
        <v>1.2110231278140944</v>
      </c>
      <c r="BU102" s="45">
        <v>390000</v>
      </c>
      <c r="BV102" s="45">
        <v>24230</v>
      </c>
      <c r="BW102" s="45">
        <v>133391</v>
      </c>
      <c r="BX102" s="25">
        <f t="shared" si="468"/>
        <v>6.2128205128205126E-2</v>
      </c>
      <c r="BY102" s="25">
        <f t="shared" si="329"/>
        <v>0.18164643791560151</v>
      </c>
      <c r="BZ102" s="45"/>
      <c r="CA102" s="45"/>
      <c r="CB102" s="45"/>
      <c r="CC102" s="25" t="str">
        <f t="shared" si="402"/>
        <v xml:space="preserve"> </v>
      </c>
      <c r="CD102" s="25" t="str">
        <f t="shared" si="330"/>
        <v xml:space="preserve"> </v>
      </c>
      <c r="CE102" s="24">
        <f t="shared" ref="CE102:CG107" si="516">CJ102+CO102</f>
        <v>50000</v>
      </c>
      <c r="CF102" s="24">
        <f t="shared" si="516"/>
        <v>57954.91</v>
      </c>
      <c r="CG102" s="24">
        <f t="shared" si="516"/>
        <v>95825.93</v>
      </c>
      <c r="CH102" s="25">
        <f t="shared" si="332"/>
        <v>1.1590982000000001</v>
      </c>
      <c r="CI102" s="25">
        <f t="shared" si="350"/>
        <v>0.60479360857755315</v>
      </c>
      <c r="CJ102" s="45">
        <v>50000</v>
      </c>
      <c r="CK102" s="45">
        <v>57954.91</v>
      </c>
      <c r="CL102" s="45">
        <v>95825.93</v>
      </c>
      <c r="CM102" s="25">
        <f t="shared" si="333"/>
        <v>1.1590982000000001</v>
      </c>
      <c r="CN102" s="25">
        <f t="shared" si="351"/>
        <v>0.60479360857755315</v>
      </c>
      <c r="CO102" s="45"/>
      <c r="CP102" s="45"/>
      <c r="CQ102" s="45"/>
      <c r="CR102" s="25" t="str">
        <f t="shared" si="334"/>
        <v xml:space="preserve"> </v>
      </c>
      <c r="CS102" s="25" t="str">
        <f t="shared" si="335"/>
        <v xml:space="preserve"> </v>
      </c>
      <c r="CT102" s="45">
        <v>20000</v>
      </c>
      <c r="CU102" s="45"/>
      <c r="CV102" s="26">
        <v>6947.86</v>
      </c>
      <c r="CW102" s="25" t="str">
        <f t="shared" si="352"/>
        <v xml:space="preserve"> </v>
      </c>
      <c r="CX102" s="25">
        <f t="shared" si="353"/>
        <v>0</v>
      </c>
      <c r="CY102" s="45"/>
      <c r="CZ102" s="45"/>
      <c r="DA102" s="45"/>
      <c r="DB102" s="25" t="str">
        <f t="shared" si="488"/>
        <v xml:space="preserve"> </v>
      </c>
      <c r="DC102" s="25" t="str">
        <f t="shared" si="337"/>
        <v xml:space="preserve"> </v>
      </c>
      <c r="DD102" s="45"/>
      <c r="DE102" s="45"/>
      <c r="DF102" s="45"/>
      <c r="DG102" s="25" t="str">
        <f t="shared" si="489"/>
        <v xml:space="preserve"> </v>
      </c>
      <c r="DH102" s="25" t="str">
        <f t="shared" si="339"/>
        <v xml:space="preserve"> </v>
      </c>
      <c r="DI102" s="45"/>
      <c r="DJ102" s="45"/>
      <c r="DK102" s="25" t="str">
        <f>IF(DI102=0," ",IF(DI102/DJ102*100&gt;200,"св.200",DI102/DJ102))</f>
        <v xml:space="preserve"> </v>
      </c>
      <c r="DL102" s="45">
        <v>632165.55000000005</v>
      </c>
      <c r="DM102" s="45">
        <v>632165.43999999994</v>
      </c>
      <c r="DN102" s="45">
        <v>52500</v>
      </c>
      <c r="DO102" s="25">
        <f t="shared" si="490"/>
        <v>0.99999982599494686</v>
      </c>
      <c r="DP102" s="25" t="str">
        <f t="shared" si="505"/>
        <v>св.200</v>
      </c>
      <c r="DQ102" s="45"/>
      <c r="DR102" s="45"/>
      <c r="DS102" s="31"/>
      <c r="DT102" s="25" t="str">
        <f t="shared" si="449"/>
        <v xml:space="preserve"> </v>
      </c>
      <c r="DU102" s="25" t="str">
        <f t="shared" si="506"/>
        <v xml:space="preserve"> </v>
      </c>
    </row>
    <row r="103" spans="1:125" s="29" customFormat="1" ht="15.75" customHeight="1" outlineLevel="1" x14ac:dyDescent="0.25">
      <c r="A103" s="16">
        <f>A102+1</f>
        <v>82</v>
      </c>
      <c r="B103" s="8" t="s">
        <v>11</v>
      </c>
      <c r="C103" s="24">
        <f t="shared" si="507"/>
        <v>1875000</v>
      </c>
      <c r="D103" s="24">
        <f t="shared" si="508"/>
        <v>735084.8</v>
      </c>
      <c r="E103" s="24">
        <f t="shared" si="509"/>
        <v>736962.16999999993</v>
      </c>
      <c r="F103" s="25">
        <f t="shared" si="510"/>
        <v>0.39204522666666669</v>
      </c>
      <c r="G103" s="25">
        <f t="shared" si="511"/>
        <v>0.99745255580757985</v>
      </c>
      <c r="H103" s="15">
        <f t="shared" si="512"/>
        <v>978000</v>
      </c>
      <c r="I103" s="20">
        <f t="shared" si="512"/>
        <v>489559.68000000005</v>
      </c>
      <c r="J103" s="15">
        <f t="shared" si="512"/>
        <v>491913.29</v>
      </c>
      <c r="K103" s="25">
        <f t="shared" si="478"/>
        <v>0.50057226993865034</v>
      </c>
      <c r="L103" s="25">
        <f t="shared" si="303"/>
        <v>0.99521539659967329</v>
      </c>
      <c r="M103" s="45">
        <v>483000</v>
      </c>
      <c r="N103" s="45">
        <v>310011.89</v>
      </c>
      <c r="O103" s="45">
        <v>307208.42</v>
      </c>
      <c r="P103" s="25">
        <f t="shared" si="479"/>
        <v>0.64184656314699795</v>
      </c>
      <c r="Q103" s="25">
        <f t="shared" si="305"/>
        <v>1.0091256287832215</v>
      </c>
      <c r="R103" s="45"/>
      <c r="S103" s="45"/>
      <c r="T103" s="45"/>
      <c r="U103" s="25" t="str">
        <f t="shared" si="480"/>
        <v xml:space="preserve"> </v>
      </c>
      <c r="V103" s="25" t="str">
        <f t="shared" ref="V103:V107" si="517">IF(S103=0," ",IF(S103/T103*100&gt;200,"св.200",S103/T103))</f>
        <v xml:space="preserve"> </v>
      </c>
      <c r="W103" s="45"/>
      <c r="X103" s="45"/>
      <c r="Y103" s="45"/>
      <c r="Z103" s="25" t="str">
        <f t="shared" si="481"/>
        <v xml:space="preserve"> </v>
      </c>
      <c r="AA103" s="25" t="str">
        <f t="shared" si="309"/>
        <v xml:space="preserve"> </v>
      </c>
      <c r="AB103" s="45">
        <v>55000</v>
      </c>
      <c r="AC103" s="45">
        <v>3153.84</v>
      </c>
      <c r="AD103" s="45">
        <v>11222.48</v>
      </c>
      <c r="AE103" s="25">
        <f t="shared" si="482"/>
        <v>5.7342545454545459E-2</v>
      </c>
      <c r="AF103" s="25">
        <f t="shared" si="311"/>
        <v>0.28102879220992155</v>
      </c>
      <c r="AG103" s="45">
        <v>440000</v>
      </c>
      <c r="AH103" s="45">
        <v>176393.95</v>
      </c>
      <c r="AI103" s="45">
        <v>173482.39</v>
      </c>
      <c r="AJ103" s="25">
        <f t="shared" si="483"/>
        <v>0.40089534090909096</v>
      </c>
      <c r="AK103" s="25">
        <f t="shared" si="313"/>
        <v>1.0167830291016857</v>
      </c>
      <c r="AL103" s="45"/>
      <c r="AM103" s="45"/>
      <c r="AN103" s="45"/>
      <c r="AO103" s="25" t="str">
        <f t="shared" si="459"/>
        <v xml:space="preserve"> </v>
      </c>
      <c r="AP103" s="25" t="str">
        <f t="shared" si="314"/>
        <v xml:space="preserve"> </v>
      </c>
      <c r="AQ103" s="9">
        <f t="shared" si="513"/>
        <v>897000</v>
      </c>
      <c r="AR103" s="9">
        <f t="shared" si="514"/>
        <v>245525.12</v>
      </c>
      <c r="AS103" s="9">
        <f t="shared" si="515"/>
        <v>245048.88</v>
      </c>
      <c r="AT103" s="25">
        <f t="shared" si="484"/>
        <v>0.27371808249721291</v>
      </c>
      <c r="AU103" s="25">
        <f t="shared" si="317"/>
        <v>1.0019434489967878</v>
      </c>
      <c r="AV103" s="45"/>
      <c r="AW103" s="45"/>
      <c r="AX103" s="45"/>
      <c r="AY103" s="25" t="str">
        <f t="shared" si="485"/>
        <v xml:space="preserve"> </v>
      </c>
      <c r="AZ103" s="25" t="str">
        <f t="shared" si="319"/>
        <v xml:space="preserve"> </v>
      </c>
      <c r="BA103" s="45"/>
      <c r="BB103" s="45"/>
      <c r="BC103" s="45"/>
      <c r="BD103" s="25" t="str">
        <f t="shared" si="320"/>
        <v xml:space="preserve"> </v>
      </c>
      <c r="BE103" s="25" t="str">
        <f t="shared" si="321"/>
        <v xml:space="preserve"> </v>
      </c>
      <c r="BF103" s="45">
        <v>542000</v>
      </c>
      <c r="BG103" s="45">
        <v>245525.12</v>
      </c>
      <c r="BH103" s="45">
        <v>194605.88</v>
      </c>
      <c r="BI103" s="25">
        <f t="shared" si="486"/>
        <v>0.45299837638376383</v>
      </c>
      <c r="BJ103" s="25">
        <f t="shared" si="323"/>
        <v>1.2616531422380455</v>
      </c>
      <c r="BK103" s="45"/>
      <c r="BL103" s="45"/>
      <c r="BM103" s="45"/>
      <c r="BN103" s="25" t="str">
        <f t="shared" si="454"/>
        <v xml:space="preserve"> </v>
      </c>
      <c r="BO103" s="25" t="str">
        <f t="shared" si="325"/>
        <v xml:space="preserve"> </v>
      </c>
      <c r="BP103" s="45"/>
      <c r="BQ103" s="45"/>
      <c r="BR103" s="45"/>
      <c r="BS103" s="25" t="str">
        <f t="shared" si="487"/>
        <v xml:space="preserve"> </v>
      </c>
      <c r="BT103" s="25" t="str">
        <f t="shared" si="327"/>
        <v xml:space="preserve"> </v>
      </c>
      <c r="BU103" s="45">
        <v>100000</v>
      </c>
      <c r="BV103" s="45"/>
      <c r="BW103" s="45">
        <v>50443</v>
      </c>
      <c r="BX103" s="25" t="str">
        <f t="shared" si="468"/>
        <v xml:space="preserve"> </v>
      </c>
      <c r="BY103" s="25">
        <f t="shared" si="329"/>
        <v>0</v>
      </c>
      <c r="BZ103" s="45"/>
      <c r="CA103" s="45"/>
      <c r="CB103" s="45"/>
      <c r="CC103" s="25" t="str">
        <f t="shared" si="402"/>
        <v xml:space="preserve"> </v>
      </c>
      <c r="CD103" s="25" t="str">
        <f t="shared" si="330"/>
        <v xml:space="preserve"> </v>
      </c>
      <c r="CE103" s="24">
        <f t="shared" si="516"/>
        <v>0</v>
      </c>
      <c r="CF103" s="24">
        <f t="shared" si="516"/>
        <v>0</v>
      </c>
      <c r="CG103" s="24">
        <f t="shared" si="516"/>
        <v>0</v>
      </c>
      <c r="CH103" s="25" t="str">
        <f t="shared" si="332"/>
        <v xml:space="preserve"> </v>
      </c>
      <c r="CI103" s="25" t="str">
        <f t="shared" si="350"/>
        <v xml:space="preserve"> </v>
      </c>
      <c r="CJ103" s="45"/>
      <c r="CK103" s="45"/>
      <c r="CL103" s="45"/>
      <c r="CM103" s="25" t="str">
        <f t="shared" si="333"/>
        <v xml:space="preserve"> </v>
      </c>
      <c r="CN103" s="25" t="str">
        <f t="shared" si="351"/>
        <v xml:space="preserve"> </v>
      </c>
      <c r="CO103" s="45"/>
      <c r="CP103" s="45"/>
      <c r="CQ103" s="45"/>
      <c r="CR103" s="25" t="str">
        <f t="shared" si="334"/>
        <v xml:space="preserve"> </v>
      </c>
      <c r="CS103" s="25" t="str">
        <f t="shared" si="335"/>
        <v xml:space="preserve"> </v>
      </c>
      <c r="CT103" s="45"/>
      <c r="CU103" s="45"/>
      <c r="CV103" s="26"/>
      <c r="CW103" s="25" t="str">
        <f t="shared" si="352"/>
        <v xml:space="preserve"> </v>
      </c>
      <c r="CX103" s="25" t="str">
        <f t="shared" si="353"/>
        <v xml:space="preserve"> </v>
      </c>
      <c r="CY103" s="45"/>
      <c r="CZ103" s="45"/>
      <c r="DA103" s="45"/>
      <c r="DB103" s="25" t="str">
        <f t="shared" si="488"/>
        <v xml:space="preserve"> </v>
      </c>
      <c r="DC103" s="25" t="str">
        <f t="shared" si="337"/>
        <v xml:space="preserve"> </v>
      </c>
      <c r="DD103" s="45"/>
      <c r="DE103" s="45"/>
      <c r="DF103" s="45"/>
      <c r="DG103" s="25" t="str">
        <f t="shared" si="489"/>
        <v xml:space="preserve"> </v>
      </c>
      <c r="DH103" s="25" t="str">
        <f t="shared" si="339"/>
        <v xml:space="preserve"> </v>
      </c>
      <c r="DI103" s="45"/>
      <c r="DJ103" s="45"/>
      <c r="DK103" s="25" t="str">
        <f>IF(DI103=0," ",IF(DI103/DJ103*100&gt;200,"св.200",DI103/DJ103))</f>
        <v xml:space="preserve"> </v>
      </c>
      <c r="DL103" s="45">
        <v>255000</v>
      </c>
      <c r="DM103" s="45"/>
      <c r="DN103" s="45"/>
      <c r="DO103" s="25" t="str">
        <f t="shared" si="490"/>
        <v xml:space="preserve"> </v>
      </c>
      <c r="DP103" s="25" t="str">
        <f t="shared" si="505"/>
        <v xml:space="preserve"> </v>
      </c>
      <c r="DQ103" s="45"/>
      <c r="DR103" s="45"/>
      <c r="DS103" s="31"/>
      <c r="DT103" s="25" t="str">
        <f t="shared" si="449"/>
        <v xml:space="preserve"> </v>
      </c>
      <c r="DU103" s="25" t="str">
        <f t="shared" si="506"/>
        <v xml:space="preserve"> </v>
      </c>
    </row>
    <row r="104" spans="1:125" s="29" customFormat="1" ht="15.75" customHeight="1" outlineLevel="1" x14ac:dyDescent="0.25">
      <c r="A104" s="16">
        <f t="shared" ref="A104:A107" si="518">A103+1</f>
        <v>83</v>
      </c>
      <c r="B104" s="8" t="s">
        <v>69</v>
      </c>
      <c r="C104" s="24">
        <f t="shared" si="507"/>
        <v>1328587.46</v>
      </c>
      <c r="D104" s="24">
        <f t="shared" si="508"/>
        <v>704543.17</v>
      </c>
      <c r="E104" s="24">
        <f t="shared" si="509"/>
        <v>710190.89</v>
      </c>
      <c r="F104" s="25">
        <f t="shared" si="510"/>
        <v>0.53029491186075173</v>
      </c>
      <c r="G104" s="25">
        <f t="shared" si="511"/>
        <v>0.99204760286350624</v>
      </c>
      <c r="H104" s="15">
        <f t="shared" si="512"/>
        <v>1258911.1499999999</v>
      </c>
      <c r="I104" s="20">
        <f t="shared" si="512"/>
        <v>688749.18</v>
      </c>
      <c r="J104" s="15">
        <f t="shared" si="512"/>
        <v>641228.56000000006</v>
      </c>
      <c r="K104" s="25">
        <f t="shared" si="478"/>
        <v>0.54709911815460532</v>
      </c>
      <c r="L104" s="25">
        <f t="shared" si="303"/>
        <v>1.0741087078217477</v>
      </c>
      <c r="M104" s="45">
        <v>261250</v>
      </c>
      <c r="N104" s="45">
        <v>213931.09</v>
      </c>
      <c r="O104" s="45">
        <v>178657.29</v>
      </c>
      <c r="P104" s="25">
        <f t="shared" si="479"/>
        <v>0.81887498564593297</v>
      </c>
      <c r="Q104" s="25">
        <f t="shared" si="305"/>
        <v>1.197438346904288</v>
      </c>
      <c r="R104" s="45"/>
      <c r="S104" s="45"/>
      <c r="T104" s="45"/>
      <c r="U104" s="25" t="str">
        <f t="shared" si="480"/>
        <v xml:space="preserve"> </v>
      </c>
      <c r="V104" s="25" t="str">
        <f t="shared" si="517"/>
        <v xml:space="preserve"> </v>
      </c>
      <c r="W104" s="45">
        <v>103661.15</v>
      </c>
      <c r="X104" s="45">
        <v>103661.15</v>
      </c>
      <c r="Y104" s="45">
        <v>92578.37</v>
      </c>
      <c r="Z104" s="25">
        <f t="shared" si="481"/>
        <v>1</v>
      </c>
      <c r="AA104" s="25">
        <f t="shared" si="309"/>
        <v>1.1197124123053797</v>
      </c>
      <c r="AB104" s="45">
        <v>55000</v>
      </c>
      <c r="AC104" s="45">
        <v>3645.29</v>
      </c>
      <c r="AD104" s="45">
        <v>5583.29</v>
      </c>
      <c r="AE104" s="25">
        <f t="shared" si="482"/>
        <v>6.6278000000000004E-2</v>
      </c>
      <c r="AF104" s="25">
        <f t="shared" si="311"/>
        <v>0.65289282842195195</v>
      </c>
      <c r="AG104" s="45">
        <v>839000</v>
      </c>
      <c r="AH104" s="45">
        <v>367511.65</v>
      </c>
      <c r="AI104" s="45">
        <v>364409.61</v>
      </c>
      <c r="AJ104" s="25">
        <f t="shared" si="483"/>
        <v>0.43803533969010727</v>
      </c>
      <c r="AK104" s="25">
        <f t="shared" si="313"/>
        <v>1.0085125087672635</v>
      </c>
      <c r="AL104" s="45"/>
      <c r="AM104" s="45"/>
      <c r="AN104" s="45"/>
      <c r="AO104" s="25" t="str">
        <f t="shared" si="459"/>
        <v xml:space="preserve"> </v>
      </c>
      <c r="AP104" s="25" t="str">
        <f t="shared" si="314"/>
        <v xml:space="preserve"> </v>
      </c>
      <c r="AQ104" s="9">
        <f t="shared" si="513"/>
        <v>69676.31</v>
      </c>
      <c r="AR104" s="9">
        <f t="shared" si="514"/>
        <v>15793.990000000002</v>
      </c>
      <c r="AS104" s="9">
        <f t="shared" si="515"/>
        <v>68962.33</v>
      </c>
      <c r="AT104" s="25">
        <f t="shared" si="484"/>
        <v>0.22667661361515848</v>
      </c>
      <c r="AU104" s="25">
        <f t="shared" si="317"/>
        <v>0.22902343931824812</v>
      </c>
      <c r="AV104" s="45"/>
      <c r="AW104" s="45"/>
      <c r="AX104" s="45"/>
      <c r="AY104" s="25" t="str">
        <f t="shared" si="485"/>
        <v xml:space="preserve"> </v>
      </c>
      <c r="AZ104" s="25" t="str">
        <f t="shared" si="319"/>
        <v xml:space="preserve"> </v>
      </c>
      <c r="BA104" s="45">
        <v>3732.6</v>
      </c>
      <c r="BB104" s="45">
        <v>1850.28</v>
      </c>
      <c r="BC104" s="45">
        <v>1662.33</v>
      </c>
      <c r="BD104" s="25">
        <f t="shared" si="320"/>
        <v>0.49570808551679796</v>
      </c>
      <c r="BE104" s="25">
        <f t="shared" si="321"/>
        <v>1.1130641930302647</v>
      </c>
      <c r="BF104" s="45"/>
      <c r="BG104" s="45"/>
      <c r="BH104" s="45"/>
      <c r="BI104" s="25" t="str">
        <f t="shared" si="486"/>
        <v xml:space="preserve"> </v>
      </c>
      <c r="BJ104" s="25" t="str">
        <f t="shared" si="323"/>
        <v xml:space="preserve"> </v>
      </c>
      <c r="BK104" s="45"/>
      <c r="BL104" s="45"/>
      <c r="BM104" s="45"/>
      <c r="BN104" s="25" t="str">
        <f t="shared" si="454"/>
        <v xml:space="preserve"> </v>
      </c>
      <c r="BO104" s="25" t="str">
        <f t="shared" si="325"/>
        <v xml:space="preserve"> </v>
      </c>
      <c r="BP104" s="45"/>
      <c r="BQ104" s="45"/>
      <c r="BR104" s="45"/>
      <c r="BS104" s="25" t="str">
        <f t="shared" si="487"/>
        <v xml:space="preserve"> </v>
      </c>
      <c r="BT104" s="25" t="str">
        <f t="shared" si="327"/>
        <v xml:space="preserve"> </v>
      </c>
      <c r="BU104" s="45">
        <v>60000</v>
      </c>
      <c r="BV104" s="45">
        <v>8000</v>
      </c>
      <c r="BW104" s="45">
        <v>67300</v>
      </c>
      <c r="BX104" s="25">
        <f t="shared" si="468"/>
        <v>0.13333333333333333</v>
      </c>
      <c r="BY104" s="25">
        <f t="shared" si="329"/>
        <v>0.1188707280832095</v>
      </c>
      <c r="BZ104" s="45"/>
      <c r="CA104" s="45"/>
      <c r="CB104" s="45"/>
      <c r="CC104" s="25" t="str">
        <f t="shared" si="402"/>
        <v xml:space="preserve"> </v>
      </c>
      <c r="CD104" s="25" t="str">
        <f t="shared" si="330"/>
        <v xml:space="preserve"> </v>
      </c>
      <c r="CE104" s="24">
        <f t="shared" si="516"/>
        <v>0</v>
      </c>
      <c r="CF104" s="24">
        <f t="shared" si="516"/>
        <v>0</v>
      </c>
      <c r="CG104" s="24">
        <f t="shared" si="516"/>
        <v>0</v>
      </c>
      <c r="CH104" s="25" t="str">
        <f t="shared" si="332"/>
        <v xml:space="preserve"> </v>
      </c>
      <c r="CI104" s="25" t="str">
        <f t="shared" si="350"/>
        <v xml:space="preserve"> </v>
      </c>
      <c r="CJ104" s="45"/>
      <c r="CK104" s="45"/>
      <c r="CL104" s="45"/>
      <c r="CM104" s="25" t="str">
        <f t="shared" si="333"/>
        <v xml:space="preserve"> </v>
      </c>
      <c r="CN104" s="25" t="str">
        <f t="shared" si="351"/>
        <v xml:space="preserve"> </v>
      </c>
      <c r="CO104" s="45"/>
      <c r="CP104" s="45"/>
      <c r="CQ104" s="45"/>
      <c r="CR104" s="25" t="str">
        <f t="shared" si="334"/>
        <v xml:space="preserve"> </v>
      </c>
      <c r="CS104" s="25" t="str">
        <f t="shared" si="335"/>
        <v xml:space="preserve"> </v>
      </c>
      <c r="CT104" s="45"/>
      <c r="CU104" s="45"/>
      <c r="CV104" s="45"/>
      <c r="CW104" s="25" t="str">
        <f t="shared" si="352"/>
        <v xml:space="preserve"> </v>
      </c>
      <c r="CX104" s="25" t="str">
        <f t="shared" si="353"/>
        <v xml:space="preserve"> </v>
      </c>
      <c r="CY104" s="45"/>
      <c r="CZ104" s="45"/>
      <c r="DA104" s="45"/>
      <c r="DB104" s="25" t="str">
        <f t="shared" si="488"/>
        <v xml:space="preserve"> </v>
      </c>
      <c r="DC104" s="25" t="str">
        <f t="shared" si="337"/>
        <v xml:space="preserve"> </v>
      </c>
      <c r="DD104" s="45"/>
      <c r="DE104" s="45"/>
      <c r="DF104" s="45"/>
      <c r="DG104" s="25" t="str">
        <f t="shared" si="489"/>
        <v xml:space="preserve"> </v>
      </c>
      <c r="DH104" s="25" t="str">
        <f t="shared" si="339"/>
        <v xml:space="preserve"> </v>
      </c>
      <c r="DI104" s="45"/>
      <c r="DJ104" s="45"/>
      <c r="DK104" s="25" t="str">
        <f t="shared" ref="DK104:DK121" si="519">IF(DJ104=0," ",IF(DI104/DJ104*100&gt;200,"св.200",DI104/DJ104))</f>
        <v xml:space="preserve"> </v>
      </c>
      <c r="DL104" s="45">
        <v>5943.71</v>
      </c>
      <c r="DM104" s="45">
        <v>5943.71</v>
      </c>
      <c r="DN104" s="45"/>
      <c r="DO104" s="25">
        <f t="shared" si="490"/>
        <v>1</v>
      </c>
      <c r="DP104" s="25" t="str">
        <f t="shared" si="341"/>
        <v xml:space="preserve"> </v>
      </c>
      <c r="DQ104" s="45"/>
      <c r="DR104" s="45"/>
      <c r="DS104" s="31"/>
      <c r="DT104" s="25" t="str">
        <f t="shared" si="449"/>
        <v xml:space="preserve"> </v>
      </c>
      <c r="DU104" s="25" t="str">
        <f t="shared" ref="DU104:DU107" si="520">IF(DS104=0," ",IF(DR104/DS104*100&gt;200,"св.200",DR104/DS104))</f>
        <v xml:space="preserve"> </v>
      </c>
    </row>
    <row r="105" spans="1:125" s="29" customFormat="1" ht="15" customHeight="1" outlineLevel="1" x14ac:dyDescent="0.25">
      <c r="A105" s="16">
        <f t="shared" si="518"/>
        <v>84</v>
      </c>
      <c r="B105" s="8" t="s">
        <v>31</v>
      </c>
      <c r="C105" s="24">
        <f t="shared" si="507"/>
        <v>1242982.23</v>
      </c>
      <c r="D105" s="24">
        <f t="shared" si="508"/>
        <v>700752.85</v>
      </c>
      <c r="E105" s="24">
        <f t="shared" si="509"/>
        <v>584277.17000000004</v>
      </c>
      <c r="F105" s="25">
        <f t="shared" si="510"/>
        <v>0.56376739191195036</v>
      </c>
      <c r="G105" s="25">
        <f t="shared" si="511"/>
        <v>1.1993500447741265</v>
      </c>
      <c r="H105" s="15">
        <f t="shared" si="512"/>
        <v>1192981.8999999999</v>
      </c>
      <c r="I105" s="20">
        <f t="shared" si="512"/>
        <v>700748.14</v>
      </c>
      <c r="J105" s="15">
        <f t="shared" si="512"/>
        <v>558262.44000000006</v>
      </c>
      <c r="K105" s="25">
        <f t="shared" si="478"/>
        <v>0.58739209706366879</v>
      </c>
      <c r="L105" s="25">
        <f t="shared" si="303"/>
        <v>1.2552306760956369</v>
      </c>
      <c r="M105" s="45">
        <v>100750</v>
      </c>
      <c r="N105" s="45">
        <v>73799.06</v>
      </c>
      <c r="O105" s="45">
        <v>78290.69</v>
      </c>
      <c r="P105" s="25">
        <f t="shared" si="479"/>
        <v>0.7324968734491315</v>
      </c>
      <c r="Q105" s="25">
        <f t="shared" si="305"/>
        <v>0.94262881065424253</v>
      </c>
      <c r="R105" s="45"/>
      <c r="S105" s="45"/>
      <c r="T105" s="45"/>
      <c r="U105" s="25" t="str">
        <f t="shared" si="480"/>
        <v xml:space="preserve"> </v>
      </c>
      <c r="V105" s="25" t="str">
        <f t="shared" si="517"/>
        <v xml:space="preserve"> </v>
      </c>
      <c r="W105" s="45">
        <v>231.9</v>
      </c>
      <c r="X105" s="45">
        <v>231.9</v>
      </c>
      <c r="Y105" s="45">
        <v>226.8</v>
      </c>
      <c r="Z105" s="25">
        <f t="shared" si="481"/>
        <v>1</v>
      </c>
      <c r="AA105" s="25">
        <f t="shared" si="309"/>
        <v>1.0224867724867726</v>
      </c>
      <c r="AB105" s="45">
        <v>53000</v>
      </c>
      <c r="AC105" s="45">
        <v>57859.89</v>
      </c>
      <c r="AD105" s="45">
        <v>6121.63</v>
      </c>
      <c r="AE105" s="25">
        <f t="shared" si="482"/>
        <v>1.0916960377358491</v>
      </c>
      <c r="AF105" s="25" t="str">
        <f>IF(AC105&lt;=0," ",IF(AC105/AD105*100&gt;200,"св.200",AC105/AD105))</f>
        <v>св.200</v>
      </c>
      <c r="AG105" s="45">
        <v>1039000</v>
      </c>
      <c r="AH105" s="45">
        <v>568857.29</v>
      </c>
      <c r="AI105" s="45">
        <v>473623.32</v>
      </c>
      <c r="AJ105" s="25">
        <f t="shared" si="483"/>
        <v>0.54750461020211749</v>
      </c>
      <c r="AK105" s="25">
        <f t="shared" si="313"/>
        <v>1.2010753397869007</v>
      </c>
      <c r="AL105" s="45"/>
      <c r="AM105" s="45"/>
      <c r="AN105" s="45"/>
      <c r="AO105" s="25" t="str">
        <f t="shared" si="459"/>
        <v xml:space="preserve"> </v>
      </c>
      <c r="AP105" s="25" t="str">
        <f t="shared" si="314"/>
        <v xml:space="preserve"> </v>
      </c>
      <c r="AQ105" s="9">
        <f t="shared" si="513"/>
        <v>50000.33</v>
      </c>
      <c r="AR105" s="9">
        <f t="shared" si="514"/>
        <v>4.71</v>
      </c>
      <c r="AS105" s="9">
        <f t="shared" si="515"/>
        <v>26014.73</v>
      </c>
      <c r="AT105" s="25">
        <f t="shared" si="484"/>
        <v>9.4199378284103325E-5</v>
      </c>
      <c r="AU105" s="25">
        <f t="shared" si="317"/>
        <v>1.810512736438164E-4</v>
      </c>
      <c r="AV105" s="45"/>
      <c r="AW105" s="45"/>
      <c r="AX105" s="45"/>
      <c r="AY105" s="25" t="str">
        <f t="shared" si="485"/>
        <v xml:space="preserve"> </v>
      </c>
      <c r="AZ105" s="25" t="str">
        <f t="shared" si="319"/>
        <v xml:space="preserve"> </v>
      </c>
      <c r="BA105" s="45"/>
      <c r="BB105" s="45"/>
      <c r="BC105" s="45"/>
      <c r="BD105" s="25" t="str">
        <f t="shared" si="320"/>
        <v xml:space="preserve"> </v>
      </c>
      <c r="BE105" s="25" t="str">
        <f t="shared" si="321"/>
        <v xml:space="preserve"> </v>
      </c>
      <c r="BF105" s="45"/>
      <c r="BG105" s="45"/>
      <c r="BH105" s="45"/>
      <c r="BI105" s="25" t="str">
        <f t="shared" si="486"/>
        <v xml:space="preserve"> </v>
      </c>
      <c r="BJ105" s="25" t="str">
        <f t="shared" si="323"/>
        <v xml:space="preserve"> </v>
      </c>
      <c r="BK105" s="45"/>
      <c r="BL105" s="45"/>
      <c r="BM105" s="45"/>
      <c r="BN105" s="25" t="str">
        <f t="shared" si="454"/>
        <v xml:space="preserve"> </v>
      </c>
      <c r="BO105" s="25" t="str">
        <f t="shared" si="325"/>
        <v xml:space="preserve"> </v>
      </c>
      <c r="BP105" s="45"/>
      <c r="BQ105" s="45"/>
      <c r="BR105" s="45"/>
      <c r="BS105" s="25" t="str">
        <f t="shared" si="487"/>
        <v xml:space="preserve"> </v>
      </c>
      <c r="BT105" s="25" t="str">
        <f t="shared" si="327"/>
        <v xml:space="preserve"> </v>
      </c>
      <c r="BU105" s="45">
        <v>50000</v>
      </c>
      <c r="BV105" s="45"/>
      <c r="BW105" s="45">
        <v>21820</v>
      </c>
      <c r="BX105" s="25" t="str">
        <f t="shared" si="468"/>
        <v xml:space="preserve"> </v>
      </c>
      <c r="BY105" s="25">
        <f t="shared" si="329"/>
        <v>0</v>
      </c>
      <c r="BZ105" s="45"/>
      <c r="CA105" s="45"/>
      <c r="CB105" s="45"/>
      <c r="CC105" s="25" t="str">
        <f t="shared" si="402"/>
        <v xml:space="preserve"> </v>
      </c>
      <c r="CD105" s="25" t="str">
        <f t="shared" si="330"/>
        <v xml:space="preserve"> </v>
      </c>
      <c r="CE105" s="24">
        <f t="shared" si="516"/>
        <v>0</v>
      </c>
      <c r="CF105" s="24">
        <f t="shared" si="516"/>
        <v>0</v>
      </c>
      <c r="CG105" s="24">
        <f t="shared" si="516"/>
        <v>0</v>
      </c>
      <c r="CH105" s="25" t="str">
        <f t="shared" si="332"/>
        <v xml:space="preserve"> </v>
      </c>
      <c r="CI105" s="25" t="str">
        <f t="shared" si="350"/>
        <v xml:space="preserve"> </v>
      </c>
      <c r="CJ105" s="45"/>
      <c r="CK105" s="45"/>
      <c r="CL105" s="45"/>
      <c r="CM105" s="25" t="str">
        <f t="shared" si="333"/>
        <v xml:space="preserve"> </v>
      </c>
      <c r="CN105" s="25" t="str">
        <f t="shared" si="351"/>
        <v xml:space="preserve"> </v>
      </c>
      <c r="CO105" s="45"/>
      <c r="CP105" s="45"/>
      <c r="CQ105" s="45"/>
      <c r="CR105" s="25" t="str">
        <f t="shared" si="334"/>
        <v xml:space="preserve"> </v>
      </c>
      <c r="CS105" s="25" t="str">
        <f t="shared" si="335"/>
        <v xml:space="preserve"> </v>
      </c>
      <c r="CT105" s="45"/>
      <c r="CU105" s="45"/>
      <c r="CV105" s="45"/>
      <c r="CW105" s="25" t="str">
        <f t="shared" si="352"/>
        <v xml:space="preserve"> </v>
      </c>
      <c r="CX105" s="25" t="str">
        <f t="shared" si="353"/>
        <v xml:space="preserve"> </v>
      </c>
      <c r="CY105" s="45"/>
      <c r="CZ105" s="45"/>
      <c r="DA105" s="45"/>
      <c r="DB105" s="25" t="str">
        <f t="shared" si="488"/>
        <v xml:space="preserve"> </v>
      </c>
      <c r="DC105" s="25" t="str">
        <f t="shared" si="337"/>
        <v xml:space="preserve"> </v>
      </c>
      <c r="DD105" s="45"/>
      <c r="DE105" s="45"/>
      <c r="DF105" s="45"/>
      <c r="DG105" s="25" t="str">
        <f t="shared" si="489"/>
        <v xml:space="preserve"> </v>
      </c>
      <c r="DH105" s="25" t="str">
        <f t="shared" si="339"/>
        <v xml:space="preserve"> </v>
      </c>
      <c r="DI105" s="45"/>
      <c r="DJ105" s="45"/>
      <c r="DK105" s="25" t="str">
        <f t="shared" si="519"/>
        <v xml:space="preserve"> </v>
      </c>
      <c r="DL105" s="45">
        <v>0.33</v>
      </c>
      <c r="DM105" s="45">
        <v>4.71</v>
      </c>
      <c r="DN105" s="45">
        <v>4194.7299999999996</v>
      </c>
      <c r="DO105" s="25" t="str">
        <f t="shared" si="490"/>
        <v>СВ.200</v>
      </c>
      <c r="DP105" s="25">
        <f t="shared" si="341"/>
        <v>1.1228374651050248E-3</v>
      </c>
      <c r="DQ105" s="45"/>
      <c r="DR105" s="45"/>
      <c r="DS105" s="31"/>
      <c r="DT105" s="25" t="str">
        <f t="shared" si="449"/>
        <v xml:space="preserve"> </v>
      </c>
      <c r="DU105" s="25" t="str">
        <f t="shared" si="520"/>
        <v xml:space="preserve"> </v>
      </c>
    </row>
    <row r="106" spans="1:125" s="29" customFormat="1" ht="15.75" customHeight="1" outlineLevel="1" x14ac:dyDescent="0.25">
      <c r="A106" s="16">
        <f t="shared" si="518"/>
        <v>85</v>
      </c>
      <c r="B106" s="8" t="s">
        <v>102</v>
      </c>
      <c r="C106" s="24">
        <f t="shared" si="507"/>
        <v>1229144.56</v>
      </c>
      <c r="D106" s="24">
        <f t="shared" si="508"/>
        <v>695662.35000000009</v>
      </c>
      <c r="E106" s="24">
        <f t="shared" si="509"/>
        <v>404471.09</v>
      </c>
      <c r="F106" s="25">
        <f t="shared" si="510"/>
        <v>0.56597276889872095</v>
      </c>
      <c r="G106" s="25">
        <f t="shared" si="511"/>
        <v>1.7199309597133383</v>
      </c>
      <c r="H106" s="15">
        <f t="shared" si="512"/>
        <v>1137523</v>
      </c>
      <c r="I106" s="20">
        <f t="shared" si="512"/>
        <v>616040.79</v>
      </c>
      <c r="J106" s="15">
        <f t="shared" si="512"/>
        <v>397453.09</v>
      </c>
      <c r="K106" s="25">
        <f t="shared" si="478"/>
        <v>0.5415633705867926</v>
      </c>
      <c r="L106" s="25">
        <f t="shared" si="303"/>
        <v>1.5499710670257967</v>
      </c>
      <c r="M106" s="45">
        <v>340000</v>
      </c>
      <c r="N106" s="45">
        <v>190526.54</v>
      </c>
      <c r="O106" s="45">
        <v>183415.33</v>
      </c>
      <c r="P106" s="25">
        <f t="shared" si="479"/>
        <v>0.56037217647058823</v>
      </c>
      <c r="Q106" s="25">
        <f t="shared" si="305"/>
        <v>1.0387710776411112</v>
      </c>
      <c r="R106" s="45"/>
      <c r="S106" s="45"/>
      <c r="T106" s="45"/>
      <c r="U106" s="25" t="str">
        <f t="shared" si="480"/>
        <v xml:space="preserve"> </v>
      </c>
      <c r="V106" s="25" t="str">
        <f t="shared" si="517"/>
        <v xml:space="preserve"> </v>
      </c>
      <c r="W106" s="45">
        <v>48300</v>
      </c>
      <c r="X106" s="45">
        <v>32957.78</v>
      </c>
      <c r="Y106" s="45">
        <v>48434.7</v>
      </c>
      <c r="Z106" s="25">
        <f t="shared" si="481"/>
        <v>0.6823556935817805</v>
      </c>
      <c r="AA106" s="25">
        <f t="shared" si="309"/>
        <v>0.6804580187345024</v>
      </c>
      <c r="AB106" s="45">
        <v>20000</v>
      </c>
      <c r="AC106" s="45">
        <v>19741.23</v>
      </c>
      <c r="AD106" s="45">
        <v>1697.34</v>
      </c>
      <c r="AE106" s="25">
        <f t="shared" si="482"/>
        <v>0.98706149999999993</v>
      </c>
      <c r="AF106" s="25" t="str">
        <f t="shared" si="311"/>
        <v>св.200</v>
      </c>
      <c r="AG106" s="45">
        <v>729223</v>
      </c>
      <c r="AH106" s="45">
        <v>372815.24</v>
      </c>
      <c r="AI106" s="45">
        <v>163905.72</v>
      </c>
      <c r="AJ106" s="25">
        <f t="shared" si="483"/>
        <v>0.51124997428770069</v>
      </c>
      <c r="AK106" s="25" t="str">
        <f t="shared" si="313"/>
        <v>св.200</v>
      </c>
      <c r="AL106" s="45"/>
      <c r="AM106" s="45"/>
      <c r="AN106" s="45"/>
      <c r="AO106" s="25" t="str">
        <f t="shared" si="459"/>
        <v xml:space="preserve"> </v>
      </c>
      <c r="AP106" s="25" t="str">
        <f t="shared" si="314"/>
        <v xml:space="preserve"> </v>
      </c>
      <c r="AQ106" s="9">
        <f t="shared" si="513"/>
        <v>91621.56</v>
      </c>
      <c r="AR106" s="9">
        <f t="shared" si="514"/>
        <v>79621.56</v>
      </c>
      <c r="AS106" s="9">
        <f t="shared" si="515"/>
        <v>7018</v>
      </c>
      <c r="AT106" s="25">
        <f t="shared" si="484"/>
        <v>0.86902646058416821</v>
      </c>
      <c r="AU106" s="25" t="str">
        <f t="shared" si="317"/>
        <v>св.200</v>
      </c>
      <c r="AV106" s="45"/>
      <c r="AW106" s="45"/>
      <c r="AX106" s="45"/>
      <c r="AY106" s="25" t="str">
        <f t="shared" si="485"/>
        <v xml:space="preserve"> </v>
      </c>
      <c r="AZ106" s="25" t="str">
        <f t="shared" si="319"/>
        <v xml:space="preserve"> </v>
      </c>
      <c r="BA106" s="45">
        <v>79621.56</v>
      </c>
      <c r="BB106" s="45">
        <v>79621.56</v>
      </c>
      <c r="BC106" s="45"/>
      <c r="BD106" s="25">
        <f t="shared" si="320"/>
        <v>1</v>
      </c>
      <c r="BE106" s="25" t="str">
        <f t="shared" si="321"/>
        <v xml:space="preserve"> </v>
      </c>
      <c r="BF106" s="45"/>
      <c r="BG106" s="45"/>
      <c r="BH106" s="45"/>
      <c r="BI106" s="25" t="str">
        <f t="shared" si="486"/>
        <v xml:space="preserve"> </v>
      </c>
      <c r="BJ106" s="25" t="str">
        <f t="shared" si="323"/>
        <v xml:space="preserve"> </v>
      </c>
      <c r="BK106" s="45"/>
      <c r="BL106" s="45"/>
      <c r="BM106" s="45"/>
      <c r="BN106" s="25" t="str">
        <f t="shared" si="454"/>
        <v xml:space="preserve"> </v>
      </c>
      <c r="BO106" s="25" t="str">
        <f t="shared" si="325"/>
        <v xml:space="preserve"> </v>
      </c>
      <c r="BP106" s="45"/>
      <c r="BQ106" s="45"/>
      <c r="BR106" s="45"/>
      <c r="BS106" s="25" t="str">
        <f t="shared" si="487"/>
        <v xml:space="preserve"> </v>
      </c>
      <c r="BT106" s="25" t="str">
        <f t="shared" si="327"/>
        <v xml:space="preserve"> </v>
      </c>
      <c r="BU106" s="45">
        <v>12000</v>
      </c>
      <c r="BV106" s="45"/>
      <c r="BW106" s="45">
        <v>7000</v>
      </c>
      <c r="BX106" s="25" t="str">
        <f t="shared" si="468"/>
        <v xml:space="preserve"> </v>
      </c>
      <c r="BY106" s="25">
        <f t="shared" si="329"/>
        <v>0</v>
      </c>
      <c r="BZ106" s="45"/>
      <c r="CA106" s="45"/>
      <c r="CB106" s="45"/>
      <c r="CC106" s="25" t="str">
        <f t="shared" si="402"/>
        <v xml:space="preserve"> </v>
      </c>
      <c r="CD106" s="25" t="str">
        <f t="shared" si="330"/>
        <v xml:space="preserve"> </v>
      </c>
      <c r="CE106" s="24">
        <f t="shared" si="516"/>
        <v>0</v>
      </c>
      <c r="CF106" s="24">
        <f t="shared" si="516"/>
        <v>0</v>
      </c>
      <c r="CG106" s="24">
        <f t="shared" si="516"/>
        <v>0</v>
      </c>
      <c r="CH106" s="25" t="str">
        <f t="shared" si="332"/>
        <v xml:space="preserve"> </v>
      </c>
      <c r="CI106" s="25" t="str">
        <f t="shared" si="350"/>
        <v xml:space="preserve"> </v>
      </c>
      <c r="CJ106" s="45"/>
      <c r="CK106" s="45"/>
      <c r="CL106" s="45"/>
      <c r="CM106" s="25" t="str">
        <f t="shared" si="333"/>
        <v xml:space="preserve"> </v>
      </c>
      <c r="CN106" s="25" t="str">
        <f t="shared" si="351"/>
        <v xml:space="preserve"> </v>
      </c>
      <c r="CO106" s="45"/>
      <c r="CP106" s="45"/>
      <c r="CQ106" s="45"/>
      <c r="CR106" s="25" t="str">
        <f t="shared" si="334"/>
        <v xml:space="preserve"> </v>
      </c>
      <c r="CS106" s="25" t="str">
        <f t="shared" si="335"/>
        <v xml:space="preserve"> </v>
      </c>
      <c r="CT106" s="45"/>
      <c r="CU106" s="45"/>
      <c r="CV106" s="45"/>
      <c r="CW106" s="25" t="str">
        <f t="shared" si="352"/>
        <v xml:space="preserve"> </v>
      </c>
      <c r="CX106" s="25" t="str">
        <f t="shared" si="353"/>
        <v xml:space="preserve"> </v>
      </c>
      <c r="CY106" s="45"/>
      <c r="CZ106" s="45"/>
      <c r="DA106" s="45"/>
      <c r="DB106" s="25" t="str">
        <f t="shared" si="488"/>
        <v xml:space="preserve"> </v>
      </c>
      <c r="DC106" s="25" t="str">
        <f t="shared" si="337"/>
        <v xml:space="preserve"> </v>
      </c>
      <c r="DD106" s="45"/>
      <c r="DE106" s="45"/>
      <c r="DF106" s="45"/>
      <c r="DG106" s="25" t="str">
        <f t="shared" si="489"/>
        <v xml:space="preserve"> </v>
      </c>
      <c r="DH106" s="25" t="str">
        <f t="shared" si="339"/>
        <v xml:space="preserve"> </v>
      </c>
      <c r="DI106" s="45"/>
      <c r="DJ106" s="45"/>
      <c r="DK106" s="25" t="str">
        <f t="shared" si="519"/>
        <v xml:space="preserve"> </v>
      </c>
      <c r="DL106" s="45"/>
      <c r="DM106" s="45"/>
      <c r="DN106" s="45">
        <v>18</v>
      </c>
      <c r="DO106" s="25" t="str">
        <f t="shared" si="490"/>
        <v xml:space="preserve"> </v>
      </c>
      <c r="DP106" s="25">
        <f t="shared" si="341"/>
        <v>0</v>
      </c>
      <c r="DQ106" s="45"/>
      <c r="DR106" s="45"/>
      <c r="DS106" s="31"/>
      <c r="DT106" s="25" t="str">
        <f t="shared" si="449"/>
        <v xml:space="preserve"> </v>
      </c>
      <c r="DU106" s="25" t="str">
        <f t="shared" si="520"/>
        <v xml:space="preserve"> </v>
      </c>
    </row>
    <row r="107" spans="1:125" s="29" customFormat="1" ht="15.75" customHeight="1" outlineLevel="1" x14ac:dyDescent="0.25">
      <c r="A107" s="16">
        <f t="shared" si="518"/>
        <v>86</v>
      </c>
      <c r="B107" s="8" t="s">
        <v>26</v>
      </c>
      <c r="C107" s="24">
        <f t="shared" si="507"/>
        <v>1202015.94</v>
      </c>
      <c r="D107" s="24">
        <f t="shared" si="508"/>
        <v>863897.27999999991</v>
      </c>
      <c r="E107" s="24">
        <f t="shared" si="509"/>
        <v>693607.83999999985</v>
      </c>
      <c r="F107" s="25">
        <f t="shared" si="510"/>
        <v>0.71870700816163879</v>
      </c>
      <c r="G107" s="25">
        <f t="shared" si="511"/>
        <v>1.2455125651405556</v>
      </c>
      <c r="H107" s="15">
        <f t="shared" si="512"/>
        <v>1107852.48</v>
      </c>
      <c r="I107" s="20">
        <f t="shared" si="512"/>
        <v>805192.96</v>
      </c>
      <c r="J107" s="15">
        <f t="shared" si="512"/>
        <v>644344.61999999988</v>
      </c>
      <c r="K107" s="25">
        <f t="shared" si="478"/>
        <v>0.7268052150770109</v>
      </c>
      <c r="L107" s="25">
        <f t="shared" si="303"/>
        <v>1.2496309195535769</v>
      </c>
      <c r="M107" s="45">
        <v>150250</v>
      </c>
      <c r="N107" s="45">
        <v>111057.23</v>
      </c>
      <c r="O107" s="45">
        <v>106333.1</v>
      </c>
      <c r="P107" s="25">
        <f t="shared" si="479"/>
        <v>0.73914961730449247</v>
      </c>
      <c r="Q107" s="25">
        <f t="shared" si="305"/>
        <v>1.0444276523490803</v>
      </c>
      <c r="R107" s="45"/>
      <c r="S107" s="45"/>
      <c r="T107" s="45"/>
      <c r="U107" s="25" t="str">
        <f t="shared" si="480"/>
        <v xml:space="preserve"> </v>
      </c>
      <c r="V107" s="25" t="str">
        <f t="shared" si="517"/>
        <v xml:space="preserve"> </v>
      </c>
      <c r="W107" s="45">
        <v>207602.48</v>
      </c>
      <c r="X107" s="45">
        <v>207602.48</v>
      </c>
      <c r="Y107" s="45">
        <v>175246.31</v>
      </c>
      <c r="Z107" s="25">
        <f t="shared" si="481"/>
        <v>1</v>
      </c>
      <c r="AA107" s="25">
        <f t="shared" si="309"/>
        <v>1.1846325323483273</v>
      </c>
      <c r="AB107" s="45">
        <v>30000</v>
      </c>
      <c r="AC107" s="45">
        <v>2013.57</v>
      </c>
      <c r="AD107" s="45">
        <v>5767.34</v>
      </c>
      <c r="AE107" s="25">
        <f t="shared" si="482"/>
        <v>6.7118999999999998E-2</v>
      </c>
      <c r="AF107" s="25">
        <f t="shared" si="311"/>
        <v>0.34913322259481838</v>
      </c>
      <c r="AG107" s="45">
        <v>720000</v>
      </c>
      <c r="AH107" s="45">
        <v>484519.67999999999</v>
      </c>
      <c r="AI107" s="45">
        <v>356997.87</v>
      </c>
      <c r="AJ107" s="25">
        <f t="shared" si="483"/>
        <v>0.67294399999999999</v>
      </c>
      <c r="AK107" s="25">
        <f t="shared" si="313"/>
        <v>1.3572060808093898</v>
      </c>
      <c r="AL107" s="45"/>
      <c r="AM107" s="45"/>
      <c r="AN107" s="45"/>
      <c r="AO107" s="25" t="str">
        <f t="shared" si="459"/>
        <v xml:space="preserve"> </v>
      </c>
      <c r="AP107" s="25" t="str">
        <f>IF(AM107=0," ",IF(AM107/AN107*100&gt;200,"св.200",AM107/AN107))</f>
        <v xml:space="preserve"> </v>
      </c>
      <c r="AQ107" s="9">
        <f t="shared" si="513"/>
        <v>94163.459999999992</v>
      </c>
      <c r="AR107" s="9">
        <f t="shared" si="514"/>
        <v>58704.32</v>
      </c>
      <c r="AS107" s="9">
        <f t="shared" si="515"/>
        <v>49263.22</v>
      </c>
      <c r="AT107" s="25">
        <f t="shared" si="484"/>
        <v>0.62342993768495769</v>
      </c>
      <c r="AU107" s="25">
        <f t="shared" si="317"/>
        <v>1.1916460190787366</v>
      </c>
      <c r="AV107" s="45"/>
      <c r="AW107" s="45"/>
      <c r="AX107" s="45"/>
      <c r="AY107" s="25" t="str">
        <f t="shared" si="485"/>
        <v xml:space="preserve"> </v>
      </c>
      <c r="AZ107" s="25" t="str">
        <f t="shared" si="319"/>
        <v xml:space="preserve"> </v>
      </c>
      <c r="BA107" s="45">
        <v>24163.46</v>
      </c>
      <c r="BB107" s="45">
        <v>24163.46</v>
      </c>
      <c r="BC107" s="45"/>
      <c r="BD107" s="25">
        <f t="shared" si="320"/>
        <v>1</v>
      </c>
      <c r="BE107" s="25" t="str">
        <f t="shared" si="321"/>
        <v xml:space="preserve"> </v>
      </c>
      <c r="BF107" s="45"/>
      <c r="BG107" s="45"/>
      <c r="BH107" s="45"/>
      <c r="BI107" s="25" t="str">
        <f t="shared" si="486"/>
        <v xml:space="preserve"> </v>
      </c>
      <c r="BJ107" s="25" t="str">
        <f t="shared" si="323"/>
        <v xml:space="preserve"> </v>
      </c>
      <c r="BK107" s="45"/>
      <c r="BL107" s="45"/>
      <c r="BM107" s="45"/>
      <c r="BN107" s="25" t="str">
        <f t="shared" si="454"/>
        <v xml:space="preserve"> </v>
      </c>
      <c r="BO107" s="25" t="str">
        <f t="shared" si="325"/>
        <v xml:space="preserve"> </v>
      </c>
      <c r="BP107" s="45"/>
      <c r="BQ107" s="45"/>
      <c r="BR107" s="45"/>
      <c r="BS107" s="25" t="str">
        <f t="shared" si="487"/>
        <v xml:space="preserve"> </v>
      </c>
      <c r="BT107" s="25" t="str">
        <f t="shared" si="327"/>
        <v xml:space="preserve"> </v>
      </c>
      <c r="BU107" s="45">
        <v>70000</v>
      </c>
      <c r="BV107" s="45">
        <v>34540.86</v>
      </c>
      <c r="BW107" s="45">
        <v>45907.66</v>
      </c>
      <c r="BX107" s="25">
        <f t="shared" si="468"/>
        <v>0.49344085714285713</v>
      </c>
      <c r="BY107" s="25">
        <f t="shared" si="329"/>
        <v>0.75239861931538221</v>
      </c>
      <c r="BZ107" s="45"/>
      <c r="CA107" s="45"/>
      <c r="CB107" s="45"/>
      <c r="CC107" s="25" t="str">
        <f t="shared" ref="CC107:CC132" si="521">IF(CA107&lt;=0," ",IF(BZ107&lt;=0," ",IF(CA107/BZ107*100&gt;200,"СВ.200",CA107/BZ107)))</f>
        <v xml:space="preserve"> </v>
      </c>
      <c r="CD107" s="25" t="str">
        <f t="shared" si="330"/>
        <v xml:space="preserve"> </v>
      </c>
      <c r="CE107" s="24">
        <f t="shared" si="516"/>
        <v>0</v>
      </c>
      <c r="CF107" s="24">
        <f t="shared" si="516"/>
        <v>0</v>
      </c>
      <c r="CG107" s="24">
        <f t="shared" si="516"/>
        <v>0</v>
      </c>
      <c r="CH107" s="25" t="str">
        <f t="shared" si="332"/>
        <v xml:space="preserve"> </v>
      </c>
      <c r="CI107" s="25" t="str">
        <f t="shared" si="350"/>
        <v xml:space="preserve"> </v>
      </c>
      <c r="CJ107" s="45"/>
      <c r="CK107" s="45"/>
      <c r="CL107" s="45"/>
      <c r="CM107" s="25" t="str">
        <f t="shared" si="333"/>
        <v xml:space="preserve"> </v>
      </c>
      <c r="CN107" s="25" t="str">
        <f t="shared" si="351"/>
        <v xml:space="preserve"> </v>
      </c>
      <c r="CO107" s="45"/>
      <c r="CP107" s="45"/>
      <c r="CQ107" s="45"/>
      <c r="CR107" s="25" t="str">
        <f t="shared" si="334"/>
        <v xml:space="preserve"> </v>
      </c>
      <c r="CS107" s="25" t="str">
        <f t="shared" si="335"/>
        <v xml:space="preserve"> </v>
      </c>
      <c r="CT107" s="45"/>
      <c r="CU107" s="45"/>
      <c r="CV107" s="45"/>
      <c r="CW107" s="25" t="str">
        <f t="shared" si="352"/>
        <v xml:space="preserve"> </v>
      </c>
      <c r="CX107" s="25" t="str">
        <f t="shared" si="353"/>
        <v xml:space="preserve"> </v>
      </c>
      <c r="CY107" s="45"/>
      <c r="CZ107" s="45"/>
      <c r="DA107" s="45"/>
      <c r="DB107" s="25" t="str">
        <f t="shared" si="488"/>
        <v xml:space="preserve"> </v>
      </c>
      <c r="DC107" s="25" t="str">
        <f t="shared" si="337"/>
        <v xml:space="preserve"> </v>
      </c>
      <c r="DD107" s="45"/>
      <c r="DE107" s="45"/>
      <c r="DF107" s="45">
        <v>3355.56</v>
      </c>
      <c r="DG107" s="25" t="str">
        <f t="shared" si="489"/>
        <v xml:space="preserve"> </v>
      </c>
      <c r="DH107" s="25">
        <f t="shared" si="339"/>
        <v>0</v>
      </c>
      <c r="DI107" s="45"/>
      <c r="DJ107" s="45"/>
      <c r="DK107" s="25" t="str">
        <f t="shared" si="519"/>
        <v xml:space="preserve"> </v>
      </c>
      <c r="DL107" s="45"/>
      <c r="DM107" s="45"/>
      <c r="DN107" s="45"/>
      <c r="DO107" s="25" t="str">
        <f t="shared" si="490"/>
        <v xml:space="preserve"> </v>
      </c>
      <c r="DP107" s="25" t="str">
        <f t="shared" si="341"/>
        <v xml:space="preserve"> </v>
      </c>
      <c r="DQ107" s="45"/>
      <c r="DR107" s="45"/>
      <c r="DS107" s="31"/>
      <c r="DT107" s="25" t="str">
        <f t="shared" si="449"/>
        <v xml:space="preserve"> </v>
      </c>
      <c r="DU107" s="25" t="str">
        <f t="shared" si="520"/>
        <v xml:space="preserve"> </v>
      </c>
    </row>
    <row r="108" spans="1:125" s="44" customFormat="1" ht="17.25" customHeight="1" x14ac:dyDescent="0.25">
      <c r="A108" s="17"/>
      <c r="B108" s="7" t="s">
        <v>153</v>
      </c>
      <c r="C108" s="28">
        <f>SUM(C109:C114)</f>
        <v>17432920.479999997</v>
      </c>
      <c r="D108" s="28">
        <f t="shared" ref="D108:E108" si="522">SUM(D109:D114)</f>
        <v>12101890.17</v>
      </c>
      <c r="E108" s="28">
        <f t="shared" si="522"/>
        <v>11372677.140000001</v>
      </c>
      <c r="F108" s="22">
        <f t="shared" si="510"/>
        <v>0.69419752036865845</v>
      </c>
      <c r="G108" s="22">
        <f t="shared" si="511"/>
        <v>1.0641197337287638</v>
      </c>
      <c r="H108" s="21">
        <f t="shared" ref="H108:J108" si="523">SUM(H109:H114)</f>
        <v>15755860</v>
      </c>
      <c r="I108" s="38">
        <f t="shared" ref="I108:I114" si="524">X108++AH108+N108+AC108+AM108+S108</f>
        <v>11365228.180000002</v>
      </c>
      <c r="J108" s="21">
        <f t="shared" si="523"/>
        <v>9665443.6899999995</v>
      </c>
      <c r="K108" s="22">
        <f t="shared" si="478"/>
        <v>0.72133340737985752</v>
      </c>
      <c r="L108" s="22">
        <f t="shared" si="303"/>
        <v>1.1758620239812294</v>
      </c>
      <c r="M108" s="21">
        <f>SUM(M109:M114)</f>
        <v>8421500</v>
      </c>
      <c r="N108" s="21">
        <f>SUM(N109:N114)</f>
        <v>6094758.7800000003</v>
      </c>
      <c r="O108" s="21">
        <f>SUM(O109:O114)</f>
        <v>5908196.5</v>
      </c>
      <c r="P108" s="22">
        <f t="shared" si="479"/>
        <v>0.72371415781036641</v>
      </c>
      <c r="Q108" s="22">
        <f t="shared" si="305"/>
        <v>1.0315768576756037</v>
      </c>
      <c r="R108" s="21">
        <f>SUM(R109:R114)</f>
        <v>1506270</v>
      </c>
      <c r="S108" s="21">
        <f>SUM(S109:S114)</f>
        <v>1116952.47</v>
      </c>
      <c r="T108" s="21">
        <f>SUM(T109:T114)</f>
        <v>940350.79</v>
      </c>
      <c r="U108" s="22">
        <f t="shared" si="480"/>
        <v>0.7415353621860622</v>
      </c>
      <c r="V108" s="22">
        <f t="shared" si="307"/>
        <v>1.187804042787054</v>
      </c>
      <c r="W108" s="21">
        <f>SUM(W109:W114)</f>
        <v>165000</v>
      </c>
      <c r="X108" s="21">
        <f>SUM(X109:X114)</f>
        <v>186652.2</v>
      </c>
      <c r="Y108" s="21">
        <f>SUM(Y109:Y114)</f>
        <v>155406.24000000002</v>
      </c>
      <c r="Z108" s="22">
        <f t="shared" si="481"/>
        <v>1.1312254545454545</v>
      </c>
      <c r="AA108" s="22">
        <f t="shared" si="309"/>
        <v>1.2010598802210257</v>
      </c>
      <c r="AB108" s="21">
        <f>SUM(AB109:AB114)</f>
        <v>753600</v>
      </c>
      <c r="AC108" s="21">
        <f>SUM(AC109:AC114)</f>
        <v>220967.77</v>
      </c>
      <c r="AD108" s="21">
        <f>SUM(AD109:AD114)</f>
        <v>376645.91000000003</v>
      </c>
      <c r="AE108" s="22">
        <f t="shared" si="482"/>
        <v>0.29321625530785561</v>
      </c>
      <c r="AF108" s="22">
        <f t="shared" si="311"/>
        <v>0.586672426630094</v>
      </c>
      <c r="AG108" s="21">
        <f>SUM(AG109:AG114)</f>
        <v>4909490</v>
      </c>
      <c r="AH108" s="21">
        <f>SUM(AH109:AH114)</f>
        <v>3745896.96</v>
      </c>
      <c r="AI108" s="21">
        <f>SUM(AI109:AI114)</f>
        <v>2284844.25</v>
      </c>
      <c r="AJ108" s="22">
        <f t="shared" si="483"/>
        <v>0.76299105609747653</v>
      </c>
      <c r="AK108" s="22">
        <f t="shared" si="313"/>
        <v>1.6394539627810516</v>
      </c>
      <c r="AL108" s="21">
        <f>SUM(AL109:AL114)</f>
        <v>0</v>
      </c>
      <c r="AM108" s="21">
        <f>SUM(AM109:AM114)</f>
        <v>0</v>
      </c>
      <c r="AN108" s="21">
        <f>SUM(AN109:AN114)</f>
        <v>0</v>
      </c>
      <c r="AO108" s="22" t="str">
        <f t="shared" si="459"/>
        <v xml:space="preserve"> </v>
      </c>
      <c r="AP108" s="22" t="str">
        <f t="shared" si="314"/>
        <v xml:space="preserve"> </v>
      </c>
      <c r="AQ108" s="21">
        <f>SUM(AQ109:AQ114)</f>
        <v>1677060.48</v>
      </c>
      <c r="AR108" s="21">
        <f t="shared" ref="AR108:AS108" si="525">SUM(AR109:AR114)</f>
        <v>736661.99</v>
      </c>
      <c r="AS108" s="21">
        <f t="shared" si="525"/>
        <v>1707233.45</v>
      </c>
      <c r="AT108" s="22">
        <f t="shared" si="484"/>
        <v>0.43925785550679725</v>
      </c>
      <c r="AU108" s="22">
        <f t="shared" si="317"/>
        <v>0.43149458558230569</v>
      </c>
      <c r="AV108" s="21">
        <f>SUM(AV109:AV114)</f>
        <v>293406</v>
      </c>
      <c r="AW108" s="21">
        <f>SUM(AW109:AW114)</f>
        <v>137402.87</v>
      </c>
      <c r="AX108" s="21">
        <f>SUM(AX109:AX114)</f>
        <v>327758.94</v>
      </c>
      <c r="AY108" s="22">
        <f t="shared" si="485"/>
        <v>0.46830286360878781</v>
      </c>
      <c r="AZ108" s="22">
        <f t="shared" si="319"/>
        <v>0.41921928964012389</v>
      </c>
      <c r="BA108" s="21">
        <f>SUM(BA109:BA114)</f>
        <v>15729</v>
      </c>
      <c r="BB108" s="21">
        <f>SUM(BB109:BB114)</f>
        <v>6358.97</v>
      </c>
      <c r="BC108" s="21">
        <f>SUM(BC109:BC114)</f>
        <v>6358.97</v>
      </c>
      <c r="BD108" s="22">
        <f t="shared" si="320"/>
        <v>0.4042831712124102</v>
      </c>
      <c r="BE108" s="22">
        <f t="shared" si="321"/>
        <v>1</v>
      </c>
      <c r="BF108" s="21">
        <f>SUM(BF109:BF114)</f>
        <v>494181</v>
      </c>
      <c r="BG108" s="21">
        <f>SUM(BG109:BG114)</f>
        <v>337480.89999999997</v>
      </c>
      <c r="BH108" s="21">
        <f>SUM(BH109:BH114)</f>
        <v>422234.06</v>
      </c>
      <c r="BI108" s="22">
        <f t="shared" si="486"/>
        <v>0.68290950076996071</v>
      </c>
      <c r="BJ108" s="22">
        <f t="shared" si="323"/>
        <v>0.79927445928923868</v>
      </c>
      <c r="BK108" s="21">
        <f>SUM(BK109:BK114)</f>
        <v>0</v>
      </c>
      <c r="BL108" s="21">
        <f>SUM(BL109:BL114)</f>
        <v>0</v>
      </c>
      <c r="BM108" s="21">
        <f>SUM(BM109:BM114)</f>
        <v>0</v>
      </c>
      <c r="BN108" s="22" t="str">
        <f t="shared" si="454"/>
        <v xml:space="preserve"> </v>
      </c>
      <c r="BO108" s="22" t="str">
        <f t="shared" si="325"/>
        <v xml:space="preserve"> </v>
      </c>
      <c r="BP108" s="21">
        <f>SUM(BP109:BP114)</f>
        <v>0</v>
      </c>
      <c r="BQ108" s="21">
        <f>SUM(BQ109:BQ114)</f>
        <v>0</v>
      </c>
      <c r="BR108" s="21">
        <f>SUM(BR109:BR114)</f>
        <v>0</v>
      </c>
      <c r="BS108" s="22" t="str">
        <f t="shared" si="487"/>
        <v xml:space="preserve"> </v>
      </c>
      <c r="BT108" s="22" t="str">
        <f t="shared" si="327"/>
        <v xml:space="preserve"> </v>
      </c>
      <c r="BU108" s="21">
        <f>SUM(BU109:BU114)</f>
        <v>100000</v>
      </c>
      <c r="BV108" s="21">
        <f>SUM(BV109:BV114)</f>
        <v>0</v>
      </c>
      <c r="BW108" s="21">
        <f>SUM(BW109:BW114)</f>
        <v>54990</v>
      </c>
      <c r="BX108" s="22" t="str">
        <f t="shared" si="468"/>
        <v xml:space="preserve"> </v>
      </c>
      <c r="BY108" s="22">
        <f t="shared" si="329"/>
        <v>0</v>
      </c>
      <c r="BZ108" s="21">
        <f>SUM(BZ109:BZ114)</f>
        <v>481457.69</v>
      </c>
      <c r="CA108" s="21">
        <f>SUM(CA109:CA114)</f>
        <v>42798</v>
      </c>
      <c r="CB108" s="21">
        <f>SUM(CB109:CB114)</f>
        <v>812454</v>
      </c>
      <c r="CC108" s="22">
        <f t="shared" si="521"/>
        <v>8.8892546300382069E-2</v>
      </c>
      <c r="CD108" s="22">
        <f>IF(CA108=0," ",IF(CA108/CB108*100&gt;200,"св.200",CA108/CB108))</f>
        <v>5.2677443892208048E-2</v>
      </c>
      <c r="CE108" s="28">
        <f>SUM(CE109:CE114)</f>
        <v>149600</v>
      </c>
      <c r="CF108" s="28">
        <f t="shared" ref="CF108:CG108" si="526">SUM(CF109:CF114)</f>
        <v>114382.46</v>
      </c>
      <c r="CG108" s="28">
        <f t="shared" si="526"/>
        <v>12437.48</v>
      </c>
      <c r="CH108" s="22">
        <f t="shared" si="332"/>
        <v>0.76458863636363639</v>
      </c>
      <c r="CI108" s="22" t="str">
        <f>IF(CG108=0," ",IF(CF108/CG108*100&gt;200,"св.200",CF108/CG108))</f>
        <v>св.200</v>
      </c>
      <c r="CJ108" s="21">
        <f>SUM(CJ109:CJ114)</f>
        <v>149600</v>
      </c>
      <c r="CK108" s="21">
        <f>SUM(CK109:CK114)</f>
        <v>114382.46</v>
      </c>
      <c r="CL108" s="21">
        <f>SUM(CL109:CL114)</f>
        <v>12437.48</v>
      </c>
      <c r="CM108" s="22">
        <f t="shared" si="333"/>
        <v>0.76458863636363639</v>
      </c>
      <c r="CN108" s="22" t="str">
        <f t="shared" si="351"/>
        <v>св.200</v>
      </c>
      <c r="CO108" s="21">
        <f>SUM(CO109:CO114)</f>
        <v>0</v>
      </c>
      <c r="CP108" s="21">
        <f>SUM(CP109:CP114)</f>
        <v>0</v>
      </c>
      <c r="CQ108" s="21">
        <f>SUM(CQ109:CQ114)</f>
        <v>0</v>
      </c>
      <c r="CR108" s="22" t="str">
        <f t="shared" si="334"/>
        <v xml:space="preserve"> </v>
      </c>
      <c r="CS108" s="22" t="str">
        <f t="shared" si="335"/>
        <v xml:space="preserve"> </v>
      </c>
      <c r="CT108" s="21">
        <f>SUM(CT109:CT114)</f>
        <v>0</v>
      </c>
      <c r="CU108" s="21">
        <f>SUM(CU109:CU114)</f>
        <v>0</v>
      </c>
      <c r="CV108" s="21">
        <f>SUM(CV109:CV114)</f>
        <v>0</v>
      </c>
      <c r="CW108" s="41" t="str">
        <f t="shared" si="352"/>
        <v xml:space="preserve"> </v>
      </c>
      <c r="CX108" s="41" t="str">
        <f t="shared" si="353"/>
        <v xml:space="preserve"> </v>
      </c>
      <c r="CY108" s="21">
        <f>SUM(CY109:CY114)</f>
        <v>0</v>
      </c>
      <c r="CZ108" s="21">
        <f>SUM(CZ109:CZ114)</f>
        <v>0</v>
      </c>
      <c r="DA108" s="21">
        <f>SUM(DA109:DA114)</f>
        <v>0</v>
      </c>
      <c r="DB108" s="22" t="str">
        <f t="shared" si="488"/>
        <v xml:space="preserve"> </v>
      </c>
      <c r="DC108" s="22" t="str">
        <f t="shared" si="337"/>
        <v xml:space="preserve"> </v>
      </c>
      <c r="DD108" s="21">
        <f>SUM(DD109:DD114)</f>
        <v>0</v>
      </c>
      <c r="DE108" s="21">
        <f>SUM(DE109:DE114)</f>
        <v>0</v>
      </c>
      <c r="DF108" s="21">
        <f>SUM(DF109:DF114)</f>
        <v>6000</v>
      </c>
      <c r="DG108" s="22" t="str">
        <f t="shared" si="489"/>
        <v xml:space="preserve"> </v>
      </c>
      <c r="DH108" s="22">
        <f t="shared" si="339"/>
        <v>0</v>
      </c>
      <c r="DI108" s="21">
        <f>SUM(DI109:DI114)</f>
        <v>5552</v>
      </c>
      <c r="DJ108" s="21">
        <f>SUM(DJ109:DJ114)</f>
        <v>50000</v>
      </c>
      <c r="DK108" s="22">
        <f t="shared" si="519"/>
        <v>0.11104</v>
      </c>
      <c r="DL108" s="21">
        <f>SUM(DL109:DL114)</f>
        <v>50000</v>
      </c>
      <c r="DM108" s="21">
        <f>SUM(DM109:DM114)</f>
        <v>0</v>
      </c>
      <c r="DN108" s="21">
        <f>SUM(DN109:DN114)</f>
        <v>15000</v>
      </c>
      <c r="DO108" s="22" t="str">
        <f t="shared" si="490"/>
        <v xml:space="preserve"> </v>
      </c>
      <c r="DP108" s="22" t="str">
        <f t="shared" ref="DP108:DP113" si="527">IF(DM108=0," ",IF(DM108/DN108*100&gt;200,"св.200",DM108/DN108))</f>
        <v xml:space="preserve"> </v>
      </c>
      <c r="DQ108" s="21">
        <f>SUM(DQ109:DQ114)</f>
        <v>92686.79</v>
      </c>
      <c r="DR108" s="21">
        <f>SUM(DR109:DR114)</f>
        <v>92686.79</v>
      </c>
      <c r="DS108" s="21">
        <f>SUM(DS109:DS114)</f>
        <v>0</v>
      </c>
      <c r="DT108" s="22">
        <f t="shared" si="449"/>
        <v>1</v>
      </c>
      <c r="DU108" s="22"/>
    </row>
    <row r="109" spans="1:125" s="29" customFormat="1" ht="15.75" customHeight="1" outlineLevel="1" x14ac:dyDescent="0.25">
      <c r="A109" s="16">
        <v>87</v>
      </c>
      <c r="B109" s="8" t="s">
        <v>13</v>
      </c>
      <c r="C109" s="24">
        <f t="shared" ref="C109:C114" si="528">H109+AQ109</f>
        <v>9745712.7899999991</v>
      </c>
      <c r="D109" s="24">
        <f t="shared" ref="D109:D114" si="529">I109+AR109</f>
        <v>6497235.5</v>
      </c>
      <c r="E109" s="24">
        <f t="shared" ref="E109:E114" si="530">J109+AS109</f>
        <v>6110314.6100000003</v>
      </c>
      <c r="F109" s="25">
        <f t="shared" si="510"/>
        <v>0.6666762749941455</v>
      </c>
      <c r="G109" s="25">
        <f t="shared" si="511"/>
        <v>1.0633225807009632</v>
      </c>
      <c r="H109" s="15">
        <f t="shared" ref="H109:H114" si="531">W109++AG109+M109+AB109+AL109+R109</f>
        <v>8812020</v>
      </c>
      <c r="I109" s="20">
        <f t="shared" si="524"/>
        <v>5936923.7999999998</v>
      </c>
      <c r="J109" s="15">
        <f t="shared" ref="J109:J114" si="532">Y109++AI109+O109+AD109+AN109+T109</f>
        <v>5614128.1699999999</v>
      </c>
      <c r="K109" s="25">
        <f t="shared" si="478"/>
        <v>0.67373017764371845</v>
      </c>
      <c r="L109" s="25">
        <f t="shared" si="303"/>
        <v>1.0574970182770158</v>
      </c>
      <c r="M109" s="45">
        <v>5820750</v>
      </c>
      <c r="N109" s="45">
        <v>4116395.54</v>
      </c>
      <c r="O109" s="45">
        <v>4064382.94</v>
      </c>
      <c r="P109" s="25">
        <f t="shared" si="479"/>
        <v>0.70719332388437917</v>
      </c>
      <c r="Q109" s="25">
        <f t="shared" si="305"/>
        <v>1.0127971701406659</v>
      </c>
      <c r="R109" s="45">
        <v>1506270</v>
      </c>
      <c r="S109" s="45">
        <v>1116952.47</v>
      </c>
      <c r="T109" s="45">
        <v>940350.79</v>
      </c>
      <c r="U109" s="25">
        <f t="shared" si="480"/>
        <v>0.7415353621860622</v>
      </c>
      <c r="V109" s="25">
        <f t="shared" si="307"/>
        <v>1.187804042787054</v>
      </c>
      <c r="W109" s="45">
        <v>75000</v>
      </c>
      <c r="X109" s="45">
        <v>57103.4</v>
      </c>
      <c r="Y109" s="45">
        <v>77200.800000000003</v>
      </c>
      <c r="Z109" s="25">
        <f t="shared" si="481"/>
        <v>0.76137866666666665</v>
      </c>
      <c r="AA109" s="25">
        <f t="shared" si="309"/>
        <v>0.73967368213800888</v>
      </c>
      <c r="AB109" s="45">
        <v>410000</v>
      </c>
      <c r="AC109" s="45">
        <v>34698.39</v>
      </c>
      <c r="AD109" s="45">
        <v>162540.44</v>
      </c>
      <c r="AE109" s="25">
        <f t="shared" si="482"/>
        <v>8.4630219512195126E-2</v>
      </c>
      <c r="AF109" s="25">
        <f t="shared" si="311"/>
        <v>0.21347542802271238</v>
      </c>
      <c r="AG109" s="45">
        <v>1000000</v>
      </c>
      <c r="AH109" s="45">
        <v>611774</v>
      </c>
      <c r="AI109" s="45">
        <v>369653.2</v>
      </c>
      <c r="AJ109" s="25">
        <f t="shared" si="483"/>
        <v>0.61177400000000004</v>
      </c>
      <c r="AK109" s="25">
        <f>IF(AH109&lt;=0," ",IF(AH109/AI109*100&gt;200,"св.200",AH109/AI109))</f>
        <v>1.6549944650824069</v>
      </c>
      <c r="AL109" s="45"/>
      <c r="AM109" s="45"/>
      <c r="AN109" s="45"/>
      <c r="AO109" s="25" t="str">
        <f t="shared" si="459"/>
        <v xml:space="preserve"> </v>
      </c>
      <c r="AP109" s="25" t="str">
        <f t="shared" si="314"/>
        <v xml:space="preserve"> </v>
      </c>
      <c r="AQ109" s="9">
        <f t="shared" ref="AQ109:AQ114" si="533">AV109+BA109+BF109+BK109+BP109+BU109+BZ109+CE109+CY109+DD109+DL109+CT109+DQ109</f>
        <v>933692.79</v>
      </c>
      <c r="AR109" s="9">
        <f>AW109+BB109+BG109+BL109+BQ109+BV109+CA109+CF109+CZ109+DE109+DM109+CU109+DI109+DR109</f>
        <v>560311.69999999995</v>
      </c>
      <c r="AS109" s="9">
        <f t="shared" ref="AS109:AS114" si="534">AX109+BC109+BH109+BM109+BR109+BW109+CB109+CG109+DA109+DF109+DN109+CV109+DJ109</f>
        <v>496186.44</v>
      </c>
      <c r="AT109" s="25">
        <f t="shared" si="484"/>
        <v>0.60010284539093417</v>
      </c>
      <c r="AU109" s="25">
        <f t="shared" si="317"/>
        <v>1.1292362201595028</v>
      </c>
      <c r="AV109" s="45">
        <v>293406</v>
      </c>
      <c r="AW109" s="45">
        <v>137402.87</v>
      </c>
      <c r="AX109" s="45">
        <v>327758.94</v>
      </c>
      <c r="AY109" s="25">
        <f t="shared" si="485"/>
        <v>0.46830286360878781</v>
      </c>
      <c r="AZ109" s="25">
        <f t="shared" si="319"/>
        <v>0.41921928964012389</v>
      </c>
      <c r="BA109" s="45"/>
      <c r="BB109" s="45"/>
      <c r="BC109" s="45"/>
      <c r="BD109" s="25" t="str">
        <f t="shared" si="320"/>
        <v xml:space="preserve"> </v>
      </c>
      <c r="BE109" s="25" t="str">
        <f t="shared" si="321"/>
        <v xml:space="preserve"> </v>
      </c>
      <c r="BF109" s="45">
        <v>230000</v>
      </c>
      <c r="BG109" s="45">
        <v>215839.58</v>
      </c>
      <c r="BH109" s="45">
        <v>106150.02</v>
      </c>
      <c r="BI109" s="25">
        <f t="shared" si="486"/>
        <v>0.93843295652173908</v>
      </c>
      <c r="BJ109" s="25" t="str">
        <f t="shared" si="323"/>
        <v>св.200</v>
      </c>
      <c r="BK109" s="45"/>
      <c r="BL109" s="45"/>
      <c r="BM109" s="45"/>
      <c r="BN109" s="25"/>
      <c r="BO109" s="25" t="str">
        <f t="shared" si="325"/>
        <v xml:space="preserve"> </v>
      </c>
      <c r="BP109" s="45"/>
      <c r="BQ109" s="45"/>
      <c r="BR109" s="45"/>
      <c r="BS109" s="25" t="str">
        <f t="shared" si="487"/>
        <v xml:space="preserve"> </v>
      </c>
      <c r="BT109" s="25" t="str">
        <f t="shared" si="327"/>
        <v xml:space="preserve"> </v>
      </c>
      <c r="BU109" s="45">
        <v>50000</v>
      </c>
      <c r="BV109" s="45"/>
      <c r="BW109" s="45">
        <v>49840</v>
      </c>
      <c r="BX109" s="25" t="str">
        <f t="shared" si="468"/>
        <v xml:space="preserve"> </v>
      </c>
      <c r="BY109" s="25">
        <f t="shared" si="329"/>
        <v>0</v>
      </c>
      <c r="BZ109" s="45">
        <v>68000</v>
      </c>
      <c r="CA109" s="45"/>
      <c r="CB109" s="45"/>
      <c r="CC109" s="25" t="str">
        <f t="shared" si="521"/>
        <v xml:space="preserve"> </v>
      </c>
      <c r="CD109" s="25" t="str">
        <f t="shared" si="330"/>
        <v xml:space="preserve"> </v>
      </c>
      <c r="CE109" s="24">
        <f t="shared" ref="CE109:CG114" si="535">CJ109+CO109</f>
        <v>149600</v>
      </c>
      <c r="CF109" s="24">
        <f t="shared" si="535"/>
        <v>114382.46</v>
      </c>
      <c r="CG109" s="24">
        <f t="shared" si="535"/>
        <v>12437.48</v>
      </c>
      <c r="CH109" s="25">
        <f t="shared" ref="CH109:CH117" si="536">IF(CF109&lt;=0," ",IF(CE109&lt;=0," ",IF(CF109/CE109*100&gt;200,"СВ.200",CF109/CE109)))</f>
        <v>0.76458863636363639</v>
      </c>
      <c r="CI109" s="25" t="str">
        <f t="shared" si="350"/>
        <v>св.200</v>
      </c>
      <c r="CJ109" s="45">
        <v>149600</v>
      </c>
      <c r="CK109" s="45">
        <v>114382.46</v>
      </c>
      <c r="CL109" s="45">
        <v>12437.48</v>
      </c>
      <c r="CM109" s="25">
        <f t="shared" si="333"/>
        <v>0.76458863636363639</v>
      </c>
      <c r="CN109" s="25" t="str">
        <f t="shared" si="351"/>
        <v>св.200</v>
      </c>
      <c r="CO109" s="45"/>
      <c r="CP109" s="45"/>
      <c r="CQ109" s="45"/>
      <c r="CR109" s="25" t="str">
        <f t="shared" si="334"/>
        <v xml:space="preserve"> </v>
      </c>
      <c r="CS109" s="25" t="str">
        <f t="shared" si="335"/>
        <v xml:space="preserve"> </v>
      </c>
      <c r="CT109" s="45"/>
      <c r="CU109" s="45"/>
      <c r="CV109" s="45"/>
      <c r="CW109" s="25" t="str">
        <f t="shared" si="352"/>
        <v xml:space="preserve"> </v>
      </c>
      <c r="CX109" s="25" t="str">
        <f t="shared" si="353"/>
        <v xml:space="preserve"> </v>
      </c>
      <c r="CY109" s="45"/>
      <c r="CZ109" s="45"/>
      <c r="DA109" s="45"/>
      <c r="DB109" s="25" t="str">
        <f t="shared" si="488"/>
        <v xml:space="preserve"> </v>
      </c>
      <c r="DC109" s="25" t="str">
        <f t="shared" si="337"/>
        <v xml:space="preserve"> </v>
      </c>
      <c r="DD109" s="45"/>
      <c r="DE109" s="45"/>
      <c r="DF109" s="45"/>
      <c r="DG109" s="25" t="str">
        <f t="shared" si="489"/>
        <v xml:space="preserve"> </v>
      </c>
      <c r="DH109" s="25" t="str">
        <f t="shared" si="339"/>
        <v xml:space="preserve"> </v>
      </c>
      <c r="DI109" s="45"/>
      <c r="DJ109" s="45"/>
      <c r="DK109" s="25" t="str">
        <f t="shared" si="519"/>
        <v xml:space="preserve"> </v>
      </c>
      <c r="DL109" s="45">
        <v>50000</v>
      </c>
      <c r="DM109" s="45"/>
      <c r="DN109" s="45"/>
      <c r="DO109" s="25" t="str">
        <f t="shared" si="490"/>
        <v xml:space="preserve"> </v>
      </c>
      <c r="DP109" s="25" t="str">
        <f t="shared" si="527"/>
        <v xml:space="preserve"> </v>
      </c>
      <c r="DQ109" s="45">
        <v>92686.79</v>
      </c>
      <c r="DR109" s="45">
        <v>92686.79</v>
      </c>
      <c r="DS109" s="31"/>
      <c r="DT109" s="25">
        <f t="shared" si="449"/>
        <v>1</v>
      </c>
      <c r="DU109" s="25"/>
    </row>
    <row r="110" spans="1:125" s="29" customFormat="1" ht="16.5" customHeight="1" outlineLevel="1" x14ac:dyDescent="0.25">
      <c r="A110" s="16">
        <f>A109+1</f>
        <v>88</v>
      </c>
      <c r="B110" s="8" t="s">
        <v>20</v>
      </c>
      <c r="C110" s="24">
        <f t="shared" si="528"/>
        <v>1943954</v>
      </c>
      <c r="D110" s="24">
        <f t="shared" si="529"/>
        <v>1551098.49</v>
      </c>
      <c r="E110" s="24">
        <f t="shared" si="530"/>
        <v>1169693.1000000001</v>
      </c>
      <c r="F110" s="25">
        <f t="shared" si="510"/>
        <v>0.7979090503170343</v>
      </c>
      <c r="G110" s="25">
        <f t="shared" si="511"/>
        <v>1.3260730442882838</v>
      </c>
      <c r="H110" s="15">
        <f t="shared" si="531"/>
        <v>1943954</v>
      </c>
      <c r="I110" s="20">
        <f t="shared" si="524"/>
        <v>1551098.49</v>
      </c>
      <c r="J110" s="15">
        <f t="shared" si="532"/>
        <v>1169693.1000000001</v>
      </c>
      <c r="K110" s="25">
        <f t="shared" si="478"/>
        <v>0.7979090503170343</v>
      </c>
      <c r="L110" s="25">
        <f t="shared" si="303"/>
        <v>1.3260730442882838</v>
      </c>
      <c r="M110" s="45">
        <v>870865</v>
      </c>
      <c r="N110" s="45">
        <v>619395.4</v>
      </c>
      <c r="O110" s="45">
        <v>590216.14</v>
      </c>
      <c r="P110" s="25">
        <f t="shared" si="479"/>
        <v>0.71124158164583495</v>
      </c>
      <c r="Q110" s="25">
        <f t="shared" si="305"/>
        <v>1.049438261718834</v>
      </c>
      <c r="R110" s="45"/>
      <c r="S110" s="45"/>
      <c r="T110" s="45"/>
      <c r="U110" s="25" t="str">
        <f t="shared" si="480"/>
        <v xml:space="preserve"> </v>
      </c>
      <c r="V110" s="25" t="str">
        <f t="shared" ref="V110:V114" si="537">IF(S110=0," ",IF(S110/T110*100&gt;200,"св.200",S110/T110))</f>
        <v xml:space="preserve"> </v>
      </c>
      <c r="W110" s="45">
        <v>19299</v>
      </c>
      <c r="X110" s="45">
        <v>19545</v>
      </c>
      <c r="Y110" s="45">
        <v>16769.7</v>
      </c>
      <c r="Z110" s="25">
        <f t="shared" si="481"/>
        <v>1.0127467744442717</v>
      </c>
      <c r="AA110" s="25">
        <f t="shared" si="309"/>
        <v>1.1654949104635146</v>
      </c>
      <c r="AB110" s="45">
        <v>100000</v>
      </c>
      <c r="AC110" s="45">
        <v>76779.009999999995</v>
      </c>
      <c r="AD110" s="45">
        <v>95147.04</v>
      </c>
      <c r="AE110" s="25">
        <f t="shared" si="482"/>
        <v>0.76779009999999992</v>
      </c>
      <c r="AF110" s="25">
        <f t="shared" si="311"/>
        <v>0.80695111482185888</v>
      </c>
      <c r="AG110" s="45">
        <v>953790</v>
      </c>
      <c r="AH110" s="45">
        <v>835379.08</v>
      </c>
      <c r="AI110" s="45">
        <v>467560.22</v>
      </c>
      <c r="AJ110" s="25">
        <f>IF(AH110&lt;=0," ",IF(AG110&lt;=0," ",IF(AH110/AG110*100&gt;200,"СВ.200",AH110/AG110)))</f>
        <v>0.87585221065433683</v>
      </c>
      <c r="AK110" s="25">
        <f t="shared" si="313"/>
        <v>1.7866769760695211</v>
      </c>
      <c r="AL110" s="45"/>
      <c r="AM110" s="45"/>
      <c r="AN110" s="45"/>
      <c r="AO110" s="25" t="str">
        <f t="shared" si="459"/>
        <v xml:space="preserve"> </v>
      </c>
      <c r="AP110" s="25" t="str">
        <f t="shared" si="314"/>
        <v xml:space="preserve"> </v>
      </c>
      <c r="AQ110" s="9">
        <f t="shared" si="533"/>
        <v>0</v>
      </c>
      <c r="AR110" s="9">
        <f>AW110+BB110+BG110+BL110+BQ110+BV110+CA110+CF110+CZ110+DE110+DM110+CU110+DI110+DR110</f>
        <v>0</v>
      </c>
      <c r="AS110" s="9">
        <f t="shared" si="534"/>
        <v>0</v>
      </c>
      <c r="AT110" s="25" t="str">
        <f t="shared" si="484"/>
        <v xml:space="preserve"> </v>
      </c>
      <c r="AU110" s="25" t="str">
        <f>IF(AR110=0," ",IF(AR110/AS110*100&gt;200,"св.200",AR110/AS110))</f>
        <v xml:space="preserve"> </v>
      </c>
      <c r="AV110" s="45"/>
      <c r="AW110" s="45"/>
      <c r="AX110" s="45"/>
      <c r="AY110" s="25" t="str">
        <f t="shared" si="485"/>
        <v xml:space="preserve"> </v>
      </c>
      <c r="AZ110" s="25" t="str">
        <f t="shared" si="319"/>
        <v xml:space="preserve"> </v>
      </c>
      <c r="BA110" s="45"/>
      <c r="BB110" s="45"/>
      <c r="BC110" s="45"/>
      <c r="BD110" s="25" t="str">
        <f t="shared" si="320"/>
        <v xml:space="preserve"> </v>
      </c>
      <c r="BE110" s="25" t="str">
        <f t="shared" si="321"/>
        <v xml:space="preserve"> </v>
      </c>
      <c r="BF110" s="45"/>
      <c r="BG110" s="45"/>
      <c r="BH110" s="45"/>
      <c r="BI110" s="25" t="str">
        <f t="shared" si="486"/>
        <v xml:space="preserve"> </v>
      </c>
      <c r="BJ110" s="25" t="str">
        <f>IF(BG110=0," ",IF(BG110/BH110*100&gt;200,"св.200",BG110/BH110))</f>
        <v xml:space="preserve"> </v>
      </c>
      <c r="BK110" s="45"/>
      <c r="BL110" s="45"/>
      <c r="BM110" s="45"/>
      <c r="BN110" s="25"/>
      <c r="BO110" s="25" t="str">
        <f t="shared" si="325"/>
        <v xml:space="preserve"> </v>
      </c>
      <c r="BP110" s="45"/>
      <c r="BQ110" s="45"/>
      <c r="BR110" s="45"/>
      <c r="BS110" s="25" t="str">
        <f t="shared" si="487"/>
        <v xml:space="preserve"> </v>
      </c>
      <c r="BT110" s="25" t="str">
        <f t="shared" si="327"/>
        <v xml:space="preserve"> </v>
      </c>
      <c r="BU110" s="45"/>
      <c r="BV110" s="45"/>
      <c r="BW110" s="45"/>
      <c r="BX110" s="25" t="str">
        <f t="shared" si="468"/>
        <v xml:space="preserve"> </v>
      </c>
      <c r="BY110" s="25" t="str">
        <f t="shared" si="329"/>
        <v xml:space="preserve"> </v>
      </c>
      <c r="BZ110" s="45"/>
      <c r="CA110" s="45"/>
      <c r="CB110" s="45"/>
      <c r="CC110" s="25" t="str">
        <f t="shared" si="521"/>
        <v xml:space="preserve"> </v>
      </c>
      <c r="CD110" s="25" t="str">
        <f t="shared" si="330"/>
        <v xml:space="preserve"> </v>
      </c>
      <c r="CE110" s="24">
        <f t="shared" si="535"/>
        <v>0</v>
      </c>
      <c r="CF110" s="24">
        <f t="shared" si="535"/>
        <v>0</v>
      </c>
      <c r="CG110" s="24">
        <f t="shared" si="535"/>
        <v>0</v>
      </c>
      <c r="CH110" s="25" t="str">
        <f t="shared" si="536"/>
        <v xml:space="preserve"> </v>
      </c>
      <c r="CI110" s="25" t="str">
        <f t="shared" si="350"/>
        <v xml:space="preserve"> </v>
      </c>
      <c r="CJ110" s="45"/>
      <c r="CK110" s="45"/>
      <c r="CL110" s="45"/>
      <c r="CM110" s="25" t="str">
        <f t="shared" si="333"/>
        <v xml:space="preserve"> </v>
      </c>
      <c r="CN110" s="25" t="str">
        <f t="shared" si="351"/>
        <v xml:space="preserve"> </v>
      </c>
      <c r="CO110" s="45"/>
      <c r="CP110" s="45"/>
      <c r="CQ110" s="45"/>
      <c r="CR110" s="25" t="str">
        <f t="shared" si="334"/>
        <v xml:space="preserve"> </v>
      </c>
      <c r="CS110" s="25" t="str">
        <f t="shared" si="335"/>
        <v xml:space="preserve"> </v>
      </c>
      <c r="CT110" s="45"/>
      <c r="CU110" s="45"/>
      <c r="CV110" s="45"/>
      <c r="CW110" s="25" t="str">
        <f t="shared" si="352"/>
        <v xml:space="preserve"> </v>
      </c>
      <c r="CX110" s="25" t="str">
        <f t="shared" si="353"/>
        <v xml:space="preserve"> </v>
      </c>
      <c r="CY110" s="45"/>
      <c r="CZ110" s="45"/>
      <c r="DA110" s="45"/>
      <c r="DB110" s="25" t="str">
        <f t="shared" si="488"/>
        <v xml:space="preserve"> </v>
      </c>
      <c r="DC110" s="25" t="str">
        <f t="shared" si="337"/>
        <v xml:space="preserve"> </v>
      </c>
      <c r="DD110" s="45"/>
      <c r="DE110" s="45"/>
      <c r="DF110" s="45"/>
      <c r="DG110" s="25" t="str">
        <f t="shared" si="489"/>
        <v xml:space="preserve"> </v>
      </c>
      <c r="DH110" s="25" t="str">
        <f t="shared" si="339"/>
        <v xml:space="preserve"> </v>
      </c>
      <c r="DI110" s="45"/>
      <c r="DJ110" s="45"/>
      <c r="DK110" s="25" t="str">
        <f t="shared" si="519"/>
        <v xml:space="preserve"> </v>
      </c>
      <c r="DL110" s="45"/>
      <c r="DM110" s="45"/>
      <c r="DN110" s="45"/>
      <c r="DO110" s="25" t="str">
        <f t="shared" si="490"/>
        <v xml:space="preserve"> </v>
      </c>
      <c r="DP110" s="25" t="str">
        <f t="shared" si="527"/>
        <v xml:space="preserve"> </v>
      </c>
      <c r="DQ110" s="45"/>
      <c r="DR110" s="45"/>
      <c r="DS110" s="31"/>
      <c r="DT110" s="25" t="str">
        <f t="shared" si="449"/>
        <v xml:space="preserve"> </v>
      </c>
      <c r="DU110" s="25" t="str">
        <f t="shared" ref="DU110:DU113" si="538">IF(DR110=0," ",IF(DR110/DS110*100&gt;200,"св.200",DR110/DS110))</f>
        <v xml:space="preserve"> </v>
      </c>
    </row>
    <row r="111" spans="1:125" s="29" customFormat="1" ht="15.75" customHeight="1" outlineLevel="1" x14ac:dyDescent="0.25">
      <c r="A111" s="16">
        <f t="shared" ref="A111:A114" si="539">A110+1</f>
        <v>89</v>
      </c>
      <c r="B111" s="8" t="s">
        <v>28</v>
      </c>
      <c r="C111" s="24">
        <f t="shared" si="528"/>
        <v>835730</v>
      </c>
      <c r="D111" s="24">
        <f t="shared" si="529"/>
        <v>577016.1399999999</v>
      </c>
      <c r="E111" s="24">
        <f t="shared" si="530"/>
        <v>459509.49</v>
      </c>
      <c r="F111" s="25">
        <f t="shared" si="510"/>
        <v>0.6904336807342083</v>
      </c>
      <c r="G111" s="25">
        <f t="shared" si="511"/>
        <v>1.2557219220869626</v>
      </c>
      <c r="H111" s="15">
        <f t="shared" si="531"/>
        <v>772932</v>
      </c>
      <c r="I111" s="20">
        <f t="shared" si="524"/>
        <v>538713.07999999996</v>
      </c>
      <c r="J111" s="15">
        <f t="shared" si="532"/>
        <v>437503.49</v>
      </c>
      <c r="K111" s="25">
        <f t="shared" si="478"/>
        <v>0.6969734465645101</v>
      </c>
      <c r="L111" s="25">
        <f t="shared" si="303"/>
        <v>1.2313343603270455</v>
      </c>
      <c r="M111" s="45">
        <v>389755</v>
      </c>
      <c r="N111" s="45">
        <v>327103.43</v>
      </c>
      <c r="O111" s="45">
        <v>263559.49</v>
      </c>
      <c r="P111" s="25">
        <f t="shared" si="479"/>
        <v>0.83925396723582757</v>
      </c>
      <c r="Q111" s="25">
        <f t="shared" si="305"/>
        <v>1.2410990399169464</v>
      </c>
      <c r="R111" s="45"/>
      <c r="S111" s="45"/>
      <c r="T111" s="45"/>
      <c r="U111" s="25" t="str">
        <f t="shared" si="480"/>
        <v xml:space="preserve"> </v>
      </c>
      <c r="V111" s="25" t="str">
        <f t="shared" si="537"/>
        <v xml:space="preserve"> </v>
      </c>
      <c r="W111" s="45">
        <v>26277</v>
      </c>
      <c r="X111" s="45">
        <v>20197</v>
      </c>
      <c r="Y111" s="45">
        <v>22833.13</v>
      </c>
      <c r="Z111" s="25">
        <f t="shared" si="481"/>
        <v>0.76861894432393352</v>
      </c>
      <c r="AA111" s="25">
        <f t="shared" si="309"/>
        <v>0.88454802298239443</v>
      </c>
      <c r="AB111" s="45">
        <v>38600</v>
      </c>
      <c r="AC111" s="45">
        <v>6949.94</v>
      </c>
      <c r="AD111" s="45">
        <v>33952.35</v>
      </c>
      <c r="AE111" s="25">
        <f t="shared" si="482"/>
        <v>0.1800502590673575</v>
      </c>
      <c r="AF111" s="25">
        <f t="shared" si="311"/>
        <v>0.2046968766521316</v>
      </c>
      <c r="AG111" s="45">
        <v>318300</v>
      </c>
      <c r="AH111" s="45">
        <v>184462.71</v>
      </c>
      <c r="AI111" s="45">
        <v>117158.52</v>
      </c>
      <c r="AJ111" s="25">
        <f>IF(AH111&lt;=0," ",IF(AG111&lt;=0," ",IF(AH111/AG111*100&gt;200,"СВ.200",AH111/AG111)))</f>
        <v>0.57952469368520265</v>
      </c>
      <c r="AK111" s="25">
        <f t="shared" si="313"/>
        <v>1.5744711524181083</v>
      </c>
      <c r="AL111" s="45"/>
      <c r="AM111" s="45"/>
      <c r="AN111" s="45"/>
      <c r="AO111" s="25" t="str">
        <f t="shared" si="459"/>
        <v xml:space="preserve"> </v>
      </c>
      <c r="AP111" s="25" t="str">
        <f t="shared" si="314"/>
        <v xml:space="preserve"> </v>
      </c>
      <c r="AQ111" s="9">
        <f t="shared" si="533"/>
        <v>62798</v>
      </c>
      <c r="AR111" s="9">
        <f>AW111+BB111+BG111+BL111+BQ111+BV111+CA111+CF111+CZ111+DE111+DM111+CU111+DI111+DR111</f>
        <v>38303.06</v>
      </c>
      <c r="AS111" s="9">
        <f t="shared" si="534"/>
        <v>22006</v>
      </c>
      <c r="AT111" s="25">
        <f t="shared" si="484"/>
        <v>0.60994076244466378</v>
      </c>
      <c r="AU111" s="25">
        <f t="shared" si="317"/>
        <v>1.7405734799600108</v>
      </c>
      <c r="AV111" s="45"/>
      <c r="AW111" s="45"/>
      <c r="AX111" s="45"/>
      <c r="AY111" s="25" t="str">
        <f t="shared" si="485"/>
        <v xml:space="preserve"> </v>
      </c>
      <c r="AZ111" s="25" t="str">
        <f t="shared" si="319"/>
        <v xml:space="preserve"> </v>
      </c>
      <c r="BA111" s="45"/>
      <c r="BB111" s="45"/>
      <c r="BC111" s="45"/>
      <c r="BD111" s="25" t="str">
        <f t="shared" si="320"/>
        <v xml:space="preserve"> </v>
      </c>
      <c r="BE111" s="25" t="str">
        <f t="shared" si="321"/>
        <v xml:space="preserve"> </v>
      </c>
      <c r="BF111" s="45"/>
      <c r="BG111" s="45">
        <v>-4494.9399999999996</v>
      </c>
      <c r="BH111" s="45">
        <v>16856</v>
      </c>
      <c r="BI111" s="25" t="str">
        <f t="shared" si="486"/>
        <v xml:space="preserve"> </v>
      </c>
      <c r="BJ111" s="25">
        <f t="shared" si="323"/>
        <v>-0.26666706217370667</v>
      </c>
      <c r="BK111" s="45"/>
      <c r="BL111" s="45"/>
      <c r="BM111" s="45"/>
      <c r="BN111" s="25"/>
      <c r="BO111" s="25" t="str">
        <f t="shared" si="325"/>
        <v xml:space="preserve"> </v>
      </c>
      <c r="BP111" s="45"/>
      <c r="BQ111" s="45"/>
      <c r="BR111" s="45"/>
      <c r="BS111" s="25" t="str">
        <f t="shared" si="487"/>
        <v xml:space="preserve"> </v>
      </c>
      <c r="BT111" s="25" t="str">
        <f t="shared" si="327"/>
        <v xml:space="preserve"> </v>
      </c>
      <c r="BU111" s="45">
        <v>20000</v>
      </c>
      <c r="BV111" s="45"/>
      <c r="BW111" s="45">
        <v>5150</v>
      </c>
      <c r="BX111" s="25" t="str">
        <f t="shared" si="468"/>
        <v xml:space="preserve"> </v>
      </c>
      <c r="BY111" s="25">
        <f t="shared" si="329"/>
        <v>0</v>
      </c>
      <c r="BZ111" s="45">
        <v>42798</v>
      </c>
      <c r="CA111" s="45">
        <v>42798</v>
      </c>
      <c r="CB111" s="45"/>
      <c r="CC111" s="25">
        <f t="shared" si="521"/>
        <v>1</v>
      </c>
      <c r="CD111" s="25" t="str">
        <f t="shared" si="330"/>
        <v xml:space="preserve"> </v>
      </c>
      <c r="CE111" s="24">
        <f t="shared" si="535"/>
        <v>0</v>
      </c>
      <c r="CF111" s="24">
        <f t="shared" si="535"/>
        <v>0</v>
      </c>
      <c r="CG111" s="24">
        <f t="shared" si="535"/>
        <v>0</v>
      </c>
      <c r="CH111" s="25" t="str">
        <f t="shared" si="536"/>
        <v xml:space="preserve"> </v>
      </c>
      <c r="CI111" s="25" t="str">
        <f t="shared" si="350"/>
        <v xml:space="preserve"> </v>
      </c>
      <c r="CJ111" s="45"/>
      <c r="CK111" s="45"/>
      <c r="CL111" s="45"/>
      <c r="CM111" s="25" t="str">
        <f t="shared" si="333"/>
        <v xml:space="preserve"> </v>
      </c>
      <c r="CN111" s="25" t="str">
        <f t="shared" si="351"/>
        <v xml:space="preserve"> </v>
      </c>
      <c r="CO111" s="45"/>
      <c r="CP111" s="45"/>
      <c r="CQ111" s="45"/>
      <c r="CR111" s="25" t="str">
        <f t="shared" si="334"/>
        <v xml:space="preserve"> </v>
      </c>
      <c r="CS111" s="25" t="str">
        <f t="shared" si="335"/>
        <v xml:space="preserve"> </v>
      </c>
      <c r="CT111" s="45"/>
      <c r="CU111" s="45"/>
      <c r="CV111" s="45"/>
      <c r="CW111" s="25" t="str">
        <f t="shared" si="352"/>
        <v xml:space="preserve"> </v>
      </c>
      <c r="CX111" s="25" t="str">
        <f t="shared" si="353"/>
        <v xml:space="preserve"> </v>
      </c>
      <c r="CY111" s="45"/>
      <c r="CZ111" s="45"/>
      <c r="DA111" s="45"/>
      <c r="DB111" s="25" t="str">
        <f t="shared" si="488"/>
        <v xml:space="preserve"> </v>
      </c>
      <c r="DC111" s="25" t="str">
        <f t="shared" si="337"/>
        <v xml:space="preserve"> </v>
      </c>
      <c r="DD111" s="45"/>
      <c r="DE111" s="45"/>
      <c r="DF111" s="45"/>
      <c r="DG111" s="25" t="str">
        <f t="shared" si="489"/>
        <v xml:space="preserve"> </v>
      </c>
      <c r="DH111" s="25" t="str">
        <f t="shared" si="339"/>
        <v xml:space="preserve"> </v>
      </c>
      <c r="DI111" s="45"/>
      <c r="DJ111" s="45"/>
      <c r="DK111" s="25" t="str">
        <f t="shared" si="519"/>
        <v xml:space="preserve"> </v>
      </c>
      <c r="DL111" s="45"/>
      <c r="DM111" s="45"/>
      <c r="DN111" s="45"/>
      <c r="DO111" s="25" t="str">
        <f t="shared" si="490"/>
        <v xml:space="preserve"> </v>
      </c>
      <c r="DP111" s="25" t="str">
        <f t="shared" si="527"/>
        <v xml:space="preserve"> </v>
      </c>
      <c r="DQ111" s="45"/>
      <c r="DR111" s="45"/>
      <c r="DS111" s="31"/>
      <c r="DT111" s="25" t="str">
        <f t="shared" si="449"/>
        <v xml:space="preserve"> </v>
      </c>
      <c r="DU111" s="25" t="str">
        <f t="shared" si="538"/>
        <v xml:space="preserve"> </v>
      </c>
    </row>
    <row r="112" spans="1:125" s="29" customFormat="1" ht="15.75" customHeight="1" outlineLevel="1" x14ac:dyDescent="0.25">
      <c r="A112" s="16">
        <f t="shared" si="539"/>
        <v>90</v>
      </c>
      <c r="B112" s="8" t="s">
        <v>50</v>
      </c>
      <c r="C112" s="24">
        <f t="shared" si="528"/>
        <v>1555410</v>
      </c>
      <c r="D112" s="24">
        <f t="shared" si="529"/>
        <v>926557.12</v>
      </c>
      <c r="E112" s="24">
        <f t="shared" si="530"/>
        <v>893968.04</v>
      </c>
      <c r="F112" s="25">
        <f t="shared" si="510"/>
        <v>0.59569960332002492</v>
      </c>
      <c r="G112" s="25">
        <f t="shared" si="511"/>
        <v>1.0364544128445576</v>
      </c>
      <c r="H112" s="15">
        <f t="shared" si="531"/>
        <v>1525410</v>
      </c>
      <c r="I112" s="20">
        <f t="shared" si="524"/>
        <v>926557.12</v>
      </c>
      <c r="J112" s="15">
        <f t="shared" si="532"/>
        <v>878968.04</v>
      </c>
      <c r="K112" s="25">
        <f t="shared" si="478"/>
        <v>0.60741513429176419</v>
      </c>
      <c r="L112" s="25">
        <f t="shared" si="303"/>
        <v>1.0541419913288315</v>
      </c>
      <c r="M112" s="45">
        <v>609857</v>
      </c>
      <c r="N112" s="45">
        <v>338977.17</v>
      </c>
      <c r="O112" s="45">
        <v>452567.25</v>
      </c>
      <c r="P112" s="25">
        <f t="shared" si="479"/>
        <v>0.5558305799556289</v>
      </c>
      <c r="Q112" s="25">
        <f t="shared" si="305"/>
        <v>0.7490095007979477</v>
      </c>
      <c r="R112" s="45"/>
      <c r="S112" s="45"/>
      <c r="T112" s="45"/>
      <c r="U112" s="25" t="str">
        <f t="shared" si="480"/>
        <v xml:space="preserve"> </v>
      </c>
      <c r="V112" s="25" t="str">
        <f t="shared" si="537"/>
        <v xml:space="preserve"> </v>
      </c>
      <c r="W112" s="45">
        <v>43153</v>
      </c>
      <c r="X112" s="45">
        <v>89144.55</v>
      </c>
      <c r="Y112" s="45">
        <v>37497.82</v>
      </c>
      <c r="Z112" s="25" t="str">
        <f t="shared" si="481"/>
        <v>СВ.200</v>
      </c>
      <c r="AA112" s="25" t="str">
        <f t="shared" si="309"/>
        <v>св.200</v>
      </c>
      <c r="AB112" s="45">
        <v>55000</v>
      </c>
      <c r="AC112" s="45">
        <v>14808.89</v>
      </c>
      <c r="AD112" s="45">
        <v>8577.0300000000007</v>
      </c>
      <c r="AE112" s="25">
        <f t="shared" si="482"/>
        <v>0.26925254545454547</v>
      </c>
      <c r="AF112" s="25">
        <f t="shared" si="311"/>
        <v>1.7265755162334746</v>
      </c>
      <c r="AG112" s="45">
        <v>817400</v>
      </c>
      <c r="AH112" s="45">
        <v>483626.51</v>
      </c>
      <c r="AI112" s="45">
        <v>380325.94</v>
      </c>
      <c r="AJ112" s="25">
        <f>IF(AH112&lt;=0," ",IF(AG112&lt;=0," ",IF(AH112/AG112*100&gt;200,"СВ.200",AH112/AG112)))</f>
        <v>0.5916644360166381</v>
      </c>
      <c r="AK112" s="25">
        <f t="shared" si="313"/>
        <v>1.2716106348149696</v>
      </c>
      <c r="AL112" s="45"/>
      <c r="AM112" s="45"/>
      <c r="AN112" s="45"/>
      <c r="AO112" s="25" t="str">
        <f t="shared" si="459"/>
        <v xml:space="preserve"> </v>
      </c>
      <c r="AP112" s="25" t="str">
        <f t="shared" si="314"/>
        <v xml:space="preserve"> </v>
      </c>
      <c r="AQ112" s="9">
        <f t="shared" si="533"/>
        <v>30000</v>
      </c>
      <c r="AR112" s="9">
        <f>AW112+BB112+BG112+BL112+BQ112+BV112+CA112+CF112+CZ112+DE112+DM112+CU112+DI112+DR112</f>
        <v>0</v>
      </c>
      <c r="AS112" s="9">
        <f t="shared" si="534"/>
        <v>15000</v>
      </c>
      <c r="AT112" s="25" t="str">
        <f t="shared" si="484"/>
        <v xml:space="preserve"> </v>
      </c>
      <c r="AU112" s="25">
        <f t="shared" si="317"/>
        <v>0</v>
      </c>
      <c r="AV112" s="45"/>
      <c r="AW112" s="45"/>
      <c r="AX112" s="45"/>
      <c r="AY112" s="25" t="str">
        <f t="shared" si="485"/>
        <v xml:space="preserve"> </v>
      </c>
      <c r="AZ112" s="25" t="str">
        <f t="shared" si="319"/>
        <v xml:space="preserve"> </v>
      </c>
      <c r="BA112" s="45"/>
      <c r="BB112" s="45"/>
      <c r="BC112" s="45"/>
      <c r="BD112" s="25" t="str">
        <f t="shared" si="320"/>
        <v xml:space="preserve"> </v>
      </c>
      <c r="BE112" s="25" t="str">
        <f t="shared" si="321"/>
        <v xml:space="preserve"> </v>
      </c>
      <c r="BF112" s="45"/>
      <c r="BG112" s="45"/>
      <c r="BH112" s="45"/>
      <c r="BI112" s="25" t="str">
        <f t="shared" si="486"/>
        <v xml:space="preserve"> </v>
      </c>
      <c r="BJ112" s="25" t="str">
        <f t="shared" si="323"/>
        <v xml:space="preserve"> </v>
      </c>
      <c r="BK112" s="45"/>
      <c r="BL112" s="45"/>
      <c r="BM112" s="45"/>
      <c r="BN112" s="25"/>
      <c r="BO112" s="25" t="str">
        <f t="shared" si="325"/>
        <v xml:space="preserve"> </v>
      </c>
      <c r="BP112" s="45"/>
      <c r="BQ112" s="45"/>
      <c r="BR112" s="45"/>
      <c r="BS112" s="25" t="str">
        <f t="shared" si="487"/>
        <v xml:space="preserve"> </v>
      </c>
      <c r="BT112" s="25" t="str">
        <f t="shared" si="327"/>
        <v xml:space="preserve"> </v>
      </c>
      <c r="BU112" s="45">
        <v>30000</v>
      </c>
      <c r="BV112" s="45"/>
      <c r="BW112" s="45"/>
      <c r="BX112" s="25" t="str">
        <f t="shared" si="468"/>
        <v xml:space="preserve"> </v>
      </c>
      <c r="BY112" s="25" t="str">
        <f t="shared" si="329"/>
        <v xml:space="preserve"> </v>
      </c>
      <c r="BZ112" s="45"/>
      <c r="CA112" s="45"/>
      <c r="CB112" s="45"/>
      <c r="CC112" s="25" t="str">
        <f t="shared" si="521"/>
        <v xml:space="preserve"> </v>
      </c>
      <c r="CD112" s="25" t="str">
        <f>IF(CA112=0," ",IF(CA112/CB112*100&gt;200,"св.200",CA112/CB112))</f>
        <v xml:space="preserve"> </v>
      </c>
      <c r="CE112" s="24">
        <f t="shared" si="535"/>
        <v>0</v>
      </c>
      <c r="CF112" s="24">
        <f t="shared" si="535"/>
        <v>0</v>
      </c>
      <c r="CG112" s="24">
        <f t="shared" si="535"/>
        <v>0</v>
      </c>
      <c r="CH112" s="25" t="str">
        <f t="shared" si="536"/>
        <v xml:space="preserve"> </v>
      </c>
      <c r="CI112" s="25" t="str">
        <f t="shared" si="350"/>
        <v xml:space="preserve"> </v>
      </c>
      <c r="CJ112" s="45"/>
      <c r="CK112" s="45"/>
      <c r="CL112" s="45"/>
      <c r="CM112" s="25" t="str">
        <f t="shared" si="333"/>
        <v xml:space="preserve"> </v>
      </c>
      <c r="CN112" s="25" t="str">
        <f t="shared" si="351"/>
        <v xml:space="preserve"> </v>
      </c>
      <c r="CO112" s="45"/>
      <c r="CP112" s="45"/>
      <c r="CQ112" s="45"/>
      <c r="CR112" s="25" t="str">
        <f t="shared" si="334"/>
        <v xml:space="preserve"> </v>
      </c>
      <c r="CS112" s="25" t="str">
        <f t="shared" si="335"/>
        <v xml:space="preserve"> </v>
      </c>
      <c r="CT112" s="45"/>
      <c r="CU112" s="45"/>
      <c r="CV112" s="45"/>
      <c r="CW112" s="25" t="str">
        <f t="shared" si="352"/>
        <v xml:space="preserve"> </v>
      </c>
      <c r="CX112" s="25" t="str">
        <f t="shared" si="353"/>
        <v xml:space="preserve"> </v>
      </c>
      <c r="CY112" s="45"/>
      <c r="CZ112" s="45"/>
      <c r="DA112" s="45"/>
      <c r="DB112" s="25" t="str">
        <f t="shared" si="488"/>
        <v xml:space="preserve"> </v>
      </c>
      <c r="DC112" s="25" t="str">
        <f t="shared" si="337"/>
        <v xml:space="preserve"> </v>
      </c>
      <c r="DD112" s="45"/>
      <c r="DE112" s="45"/>
      <c r="DF112" s="45"/>
      <c r="DG112" s="25" t="str">
        <f t="shared" si="489"/>
        <v xml:space="preserve"> </v>
      </c>
      <c r="DH112" s="25" t="str">
        <f t="shared" si="339"/>
        <v xml:space="preserve"> </v>
      </c>
      <c r="DI112" s="45"/>
      <c r="DJ112" s="45"/>
      <c r="DK112" s="25" t="str">
        <f t="shared" si="519"/>
        <v xml:space="preserve"> </v>
      </c>
      <c r="DL112" s="45"/>
      <c r="DM112" s="45"/>
      <c r="DN112" s="45">
        <v>15000</v>
      </c>
      <c r="DO112" s="25" t="str">
        <f t="shared" si="490"/>
        <v xml:space="preserve"> </v>
      </c>
      <c r="DP112" s="25" t="str">
        <f t="shared" si="527"/>
        <v xml:space="preserve"> </v>
      </c>
      <c r="DQ112" s="45"/>
      <c r="DR112" s="45"/>
      <c r="DS112" s="31"/>
      <c r="DT112" s="25" t="str">
        <f t="shared" si="449"/>
        <v xml:space="preserve"> </v>
      </c>
      <c r="DU112" s="25" t="str">
        <f t="shared" si="538"/>
        <v xml:space="preserve"> </v>
      </c>
    </row>
    <row r="113" spans="1:125" s="29" customFormat="1" ht="15.75" customHeight="1" outlineLevel="1" x14ac:dyDescent="0.25">
      <c r="A113" s="16">
        <f t="shared" si="539"/>
        <v>91</v>
      </c>
      <c r="B113" s="8" t="s">
        <v>12</v>
      </c>
      <c r="C113" s="24">
        <f t="shared" si="528"/>
        <v>596488.68999999994</v>
      </c>
      <c r="D113" s="24">
        <f t="shared" si="529"/>
        <v>241704.77</v>
      </c>
      <c r="E113" s="24">
        <f t="shared" si="530"/>
        <v>387796.78</v>
      </c>
      <c r="F113" s="25">
        <f t="shared" si="510"/>
        <v>0.40521266212105383</v>
      </c>
      <c r="G113" s="25">
        <f t="shared" si="511"/>
        <v>0.62327688744604837</v>
      </c>
      <c r="H113" s="15">
        <f t="shared" si="531"/>
        <v>225829</v>
      </c>
      <c r="I113" s="20">
        <f t="shared" si="524"/>
        <v>241704.77</v>
      </c>
      <c r="J113" s="15">
        <f t="shared" si="532"/>
        <v>178294.33000000002</v>
      </c>
      <c r="K113" s="25">
        <f t="shared" si="478"/>
        <v>1.0702999614752755</v>
      </c>
      <c r="L113" s="25">
        <f t="shared" si="303"/>
        <v>1.3556503451343627</v>
      </c>
      <c r="M113" s="45">
        <v>155829</v>
      </c>
      <c r="N113" s="45">
        <v>128801.71</v>
      </c>
      <c r="O113" s="45">
        <v>147778.01</v>
      </c>
      <c r="P113" s="25">
        <f t="shared" si="479"/>
        <v>0.82655802193429984</v>
      </c>
      <c r="Q113" s="25">
        <f t="shared" si="305"/>
        <v>0.87158914915690089</v>
      </c>
      <c r="R113" s="45"/>
      <c r="S113" s="45"/>
      <c r="T113" s="45"/>
      <c r="U113" s="25" t="str">
        <f t="shared" si="480"/>
        <v xml:space="preserve"> </v>
      </c>
      <c r="V113" s="25" t="str">
        <f t="shared" si="537"/>
        <v xml:space="preserve"> </v>
      </c>
      <c r="W113" s="45"/>
      <c r="X113" s="45"/>
      <c r="Y113" s="45"/>
      <c r="Z113" s="25" t="str">
        <f t="shared" si="481"/>
        <v xml:space="preserve"> </v>
      </c>
      <c r="AA113" s="25" t="str">
        <f>IF(X113=0," ",IF(X113/Y113*100&gt;200,"св.200",X113/Y113))</f>
        <v xml:space="preserve"> </v>
      </c>
      <c r="AB113" s="45">
        <v>50000</v>
      </c>
      <c r="AC113" s="45">
        <v>6407.22</v>
      </c>
      <c r="AD113" s="45">
        <v>23948.89</v>
      </c>
      <c r="AE113" s="25">
        <f t="shared" si="482"/>
        <v>0.12814439999999999</v>
      </c>
      <c r="AF113" s="25">
        <f t="shared" si="311"/>
        <v>0.26753724285342662</v>
      </c>
      <c r="AG113" s="45">
        <v>20000</v>
      </c>
      <c r="AH113" s="45">
        <v>106495.84</v>
      </c>
      <c r="AI113" s="45">
        <v>6567.43</v>
      </c>
      <c r="AJ113" s="25" t="str">
        <f>IF(AH113&lt;=0," ",IF(AG113&lt;=0," ",IF(AH113/AG113*100&gt;200,"СВ.200",AH113/AG113)))</f>
        <v>СВ.200</v>
      </c>
      <c r="AK113" s="25" t="str">
        <f t="shared" si="313"/>
        <v>св.200</v>
      </c>
      <c r="AL113" s="45"/>
      <c r="AM113" s="45"/>
      <c r="AN113" s="45"/>
      <c r="AO113" s="25" t="str">
        <f t="shared" si="459"/>
        <v xml:space="preserve"> </v>
      </c>
      <c r="AP113" s="25" t="str">
        <f t="shared" si="314"/>
        <v xml:space="preserve"> </v>
      </c>
      <c r="AQ113" s="9">
        <f t="shared" si="533"/>
        <v>370659.69</v>
      </c>
      <c r="AR113" s="9">
        <f>AW113+BB113+BG113+BL113+BQ113+BV113+CA113+CF113+CZ113+DE113+DM113+CU113+DI113+DR113</f>
        <v>0</v>
      </c>
      <c r="AS113" s="9">
        <f t="shared" si="534"/>
        <v>209502.45</v>
      </c>
      <c r="AT113" s="25" t="str">
        <f t="shared" si="484"/>
        <v xml:space="preserve"> </v>
      </c>
      <c r="AU113" s="25">
        <f t="shared" si="317"/>
        <v>0</v>
      </c>
      <c r="AV113" s="45"/>
      <c r="AW113" s="45"/>
      <c r="AX113" s="45"/>
      <c r="AY113" s="25" t="str">
        <f t="shared" si="485"/>
        <v xml:space="preserve"> </v>
      </c>
      <c r="AZ113" s="25" t="str">
        <f t="shared" si="319"/>
        <v xml:space="preserve"> </v>
      </c>
      <c r="BA113" s="45"/>
      <c r="BB113" s="45"/>
      <c r="BC113" s="45"/>
      <c r="BD113" s="25" t="str">
        <f t="shared" si="320"/>
        <v xml:space="preserve"> </v>
      </c>
      <c r="BE113" s="25" t="str">
        <f t="shared" si="321"/>
        <v xml:space="preserve"> </v>
      </c>
      <c r="BF113" s="45"/>
      <c r="BG113" s="45"/>
      <c r="BH113" s="45">
        <v>105498.45</v>
      </c>
      <c r="BI113" s="25" t="str">
        <f t="shared" si="486"/>
        <v xml:space="preserve"> </v>
      </c>
      <c r="BJ113" s="25">
        <f t="shared" si="323"/>
        <v>0</v>
      </c>
      <c r="BK113" s="45"/>
      <c r="BL113" s="45"/>
      <c r="BM113" s="45"/>
      <c r="BN113" s="25"/>
      <c r="BO113" s="25" t="str">
        <f t="shared" si="325"/>
        <v xml:space="preserve"> </v>
      </c>
      <c r="BP113" s="45"/>
      <c r="BQ113" s="45"/>
      <c r="BR113" s="45"/>
      <c r="BS113" s="25" t="str">
        <f t="shared" si="487"/>
        <v xml:space="preserve"> </v>
      </c>
      <c r="BT113" s="25" t="str">
        <f t="shared" si="327"/>
        <v xml:space="preserve"> </v>
      </c>
      <c r="BU113" s="45"/>
      <c r="BV113" s="45"/>
      <c r="BW113" s="45"/>
      <c r="BX113" s="25" t="str">
        <f t="shared" si="468"/>
        <v xml:space="preserve"> </v>
      </c>
      <c r="BY113" s="25" t="str">
        <f t="shared" si="329"/>
        <v xml:space="preserve"> </v>
      </c>
      <c r="BZ113" s="45">
        <v>370659.69</v>
      </c>
      <c r="CA113" s="45"/>
      <c r="CB113" s="45">
        <v>104004</v>
      </c>
      <c r="CC113" s="25" t="str">
        <f t="shared" si="521"/>
        <v xml:space="preserve"> </v>
      </c>
      <c r="CD113" s="25">
        <f t="shared" si="330"/>
        <v>0</v>
      </c>
      <c r="CE113" s="24">
        <f t="shared" si="535"/>
        <v>0</v>
      </c>
      <c r="CF113" s="24">
        <f t="shared" si="535"/>
        <v>0</v>
      </c>
      <c r="CG113" s="24">
        <f t="shared" si="535"/>
        <v>0</v>
      </c>
      <c r="CH113" s="25" t="str">
        <f t="shared" si="536"/>
        <v xml:space="preserve"> </v>
      </c>
      <c r="CI113" s="25" t="str">
        <f t="shared" si="350"/>
        <v xml:space="preserve"> </v>
      </c>
      <c r="CJ113" s="45"/>
      <c r="CK113" s="45"/>
      <c r="CL113" s="45"/>
      <c r="CM113" s="25" t="str">
        <f t="shared" si="333"/>
        <v xml:space="preserve"> </v>
      </c>
      <c r="CN113" s="25" t="str">
        <f t="shared" si="351"/>
        <v xml:space="preserve"> </v>
      </c>
      <c r="CO113" s="45"/>
      <c r="CP113" s="45"/>
      <c r="CQ113" s="45"/>
      <c r="CR113" s="25" t="str">
        <f t="shared" si="334"/>
        <v xml:space="preserve"> </v>
      </c>
      <c r="CS113" s="25" t="str">
        <f t="shared" si="335"/>
        <v xml:space="preserve"> </v>
      </c>
      <c r="CT113" s="45"/>
      <c r="CU113" s="45"/>
      <c r="CV113" s="45"/>
      <c r="CW113" s="25" t="str">
        <f t="shared" si="352"/>
        <v xml:space="preserve"> </v>
      </c>
      <c r="CX113" s="25" t="str">
        <f t="shared" si="353"/>
        <v xml:space="preserve"> </v>
      </c>
      <c r="CY113" s="45"/>
      <c r="CZ113" s="45"/>
      <c r="DA113" s="45"/>
      <c r="DB113" s="25" t="str">
        <f t="shared" si="488"/>
        <v xml:space="preserve"> </v>
      </c>
      <c r="DC113" s="25" t="str">
        <f t="shared" si="337"/>
        <v xml:space="preserve"> </v>
      </c>
      <c r="DD113" s="45"/>
      <c r="DE113" s="45"/>
      <c r="DF113" s="45"/>
      <c r="DG113" s="25" t="str">
        <f>IF(DE113&lt;=0," ",IF(DF113&lt;=0," ",IF(DE113/DF113*100&gt;200,"СВ.200",DE113/DF113)))</f>
        <v xml:space="preserve"> </v>
      </c>
      <c r="DH113" s="25" t="str">
        <f t="shared" si="339"/>
        <v xml:space="preserve"> </v>
      </c>
      <c r="DI113" s="45"/>
      <c r="DJ113" s="45"/>
      <c r="DK113" s="25" t="str">
        <f t="shared" si="519"/>
        <v xml:space="preserve"> </v>
      </c>
      <c r="DL113" s="45"/>
      <c r="DM113" s="45"/>
      <c r="DN113" s="45"/>
      <c r="DO113" s="25" t="str">
        <f t="shared" si="490"/>
        <v xml:space="preserve"> </v>
      </c>
      <c r="DP113" s="25" t="str">
        <f t="shared" si="527"/>
        <v xml:space="preserve"> </v>
      </c>
      <c r="DQ113" s="45"/>
      <c r="DR113" s="45"/>
      <c r="DS113" s="31"/>
      <c r="DT113" s="25" t="str">
        <f t="shared" si="449"/>
        <v xml:space="preserve"> </v>
      </c>
      <c r="DU113" s="25" t="str">
        <f t="shared" si="538"/>
        <v xml:space="preserve"> </v>
      </c>
    </row>
    <row r="114" spans="1:125" s="29" customFormat="1" ht="16.5" customHeight="1" outlineLevel="1" x14ac:dyDescent="0.25">
      <c r="A114" s="16">
        <f t="shared" si="539"/>
        <v>92</v>
      </c>
      <c r="B114" s="8" t="s">
        <v>96</v>
      </c>
      <c r="C114" s="24">
        <f t="shared" si="528"/>
        <v>2755625</v>
      </c>
      <c r="D114" s="24">
        <f t="shared" si="529"/>
        <v>2308278.15</v>
      </c>
      <c r="E114" s="24">
        <f t="shared" si="530"/>
        <v>2351395.12</v>
      </c>
      <c r="F114" s="25">
        <f t="shared" si="510"/>
        <v>0.83766047629848039</v>
      </c>
      <c r="G114" s="25">
        <f t="shared" si="511"/>
        <v>0.98166323914119535</v>
      </c>
      <c r="H114" s="15">
        <f t="shared" si="531"/>
        <v>2475715</v>
      </c>
      <c r="I114" s="20">
        <f t="shared" si="524"/>
        <v>2170230.92</v>
      </c>
      <c r="J114" s="15">
        <f t="shared" si="532"/>
        <v>1386856.5599999998</v>
      </c>
      <c r="K114" s="25">
        <f t="shared" si="478"/>
        <v>0.87660773554306526</v>
      </c>
      <c r="L114" s="25">
        <f t="shared" si="303"/>
        <v>1.5648560799971989</v>
      </c>
      <c r="M114" s="45">
        <v>574444</v>
      </c>
      <c r="N114" s="45">
        <v>564085.53</v>
      </c>
      <c r="O114" s="45">
        <v>389692.67</v>
      </c>
      <c r="P114" s="25">
        <f t="shared" si="479"/>
        <v>0.98196783324397163</v>
      </c>
      <c r="Q114" s="25">
        <f t="shared" si="305"/>
        <v>1.4475138318614</v>
      </c>
      <c r="R114" s="45"/>
      <c r="S114" s="45"/>
      <c r="T114" s="45"/>
      <c r="U114" s="25" t="str">
        <f t="shared" si="480"/>
        <v xml:space="preserve"> </v>
      </c>
      <c r="V114" s="25" t="str">
        <f t="shared" si="537"/>
        <v xml:space="preserve"> </v>
      </c>
      <c r="W114" s="45">
        <v>1271</v>
      </c>
      <c r="X114" s="45">
        <v>662.25</v>
      </c>
      <c r="Y114" s="45">
        <v>1104.79</v>
      </c>
      <c r="Z114" s="25">
        <f t="shared" si="481"/>
        <v>0.52104642014162073</v>
      </c>
      <c r="AA114" s="25">
        <f t="shared" si="309"/>
        <v>0.59943518677757768</v>
      </c>
      <c r="AB114" s="45">
        <v>100000</v>
      </c>
      <c r="AC114" s="45">
        <v>81324.320000000007</v>
      </c>
      <c r="AD114" s="45">
        <v>52480.160000000003</v>
      </c>
      <c r="AE114" s="25">
        <f t="shared" si="482"/>
        <v>0.81324320000000005</v>
      </c>
      <c r="AF114" s="25">
        <f t="shared" si="311"/>
        <v>1.5496202755479405</v>
      </c>
      <c r="AG114" s="45">
        <v>1800000</v>
      </c>
      <c r="AH114" s="45">
        <v>1524158.82</v>
      </c>
      <c r="AI114" s="45">
        <v>943578.94</v>
      </c>
      <c r="AJ114" s="25">
        <f t="shared" si="483"/>
        <v>0.84675490000000009</v>
      </c>
      <c r="AK114" s="25">
        <f t="shared" si="313"/>
        <v>1.6152955045817365</v>
      </c>
      <c r="AL114" s="45"/>
      <c r="AM114" s="45"/>
      <c r="AN114" s="45"/>
      <c r="AO114" s="25" t="str">
        <f t="shared" si="459"/>
        <v xml:space="preserve"> </v>
      </c>
      <c r="AP114" s="25" t="str">
        <f t="shared" si="314"/>
        <v xml:space="preserve"> </v>
      </c>
      <c r="AQ114" s="9">
        <f t="shared" si="533"/>
        <v>279910</v>
      </c>
      <c r="AR114" s="9">
        <f>AW114+BB114+BG114+BL114+BQ114+BV114+CA114+CF114+CZ114+DE114+DM114+CU114+DI114</f>
        <v>138047.22999999998</v>
      </c>
      <c r="AS114" s="9">
        <f t="shared" si="534"/>
        <v>964538.56</v>
      </c>
      <c r="AT114" s="25">
        <f t="shared" si="484"/>
        <v>0.49318434496802538</v>
      </c>
      <c r="AU114" s="25">
        <f t="shared" si="317"/>
        <v>0.14312256215034055</v>
      </c>
      <c r="AV114" s="45"/>
      <c r="AW114" s="45"/>
      <c r="AX114" s="45"/>
      <c r="AY114" s="25" t="str">
        <f t="shared" si="485"/>
        <v xml:space="preserve"> </v>
      </c>
      <c r="AZ114" s="25" t="str">
        <f t="shared" si="319"/>
        <v xml:space="preserve"> </v>
      </c>
      <c r="BA114" s="45">
        <v>15729</v>
      </c>
      <c r="BB114" s="45">
        <v>6358.97</v>
      </c>
      <c r="BC114" s="45">
        <v>6358.97</v>
      </c>
      <c r="BD114" s="25">
        <f t="shared" si="320"/>
        <v>0.4042831712124102</v>
      </c>
      <c r="BE114" s="25">
        <f t="shared" si="321"/>
        <v>1</v>
      </c>
      <c r="BF114" s="45">
        <v>264181</v>
      </c>
      <c r="BG114" s="45">
        <v>126136.26</v>
      </c>
      <c r="BH114" s="45">
        <v>193729.59</v>
      </c>
      <c r="BI114" s="25">
        <f t="shared" si="486"/>
        <v>0.47746151312925605</v>
      </c>
      <c r="BJ114" s="25">
        <f t="shared" si="323"/>
        <v>0.65109444561359986</v>
      </c>
      <c r="BK114" s="45"/>
      <c r="BL114" s="45"/>
      <c r="BM114" s="45"/>
      <c r="BN114" s="25"/>
      <c r="BO114" s="25" t="str">
        <f t="shared" si="325"/>
        <v xml:space="preserve"> </v>
      </c>
      <c r="BP114" s="45"/>
      <c r="BQ114" s="45"/>
      <c r="BR114" s="45"/>
      <c r="BS114" s="25" t="str">
        <f t="shared" si="487"/>
        <v xml:space="preserve"> </v>
      </c>
      <c r="BT114" s="25" t="str">
        <f t="shared" si="327"/>
        <v xml:space="preserve"> </v>
      </c>
      <c r="BU114" s="45"/>
      <c r="BV114" s="45"/>
      <c r="BW114" s="45"/>
      <c r="BX114" s="25" t="str">
        <f t="shared" si="468"/>
        <v xml:space="preserve"> </v>
      </c>
      <c r="BY114" s="25" t="str">
        <f t="shared" si="329"/>
        <v xml:space="preserve"> </v>
      </c>
      <c r="BZ114" s="45"/>
      <c r="CA114" s="45"/>
      <c r="CB114" s="45">
        <v>708450</v>
      </c>
      <c r="CC114" s="25" t="str">
        <f t="shared" si="521"/>
        <v xml:space="preserve"> </v>
      </c>
      <c r="CD114" s="25">
        <f t="shared" si="330"/>
        <v>0</v>
      </c>
      <c r="CE114" s="24">
        <f t="shared" si="535"/>
        <v>0</v>
      </c>
      <c r="CF114" s="24">
        <f t="shared" si="535"/>
        <v>0</v>
      </c>
      <c r="CG114" s="24">
        <f t="shared" si="535"/>
        <v>0</v>
      </c>
      <c r="CH114" s="25" t="str">
        <f t="shared" si="536"/>
        <v xml:space="preserve"> </v>
      </c>
      <c r="CI114" s="25" t="str">
        <f t="shared" si="350"/>
        <v xml:space="preserve"> </v>
      </c>
      <c r="CJ114" s="45"/>
      <c r="CK114" s="45"/>
      <c r="CL114" s="45"/>
      <c r="CM114" s="25" t="str">
        <f t="shared" si="333"/>
        <v xml:space="preserve"> </v>
      </c>
      <c r="CN114" s="25" t="str">
        <f t="shared" si="351"/>
        <v xml:space="preserve"> </v>
      </c>
      <c r="CO114" s="45"/>
      <c r="CP114" s="45"/>
      <c r="CQ114" s="45"/>
      <c r="CR114" s="25" t="str">
        <f t="shared" si="334"/>
        <v xml:space="preserve"> </v>
      </c>
      <c r="CS114" s="25" t="str">
        <f t="shared" si="335"/>
        <v xml:space="preserve"> </v>
      </c>
      <c r="CT114" s="45"/>
      <c r="CU114" s="45"/>
      <c r="CV114" s="45"/>
      <c r="CW114" s="25" t="str">
        <f t="shared" si="352"/>
        <v xml:space="preserve"> </v>
      </c>
      <c r="CX114" s="25" t="str">
        <f t="shared" si="353"/>
        <v xml:space="preserve"> </v>
      </c>
      <c r="CY114" s="45"/>
      <c r="CZ114" s="45"/>
      <c r="DA114" s="45"/>
      <c r="DB114" s="25" t="str">
        <f t="shared" si="488"/>
        <v xml:space="preserve"> </v>
      </c>
      <c r="DC114" s="25" t="str">
        <f t="shared" si="337"/>
        <v xml:space="preserve"> </v>
      </c>
      <c r="DD114" s="45"/>
      <c r="DE114" s="45"/>
      <c r="DF114" s="45">
        <v>6000</v>
      </c>
      <c r="DG114" s="25" t="str">
        <f>IF(DE114&lt;=0," ",IF(DF114&lt;=0," ",IF(DE114/DF114*100&gt;200,"СВ.200",DE114/DF114)))</f>
        <v xml:space="preserve"> </v>
      </c>
      <c r="DH114" s="25">
        <f t="shared" si="339"/>
        <v>0</v>
      </c>
      <c r="DI114" s="45">
        <v>5552</v>
      </c>
      <c r="DJ114" s="45">
        <v>50000</v>
      </c>
      <c r="DK114" s="25">
        <f t="shared" si="519"/>
        <v>0.11104</v>
      </c>
      <c r="DL114" s="45"/>
      <c r="DM114" s="45"/>
      <c r="DN114" s="45"/>
      <c r="DO114" s="25" t="str">
        <f t="shared" si="490"/>
        <v xml:space="preserve"> </v>
      </c>
      <c r="DP114" s="25" t="str">
        <f t="shared" si="341"/>
        <v xml:space="preserve"> </v>
      </c>
      <c r="DQ114" s="45"/>
      <c r="DR114" s="45"/>
      <c r="DS114" s="31"/>
      <c r="DT114" s="25" t="str">
        <f t="shared" si="449"/>
        <v xml:space="preserve"> </v>
      </c>
      <c r="DU114" s="25" t="str">
        <f t="shared" ref="DU114:DU121" si="540">IF(DS114=0," ",IF(DR114/DS114*100&gt;200,"св.200",DR114/DS114))</f>
        <v xml:space="preserve"> </v>
      </c>
    </row>
    <row r="115" spans="1:125" s="44" customFormat="1" ht="21" customHeight="1" x14ac:dyDescent="0.25">
      <c r="A115" s="17"/>
      <c r="B115" s="7" t="s">
        <v>154</v>
      </c>
      <c r="C115" s="28">
        <f>SUM(C116:C121)</f>
        <v>175283665.84</v>
      </c>
      <c r="D115" s="28">
        <f t="shared" ref="D115:E115" si="541">SUM(D116:D121)</f>
        <v>120192228.61</v>
      </c>
      <c r="E115" s="28">
        <f t="shared" si="541"/>
        <v>113048344.58000001</v>
      </c>
      <c r="F115" s="22">
        <f t="shared" si="510"/>
        <v>0.68570124908108776</v>
      </c>
      <c r="G115" s="22">
        <f t="shared" si="511"/>
        <v>1.0631931768354603</v>
      </c>
      <c r="H115" s="21">
        <f t="shared" ref="H115:J115" si="542">SUM(H116:H121)</f>
        <v>167792064.5</v>
      </c>
      <c r="I115" s="38">
        <f>SUM(I116:I121)</f>
        <v>114132623.22000001</v>
      </c>
      <c r="J115" s="21">
        <f t="shared" si="542"/>
        <v>107893148.64000002</v>
      </c>
      <c r="K115" s="22">
        <f t="shared" si="478"/>
        <v>0.68020274713289564</v>
      </c>
      <c r="L115" s="22">
        <f t="shared" si="303"/>
        <v>1.0578301278500903</v>
      </c>
      <c r="M115" s="21">
        <f>SUM(M116:M121)</f>
        <v>128729045</v>
      </c>
      <c r="N115" s="21">
        <f>SUM(N116:N121)</f>
        <v>97997155.710000008</v>
      </c>
      <c r="O115" s="21">
        <f>SUM(O116:O121)</f>
        <v>92596421.870000005</v>
      </c>
      <c r="P115" s="22">
        <f t="shared" si="479"/>
        <v>0.76126685869533184</v>
      </c>
      <c r="Q115" s="22">
        <f t="shared" si="305"/>
        <v>1.0583255133506382</v>
      </c>
      <c r="R115" s="21">
        <f>SUM(R116:R121)</f>
        <v>3406370</v>
      </c>
      <c r="S115" s="21">
        <f>SUM(S116:S121)</f>
        <v>2525943.44</v>
      </c>
      <c r="T115" s="21">
        <f>SUM(T116:T121)</f>
        <v>2128078.84</v>
      </c>
      <c r="U115" s="22">
        <f t="shared" si="480"/>
        <v>0.74153525306998358</v>
      </c>
      <c r="V115" s="22">
        <f t="shared" si="307"/>
        <v>1.1869595207290347</v>
      </c>
      <c r="W115" s="21">
        <f>SUM(W116:W121)</f>
        <v>14999.5</v>
      </c>
      <c r="X115" s="21">
        <f>SUM(X116:X121)</f>
        <v>20107.38</v>
      </c>
      <c r="Y115" s="21">
        <f>SUM(Y116:Y121)</f>
        <v>8779.33</v>
      </c>
      <c r="Z115" s="22">
        <f t="shared" si="481"/>
        <v>1.3405366845561519</v>
      </c>
      <c r="AA115" s="22" t="str">
        <f t="shared" si="309"/>
        <v>св.200</v>
      </c>
      <c r="AB115" s="21">
        <f>SUM(AB116:AB121)</f>
        <v>9628300</v>
      </c>
      <c r="AC115" s="21">
        <f>SUM(AC116:AC121)</f>
        <v>1272154.3699999999</v>
      </c>
      <c r="AD115" s="21">
        <f>SUM(AD116:AD121)</f>
        <v>1194815.3500000001</v>
      </c>
      <c r="AE115" s="22">
        <f t="shared" si="482"/>
        <v>0.13212658205498373</v>
      </c>
      <c r="AF115" s="22">
        <f t="shared" si="311"/>
        <v>1.064728847013892</v>
      </c>
      <c r="AG115" s="21">
        <f>SUM(AG116:AG121)</f>
        <v>26011700</v>
      </c>
      <c r="AH115" s="21">
        <f>SUM(AH116:AH121)</f>
        <v>12316192.32</v>
      </c>
      <c r="AI115" s="21">
        <f>SUM(AI116:AI121)</f>
        <v>11963703.25</v>
      </c>
      <c r="AJ115" s="22">
        <f t="shared" si="483"/>
        <v>0.47348663562935139</v>
      </c>
      <c r="AK115" s="22">
        <f t="shared" si="313"/>
        <v>1.029463207389401</v>
      </c>
      <c r="AL115" s="21">
        <f>SUM(AL116:AL121)</f>
        <v>1650</v>
      </c>
      <c r="AM115" s="21">
        <f>SUM(AM116:AM121)</f>
        <v>1070</v>
      </c>
      <c r="AN115" s="21">
        <f>SUM(AN116:AN121)</f>
        <v>1350</v>
      </c>
      <c r="AO115" s="22">
        <f t="shared" si="459"/>
        <v>0.64848484848484844</v>
      </c>
      <c r="AP115" s="22">
        <f t="shared" si="314"/>
        <v>0.79259259259259263</v>
      </c>
      <c r="AQ115" s="21">
        <f>SUM(AQ116:AQ121)</f>
        <v>7491601.3399999999</v>
      </c>
      <c r="AR115" s="21">
        <f t="shared" ref="AR115:AS115" si="543">SUM(AR116:AR121)</f>
        <v>6059605.3900000006</v>
      </c>
      <c r="AS115" s="21">
        <f t="shared" si="543"/>
        <v>5155195.9399999995</v>
      </c>
      <c r="AT115" s="22">
        <f t="shared" si="484"/>
        <v>0.80885315635335187</v>
      </c>
      <c r="AU115" s="22">
        <f t="shared" si="317"/>
        <v>1.1754364839913343</v>
      </c>
      <c r="AV115" s="21">
        <f>SUM(AV116:AV121)</f>
        <v>1200000</v>
      </c>
      <c r="AW115" s="21">
        <f>SUM(AW116:AW121)</f>
        <v>573757.23</v>
      </c>
      <c r="AX115" s="21">
        <f>SUM(AX116:AX121)</f>
        <v>551701.09</v>
      </c>
      <c r="AY115" s="22">
        <f t="shared" si="485"/>
        <v>0.47813102499999999</v>
      </c>
      <c r="AZ115" s="22">
        <f t="shared" si="319"/>
        <v>1.0399784238236687</v>
      </c>
      <c r="BA115" s="21">
        <f>SUM(BA116:BA121)</f>
        <v>0</v>
      </c>
      <c r="BB115" s="21">
        <f>SUM(BB116:BB121)</f>
        <v>0</v>
      </c>
      <c r="BC115" s="21">
        <f>SUM(BC116:BC121)</f>
        <v>0</v>
      </c>
      <c r="BD115" s="22" t="str">
        <f t="shared" si="320"/>
        <v xml:space="preserve"> </v>
      </c>
      <c r="BE115" s="22" t="str">
        <f t="shared" si="321"/>
        <v xml:space="preserve"> </v>
      </c>
      <c r="BF115" s="21">
        <f>SUM(BF116:BF121)</f>
        <v>590000</v>
      </c>
      <c r="BG115" s="21">
        <f>SUM(BG116:BG121)</f>
        <v>912618.74</v>
      </c>
      <c r="BH115" s="21">
        <f>SUM(BH116:BH121)</f>
        <v>395860.93</v>
      </c>
      <c r="BI115" s="22">
        <f t="shared" si="486"/>
        <v>1.5468114237288135</v>
      </c>
      <c r="BJ115" s="22" t="str">
        <f t="shared" si="323"/>
        <v>св.200</v>
      </c>
      <c r="BK115" s="21">
        <f>SUM(BK116:BK121)</f>
        <v>0</v>
      </c>
      <c r="BL115" s="21">
        <f>SUM(BL116:BL121)</f>
        <v>0</v>
      </c>
      <c r="BM115" s="21">
        <f>SUM(BM116:BM121)</f>
        <v>0</v>
      </c>
      <c r="BN115" s="22" t="str">
        <f t="shared" ref="BN115:BN143" si="544">IF(BL115&lt;=0," ",IF(BK115&lt;=0," ",IF(BL115/BK115*100&gt;200,"СВ.200",BL115/BK115)))</f>
        <v xml:space="preserve"> </v>
      </c>
      <c r="BO115" s="22" t="str">
        <f t="shared" si="325"/>
        <v xml:space="preserve"> </v>
      </c>
      <c r="BP115" s="21">
        <f>SUM(BP116:BP121)</f>
        <v>2391298</v>
      </c>
      <c r="BQ115" s="21">
        <f>SUM(BQ116:BQ121)</f>
        <v>2073929.65</v>
      </c>
      <c r="BR115" s="21">
        <f>SUM(BR116:BR121)</f>
        <v>1957862.63</v>
      </c>
      <c r="BS115" s="22">
        <f t="shared" si="487"/>
        <v>0.86728197405760388</v>
      </c>
      <c r="BT115" s="22">
        <f t="shared" si="327"/>
        <v>1.0592825146266773</v>
      </c>
      <c r="BU115" s="21">
        <f>SUM(BU116:BU121)</f>
        <v>2072164.14</v>
      </c>
      <c r="BV115" s="21">
        <f>SUM(BV116:BV121)</f>
        <v>1746524.74</v>
      </c>
      <c r="BW115" s="21">
        <f>SUM(BW116:BW121)</f>
        <v>1407319.95</v>
      </c>
      <c r="BX115" s="22">
        <f t="shared" si="468"/>
        <v>0.84285057649921502</v>
      </c>
      <c r="BY115" s="22">
        <f t="shared" si="329"/>
        <v>1.241028907463438</v>
      </c>
      <c r="BZ115" s="21">
        <f>SUM(BZ116:BZ121)</f>
        <v>0</v>
      </c>
      <c r="CA115" s="21">
        <f>SUM(CA116:CA121)</f>
        <v>0</v>
      </c>
      <c r="CB115" s="21">
        <f>SUM(CB116:CB121)</f>
        <v>0</v>
      </c>
      <c r="CC115" s="22" t="str">
        <f t="shared" si="521"/>
        <v xml:space="preserve"> </v>
      </c>
      <c r="CD115" s="22" t="str">
        <f t="shared" si="330"/>
        <v xml:space="preserve"> </v>
      </c>
      <c r="CE115" s="28">
        <f>SUM(CE116:CE121)</f>
        <v>800000</v>
      </c>
      <c r="CF115" s="28">
        <f t="shared" ref="CF115:CG115" si="545">SUM(CF116:CF121)</f>
        <v>588129.16</v>
      </c>
      <c r="CG115" s="28">
        <f t="shared" si="545"/>
        <v>494465.61</v>
      </c>
      <c r="CH115" s="22">
        <f t="shared" si="536"/>
        <v>0.73516144999999999</v>
      </c>
      <c r="CI115" s="22">
        <f t="shared" si="350"/>
        <v>1.1894237902611671</v>
      </c>
      <c r="CJ115" s="21">
        <f>SUM(CJ116:CJ121)</f>
        <v>800000</v>
      </c>
      <c r="CK115" s="21">
        <f>SUM(CK116:CK121)</f>
        <v>588129.16</v>
      </c>
      <c r="CL115" s="21">
        <f>SUM(CL116:CL121)</f>
        <v>494465.61</v>
      </c>
      <c r="CM115" s="22">
        <f t="shared" si="333"/>
        <v>0.73516144999999999</v>
      </c>
      <c r="CN115" s="22">
        <f t="shared" si="351"/>
        <v>1.1894237902611671</v>
      </c>
      <c r="CO115" s="21">
        <f>SUM(CO116:CO121)</f>
        <v>0</v>
      </c>
      <c r="CP115" s="21">
        <f>SUM(CP116:CP121)</f>
        <v>0</v>
      </c>
      <c r="CQ115" s="21">
        <f>SUM(CQ116:CQ121)</f>
        <v>0</v>
      </c>
      <c r="CR115" s="22" t="str">
        <f t="shared" si="334"/>
        <v xml:space="preserve"> </v>
      </c>
      <c r="CS115" s="22" t="str">
        <f>IF(CP115=0," ",IF(CP115/CQ115*100&gt;200,"св.200",CP115/CQ115))</f>
        <v xml:space="preserve"> </v>
      </c>
      <c r="CT115" s="21">
        <f>SUM(CT116:CT121)</f>
        <v>130000</v>
      </c>
      <c r="CU115" s="21">
        <f>SUM(CU116:CU121)</f>
        <v>69446.179999999993</v>
      </c>
      <c r="CV115" s="21">
        <f>SUM(CV116:CV121)</f>
        <v>122801.32</v>
      </c>
      <c r="CW115" s="41">
        <f t="shared" si="352"/>
        <v>0.53420138461538458</v>
      </c>
      <c r="CX115" s="41">
        <f t="shared" si="353"/>
        <v>0.56551655959398472</v>
      </c>
      <c r="CY115" s="21">
        <f>SUM(CY116:CY121)</f>
        <v>0</v>
      </c>
      <c r="CZ115" s="21">
        <f>SUM(CZ116:CZ121)</f>
        <v>0</v>
      </c>
      <c r="DA115" s="21">
        <f>SUM(DA116:DA121)</f>
        <v>0</v>
      </c>
      <c r="DB115" s="22" t="str">
        <f t="shared" si="488"/>
        <v xml:space="preserve"> </v>
      </c>
      <c r="DC115" s="22" t="str">
        <f t="shared" si="337"/>
        <v xml:space="preserve"> </v>
      </c>
      <c r="DD115" s="21">
        <f>SUM(DD116:DD121)</f>
        <v>216000</v>
      </c>
      <c r="DE115" s="21">
        <f>SUM(DE116:DE121)</f>
        <v>7126.09</v>
      </c>
      <c r="DF115" s="21">
        <f>SUM(DF116:DF121)</f>
        <v>218718.92</v>
      </c>
      <c r="DG115" s="22">
        <f t="shared" si="489"/>
        <v>3.2991157407407407E-2</v>
      </c>
      <c r="DH115" s="22">
        <f>IF(DE115&lt;=0," ",IF(DE115/DF115*100&gt;200,"св.200",DE115/DF115))</f>
        <v>3.2581040542811752E-2</v>
      </c>
      <c r="DI115" s="21">
        <f>SUM(DI116:DI121)</f>
        <v>10515.7</v>
      </c>
      <c r="DJ115" s="21">
        <f>SUM(DJ116:DJ121)</f>
        <v>6465.49</v>
      </c>
      <c r="DK115" s="22">
        <f t="shared" si="519"/>
        <v>1.6264351193799698</v>
      </c>
      <c r="DL115" s="21">
        <f>SUM(DL116:DL121)</f>
        <v>0</v>
      </c>
      <c r="DM115" s="21">
        <f>SUM(DM116:DM121)</f>
        <v>0</v>
      </c>
      <c r="DN115" s="21">
        <f>SUM(DN116:DN121)</f>
        <v>0</v>
      </c>
      <c r="DO115" s="22" t="str">
        <f t="shared" si="490"/>
        <v xml:space="preserve"> </v>
      </c>
      <c r="DP115" s="22" t="str">
        <f t="shared" si="341"/>
        <v xml:space="preserve"> </v>
      </c>
      <c r="DQ115" s="21">
        <f>SUM(DQ116:DQ121)</f>
        <v>92139.199999999997</v>
      </c>
      <c r="DR115" s="21">
        <f>SUM(DR116:DR121)</f>
        <v>77133.61</v>
      </c>
      <c r="DS115" s="21">
        <f>SUM(DS116:DS121)</f>
        <v>0</v>
      </c>
      <c r="DT115" s="22">
        <f t="shared" si="449"/>
        <v>0.83714217184433992</v>
      </c>
      <c r="DU115" s="22" t="str">
        <f t="shared" si="540"/>
        <v xml:space="preserve"> </v>
      </c>
    </row>
    <row r="116" spans="1:125" s="29" customFormat="1" ht="16.5" customHeight="1" outlineLevel="1" x14ac:dyDescent="0.25">
      <c r="A116" s="16">
        <v>93</v>
      </c>
      <c r="B116" s="8" t="s">
        <v>14</v>
      </c>
      <c r="C116" s="24">
        <f t="shared" ref="C116:C121" si="546">H116+AQ116</f>
        <v>165758471.34</v>
      </c>
      <c r="D116" s="24">
        <f t="shared" ref="D116:D121" si="547">I116+AR116</f>
        <v>114114224.97</v>
      </c>
      <c r="E116" s="24">
        <f t="shared" ref="E116:E121" si="548">J116+AS116</f>
        <v>107968074.49000001</v>
      </c>
      <c r="F116" s="25">
        <f t="shared" si="510"/>
        <v>0.68843676010942145</v>
      </c>
      <c r="G116" s="25">
        <f t="shared" si="511"/>
        <v>1.0569256283307085</v>
      </c>
      <c r="H116" s="15">
        <f t="shared" ref="H116:J121" si="549">W116++AG116+M116+AB116+AL116+R116</f>
        <v>159756870</v>
      </c>
      <c r="I116" s="20">
        <f t="shared" si="549"/>
        <v>109373257.08</v>
      </c>
      <c r="J116" s="15">
        <f t="shared" si="549"/>
        <v>104045139.56</v>
      </c>
      <c r="K116" s="25">
        <f t="shared" si="478"/>
        <v>0.68462318446774773</v>
      </c>
      <c r="L116" s="25">
        <f t="shared" si="303"/>
        <v>1.0512096724799664</v>
      </c>
      <c r="M116" s="45">
        <v>126208500</v>
      </c>
      <c r="N116" s="45">
        <v>96224656.5</v>
      </c>
      <c r="O116" s="45">
        <v>90842371.409999996</v>
      </c>
      <c r="P116" s="25">
        <f t="shared" si="479"/>
        <v>0.76242611630753876</v>
      </c>
      <c r="Q116" s="25">
        <f t="shared" si="305"/>
        <v>1.0592486194102977</v>
      </c>
      <c r="R116" s="45">
        <v>3406370</v>
      </c>
      <c r="S116" s="45">
        <v>2525943.44</v>
      </c>
      <c r="T116" s="45">
        <v>2128078.84</v>
      </c>
      <c r="U116" s="25">
        <f t="shared" si="480"/>
        <v>0.74153525306998358</v>
      </c>
      <c r="V116" s="25">
        <f t="shared" si="307"/>
        <v>1.1869595207290347</v>
      </c>
      <c r="W116" s="45"/>
      <c r="X116" s="45"/>
      <c r="Y116" s="45"/>
      <c r="Z116" s="25" t="str">
        <f t="shared" si="481"/>
        <v xml:space="preserve"> </v>
      </c>
      <c r="AA116" s="25" t="str">
        <f t="shared" si="309"/>
        <v xml:space="preserve"> </v>
      </c>
      <c r="AB116" s="45">
        <v>8310000</v>
      </c>
      <c r="AC116" s="45">
        <v>952438.95</v>
      </c>
      <c r="AD116" s="45">
        <v>1105395.03</v>
      </c>
      <c r="AE116" s="25">
        <f t="shared" si="482"/>
        <v>0.11461359205776173</v>
      </c>
      <c r="AF116" s="25">
        <f t="shared" si="311"/>
        <v>0.86162767531169371</v>
      </c>
      <c r="AG116" s="45">
        <v>21832000</v>
      </c>
      <c r="AH116" s="45">
        <v>9670218.1899999995</v>
      </c>
      <c r="AI116" s="45">
        <v>9969294.2799999993</v>
      </c>
      <c r="AJ116" s="25">
        <f t="shared" si="483"/>
        <v>0.44293780643092706</v>
      </c>
      <c r="AK116" s="25">
        <f t="shared" si="313"/>
        <v>0.9700002746834353</v>
      </c>
      <c r="AL116" s="45"/>
      <c r="AM116" s="45"/>
      <c r="AN116" s="45"/>
      <c r="AO116" s="25" t="str">
        <f t="shared" si="459"/>
        <v xml:space="preserve"> </v>
      </c>
      <c r="AP116" s="25" t="str">
        <f t="shared" si="314"/>
        <v xml:space="preserve"> </v>
      </c>
      <c r="AQ116" s="9">
        <f t="shared" ref="AQ116:AQ121" si="550">AV116+BA116+BF116+BK116+BP116+BU116+BZ116+CE116+CY116+DD116+DL116+CT116+DQ116</f>
        <v>6001601.3399999999</v>
      </c>
      <c r="AR116" s="9">
        <f>AW116+BB116+BG116+BL116+BQ116+BV116+CA116+CF116+CZ116+DE116+DM116+CU116+DI116+DR116+424.29</f>
        <v>4740967.8900000006</v>
      </c>
      <c r="AS116" s="9">
        <f t="shared" ref="AS116:AS121" si="551">AX116+BC116+BH116+BM116+BR116+BW116+CB116+CG116+DA116+DF116+DN116+CV116+DJ116</f>
        <v>3922934.9299999997</v>
      </c>
      <c r="AT116" s="25">
        <f t="shared" si="484"/>
        <v>0.78995048511502775</v>
      </c>
      <c r="AU116" s="25">
        <f t="shared" si="317"/>
        <v>1.2085257529367179</v>
      </c>
      <c r="AV116" s="45">
        <v>1200000</v>
      </c>
      <c r="AW116" s="45">
        <v>573757.23</v>
      </c>
      <c r="AX116" s="45">
        <v>551701.09</v>
      </c>
      <c r="AY116" s="25">
        <f t="shared" si="485"/>
        <v>0.47813102499999999</v>
      </c>
      <c r="AZ116" s="25">
        <f t="shared" si="319"/>
        <v>1.0399784238236687</v>
      </c>
      <c r="BA116" s="45"/>
      <c r="BB116" s="45"/>
      <c r="BC116" s="45"/>
      <c r="BD116" s="25" t="str">
        <f t="shared" si="320"/>
        <v xml:space="preserve"> </v>
      </c>
      <c r="BE116" s="25" t="str">
        <f t="shared" si="321"/>
        <v xml:space="preserve"> </v>
      </c>
      <c r="BF116" s="45"/>
      <c r="BG116" s="45"/>
      <c r="BH116" s="45"/>
      <c r="BI116" s="25" t="str">
        <f t="shared" si="486"/>
        <v xml:space="preserve"> </v>
      </c>
      <c r="BJ116" s="25" t="str">
        <f t="shared" si="323"/>
        <v xml:space="preserve"> </v>
      </c>
      <c r="BK116" s="45"/>
      <c r="BL116" s="45"/>
      <c r="BM116" s="45"/>
      <c r="BN116" s="25" t="str">
        <f t="shared" si="544"/>
        <v xml:space="preserve"> </v>
      </c>
      <c r="BO116" s="25" t="str">
        <f t="shared" si="325"/>
        <v xml:space="preserve"> </v>
      </c>
      <c r="BP116" s="45">
        <v>2151298</v>
      </c>
      <c r="BQ116" s="45">
        <v>1933136.54</v>
      </c>
      <c r="BR116" s="45">
        <v>1720960.88</v>
      </c>
      <c r="BS116" s="25">
        <f t="shared" si="487"/>
        <v>0.8985907763592027</v>
      </c>
      <c r="BT116" s="25">
        <f t="shared" si="327"/>
        <v>1.1232890662802284</v>
      </c>
      <c r="BU116" s="45">
        <v>1412164.14</v>
      </c>
      <c r="BV116" s="45">
        <v>1481299.09</v>
      </c>
      <c r="BW116" s="45">
        <v>807821.62</v>
      </c>
      <c r="BX116" s="25">
        <f t="shared" si="468"/>
        <v>1.0489567381310223</v>
      </c>
      <c r="BY116" s="25">
        <f t="shared" si="329"/>
        <v>1.8336957730841619</v>
      </c>
      <c r="BZ116" s="45"/>
      <c r="CA116" s="45"/>
      <c r="CB116" s="45"/>
      <c r="CC116" s="25" t="str">
        <f t="shared" si="521"/>
        <v xml:space="preserve"> </v>
      </c>
      <c r="CD116" s="25" t="str">
        <f t="shared" si="330"/>
        <v xml:space="preserve"> </v>
      </c>
      <c r="CE116" s="24">
        <f t="shared" ref="CE116:CG121" si="552">CJ116+CO116</f>
        <v>800000</v>
      </c>
      <c r="CF116" s="24">
        <f t="shared" si="552"/>
        <v>588129.16</v>
      </c>
      <c r="CG116" s="24">
        <f t="shared" si="552"/>
        <v>494465.61</v>
      </c>
      <c r="CH116" s="25">
        <f t="shared" si="536"/>
        <v>0.73516144999999999</v>
      </c>
      <c r="CI116" s="25">
        <f t="shared" si="350"/>
        <v>1.1894237902611671</v>
      </c>
      <c r="CJ116" s="45">
        <v>800000</v>
      </c>
      <c r="CK116" s="45">
        <v>588129.16</v>
      </c>
      <c r="CL116" s="45">
        <v>494465.61</v>
      </c>
      <c r="CM116" s="25">
        <f t="shared" si="333"/>
        <v>0.73516144999999999</v>
      </c>
      <c r="CN116" s="25">
        <f t="shared" si="351"/>
        <v>1.1894237902611671</v>
      </c>
      <c r="CO116" s="45"/>
      <c r="CP116" s="45"/>
      <c r="CQ116" s="45"/>
      <c r="CR116" s="25" t="str">
        <f t="shared" si="334"/>
        <v xml:space="preserve"> </v>
      </c>
      <c r="CS116" s="25" t="str">
        <f t="shared" si="335"/>
        <v xml:space="preserve"> </v>
      </c>
      <c r="CT116" s="45">
        <v>130000</v>
      </c>
      <c r="CU116" s="45">
        <v>69446.179999999993</v>
      </c>
      <c r="CV116" s="31">
        <v>122801.32</v>
      </c>
      <c r="CW116" s="25">
        <f t="shared" si="352"/>
        <v>0.53420138461538458</v>
      </c>
      <c r="CX116" s="25">
        <f t="shared" si="353"/>
        <v>0.56551655959398472</v>
      </c>
      <c r="CY116" s="45"/>
      <c r="CZ116" s="45"/>
      <c r="DA116" s="45"/>
      <c r="DB116" s="25" t="str">
        <f t="shared" si="488"/>
        <v xml:space="preserve"> </v>
      </c>
      <c r="DC116" s="25" t="str">
        <f t="shared" si="337"/>
        <v xml:space="preserve"> </v>
      </c>
      <c r="DD116" s="45">
        <v>216000</v>
      </c>
      <c r="DE116" s="45">
        <v>7126.09</v>
      </c>
      <c r="DF116" s="45">
        <v>218718.92</v>
      </c>
      <c r="DG116" s="25">
        <f>IF(DE116&lt;=0," ",IF(DF116&lt;=0," ",IF(DE116/DF116*100&gt;200,"СВ.200",DE116/DF116)))</f>
        <v>3.2581040542811752E-2</v>
      </c>
      <c r="DH116" s="25">
        <f>IF(DE116&lt;=0," ",IF(DE116/DF116*100&gt;200,"св.200",DE116/DF116))</f>
        <v>3.2581040542811752E-2</v>
      </c>
      <c r="DI116" s="45">
        <v>10515.7</v>
      </c>
      <c r="DJ116" s="45">
        <v>6465.49</v>
      </c>
      <c r="DK116" s="25">
        <f t="shared" si="519"/>
        <v>1.6264351193799698</v>
      </c>
      <c r="DL116" s="45"/>
      <c r="DM116" s="45"/>
      <c r="DN116" s="45"/>
      <c r="DO116" s="25" t="str">
        <f t="shared" si="490"/>
        <v xml:space="preserve"> </v>
      </c>
      <c r="DP116" s="25" t="str">
        <f t="shared" si="341"/>
        <v xml:space="preserve"> </v>
      </c>
      <c r="DQ116" s="45">
        <v>92139.199999999997</v>
      </c>
      <c r="DR116" s="45">
        <v>77133.61</v>
      </c>
      <c r="DS116" s="31"/>
      <c r="DT116" s="25">
        <f t="shared" si="449"/>
        <v>0.83714217184433992</v>
      </c>
      <c r="DU116" s="25" t="str">
        <f t="shared" si="540"/>
        <v xml:space="preserve"> </v>
      </c>
    </row>
    <row r="117" spans="1:125" s="29" customFormat="1" ht="16.5" customHeight="1" outlineLevel="1" x14ac:dyDescent="0.25">
      <c r="A117" s="16">
        <f>A116+1</f>
        <v>94</v>
      </c>
      <c r="B117" s="8" t="s">
        <v>55</v>
      </c>
      <c r="C117" s="24">
        <f t="shared" si="546"/>
        <v>1572150</v>
      </c>
      <c r="D117" s="24">
        <f t="shared" si="547"/>
        <v>1419807.72</v>
      </c>
      <c r="E117" s="24">
        <f t="shared" si="548"/>
        <v>1043771.6799999999</v>
      </c>
      <c r="F117" s="25">
        <f t="shared" si="510"/>
        <v>0.9030993989123175</v>
      </c>
      <c r="G117" s="25">
        <f t="shared" si="511"/>
        <v>1.3602665671097727</v>
      </c>
      <c r="H117" s="15">
        <f t="shared" si="549"/>
        <v>1092150</v>
      </c>
      <c r="I117" s="20">
        <f t="shared" si="549"/>
        <v>876846.26</v>
      </c>
      <c r="J117" s="15">
        <f t="shared" si="549"/>
        <v>728921.98</v>
      </c>
      <c r="K117" s="25">
        <f t="shared" si="478"/>
        <v>0.80286248225976287</v>
      </c>
      <c r="L117" s="25">
        <f t="shared" si="303"/>
        <v>1.2029356831851881</v>
      </c>
      <c r="M117" s="45">
        <v>495850</v>
      </c>
      <c r="N117" s="45">
        <v>409110.4</v>
      </c>
      <c r="O117" s="45">
        <v>372431</v>
      </c>
      <c r="P117" s="25">
        <f t="shared" si="479"/>
        <v>0.82506887163456699</v>
      </c>
      <c r="Q117" s="25">
        <f t="shared" si="305"/>
        <v>1.0984864310436027</v>
      </c>
      <c r="R117" s="45"/>
      <c r="S117" s="45"/>
      <c r="T117" s="45"/>
      <c r="U117" s="25" t="str">
        <f t="shared" si="480"/>
        <v xml:space="preserve"> </v>
      </c>
      <c r="V117" s="25" t="str">
        <f t="shared" ref="V117:V121" si="553">IF(S117=0," ",IF(S117/T117*100&gt;200,"св.200",S117/T117))</f>
        <v xml:space="preserve"> </v>
      </c>
      <c r="W117" s="45"/>
      <c r="X117" s="45"/>
      <c r="Y117" s="45"/>
      <c r="Z117" s="25" t="str">
        <f t="shared" si="481"/>
        <v xml:space="preserve"> </v>
      </c>
      <c r="AA117" s="25" t="str">
        <f t="shared" si="309"/>
        <v xml:space="preserve"> </v>
      </c>
      <c r="AB117" s="45">
        <v>53000</v>
      </c>
      <c r="AC117" s="45">
        <v>16838.88</v>
      </c>
      <c r="AD117" s="45">
        <v>-5589.21</v>
      </c>
      <c r="AE117" s="25">
        <f t="shared" si="482"/>
        <v>0.31771471698113207</v>
      </c>
      <c r="AF117" s="25">
        <f t="shared" si="311"/>
        <v>-3.0127477765194008</v>
      </c>
      <c r="AG117" s="45">
        <v>543000</v>
      </c>
      <c r="AH117" s="45">
        <v>450896.98</v>
      </c>
      <c r="AI117" s="45">
        <v>361930.19</v>
      </c>
      <c r="AJ117" s="25">
        <f t="shared" si="483"/>
        <v>0.83038117863720073</v>
      </c>
      <c r="AK117" s="25">
        <f t="shared" si="313"/>
        <v>1.245812016952772</v>
      </c>
      <c r="AL117" s="45">
        <v>300</v>
      </c>
      <c r="AM117" s="45"/>
      <c r="AN117" s="45">
        <v>150</v>
      </c>
      <c r="AO117" s="25" t="str">
        <f t="shared" si="459"/>
        <v xml:space="preserve"> </v>
      </c>
      <c r="AP117" s="25"/>
      <c r="AQ117" s="9">
        <f t="shared" si="550"/>
        <v>480000</v>
      </c>
      <c r="AR117" s="9">
        <f t="shared" ref="AR117:AR121" si="554">AW117+BB117+BG117+BL117+BQ117+BV117+CA117+CF117+CZ117+DE117+DM117+CU117+DI117+DR117</f>
        <v>542961.46</v>
      </c>
      <c r="AS117" s="9">
        <f t="shared" si="551"/>
        <v>314849.7</v>
      </c>
      <c r="AT117" s="25">
        <f t="shared" si="484"/>
        <v>1.1311697083333332</v>
      </c>
      <c r="AU117" s="25">
        <f t="shared" si="317"/>
        <v>1.7245100122375849</v>
      </c>
      <c r="AV117" s="45"/>
      <c r="AW117" s="45"/>
      <c r="AX117" s="45"/>
      <c r="AY117" s="25" t="str">
        <f t="shared" si="485"/>
        <v xml:space="preserve"> </v>
      </c>
      <c r="AZ117" s="25" t="str">
        <f t="shared" si="319"/>
        <v xml:space="preserve"> </v>
      </c>
      <c r="BA117" s="45"/>
      <c r="BB117" s="45"/>
      <c r="BC117" s="45"/>
      <c r="BD117" s="25" t="str">
        <f t="shared" si="320"/>
        <v xml:space="preserve"> </v>
      </c>
      <c r="BE117" s="25" t="str">
        <f t="shared" si="321"/>
        <v xml:space="preserve"> </v>
      </c>
      <c r="BF117" s="45">
        <v>230000</v>
      </c>
      <c r="BG117" s="45">
        <v>257437.7</v>
      </c>
      <c r="BH117" s="45">
        <v>130426.14</v>
      </c>
      <c r="BI117" s="25">
        <f t="shared" si="486"/>
        <v>1.1192943478260871</v>
      </c>
      <c r="BJ117" s="25">
        <f t="shared" si="323"/>
        <v>1.9738198186345162</v>
      </c>
      <c r="BK117" s="45"/>
      <c r="BL117" s="45"/>
      <c r="BM117" s="45"/>
      <c r="BN117" s="25" t="str">
        <f t="shared" si="544"/>
        <v xml:space="preserve"> </v>
      </c>
      <c r="BO117" s="25" t="str">
        <f t="shared" si="325"/>
        <v xml:space="preserve"> </v>
      </c>
      <c r="BP117" s="45">
        <v>50000</v>
      </c>
      <c r="BQ117" s="45">
        <v>29298.11</v>
      </c>
      <c r="BR117" s="45">
        <v>54173.120000000003</v>
      </c>
      <c r="BS117" s="25">
        <f t="shared" si="487"/>
        <v>0.58596219999999999</v>
      </c>
      <c r="BT117" s="25">
        <f t="shared" si="327"/>
        <v>0.5408237517056429</v>
      </c>
      <c r="BU117" s="45">
        <v>200000</v>
      </c>
      <c r="BV117" s="45">
        <v>256225.65</v>
      </c>
      <c r="BW117" s="45">
        <v>130250.44</v>
      </c>
      <c r="BX117" s="25">
        <f t="shared" si="468"/>
        <v>1.2811282500000001</v>
      </c>
      <c r="BY117" s="25">
        <f t="shared" si="329"/>
        <v>1.9671768479246596</v>
      </c>
      <c r="BZ117" s="45"/>
      <c r="CA117" s="45"/>
      <c r="CB117" s="45"/>
      <c r="CC117" s="25" t="str">
        <f t="shared" si="521"/>
        <v xml:space="preserve"> </v>
      </c>
      <c r="CD117" s="25" t="str">
        <f t="shared" si="330"/>
        <v xml:space="preserve"> </v>
      </c>
      <c r="CE117" s="24">
        <f t="shared" si="552"/>
        <v>0</v>
      </c>
      <c r="CF117" s="24">
        <f t="shared" si="552"/>
        <v>0</v>
      </c>
      <c r="CG117" s="24">
        <f t="shared" si="552"/>
        <v>0</v>
      </c>
      <c r="CH117" s="25" t="str">
        <f t="shared" si="536"/>
        <v xml:space="preserve"> </v>
      </c>
      <c r="CI117" s="25" t="str">
        <f t="shared" si="350"/>
        <v xml:space="preserve"> </v>
      </c>
      <c r="CJ117" s="45"/>
      <c r="CK117" s="45"/>
      <c r="CL117" s="45"/>
      <c r="CM117" s="25" t="str">
        <f t="shared" si="333"/>
        <v xml:space="preserve"> </v>
      </c>
      <c r="CN117" s="25" t="str">
        <f t="shared" si="351"/>
        <v xml:space="preserve"> </v>
      </c>
      <c r="CO117" s="45"/>
      <c r="CP117" s="45"/>
      <c r="CQ117" s="45"/>
      <c r="CR117" s="25" t="str">
        <f t="shared" si="334"/>
        <v xml:space="preserve"> </v>
      </c>
      <c r="CS117" s="25" t="str">
        <f t="shared" si="335"/>
        <v xml:space="preserve"> </v>
      </c>
      <c r="CT117" s="45"/>
      <c r="CU117" s="45"/>
      <c r="CV117" s="31"/>
      <c r="CW117" s="25" t="str">
        <f t="shared" si="352"/>
        <v xml:space="preserve"> </v>
      </c>
      <c r="CX117" s="25" t="str">
        <f t="shared" si="353"/>
        <v xml:space="preserve"> </v>
      </c>
      <c r="CY117" s="45"/>
      <c r="CZ117" s="45"/>
      <c r="DA117" s="45"/>
      <c r="DB117" s="25" t="str">
        <f t="shared" si="488"/>
        <v xml:space="preserve"> </v>
      </c>
      <c r="DC117" s="25" t="str">
        <f t="shared" si="337"/>
        <v xml:space="preserve"> </v>
      </c>
      <c r="DD117" s="45"/>
      <c r="DE117" s="45"/>
      <c r="DF117" s="45"/>
      <c r="DG117" s="25" t="str">
        <f>IF(DE117&lt;=0," ",IF(DF117&lt;=0," ",IF(DE117/DF117*100&gt;200,"СВ.200",DE117/DF117)))</f>
        <v xml:space="preserve"> </v>
      </c>
      <c r="DH117" s="25" t="str">
        <f t="shared" si="339"/>
        <v xml:space="preserve"> </v>
      </c>
      <c r="DI117" s="45"/>
      <c r="DJ117" s="45"/>
      <c r="DK117" s="25" t="str">
        <f t="shared" si="519"/>
        <v xml:space="preserve"> </v>
      </c>
      <c r="DL117" s="45"/>
      <c r="DM117" s="45"/>
      <c r="DN117" s="45"/>
      <c r="DO117" s="25" t="str">
        <f t="shared" si="490"/>
        <v xml:space="preserve"> </v>
      </c>
      <c r="DP117" s="25" t="str">
        <f t="shared" si="341"/>
        <v xml:space="preserve"> </v>
      </c>
      <c r="DQ117" s="45"/>
      <c r="DR117" s="45"/>
      <c r="DS117" s="31"/>
      <c r="DT117" s="25" t="str">
        <f t="shared" si="449"/>
        <v xml:space="preserve"> </v>
      </c>
      <c r="DU117" s="25" t="str">
        <f t="shared" si="540"/>
        <v xml:space="preserve"> </v>
      </c>
    </row>
    <row r="118" spans="1:125" s="29" customFormat="1" ht="16.5" customHeight="1" outlineLevel="1" x14ac:dyDescent="0.25">
      <c r="A118" s="16">
        <f t="shared" ref="A118:A121" si="555">A117+1</f>
        <v>95</v>
      </c>
      <c r="B118" s="8" t="s">
        <v>21</v>
      </c>
      <c r="C118" s="24">
        <f t="shared" si="546"/>
        <v>1830243</v>
      </c>
      <c r="D118" s="24">
        <f t="shared" si="547"/>
        <v>1306753.06</v>
      </c>
      <c r="E118" s="24">
        <f t="shared" si="548"/>
        <v>911026.76000000013</v>
      </c>
      <c r="F118" s="25">
        <f t="shared" si="510"/>
        <v>0.7139779034805761</v>
      </c>
      <c r="G118" s="25">
        <f t="shared" si="511"/>
        <v>1.4343739584554025</v>
      </c>
      <c r="H118" s="15">
        <f t="shared" si="549"/>
        <v>1745243</v>
      </c>
      <c r="I118" s="20">
        <f t="shared" si="549"/>
        <v>1240103.9200000002</v>
      </c>
      <c r="J118" s="15">
        <f t="shared" si="549"/>
        <v>813872.02000000014</v>
      </c>
      <c r="K118" s="25">
        <f t="shared" si="478"/>
        <v>0.71056232283985676</v>
      </c>
      <c r="L118" s="25">
        <f t="shared" si="303"/>
        <v>1.5237087521450854</v>
      </c>
      <c r="M118" s="45">
        <v>323700</v>
      </c>
      <c r="N118" s="45">
        <v>230326.88</v>
      </c>
      <c r="O118" s="45">
        <v>217403.42</v>
      </c>
      <c r="P118" s="25">
        <f t="shared" si="479"/>
        <v>0.7115442693852333</v>
      </c>
      <c r="Q118" s="25">
        <f t="shared" si="305"/>
        <v>1.0594446030333837</v>
      </c>
      <c r="R118" s="45"/>
      <c r="S118" s="45"/>
      <c r="T118" s="45"/>
      <c r="U118" s="25" t="str">
        <f t="shared" si="480"/>
        <v xml:space="preserve"> </v>
      </c>
      <c r="V118" s="25" t="str">
        <f t="shared" si="553"/>
        <v xml:space="preserve"> </v>
      </c>
      <c r="W118" s="45">
        <v>10543</v>
      </c>
      <c r="X118" s="45"/>
      <c r="Y118" s="45"/>
      <c r="Z118" s="25" t="str">
        <f t="shared" si="481"/>
        <v xml:space="preserve"> </v>
      </c>
      <c r="AA118" s="25" t="str">
        <f t="shared" si="309"/>
        <v xml:space="preserve"> </v>
      </c>
      <c r="AB118" s="45">
        <v>410000</v>
      </c>
      <c r="AC118" s="45">
        <v>164652.79999999999</v>
      </c>
      <c r="AD118" s="45">
        <v>44452.800000000003</v>
      </c>
      <c r="AE118" s="25">
        <f t="shared" si="482"/>
        <v>0.40159219512195121</v>
      </c>
      <c r="AF118" s="25" t="str">
        <f t="shared" si="311"/>
        <v>св.200</v>
      </c>
      <c r="AG118" s="45">
        <v>1000000</v>
      </c>
      <c r="AH118" s="45">
        <v>844824.24</v>
      </c>
      <c r="AI118" s="45">
        <v>551015.80000000005</v>
      </c>
      <c r="AJ118" s="25">
        <f t="shared" si="483"/>
        <v>0.84482424</v>
      </c>
      <c r="AK118" s="25">
        <f t="shared" si="313"/>
        <v>1.5332123688649217</v>
      </c>
      <c r="AL118" s="45">
        <v>1000</v>
      </c>
      <c r="AM118" s="45">
        <v>300</v>
      </c>
      <c r="AN118" s="45">
        <v>1000</v>
      </c>
      <c r="AO118" s="25">
        <f t="shared" si="459"/>
        <v>0.3</v>
      </c>
      <c r="AP118" s="25">
        <f t="shared" si="314"/>
        <v>0.3</v>
      </c>
      <c r="AQ118" s="9">
        <f t="shared" si="550"/>
        <v>85000</v>
      </c>
      <c r="AR118" s="9">
        <f t="shared" si="554"/>
        <v>66649.14</v>
      </c>
      <c r="AS118" s="9">
        <f t="shared" si="551"/>
        <v>97154.74</v>
      </c>
      <c r="AT118" s="25">
        <f t="shared" si="484"/>
        <v>0.78410752941176465</v>
      </c>
      <c r="AU118" s="25">
        <f t="shared" si="317"/>
        <v>0.68601017304971423</v>
      </c>
      <c r="AV118" s="45"/>
      <c r="AW118" s="45"/>
      <c r="AX118" s="45"/>
      <c r="AY118" s="25" t="str">
        <f t="shared" si="485"/>
        <v xml:space="preserve"> </v>
      </c>
      <c r="AZ118" s="25" t="str">
        <f t="shared" si="319"/>
        <v xml:space="preserve"> </v>
      </c>
      <c r="BA118" s="45"/>
      <c r="BB118" s="45"/>
      <c r="BC118" s="45"/>
      <c r="BD118" s="25" t="str">
        <f t="shared" si="320"/>
        <v xml:space="preserve"> </v>
      </c>
      <c r="BE118" s="25" t="str">
        <f t="shared" si="321"/>
        <v xml:space="preserve"> </v>
      </c>
      <c r="BF118" s="45"/>
      <c r="BG118" s="45"/>
      <c r="BH118" s="45"/>
      <c r="BI118" s="25" t="str">
        <f t="shared" si="486"/>
        <v xml:space="preserve"> </v>
      </c>
      <c r="BJ118" s="25" t="str">
        <f>IF(BG118=0," ",IF(BG118/BH118*100&gt;200,"св.200",BG118/BH118))</f>
        <v xml:space="preserve"> </v>
      </c>
      <c r="BK118" s="45"/>
      <c r="BL118" s="45"/>
      <c r="BM118" s="45"/>
      <c r="BN118" s="25" t="str">
        <f t="shared" si="544"/>
        <v xml:space="preserve"> </v>
      </c>
      <c r="BO118" s="25" t="str">
        <f t="shared" si="325"/>
        <v xml:space="preserve"> </v>
      </c>
      <c r="BP118" s="45">
        <v>70000</v>
      </c>
      <c r="BQ118" s="45">
        <v>66649.14</v>
      </c>
      <c r="BR118" s="45">
        <v>92354.74</v>
      </c>
      <c r="BS118" s="25">
        <f t="shared" si="487"/>
        <v>0.95213057142857138</v>
      </c>
      <c r="BT118" s="25">
        <f t="shared" si="327"/>
        <v>0.72166452961699634</v>
      </c>
      <c r="BU118" s="45">
        <v>15000</v>
      </c>
      <c r="BV118" s="45"/>
      <c r="BW118" s="45">
        <v>4800</v>
      </c>
      <c r="BX118" s="25" t="str">
        <f t="shared" si="468"/>
        <v xml:space="preserve"> </v>
      </c>
      <c r="BY118" s="25" t="str">
        <f>IF(BV118=0," ",IF(BV118/BW118*100&gt;200,"св.200",BV118/BW118))</f>
        <v xml:space="preserve"> </v>
      </c>
      <c r="BZ118" s="45"/>
      <c r="CA118" s="45"/>
      <c r="CB118" s="45"/>
      <c r="CC118" s="25" t="str">
        <f t="shared" si="521"/>
        <v xml:space="preserve"> </v>
      </c>
      <c r="CD118" s="25" t="str">
        <f t="shared" si="330"/>
        <v xml:space="preserve"> </v>
      </c>
      <c r="CE118" s="24">
        <f t="shared" si="552"/>
        <v>0</v>
      </c>
      <c r="CF118" s="24">
        <f t="shared" si="552"/>
        <v>0</v>
      </c>
      <c r="CG118" s="24">
        <f t="shared" si="552"/>
        <v>0</v>
      </c>
      <c r="CH118" s="25" t="str">
        <f t="shared" si="332"/>
        <v xml:space="preserve"> </v>
      </c>
      <c r="CI118" s="25" t="str">
        <f t="shared" si="350"/>
        <v xml:space="preserve"> </v>
      </c>
      <c r="CJ118" s="45"/>
      <c r="CK118" s="45"/>
      <c r="CL118" s="45"/>
      <c r="CM118" s="25" t="str">
        <f t="shared" si="333"/>
        <v xml:space="preserve"> </v>
      </c>
      <c r="CN118" s="25" t="str">
        <f t="shared" si="351"/>
        <v xml:space="preserve"> </v>
      </c>
      <c r="CO118" s="45"/>
      <c r="CP118" s="45"/>
      <c r="CQ118" s="45"/>
      <c r="CR118" s="25" t="str">
        <f t="shared" si="334"/>
        <v xml:space="preserve"> </v>
      </c>
      <c r="CS118" s="25" t="str">
        <f t="shared" si="335"/>
        <v xml:space="preserve"> </v>
      </c>
      <c r="CT118" s="45"/>
      <c r="CU118" s="45"/>
      <c r="CV118" s="45"/>
      <c r="CW118" s="25" t="str">
        <f t="shared" si="352"/>
        <v xml:space="preserve"> </v>
      </c>
      <c r="CX118" s="25" t="str">
        <f t="shared" si="353"/>
        <v xml:space="preserve"> </v>
      </c>
      <c r="CY118" s="45"/>
      <c r="CZ118" s="45"/>
      <c r="DA118" s="45"/>
      <c r="DB118" s="25" t="str">
        <f t="shared" si="488"/>
        <v xml:space="preserve"> </v>
      </c>
      <c r="DC118" s="25" t="str">
        <f t="shared" si="337"/>
        <v xml:space="preserve"> </v>
      </c>
      <c r="DD118" s="45"/>
      <c r="DE118" s="45"/>
      <c r="DF118" s="45"/>
      <c r="DG118" s="25" t="str">
        <f>IF(DE118&lt;=0," ",IF(DF118&lt;=0," ",IF(DE118/DF118*100&gt;200,"СВ.200",DE118/DF118)))</f>
        <v xml:space="preserve"> </v>
      </c>
      <c r="DH118" s="25" t="str">
        <f t="shared" si="339"/>
        <v xml:space="preserve"> </v>
      </c>
      <c r="DI118" s="45"/>
      <c r="DJ118" s="45"/>
      <c r="DK118" s="25" t="str">
        <f t="shared" si="519"/>
        <v xml:space="preserve"> </v>
      </c>
      <c r="DL118" s="45"/>
      <c r="DM118" s="45"/>
      <c r="DN118" s="45"/>
      <c r="DO118" s="25" t="str">
        <f t="shared" si="490"/>
        <v xml:space="preserve"> </v>
      </c>
      <c r="DP118" s="25" t="str">
        <f t="shared" si="341"/>
        <v xml:space="preserve"> </v>
      </c>
      <c r="DQ118" s="45"/>
      <c r="DR118" s="45"/>
      <c r="DS118" s="31"/>
      <c r="DT118" s="25" t="str">
        <f t="shared" si="449"/>
        <v xml:space="preserve"> </v>
      </c>
      <c r="DU118" s="25" t="str">
        <f t="shared" si="540"/>
        <v xml:space="preserve"> </v>
      </c>
    </row>
    <row r="119" spans="1:125" s="29" customFormat="1" ht="16.5" customHeight="1" outlineLevel="1" x14ac:dyDescent="0.25">
      <c r="A119" s="16">
        <f t="shared" si="555"/>
        <v>96</v>
      </c>
      <c r="B119" s="8" t="s">
        <v>25</v>
      </c>
      <c r="C119" s="24">
        <f t="shared" si="546"/>
        <v>1718865</v>
      </c>
      <c r="D119" s="24">
        <f t="shared" si="547"/>
        <v>708342.23</v>
      </c>
      <c r="E119" s="24">
        <f t="shared" si="548"/>
        <v>718635.47000000009</v>
      </c>
      <c r="F119" s="25">
        <f t="shared" si="510"/>
        <v>0.41209881520654618</v>
      </c>
      <c r="G119" s="25">
        <f t="shared" si="511"/>
        <v>0.98567668807107434</v>
      </c>
      <c r="H119" s="15">
        <f t="shared" si="549"/>
        <v>1708865</v>
      </c>
      <c r="I119" s="20">
        <f t="shared" si="549"/>
        <v>704811.59</v>
      </c>
      <c r="J119" s="15">
        <f t="shared" si="549"/>
        <v>713321.06</v>
      </c>
      <c r="K119" s="25">
        <f t="shared" si="478"/>
        <v>0.41244427734197842</v>
      </c>
      <c r="L119" s="25">
        <f t="shared" si="303"/>
        <v>0.98807063119656091</v>
      </c>
      <c r="M119" s="45">
        <v>538165</v>
      </c>
      <c r="N119" s="45">
        <v>404106.26</v>
      </c>
      <c r="O119" s="45">
        <v>411155.42</v>
      </c>
      <c r="P119" s="25">
        <f t="shared" si="479"/>
        <v>0.75089658376148583</v>
      </c>
      <c r="Q119" s="25">
        <f t="shared" si="305"/>
        <v>0.98285524242876332</v>
      </c>
      <c r="R119" s="45"/>
      <c r="S119" s="45"/>
      <c r="T119" s="45"/>
      <c r="U119" s="25" t="str">
        <f t="shared" si="480"/>
        <v xml:space="preserve"> </v>
      </c>
      <c r="V119" s="25" t="str">
        <f t="shared" si="553"/>
        <v xml:space="preserve"> </v>
      </c>
      <c r="W119" s="45"/>
      <c r="X119" s="45"/>
      <c r="Y119" s="45"/>
      <c r="Z119" s="25" t="str">
        <f t="shared" si="481"/>
        <v xml:space="preserve"> </v>
      </c>
      <c r="AA119" s="25" t="str">
        <f t="shared" si="309"/>
        <v xml:space="preserve"> </v>
      </c>
      <c r="AB119" s="45">
        <v>240000</v>
      </c>
      <c r="AC119" s="45">
        <v>80425.34</v>
      </c>
      <c r="AD119" s="45">
        <v>9337.26</v>
      </c>
      <c r="AE119" s="25">
        <f t="shared" si="482"/>
        <v>0.33510558333333335</v>
      </c>
      <c r="AF119" s="25" t="str">
        <f t="shared" si="311"/>
        <v>св.200</v>
      </c>
      <c r="AG119" s="45">
        <v>930500</v>
      </c>
      <c r="AH119" s="45">
        <v>219509.99</v>
      </c>
      <c r="AI119" s="45">
        <v>292628.38</v>
      </c>
      <c r="AJ119" s="25">
        <f t="shared" si="483"/>
        <v>0.23590541644277269</v>
      </c>
      <c r="AK119" s="25">
        <f t="shared" si="313"/>
        <v>0.75013226673366395</v>
      </c>
      <c r="AL119" s="45">
        <v>200</v>
      </c>
      <c r="AM119" s="45">
        <v>770</v>
      </c>
      <c r="AN119" s="45">
        <v>200</v>
      </c>
      <c r="AO119" s="25" t="str">
        <f t="shared" ref="AO119:AO143" si="556">IF(AM119&lt;=0," ",IF(AL119&lt;=0," ",IF(AM119/AL119*100&gt;200,"СВ.200",AM119/AL119)))</f>
        <v>СВ.200</v>
      </c>
      <c r="AP119" s="25" t="str">
        <f t="shared" si="314"/>
        <v>св.200</v>
      </c>
      <c r="AQ119" s="9">
        <f t="shared" si="550"/>
        <v>10000</v>
      </c>
      <c r="AR119" s="9">
        <f t="shared" si="554"/>
        <v>3530.64</v>
      </c>
      <c r="AS119" s="9">
        <f t="shared" si="551"/>
        <v>5314.41</v>
      </c>
      <c r="AT119" s="25">
        <f t="shared" si="484"/>
        <v>0.35306399999999999</v>
      </c>
      <c r="AU119" s="25">
        <f t="shared" si="317"/>
        <v>0.66435220466618117</v>
      </c>
      <c r="AV119" s="45"/>
      <c r="AW119" s="45"/>
      <c r="AX119" s="45"/>
      <c r="AY119" s="25" t="str">
        <f t="shared" si="485"/>
        <v xml:space="preserve"> </v>
      </c>
      <c r="AZ119" s="25" t="str">
        <f t="shared" si="319"/>
        <v xml:space="preserve"> </v>
      </c>
      <c r="BA119" s="45"/>
      <c r="BB119" s="45"/>
      <c r="BC119" s="45"/>
      <c r="BD119" s="25" t="str">
        <f t="shared" si="320"/>
        <v xml:space="preserve"> </v>
      </c>
      <c r="BE119" s="25" t="str">
        <f t="shared" si="321"/>
        <v xml:space="preserve"> </v>
      </c>
      <c r="BF119" s="45"/>
      <c r="BG119" s="45"/>
      <c r="BH119" s="45"/>
      <c r="BI119" s="25" t="str">
        <f t="shared" si="486"/>
        <v xml:space="preserve"> </v>
      </c>
      <c r="BJ119" s="25" t="str">
        <f t="shared" si="323"/>
        <v xml:space="preserve"> </v>
      </c>
      <c r="BK119" s="45"/>
      <c r="BL119" s="45"/>
      <c r="BM119" s="45"/>
      <c r="BN119" s="25" t="str">
        <f t="shared" si="544"/>
        <v xml:space="preserve"> </v>
      </c>
      <c r="BO119" s="25" t="str">
        <f t="shared" si="325"/>
        <v xml:space="preserve"> </v>
      </c>
      <c r="BP119" s="45">
        <v>10000</v>
      </c>
      <c r="BQ119" s="45">
        <v>3530.64</v>
      </c>
      <c r="BR119" s="45">
        <v>3849.72</v>
      </c>
      <c r="BS119" s="25">
        <f t="shared" si="487"/>
        <v>0.35306399999999999</v>
      </c>
      <c r="BT119" s="25">
        <f t="shared" si="327"/>
        <v>0.91711604999844143</v>
      </c>
      <c r="BU119" s="45"/>
      <c r="BV119" s="45"/>
      <c r="BW119" s="45">
        <v>1464.69</v>
      </c>
      <c r="BX119" s="25" t="str">
        <f t="shared" si="468"/>
        <v xml:space="preserve"> </v>
      </c>
      <c r="BY119" s="25">
        <f t="shared" si="329"/>
        <v>0</v>
      </c>
      <c r="BZ119" s="45"/>
      <c r="CA119" s="45"/>
      <c r="CB119" s="45"/>
      <c r="CC119" s="25" t="str">
        <f t="shared" si="521"/>
        <v xml:space="preserve"> </v>
      </c>
      <c r="CD119" s="25" t="str">
        <f t="shared" si="330"/>
        <v xml:space="preserve"> </v>
      </c>
      <c r="CE119" s="24">
        <f t="shared" si="552"/>
        <v>0</v>
      </c>
      <c r="CF119" s="24">
        <f t="shared" si="552"/>
        <v>0</v>
      </c>
      <c r="CG119" s="24">
        <f t="shared" si="552"/>
        <v>0</v>
      </c>
      <c r="CH119" s="25" t="str">
        <f t="shared" si="332"/>
        <v xml:space="preserve"> </v>
      </c>
      <c r="CI119" s="25" t="str">
        <f t="shared" si="350"/>
        <v xml:space="preserve"> </v>
      </c>
      <c r="CJ119" s="45"/>
      <c r="CK119" s="45"/>
      <c r="CL119" s="45"/>
      <c r="CM119" s="25" t="str">
        <f t="shared" si="333"/>
        <v xml:space="preserve"> </v>
      </c>
      <c r="CN119" s="25" t="str">
        <f t="shared" si="351"/>
        <v xml:space="preserve"> </v>
      </c>
      <c r="CO119" s="45"/>
      <c r="CP119" s="45"/>
      <c r="CQ119" s="45"/>
      <c r="CR119" s="25" t="str">
        <f t="shared" si="334"/>
        <v xml:space="preserve"> </v>
      </c>
      <c r="CS119" s="25" t="str">
        <f t="shared" si="335"/>
        <v xml:space="preserve"> </v>
      </c>
      <c r="CT119" s="45"/>
      <c r="CU119" s="45"/>
      <c r="CV119" s="45"/>
      <c r="CW119" s="25" t="str">
        <f t="shared" si="352"/>
        <v xml:space="preserve"> </v>
      </c>
      <c r="CX119" s="25" t="str">
        <f t="shared" si="353"/>
        <v xml:space="preserve"> </v>
      </c>
      <c r="CY119" s="45"/>
      <c r="CZ119" s="45"/>
      <c r="DA119" s="45"/>
      <c r="DB119" s="25" t="str">
        <f t="shared" si="488"/>
        <v xml:space="preserve"> </v>
      </c>
      <c r="DC119" s="25" t="str">
        <f t="shared" si="337"/>
        <v xml:space="preserve"> </v>
      </c>
      <c r="DD119" s="45"/>
      <c r="DE119" s="45"/>
      <c r="DF119" s="45"/>
      <c r="DG119" s="25" t="str">
        <f t="shared" si="489"/>
        <v xml:space="preserve"> </v>
      </c>
      <c r="DH119" s="25" t="str">
        <f t="shared" si="339"/>
        <v xml:space="preserve"> </v>
      </c>
      <c r="DI119" s="45"/>
      <c r="DJ119" s="45"/>
      <c r="DK119" s="25" t="str">
        <f t="shared" si="519"/>
        <v xml:space="preserve"> </v>
      </c>
      <c r="DL119" s="45"/>
      <c r="DM119" s="45"/>
      <c r="DN119" s="45"/>
      <c r="DO119" s="25" t="str">
        <f t="shared" si="490"/>
        <v xml:space="preserve"> </v>
      </c>
      <c r="DP119" s="25" t="str">
        <f t="shared" si="341"/>
        <v xml:space="preserve"> </v>
      </c>
      <c r="DQ119" s="45"/>
      <c r="DR119" s="45"/>
      <c r="DS119" s="31"/>
      <c r="DT119" s="25" t="str">
        <f t="shared" si="449"/>
        <v xml:space="preserve"> </v>
      </c>
      <c r="DU119" s="25" t="str">
        <f t="shared" si="540"/>
        <v xml:space="preserve"> </v>
      </c>
    </row>
    <row r="120" spans="1:125" s="29" customFormat="1" ht="16.5" customHeight="1" outlineLevel="1" x14ac:dyDescent="0.25">
      <c r="A120" s="16">
        <f t="shared" si="555"/>
        <v>97</v>
      </c>
      <c r="B120" s="8" t="s">
        <v>63</v>
      </c>
      <c r="C120" s="24">
        <f t="shared" si="546"/>
        <v>2851942.5</v>
      </c>
      <c r="D120" s="24">
        <f t="shared" si="547"/>
        <v>1946141.83</v>
      </c>
      <c r="E120" s="24">
        <f t="shared" si="548"/>
        <v>1984356.8599999999</v>
      </c>
      <c r="F120" s="25">
        <f t="shared" si="510"/>
        <v>0.68239167865411032</v>
      </c>
      <c r="G120" s="25">
        <f t="shared" si="511"/>
        <v>0.9807418560792539</v>
      </c>
      <c r="H120" s="15">
        <f t="shared" si="549"/>
        <v>1986942.5</v>
      </c>
      <c r="I120" s="20">
        <f t="shared" si="549"/>
        <v>1250221.3899999999</v>
      </c>
      <c r="J120" s="15">
        <f t="shared" si="549"/>
        <v>1213161.26</v>
      </c>
      <c r="K120" s="25">
        <f t="shared" si="478"/>
        <v>0.6292187066309165</v>
      </c>
      <c r="L120" s="25">
        <f t="shared" si="303"/>
        <v>1.0305483955199821</v>
      </c>
      <c r="M120" s="45">
        <v>1100570</v>
      </c>
      <c r="N120" s="45">
        <v>680311.63</v>
      </c>
      <c r="O120" s="45">
        <v>709790.94</v>
      </c>
      <c r="P120" s="25">
        <f t="shared" si="479"/>
        <v>0.61814480678194028</v>
      </c>
      <c r="Q120" s="25">
        <f t="shared" si="305"/>
        <v>0.95846761583065576</v>
      </c>
      <c r="R120" s="45"/>
      <c r="S120" s="45"/>
      <c r="T120" s="45"/>
      <c r="U120" s="25" t="str">
        <f t="shared" si="480"/>
        <v xml:space="preserve"> </v>
      </c>
      <c r="V120" s="25" t="str">
        <f t="shared" si="553"/>
        <v xml:space="preserve"> </v>
      </c>
      <c r="W120" s="45">
        <v>22.5</v>
      </c>
      <c r="X120" s="45"/>
      <c r="Y120" s="45"/>
      <c r="Z120" s="25" t="str">
        <f t="shared" si="481"/>
        <v xml:space="preserve"> </v>
      </c>
      <c r="AA120" s="25" t="str">
        <f t="shared" si="309"/>
        <v xml:space="preserve"> </v>
      </c>
      <c r="AB120" s="45">
        <v>185000</v>
      </c>
      <c r="AC120" s="45">
        <v>12784.91</v>
      </c>
      <c r="AD120" s="45">
        <v>11371.79</v>
      </c>
      <c r="AE120" s="25">
        <f t="shared" si="482"/>
        <v>6.9107621621621623E-2</v>
      </c>
      <c r="AF120" s="25">
        <f t="shared" si="311"/>
        <v>1.1242653970922782</v>
      </c>
      <c r="AG120" s="45">
        <v>701200</v>
      </c>
      <c r="AH120" s="45">
        <v>557124.85</v>
      </c>
      <c r="AI120" s="45">
        <v>491998.53</v>
      </c>
      <c r="AJ120" s="25">
        <f>IF(AH120&lt;=0," ",IF(AG120&lt;=0," ",IF(AH120/AG120*100&gt;200,"СВ.200",AH120/AG120)))</f>
        <v>0.79453059041642893</v>
      </c>
      <c r="AK120" s="25">
        <f t="shared" si="313"/>
        <v>1.1323709646043048</v>
      </c>
      <c r="AL120" s="45">
        <v>150</v>
      </c>
      <c r="AM120" s="45"/>
      <c r="AN120" s="45"/>
      <c r="AO120" s="25" t="str">
        <f t="shared" si="556"/>
        <v xml:space="preserve"> </v>
      </c>
      <c r="AP120" s="25" t="str">
        <f t="shared" si="314"/>
        <v xml:space="preserve"> </v>
      </c>
      <c r="AQ120" s="9">
        <f t="shared" si="550"/>
        <v>865000</v>
      </c>
      <c r="AR120" s="9">
        <f t="shared" si="554"/>
        <v>695920.44000000006</v>
      </c>
      <c r="AS120" s="9">
        <f t="shared" si="551"/>
        <v>771195.6</v>
      </c>
      <c r="AT120" s="25">
        <f t="shared" si="484"/>
        <v>0.80453230057803471</v>
      </c>
      <c r="AU120" s="25">
        <f t="shared" si="317"/>
        <v>0.90239161115545796</v>
      </c>
      <c r="AV120" s="45"/>
      <c r="AW120" s="45"/>
      <c r="AX120" s="45"/>
      <c r="AY120" s="25" t="str">
        <f t="shared" si="485"/>
        <v xml:space="preserve"> </v>
      </c>
      <c r="AZ120" s="25" t="str">
        <f t="shared" si="319"/>
        <v xml:space="preserve"> </v>
      </c>
      <c r="BA120" s="45"/>
      <c r="BB120" s="45"/>
      <c r="BC120" s="45"/>
      <c r="BD120" s="25" t="str">
        <f t="shared" si="320"/>
        <v xml:space="preserve"> </v>
      </c>
      <c r="BE120" s="25" t="str">
        <f t="shared" si="321"/>
        <v xml:space="preserve"> </v>
      </c>
      <c r="BF120" s="45">
        <v>360000</v>
      </c>
      <c r="BG120" s="45">
        <v>655181.04</v>
      </c>
      <c r="BH120" s="45">
        <v>265434.78999999998</v>
      </c>
      <c r="BI120" s="25">
        <f t="shared" si="486"/>
        <v>1.8199473333333334</v>
      </c>
      <c r="BJ120" s="25" t="str">
        <f t="shared" si="323"/>
        <v>св.200</v>
      </c>
      <c r="BK120" s="45"/>
      <c r="BL120" s="45"/>
      <c r="BM120" s="45"/>
      <c r="BN120" s="25" t="str">
        <f t="shared" si="544"/>
        <v xml:space="preserve"> </v>
      </c>
      <c r="BO120" s="25" t="str">
        <f t="shared" si="325"/>
        <v xml:space="preserve"> </v>
      </c>
      <c r="BP120" s="45">
        <v>90000</v>
      </c>
      <c r="BQ120" s="45">
        <v>31739.4</v>
      </c>
      <c r="BR120" s="45">
        <v>70517.7</v>
      </c>
      <c r="BS120" s="25">
        <f t="shared" si="487"/>
        <v>0.35266000000000003</v>
      </c>
      <c r="BT120" s="25">
        <f>IF(BQ120=0," ",IF(BQ120/BR120*100&gt;200,"св.200",BQ120/BR120))</f>
        <v>0.450091253685245</v>
      </c>
      <c r="BU120" s="45">
        <v>415000</v>
      </c>
      <c r="BV120" s="45">
        <v>9000</v>
      </c>
      <c r="BW120" s="45">
        <v>435243.11</v>
      </c>
      <c r="BX120" s="25">
        <f>IF(BV120&lt;=0," ",IF(BU120&lt;=0," ",IF(BV120/BU120*100&gt;200,"СВ.200",BV120/BU120)))</f>
        <v>2.1686746987951807E-2</v>
      </c>
      <c r="BY120" s="25">
        <f t="shared" si="329"/>
        <v>2.0678098729696146E-2</v>
      </c>
      <c r="BZ120" s="45"/>
      <c r="CA120" s="45"/>
      <c r="CB120" s="45"/>
      <c r="CC120" s="25" t="str">
        <f t="shared" si="521"/>
        <v xml:space="preserve"> </v>
      </c>
      <c r="CD120" s="25" t="str">
        <f t="shared" si="330"/>
        <v xml:space="preserve"> </v>
      </c>
      <c r="CE120" s="24">
        <f t="shared" si="552"/>
        <v>0</v>
      </c>
      <c r="CF120" s="24">
        <f t="shared" si="552"/>
        <v>0</v>
      </c>
      <c r="CG120" s="24">
        <f t="shared" si="552"/>
        <v>0</v>
      </c>
      <c r="CH120" s="25" t="str">
        <f t="shared" si="332"/>
        <v xml:space="preserve"> </v>
      </c>
      <c r="CI120" s="25" t="str">
        <f>IF(CF120=0," ",IF(CF120/CG120*100&gt;200,"св.200",CF120/CG120))</f>
        <v xml:space="preserve"> </v>
      </c>
      <c r="CJ120" s="45"/>
      <c r="CK120" s="45"/>
      <c r="CL120" s="45"/>
      <c r="CM120" s="25" t="str">
        <f t="shared" si="333"/>
        <v xml:space="preserve"> </v>
      </c>
      <c r="CN120" s="25" t="str">
        <f t="shared" si="351"/>
        <v xml:space="preserve"> </v>
      </c>
      <c r="CO120" s="45"/>
      <c r="CP120" s="45"/>
      <c r="CQ120" s="45"/>
      <c r="CR120" s="25" t="str">
        <f t="shared" si="334"/>
        <v xml:space="preserve"> </v>
      </c>
      <c r="CS120" s="25" t="str">
        <f>IF(CP120=0," ",IF(CP120/CQ120*100&gt;200,"св.200",CP120/CQ120))</f>
        <v xml:space="preserve"> </v>
      </c>
      <c r="CT120" s="45"/>
      <c r="CU120" s="45"/>
      <c r="CV120" s="45"/>
      <c r="CW120" s="25" t="str">
        <f t="shared" si="352"/>
        <v xml:space="preserve"> </v>
      </c>
      <c r="CX120" s="25" t="str">
        <f t="shared" si="353"/>
        <v xml:space="preserve"> </v>
      </c>
      <c r="CY120" s="45"/>
      <c r="CZ120" s="45"/>
      <c r="DA120" s="45"/>
      <c r="DB120" s="25" t="str">
        <f t="shared" si="488"/>
        <v xml:space="preserve"> </v>
      </c>
      <c r="DC120" s="25" t="str">
        <f t="shared" si="337"/>
        <v xml:space="preserve"> </v>
      </c>
      <c r="DD120" s="45"/>
      <c r="DE120" s="45"/>
      <c r="DF120" s="45"/>
      <c r="DG120" s="25" t="str">
        <f t="shared" si="489"/>
        <v xml:space="preserve"> </v>
      </c>
      <c r="DH120" s="25" t="str">
        <f t="shared" si="339"/>
        <v xml:space="preserve"> </v>
      </c>
      <c r="DI120" s="45"/>
      <c r="DJ120" s="45"/>
      <c r="DK120" s="25" t="str">
        <f t="shared" si="519"/>
        <v xml:space="preserve"> </v>
      </c>
      <c r="DL120" s="45"/>
      <c r="DM120" s="45"/>
      <c r="DN120" s="45"/>
      <c r="DO120" s="25" t="str">
        <f t="shared" si="490"/>
        <v xml:space="preserve"> </v>
      </c>
      <c r="DP120" s="25" t="str">
        <f t="shared" si="341"/>
        <v xml:space="preserve"> </v>
      </c>
      <c r="DQ120" s="45"/>
      <c r="DR120" s="45"/>
      <c r="DS120" s="31"/>
      <c r="DT120" s="25" t="str">
        <f t="shared" si="449"/>
        <v xml:space="preserve"> </v>
      </c>
      <c r="DU120" s="25" t="str">
        <f t="shared" si="540"/>
        <v xml:space="preserve"> </v>
      </c>
    </row>
    <row r="121" spans="1:125" s="29" customFormat="1" ht="16.5" customHeight="1" outlineLevel="1" x14ac:dyDescent="0.25">
      <c r="A121" s="16">
        <f t="shared" si="555"/>
        <v>98</v>
      </c>
      <c r="B121" s="8" t="s">
        <v>85</v>
      </c>
      <c r="C121" s="24">
        <f t="shared" si="546"/>
        <v>1551994</v>
      </c>
      <c r="D121" s="24">
        <f t="shared" si="547"/>
        <v>696958.79999999993</v>
      </c>
      <c r="E121" s="24">
        <f t="shared" si="548"/>
        <v>422479.32</v>
      </c>
      <c r="F121" s="25">
        <f t="shared" si="510"/>
        <v>0.44907312786003034</v>
      </c>
      <c r="G121" s="25">
        <f t="shared" si="511"/>
        <v>1.6496873740470892</v>
      </c>
      <c r="H121" s="15">
        <f t="shared" si="549"/>
        <v>1501994</v>
      </c>
      <c r="I121" s="20">
        <f t="shared" si="549"/>
        <v>687382.98</v>
      </c>
      <c r="J121" s="15">
        <f t="shared" si="549"/>
        <v>378732.76</v>
      </c>
      <c r="K121" s="25">
        <f t="shared" si="478"/>
        <v>0.45764695464828753</v>
      </c>
      <c r="L121" s="25">
        <f t="shared" si="303"/>
        <v>1.814955167860314</v>
      </c>
      <c r="M121" s="45">
        <v>62260</v>
      </c>
      <c r="N121" s="45">
        <v>48644.04</v>
      </c>
      <c r="O121" s="45">
        <v>43269.68</v>
      </c>
      <c r="P121" s="25">
        <f t="shared" si="479"/>
        <v>0.78130485062640542</v>
      </c>
      <c r="Q121" s="25">
        <f t="shared" si="305"/>
        <v>1.1242061415753479</v>
      </c>
      <c r="R121" s="45"/>
      <c r="S121" s="45"/>
      <c r="T121" s="45"/>
      <c r="U121" s="25" t="str">
        <f t="shared" si="480"/>
        <v xml:space="preserve"> </v>
      </c>
      <c r="V121" s="25" t="str">
        <f t="shared" si="553"/>
        <v xml:space="preserve"> </v>
      </c>
      <c r="W121" s="45">
        <v>4434</v>
      </c>
      <c r="X121" s="45">
        <v>20107.38</v>
      </c>
      <c r="Y121" s="45">
        <v>8779.33</v>
      </c>
      <c r="Z121" s="25" t="str">
        <f t="shared" si="481"/>
        <v>СВ.200</v>
      </c>
      <c r="AA121" s="25" t="str">
        <f t="shared" si="309"/>
        <v>св.200</v>
      </c>
      <c r="AB121" s="45">
        <v>430300</v>
      </c>
      <c r="AC121" s="45">
        <v>45013.49</v>
      </c>
      <c r="AD121" s="45">
        <v>29847.68</v>
      </c>
      <c r="AE121" s="25">
        <f t="shared" si="482"/>
        <v>0.10460955147571462</v>
      </c>
      <c r="AF121" s="25">
        <f t="shared" si="311"/>
        <v>1.5081068277333447</v>
      </c>
      <c r="AG121" s="45">
        <v>1005000</v>
      </c>
      <c r="AH121" s="45">
        <v>573618.06999999995</v>
      </c>
      <c r="AI121" s="45">
        <v>296836.07</v>
      </c>
      <c r="AJ121" s="25">
        <f t="shared" si="483"/>
        <v>0.57076424875621889</v>
      </c>
      <c r="AK121" s="25">
        <f t="shared" si="313"/>
        <v>1.9324405891777234</v>
      </c>
      <c r="AL121" s="45"/>
      <c r="AM121" s="45"/>
      <c r="AN121" s="45"/>
      <c r="AO121" s="25" t="str">
        <f t="shared" si="556"/>
        <v xml:space="preserve"> </v>
      </c>
      <c r="AP121" s="25" t="str">
        <f t="shared" si="314"/>
        <v xml:space="preserve"> </v>
      </c>
      <c r="AQ121" s="9">
        <f t="shared" si="550"/>
        <v>50000</v>
      </c>
      <c r="AR121" s="9">
        <f t="shared" si="554"/>
        <v>9575.82</v>
      </c>
      <c r="AS121" s="9">
        <f t="shared" si="551"/>
        <v>43746.559999999998</v>
      </c>
      <c r="AT121" s="25">
        <f t="shared" si="484"/>
        <v>0.1915164</v>
      </c>
      <c r="AU121" s="25">
        <f t="shared" si="317"/>
        <v>0.2188930969657957</v>
      </c>
      <c r="AV121" s="45"/>
      <c r="AW121" s="45"/>
      <c r="AX121" s="45"/>
      <c r="AY121" s="25" t="str">
        <f t="shared" si="485"/>
        <v xml:space="preserve"> </v>
      </c>
      <c r="AZ121" s="25" t="str">
        <f t="shared" si="319"/>
        <v xml:space="preserve"> </v>
      </c>
      <c r="BA121" s="45"/>
      <c r="BB121" s="45"/>
      <c r="BC121" s="45"/>
      <c r="BD121" s="25" t="str">
        <f t="shared" si="320"/>
        <v xml:space="preserve"> </v>
      </c>
      <c r="BE121" s="25" t="str">
        <f t="shared" si="321"/>
        <v xml:space="preserve"> </v>
      </c>
      <c r="BF121" s="45"/>
      <c r="BG121" s="45"/>
      <c r="BH121" s="45"/>
      <c r="BI121" s="25" t="str">
        <f t="shared" si="486"/>
        <v xml:space="preserve"> </v>
      </c>
      <c r="BJ121" s="25" t="str">
        <f t="shared" si="323"/>
        <v xml:space="preserve"> </v>
      </c>
      <c r="BK121" s="45"/>
      <c r="BL121" s="45"/>
      <c r="BM121" s="45"/>
      <c r="BN121" s="25" t="str">
        <f t="shared" si="544"/>
        <v xml:space="preserve"> </v>
      </c>
      <c r="BO121" s="25" t="str">
        <f t="shared" si="325"/>
        <v xml:space="preserve"> </v>
      </c>
      <c r="BP121" s="45">
        <v>20000</v>
      </c>
      <c r="BQ121" s="45">
        <v>9575.82</v>
      </c>
      <c r="BR121" s="45">
        <v>16006.47</v>
      </c>
      <c r="BS121" s="25">
        <f t="shared" si="487"/>
        <v>0.47879099999999997</v>
      </c>
      <c r="BT121" s="25">
        <f t="shared" si="327"/>
        <v>0.59824683393652689</v>
      </c>
      <c r="BU121" s="45">
        <v>30000</v>
      </c>
      <c r="BV121" s="45"/>
      <c r="BW121" s="45">
        <v>27740.09</v>
      </c>
      <c r="BX121" s="25" t="str">
        <f t="shared" si="468"/>
        <v xml:space="preserve"> </v>
      </c>
      <c r="BY121" s="25">
        <f t="shared" si="329"/>
        <v>0</v>
      </c>
      <c r="BZ121" s="45"/>
      <c r="CA121" s="45"/>
      <c r="CB121" s="45"/>
      <c r="CC121" s="25" t="str">
        <f t="shared" si="521"/>
        <v xml:space="preserve"> </v>
      </c>
      <c r="CD121" s="25" t="str">
        <f t="shared" si="330"/>
        <v xml:space="preserve"> </v>
      </c>
      <c r="CE121" s="24">
        <f t="shared" si="552"/>
        <v>0</v>
      </c>
      <c r="CF121" s="24">
        <f t="shared" si="552"/>
        <v>0</v>
      </c>
      <c r="CG121" s="24">
        <f t="shared" si="552"/>
        <v>0</v>
      </c>
      <c r="CH121" s="25" t="str">
        <f t="shared" si="332"/>
        <v xml:space="preserve"> </v>
      </c>
      <c r="CI121" s="25" t="str">
        <f t="shared" si="350"/>
        <v xml:space="preserve"> </v>
      </c>
      <c r="CJ121" s="45"/>
      <c r="CK121" s="45"/>
      <c r="CL121" s="45"/>
      <c r="CM121" s="25" t="str">
        <f t="shared" si="333"/>
        <v xml:space="preserve"> </v>
      </c>
      <c r="CN121" s="25" t="str">
        <f t="shared" si="351"/>
        <v xml:space="preserve"> </v>
      </c>
      <c r="CO121" s="45"/>
      <c r="CP121" s="45"/>
      <c r="CQ121" s="45"/>
      <c r="CR121" s="25" t="str">
        <f t="shared" si="334"/>
        <v xml:space="preserve"> </v>
      </c>
      <c r="CS121" s="25" t="str">
        <f t="shared" si="335"/>
        <v xml:space="preserve"> </v>
      </c>
      <c r="CT121" s="45"/>
      <c r="CU121" s="45"/>
      <c r="CV121" s="45"/>
      <c r="CW121" s="25" t="str">
        <f t="shared" si="352"/>
        <v xml:space="preserve"> </v>
      </c>
      <c r="CX121" s="25" t="str">
        <f t="shared" si="353"/>
        <v xml:space="preserve"> </v>
      </c>
      <c r="CY121" s="45"/>
      <c r="CZ121" s="45"/>
      <c r="DA121" s="45"/>
      <c r="DB121" s="25" t="str">
        <f t="shared" si="488"/>
        <v xml:space="preserve"> </v>
      </c>
      <c r="DC121" s="25" t="str">
        <f t="shared" si="337"/>
        <v xml:space="preserve"> </v>
      </c>
      <c r="DD121" s="45"/>
      <c r="DE121" s="45"/>
      <c r="DF121" s="45"/>
      <c r="DG121" s="25" t="str">
        <f t="shared" si="489"/>
        <v xml:space="preserve"> </v>
      </c>
      <c r="DH121" s="25" t="str">
        <f t="shared" si="339"/>
        <v xml:space="preserve"> </v>
      </c>
      <c r="DI121" s="45"/>
      <c r="DJ121" s="45"/>
      <c r="DK121" s="25" t="str">
        <f t="shared" si="519"/>
        <v xml:space="preserve"> </v>
      </c>
      <c r="DL121" s="45"/>
      <c r="DM121" s="45"/>
      <c r="DN121" s="45"/>
      <c r="DO121" s="25" t="str">
        <f t="shared" si="490"/>
        <v xml:space="preserve"> </v>
      </c>
      <c r="DP121" s="25" t="str">
        <f t="shared" si="341"/>
        <v xml:space="preserve"> </v>
      </c>
      <c r="DQ121" s="45"/>
      <c r="DR121" s="45"/>
      <c r="DS121" s="31"/>
      <c r="DT121" s="25" t="str">
        <f t="shared" si="449"/>
        <v xml:space="preserve"> </v>
      </c>
      <c r="DU121" s="25" t="str">
        <f t="shared" si="540"/>
        <v xml:space="preserve"> </v>
      </c>
    </row>
    <row r="122" spans="1:125" s="44" customFormat="1" ht="17.25" customHeight="1" x14ac:dyDescent="0.25">
      <c r="A122" s="17"/>
      <c r="B122" s="7" t="s">
        <v>155</v>
      </c>
      <c r="C122" s="28">
        <f>SUM(C123:C130)</f>
        <v>23138313.740000002</v>
      </c>
      <c r="D122" s="28">
        <f t="shared" ref="D122:E122" si="557">SUM(D123:D130)</f>
        <v>14623578.57</v>
      </c>
      <c r="E122" s="28">
        <f t="shared" si="557"/>
        <v>14243986.939999999</v>
      </c>
      <c r="F122" s="22">
        <f t="shared" si="510"/>
        <v>0.63200710018551243</v>
      </c>
      <c r="G122" s="22">
        <f t="shared" si="511"/>
        <v>1.0266492542852612</v>
      </c>
      <c r="H122" s="21">
        <f t="shared" ref="H122:J122" si="558">SUM(H123:H130)</f>
        <v>22042830</v>
      </c>
      <c r="I122" s="38">
        <f>SUM(I123:I130)</f>
        <v>13941360.119999999</v>
      </c>
      <c r="J122" s="21">
        <f t="shared" si="558"/>
        <v>13165882.430000003</v>
      </c>
      <c r="K122" s="22">
        <f t="shared" si="478"/>
        <v>0.63246688923336969</v>
      </c>
      <c r="L122" s="22">
        <f t="shared" si="303"/>
        <v>1.0589005479976776</v>
      </c>
      <c r="M122" s="21">
        <f>SUM(M123:M130)</f>
        <v>8529175</v>
      </c>
      <c r="N122" s="21">
        <f>SUM(N123:N130)</f>
        <v>6256274.4800000014</v>
      </c>
      <c r="O122" s="21">
        <f>SUM(O123:O130)</f>
        <v>6140516.7200000007</v>
      </c>
      <c r="P122" s="22">
        <f t="shared" si="479"/>
        <v>0.73351461073316016</v>
      </c>
      <c r="Q122" s="22">
        <f t="shared" si="305"/>
        <v>1.018851468903744</v>
      </c>
      <c r="R122" s="21">
        <f>SUM(R123:R130)</f>
        <v>1664830</v>
      </c>
      <c r="S122" s="21">
        <f>SUM(S123:S130)</f>
        <v>1234526.42</v>
      </c>
      <c r="T122" s="21">
        <f>SUM(T123:T130)</f>
        <v>1040253.15</v>
      </c>
      <c r="U122" s="22">
        <f t="shared" si="480"/>
        <v>0.74153302138957122</v>
      </c>
      <c r="V122" s="22">
        <f t="shared" si="307"/>
        <v>1.1867557622872855</v>
      </c>
      <c r="W122" s="21">
        <f>SUM(W123:W130)</f>
        <v>774500</v>
      </c>
      <c r="X122" s="21">
        <f>SUM(X123:X130)</f>
        <v>726918.37000000011</v>
      </c>
      <c r="Y122" s="21">
        <f>SUM(Y123:Y130)</f>
        <v>1566457.71</v>
      </c>
      <c r="Z122" s="22">
        <f t="shared" si="481"/>
        <v>0.93856471271788267</v>
      </c>
      <c r="AA122" s="22">
        <f t="shared" si="309"/>
        <v>0.46405234265788137</v>
      </c>
      <c r="AB122" s="21">
        <f>SUM(AB123:AB130)</f>
        <v>1400100</v>
      </c>
      <c r="AC122" s="21">
        <f>SUM(AC123:AC130)</f>
        <v>286665.25</v>
      </c>
      <c r="AD122" s="21">
        <f>SUM(AD123:AD130)</f>
        <v>364557.02</v>
      </c>
      <c r="AE122" s="22">
        <f t="shared" si="482"/>
        <v>0.20474626812370544</v>
      </c>
      <c r="AF122" s="22">
        <f t="shared" si="311"/>
        <v>0.78633858154754499</v>
      </c>
      <c r="AG122" s="21">
        <f>SUM(AG123:AG130)</f>
        <v>9572025</v>
      </c>
      <c r="AH122" s="21">
        <f>SUM(AH123:AH130)</f>
        <v>5383875.6000000006</v>
      </c>
      <c r="AI122" s="21">
        <f>SUM(AI123:AI130)</f>
        <v>3979122.8299999996</v>
      </c>
      <c r="AJ122" s="22">
        <f t="shared" si="483"/>
        <v>0.56245941689454426</v>
      </c>
      <c r="AK122" s="22">
        <f t="shared" si="313"/>
        <v>1.3530307633152407</v>
      </c>
      <c r="AL122" s="21">
        <f>SUM(AL123:AL130)</f>
        <v>102200</v>
      </c>
      <c r="AM122" s="21">
        <f>SUM(AM123:AM130)</f>
        <v>53100</v>
      </c>
      <c r="AN122" s="21">
        <f>SUM(AN123:AN130)</f>
        <v>74975</v>
      </c>
      <c r="AO122" s="22">
        <f t="shared" si="556"/>
        <v>0.51956947162426614</v>
      </c>
      <c r="AP122" s="22">
        <f t="shared" si="314"/>
        <v>0.70823607869289762</v>
      </c>
      <c r="AQ122" s="21">
        <f>SUM(AQ123:AQ130)</f>
        <v>1095483.74</v>
      </c>
      <c r="AR122" s="21">
        <f t="shared" ref="AR122:AS122" si="559">SUM(AR123:AR130)</f>
        <v>682218.45000000007</v>
      </c>
      <c r="AS122" s="21">
        <f t="shared" si="559"/>
        <v>1078104.51</v>
      </c>
      <c r="AT122" s="22">
        <f t="shared" si="484"/>
        <v>0.62275543222576724</v>
      </c>
      <c r="AU122" s="22">
        <f t="shared" si="317"/>
        <v>0.63279435682909824</v>
      </c>
      <c r="AV122" s="21">
        <f>SUM(AV123:AV130)</f>
        <v>90200</v>
      </c>
      <c r="AW122" s="21">
        <f>SUM(AW123:AW130)</f>
        <v>24602.21</v>
      </c>
      <c r="AX122" s="21">
        <f>SUM(AX123:AX130)</f>
        <v>55138.31</v>
      </c>
      <c r="AY122" s="22">
        <f t="shared" si="485"/>
        <v>0.27275177383592014</v>
      </c>
      <c r="AZ122" s="22">
        <f t="shared" si="319"/>
        <v>0.44619086076450293</v>
      </c>
      <c r="BA122" s="21">
        <f>SUM(BA123:BA130)</f>
        <v>327953.74</v>
      </c>
      <c r="BB122" s="21">
        <f>SUM(BB123:BB130)</f>
        <v>117598.51000000001</v>
      </c>
      <c r="BC122" s="21">
        <f>SUM(BC123:BC130)</f>
        <v>74486.77</v>
      </c>
      <c r="BD122" s="22">
        <f t="shared" si="320"/>
        <v>0.35858261595065211</v>
      </c>
      <c r="BE122" s="22">
        <f t="shared" si="321"/>
        <v>1.5787838565157275</v>
      </c>
      <c r="BF122" s="21">
        <f>SUM(BF123:BF130)</f>
        <v>267226</v>
      </c>
      <c r="BG122" s="21">
        <f>SUM(BG123:BG130)</f>
        <v>199669.08000000002</v>
      </c>
      <c r="BH122" s="21">
        <f>SUM(BH123:BH130)</f>
        <v>195539.75</v>
      </c>
      <c r="BI122" s="22">
        <f t="shared" si="486"/>
        <v>0.74719181516768585</v>
      </c>
      <c r="BJ122" s="22">
        <f t="shared" si="323"/>
        <v>1.0211175988513845</v>
      </c>
      <c r="BK122" s="21">
        <f>SUM(BK123:BK130)</f>
        <v>0</v>
      </c>
      <c r="BL122" s="21">
        <f>SUM(BL123:BL130)</f>
        <v>0</v>
      </c>
      <c r="BM122" s="21">
        <f>SUM(BM123:BM130)</f>
        <v>0</v>
      </c>
      <c r="BN122" s="22" t="str">
        <f t="shared" si="544"/>
        <v xml:space="preserve"> </v>
      </c>
      <c r="BO122" s="22" t="str">
        <f t="shared" si="325"/>
        <v xml:space="preserve"> </v>
      </c>
      <c r="BP122" s="21">
        <f>SUM(BP123:BP130)</f>
        <v>160000</v>
      </c>
      <c r="BQ122" s="21">
        <f>SUM(BQ123:BQ130)</f>
        <v>121666.93</v>
      </c>
      <c r="BR122" s="21">
        <f>SUM(BR123:BR130)</f>
        <v>209534.24</v>
      </c>
      <c r="BS122" s="22">
        <f t="shared" si="487"/>
        <v>0.76041831249999992</v>
      </c>
      <c r="BT122" s="22">
        <f t="shared" si="327"/>
        <v>0.58065416897973332</v>
      </c>
      <c r="BU122" s="21">
        <f>SUM(BU123:BU130)</f>
        <v>205104</v>
      </c>
      <c r="BV122" s="21">
        <f>SUM(BV123:BV130)</f>
        <v>126475.58</v>
      </c>
      <c r="BW122" s="21">
        <f>SUM(BW123:BW130)</f>
        <v>108475.3</v>
      </c>
      <c r="BX122" s="22">
        <f t="shared" ref="BX122:BX143" si="560">IF(BV122&lt;=0," ",IF(BU122&lt;=0," ",IF(BV122/BU122*100&gt;200,"СВ.200",BV122/BU122)))</f>
        <v>0.61664121616350731</v>
      </c>
      <c r="BY122" s="22">
        <f t="shared" si="329"/>
        <v>1.165938974125907</v>
      </c>
      <c r="BZ122" s="21">
        <f>SUM(BZ123:BZ130)</f>
        <v>20000</v>
      </c>
      <c r="CA122" s="21">
        <f>SUM(CA123:CA130)</f>
        <v>0</v>
      </c>
      <c r="CB122" s="21">
        <f>SUM(CB123:CB130)</f>
        <v>344557.06</v>
      </c>
      <c r="CC122" s="22" t="str">
        <f t="shared" si="521"/>
        <v xml:space="preserve"> </v>
      </c>
      <c r="CD122" s="22">
        <f t="shared" si="330"/>
        <v>0</v>
      </c>
      <c r="CE122" s="28">
        <f>SUM(CE123:CE130)</f>
        <v>25000</v>
      </c>
      <c r="CF122" s="28">
        <f t="shared" ref="CF122:CG122" si="561">SUM(CF123:CF130)</f>
        <v>86134.14</v>
      </c>
      <c r="CG122" s="28">
        <f t="shared" si="561"/>
        <v>24616.59</v>
      </c>
      <c r="CH122" s="22" t="str">
        <f t="shared" si="332"/>
        <v>СВ.200</v>
      </c>
      <c r="CI122" s="22" t="str">
        <f t="shared" si="350"/>
        <v>св.200</v>
      </c>
      <c r="CJ122" s="21">
        <f>SUM(CJ123:CJ130)</f>
        <v>20000</v>
      </c>
      <c r="CK122" s="21">
        <f>SUM(CK123:CK130)</f>
        <v>86134.14</v>
      </c>
      <c r="CL122" s="21">
        <f>SUM(CL123:CL130)</f>
        <v>0</v>
      </c>
      <c r="CM122" s="22" t="str">
        <f t="shared" si="333"/>
        <v>СВ.200</v>
      </c>
      <c r="CN122" s="22" t="str">
        <f t="shared" si="351"/>
        <v xml:space="preserve"> </v>
      </c>
      <c r="CO122" s="21">
        <f>SUM(CO123:CO130)</f>
        <v>5000</v>
      </c>
      <c r="CP122" s="21">
        <f>SUM(CP123:CP130)</f>
        <v>0</v>
      </c>
      <c r="CQ122" s="21">
        <f>SUM(CQ123:CQ130)</f>
        <v>24616.59</v>
      </c>
      <c r="CR122" s="22" t="str">
        <f t="shared" si="334"/>
        <v xml:space="preserve"> </v>
      </c>
      <c r="CS122" s="22">
        <f t="shared" si="335"/>
        <v>0</v>
      </c>
      <c r="CT122" s="21">
        <f>SUM(CT123:CT130)</f>
        <v>0</v>
      </c>
      <c r="CU122" s="21">
        <f>SUM(CU123:CU130)</f>
        <v>0</v>
      </c>
      <c r="CV122" s="21">
        <f>SUM(CV123:CV130)</f>
        <v>0</v>
      </c>
      <c r="CW122" s="41" t="str">
        <f t="shared" si="352"/>
        <v xml:space="preserve"> </v>
      </c>
      <c r="CX122" s="41" t="str">
        <f t="shared" si="353"/>
        <v xml:space="preserve"> </v>
      </c>
      <c r="CY122" s="21">
        <f>SUM(CY123:CY130)</f>
        <v>0</v>
      </c>
      <c r="CZ122" s="21">
        <f>SUM(CZ123:CZ130)</f>
        <v>0</v>
      </c>
      <c r="DA122" s="21">
        <f>SUM(DA123:DA130)</f>
        <v>0</v>
      </c>
      <c r="DB122" s="22" t="str">
        <f t="shared" si="488"/>
        <v xml:space="preserve"> </v>
      </c>
      <c r="DC122" s="22" t="str">
        <f t="shared" si="337"/>
        <v xml:space="preserve"> </v>
      </c>
      <c r="DD122" s="21">
        <f>SUM(DD123:DD130)</f>
        <v>0</v>
      </c>
      <c r="DE122" s="21">
        <f>SUM(DE123:DE130)</f>
        <v>0</v>
      </c>
      <c r="DF122" s="21">
        <f>SUM(DF123:DF130)</f>
        <v>0</v>
      </c>
      <c r="DG122" s="22" t="str">
        <f t="shared" si="489"/>
        <v xml:space="preserve"> </v>
      </c>
      <c r="DH122" s="22" t="str">
        <f>IF(DE122=0," ",IF(DE122/DF122*100&gt;200,"св.200",DE122/DF122))</f>
        <v xml:space="preserve"> </v>
      </c>
      <c r="DI122" s="21">
        <f>SUM(DI123:DI130)</f>
        <v>6072</v>
      </c>
      <c r="DJ122" s="21">
        <f>SUM(DJ123:DJ130)</f>
        <v>17443.28</v>
      </c>
      <c r="DK122" s="22">
        <f t="shared" ref="DK122:DK127" si="562">IF(DI122=0," ",IF(DI122/DJ122*100&gt;200,"св.200",DI122/DJ122))</f>
        <v>0.34809966932824565</v>
      </c>
      <c r="DL122" s="21">
        <f>SUM(DL123:DL130)</f>
        <v>0</v>
      </c>
      <c r="DM122" s="21">
        <f>SUM(DM123:DM130)</f>
        <v>0</v>
      </c>
      <c r="DN122" s="21">
        <f>SUM(DN123:DN130)</f>
        <v>48313.21</v>
      </c>
      <c r="DO122" s="22" t="str">
        <f t="shared" si="490"/>
        <v xml:space="preserve"> </v>
      </c>
      <c r="DP122" s="22" t="str">
        <f t="shared" ref="DP122:DP131" si="563">IF(DM122=0," ",IF(DM122/DN122*100&gt;200,"св.200",DM122/DN122))</f>
        <v xml:space="preserve"> </v>
      </c>
      <c r="DQ122" s="21">
        <f>SUM(DQ123:DQ130)</f>
        <v>0</v>
      </c>
      <c r="DR122" s="21">
        <f>SUM(DR123:DR130)</f>
        <v>0</v>
      </c>
      <c r="DS122" s="21">
        <f>SUM(DS123:DS130)</f>
        <v>0</v>
      </c>
      <c r="DT122" s="22" t="str">
        <f t="shared" si="449"/>
        <v xml:space="preserve"> </v>
      </c>
      <c r="DU122" s="22" t="str">
        <f t="shared" ref="DU122:DU130" si="564">IF(DR122=0," ",IF(DR122/DS122*100&gt;200,"св.200",DR122/DS122))</f>
        <v xml:space="preserve"> </v>
      </c>
    </row>
    <row r="123" spans="1:125" s="29" customFormat="1" ht="15.75" customHeight="1" outlineLevel="1" x14ac:dyDescent="0.25">
      <c r="A123" s="16">
        <v>99</v>
      </c>
      <c r="B123" s="8" t="s">
        <v>72</v>
      </c>
      <c r="C123" s="24">
        <f t="shared" ref="C123:C130" si="565">H123+AQ123</f>
        <v>8605252.0600000005</v>
      </c>
      <c r="D123" s="24">
        <f t="shared" ref="D123:D130" si="566">I123+AR123</f>
        <v>6134418.3999999994</v>
      </c>
      <c r="E123" s="24">
        <f t="shared" ref="E123:E130" si="567">J123+AS123</f>
        <v>6923278.5100000007</v>
      </c>
      <c r="F123" s="25">
        <f t="shared" si="510"/>
        <v>0.71286911263352337</v>
      </c>
      <c r="G123" s="25">
        <f t="shared" si="511"/>
        <v>0.88605685747575091</v>
      </c>
      <c r="H123" s="15">
        <f t="shared" ref="H123:J130" si="568">W123++AG123+M123+AB123+AL123+R123</f>
        <v>8378405</v>
      </c>
      <c r="I123" s="20">
        <f t="shared" si="568"/>
        <v>5921374.5899999999</v>
      </c>
      <c r="J123" s="15">
        <f t="shared" si="568"/>
        <v>6398428.0200000005</v>
      </c>
      <c r="K123" s="25">
        <f t="shared" si="478"/>
        <v>0.70674246351184977</v>
      </c>
      <c r="L123" s="25">
        <f t="shared" si="303"/>
        <v>0.92544208850848331</v>
      </c>
      <c r="M123" s="45">
        <v>5063275</v>
      </c>
      <c r="N123" s="45">
        <v>3924123.59</v>
      </c>
      <c r="O123" s="45">
        <v>3738058.52</v>
      </c>
      <c r="P123" s="25">
        <f t="shared" si="479"/>
        <v>0.77501687939130304</v>
      </c>
      <c r="Q123" s="25">
        <f t="shared" si="305"/>
        <v>1.0497758579766696</v>
      </c>
      <c r="R123" s="45">
        <v>1664830</v>
      </c>
      <c r="S123" s="45">
        <v>1234526.42</v>
      </c>
      <c r="T123" s="45">
        <v>1040253.15</v>
      </c>
      <c r="U123" s="25">
        <f t="shared" si="480"/>
        <v>0.74153302138957122</v>
      </c>
      <c r="V123" s="25">
        <f t="shared" si="307"/>
        <v>1.1867557622872855</v>
      </c>
      <c r="W123" s="45">
        <v>370000</v>
      </c>
      <c r="X123" s="45">
        <v>78416.820000000007</v>
      </c>
      <c r="Y123" s="45">
        <v>802230.55</v>
      </c>
      <c r="Z123" s="25">
        <f>IF(X123&lt;=0," ",IF(W123&lt;=0," ",IF(X123/W123*100&gt;200,"СВ.200",X123/W123)))</f>
        <v>0.21193735135135136</v>
      </c>
      <c r="AA123" s="25">
        <f t="shared" si="309"/>
        <v>9.7748483899048721E-2</v>
      </c>
      <c r="AB123" s="45">
        <v>70100</v>
      </c>
      <c r="AC123" s="45">
        <v>28852.87</v>
      </c>
      <c r="AD123" s="45">
        <v>18978.66</v>
      </c>
      <c r="AE123" s="25">
        <f t="shared" si="482"/>
        <v>0.41159586305278173</v>
      </c>
      <c r="AF123" s="25">
        <f t="shared" si="311"/>
        <v>1.5202796193198045</v>
      </c>
      <c r="AG123" s="45">
        <v>1200000</v>
      </c>
      <c r="AH123" s="45">
        <v>648904.89</v>
      </c>
      <c r="AI123" s="45">
        <v>787682.14</v>
      </c>
      <c r="AJ123" s="25">
        <f t="shared" si="483"/>
        <v>0.54075407500000006</v>
      </c>
      <c r="AK123" s="25">
        <f t="shared" si="313"/>
        <v>0.82381567011281986</v>
      </c>
      <c r="AL123" s="45">
        <v>10200</v>
      </c>
      <c r="AM123" s="45">
        <v>6550</v>
      </c>
      <c r="AN123" s="45">
        <v>11225</v>
      </c>
      <c r="AO123" s="25">
        <f t="shared" si="556"/>
        <v>0.64215686274509809</v>
      </c>
      <c r="AP123" s="25">
        <f t="shared" si="314"/>
        <v>0.5835189309576837</v>
      </c>
      <c r="AQ123" s="9">
        <f t="shared" ref="AQ123:AQ130" si="569">AV123+BA123+BF123+BK123+BP123+BU123+BZ123+CE123+CY123+DD123+DL123+CT123+DQ123</f>
        <v>226847.06</v>
      </c>
      <c r="AR123" s="9">
        <f t="shared" ref="AR123:AR130" si="570">AW123+BB123+BG123+BL123+BQ123+BV123+CA123+CF123+CZ123+DE123+DM123+CU123+DI123+DR123</f>
        <v>213043.81</v>
      </c>
      <c r="AS123" s="9">
        <f t="shared" ref="AS123:AS130" si="571">AX123+BC123+BH123+BM123+BR123+BW123+CB123+CG123+DA123+DF123+DN123+CV123+DJ123</f>
        <v>524850.49</v>
      </c>
      <c r="AT123" s="25">
        <f t="shared" si="484"/>
        <v>0.9391517350941202</v>
      </c>
      <c r="AU123" s="25">
        <f t="shared" si="317"/>
        <v>0.40591332971795452</v>
      </c>
      <c r="AV123" s="45">
        <v>90200</v>
      </c>
      <c r="AW123" s="45">
        <v>24602.21</v>
      </c>
      <c r="AX123" s="45">
        <v>55138.31</v>
      </c>
      <c r="AY123" s="25">
        <f t="shared" si="485"/>
        <v>0.27275177383592014</v>
      </c>
      <c r="AZ123" s="25">
        <f t="shared" si="319"/>
        <v>0.44619086076450293</v>
      </c>
      <c r="BA123" s="45">
        <v>1795.06</v>
      </c>
      <c r="BB123" s="45">
        <v>28751.56</v>
      </c>
      <c r="BC123" s="45">
        <v>1469.3</v>
      </c>
      <c r="BD123" s="25" t="str">
        <f t="shared" si="320"/>
        <v>СВ.200</v>
      </c>
      <c r="BE123" s="25" t="str">
        <f t="shared" si="321"/>
        <v>св.200</v>
      </c>
      <c r="BF123" s="45">
        <v>19852</v>
      </c>
      <c r="BG123" s="45">
        <v>14888.97</v>
      </c>
      <c r="BH123" s="45">
        <v>13234.64</v>
      </c>
      <c r="BI123" s="25">
        <f t="shared" si="486"/>
        <v>0.74999848881724762</v>
      </c>
      <c r="BJ123" s="25">
        <f t="shared" si="323"/>
        <v>1.125</v>
      </c>
      <c r="BK123" s="45"/>
      <c r="BL123" s="45"/>
      <c r="BM123" s="45"/>
      <c r="BN123" s="25" t="str">
        <f t="shared" si="544"/>
        <v xml:space="preserve"> </v>
      </c>
      <c r="BO123" s="25" t="str">
        <f t="shared" si="325"/>
        <v xml:space="preserve"> </v>
      </c>
      <c r="BP123" s="45">
        <v>70000</v>
      </c>
      <c r="BQ123" s="45">
        <v>58666.93</v>
      </c>
      <c r="BR123" s="45">
        <v>67694.240000000005</v>
      </c>
      <c r="BS123" s="25">
        <f t="shared" si="487"/>
        <v>0.83809900000000004</v>
      </c>
      <c r="BT123" s="25">
        <f t="shared" si="327"/>
        <v>0.86664581801937646</v>
      </c>
      <c r="BU123" s="45"/>
      <c r="BV123" s="45"/>
      <c r="BW123" s="45"/>
      <c r="BX123" s="25" t="str">
        <f t="shared" si="560"/>
        <v xml:space="preserve"> </v>
      </c>
      <c r="BY123" s="25" t="str">
        <f t="shared" si="329"/>
        <v xml:space="preserve"> </v>
      </c>
      <c r="BZ123" s="45">
        <v>20000</v>
      </c>
      <c r="CA123" s="45"/>
      <c r="CB123" s="45">
        <v>344557.06</v>
      </c>
      <c r="CC123" s="25" t="str">
        <f t="shared" si="521"/>
        <v xml:space="preserve"> </v>
      </c>
      <c r="CD123" s="25">
        <f t="shared" si="330"/>
        <v>0</v>
      </c>
      <c r="CE123" s="24">
        <f t="shared" ref="CE123:CG130" si="572">CJ123+CO123</f>
        <v>25000</v>
      </c>
      <c r="CF123" s="24">
        <f t="shared" si="572"/>
        <v>86134.14</v>
      </c>
      <c r="CG123" s="24">
        <f t="shared" si="572"/>
        <v>0</v>
      </c>
      <c r="CH123" s="25" t="str">
        <f t="shared" si="332"/>
        <v>СВ.200</v>
      </c>
      <c r="CI123" s="25" t="str">
        <f t="shared" si="350"/>
        <v xml:space="preserve"> </v>
      </c>
      <c r="CJ123" s="45">
        <v>20000</v>
      </c>
      <c r="CK123" s="45">
        <v>86134.14</v>
      </c>
      <c r="CL123" s="45">
        <v>0</v>
      </c>
      <c r="CM123" s="25" t="str">
        <f t="shared" si="333"/>
        <v>СВ.200</v>
      </c>
      <c r="CN123" s="25" t="str">
        <f t="shared" si="351"/>
        <v xml:space="preserve"> </v>
      </c>
      <c r="CO123" s="45">
        <v>5000</v>
      </c>
      <c r="CP123" s="45"/>
      <c r="CQ123" s="45"/>
      <c r="CR123" s="25" t="str">
        <f t="shared" si="334"/>
        <v xml:space="preserve"> </v>
      </c>
      <c r="CS123" s="25" t="str">
        <f t="shared" si="335"/>
        <v xml:space="preserve"> </v>
      </c>
      <c r="CT123" s="45"/>
      <c r="CU123" s="45"/>
      <c r="CV123" s="45"/>
      <c r="CW123" s="25" t="str">
        <f t="shared" si="352"/>
        <v xml:space="preserve"> </v>
      </c>
      <c r="CX123" s="25" t="str">
        <f t="shared" si="353"/>
        <v xml:space="preserve"> </v>
      </c>
      <c r="CY123" s="45"/>
      <c r="CZ123" s="45"/>
      <c r="DA123" s="45"/>
      <c r="DB123" s="25" t="str">
        <f t="shared" si="488"/>
        <v xml:space="preserve"> </v>
      </c>
      <c r="DC123" s="25" t="str">
        <f t="shared" si="337"/>
        <v xml:space="preserve"> </v>
      </c>
      <c r="DD123" s="45"/>
      <c r="DE123" s="45"/>
      <c r="DF123" s="45"/>
      <c r="DG123" s="25" t="str">
        <f t="shared" si="489"/>
        <v xml:space="preserve"> </v>
      </c>
      <c r="DH123" s="25" t="str">
        <f t="shared" si="339"/>
        <v xml:space="preserve"> </v>
      </c>
      <c r="DI123" s="45"/>
      <c r="DJ123" s="45">
        <v>42756.94</v>
      </c>
      <c r="DK123" s="25" t="str">
        <f t="shared" si="562"/>
        <v xml:space="preserve"> </v>
      </c>
      <c r="DL123" s="45"/>
      <c r="DM123" s="45"/>
      <c r="DN123" s="45"/>
      <c r="DO123" s="25" t="str">
        <f t="shared" si="490"/>
        <v xml:space="preserve"> </v>
      </c>
      <c r="DP123" s="25" t="str">
        <f t="shared" si="563"/>
        <v xml:space="preserve"> </v>
      </c>
      <c r="DQ123" s="45"/>
      <c r="DR123" s="45"/>
      <c r="DS123" s="31"/>
      <c r="DT123" s="25" t="str">
        <f t="shared" si="449"/>
        <v xml:space="preserve"> </v>
      </c>
      <c r="DU123" s="25" t="str">
        <f t="shared" si="564"/>
        <v xml:space="preserve"> </v>
      </c>
    </row>
    <row r="124" spans="1:125" s="29" customFormat="1" ht="15.75" customHeight="1" outlineLevel="1" x14ac:dyDescent="0.25">
      <c r="A124" s="16">
        <f>A123+1</f>
        <v>100</v>
      </c>
      <c r="B124" s="8" t="s">
        <v>15</v>
      </c>
      <c r="C124" s="24">
        <f t="shared" si="565"/>
        <v>1582401.68</v>
      </c>
      <c r="D124" s="24">
        <f t="shared" si="566"/>
        <v>908790.19000000006</v>
      </c>
      <c r="E124" s="24">
        <f t="shared" si="567"/>
        <v>624806.26</v>
      </c>
      <c r="F124" s="25">
        <f t="shared" si="510"/>
        <v>0.57431068323941625</v>
      </c>
      <c r="G124" s="25">
        <f t="shared" si="511"/>
        <v>1.4545151804336915</v>
      </c>
      <c r="H124" s="15">
        <f t="shared" si="568"/>
        <v>1572000</v>
      </c>
      <c r="I124" s="20">
        <f t="shared" si="568"/>
        <v>908790.19000000006</v>
      </c>
      <c r="J124" s="15">
        <f t="shared" si="568"/>
        <v>624806.26</v>
      </c>
      <c r="K124" s="25">
        <f t="shared" si="478"/>
        <v>0.5781108078880407</v>
      </c>
      <c r="L124" s="25">
        <f t="shared" si="303"/>
        <v>1.4545151804336915</v>
      </c>
      <c r="M124" s="45">
        <v>300000</v>
      </c>
      <c r="N124" s="45">
        <v>224217.66</v>
      </c>
      <c r="O124" s="45">
        <v>239899.16</v>
      </c>
      <c r="P124" s="25">
        <f t="shared" si="479"/>
        <v>0.74739220000000006</v>
      </c>
      <c r="Q124" s="25">
        <f t="shared" si="305"/>
        <v>0.93463295161183557</v>
      </c>
      <c r="R124" s="45"/>
      <c r="S124" s="45"/>
      <c r="T124" s="45"/>
      <c r="U124" s="25" t="str">
        <f t="shared" si="480"/>
        <v xml:space="preserve"> </v>
      </c>
      <c r="V124" s="25" t="str">
        <f t="shared" ref="V124:V130" si="573">IF(S124=0," ",IF(S124/T124*100&gt;200,"св.200",S124/T124))</f>
        <v xml:space="preserve"> </v>
      </c>
      <c r="W124" s="45">
        <v>100000</v>
      </c>
      <c r="X124" s="45">
        <v>65294.2</v>
      </c>
      <c r="Y124" s="45">
        <v>143966.70000000001</v>
      </c>
      <c r="Z124" s="25">
        <f t="shared" si="481"/>
        <v>0.65294200000000002</v>
      </c>
      <c r="AA124" s="25">
        <f t="shared" si="309"/>
        <v>0.45353682483518754</v>
      </c>
      <c r="AB124" s="45">
        <v>122000</v>
      </c>
      <c r="AC124" s="45">
        <v>-404.19</v>
      </c>
      <c r="AD124" s="45">
        <v>7362.29</v>
      </c>
      <c r="AE124" s="25" t="str">
        <f t="shared" si="482"/>
        <v xml:space="preserve"> </v>
      </c>
      <c r="AF124" s="25">
        <f t="shared" si="311"/>
        <v>-5.4900037895817738E-2</v>
      </c>
      <c r="AG124" s="45">
        <v>1050000</v>
      </c>
      <c r="AH124" s="45">
        <v>619682.52</v>
      </c>
      <c r="AI124" s="45">
        <v>233578.11</v>
      </c>
      <c r="AJ124" s="25">
        <f t="shared" si="483"/>
        <v>0.59017382857142864</v>
      </c>
      <c r="AK124" s="25" t="str">
        <f t="shared" si="313"/>
        <v>св.200</v>
      </c>
      <c r="AL124" s="45"/>
      <c r="AM124" s="45"/>
      <c r="AN124" s="45"/>
      <c r="AO124" s="25" t="str">
        <f t="shared" si="556"/>
        <v xml:space="preserve"> </v>
      </c>
      <c r="AP124" s="25" t="str">
        <f t="shared" si="314"/>
        <v xml:space="preserve"> </v>
      </c>
      <c r="AQ124" s="9">
        <f t="shared" si="569"/>
        <v>10401.68</v>
      </c>
      <c r="AR124" s="9">
        <f t="shared" si="570"/>
        <v>0</v>
      </c>
      <c r="AS124" s="9">
        <f t="shared" si="571"/>
        <v>0</v>
      </c>
      <c r="AT124" s="25" t="str">
        <f t="shared" si="484"/>
        <v xml:space="preserve"> </v>
      </c>
      <c r="AU124" s="25" t="str">
        <f t="shared" si="317"/>
        <v xml:space="preserve"> </v>
      </c>
      <c r="AV124" s="45"/>
      <c r="AW124" s="45"/>
      <c r="AX124" s="45"/>
      <c r="AY124" s="25" t="str">
        <f t="shared" si="485"/>
        <v xml:space="preserve"> </v>
      </c>
      <c r="AZ124" s="25" t="str">
        <f t="shared" si="319"/>
        <v xml:space="preserve"> </v>
      </c>
      <c r="BA124" s="45">
        <v>10401.68</v>
      </c>
      <c r="BB124" s="45"/>
      <c r="BC124" s="45"/>
      <c r="BD124" s="25" t="str">
        <f t="shared" si="320"/>
        <v xml:space="preserve"> </v>
      </c>
      <c r="BE124" s="25" t="str">
        <f t="shared" si="321"/>
        <v xml:space="preserve"> </v>
      </c>
      <c r="BF124" s="45"/>
      <c r="BG124" s="45"/>
      <c r="BH124" s="45"/>
      <c r="BI124" s="25" t="str">
        <f t="shared" si="486"/>
        <v xml:space="preserve"> </v>
      </c>
      <c r="BJ124" s="25" t="str">
        <f>IF(BG124=0," ",IF(BG124/BH124*100&gt;200,"св.200",BG124/BH124))</f>
        <v xml:space="preserve"> </v>
      </c>
      <c r="BK124" s="45"/>
      <c r="BL124" s="45"/>
      <c r="BM124" s="45"/>
      <c r="BN124" s="25" t="str">
        <f t="shared" si="544"/>
        <v xml:space="preserve"> </v>
      </c>
      <c r="BO124" s="25" t="str">
        <f t="shared" si="325"/>
        <v xml:space="preserve"> </v>
      </c>
      <c r="BP124" s="45"/>
      <c r="BQ124" s="45"/>
      <c r="BR124" s="45"/>
      <c r="BS124" s="25" t="str">
        <f t="shared" si="487"/>
        <v xml:space="preserve"> </v>
      </c>
      <c r="BT124" s="25" t="str">
        <f t="shared" si="327"/>
        <v xml:space="preserve"> </v>
      </c>
      <c r="BU124" s="45"/>
      <c r="BV124" s="45"/>
      <c r="BW124" s="45"/>
      <c r="BX124" s="25" t="str">
        <f t="shared" si="560"/>
        <v xml:space="preserve"> </v>
      </c>
      <c r="BY124" s="25" t="str">
        <f t="shared" si="329"/>
        <v xml:space="preserve"> </v>
      </c>
      <c r="BZ124" s="45"/>
      <c r="CA124" s="45"/>
      <c r="CB124" s="45"/>
      <c r="CC124" s="25" t="str">
        <f t="shared" si="521"/>
        <v xml:space="preserve"> </v>
      </c>
      <c r="CD124" s="25" t="str">
        <f t="shared" si="330"/>
        <v xml:space="preserve"> </v>
      </c>
      <c r="CE124" s="24">
        <f t="shared" si="572"/>
        <v>0</v>
      </c>
      <c r="CF124" s="24">
        <f t="shared" si="572"/>
        <v>0</v>
      </c>
      <c r="CG124" s="24">
        <f t="shared" si="572"/>
        <v>0</v>
      </c>
      <c r="CH124" s="33" t="str">
        <f t="shared" si="332"/>
        <v xml:space="preserve"> </v>
      </c>
      <c r="CI124" s="25" t="str">
        <f>IF(CF124=0," ",IF(CF124/CG124*100&gt;200,"св.200",CF124/CG124))</f>
        <v xml:space="preserve"> </v>
      </c>
      <c r="CJ124" s="45"/>
      <c r="CK124" s="45"/>
      <c r="CL124" s="45"/>
      <c r="CM124" s="25" t="str">
        <f t="shared" si="333"/>
        <v xml:space="preserve"> </v>
      </c>
      <c r="CN124" s="25" t="str">
        <f t="shared" si="351"/>
        <v xml:space="preserve"> </v>
      </c>
      <c r="CO124" s="45"/>
      <c r="CP124" s="45"/>
      <c r="CQ124" s="45"/>
      <c r="CR124" s="25" t="str">
        <f t="shared" si="334"/>
        <v xml:space="preserve"> </v>
      </c>
      <c r="CS124" s="25" t="str">
        <f>IF(CP124=0," ",IF(CP124/CQ124*100&gt;200,"св.200",CP124/CQ124))</f>
        <v xml:space="preserve"> </v>
      </c>
      <c r="CT124" s="45"/>
      <c r="CU124" s="45"/>
      <c r="CV124" s="45"/>
      <c r="CW124" s="25" t="str">
        <f t="shared" si="352"/>
        <v xml:space="preserve"> </v>
      </c>
      <c r="CX124" s="25" t="str">
        <f t="shared" si="353"/>
        <v xml:space="preserve"> </v>
      </c>
      <c r="CY124" s="45"/>
      <c r="CZ124" s="45"/>
      <c r="DA124" s="45"/>
      <c r="DB124" s="25" t="str">
        <f t="shared" si="488"/>
        <v xml:space="preserve"> </v>
      </c>
      <c r="DC124" s="25" t="str">
        <f t="shared" si="337"/>
        <v xml:space="preserve"> </v>
      </c>
      <c r="DD124" s="45"/>
      <c r="DE124" s="45"/>
      <c r="DF124" s="45"/>
      <c r="DG124" s="25" t="str">
        <f t="shared" si="489"/>
        <v xml:space="preserve"> </v>
      </c>
      <c r="DH124" s="25" t="str">
        <f t="shared" si="339"/>
        <v xml:space="preserve"> </v>
      </c>
      <c r="DI124" s="45"/>
      <c r="DJ124" s="45"/>
      <c r="DK124" s="25" t="str">
        <f t="shared" si="562"/>
        <v xml:space="preserve"> </v>
      </c>
      <c r="DL124" s="45"/>
      <c r="DM124" s="45"/>
      <c r="DN124" s="45"/>
      <c r="DO124" s="25" t="str">
        <f t="shared" si="490"/>
        <v xml:space="preserve"> </v>
      </c>
      <c r="DP124" s="25" t="str">
        <f t="shared" si="563"/>
        <v xml:space="preserve"> </v>
      </c>
      <c r="DQ124" s="45"/>
      <c r="DR124" s="45"/>
      <c r="DS124" s="31"/>
      <c r="DT124" s="25" t="str">
        <f t="shared" si="449"/>
        <v xml:space="preserve"> </v>
      </c>
      <c r="DU124" s="25" t="str">
        <f t="shared" si="564"/>
        <v xml:space="preserve"> </v>
      </c>
    </row>
    <row r="125" spans="1:125" s="29" customFormat="1" ht="15.75" customHeight="1" outlineLevel="1" x14ac:dyDescent="0.25">
      <c r="A125" s="16">
        <f t="shared" ref="A125:A130" si="574">A124+1</f>
        <v>101</v>
      </c>
      <c r="B125" s="8" t="s">
        <v>41</v>
      </c>
      <c r="C125" s="24">
        <f t="shared" si="565"/>
        <v>1630529</v>
      </c>
      <c r="D125" s="24">
        <f t="shared" si="566"/>
        <v>978170.89000000013</v>
      </c>
      <c r="E125" s="24">
        <f t="shared" si="567"/>
        <v>921779.9</v>
      </c>
      <c r="F125" s="25">
        <f t="shared" si="510"/>
        <v>0.59991014572571244</v>
      </c>
      <c r="G125" s="25">
        <f t="shared" si="511"/>
        <v>1.0611761983527739</v>
      </c>
      <c r="H125" s="15">
        <f t="shared" si="568"/>
        <v>1592425</v>
      </c>
      <c r="I125" s="20">
        <f t="shared" si="568"/>
        <v>940127.89000000013</v>
      </c>
      <c r="J125" s="15">
        <f t="shared" si="568"/>
        <v>921226.16</v>
      </c>
      <c r="K125" s="25">
        <f t="shared" si="478"/>
        <v>0.590374987833022</v>
      </c>
      <c r="L125" s="25">
        <f t="shared" si="303"/>
        <v>1.0205180126452338</v>
      </c>
      <c r="M125" s="45">
        <v>468900</v>
      </c>
      <c r="N125" s="45">
        <v>330144.82</v>
      </c>
      <c r="O125" s="45">
        <v>361218.33</v>
      </c>
      <c r="P125" s="25">
        <f t="shared" si="479"/>
        <v>0.70408364256771172</v>
      </c>
      <c r="Q125" s="25">
        <f t="shared" si="305"/>
        <v>0.91397582176962056</v>
      </c>
      <c r="R125" s="45"/>
      <c r="S125" s="45"/>
      <c r="T125" s="45"/>
      <c r="U125" s="25" t="str">
        <f t="shared" si="480"/>
        <v xml:space="preserve"> </v>
      </c>
      <c r="V125" s="25" t="str">
        <f t="shared" si="573"/>
        <v xml:space="preserve"> </v>
      </c>
      <c r="W125" s="45">
        <v>19500</v>
      </c>
      <c r="X125" s="45">
        <v>19031.41</v>
      </c>
      <c r="Y125" s="45">
        <v>20721.080000000002</v>
      </c>
      <c r="Z125" s="25">
        <f t="shared" si="481"/>
        <v>0.97596974358974353</v>
      </c>
      <c r="AA125" s="25">
        <f t="shared" si="309"/>
        <v>0.91845647041563461</v>
      </c>
      <c r="AB125" s="45">
        <v>86000</v>
      </c>
      <c r="AC125" s="45">
        <v>2710.24</v>
      </c>
      <c r="AD125" s="45">
        <v>13254.16</v>
      </c>
      <c r="AE125" s="25">
        <f t="shared" si="482"/>
        <v>3.1514418604651158E-2</v>
      </c>
      <c r="AF125" s="25">
        <f t="shared" si="311"/>
        <v>0.2044822153950156</v>
      </c>
      <c r="AG125" s="45">
        <v>988025</v>
      </c>
      <c r="AH125" s="45">
        <v>573141.42000000004</v>
      </c>
      <c r="AI125" s="45">
        <v>510332.59</v>
      </c>
      <c r="AJ125" s="25">
        <f t="shared" si="483"/>
        <v>0.58008797348245245</v>
      </c>
      <c r="AK125" s="25">
        <f t="shared" si="313"/>
        <v>1.1230743072865481</v>
      </c>
      <c r="AL125" s="45">
        <v>30000</v>
      </c>
      <c r="AM125" s="45">
        <v>15100</v>
      </c>
      <c r="AN125" s="45">
        <v>15700</v>
      </c>
      <c r="AO125" s="25">
        <f t="shared" si="556"/>
        <v>0.5033333333333333</v>
      </c>
      <c r="AP125" s="25">
        <f t="shared" si="314"/>
        <v>0.96178343949044587</v>
      </c>
      <c r="AQ125" s="9">
        <f t="shared" si="569"/>
        <v>38104</v>
      </c>
      <c r="AR125" s="9">
        <f t="shared" si="570"/>
        <v>38043</v>
      </c>
      <c r="AS125" s="9">
        <f t="shared" si="571"/>
        <v>553.74</v>
      </c>
      <c r="AT125" s="25">
        <f t="shared" si="484"/>
        <v>0.99839911820281335</v>
      </c>
      <c r="AU125" s="25" t="str">
        <f t="shared" si="317"/>
        <v>св.200</v>
      </c>
      <c r="AV125" s="45"/>
      <c r="AW125" s="45"/>
      <c r="AX125" s="45"/>
      <c r="AY125" s="25" t="str">
        <f t="shared" si="485"/>
        <v xml:space="preserve"> </v>
      </c>
      <c r="AZ125" s="25" t="str">
        <f t="shared" si="319"/>
        <v xml:space="preserve"> </v>
      </c>
      <c r="BA125" s="45"/>
      <c r="BB125" s="45"/>
      <c r="BC125" s="45"/>
      <c r="BD125" s="25" t="str">
        <f t="shared" si="320"/>
        <v xml:space="preserve"> </v>
      </c>
      <c r="BE125" s="25" t="str">
        <f t="shared" si="321"/>
        <v xml:space="preserve"> </v>
      </c>
      <c r="BF125" s="45"/>
      <c r="BG125" s="45"/>
      <c r="BH125" s="45"/>
      <c r="BI125" s="25" t="str">
        <f t="shared" si="486"/>
        <v xml:space="preserve"> </v>
      </c>
      <c r="BJ125" s="25" t="str">
        <f t="shared" si="323"/>
        <v xml:space="preserve"> </v>
      </c>
      <c r="BK125" s="45"/>
      <c r="BL125" s="45"/>
      <c r="BM125" s="45"/>
      <c r="BN125" s="25" t="str">
        <f t="shared" si="544"/>
        <v xml:space="preserve"> </v>
      </c>
      <c r="BO125" s="25" t="str">
        <f t="shared" si="325"/>
        <v xml:space="preserve"> </v>
      </c>
      <c r="BP125" s="45"/>
      <c r="BQ125" s="45"/>
      <c r="BR125" s="45"/>
      <c r="BS125" s="25" t="str">
        <f t="shared" si="487"/>
        <v xml:space="preserve"> </v>
      </c>
      <c r="BT125" s="25" t="str">
        <f t="shared" si="327"/>
        <v xml:space="preserve"> </v>
      </c>
      <c r="BU125" s="45">
        <v>38104</v>
      </c>
      <c r="BV125" s="45">
        <v>38043</v>
      </c>
      <c r="BW125" s="45"/>
      <c r="BX125" s="25">
        <f t="shared" si="560"/>
        <v>0.99839911820281335</v>
      </c>
      <c r="BY125" s="25" t="str">
        <f t="shared" si="329"/>
        <v xml:space="preserve"> </v>
      </c>
      <c r="BZ125" s="45"/>
      <c r="CA125" s="45"/>
      <c r="CB125" s="45"/>
      <c r="CC125" s="25" t="str">
        <f t="shared" si="521"/>
        <v xml:space="preserve"> </v>
      </c>
      <c r="CD125" s="25" t="str">
        <f t="shared" si="330"/>
        <v xml:space="preserve"> </v>
      </c>
      <c r="CE125" s="24">
        <f t="shared" si="572"/>
        <v>0</v>
      </c>
      <c r="CF125" s="24">
        <f t="shared" si="572"/>
        <v>0</v>
      </c>
      <c r="CG125" s="24">
        <f t="shared" si="572"/>
        <v>0</v>
      </c>
      <c r="CH125" s="33" t="str">
        <f t="shared" si="332"/>
        <v xml:space="preserve"> </v>
      </c>
      <c r="CI125" s="25" t="str">
        <f t="shared" si="350"/>
        <v xml:space="preserve"> </v>
      </c>
      <c r="CJ125" s="45"/>
      <c r="CK125" s="45"/>
      <c r="CL125" s="45"/>
      <c r="CM125" s="25" t="str">
        <f t="shared" si="333"/>
        <v xml:space="preserve"> </v>
      </c>
      <c r="CN125" s="25" t="str">
        <f t="shared" si="351"/>
        <v xml:space="preserve"> </v>
      </c>
      <c r="CO125" s="45"/>
      <c r="CP125" s="45"/>
      <c r="CQ125" s="45"/>
      <c r="CR125" s="25" t="str">
        <f t="shared" si="334"/>
        <v xml:space="preserve"> </v>
      </c>
      <c r="CS125" s="25" t="str">
        <f t="shared" si="335"/>
        <v xml:space="preserve"> </v>
      </c>
      <c r="CT125" s="45"/>
      <c r="CU125" s="45"/>
      <c r="CV125" s="45"/>
      <c r="CW125" s="25" t="str">
        <f t="shared" si="352"/>
        <v xml:space="preserve"> </v>
      </c>
      <c r="CX125" s="25" t="str">
        <f t="shared" si="353"/>
        <v xml:space="preserve"> </v>
      </c>
      <c r="CY125" s="45"/>
      <c r="CZ125" s="45"/>
      <c r="DA125" s="45"/>
      <c r="DB125" s="25" t="str">
        <f t="shared" si="488"/>
        <v xml:space="preserve"> </v>
      </c>
      <c r="DC125" s="25" t="str">
        <f t="shared" si="337"/>
        <v xml:space="preserve"> </v>
      </c>
      <c r="DD125" s="45"/>
      <c r="DE125" s="45"/>
      <c r="DF125" s="45"/>
      <c r="DG125" s="25" t="str">
        <f t="shared" si="489"/>
        <v xml:space="preserve"> </v>
      </c>
      <c r="DH125" s="25" t="str">
        <f t="shared" si="339"/>
        <v xml:space="preserve"> </v>
      </c>
      <c r="DI125" s="45"/>
      <c r="DJ125" s="45">
        <v>553.74</v>
      </c>
      <c r="DK125" s="25" t="str">
        <f t="shared" si="562"/>
        <v xml:space="preserve"> </v>
      </c>
      <c r="DL125" s="45"/>
      <c r="DM125" s="45"/>
      <c r="DN125" s="45"/>
      <c r="DO125" s="25" t="str">
        <f t="shared" si="490"/>
        <v xml:space="preserve"> </v>
      </c>
      <c r="DP125" s="25" t="str">
        <f t="shared" si="563"/>
        <v xml:space="preserve"> </v>
      </c>
      <c r="DQ125" s="45"/>
      <c r="DR125" s="45"/>
      <c r="DS125" s="31"/>
      <c r="DT125" s="25" t="str">
        <f t="shared" si="449"/>
        <v xml:space="preserve"> </v>
      </c>
      <c r="DU125" s="25" t="str">
        <f t="shared" si="564"/>
        <v xml:space="preserve"> </v>
      </c>
    </row>
    <row r="126" spans="1:125" s="29" customFormat="1" ht="15.75" customHeight="1" outlineLevel="1" x14ac:dyDescent="0.25">
      <c r="A126" s="16">
        <f t="shared" si="574"/>
        <v>102</v>
      </c>
      <c r="B126" s="8" t="s">
        <v>105</v>
      </c>
      <c r="C126" s="24">
        <f t="shared" si="565"/>
        <v>1405000</v>
      </c>
      <c r="D126" s="24">
        <f t="shared" si="566"/>
        <v>735567.91</v>
      </c>
      <c r="E126" s="24">
        <f t="shared" si="567"/>
        <v>576445.30000000005</v>
      </c>
      <c r="F126" s="25">
        <f t="shared" si="510"/>
        <v>0.52353587900355869</v>
      </c>
      <c r="G126" s="25">
        <f t="shared" si="511"/>
        <v>1.2760411265388061</v>
      </c>
      <c r="H126" s="15">
        <f t="shared" si="568"/>
        <v>1325000</v>
      </c>
      <c r="I126" s="20">
        <f t="shared" si="568"/>
        <v>674325.9</v>
      </c>
      <c r="J126" s="15">
        <f t="shared" si="568"/>
        <v>536274.26</v>
      </c>
      <c r="K126" s="25">
        <f t="shared" si="478"/>
        <v>0.50892520754716986</v>
      </c>
      <c r="L126" s="25">
        <f t="shared" si="303"/>
        <v>1.2574273096754636</v>
      </c>
      <c r="M126" s="45">
        <v>185000</v>
      </c>
      <c r="N126" s="45">
        <v>169873.34</v>
      </c>
      <c r="O126" s="45">
        <v>138584.07</v>
      </c>
      <c r="P126" s="25">
        <f t="shared" si="479"/>
        <v>0.91823427027027027</v>
      </c>
      <c r="Q126" s="25">
        <f t="shared" si="305"/>
        <v>1.2257782586411266</v>
      </c>
      <c r="R126" s="45"/>
      <c r="S126" s="45"/>
      <c r="T126" s="45"/>
      <c r="U126" s="25" t="str">
        <f t="shared" si="480"/>
        <v xml:space="preserve"> </v>
      </c>
      <c r="V126" s="25" t="str">
        <f t="shared" si="573"/>
        <v xml:space="preserve"> </v>
      </c>
      <c r="W126" s="45">
        <v>10000</v>
      </c>
      <c r="X126" s="45">
        <v>-7137.98</v>
      </c>
      <c r="Y126" s="45">
        <v>6782.4</v>
      </c>
      <c r="Z126" s="25" t="str">
        <f t="shared" si="481"/>
        <v xml:space="preserve"> </v>
      </c>
      <c r="AA126" s="25">
        <f t="shared" si="309"/>
        <v>-1.0524268695447039</v>
      </c>
      <c r="AB126" s="45">
        <v>90000</v>
      </c>
      <c r="AC126" s="45">
        <v>7897.79</v>
      </c>
      <c r="AD126" s="45">
        <v>15689.21</v>
      </c>
      <c r="AE126" s="25">
        <f t="shared" si="482"/>
        <v>8.7753222222222219E-2</v>
      </c>
      <c r="AF126" s="25">
        <f t="shared" si="311"/>
        <v>0.50338990937083516</v>
      </c>
      <c r="AG126" s="45">
        <v>1030000</v>
      </c>
      <c r="AH126" s="45">
        <v>493592.75</v>
      </c>
      <c r="AI126" s="45">
        <v>366018.58</v>
      </c>
      <c r="AJ126" s="25">
        <f t="shared" si="483"/>
        <v>0.47921626213592233</v>
      </c>
      <c r="AK126" s="25">
        <f t="shared" si="313"/>
        <v>1.3485456120834083</v>
      </c>
      <c r="AL126" s="45">
        <v>10000</v>
      </c>
      <c r="AM126" s="45">
        <v>10100</v>
      </c>
      <c r="AN126" s="45">
        <v>9200</v>
      </c>
      <c r="AO126" s="25">
        <f t="shared" si="556"/>
        <v>1.01</v>
      </c>
      <c r="AP126" s="25">
        <f t="shared" si="314"/>
        <v>1.0978260869565217</v>
      </c>
      <c r="AQ126" s="9">
        <f t="shared" si="569"/>
        <v>80000</v>
      </c>
      <c r="AR126" s="9">
        <f t="shared" si="570"/>
        <v>61242.01</v>
      </c>
      <c r="AS126" s="9">
        <f t="shared" si="571"/>
        <v>40171.040000000001</v>
      </c>
      <c r="AT126" s="25">
        <f t="shared" si="484"/>
        <v>0.76552512500000003</v>
      </c>
      <c r="AU126" s="25">
        <f t="shared" si="317"/>
        <v>1.5245313539305927</v>
      </c>
      <c r="AV126" s="45"/>
      <c r="AW126" s="45"/>
      <c r="AX126" s="45"/>
      <c r="AY126" s="25" t="str">
        <f t="shared" si="485"/>
        <v xml:space="preserve"> </v>
      </c>
      <c r="AZ126" s="25" t="str">
        <f t="shared" si="319"/>
        <v xml:space="preserve"> </v>
      </c>
      <c r="BA126" s="45">
        <v>45000</v>
      </c>
      <c r="BB126" s="45">
        <v>39677.54</v>
      </c>
      <c r="BC126" s="45">
        <v>20409.86</v>
      </c>
      <c r="BD126" s="25">
        <f t="shared" si="320"/>
        <v>0.88172311111111112</v>
      </c>
      <c r="BE126" s="25">
        <f t="shared" si="321"/>
        <v>1.9440378326945897</v>
      </c>
      <c r="BF126" s="45"/>
      <c r="BG126" s="45"/>
      <c r="BH126" s="45"/>
      <c r="BI126" s="25" t="str">
        <f t="shared" si="486"/>
        <v xml:space="preserve"> </v>
      </c>
      <c r="BJ126" s="25" t="str">
        <f t="shared" si="323"/>
        <v xml:space="preserve"> </v>
      </c>
      <c r="BK126" s="45"/>
      <c r="BL126" s="45"/>
      <c r="BM126" s="45"/>
      <c r="BN126" s="25" t="str">
        <f t="shared" si="544"/>
        <v xml:space="preserve"> </v>
      </c>
      <c r="BO126" s="25" t="str">
        <f t="shared" si="325"/>
        <v xml:space="preserve"> </v>
      </c>
      <c r="BP126" s="45"/>
      <c r="BQ126" s="45"/>
      <c r="BR126" s="45"/>
      <c r="BS126" s="25" t="str">
        <f t="shared" si="487"/>
        <v xml:space="preserve"> </v>
      </c>
      <c r="BT126" s="25" t="str">
        <f t="shared" si="327"/>
        <v xml:space="preserve"> </v>
      </c>
      <c r="BU126" s="45">
        <v>35000</v>
      </c>
      <c r="BV126" s="45">
        <v>21564.47</v>
      </c>
      <c r="BW126" s="45">
        <v>19529.18</v>
      </c>
      <c r="BX126" s="25">
        <f t="shared" si="560"/>
        <v>0.61612771428571433</v>
      </c>
      <c r="BY126" s="25">
        <f t="shared" si="329"/>
        <v>1.1042178934292173</v>
      </c>
      <c r="BZ126" s="45"/>
      <c r="CA126" s="45"/>
      <c r="CB126" s="45"/>
      <c r="CC126" s="25" t="str">
        <f t="shared" si="521"/>
        <v xml:space="preserve"> </v>
      </c>
      <c r="CD126" s="25" t="str">
        <f t="shared" si="330"/>
        <v xml:space="preserve"> </v>
      </c>
      <c r="CE126" s="24">
        <f t="shared" si="572"/>
        <v>0</v>
      </c>
      <c r="CF126" s="24">
        <f t="shared" si="572"/>
        <v>0</v>
      </c>
      <c r="CG126" s="24">
        <f t="shared" si="572"/>
        <v>0</v>
      </c>
      <c r="CH126" s="33" t="str">
        <f t="shared" si="332"/>
        <v xml:space="preserve"> </v>
      </c>
      <c r="CI126" s="25" t="str">
        <f t="shared" si="350"/>
        <v xml:space="preserve"> </v>
      </c>
      <c r="CJ126" s="45"/>
      <c r="CK126" s="45"/>
      <c r="CL126" s="45"/>
      <c r="CM126" s="25" t="str">
        <f t="shared" si="333"/>
        <v xml:space="preserve"> </v>
      </c>
      <c r="CN126" s="25" t="str">
        <f t="shared" si="351"/>
        <v xml:space="preserve"> </v>
      </c>
      <c r="CO126" s="45"/>
      <c r="CP126" s="45"/>
      <c r="CQ126" s="45"/>
      <c r="CR126" s="25" t="str">
        <f t="shared" si="334"/>
        <v xml:space="preserve"> </v>
      </c>
      <c r="CS126" s="25" t="str">
        <f t="shared" si="335"/>
        <v xml:space="preserve"> </v>
      </c>
      <c r="CT126" s="45"/>
      <c r="CU126" s="45"/>
      <c r="CV126" s="45"/>
      <c r="CW126" s="25" t="str">
        <f t="shared" si="352"/>
        <v xml:space="preserve"> </v>
      </c>
      <c r="CX126" s="25" t="str">
        <f t="shared" si="353"/>
        <v xml:space="preserve"> </v>
      </c>
      <c r="CY126" s="45"/>
      <c r="CZ126" s="45"/>
      <c r="DA126" s="45"/>
      <c r="DB126" s="25" t="str">
        <f t="shared" si="488"/>
        <v xml:space="preserve"> </v>
      </c>
      <c r="DC126" s="25" t="str">
        <f t="shared" si="337"/>
        <v xml:space="preserve"> </v>
      </c>
      <c r="DD126" s="45"/>
      <c r="DE126" s="45"/>
      <c r="DF126" s="45"/>
      <c r="DG126" s="25" t="str">
        <f t="shared" si="489"/>
        <v xml:space="preserve"> </v>
      </c>
      <c r="DH126" s="25" t="str">
        <f t="shared" si="339"/>
        <v xml:space="preserve"> </v>
      </c>
      <c r="DI126" s="45"/>
      <c r="DJ126" s="45">
        <v>232</v>
      </c>
      <c r="DK126" s="25" t="str">
        <f t="shared" si="562"/>
        <v xml:space="preserve"> </v>
      </c>
      <c r="DL126" s="45"/>
      <c r="DM126" s="45"/>
      <c r="DN126" s="45"/>
      <c r="DO126" s="25" t="str">
        <f t="shared" si="490"/>
        <v xml:space="preserve"> </v>
      </c>
      <c r="DP126" s="25" t="str">
        <f t="shared" si="563"/>
        <v xml:space="preserve"> </v>
      </c>
      <c r="DQ126" s="45"/>
      <c r="DR126" s="45"/>
      <c r="DS126" s="31"/>
      <c r="DT126" s="25" t="str">
        <f t="shared" si="449"/>
        <v xml:space="preserve"> </v>
      </c>
      <c r="DU126" s="25" t="str">
        <f t="shared" si="564"/>
        <v xml:space="preserve"> </v>
      </c>
    </row>
    <row r="127" spans="1:125" s="29" customFormat="1" ht="15.75" customHeight="1" outlineLevel="1" x14ac:dyDescent="0.25">
      <c r="A127" s="16">
        <f t="shared" si="574"/>
        <v>103</v>
      </c>
      <c r="B127" s="8" t="s">
        <v>0</v>
      </c>
      <c r="C127" s="24">
        <f t="shared" si="565"/>
        <v>1981200</v>
      </c>
      <c r="D127" s="24">
        <f t="shared" si="566"/>
        <v>1316257.3500000001</v>
      </c>
      <c r="E127" s="24">
        <f t="shared" si="567"/>
        <v>1042507.94</v>
      </c>
      <c r="F127" s="25">
        <f t="shared" si="510"/>
        <v>0.66437378861296192</v>
      </c>
      <c r="G127" s="25">
        <f t="shared" si="511"/>
        <v>1.2625873621643593</v>
      </c>
      <c r="H127" s="15">
        <f t="shared" si="568"/>
        <v>1740000</v>
      </c>
      <c r="I127" s="20">
        <f t="shared" si="568"/>
        <v>1149719.28</v>
      </c>
      <c r="J127" s="15">
        <f t="shared" si="568"/>
        <v>881862.99</v>
      </c>
      <c r="K127" s="25">
        <f t="shared" ref="K127:K143" si="575">IF(I127&lt;=0," ",IF(I127/H127*100&gt;200,"СВ.200",I127/H127))</f>
        <v>0.66075820689655174</v>
      </c>
      <c r="L127" s="25">
        <f t="shared" si="303"/>
        <v>1.3037391216519927</v>
      </c>
      <c r="M127" s="45">
        <v>400000</v>
      </c>
      <c r="N127" s="45">
        <v>299875.98</v>
      </c>
      <c r="O127" s="45">
        <v>273191.24</v>
      </c>
      <c r="P127" s="25">
        <f t="shared" ref="P127:P143" si="576">IF(N127&lt;=0," ",IF(M127&lt;=0," ",IF(N127/M127*100&gt;200,"СВ.200",N127/M127)))</f>
        <v>0.74968994999999994</v>
      </c>
      <c r="Q127" s="25">
        <f t="shared" si="305"/>
        <v>1.0976778757620487</v>
      </c>
      <c r="R127" s="45"/>
      <c r="S127" s="45"/>
      <c r="T127" s="45"/>
      <c r="U127" s="25" t="str">
        <f t="shared" ref="U127:U143" si="577">IF(S127&lt;=0," ",IF(R127&lt;=0," ",IF(S127/R127*100&gt;200,"СВ.200",S127/R127)))</f>
        <v xml:space="preserve"> </v>
      </c>
      <c r="V127" s="25" t="str">
        <f t="shared" si="573"/>
        <v xml:space="preserve"> </v>
      </c>
      <c r="W127" s="45"/>
      <c r="X127" s="45">
        <v>5462.7</v>
      </c>
      <c r="Y127" s="45">
        <v>18.78</v>
      </c>
      <c r="Z127" s="25" t="str">
        <f t="shared" si="481"/>
        <v xml:space="preserve"> </v>
      </c>
      <c r="AA127" s="25" t="str">
        <f t="shared" si="309"/>
        <v>св.200</v>
      </c>
      <c r="AB127" s="45">
        <v>400000</v>
      </c>
      <c r="AC127" s="45">
        <v>63595.85</v>
      </c>
      <c r="AD127" s="45">
        <v>106029.6</v>
      </c>
      <c r="AE127" s="25">
        <f t="shared" ref="AE127:AE143" si="578">IF(AC127&lt;=0," ",IF(AB127&lt;=0," ",IF(AC127/AB127*100&gt;200,"СВ.200",AC127/AB127)))</f>
        <v>0.158989625</v>
      </c>
      <c r="AF127" s="25">
        <f t="shared" si="311"/>
        <v>0.59979335959015212</v>
      </c>
      <c r="AG127" s="45">
        <v>930000</v>
      </c>
      <c r="AH127" s="45">
        <v>772684.75</v>
      </c>
      <c r="AI127" s="45">
        <v>497573.37</v>
      </c>
      <c r="AJ127" s="25">
        <f t="shared" ref="AJ127:AJ143" si="579">IF(AH127&lt;=0," ",IF(AG127&lt;=0," ",IF(AH127/AG127*100&gt;200,"СВ.200",AH127/AG127)))</f>
        <v>0.83084381720430112</v>
      </c>
      <c r="AK127" s="25">
        <f t="shared" si="313"/>
        <v>1.5529061573371581</v>
      </c>
      <c r="AL127" s="45">
        <v>10000</v>
      </c>
      <c r="AM127" s="45">
        <v>8100</v>
      </c>
      <c r="AN127" s="45">
        <v>5050</v>
      </c>
      <c r="AO127" s="25">
        <f t="shared" si="556"/>
        <v>0.81</v>
      </c>
      <c r="AP127" s="25">
        <f t="shared" si="314"/>
        <v>1.6039603960396041</v>
      </c>
      <c r="AQ127" s="9">
        <f t="shared" si="569"/>
        <v>241200</v>
      </c>
      <c r="AR127" s="9">
        <f t="shared" si="570"/>
        <v>166538.07</v>
      </c>
      <c r="AS127" s="9">
        <f t="shared" si="571"/>
        <v>160644.95000000001</v>
      </c>
      <c r="AT127" s="25">
        <f t="shared" ref="AT127:AT143" si="580">IF(AR127&lt;=0," ",IF(AQ127&lt;=0," ",IF(AR127/AQ127*100&gt;200,"СВ.200",AR127/AQ127)))</f>
        <v>0.69045634328358207</v>
      </c>
      <c r="AU127" s="25">
        <f t="shared" si="317"/>
        <v>1.0366841285704904</v>
      </c>
      <c r="AV127" s="45"/>
      <c r="AW127" s="45"/>
      <c r="AX127" s="45"/>
      <c r="AY127" s="25" t="str">
        <f t="shared" ref="AY127:AY143" si="581">IF(AW127&lt;=0," ",IF(AV127&lt;=0," ",IF(AW127/AV127*100&gt;200,"СВ.200",AW127/AV127)))</f>
        <v xml:space="preserve"> </v>
      </c>
      <c r="AZ127" s="25" t="str">
        <f t="shared" si="319"/>
        <v xml:space="preserve"> </v>
      </c>
      <c r="BA127" s="45"/>
      <c r="BB127" s="45"/>
      <c r="BC127" s="45"/>
      <c r="BD127" s="25" t="str">
        <f t="shared" si="320"/>
        <v xml:space="preserve"> </v>
      </c>
      <c r="BE127" s="25" t="str">
        <f t="shared" si="321"/>
        <v xml:space="preserve"> </v>
      </c>
      <c r="BF127" s="45">
        <v>141200</v>
      </c>
      <c r="BG127" s="45">
        <v>105150</v>
      </c>
      <c r="BH127" s="45">
        <v>102675</v>
      </c>
      <c r="BI127" s="25">
        <f t="shared" ref="BI127:BI143" si="582">IF(BG127&lt;=0," ",IF(BF127&lt;=0," ",IF(BG127/BF127*100&gt;200,"СВ.200",BG127/BF127)))</f>
        <v>0.74468838526912184</v>
      </c>
      <c r="BJ127" s="25">
        <f t="shared" si="323"/>
        <v>1.0241051862673485</v>
      </c>
      <c r="BK127" s="45"/>
      <c r="BL127" s="45"/>
      <c r="BM127" s="45"/>
      <c r="BN127" s="25" t="str">
        <f t="shared" si="544"/>
        <v xml:space="preserve"> </v>
      </c>
      <c r="BO127" s="25" t="str">
        <f t="shared" si="325"/>
        <v xml:space="preserve"> </v>
      </c>
      <c r="BP127" s="45"/>
      <c r="BQ127" s="45"/>
      <c r="BR127" s="45"/>
      <c r="BS127" s="25" t="str">
        <f t="shared" ref="BS127:BS143" si="583">IF(BQ127&lt;=0," ",IF(BP127&lt;=0," ",IF(BQ127/BP127*100&gt;200,"СВ.200",BQ127/BP127)))</f>
        <v xml:space="preserve"> </v>
      </c>
      <c r="BT127" s="25" t="str">
        <f t="shared" si="327"/>
        <v xml:space="preserve"> </v>
      </c>
      <c r="BU127" s="45">
        <v>100000</v>
      </c>
      <c r="BV127" s="45">
        <v>61388.07</v>
      </c>
      <c r="BW127" s="45">
        <v>84069.35</v>
      </c>
      <c r="BX127" s="25">
        <f t="shared" si="560"/>
        <v>0.61388069999999995</v>
      </c>
      <c r="BY127" s="25">
        <f t="shared" si="329"/>
        <v>0.73020750130695666</v>
      </c>
      <c r="BZ127" s="45"/>
      <c r="CA127" s="45"/>
      <c r="CB127" s="45"/>
      <c r="CC127" s="25" t="str">
        <f t="shared" si="521"/>
        <v xml:space="preserve"> </v>
      </c>
      <c r="CD127" s="25" t="str">
        <f t="shared" si="330"/>
        <v xml:space="preserve"> </v>
      </c>
      <c r="CE127" s="24">
        <f t="shared" si="572"/>
        <v>0</v>
      </c>
      <c r="CF127" s="24">
        <f t="shared" si="572"/>
        <v>0</v>
      </c>
      <c r="CG127" s="24">
        <f t="shared" si="572"/>
        <v>0</v>
      </c>
      <c r="CH127" s="33" t="str">
        <f t="shared" si="332"/>
        <v xml:space="preserve"> </v>
      </c>
      <c r="CI127" s="25" t="str">
        <f t="shared" si="350"/>
        <v xml:space="preserve"> </v>
      </c>
      <c r="CJ127" s="45"/>
      <c r="CK127" s="45"/>
      <c r="CL127" s="45"/>
      <c r="CM127" s="25" t="str">
        <f t="shared" si="333"/>
        <v xml:space="preserve"> </v>
      </c>
      <c r="CN127" s="25" t="str">
        <f t="shared" si="351"/>
        <v xml:space="preserve"> </v>
      </c>
      <c r="CO127" s="45"/>
      <c r="CP127" s="45"/>
      <c r="CQ127" s="45"/>
      <c r="CR127" s="25" t="str">
        <f t="shared" si="334"/>
        <v xml:space="preserve"> </v>
      </c>
      <c r="CS127" s="25" t="str">
        <f t="shared" si="335"/>
        <v xml:space="preserve"> </v>
      </c>
      <c r="CT127" s="45"/>
      <c r="CU127" s="45"/>
      <c r="CV127" s="45"/>
      <c r="CW127" s="25" t="str">
        <f t="shared" si="352"/>
        <v xml:space="preserve"> </v>
      </c>
      <c r="CX127" s="25" t="str">
        <f t="shared" si="353"/>
        <v xml:space="preserve"> </v>
      </c>
      <c r="CY127" s="45"/>
      <c r="CZ127" s="45"/>
      <c r="DA127" s="45"/>
      <c r="DB127" s="25" t="str">
        <f t="shared" ref="DB127:DB143" si="584">IF(CZ127&lt;=0," ",IF(CY127&lt;=0," ",IF(CZ127/CY127*100&gt;200,"СВ.200",CZ127/CY127)))</f>
        <v xml:space="preserve"> </v>
      </c>
      <c r="DC127" s="25" t="str">
        <f t="shared" si="337"/>
        <v xml:space="preserve"> </v>
      </c>
      <c r="DD127" s="45"/>
      <c r="DE127" s="45"/>
      <c r="DF127" s="45"/>
      <c r="DG127" s="25" t="str">
        <f t="shared" ref="DG127:DG143" si="585">IF(DE127&lt;=0," ",IF(DD127&lt;=0," ",IF(DE127/DD127*100&gt;200,"СВ.200",DE127/DD127)))</f>
        <v xml:space="preserve"> </v>
      </c>
      <c r="DH127" s="25" t="str">
        <f t="shared" si="339"/>
        <v xml:space="preserve"> </v>
      </c>
      <c r="DI127" s="45"/>
      <c r="DJ127" s="45">
        <v>-26099.4</v>
      </c>
      <c r="DK127" s="25" t="str">
        <f t="shared" si="562"/>
        <v xml:space="preserve"> </v>
      </c>
      <c r="DL127" s="45"/>
      <c r="DM127" s="45"/>
      <c r="DN127" s="45"/>
      <c r="DO127" s="25" t="str">
        <f t="shared" ref="DO127:DO143" si="586">IF(DM127&lt;=0," ",IF(DL127&lt;=0," ",IF(DM127/DL127*100&gt;200,"СВ.200",DM127/DL127)))</f>
        <v xml:space="preserve"> </v>
      </c>
      <c r="DP127" s="25" t="str">
        <f t="shared" si="563"/>
        <v xml:space="preserve"> </v>
      </c>
      <c r="DQ127" s="45"/>
      <c r="DR127" s="45"/>
      <c r="DS127" s="31"/>
      <c r="DT127" s="25" t="str">
        <f t="shared" si="449"/>
        <v xml:space="preserve"> </v>
      </c>
      <c r="DU127" s="25" t="str">
        <f t="shared" si="564"/>
        <v xml:space="preserve"> </v>
      </c>
    </row>
    <row r="128" spans="1:125" s="29" customFormat="1" ht="15.75" customHeight="1" outlineLevel="1" x14ac:dyDescent="0.25">
      <c r="A128" s="16">
        <f t="shared" si="574"/>
        <v>104</v>
      </c>
      <c r="B128" s="8" t="s">
        <v>92</v>
      </c>
      <c r="C128" s="24">
        <f t="shared" si="565"/>
        <v>4578500</v>
      </c>
      <c r="D128" s="24">
        <f t="shared" si="566"/>
        <v>2852885.74</v>
      </c>
      <c r="E128" s="24">
        <f t="shared" si="567"/>
        <v>2038690.89</v>
      </c>
      <c r="F128" s="25">
        <f t="shared" si="510"/>
        <v>0.62310489024789784</v>
      </c>
      <c r="G128" s="25">
        <f t="shared" si="511"/>
        <v>1.3993714074035031</v>
      </c>
      <c r="H128" s="15">
        <f t="shared" si="568"/>
        <v>4295000</v>
      </c>
      <c r="I128" s="20">
        <f t="shared" si="568"/>
        <v>2734644.33</v>
      </c>
      <c r="J128" s="15">
        <f t="shared" si="568"/>
        <v>1868153.48</v>
      </c>
      <c r="K128" s="25">
        <f t="shared" si="575"/>
        <v>0.63670415133876601</v>
      </c>
      <c r="L128" s="25">
        <f t="shared" ref="L128:L143" si="587">IF(J128=0," ",IF(I128/J128*100&gt;200,"св.200",I128/J128))</f>
        <v>1.4638220891786686</v>
      </c>
      <c r="M128" s="45">
        <v>965000</v>
      </c>
      <c r="N128" s="45">
        <v>748268.4</v>
      </c>
      <c r="O128" s="45">
        <v>666240.04</v>
      </c>
      <c r="P128" s="25">
        <f t="shared" si="576"/>
        <v>0.77540766839378239</v>
      </c>
      <c r="Q128" s="25">
        <f t="shared" ref="Q128:Q143" si="588">IF(O128=0," ",IF(N128/O128*100&gt;200,"св.200",N128/O128))</f>
        <v>1.1231213302640892</v>
      </c>
      <c r="R128" s="45"/>
      <c r="S128" s="45"/>
      <c r="T128" s="45"/>
      <c r="U128" s="25" t="str">
        <f t="shared" si="577"/>
        <v xml:space="preserve"> </v>
      </c>
      <c r="V128" s="25" t="str">
        <f t="shared" si="573"/>
        <v xml:space="preserve"> </v>
      </c>
      <c r="W128" s="45">
        <v>55000</v>
      </c>
      <c r="X128" s="45">
        <v>82642.39</v>
      </c>
      <c r="Y128" s="45">
        <v>91897.2</v>
      </c>
      <c r="Z128" s="25">
        <f t="shared" ref="Z128:Z143" si="589">IF(X128&lt;=0," ",IF(W128&lt;=0," ",IF(X128/W128*100&gt;200,"СВ.200",X128/W128)))</f>
        <v>1.502588909090909</v>
      </c>
      <c r="AA128" s="25">
        <f>IF(X128=0," ",IF(X128/Y128*100&gt;200,"св.200",X128/Y128))</f>
        <v>0.89929170856130547</v>
      </c>
      <c r="AB128" s="45">
        <v>440000</v>
      </c>
      <c r="AC128" s="45">
        <v>89846.39</v>
      </c>
      <c r="AD128" s="45">
        <v>172088.02</v>
      </c>
      <c r="AE128" s="25">
        <f t="shared" si="578"/>
        <v>0.20419634090909092</v>
      </c>
      <c r="AF128" s="25">
        <f t="shared" ref="AF128:AF143" si="590">IF(AD128=0," ",IF(AC128/AD128*100&gt;200,"св.200",AC128/AD128))</f>
        <v>0.52209555319423173</v>
      </c>
      <c r="AG128" s="45">
        <v>2800000</v>
      </c>
      <c r="AH128" s="45">
        <v>1804687.15</v>
      </c>
      <c r="AI128" s="45">
        <v>908528.22</v>
      </c>
      <c r="AJ128" s="25">
        <f t="shared" si="579"/>
        <v>0.64453112499999998</v>
      </c>
      <c r="AK128" s="25">
        <f t="shared" ref="AK128:AK143" si="591">IF(AI128=0," ",IF(AH128/AI128*100&gt;200,"св.200",AH128/AI128))</f>
        <v>1.9863853541060068</v>
      </c>
      <c r="AL128" s="45">
        <v>35000</v>
      </c>
      <c r="AM128" s="45">
        <v>9200</v>
      </c>
      <c r="AN128" s="45">
        <v>29400</v>
      </c>
      <c r="AO128" s="25">
        <f t="shared" si="556"/>
        <v>0.26285714285714284</v>
      </c>
      <c r="AP128" s="25">
        <f t="shared" ref="AP128:AP143" si="592">IF(AN128=0," ",IF(AM128/AN128*100&gt;200,"св.200",AM128/AN128))</f>
        <v>0.31292517006802723</v>
      </c>
      <c r="AQ128" s="9">
        <f t="shared" si="569"/>
        <v>283500</v>
      </c>
      <c r="AR128" s="9">
        <f t="shared" si="570"/>
        <v>118241.41</v>
      </c>
      <c r="AS128" s="9">
        <f t="shared" si="571"/>
        <v>170537.41</v>
      </c>
      <c r="AT128" s="25">
        <f t="shared" si="580"/>
        <v>0.41707728395061727</v>
      </c>
      <c r="AU128" s="25">
        <f t="shared" ref="AU128:AU143" si="593">IF(AS128=0," ",IF(AR128/AS128*100&gt;200,"св.200",AR128/AS128))</f>
        <v>0.69334587642676171</v>
      </c>
      <c r="AV128" s="45"/>
      <c r="AW128" s="45"/>
      <c r="AX128" s="45"/>
      <c r="AY128" s="25" t="str">
        <f t="shared" si="581"/>
        <v xml:space="preserve"> </v>
      </c>
      <c r="AZ128" s="25" t="str">
        <f t="shared" ref="AZ128:AZ143" si="594">IF(AX128=0," ",IF(AW128/AX128*100&gt;200,"св.200",AW128/AX128))</f>
        <v xml:space="preserve"> </v>
      </c>
      <c r="BA128" s="45">
        <v>193500</v>
      </c>
      <c r="BB128" s="45">
        <v>49169.41</v>
      </c>
      <c r="BC128" s="45">
        <v>52607.61</v>
      </c>
      <c r="BD128" s="25">
        <f t="shared" ref="BD128:BD143" si="595">IF(BB128&lt;=0," ",IF(BA128&lt;=0," ",IF(BB128/BA128*100&gt;200,"СВ.200",BB128/BA128)))</f>
        <v>0.25410547803617572</v>
      </c>
      <c r="BE128" s="25">
        <f t="shared" ref="BE128:BE143" si="596">IF(BC128=0," ",IF(BB128/BC128*100&gt;200,"св.200",BB128/BC128))</f>
        <v>0.93464443642279138</v>
      </c>
      <c r="BF128" s="45"/>
      <c r="BG128" s="45"/>
      <c r="BH128" s="45"/>
      <c r="BI128" s="25" t="str">
        <f t="shared" si="582"/>
        <v xml:space="preserve"> </v>
      </c>
      <c r="BJ128" s="25" t="str">
        <f t="shared" ref="BJ128:BJ143" si="597">IF(BH128=0," ",IF(BG128/BH128*100&gt;200,"св.200",BG128/BH128))</f>
        <v xml:space="preserve"> </v>
      </c>
      <c r="BK128" s="45"/>
      <c r="BL128" s="45"/>
      <c r="BM128" s="45"/>
      <c r="BN128" s="25" t="str">
        <f t="shared" si="544"/>
        <v xml:space="preserve"> </v>
      </c>
      <c r="BO128" s="25" t="str">
        <f t="shared" ref="BO128:BO143" si="598">IF(BM128=0," ",IF(BL128/BM128*100&gt;200,"св.200",BL128/BM128))</f>
        <v xml:space="preserve"> </v>
      </c>
      <c r="BP128" s="45">
        <v>90000</v>
      </c>
      <c r="BQ128" s="45">
        <v>63000</v>
      </c>
      <c r="BR128" s="45">
        <v>45000</v>
      </c>
      <c r="BS128" s="25">
        <f t="shared" si="583"/>
        <v>0.7</v>
      </c>
      <c r="BT128" s="25">
        <f t="shared" ref="BT128:BT143" si="599">IF(BR128=0," ",IF(BQ128/BR128*100&gt;200,"св.200",BQ128/BR128))</f>
        <v>1.4</v>
      </c>
      <c r="BU128" s="45"/>
      <c r="BV128" s="45"/>
      <c r="BW128" s="45"/>
      <c r="BX128" s="25" t="str">
        <f t="shared" si="560"/>
        <v xml:space="preserve"> </v>
      </c>
      <c r="BY128" s="25" t="str">
        <f t="shared" ref="BY128:BY143" si="600">IF(BW128=0," ",IF(BV128/BW128*100&gt;200,"св.200",BV128/BW128))</f>
        <v xml:space="preserve"> </v>
      </c>
      <c r="BZ128" s="45"/>
      <c r="CA128" s="45"/>
      <c r="CB128" s="45"/>
      <c r="CC128" s="25" t="str">
        <f t="shared" si="521"/>
        <v xml:space="preserve"> </v>
      </c>
      <c r="CD128" s="25" t="str">
        <f t="shared" ref="CD128:CD143" si="601">IF(CB128=0," ",IF(CA128/CB128*100&gt;200,"св.200",CA128/CB128))</f>
        <v xml:space="preserve"> </v>
      </c>
      <c r="CE128" s="24">
        <f t="shared" si="572"/>
        <v>0</v>
      </c>
      <c r="CF128" s="24">
        <f t="shared" si="572"/>
        <v>0</v>
      </c>
      <c r="CG128" s="24">
        <f t="shared" si="572"/>
        <v>24616.59</v>
      </c>
      <c r="CH128" s="33" t="str">
        <f t="shared" ref="CH128:CH143" si="602">IF(CF128&lt;=0," ",IF(CE128&lt;=0," ",IF(CF128/CE128*100&gt;200,"СВ.200",CF128/CE128)))</f>
        <v xml:space="preserve"> </v>
      </c>
      <c r="CI128" s="25">
        <f t="shared" ref="CI128:CI143" si="603">IF(CG128=0," ",IF(CF128/CG128*100&gt;200,"св.200",CF128/CG128))</f>
        <v>0</v>
      </c>
      <c r="CJ128" s="45"/>
      <c r="CK128" s="45"/>
      <c r="CL128" s="45"/>
      <c r="CM128" s="25" t="str">
        <f t="shared" ref="CM128:CM143" si="604">IF(CK128&lt;=0," ",IF(CJ128&lt;=0," ",IF(CK128/CJ128*100&gt;200,"СВ.200",CK128/CJ128)))</f>
        <v xml:space="preserve"> </v>
      </c>
      <c r="CN128" s="25" t="str">
        <f t="shared" ref="CN128:CN143" si="605">IF(CL128=0," ",IF(CK128/CL128*100&gt;200,"св.200",CK128/CL128))</f>
        <v xml:space="preserve"> </v>
      </c>
      <c r="CO128" s="45"/>
      <c r="CP128" s="45"/>
      <c r="CQ128" s="45">
        <v>24616.59</v>
      </c>
      <c r="CR128" s="25" t="str">
        <f t="shared" ref="CR128:CR143" si="606">IF(CP128&lt;=0," ",IF(CO128&lt;=0," ",IF(CP128/CO128*100&gt;200,"СВ.200",CP128/CO128)))</f>
        <v xml:space="preserve"> </v>
      </c>
      <c r="CS128" s="25">
        <f t="shared" ref="CS128:CS143" si="607">IF(CQ128=0," ",IF(CP128/CQ128*100&gt;200,"св.200",CP128/CQ128))</f>
        <v>0</v>
      </c>
      <c r="CT128" s="45"/>
      <c r="CU128" s="45"/>
      <c r="CV128" s="45"/>
      <c r="CW128" s="25" t="str">
        <f t="shared" si="352"/>
        <v xml:space="preserve"> </v>
      </c>
      <c r="CX128" s="25" t="str">
        <f t="shared" si="353"/>
        <v xml:space="preserve"> </v>
      </c>
      <c r="CY128" s="45"/>
      <c r="CZ128" s="45"/>
      <c r="DA128" s="45"/>
      <c r="DB128" s="25" t="str">
        <f t="shared" si="584"/>
        <v xml:space="preserve"> </v>
      </c>
      <c r="DC128" s="25" t="str">
        <f t="shared" ref="DC128:DC143" si="608">IF(DA128=0," ",IF(CZ128/DA128*100&gt;200,"св.200",CZ128/DA128))</f>
        <v xml:space="preserve"> </v>
      </c>
      <c r="DD128" s="45"/>
      <c r="DE128" s="45"/>
      <c r="DF128" s="45"/>
      <c r="DG128" s="25" t="str">
        <f>IF(DE128&lt;=0," ",IF(DF128&lt;=0," ",IF(DE128/DF128*100&gt;200,"СВ.200",DE128/DF128)))</f>
        <v xml:space="preserve"> </v>
      </c>
      <c r="DH128" s="25" t="str">
        <f t="shared" si="339"/>
        <v xml:space="preserve"> </v>
      </c>
      <c r="DI128" s="45">
        <v>6072</v>
      </c>
      <c r="DJ128" s="45"/>
      <c r="DK128" s="25"/>
      <c r="DL128" s="45"/>
      <c r="DM128" s="45"/>
      <c r="DN128" s="45">
        <v>48313.21</v>
      </c>
      <c r="DO128" s="25" t="str">
        <f t="shared" si="586"/>
        <v xml:space="preserve"> </v>
      </c>
      <c r="DP128" s="25" t="str">
        <f t="shared" si="563"/>
        <v xml:space="preserve"> </v>
      </c>
      <c r="DQ128" s="45"/>
      <c r="DR128" s="45"/>
      <c r="DS128" s="31"/>
      <c r="DT128" s="25" t="str">
        <f t="shared" si="449"/>
        <v xml:space="preserve"> </v>
      </c>
      <c r="DU128" s="25" t="str">
        <f t="shared" si="564"/>
        <v xml:space="preserve"> </v>
      </c>
    </row>
    <row r="129" spans="1:125" s="29" customFormat="1" ht="17.25" customHeight="1" outlineLevel="1" x14ac:dyDescent="0.25">
      <c r="A129" s="16">
        <f t="shared" si="574"/>
        <v>105</v>
      </c>
      <c r="B129" s="8" t="s">
        <v>36</v>
      </c>
      <c r="C129" s="24">
        <f t="shared" si="565"/>
        <v>973500</v>
      </c>
      <c r="D129" s="24">
        <f t="shared" si="566"/>
        <v>813745.32</v>
      </c>
      <c r="E129" s="24">
        <f t="shared" si="567"/>
        <v>1045480.87</v>
      </c>
      <c r="F129" s="25">
        <f t="shared" si="510"/>
        <v>0.83589657935285044</v>
      </c>
      <c r="G129" s="25">
        <f t="shared" si="511"/>
        <v>0.778345489956215</v>
      </c>
      <c r="H129" s="15">
        <f t="shared" si="568"/>
        <v>948000</v>
      </c>
      <c r="I129" s="20">
        <f t="shared" si="568"/>
        <v>813745.32</v>
      </c>
      <c r="J129" s="15">
        <f t="shared" si="568"/>
        <v>947874.13</v>
      </c>
      <c r="K129" s="25">
        <f t="shared" si="575"/>
        <v>0.8583811392405063</v>
      </c>
      <c r="L129" s="25">
        <f t="shared" si="587"/>
        <v>0.85849512529685768</v>
      </c>
      <c r="M129" s="45">
        <v>245000</v>
      </c>
      <c r="N129" s="45">
        <v>172911.44</v>
      </c>
      <c r="O129" s="45">
        <v>174777.17</v>
      </c>
      <c r="P129" s="25">
        <f t="shared" si="576"/>
        <v>0.7057609795918367</v>
      </c>
      <c r="Q129" s="25">
        <f t="shared" si="588"/>
        <v>0.98932509320296236</v>
      </c>
      <c r="R129" s="45"/>
      <c r="S129" s="45"/>
      <c r="T129" s="45"/>
      <c r="U129" s="25" t="str">
        <f t="shared" si="577"/>
        <v xml:space="preserve"> </v>
      </c>
      <c r="V129" s="25" t="str">
        <f t="shared" si="573"/>
        <v xml:space="preserve"> </v>
      </c>
      <c r="W129" s="45">
        <v>220000</v>
      </c>
      <c r="X129" s="45">
        <v>483208.83</v>
      </c>
      <c r="Y129" s="45">
        <v>500841</v>
      </c>
      <c r="Z129" s="25" t="str">
        <f t="shared" si="589"/>
        <v>СВ.200</v>
      </c>
      <c r="AA129" s="25">
        <f t="shared" ref="AA129:AA143" si="609">IF(Y129=0," ",IF(X129/Y129*100&gt;200,"св.200",X129/Y129))</f>
        <v>0.96479487502021599</v>
      </c>
      <c r="AB129" s="45">
        <v>22000</v>
      </c>
      <c r="AC129" s="45">
        <v>5674.33</v>
      </c>
      <c r="AD129" s="45">
        <v>5734.71</v>
      </c>
      <c r="AE129" s="25">
        <f t="shared" si="578"/>
        <v>0.25792409090909091</v>
      </c>
      <c r="AF129" s="25">
        <f t="shared" si="590"/>
        <v>0.98947113280357679</v>
      </c>
      <c r="AG129" s="45">
        <v>460000</v>
      </c>
      <c r="AH129" s="45">
        <v>151350.72</v>
      </c>
      <c r="AI129" s="45">
        <v>266321.25</v>
      </c>
      <c r="AJ129" s="25">
        <f t="shared" si="579"/>
        <v>0.32902330434782606</v>
      </c>
      <c r="AK129" s="25">
        <f t="shared" si="591"/>
        <v>0.5683013278136837</v>
      </c>
      <c r="AL129" s="45">
        <v>1000</v>
      </c>
      <c r="AM129" s="45">
        <v>600</v>
      </c>
      <c r="AN129" s="45">
        <v>200</v>
      </c>
      <c r="AO129" s="25">
        <f t="shared" si="556"/>
        <v>0.6</v>
      </c>
      <c r="AP129" s="25" t="str">
        <f t="shared" si="592"/>
        <v>св.200</v>
      </c>
      <c r="AQ129" s="9">
        <f t="shared" si="569"/>
        <v>25500</v>
      </c>
      <c r="AR129" s="9">
        <f t="shared" si="570"/>
        <v>0</v>
      </c>
      <c r="AS129" s="9">
        <f t="shared" si="571"/>
        <v>97606.74</v>
      </c>
      <c r="AT129" s="25" t="str">
        <f t="shared" si="580"/>
        <v xml:space="preserve"> </v>
      </c>
      <c r="AU129" s="25">
        <f t="shared" si="593"/>
        <v>0</v>
      </c>
      <c r="AV129" s="45"/>
      <c r="AW129" s="45"/>
      <c r="AX129" s="45"/>
      <c r="AY129" s="25" t="str">
        <f t="shared" si="581"/>
        <v xml:space="preserve"> </v>
      </c>
      <c r="AZ129" s="25" t="str">
        <f t="shared" si="594"/>
        <v xml:space="preserve"> </v>
      </c>
      <c r="BA129" s="45">
        <v>500</v>
      </c>
      <c r="BB129" s="45"/>
      <c r="BC129" s="45"/>
      <c r="BD129" s="25" t="str">
        <f t="shared" si="595"/>
        <v xml:space="preserve"> </v>
      </c>
      <c r="BE129" s="25" t="str">
        <f t="shared" si="596"/>
        <v xml:space="preserve"> </v>
      </c>
      <c r="BF129" s="45"/>
      <c r="BG129" s="45"/>
      <c r="BH129" s="45"/>
      <c r="BI129" s="25" t="str">
        <f t="shared" si="582"/>
        <v xml:space="preserve"> </v>
      </c>
      <c r="BJ129" s="25" t="str">
        <f t="shared" si="597"/>
        <v xml:space="preserve"> </v>
      </c>
      <c r="BK129" s="45"/>
      <c r="BL129" s="45"/>
      <c r="BM129" s="45"/>
      <c r="BN129" s="25" t="str">
        <f t="shared" si="544"/>
        <v xml:space="preserve"> </v>
      </c>
      <c r="BO129" s="25" t="str">
        <f t="shared" si="598"/>
        <v xml:space="preserve"> </v>
      </c>
      <c r="BP129" s="45"/>
      <c r="BQ129" s="45"/>
      <c r="BR129" s="45">
        <v>96840</v>
      </c>
      <c r="BS129" s="25" t="str">
        <f t="shared" si="583"/>
        <v xml:space="preserve"> </v>
      </c>
      <c r="BT129" s="25">
        <f t="shared" si="599"/>
        <v>0</v>
      </c>
      <c r="BU129" s="45">
        <v>25000</v>
      </c>
      <c r="BV129" s="45"/>
      <c r="BW129" s="45">
        <v>766.74</v>
      </c>
      <c r="BX129" s="25" t="str">
        <f t="shared" si="560"/>
        <v xml:space="preserve"> </v>
      </c>
      <c r="BY129" s="25">
        <f t="shared" si="600"/>
        <v>0</v>
      </c>
      <c r="BZ129" s="45"/>
      <c r="CA129" s="45"/>
      <c r="CB129" s="45"/>
      <c r="CC129" s="25" t="str">
        <f t="shared" si="521"/>
        <v xml:space="preserve"> </v>
      </c>
      <c r="CD129" s="25" t="str">
        <f t="shared" si="601"/>
        <v xml:space="preserve"> </v>
      </c>
      <c r="CE129" s="24">
        <f t="shared" si="572"/>
        <v>0</v>
      </c>
      <c r="CF129" s="24">
        <f t="shared" si="572"/>
        <v>0</v>
      </c>
      <c r="CG129" s="24">
        <f t="shared" si="572"/>
        <v>0</v>
      </c>
      <c r="CH129" s="33" t="str">
        <f t="shared" si="602"/>
        <v xml:space="preserve"> </v>
      </c>
      <c r="CI129" s="25" t="str">
        <f t="shared" si="603"/>
        <v xml:space="preserve"> </v>
      </c>
      <c r="CJ129" s="45"/>
      <c r="CK129" s="45"/>
      <c r="CL129" s="45"/>
      <c r="CM129" s="25" t="str">
        <f t="shared" si="604"/>
        <v xml:space="preserve"> </v>
      </c>
      <c r="CN129" s="25" t="str">
        <f t="shared" si="605"/>
        <v xml:space="preserve"> </v>
      </c>
      <c r="CO129" s="45"/>
      <c r="CP129" s="45"/>
      <c r="CQ129" s="45"/>
      <c r="CR129" s="25" t="str">
        <f t="shared" si="606"/>
        <v xml:space="preserve"> </v>
      </c>
      <c r="CS129" s="25" t="str">
        <f t="shared" si="607"/>
        <v xml:space="preserve"> </v>
      </c>
      <c r="CT129" s="45"/>
      <c r="CU129" s="45"/>
      <c r="CV129" s="45"/>
      <c r="CW129" s="25" t="str">
        <f t="shared" si="352"/>
        <v xml:space="preserve"> </v>
      </c>
      <c r="CX129" s="25" t="str">
        <f t="shared" si="353"/>
        <v xml:space="preserve"> </v>
      </c>
      <c r="CY129" s="45"/>
      <c r="CZ129" s="45"/>
      <c r="DA129" s="45"/>
      <c r="DB129" s="25" t="str">
        <f t="shared" si="584"/>
        <v xml:space="preserve"> </v>
      </c>
      <c r="DC129" s="25" t="str">
        <f t="shared" si="608"/>
        <v xml:space="preserve"> </v>
      </c>
      <c r="DD129" s="45"/>
      <c r="DE129" s="45"/>
      <c r="DF129" s="45"/>
      <c r="DG129" s="25" t="str">
        <f t="shared" si="585"/>
        <v xml:space="preserve"> </v>
      </c>
      <c r="DH129" s="25" t="str">
        <f>IF(DE129=0," ",IF(DE129/DF129*100&gt;200,"св.200",DE129/DF129))</f>
        <v xml:space="preserve"> </v>
      </c>
      <c r="DI129" s="45"/>
      <c r="DJ129" s="45"/>
      <c r="DK129" s="25" t="str">
        <f>IF(DJ129=0," ",IF(DI129/DJ129*100&gt;200,"св.200",DI129/DJ129))</f>
        <v xml:space="preserve"> </v>
      </c>
      <c r="DL129" s="45"/>
      <c r="DM129" s="45"/>
      <c r="DN129" s="45"/>
      <c r="DO129" s="25" t="str">
        <f t="shared" si="586"/>
        <v xml:space="preserve"> </v>
      </c>
      <c r="DP129" s="25" t="str">
        <f t="shared" si="563"/>
        <v xml:space="preserve"> </v>
      </c>
      <c r="DQ129" s="45"/>
      <c r="DR129" s="45"/>
      <c r="DS129" s="31"/>
      <c r="DT129" s="25" t="str">
        <f t="shared" si="449"/>
        <v xml:space="preserve"> </v>
      </c>
      <c r="DU129" s="25" t="str">
        <f t="shared" si="564"/>
        <v xml:space="preserve"> </v>
      </c>
    </row>
    <row r="130" spans="1:125" s="29" customFormat="1" ht="15.75" customHeight="1" outlineLevel="1" x14ac:dyDescent="0.25">
      <c r="A130" s="16">
        <f t="shared" si="574"/>
        <v>106</v>
      </c>
      <c r="B130" s="8" t="s">
        <v>84</v>
      </c>
      <c r="C130" s="24">
        <f t="shared" si="565"/>
        <v>2381931</v>
      </c>
      <c r="D130" s="24">
        <f t="shared" si="566"/>
        <v>883742.77</v>
      </c>
      <c r="E130" s="24">
        <f t="shared" si="567"/>
        <v>1070997.27</v>
      </c>
      <c r="F130" s="25">
        <f t="shared" si="510"/>
        <v>0.37101946697868243</v>
      </c>
      <c r="G130" s="25">
        <f t="shared" si="511"/>
        <v>0.82515875133836714</v>
      </c>
      <c r="H130" s="15">
        <f t="shared" si="568"/>
        <v>2192000</v>
      </c>
      <c r="I130" s="20">
        <f t="shared" si="568"/>
        <v>798632.62</v>
      </c>
      <c r="J130" s="15">
        <f t="shared" si="568"/>
        <v>987257.13</v>
      </c>
      <c r="K130" s="25">
        <f t="shared" si="575"/>
        <v>0.36433969890510948</v>
      </c>
      <c r="L130" s="25">
        <f t="shared" si="587"/>
        <v>0.80894084806457667</v>
      </c>
      <c r="M130" s="45">
        <v>902000</v>
      </c>
      <c r="N130" s="45">
        <v>386859.25</v>
      </c>
      <c r="O130" s="45">
        <v>548548.18999999994</v>
      </c>
      <c r="P130" s="25">
        <f t="shared" si="576"/>
        <v>0.42889052106430153</v>
      </c>
      <c r="Q130" s="25">
        <f t="shared" si="588"/>
        <v>0.70524204992819328</v>
      </c>
      <c r="R130" s="45"/>
      <c r="S130" s="45"/>
      <c r="T130" s="45"/>
      <c r="U130" s="25" t="str">
        <f t="shared" si="577"/>
        <v xml:space="preserve"> </v>
      </c>
      <c r="V130" s="25" t="str">
        <f t="shared" si="573"/>
        <v xml:space="preserve"> </v>
      </c>
      <c r="W130" s="45"/>
      <c r="X130" s="45"/>
      <c r="Y130" s="45"/>
      <c r="Z130" s="25" t="str">
        <f t="shared" si="589"/>
        <v xml:space="preserve"> </v>
      </c>
      <c r="AA130" s="25" t="str">
        <f t="shared" si="609"/>
        <v xml:space="preserve"> </v>
      </c>
      <c r="AB130" s="45">
        <v>170000</v>
      </c>
      <c r="AC130" s="45">
        <v>88491.97</v>
      </c>
      <c r="AD130" s="45">
        <v>25420.37</v>
      </c>
      <c r="AE130" s="25">
        <f t="shared" si="578"/>
        <v>0.52054100000000003</v>
      </c>
      <c r="AF130" s="25" t="str">
        <f t="shared" si="590"/>
        <v>св.200</v>
      </c>
      <c r="AG130" s="45">
        <v>1114000</v>
      </c>
      <c r="AH130" s="45">
        <v>319831.40000000002</v>
      </c>
      <c r="AI130" s="45">
        <v>409088.57</v>
      </c>
      <c r="AJ130" s="25">
        <f t="shared" si="579"/>
        <v>0.28710179533213648</v>
      </c>
      <c r="AK130" s="25">
        <f t="shared" si="591"/>
        <v>0.78181455913080145</v>
      </c>
      <c r="AL130" s="45">
        <v>6000</v>
      </c>
      <c r="AM130" s="45">
        <v>3450</v>
      </c>
      <c r="AN130" s="45">
        <v>4200</v>
      </c>
      <c r="AO130" s="25">
        <f t="shared" si="556"/>
        <v>0.57499999999999996</v>
      </c>
      <c r="AP130" s="25">
        <f t="shared" si="592"/>
        <v>0.8214285714285714</v>
      </c>
      <c r="AQ130" s="9">
        <f t="shared" si="569"/>
        <v>189931</v>
      </c>
      <c r="AR130" s="9">
        <f t="shared" si="570"/>
        <v>85110.15</v>
      </c>
      <c r="AS130" s="9">
        <f t="shared" si="571"/>
        <v>83740.14</v>
      </c>
      <c r="AT130" s="25">
        <f t="shared" si="580"/>
        <v>0.44811089290321221</v>
      </c>
      <c r="AU130" s="25">
        <f t="shared" si="593"/>
        <v>1.0163602544729444</v>
      </c>
      <c r="AV130" s="45"/>
      <c r="AW130" s="45"/>
      <c r="AX130" s="45"/>
      <c r="AY130" s="25" t="str">
        <f t="shared" si="581"/>
        <v xml:space="preserve"> </v>
      </c>
      <c r="AZ130" s="25" t="str">
        <f t="shared" si="594"/>
        <v xml:space="preserve"> </v>
      </c>
      <c r="BA130" s="45">
        <v>76757</v>
      </c>
      <c r="BB130" s="45"/>
      <c r="BC130" s="45"/>
      <c r="BD130" s="25" t="str">
        <f t="shared" si="595"/>
        <v xml:space="preserve"> </v>
      </c>
      <c r="BE130" s="25" t="str">
        <f t="shared" si="596"/>
        <v xml:space="preserve"> </v>
      </c>
      <c r="BF130" s="45">
        <v>106174</v>
      </c>
      <c r="BG130" s="45">
        <v>79630.11</v>
      </c>
      <c r="BH130" s="45">
        <v>79630.11</v>
      </c>
      <c r="BI130" s="25">
        <f t="shared" si="582"/>
        <v>0.74999632678433514</v>
      </c>
      <c r="BJ130" s="25">
        <f t="shared" si="597"/>
        <v>1</v>
      </c>
      <c r="BK130" s="45"/>
      <c r="BL130" s="45"/>
      <c r="BM130" s="45"/>
      <c r="BN130" s="25" t="str">
        <f t="shared" si="544"/>
        <v xml:space="preserve"> </v>
      </c>
      <c r="BO130" s="25" t="str">
        <f t="shared" si="598"/>
        <v xml:space="preserve"> </v>
      </c>
      <c r="BP130" s="45"/>
      <c r="BQ130" s="45"/>
      <c r="BR130" s="45"/>
      <c r="BS130" s="25" t="str">
        <f t="shared" si="583"/>
        <v xml:space="preserve"> </v>
      </c>
      <c r="BT130" s="25" t="str">
        <f t="shared" si="599"/>
        <v xml:space="preserve"> </v>
      </c>
      <c r="BU130" s="45">
        <v>7000</v>
      </c>
      <c r="BV130" s="45">
        <v>5480.04</v>
      </c>
      <c r="BW130" s="45">
        <v>4110.03</v>
      </c>
      <c r="BX130" s="25">
        <f t="shared" si="560"/>
        <v>0.78286285714285708</v>
      </c>
      <c r="BY130" s="25">
        <f t="shared" si="600"/>
        <v>1.3333333333333335</v>
      </c>
      <c r="BZ130" s="45"/>
      <c r="CA130" s="45"/>
      <c r="CB130" s="45"/>
      <c r="CC130" s="25" t="str">
        <f t="shared" si="521"/>
        <v xml:space="preserve"> </v>
      </c>
      <c r="CD130" s="25" t="str">
        <f t="shared" si="601"/>
        <v xml:space="preserve"> </v>
      </c>
      <c r="CE130" s="24">
        <f t="shared" si="572"/>
        <v>0</v>
      </c>
      <c r="CF130" s="24">
        <f t="shared" si="572"/>
        <v>0</v>
      </c>
      <c r="CG130" s="24">
        <f t="shared" si="572"/>
        <v>0</v>
      </c>
      <c r="CH130" s="33" t="str">
        <f t="shared" si="602"/>
        <v xml:space="preserve"> </v>
      </c>
      <c r="CI130" s="25" t="str">
        <f t="shared" si="603"/>
        <v xml:space="preserve"> </v>
      </c>
      <c r="CJ130" s="45"/>
      <c r="CK130" s="45"/>
      <c r="CL130" s="45"/>
      <c r="CM130" s="25" t="str">
        <f t="shared" si="604"/>
        <v xml:space="preserve"> </v>
      </c>
      <c r="CN130" s="25" t="str">
        <f t="shared" si="605"/>
        <v xml:space="preserve"> </v>
      </c>
      <c r="CO130" s="45"/>
      <c r="CP130" s="45"/>
      <c r="CQ130" s="45"/>
      <c r="CR130" s="25" t="str">
        <f t="shared" si="606"/>
        <v xml:space="preserve"> </v>
      </c>
      <c r="CS130" s="25" t="str">
        <f t="shared" si="607"/>
        <v xml:space="preserve"> </v>
      </c>
      <c r="CT130" s="45"/>
      <c r="CU130" s="45"/>
      <c r="CV130" s="45"/>
      <c r="CW130" s="25" t="str">
        <f t="shared" si="352"/>
        <v xml:space="preserve"> </v>
      </c>
      <c r="CX130" s="25" t="str">
        <f t="shared" si="353"/>
        <v xml:space="preserve"> </v>
      </c>
      <c r="CY130" s="45"/>
      <c r="CZ130" s="45"/>
      <c r="DA130" s="45"/>
      <c r="DB130" s="25" t="str">
        <f t="shared" si="584"/>
        <v xml:space="preserve"> </v>
      </c>
      <c r="DC130" s="25" t="str">
        <f t="shared" si="608"/>
        <v xml:space="preserve"> </v>
      </c>
      <c r="DD130" s="45"/>
      <c r="DE130" s="45"/>
      <c r="DF130" s="45"/>
      <c r="DG130" s="25" t="str">
        <f t="shared" si="585"/>
        <v xml:space="preserve"> </v>
      </c>
      <c r="DH130" s="25" t="str">
        <f t="shared" ref="DH130:DH139" si="610">IF(DF130=0," ",IF(DE130/DF130*100&gt;200,"св.200",DE130/DF130))</f>
        <v xml:space="preserve"> </v>
      </c>
      <c r="DI130" s="45"/>
      <c r="DJ130" s="45"/>
      <c r="DK130" s="25" t="str">
        <f>IF(DJ130=0," ",IF(DI130/DJ130*100&gt;200,"св.200",DI130/DJ130))</f>
        <v xml:space="preserve"> </v>
      </c>
      <c r="DL130" s="45"/>
      <c r="DM130" s="45"/>
      <c r="DN130" s="45"/>
      <c r="DO130" s="25" t="str">
        <f t="shared" si="586"/>
        <v xml:space="preserve"> </v>
      </c>
      <c r="DP130" s="25" t="str">
        <f t="shared" si="563"/>
        <v xml:space="preserve"> </v>
      </c>
      <c r="DQ130" s="45"/>
      <c r="DR130" s="45"/>
      <c r="DS130" s="31"/>
      <c r="DT130" s="25" t="str">
        <f t="shared" si="449"/>
        <v xml:space="preserve"> </v>
      </c>
      <c r="DU130" s="25" t="str">
        <f t="shared" si="564"/>
        <v xml:space="preserve"> </v>
      </c>
    </row>
    <row r="131" spans="1:125" s="44" customFormat="1" ht="20.25" customHeight="1" x14ac:dyDescent="0.25">
      <c r="A131" s="17"/>
      <c r="B131" s="7" t="s">
        <v>156</v>
      </c>
      <c r="C131" s="28">
        <f>SUM(C132:C137)</f>
        <v>55538166.93</v>
      </c>
      <c r="D131" s="28">
        <f>SUM(D132:D137)</f>
        <v>38985141.269999996</v>
      </c>
      <c r="E131" s="28">
        <f>SUM(E132:E134,E135:E137)</f>
        <v>35343471.719999999</v>
      </c>
      <c r="F131" s="22">
        <f t="shared" si="510"/>
        <v>0.70195225058718003</v>
      </c>
      <c r="G131" s="22">
        <f t="shared" si="511"/>
        <v>1.1030365544972558</v>
      </c>
      <c r="H131" s="21">
        <f>SUM(H132:H137)</f>
        <v>50972653.5</v>
      </c>
      <c r="I131" s="21">
        <f>SUM(I132:I137)</f>
        <v>35004228.75</v>
      </c>
      <c r="J131" s="21">
        <f>SUM(J132:J134,J135:J137)</f>
        <v>32783359.689999998</v>
      </c>
      <c r="K131" s="22">
        <f t="shared" si="575"/>
        <v>0.68672565280518505</v>
      </c>
      <c r="L131" s="22">
        <f t="shared" si="587"/>
        <v>1.0677437907829026</v>
      </c>
      <c r="M131" s="21">
        <f>SUM(M132:M137)</f>
        <v>42296835.469999999</v>
      </c>
      <c r="N131" s="21">
        <f>SUM(N132:N137)</f>
        <v>30743654.369999997</v>
      </c>
      <c r="O131" s="21">
        <f>SUM(O132:O137)</f>
        <v>28908201.890000001</v>
      </c>
      <c r="P131" s="22">
        <f t="shared" si="576"/>
        <v>0.72685471686896386</v>
      </c>
      <c r="Q131" s="22">
        <f t="shared" si="588"/>
        <v>1.0634924471257039</v>
      </c>
      <c r="R131" s="21">
        <f>SUM(R132:R137)</f>
        <v>2316660.8199999998</v>
      </c>
      <c r="S131" s="21">
        <f>SUM(S132:S137)</f>
        <v>1774987.29</v>
      </c>
      <c r="T131" s="21">
        <f>SUM(T132:T137)</f>
        <v>1496949.62</v>
      </c>
      <c r="U131" s="22">
        <f t="shared" si="577"/>
        <v>0.76618349767748917</v>
      </c>
      <c r="V131" s="22">
        <f t="shared" ref="V131:V143" si="611">IF(T131=0," ",IF(S131/T131*100&gt;200,"св.200",S131/T131))</f>
        <v>1.1857361572395468</v>
      </c>
      <c r="W131" s="21">
        <f>SUM(W132:W137)</f>
        <v>11464</v>
      </c>
      <c r="X131" s="21">
        <f>SUM(X132:X137)</f>
        <v>11567.4</v>
      </c>
      <c r="Y131" s="21">
        <f>SUM(Y132:Y137)</f>
        <v>3876</v>
      </c>
      <c r="Z131" s="22">
        <f t="shared" si="589"/>
        <v>1.0090195394277739</v>
      </c>
      <c r="AA131" s="22" t="str">
        <f t="shared" si="609"/>
        <v>св.200</v>
      </c>
      <c r="AB131" s="21">
        <f>SUM(AB132:AB137)</f>
        <v>1333193.21</v>
      </c>
      <c r="AC131" s="21">
        <f>SUM(AC132:AC137)</f>
        <v>908359.20000000019</v>
      </c>
      <c r="AD131" s="21">
        <f>SUM(AD132:AD137)</f>
        <v>712565.78</v>
      </c>
      <c r="AE131" s="22">
        <f t="shared" si="578"/>
        <v>0.68134100382944507</v>
      </c>
      <c r="AF131" s="22">
        <f t="shared" si="590"/>
        <v>1.2747724146955248</v>
      </c>
      <c r="AG131" s="21">
        <f>SUM(AG132:AG137)</f>
        <v>5014500</v>
      </c>
      <c r="AH131" s="21">
        <f>SUM(AH132:AH137)</f>
        <v>1565660.4899999998</v>
      </c>
      <c r="AI131" s="21">
        <f>SUM(AI132:AI137)</f>
        <v>1661766.4</v>
      </c>
      <c r="AJ131" s="22">
        <f t="shared" si="579"/>
        <v>0.31222664074184858</v>
      </c>
      <c r="AK131" s="22">
        <f t="shared" si="591"/>
        <v>0.9421664140037973</v>
      </c>
      <c r="AL131" s="21">
        <f>SUM(AL132:AL137)</f>
        <v>0</v>
      </c>
      <c r="AM131" s="21">
        <f>SUM(AM132:AM137)</f>
        <v>0</v>
      </c>
      <c r="AN131" s="21">
        <f>SUM(AN132:AN137)</f>
        <v>0</v>
      </c>
      <c r="AO131" s="22" t="str">
        <f t="shared" si="556"/>
        <v xml:space="preserve"> </v>
      </c>
      <c r="AP131" s="22" t="str">
        <f t="shared" si="592"/>
        <v xml:space="preserve"> </v>
      </c>
      <c r="AQ131" s="21">
        <f>SUM(AQ132:AQ137)</f>
        <v>4565513.4300000006</v>
      </c>
      <c r="AR131" s="21">
        <f>SUM(AR132:AR137)</f>
        <v>3980912.5200000005</v>
      </c>
      <c r="AS131" s="21">
        <f>SUM(AS132:AS134,AS135:AS137)</f>
        <v>2560112.0300000003</v>
      </c>
      <c r="AT131" s="22">
        <f t="shared" si="580"/>
        <v>0.87195286598905042</v>
      </c>
      <c r="AU131" s="22">
        <f t="shared" si="593"/>
        <v>1.5549759047067953</v>
      </c>
      <c r="AV131" s="21">
        <f>SUM(AV132:AV137)</f>
        <v>750000</v>
      </c>
      <c r="AW131" s="21">
        <f>SUM(AW132:AW137)</f>
        <v>899020.77</v>
      </c>
      <c r="AX131" s="21">
        <f>SUM(AX132:AX137)</f>
        <v>641930.93000000005</v>
      </c>
      <c r="AY131" s="22">
        <f t="shared" si="581"/>
        <v>1.19869436</v>
      </c>
      <c r="AZ131" s="22">
        <f t="shared" si="594"/>
        <v>1.4004945516490379</v>
      </c>
      <c r="BA131" s="21">
        <f>SUM(BA132:BA137)</f>
        <v>387623.35</v>
      </c>
      <c r="BB131" s="21">
        <f>SUM(BB132:BB137)</f>
        <v>339524.6</v>
      </c>
      <c r="BC131" s="21">
        <f>SUM(BC132:BC137)</f>
        <v>269706.86</v>
      </c>
      <c r="BD131" s="22">
        <f t="shared" si="595"/>
        <v>0.87591369302184707</v>
      </c>
      <c r="BE131" s="22">
        <f t="shared" si="596"/>
        <v>1.2588652732081045</v>
      </c>
      <c r="BF131" s="21">
        <f>SUM(BF132:BF137)</f>
        <v>1853196.53</v>
      </c>
      <c r="BG131" s="21">
        <f>SUM(BG132:BG137)</f>
        <v>1138360.1100000001</v>
      </c>
      <c r="BH131" s="21">
        <f>SUM(BH132:BH137)</f>
        <v>1397093.6400000001</v>
      </c>
      <c r="BI131" s="22">
        <f t="shared" si="582"/>
        <v>0.61426842300422402</v>
      </c>
      <c r="BJ131" s="22">
        <f t="shared" si="597"/>
        <v>0.81480587800829152</v>
      </c>
      <c r="BK131" s="21">
        <f>SUM(BK132:BK137)</f>
        <v>0</v>
      </c>
      <c r="BL131" s="21">
        <f>SUM(BL132:BL137)</f>
        <v>0</v>
      </c>
      <c r="BM131" s="21">
        <f>SUM(BM132:BM137)</f>
        <v>0</v>
      </c>
      <c r="BN131" s="22" t="str">
        <f>IF(BL131&lt;=0," ",IF(BK131&lt;=0," ",IF(BL131/BK131*100&gt;200,"СВ.200",BL131/BK131)))</f>
        <v xml:space="preserve"> </v>
      </c>
      <c r="BO131" s="22" t="str">
        <f t="shared" si="598"/>
        <v xml:space="preserve"> </v>
      </c>
      <c r="BP131" s="21">
        <f>SUM(BP132:BP137)</f>
        <v>0</v>
      </c>
      <c r="BQ131" s="21">
        <f>SUM(BQ132:BQ137)</f>
        <v>0</v>
      </c>
      <c r="BR131" s="21">
        <f>SUM(BR132:BR137)</f>
        <v>0</v>
      </c>
      <c r="BS131" s="22" t="str">
        <f t="shared" si="583"/>
        <v xml:space="preserve"> </v>
      </c>
      <c r="BT131" s="22" t="str">
        <f t="shared" si="599"/>
        <v xml:space="preserve"> </v>
      </c>
      <c r="BU131" s="21">
        <f>SUM(BU132:BU137)</f>
        <v>834946.12</v>
      </c>
      <c r="BV131" s="21">
        <f>SUM(BV132:BV137)</f>
        <v>820032.94</v>
      </c>
      <c r="BW131" s="21">
        <f>SUM(BW132:BW137)</f>
        <v>32500</v>
      </c>
      <c r="BX131" s="22">
        <f t="shared" si="560"/>
        <v>0.98213875165980769</v>
      </c>
      <c r="BY131" s="22" t="str">
        <f t="shared" si="600"/>
        <v>св.200</v>
      </c>
      <c r="BZ131" s="21">
        <f>SUM(BZ132:BZ137)</f>
        <v>300000</v>
      </c>
      <c r="CA131" s="21">
        <f>SUM(CA132:CA137)</f>
        <v>206222.23</v>
      </c>
      <c r="CB131" s="21">
        <f>SUM(CB132:CB137)</f>
        <v>13500</v>
      </c>
      <c r="CC131" s="22">
        <f t="shared" si="521"/>
        <v>0.68740743333333332</v>
      </c>
      <c r="CD131" s="22" t="str">
        <f t="shared" si="601"/>
        <v>св.200</v>
      </c>
      <c r="CE131" s="28">
        <f>SUM(CE132:CE137)</f>
        <v>310491.46999999997</v>
      </c>
      <c r="CF131" s="28">
        <f>SUM(CF132:CF137)</f>
        <v>448495.91</v>
      </c>
      <c r="CG131" s="28">
        <f>SUM(CG132:CG137)</f>
        <v>157532.6</v>
      </c>
      <c r="CH131" s="22">
        <f t="shared" si="602"/>
        <v>1.4444709543872494</v>
      </c>
      <c r="CI131" s="22" t="str">
        <f t="shared" si="603"/>
        <v>св.200</v>
      </c>
      <c r="CJ131" s="21">
        <f>SUM(CJ132:CJ137)</f>
        <v>310491.46999999997</v>
      </c>
      <c r="CK131" s="21">
        <f>SUM(CK132:CK137)</f>
        <v>448495.91</v>
      </c>
      <c r="CL131" s="21">
        <f>SUM(CL132:CL137)</f>
        <v>157532.6</v>
      </c>
      <c r="CM131" s="22">
        <f t="shared" si="604"/>
        <v>1.4444709543872494</v>
      </c>
      <c r="CN131" s="22" t="str">
        <f t="shared" si="605"/>
        <v>св.200</v>
      </c>
      <c r="CO131" s="21">
        <f>SUM(CO132:CO137)</f>
        <v>0</v>
      </c>
      <c r="CP131" s="21">
        <f>SUM(CP132:CP137)</f>
        <v>0</v>
      </c>
      <c r="CQ131" s="21">
        <f>SUM(CQ132:CQ137)</f>
        <v>0</v>
      </c>
      <c r="CR131" s="22" t="str">
        <f t="shared" si="606"/>
        <v xml:space="preserve"> </v>
      </c>
      <c r="CS131" s="22" t="str">
        <f t="shared" si="607"/>
        <v xml:space="preserve"> </v>
      </c>
      <c r="CT131" s="21">
        <f>SUM(CT132:CT137)</f>
        <v>0</v>
      </c>
      <c r="CU131" s="21">
        <f>SUM(CU132:CU137)</f>
        <v>0</v>
      </c>
      <c r="CV131" s="21">
        <f>SUM(CV132:CV137)</f>
        <v>0</v>
      </c>
      <c r="CW131" s="41" t="str">
        <f t="shared" si="352"/>
        <v xml:space="preserve"> </v>
      </c>
      <c r="CX131" s="41" t="str">
        <f t="shared" si="353"/>
        <v xml:space="preserve"> </v>
      </c>
      <c r="CY131" s="21">
        <f>SUM(CY132:CY137)</f>
        <v>0</v>
      </c>
      <c r="CZ131" s="21">
        <f>SUM(CZ132:CZ137)</f>
        <v>0</v>
      </c>
      <c r="DA131" s="21">
        <f>SUM(DA132:DA137)</f>
        <v>0</v>
      </c>
      <c r="DB131" s="22" t="str">
        <f t="shared" si="584"/>
        <v xml:space="preserve"> </v>
      </c>
      <c r="DC131" s="22" t="str">
        <f t="shared" si="608"/>
        <v xml:space="preserve"> </v>
      </c>
      <c r="DD131" s="21">
        <f>SUM(DD132:DD137)</f>
        <v>30000</v>
      </c>
      <c r="DE131" s="21">
        <f>SUM(DE132:DE137)</f>
        <v>30000</v>
      </c>
      <c r="DF131" s="21">
        <f>SUM(DF132:DF137)</f>
        <v>47848</v>
      </c>
      <c r="DG131" s="22">
        <f t="shared" si="585"/>
        <v>1</v>
      </c>
      <c r="DH131" s="22">
        <f t="shared" si="610"/>
        <v>0.62698545393746863</v>
      </c>
      <c r="DI131" s="21">
        <f>SUM(DI132:DI137)</f>
        <v>0</v>
      </c>
      <c r="DJ131" s="21">
        <f>SUM(DJ132:DJ137)</f>
        <v>0</v>
      </c>
      <c r="DK131" s="22" t="str">
        <f t="shared" ref="DK131:DK142" si="612">IF(DI131=0," ",IF(DI131/DJ131*100&gt;200,"св.200",DI131/DJ131))</f>
        <v xml:space="preserve"> </v>
      </c>
      <c r="DL131" s="21">
        <f>SUM(DL132:DL137)</f>
        <v>0</v>
      </c>
      <c r="DM131" s="21">
        <f>SUM(DM132:DM137)</f>
        <v>0</v>
      </c>
      <c r="DN131" s="21">
        <f>SUM(DN132:DN137)</f>
        <v>0</v>
      </c>
      <c r="DO131" s="22" t="str">
        <f t="shared" si="586"/>
        <v xml:space="preserve"> </v>
      </c>
      <c r="DP131" s="22" t="str">
        <f t="shared" si="563"/>
        <v xml:space="preserve"> </v>
      </c>
      <c r="DQ131" s="21">
        <f>SUM(DQ132:DQ137)</f>
        <v>99255.959999999992</v>
      </c>
      <c r="DR131" s="21">
        <f>SUM(DR132:DR137)</f>
        <v>99255.959999999992</v>
      </c>
      <c r="DS131" s="21">
        <f>SUM(DS132:DS137)</f>
        <v>0</v>
      </c>
      <c r="DT131" s="22">
        <f t="shared" si="449"/>
        <v>1</v>
      </c>
      <c r="DU131" s="22"/>
    </row>
    <row r="132" spans="1:125" s="29" customFormat="1" ht="15.75" customHeight="1" outlineLevel="1" x14ac:dyDescent="0.25">
      <c r="A132" s="16">
        <v>107</v>
      </c>
      <c r="B132" s="8" t="s">
        <v>107</v>
      </c>
      <c r="C132" s="24">
        <f t="shared" ref="C132:C137" si="613">H132+AQ132</f>
        <v>50073847.420000002</v>
      </c>
      <c r="D132" s="24">
        <f t="shared" ref="D132:D137" si="614">I132+AR132</f>
        <v>36036523.359999999</v>
      </c>
      <c r="E132" s="24">
        <f t="shared" ref="E132:E137" si="615">J132+AS132</f>
        <v>32947208.09</v>
      </c>
      <c r="F132" s="25">
        <f t="shared" si="510"/>
        <v>0.71966755535558558</v>
      </c>
      <c r="G132" s="25">
        <f t="shared" si="511"/>
        <v>1.093765616241628</v>
      </c>
      <c r="H132" s="15">
        <f t="shared" ref="H132:J133" si="616">W132++AG132+M132+AB132+AL132+R132</f>
        <v>46192354.030000001</v>
      </c>
      <c r="I132" s="20">
        <f t="shared" si="616"/>
        <v>32352050.800000001</v>
      </c>
      <c r="J132" s="15">
        <f t="shared" si="616"/>
        <v>30590468.34</v>
      </c>
      <c r="K132" s="25">
        <f t="shared" si="575"/>
        <v>0.70037675020824219</v>
      </c>
      <c r="L132" s="25">
        <f t="shared" si="587"/>
        <v>1.0575859918331671</v>
      </c>
      <c r="M132" s="45">
        <v>39825000</v>
      </c>
      <c r="N132" s="45">
        <v>28994465.399999999</v>
      </c>
      <c r="O132" s="45">
        <v>27225428.43</v>
      </c>
      <c r="P132" s="25">
        <f t="shared" si="576"/>
        <v>0.72804683992467034</v>
      </c>
      <c r="Q132" s="25">
        <f t="shared" si="588"/>
        <v>1.0649773785763708</v>
      </c>
      <c r="R132" s="45">
        <v>2316660.8199999998</v>
      </c>
      <c r="S132" s="45">
        <v>1774987.29</v>
      </c>
      <c r="T132" s="45">
        <v>1496949.62</v>
      </c>
      <c r="U132" s="25">
        <f t="shared" si="577"/>
        <v>0.76618349767748917</v>
      </c>
      <c r="V132" s="25">
        <f t="shared" si="611"/>
        <v>1.1857361572395468</v>
      </c>
      <c r="W132" s="45"/>
      <c r="X132" s="45"/>
      <c r="Y132" s="45"/>
      <c r="Z132" s="25" t="str">
        <f t="shared" si="589"/>
        <v xml:space="preserve"> </v>
      </c>
      <c r="AA132" s="25" t="str">
        <f t="shared" si="609"/>
        <v xml:space="preserve"> </v>
      </c>
      <c r="AB132" s="45">
        <v>950693.21</v>
      </c>
      <c r="AC132" s="45">
        <v>818763.42</v>
      </c>
      <c r="AD132" s="45">
        <v>641047.77</v>
      </c>
      <c r="AE132" s="25">
        <f t="shared" si="578"/>
        <v>0.86122779818738804</v>
      </c>
      <c r="AF132" s="25">
        <f t="shared" si="590"/>
        <v>1.2772268437966801</v>
      </c>
      <c r="AG132" s="45">
        <v>3100000</v>
      </c>
      <c r="AH132" s="45">
        <v>763834.69</v>
      </c>
      <c r="AI132" s="45">
        <v>1227042.52</v>
      </c>
      <c r="AJ132" s="25">
        <f t="shared" si="579"/>
        <v>0.24639828709677417</v>
      </c>
      <c r="AK132" s="25">
        <f t="shared" si="591"/>
        <v>0.62250058783619</v>
      </c>
      <c r="AL132" s="45"/>
      <c r="AM132" s="45"/>
      <c r="AN132" s="45"/>
      <c r="AO132" s="25" t="str">
        <f t="shared" si="556"/>
        <v xml:space="preserve"> </v>
      </c>
      <c r="AP132" s="25" t="str">
        <f t="shared" si="592"/>
        <v xml:space="preserve"> </v>
      </c>
      <c r="AQ132" s="9">
        <f t="shared" ref="AQ132" si="617">AV132+BA132+BF132+BK132+BP132+BU132+BZ132+CE132+CY132+DD132+DL132+CT132+DQ132</f>
        <v>3881493.39</v>
      </c>
      <c r="AR132" s="9">
        <f t="shared" ref="AR132:AR137" si="618">AW132+BB132+BG132+BL132+BQ132+BV132+CA132+CF132+CZ132+DE132+DM132+CU132+DI132+DR132</f>
        <v>3684472.5600000005</v>
      </c>
      <c r="AS132" s="9">
        <f t="shared" ref="AS132:AS137" si="619">AX132+BC132+BH132+BM132+BR132+BW132+CB132+CG132+DA132+DF132+DN132+CV132+DJ132</f>
        <v>2356739.7500000005</v>
      </c>
      <c r="AT132" s="25">
        <f t="shared" si="580"/>
        <v>0.94924097242891359</v>
      </c>
      <c r="AU132" s="25">
        <f t="shared" si="593"/>
        <v>1.563376932052001</v>
      </c>
      <c r="AV132" s="45">
        <v>750000</v>
      </c>
      <c r="AW132" s="45">
        <v>899020.77</v>
      </c>
      <c r="AX132" s="45">
        <v>641930.93000000005</v>
      </c>
      <c r="AY132" s="25">
        <f t="shared" si="581"/>
        <v>1.19869436</v>
      </c>
      <c r="AZ132" s="25">
        <f t="shared" si="594"/>
        <v>1.4004945516490379</v>
      </c>
      <c r="BA132" s="45">
        <v>154178.71</v>
      </c>
      <c r="BB132" s="45">
        <v>169160.66</v>
      </c>
      <c r="BC132" s="45">
        <v>123748.38</v>
      </c>
      <c r="BD132" s="25">
        <f t="shared" si="595"/>
        <v>1.0971726251957874</v>
      </c>
      <c r="BE132" s="25">
        <f t="shared" si="596"/>
        <v>1.3669727231984774</v>
      </c>
      <c r="BF132" s="45">
        <v>1836196.53</v>
      </c>
      <c r="BG132" s="45">
        <v>1126946.31</v>
      </c>
      <c r="BH132" s="45">
        <v>1385679.84</v>
      </c>
      <c r="BI132" s="25">
        <f t="shared" si="582"/>
        <v>0.61373948353992369</v>
      </c>
      <c r="BJ132" s="25">
        <f t="shared" si="597"/>
        <v>0.81328044001852551</v>
      </c>
      <c r="BK132" s="45"/>
      <c r="BL132" s="45"/>
      <c r="BM132" s="45"/>
      <c r="BN132" s="25" t="str">
        <f>IF(BL132&lt;=0," ",IF(BK132&lt;=0," ",IF(BL132/BK132*100&gt;200,"СВ.200",BL132/BK132)))</f>
        <v xml:space="preserve"> </v>
      </c>
      <c r="BO132" s="25" t="str">
        <f>IF(BM132=0," ",IF(BL132/BM132*100&gt;200,"св.200",BL132/BM132))</f>
        <v xml:space="preserve"> </v>
      </c>
      <c r="BP132" s="45"/>
      <c r="BQ132" s="45"/>
      <c r="BR132" s="45"/>
      <c r="BS132" s="25" t="str">
        <f t="shared" si="583"/>
        <v xml:space="preserve"> </v>
      </c>
      <c r="BT132" s="25" t="str">
        <f t="shared" si="599"/>
        <v xml:space="preserve"> </v>
      </c>
      <c r="BU132" s="45">
        <v>769946.12</v>
      </c>
      <c r="BV132" s="45">
        <v>773946.12</v>
      </c>
      <c r="BW132" s="45"/>
      <c r="BX132" s="25">
        <f t="shared" si="560"/>
        <v>1.0051951687216762</v>
      </c>
      <c r="BY132" s="25" t="str">
        <f t="shared" si="600"/>
        <v xml:space="preserve"> </v>
      </c>
      <c r="BZ132" s="45"/>
      <c r="CA132" s="45">
        <v>206222.23</v>
      </c>
      <c r="CB132" s="45"/>
      <c r="CC132" s="25" t="str">
        <f t="shared" si="521"/>
        <v xml:space="preserve"> </v>
      </c>
      <c r="CD132" s="25" t="str">
        <f t="shared" si="601"/>
        <v xml:space="preserve"> </v>
      </c>
      <c r="CE132" s="24">
        <f t="shared" ref="CE132:CG137" si="620">CJ132+CO132</f>
        <v>310491.46999999997</v>
      </c>
      <c r="CF132" s="24">
        <f t="shared" si="620"/>
        <v>448495.91</v>
      </c>
      <c r="CG132" s="24">
        <f t="shared" si="620"/>
        <v>157532.6</v>
      </c>
      <c r="CH132" s="25">
        <f t="shared" si="602"/>
        <v>1.4444709543872494</v>
      </c>
      <c r="CI132" s="25" t="str">
        <f t="shared" si="603"/>
        <v>св.200</v>
      </c>
      <c r="CJ132" s="45">
        <v>310491.46999999997</v>
      </c>
      <c r="CK132" s="45">
        <v>448495.91</v>
      </c>
      <c r="CL132" s="45">
        <v>157532.6</v>
      </c>
      <c r="CM132" s="25">
        <f t="shared" si="604"/>
        <v>1.4444709543872494</v>
      </c>
      <c r="CN132" s="25" t="str">
        <f t="shared" si="605"/>
        <v>св.200</v>
      </c>
      <c r="CO132" s="45"/>
      <c r="CP132" s="45"/>
      <c r="CQ132" s="45"/>
      <c r="CR132" s="25" t="str">
        <f t="shared" si="606"/>
        <v xml:space="preserve"> </v>
      </c>
      <c r="CS132" s="25" t="str">
        <f t="shared" si="607"/>
        <v xml:space="preserve"> </v>
      </c>
      <c r="CT132" s="45"/>
      <c r="CU132" s="45"/>
      <c r="CV132" s="45"/>
      <c r="CW132" s="25" t="str">
        <f t="shared" si="352"/>
        <v xml:space="preserve"> </v>
      </c>
      <c r="CX132" s="25" t="str">
        <f t="shared" si="353"/>
        <v xml:space="preserve"> </v>
      </c>
      <c r="CY132" s="45"/>
      <c r="CZ132" s="45"/>
      <c r="DA132" s="45"/>
      <c r="DB132" s="25" t="str">
        <f t="shared" si="584"/>
        <v xml:space="preserve"> </v>
      </c>
      <c r="DC132" s="25" t="str">
        <f t="shared" si="608"/>
        <v xml:space="preserve"> </v>
      </c>
      <c r="DD132" s="45">
        <v>30000</v>
      </c>
      <c r="DE132" s="45">
        <v>30000</v>
      </c>
      <c r="DF132" s="45">
        <v>47848</v>
      </c>
      <c r="DG132" s="25">
        <f t="shared" si="585"/>
        <v>1</v>
      </c>
      <c r="DH132" s="25">
        <f t="shared" si="610"/>
        <v>0.62698545393746863</v>
      </c>
      <c r="DI132" s="45"/>
      <c r="DJ132" s="45"/>
      <c r="DK132" s="25" t="str">
        <f t="shared" si="612"/>
        <v xml:space="preserve"> </v>
      </c>
      <c r="DL132" s="45"/>
      <c r="DM132" s="45"/>
      <c r="DN132" s="45"/>
      <c r="DO132" s="25" t="str">
        <f t="shared" si="586"/>
        <v xml:space="preserve"> </v>
      </c>
      <c r="DP132" s="25" t="str">
        <f t="shared" ref="DP132:DP143" si="621">IF(DN132=0," ",IF(DM132/DN132*100&gt;200,"св.200",DM132/DN132))</f>
        <v xml:space="preserve"> </v>
      </c>
      <c r="DQ132" s="45">
        <v>30680.560000000001</v>
      </c>
      <c r="DR132" s="45">
        <v>30680.560000000001</v>
      </c>
      <c r="DS132" s="31"/>
      <c r="DT132" s="25">
        <f t="shared" si="449"/>
        <v>1</v>
      </c>
      <c r="DU132" s="25" t="str">
        <f t="shared" ref="DU132:DU136" si="622">IF(DS132=0," ",IF(DR132/DS132*100&gt;200,"св.200",DR132/DS132))</f>
        <v xml:space="preserve"> </v>
      </c>
    </row>
    <row r="133" spans="1:125" s="29" customFormat="1" ht="15.75" customHeight="1" outlineLevel="1" x14ac:dyDescent="0.25">
      <c r="A133" s="16">
        <v>108</v>
      </c>
      <c r="B133" s="8" t="s">
        <v>81</v>
      </c>
      <c r="C133" s="24">
        <f t="shared" si="613"/>
        <v>337346.95</v>
      </c>
      <c r="D133" s="24">
        <f t="shared" si="614"/>
        <v>282401.56999999995</v>
      </c>
      <c r="E133" s="24">
        <f t="shared" si="615"/>
        <v>174947.87</v>
      </c>
      <c r="F133" s="25">
        <f t="shared" si="510"/>
        <v>0.83712501328380151</v>
      </c>
      <c r="G133" s="25">
        <f t="shared" si="511"/>
        <v>1.6142041054858225</v>
      </c>
      <c r="H133" s="15">
        <f t="shared" si="616"/>
        <v>212000</v>
      </c>
      <c r="I133" s="20">
        <f t="shared" si="616"/>
        <v>136953.91999999998</v>
      </c>
      <c r="J133" s="15">
        <f t="shared" si="616"/>
        <v>169051.22</v>
      </c>
      <c r="K133" s="25">
        <f t="shared" ref="K133:K137" si="623">IF(I133&lt;=0," ",IF(I133/H133*100&gt;200,"СВ.200",I133/H133))</f>
        <v>0.6460090566037735</v>
      </c>
      <c r="L133" s="25">
        <f t="shared" ref="L133:L137" si="624">IF(J133=0," ",IF(I133/J133*100&gt;200,"св.200",I133/J133))</f>
        <v>0.81013269232839602</v>
      </c>
      <c r="M133" s="45">
        <v>39600</v>
      </c>
      <c r="N133" s="45">
        <v>28323.95</v>
      </c>
      <c r="O133" s="45">
        <v>26765</v>
      </c>
      <c r="P133" s="25">
        <f t="shared" ref="P133:P137" si="625">IF(N133&lt;=0," ",IF(M133&lt;=0," ",IF(N133/M133*100&gt;200,"СВ.200",N133/M133)))</f>
        <v>0.7152512626262626</v>
      </c>
      <c r="Q133" s="25">
        <f t="shared" ref="Q133:Q136" si="626">IF(O133=0," ",IF(N133/O133*100&gt;200,"св.200",N133/O133))</f>
        <v>1.0582458434522697</v>
      </c>
      <c r="R133" s="45"/>
      <c r="S133" s="45"/>
      <c r="T133" s="45"/>
      <c r="U133" s="25" t="str">
        <f t="shared" ref="U133:U137" si="627">IF(S133&lt;=0," ",IF(R133&lt;=0," ",IF(S133/R133*100&gt;200,"СВ.200",S133/R133)))</f>
        <v xml:space="preserve"> </v>
      </c>
      <c r="V133" s="25" t="str">
        <f t="shared" ref="V133:V137" si="628">IF(S133=0," ",IF(S133/T133*100&gt;200,"св.200",S133/T133))</f>
        <v xml:space="preserve"> </v>
      </c>
      <c r="W133" s="45">
        <v>400</v>
      </c>
      <c r="X133" s="45">
        <v>449.4</v>
      </c>
      <c r="Y133" s="45">
        <v>897.9</v>
      </c>
      <c r="Z133" s="25">
        <f t="shared" ref="Z133:Z137" si="629">IF(X133&lt;=0," ",IF(W133&lt;=0," ",IF(X133/W133*100&gt;200,"СВ.200",X133/W133)))</f>
        <v>1.1234999999999999</v>
      </c>
      <c r="AA133" s="25">
        <f t="shared" ref="AA133:AA137" si="630">IF(Y133=0," ",IF(X133/Y133*100&gt;200,"св.200",X133/Y133))</f>
        <v>0.50050116939525557</v>
      </c>
      <c r="AB133" s="45">
        <v>30500</v>
      </c>
      <c r="AC133" s="45">
        <v>23794.05</v>
      </c>
      <c r="AD133" s="45">
        <v>14252.01</v>
      </c>
      <c r="AE133" s="25">
        <f t="shared" ref="AE133:AE137" si="631">IF(AC133&lt;=0," ",IF(AB133&lt;=0," ",IF(AC133/AB133*100&gt;200,"СВ.200",AC133/AB133)))</f>
        <v>0.7801327868852459</v>
      </c>
      <c r="AF133" s="25">
        <f t="shared" ref="AF133:AF137" si="632">IF(AD133=0," ",IF(AC133/AD133*100&gt;200,"св.200",AC133/AD133))</f>
        <v>1.6695224042082484</v>
      </c>
      <c r="AG133" s="45">
        <v>141500</v>
      </c>
      <c r="AH133" s="45">
        <v>84386.52</v>
      </c>
      <c r="AI133" s="45">
        <v>127136.31</v>
      </c>
      <c r="AJ133" s="25">
        <f t="shared" ref="AJ133:AJ137" si="633">IF(AH133&lt;=0," ",IF(AG133&lt;=0," ",IF(AH133/AG133*100&gt;200,"СВ.200",AH133/AG133)))</f>
        <v>0.59637116607773855</v>
      </c>
      <c r="AK133" s="25">
        <f t="shared" ref="AK133:AK137" si="634">IF(AI133=0," ",IF(AH133/AI133*100&gt;200,"св.200",AH133/AI133))</f>
        <v>0.66374838155991789</v>
      </c>
      <c r="AL133" s="45"/>
      <c r="AM133" s="45"/>
      <c r="AN133" s="45"/>
      <c r="AO133" s="25" t="str">
        <f t="shared" ref="AO133:AO137" si="635">IF(AM133&lt;=0," ",IF(AL133&lt;=0," ",IF(AM133/AL133*100&gt;200,"СВ.200",AM133/AL133)))</f>
        <v xml:space="preserve"> </v>
      </c>
      <c r="AP133" s="25" t="str">
        <f t="shared" ref="AP133:AP137" si="636">IF(AN133=0," ",IF(AM133/AN133*100&gt;200,"св.200",AM133/AN133))</f>
        <v xml:space="preserve"> </v>
      </c>
      <c r="AQ133" s="9">
        <f>AV133+BA133+BF133+BK133+BP133+BU133+BZ133+CE133+CY133+DD133+DL133+CT133+DQ133</f>
        <v>125346.95</v>
      </c>
      <c r="AR133" s="9">
        <f t="shared" si="618"/>
        <v>145447.65</v>
      </c>
      <c r="AS133" s="9">
        <f t="shared" si="619"/>
        <v>5896.65</v>
      </c>
      <c r="AT133" s="25">
        <f t="shared" ref="AT133:AT137" si="637">IF(AR133&lt;=0," ",IF(AQ133&lt;=0," ",IF(AR133/AQ133*100&gt;200,"СВ.200",AR133/AQ133)))</f>
        <v>1.1603605033867996</v>
      </c>
      <c r="AU133" s="25" t="str">
        <f t="shared" ref="AU133:AU137" si="638">IF(AS133=0," ",IF(AR133/AS133*100&gt;200,"св.200",AR133/AS133))</f>
        <v>св.200</v>
      </c>
      <c r="AV133" s="45"/>
      <c r="AW133" s="45"/>
      <c r="AX133" s="45"/>
      <c r="AY133" s="25" t="str">
        <f t="shared" ref="AY133:AY137" si="639">IF(AW133&lt;=0," ",IF(AV133&lt;=0," ",IF(AW133/AV133*100&gt;200,"СВ.200",AW133/AV133)))</f>
        <v xml:space="preserve"> </v>
      </c>
      <c r="AZ133" s="25" t="str">
        <f t="shared" ref="AZ133:AZ137" si="640">IF(AX133=0," ",IF(AW133/AX133*100&gt;200,"св.200",AW133/AX133))</f>
        <v xml:space="preserve"> </v>
      </c>
      <c r="BA133" s="45">
        <v>120346.95</v>
      </c>
      <c r="BB133" s="45">
        <v>140447.65</v>
      </c>
      <c r="BC133" s="45">
        <v>5896.65</v>
      </c>
      <c r="BD133" s="25">
        <f t="shared" ref="BD133:BD137" si="641">IF(BB133&lt;=0," ",IF(BA133&lt;=0," ",IF(BB133/BA133*100&gt;200,"СВ.200",BB133/BA133)))</f>
        <v>1.1670229282919093</v>
      </c>
      <c r="BE133" s="25" t="str">
        <f t="shared" ref="BE133:BE137" si="642">IF(BC133=0," ",IF(BB133/BC133*100&gt;200,"св.200",BB133/BC133))</f>
        <v>св.200</v>
      </c>
      <c r="BF133" s="45"/>
      <c r="BG133" s="45"/>
      <c r="BH133" s="45"/>
      <c r="BI133" s="25" t="str">
        <f t="shared" ref="BI133:BI137" si="643">IF(BG133&lt;=0," ",IF(BF133&lt;=0," ",IF(BG133/BF133*100&gt;200,"СВ.200",BG133/BF133)))</f>
        <v xml:space="preserve"> </v>
      </c>
      <c r="BJ133" s="25" t="str">
        <f t="shared" ref="BJ133:BJ137" si="644">IF(BH133=0," ",IF(BG133/BH133*100&gt;200,"св.200",BG133/BH133))</f>
        <v xml:space="preserve"> </v>
      </c>
      <c r="BK133" s="45"/>
      <c r="BL133" s="45"/>
      <c r="BM133" s="45"/>
      <c r="BN133" s="25" t="str">
        <f t="shared" ref="BN133:BN137" si="645">IF(BL133&lt;=0," ",IF(BK133&lt;=0," ",IF(BL133/BK133*100&gt;200,"СВ.200",BL133/BK133)))</f>
        <v xml:space="preserve"> </v>
      </c>
      <c r="BO133" s="25" t="str">
        <f t="shared" ref="BO133:BO137" si="646">IF(BM133=0," ",IF(BL133/BM133*100&gt;200,"св.200",BL133/BM133))</f>
        <v xml:space="preserve"> </v>
      </c>
      <c r="BP133" s="45"/>
      <c r="BQ133" s="45"/>
      <c r="BR133" s="45"/>
      <c r="BS133" s="25" t="str">
        <f t="shared" ref="BS133:BS137" si="647">IF(BQ133&lt;=0," ",IF(BP133&lt;=0," ",IF(BQ133/BP133*100&gt;200,"СВ.200",BQ133/BP133)))</f>
        <v xml:space="preserve"> </v>
      </c>
      <c r="BT133" s="25" t="str">
        <f t="shared" ref="BT133:BT137" si="648">IF(BR133=0," ",IF(BQ133/BR133*100&gt;200,"св.200",BQ133/BR133))</f>
        <v xml:space="preserve"> </v>
      </c>
      <c r="BU133" s="45"/>
      <c r="BV133" s="45"/>
      <c r="BW133" s="45"/>
      <c r="BX133" s="25" t="str">
        <f t="shared" ref="BX133:BX137" si="649">IF(BV133&lt;=0," ",IF(BU133&lt;=0," ",IF(BV133/BU133*100&gt;200,"СВ.200",BV133/BU133)))</f>
        <v xml:space="preserve"> </v>
      </c>
      <c r="BY133" s="25" t="str">
        <f t="shared" ref="BY133:BY137" si="650">IF(BW133=0," ",IF(BV133/BW133*100&gt;200,"св.200",BV133/BW133))</f>
        <v xml:space="preserve"> </v>
      </c>
      <c r="BZ133" s="45"/>
      <c r="CA133" s="45"/>
      <c r="CB133" s="45"/>
      <c r="CC133" s="25" t="str">
        <f>IF(CA133&lt;=0," ",IF(BZ133&lt;=0," ",IF(CA133/BZ133*100&gt;200,"СВ.200",CA133/BZ133)))</f>
        <v xml:space="preserve"> </v>
      </c>
      <c r="CD133" s="25" t="str">
        <f t="shared" ref="CD133:CD137" si="651">IF(CB133=0," ",IF(CA133/CB133*100&gt;200,"св.200",CA133/CB133))</f>
        <v xml:space="preserve"> </v>
      </c>
      <c r="CE133" s="24">
        <f t="shared" si="620"/>
        <v>0</v>
      </c>
      <c r="CF133" s="24">
        <f t="shared" si="620"/>
        <v>0</v>
      </c>
      <c r="CG133" s="24">
        <f t="shared" si="620"/>
        <v>0</v>
      </c>
      <c r="CH133" s="33" t="str">
        <f t="shared" ref="CH133:CH137" si="652">IF(CF133&lt;=0," ",IF(CE133&lt;=0," ",IF(CF133/CE133*100&gt;200,"СВ.200",CF133/CE133)))</f>
        <v xml:space="preserve"> </v>
      </c>
      <c r="CI133" s="25" t="str">
        <f t="shared" ref="CI133:CI137" si="653">IF(CG133=0," ",IF(CF133/CG133*100&gt;200,"св.200",CF133/CG133))</f>
        <v xml:space="preserve"> </v>
      </c>
      <c r="CJ133" s="45"/>
      <c r="CK133" s="45"/>
      <c r="CL133" s="45"/>
      <c r="CM133" s="25" t="str">
        <f t="shared" ref="CM133:CM137" si="654">IF(CK133&lt;=0," ",IF(CJ133&lt;=0," ",IF(CK133/CJ133*100&gt;200,"СВ.200",CK133/CJ133)))</f>
        <v xml:space="preserve"> </v>
      </c>
      <c r="CN133" s="25" t="str">
        <f t="shared" ref="CN133:CN137" si="655">IF(CL133=0," ",IF(CK133/CL133*100&gt;200,"св.200",CK133/CL133))</f>
        <v xml:space="preserve"> </v>
      </c>
      <c r="CO133" s="45"/>
      <c r="CP133" s="45"/>
      <c r="CQ133" s="45"/>
      <c r="CR133" s="25" t="str">
        <f t="shared" ref="CR133:CR137" si="656">IF(CP133&lt;=0," ",IF(CO133&lt;=0," ",IF(CP133/CO133*100&gt;200,"СВ.200",CP133/CO133)))</f>
        <v xml:space="preserve"> </v>
      </c>
      <c r="CS133" s="25" t="str">
        <f t="shared" ref="CS133:CS137" si="657">IF(CQ133=0," ",IF(CP133/CQ133*100&gt;200,"св.200",CP133/CQ133))</f>
        <v xml:space="preserve"> </v>
      </c>
      <c r="CT133" s="45"/>
      <c r="CU133" s="45"/>
      <c r="CV133" s="45"/>
      <c r="CW133" s="25" t="str">
        <f t="shared" si="352"/>
        <v xml:space="preserve"> </v>
      </c>
      <c r="CX133" s="25" t="str">
        <f t="shared" si="353"/>
        <v xml:space="preserve"> </v>
      </c>
      <c r="CY133" s="45"/>
      <c r="CZ133" s="45"/>
      <c r="DA133" s="45"/>
      <c r="DB133" s="25" t="str">
        <f t="shared" ref="DB133:DB137" si="658">IF(CZ133&lt;=0," ",IF(CY133&lt;=0," ",IF(CZ133/CY133*100&gt;200,"СВ.200",CZ133/CY133)))</f>
        <v xml:space="preserve"> </v>
      </c>
      <c r="DC133" s="25" t="str">
        <f t="shared" ref="DC133:DC137" si="659">IF(DA133=0," ",IF(CZ133/DA133*100&gt;200,"св.200",CZ133/DA133))</f>
        <v xml:space="preserve"> </v>
      </c>
      <c r="DD133" s="45"/>
      <c r="DE133" s="45"/>
      <c r="DF133" s="45"/>
      <c r="DG133" s="25" t="str">
        <f t="shared" ref="DG133:DG137" si="660">IF(DE133&lt;=0," ",IF(DD133&lt;=0," ",IF(DE133/DD133*100&gt;200,"СВ.200",DE133/DD133)))</f>
        <v xml:space="preserve"> </v>
      </c>
      <c r="DH133" s="25" t="str">
        <f t="shared" ref="DH133:DH137" si="661">IF(DF133=0," ",IF(DE133/DF133*100&gt;200,"св.200",DE133/DF133))</f>
        <v xml:space="preserve"> </v>
      </c>
      <c r="DI133" s="45"/>
      <c r="DJ133" s="45"/>
      <c r="DK133" s="25" t="str">
        <f t="shared" si="612"/>
        <v xml:space="preserve"> </v>
      </c>
      <c r="DL133" s="45"/>
      <c r="DM133" s="45"/>
      <c r="DN133" s="45"/>
      <c r="DO133" s="25" t="str">
        <f t="shared" ref="DO133:DO137" si="662">IF(DM133&lt;=0," ",IF(DL133&lt;=0," ",IF(DM133/DL133*100&gt;200,"СВ.200",DM133/DL133)))</f>
        <v xml:space="preserve"> </v>
      </c>
      <c r="DP133" s="25" t="str">
        <f t="shared" ref="DP133:DP136" si="663">IF(DN133=0," ",IF(DM133/DN133*100&gt;200,"св.200",DM133/DN133))</f>
        <v xml:space="preserve"> </v>
      </c>
      <c r="DQ133" s="45">
        <v>5000</v>
      </c>
      <c r="DR133" s="45">
        <v>5000</v>
      </c>
      <c r="DS133" s="31"/>
      <c r="DT133" s="25">
        <f t="shared" si="449"/>
        <v>1</v>
      </c>
      <c r="DU133" s="25" t="str">
        <f t="shared" si="622"/>
        <v xml:space="preserve"> </v>
      </c>
    </row>
    <row r="134" spans="1:125" s="29" customFormat="1" ht="15.75" customHeight="1" outlineLevel="1" x14ac:dyDescent="0.25">
      <c r="A134" s="16">
        <v>109</v>
      </c>
      <c r="B134" s="8" t="s">
        <v>33</v>
      </c>
      <c r="C134" s="24">
        <f t="shared" si="613"/>
        <v>469400</v>
      </c>
      <c r="D134" s="24">
        <f t="shared" si="614"/>
        <v>130794.42000000001</v>
      </c>
      <c r="E134" s="24">
        <f t="shared" si="615"/>
        <v>221345.72</v>
      </c>
      <c r="F134" s="25">
        <f t="shared" ref="F134:F143" si="664">IF(D134&lt;=0," ",IF(D134/C134*100&gt;200,"СВ.200",D134/C134))</f>
        <v>0.27864171282488287</v>
      </c>
      <c r="G134" s="25">
        <f t="shared" ref="G134:G143" si="665">IF(E134=0," ",IF(D134/E134*100&gt;200,"св.200",D134/E134))</f>
        <v>0.59090557522413356</v>
      </c>
      <c r="H134" s="15">
        <f t="shared" ref="H134:I137" si="666">W134++AG134+M134+AB134+AL134+R134</f>
        <v>465000</v>
      </c>
      <c r="I134" s="20">
        <f t="shared" si="666"/>
        <v>126394.42000000001</v>
      </c>
      <c r="J134" s="15">
        <f>O134+T134+AD134+AI134</f>
        <v>221345.72</v>
      </c>
      <c r="K134" s="25">
        <f t="shared" si="623"/>
        <v>0.27181595698924732</v>
      </c>
      <c r="L134" s="25">
        <f t="shared" si="624"/>
        <v>0.57102716962406141</v>
      </c>
      <c r="M134" s="45">
        <v>85000</v>
      </c>
      <c r="N134" s="45">
        <v>71047.960000000006</v>
      </c>
      <c r="O134" s="45">
        <v>69341.179999999993</v>
      </c>
      <c r="P134" s="25">
        <f t="shared" si="625"/>
        <v>0.8358583529411765</v>
      </c>
      <c r="Q134" s="25">
        <f t="shared" si="626"/>
        <v>1.024614233562221</v>
      </c>
      <c r="R134" s="45"/>
      <c r="S134" s="45"/>
      <c r="T134" s="45"/>
      <c r="U134" s="25" t="str">
        <f t="shared" si="627"/>
        <v xml:space="preserve"> </v>
      </c>
      <c r="V134" s="25" t="str">
        <f t="shared" si="628"/>
        <v xml:space="preserve"> </v>
      </c>
      <c r="W134" s="45"/>
      <c r="X134" s="45">
        <v>54</v>
      </c>
      <c r="Y134" s="45"/>
      <c r="Z134" s="25" t="str">
        <f t="shared" si="629"/>
        <v xml:space="preserve"> </v>
      </c>
      <c r="AA134" s="25" t="str">
        <f t="shared" si="630"/>
        <v xml:space="preserve"> </v>
      </c>
      <c r="AB134" s="45">
        <v>50000</v>
      </c>
      <c r="AC134" s="45">
        <v>8083.13</v>
      </c>
      <c r="AD134" s="45">
        <v>9391.25</v>
      </c>
      <c r="AE134" s="25">
        <f t="shared" si="631"/>
        <v>0.16166259999999999</v>
      </c>
      <c r="AF134" s="25">
        <f t="shared" si="632"/>
        <v>0.86070863836017575</v>
      </c>
      <c r="AG134" s="45">
        <v>330000</v>
      </c>
      <c r="AH134" s="45">
        <v>47209.33</v>
      </c>
      <c r="AI134" s="45">
        <v>142613.29</v>
      </c>
      <c r="AJ134" s="25">
        <f t="shared" si="633"/>
        <v>0.14305857575757577</v>
      </c>
      <c r="AK134" s="25">
        <f t="shared" si="634"/>
        <v>0.33103036890881626</v>
      </c>
      <c r="AL134" s="45"/>
      <c r="AM134" s="45"/>
      <c r="AN134" s="45"/>
      <c r="AO134" s="25" t="str">
        <f t="shared" si="635"/>
        <v xml:space="preserve"> </v>
      </c>
      <c r="AP134" s="25" t="str">
        <f t="shared" si="636"/>
        <v xml:space="preserve"> </v>
      </c>
      <c r="AQ134" s="9">
        <f>AV134+BA134+BF134+BK134+BP134+BU134+BZ134+CE134+CY134+DD134+DL134+CT134+DQ134</f>
        <v>4400</v>
      </c>
      <c r="AR134" s="9">
        <f t="shared" si="618"/>
        <v>4400</v>
      </c>
      <c r="AS134" s="9">
        <f t="shared" si="619"/>
        <v>0</v>
      </c>
      <c r="AT134" s="25">
        <f t="shared" si="637"/>
        <v>1</v>
      </c>
      <c r="AU134" s="25"/>
      <c r="AV134" s="45"/>
      <c r="AW134" s="45"/>
      <c r="AX134" s="45"/>
      <c r="AY134" s="25" t="str">
        <f t="shared" si="639"/>
        <v xml:space="preserve"> </v>
      </c>
      <c r="AZ134" s="25" t="str">
        <f t="shared" si="640"/>
        <v xml:space="preserve"> </v>
      </c>
      <c r="BA134" s="45"/>
      <c r="BB134" s="45"/>
      <c r="BC134" s="45"/>
      <c r="BD134" s="25" t="str">
        <f t="shared" si="641"/>
        <v xml:space="preserve"> </v>
      </c>
      <c r="BE134" s="25" t="str">
        <f t="shared" si="642"/>
        <v xml:space="preserve"> </v>
      </c>
      <c r="BF134" s="45"/>
      <c r="BG134" s="45"/>
      <c r="BH134" s="45"/>
      <c r="BI134" s="25" t="str">
        <f t="shared" si="643"/>
        <v xml:space="preserve"> </v>
      </c>
      <c r="BJ134" s="25" t="str">
        <f t="shared" si="644"/>
        <v xml:space="preserve"> </v>
      </c>
      <c r="BK134" s="45"/>
      <c r="BL134" s="45"/>
      <c r="BM134" s="45"/>
      <c r="BN134" s="25" t="str">
        <f t="shared" si="645"/>
        <v xml:space="preserve"> </v>
      </c>
      <c r="BO134" s="25" t="str">
        <f t="shared" si="646"/>
        <v xml:space="preserve"> </v>
      </c>
      <c r="BP134" s="45"/>
      <c r="BQ134" s="45"/>
      <c r="BR134" s="45"/>
      <c r="BS134" s="25" t="str">
        <f t="shared" si="647"/>
        <v xml:space="preserve"> </v>
      </c>
      <c r="BT134" s="25" t="str">
        <f t="shared" si="648"/>
        <v xml:space="preserve"> </v>
      </c>
      <c r="BU134" s="45"/>
      <c r="BV134" s="45"/>
      <c r="BW134" s="45"/>
      <c r="BX134" s="25" t="str">
        <f t="shared" si="649"/>
        <v xml:space="preserve"> </v>
      </c>
      <c r="BY134" s="25" t="str">
        <f t="shared" ref="BY134" si="667">IF(BV134=0," ",IF(BV134/BW134*100&gt;200,"св.200",BV134/BW134))</f>
        <v xml:space="preserve"> </v>
      </c>
      <c r="BZ134" s="45"/>
      <c r="CA134" s="45"/>
      <c r="CB134" s="45"/>
      <c r="CC134" s="25" t="str">
        <f>IF(CA134&lt;=0," ",IF(BZ134&lt;=0," ",IF(CA134/BZ134*100&gt;200,"СВ.200",CA134/BZ134)))</f>
        <v xml:space="preserve"> </v>
      </c>
      <c r="CD134" s="25" t="str">
        <f t="shared" si="651"/>
        <v xml:space="preserve"> </v>
      </c>
      <c r="CE134" s="24">
        <f t="shared" si="620"/>
        <v>0</v>
      </c>
      <c r="CF134" s="24">
        <f t="shared" si="620"/>
        <v>0</v>
      </c>
      <c r="CG134" s="24">
        <f t="shared" si="620"/>
        <v>0</v>
      </c>
      <c r="CH134" s="33" t="str">
        <f t="shared" si="652"/>
        <v xml:space="preserve"> </v>
      </c>
      <c r="CI134" s="25" t="str">
        <f t="shared" si="653"/>
        <v xml:space="preserve"> </v>
      </c>
      <c r="CJ134" s="45"/>
      <c r="CK134" s="45"/>
      <c r="CL134" s="45"/>
      <c r="CM134" s="25" t="str">
        <f t="shared" si="654"/>
        <v xml:space="preserve"> </v>
      </c>
      <c r="CN134" s="25" t="str">
        <f t="shared" si="655"/>
        <v xml:space="preserve"> </v>
      </c>
      <c r="CO134" s="45"/>
      <c r="CP134" s="45"/>
      <c r="CQ134" s="45"/>
      <c r="CR134" s="25" t="str">
        <f t="shared" si="656"/>
        <v xml:space="preserve"> </v>
      </c>
      <c r="CS134" s="25" t="str">
        <f t="shared" si="657"/>
        <v xml:space="preserve"> </v>
      </c>
      <c r="CT134" s="45"/>
      <c r="CU134" s="45"/>
      <c r="CV134" s="45"/>
      <c r="CW134" s="25" t="str">
        <f t="shared" ref="CW134:CW146" si="668">IF(CU134&lt;=0," ",IF(CT134&lt;=0," ",IF(CU134/CT134*100&gt;200,"СВ.200",CU134/CT134)))</f>
        <v xml:space="preserve"> </v>
      </c>
      <c r="CX134" s="25" t="str">
        <f t="shared" ref="CX134:CX146" si="669">IF(CV134=0," ",IF(CU134/CV134*100&gt;200,"св.200",CU134/CV134))</f>
        <v xml:space="preserve"> </v>
      </c>
      <c r="CY134" s="45"/>
      <c r="CZ134" s="45"/>
      <c r="DA134" s="45"/>
      <c r="DB134" s="25" t="str">
        <f t="shared" si="658"/>
        <v xml:space="preserve"> </v>
      </c>
      <c r="DC134" s="25" t="str">
        <f t="shared" si="659"/>
        <v xml:space="preserve"> </v>
      </c>
      <c r="DD134" s="45"/>
      <c r="DE134" s="45"/>
      <c r="DF134" s="45"/>
      <c r="DG134" s="25" t="str">
        <f t="shared" si="660"/>
        <v xml:space="preserve"> </v>
      </c>
      <c r="DH134" s="25" t="str">
        <f t="shared" si="661"/>
        <v xml:space="preserve"> </v>
      </c>
      <c r="DI134" s="45"/>
      <c r="DJ134" s="45"/>
      <c r="DK134" s="25" t="str">
        <f t="shared" si="612"/>
        <v xml:space="preserve"> </v>
      </c>
      <c r="DL134" s="45"/>
      <c r="DM134" s="45"/>
      <c r="DN134" s="45"/>
      <c r="DO134" s="25" t="str">
        <f t="shared" si="662"/>
        <v xml:space="preserve"> </v>
      </c>
      <c r="DP134" s="25" t="str">
        <f t="shared" si="663"/>
        <v xml:space="preserve"> </v>
      </c>
      <c r="DQ134" s="45">
        <v>4400</v>
      </c>
      <c r="DR134" s="45">
        <v>4400</v>
      </c>
      <c r="DS134" s="31"/>
      <c r="DT134" s="25">
        <f t="shared" si="449"/>
        <v>1</v>
      </c>
      <c r="DU134" s="25" t="str">
        <f t="shared" si="622"/>
        <v xml:space="preserve"> </v>
      </c>
    </row>
    <row r="135" spans="1:125" s="29" customFormat="1" ht="15.75" customHeight="1" outlineLevel="1" x14ac:dyDescent="0.25">
      <c r="A135" s="16">
        <v>110</v>
      </c>
      <c r="B135" s="8" t="s">
        <v>167</v>
      </c>
      <c r="C135" s="24">
        <f t="shared" si="613"/>
        <v>2949867.1599999997</v>
      </c>
      <c r="D135" s="24">
        <f t="shared" si="614"/>
        <v>2011966.83</v>
      </c>
      <c r="E135" s="24">
        <f t="shared" si="615"/>
        <v>1497657.73</v>
      </c>
      <c r="F135" s="25">
        <f t="shared" si="664"/>
        <v>0.68205336744723122</v>
      </c>
      <c r="G135" s="25">
        <f t="shared" si="665"/>
        <v>1.343408971020368</v>
      </c>
      <c r="H135" s="15">
        <f t="shared" si="666"/>
        <v>2458691.7599999998</v>
      </c>
      <c r="I135" s="20">
        <f t="shared" si="666"/>
        <v>1865389.31</v>
      </c>
      <c r="J135" s="15">
        <f>Y135++AI135+O135+AD135+AN135+T135</f>
        <v>1379668.23</v>
      </c>
      <c r="K135" s="25">
        <f t="shared" si="623"/>
        <v>0.75869181340567893</v>
      </c>
      <c r="L135" s="25">
        <f t="shared" si="624"/>
        <v>1.3520564360607188</v>
      </c>
      <c r="M135" s="45">
        <v>2006691.76</v>
      </c>
      <c r="N135" s="45">
        <v>1413802.32</v>
      </c>
      <c r="O135" s="45">
        <v>1342348.82</v>
      </c>
      <c r="P135" s="25">
        <f t="shared" si="625"/>
        <v>0.7045438408537642</v>
      </c>
      <c r="Q135" s="25">
        <f>IF(O135=0," ",IF(N135/O135*100&gt;200,"св.200",N135/O135))</f>
        <v>1.0532302028618761</v>
      </c>
      <c r="R135" s="45"/>
      <c r="S135" s="45"/>
      <c r="T135" s="45"/>
      <c r="U135" s="25" t="str">
        <f t="shared" si="627"/>
        <v xml:space="preserve"> </v>
      </c>
      <c r="V135" s="25" t="str">
        <f t="shared" si="628"/>
        <v xml:space="preserve"> </v>
      </c>
      <c r="W135" s="45"/>
      <c r="X135" s="45"/>
      <c r="Y135" s="45"/>
      <c r="Z135" s="25" t="str">
        <f t="shared" si="629"/>
        <v xml:space="preserve"> </v>
      </c>
      <c r="AA135" s="25" t="str">
        <f t="shared" si="630"/>
        <v xml:space="preserve"> </v>
      </c>
      <c r="AB135" s="45">
        <v>60000</v>
      </c>
      <c r="AC135" s="45">
        <v>12145.68</v>
      </c>
      <c r="AD135" s="45">
        <v>27396.22</v>
      </c>
      <c r="AE135" s="25">
        <f t="shared" si="631"/>
        <v>0.202428</v>
      </c>
      <c r="AF135" s="25">
        <f t="shared" si="632"/>
        <v>0.44333415339780452</v>
      </c>
      <c r="AG135" s="45">
        <v>392000</v>
      </c>
      <c r="AH135" s="45">
        <v>439441.31</v>
      </c>
      <c r="AI135" s="45">
        <v>9923.19</v>
      </c>
      <c r="AJ135" s="25">
        <f t="shared" si="633"/>
        <v>1.12102375</v>
      </c>
      <c r="AK135" s="25" t="str">
        <f t="shared" si="634"/>
        <v>св.200</v>
      </c>
      <c r="AL135" s="45"/>
      <c r="AM135" s="45"/>
      <c r="AN135" s="45"/>
      <c r="AO135" s="25" t="str">
        <f t="shared" si="635"/>
        <v xml:space="preserve"> </v>
      </c>
      <c r="AP135" s="25" t="str">
        <f t="shared" si="636"/>
        <v xml:space="preserve"> </v>
      </c>
      <c r="AQ135" s="9">
        <f>AV135+BA135+BF135+BK135+BP135+BU135+BZ135+CE135+CY135+DD135+DL135+CT135+DQ135</f>
        <v>491175.4</v>
      </c>
      <c r="AR135" s="9">
        <f t="shared" si="618"/>
        <v>146577.51999999999</v>
      </c>
      <c r="AS135" s="9">
        <f t="shared" si="619"/>
        <v>117989.5</v>
      </c>
      <c r="AT135" s="25">
        <f t="shared" si="637"/>
        <v>0.2984219486562234</v>
      </c>
      <c r="AU135" s="25">
        <f t="shared" si="638"/>
        <v>1.2422929158950584</v>
      </c>
      <c r="AV135" s="45"/>
      <c r="AW135" s="45"/>
      <c r="AX135" s="45"/>
      <c r="AY135" s="25" t="str">
        <f t="shared" si="639"/>
        <v xml:space="preserve"> </v>
      </c>
      <c r="AZ135" s="25" t="str">
        <f t="shared" si="640"/>
        <v xml:space="preserve"> </v>
      </c>
      <c r="BA135" s="45">
        <v>50000</v>
      </c>
      <c r="BB135" s="45">
        <v>29901.5</v>
      </c>
      <c r="BC135" s="45">
        <v>74075.7</v>
      </c>
      <c r="BD135" s="25">
        <f t="shared" si="641"/>
        <v>0.59802999999999995</v>
      </c>
      <c r="BE135" s="25">
        <f t="shared" si="642"/>
        <v>0.40366138963249759</v>
      </c>
      <c r="BF135" s="45">
        <v>17000</v>
      </c>
      <c r="BG135" s="45">
        <v>11413.8</v>
      </c>
      <c r="BH135" s="45">
        <v>11413.8</v>
      </c>
      <c r="BI135" s="25">
        <f t="shared" si="643"/>
        <v>0.6714</v>
      </c>
      <c r="BJ135" s="25">
        <f t="shared" si="644"/>
        <v>1</v>
      </c>
      <c r="BK135" s="45"/>
      <c r="BL135" s="45"/>
      <c r="BM135" s="45"/>
      <c r="BN135" s="25" t="str">
        <f t="shared" si="645"/>
        <v xml:space="preserve"> </v>
      </c>
      <c r="BO135" s="25" t="str">
        <f t="shared" si="646"/>
        <v xml:space="preserve"> </v>
      </c>
      <c r="BP135" s="45"/>
      <c r="BQ135" s="45"/>
      <c r="BR135" s="45"/>
      <c r="BS135" s="25" t="str">
        <f t="shared" si="647"/>
        <v xml:space="preserve"> </v>
      </c>
      <c r="BT135" s="25" t="str">
        <f t="shared" si="648"/>
        <v xml:space="preserve"> </v>
      </c>
      <c r="BU135" s="45">
        <v>65000</v>
      </c>
      <c r="BV135" s="45">
        <v>46086.82</v>
      </c>
      <c r="BW135" s="45">
        <v>32500</v>
      </c>
      <c r="BX135" s="25">
        <f t="shared" si="649"/>
        <v>0.70902799999999999</v>
      </c>
      <c r="BY135" s="25">
        <f t="shared" si="650"/>
        <v>1.418056</v>
      </c>
      <c r="BZ135" s="45">
        <v>300000</v>
      </c>
      <c r="CA135" s="45"/>
      <c r="CB135" s="45"/>
      <c r="CC135" s="25" t="str">
        <f>IF(CA135&lt;=0," ",IF(BZ135&lt;=0," ",IF(CA135/BZ135*100&gt;200,"СВ.200",CA135/BZ135)))</f>
        <v xml:space="preserve"> </v>
      </c>
      <c r="CD135" s="25" t="str">
        <f t="shared" si="651"/>
        <v xml:space="preserve"> </v>
      </c>
      <c r="CE135" s="24">
        <f t="shared" si="620"/>
        <v>0</v>
      </c>
      <c r="CF135" s="24">
        <f t="shared" si="620"/>
        <v>0</v>
      </c>
      <c r="CG135" s="24">
        <f t="shared" si="620"/>
        <v>0</v>
      </c>
      <c r="CH135" s="33" t="str">
        <f t="shared" si="652"/>
        <v xml:space="preserve"> </v>
      </c>
      <c r="CI135" s="25" t="str">
        <f t="shared" si="653"/>
        <v xml:space="preserve"> </v>
      </c>
      <c r="CJ135" s="45"/>
      <c r="CK135" s="45"/>
      <c r="CL135" s="45"/>
      <c r="CM135" s="25" t="str">
        <f t="shared" si="654"/>
        <v xml:space="preserve"> </v>
      </c>
      <c r="CN135" s="25" t="str">
        <f t="shared" si="655"/>
        <v xml:space="preserve"> </v>
      </c>
      <c r="CO135" s="45"/>
      <c r="CP135" s="45"/>
      <c r="CQ135" s="45"/>
      <c r="CR135" s="25" t="str">
        <f t="shared" si="656"/>
        <v xml:space="preserve"> </v>
      </c>
      <c r="CS135" s="25" t="str">
        <f t="shared" si="657"/>
        <v xml:space="preserve"> </v>
      </c>
      <c r="CT135" s="45"/>
      <c r="CU135" s="45"/>
      <c r="CV135" s="45"/>
      <c r="CW135" s="25" t="str">
        <f t="shared" si="668"/>
        <v xml:space="preserve"> </v>
      </c>
      <c r="CX135" s="25" t="str">
        <f t="shared" si="669"/>
        <v xml:space="preserve"> </v>
      </c>
      <c r="CY135" s="45"/>
      <c r="CZ135" s="45"/>
      <c r="DA135" s="45"/>
      <c r="DB135" s="25" t="str">
        <f t="shared" si="658"/>
        <v xml:space="preserve"> </v>
      </c>
      <c r="DC135" s="25" t="str">
        <f t="shared" si="659"/>
        <v xml:space="preserve"> </v>
      </c>
      <c r="DD135" s="45"/>
      <c r="DE135" s="45"/>
      <c r="DF135" s="45"/>
      <c r="DG135" s="25" t="str">
        <f t="shared" si="660"/>
        <v xml:space="preserve"> </v>
      </c>
      <c r="DH135" s="25" t="str">
        <f t="shared" si="661"/>
        <v xml:space="preserve"> </v>
      </c>
      <c r="DI135" s="45"/>
      <c r="DJ135" s="45"/>
      <c r="DK135" s="25" t="str">
        <f t="shared" si="612"/>
        <v xml:space="preserve"> </v>
      </c>
      <c r="DL135" s="45"/>
      <c r="DM135" s="45"/>
      <c r="DN135" s="45"/>
      <c r="DO135" s="25" t="str">
        <f t="shared" si="662"/>
        <v xml:space="preserve"> </v>
      </c>
      <c r="DP135" s="25" t="str">
        <f t="shared" si="663"/>
        <v xml:space="preserve"> </v>
      </c>
      <c r="DQ135" s="45">
        <v>59175.4</v>
      </c>
      <c r="DR135" s="45">
        <v>59175.4</v>
      </c>
      <c r="DS135" s="35"/>
      <c r="DT135" s="25">
        <f t="shared" si="449"/>
        <v>1</v>
      </c>
      <c r="DU135" s="25" t="str">
        <f t="shared" si="622"/>
        <v xml:space="preserve"> </v>
      </c>
    </row>
    <row r="136" spans="1:125" s="29" customFormat="1" ht="15.75" customHeight="1" outlineLevel="1" x14ac:dyDescent="0.25">
      <c r="A136" s="16">
        <v>111</v>
      </c>
      <c r="B136" s="8" t="s">
        <v>47</v>
      </c>
      <c r="C136" s="24">
        <f t="shared" si="613"/>
        <v>860121.69</v>
      </c>
      <c r="D136" s="24">
        <f t="shared" si="614"/>
        <v>380171.47</v>
      </c>
      <c r="E136" s="24">
        <f t="shared" si="615"/>
        <v>381453.30999999994</v>
      </c>
      <c r="F136" s="25">
        <f t="shared" si="664"/>
        <v>0.4419973062183794</v>
      </c>
      <c r="G136" s="25">
        <f t="shared" si="665"/>
        <v>0.99663958873498837</v>
      </c>
      <c r="H136" s="15">
        <f t="shared" si="666"/>
        <v>807724</v>
      </c>
      <c r="I136" s="20">
        <f t="shared" si="666"/>
        <v>380156.68</v>
      </c>
      <c r="J136" s="15">
        <f>Y136++AI136+O136+AD136+AN136+T136</f>
        <v>335500.02999999997</v>
      </c>
      <c r="K136" s="25">
        <f t="shared" si="623"/>
        <v>0.47065170776156212</v>
      </c>
      <c r="L136" s="25">
        <f t="shared" si="624"/>
        <v>1.1331047570994257</v>
      </c>
      <c r="M136" s="45">
        <v>318660</v>
      </c>
      <c r="N136" s="45">
        <v>216637.49</v>
      </c>
      <c r="O136" s="45">
        <v>229014.05</v>
      </c>
      <c r="P136" s="25">
        <f t="shared" si="625"/>
        <v>0.67983898198707082</v>
      </c>
      <c r="Q136" s="25">
        <f t="shared" si="626"/>
        <v>0.94595720218912338</v>
      </c>
      <c r="R136" s="45"/>
      <c r="S136" s="45"/>
      <c r="T136" s="45"/>
      <c r="U136" s="25" t="str">
        <f t="shared" si="627"/>
        <v xml:space="preserve"> </v>
      </c>
      <c r="V136" s="25" t="str">
        <f t="shared" si="628"/>
        <v xml:space="preserve"> </v>
      </c>
      <c r="W136" s="45">
        <v>11064</v>
      </c>
      <c r="X136" s="45">
        <v>11064</v>
      </c>
      <c r="Y136" s="45">
        <v>2978.1</v>
      </c>
      <c r="Z136" s="25">
        <f t="shared" si="629"/>
        <v>1</v>
      </c>
      <c r="AA136" s="25" t="str">
        <f t="shared" si="630"/>
        <v>св.200</v>
      </c>
      <c r="AB136" s="45">
        <v>42000</v>
      </c>
      <c r="AC136" s="45">
        <v>37021.24</v>
      </c>
      <c r="AD136" s="45">
        <v>17372.93</v>
      </c>
      <c r="AE136" s="25">
        <f t="shared" si="631"/>
        <v>0.88145809523809515</v>
      </c>
      <c r="AF136" s="25" t="str">
        <f t="shared" si="632"/>
        <v>св.200</v>
      </c>
      <c r="AG136" s="45">
        <v>436000</v>
      </c>
      <c r="AH136" s="45">
        <v>115433.95</v>
      </c>
      <c r="AI136" s="45">
        <v>86134.95</v>
      </c>
      <c r="AJ136" s="25">
        <f t="shared" si="633"/>
        <v>0.26475676605504589</v>
      </c>
      <c r="AK136" s="25">
        <f t="shared" si="634"/>
        <v>1.3401522842934257</v>
      </c>
      <c r="AL136" s="45"/>
      <c r="AM136" s="45"/>
      <c r="AN136" s="45"/>
      <c r="AO136" s="25" t="str">
        <f t="shared" si="635"/>
        <v xml:space="preserve"> </v>
      </c>
      <c r="AP136" s="25" t="str">
        <f>IF(AM136=0," ",IF(AM136/AN136*100&gt;200,"св.200",AM136/AN136))</f>
        <v xml:space="preserve"> </v>
      </c>
      <c r="AQ136" s="9">
        <f>AV136+BA136+BF136+BK136+BP136+BU136+BZ136+CE136+CY136+DD136+DL136+CT136+DQ136</f>
        <v>52397.69</v>
      </c>
      <c r="AR136" s="9">
        <f t="shared" si="618"/>
        <v>14.79</v>
      </c>
      <c r="AS136" s="9">
        <f t="shared" si="619"/>
        <v>45953.279999999999</v>
      </c>
      <c r="AT136" s="25">
        <f t="shared" si="637"/>
        <v>2.8226435173000944E-4</v>
      </c>
      <c r="AU136" s="25">
        <f t="shared" si="638"/>
        <v>3.2184862538647949E-4</v>
      </c>
      <c r="AV136" s="45"/>
      <c r="AW136" s="45"/>
      <c r="AX136" s="45"/>
      <c r="AY136" s="25" t="str">
        <f t="shared" si="639"/>
        <v xml:space="preserve"> </v>
      </c>
      <c r="AZ136" s="25" t="str">
        <f t="shared" si="640"/>
        <v xml:space="preserve"> </v>
      </c>
      <c r="BA136" s="45">
        <v>52397.69</v>
      </c>
      <c r="BB136" s="45">
        <v>14.79</v>
      </c>
      <c r="BC136" s="45">
        <v>32453.279999999999</v>
      </c>
      <c r="BD136" s="25">
        <f t="shared" si="641"/>
        <v>2.8226435173000944E-4</v>
      </c>
      <c r="BE136" s="25">
        <f t="shared" si="642"/>
        <v>4.5573205543476651E-4</v>
      </c>
      <c r="BF136" s="45"/>
      <c r="BG136" s="45"/>
      <c r="BH136" s="45"/>
      <c r="BI136" s="25" t="str">
        <f t="shared" si="643"/>
        <v xml:space="preserve"> </v>
      </c>
      <c r="BJ136" s="25" t="str">
        <f t="shared" si="644"/>
        <v xml:space="preserve"> </v>
      </c>
      <c r="BK136" s="45"/>
      <c r="BL136" s="45"/>
      <c r="BM136" s="45"/>
      <c r="BN136" s="25" t="str">
        <f t="shared" si="645"/>
        <v xml:space="preserve"> </v>
      </c>
      <c r="BO136" s="25" t="str">
        <f t="shared" si="646"/>
        <v xml:space="preserve"> </v>
      </c>
      <c r="BP136" s="45"/>
      <c r="BQ136" s="45"/>
      <c r="BR136" s="45"/>
      <c r="BS136" s="25" t="str">
        <f t="shared" si="647"/>
        <v xml:space="preserve"> </v>
      </c>
      <c r="BT136" s="25" t="str">
        <f t="shared" si="648"/>
        <v xml:space="preserve"> </v>
      </c>
      <c r="BU136" s="45"/>
      <c r="BV136" s="45"/>
      <c r="BW136" s="45"/>
      <c r="BX136" s="25" t="str">
        <f t="shared" si="649"/>
        <v xml:space="preserve"> </v>
      </c>
      <c r="BY136" s="25" t="str">
        <f t="shared" si="650"/>
        <v xml:space="preserve"> </v>
      </c>
      <c r="BZ136" s="45"/>
      <c r="CA136" s="45"/>
      <c r="CB136" s="45">
        <v>13500</v>
      </c>
      <c r="CC136" s="25" t="str">
        <f>IF(CA136&lt;=0," ",IF(BZ136&lt;=0," ",IF(CA136/BZ136*100&gt;200,"СВ.200",CA136/BZ136)))</f>
        <v xml:space="preserve"> </v>
      </c>
      <c r="CD136" s="25">
        <f t="shared" si="651"/>
        <v>0</v>
      </c>
      <c r="CE136" s="24">
        <f t="shared" si="620"/>
        <v>0</v>
      </c>
      <c r="CF136" s="24">
        <f t="shared" si="620"/>
        <v>0</v>
      </c>
      <c r="CG136" s="24">
        <f t="shared" si="620"/>
        <v>0</v>
      </c>
      <c r="CH136" s="33" t="str">
        <f t="shared" si="652"/>
        <v xml:space="preserve"> </v>
      </c>
      <c r="CI136" s="25" t="str">
        <f t="shared" si="653"/>
        <v xml:space="preserve"> </v>
      </c>
      <c r="CJ136" s="45"/>
      <c r="CK136" s="45"/>
      <c r="CL136" s="45"/>
      <c r="CM136" s="25" t="str">
        <f t="shared" si="654"/>
        <v xml:space="preserve"> </v>
      </c>
      <c r="CN136" s="25" t="str">
        <f t="shared" si="655"/>
        <v xml:space="preserve"> </v>
      </c>
      <c r="CO136" s="45"/>
      <c r="CP136" s="45"/>
      <c r="CQ136" s="45"/>
      <c r="CR136" s="25" t="str">
        <f t="shared" si="656"/>
        <v xml:space="preserve"> </v>
      </c>
      <c r="CS136" s="25" t="str">
        <f t="shared" si="657"/>
        <v xml:space="preserve"> </v>
      </c>
      <c r="CT136" s="45"/>
      <c r="CU136" s="45"/>
      <c r="CV136" s="45"/>
      <c r="CW136" s="25" t="str">
        <f t="shared" si="668"/>
        <v xml:space="preserve"> </v>
      </c>
      <c r="CX136" s="25" t="str">
        <f t="shared" si="669"/>
        <v xml:space="preserve"> </v>
      </c>
      <c r="CY136" s="45"/>
      <c r="CZ136" s="45"/>
      <c r="DA136" s="45"/>
      <c r="DB136" s="25" t="str">
        <f t="shared" si="658"/>
        <v xml:space="preserve"> </v>
      </c>
      <c r="DC136" s="25" t="str">
        <f t="shared" si="659"/>
        <v xml:space="preserve"> </v>
      </c>
      <c r="DD136" s="45"/>
      <c r="DE136" s="45"/>
      <c r="DF136" s="45"/>
      <c r="DG136" s="25" t="str">
        <f t="shared" si="660"/>
        <v xml:space="preserve"> </v>
      </c>
      <c r="DH136" s="25" t="str">
        <f t="shared" si="661"/>
        <v xml:space="preserve"> </v>
      </c>
      <c r="DI136" s="45"/>
      <c r="DJ136" s="45"/>
      <c r="DK136" s="25" t="str">
        <f t="shared" si="612"/>
        <v xml:space="preserve"> </v>
      </c>
      <c r="DL136" s="45"/>
      <c r="DM136" s="45"/>
      <c r="DN136" s="45"/>
      <c r="DO136" s="25" t="str">
        <f t="shared" si="662"/>
        <v xml:space="preserve"> </v>
      </c>
      <c r="DP136" s="25" t="str">
        <f t="shared" si="663"/>
        <v xml:space="preserve"> </v>
      </c>
      <c r="DQ136" s="45"/>
      <c r="DR136" s="45"/>
      <c r="DS136" s="31"/>
      <c r="DT136" s="25" t="str">
        <f t="shared" si="449"/>
        <v xml:space="preserve"> </v>
      </c>
      <c r="DU136" s="25" t="str">
        <f t="shared" si="622"/>
        <v xml:space="preserve"> </v>
      </c>
    </row>
    <row r="137" spans="1:125" s="29" customFormat="1" ht="15.75" customHeight="1" outlineLevel="1" x14ac:dyDescent="0.25">
      <c r="A137" s="16">
        <f t="shared" ref="A137" si="670">A136+1</f>
        <v>112</v>
      </c>
      <c r="B137" s="8" t="s">
        <v>68</v>
      </c>
      <c r="C137" s="24">
        <f t="shared" si="613"/>
        <v>847583.71</v>
      </c>
      <c r="D137" s="24">
        <f t="shared" si="614"/>
        <v>143283.62</v>
      </c>
      <c r="E137" s="24">
        <f t="shared" si="615"/>
        <v>120859</v>
      </c>
      <c r="F137" s="25">
        <f t="shared" si="664"/>
        <v>0.16904952078420668</v>
      </c>
      <c r="G137" s="25">
        <f t="shared" si="665"/>
        <v>1.1855436500384746</v>
      </c>
      <c r="H137" s="15">
        <f t="shared" si="666"/>
        <v>836883.71</v>
      </c>
      <c r="I137" s="20">
        <f t="shared" si="666"/>
        <v>143283.62</v>
      </c>
      <c r="J137" s="15">
        <f>Y137++AI137+O137+AD137+AN137+T137</f>
        <v>87326.150000000009</v>
      </c>
      <c r="K137" s="25">
        <f t="shared" si="623"/>
        <v>0.17121090814397619</v>
      </c>
      <c r="L137" s="25">
        <f t="shared" si="624"/>
        <v>1.6407870952744394</v>
      </c>
      <c r="M137" s="45">
        <v>21883.71</v>
      </c>
      <c r="N137" s="45">
        <v>19377.25</v>
      </c>
      <c r="O137" s="45">
        <v>15304.41</v>
      </c>
      <c r="P137" s="25">
        <f t="shared" si="625"/>
        <v>0.88546457616190311</v>
      </c>
      <c r="Q137" s="25">
        <f>IF(O137=0," ",IF(N137/O137*100&gt;200,"св.200",N137/O137))</f>
        <v>1.2661219870612457</v>
      </c>
      <c r="R137" s="45"/>
      <c r="S137" s="45"/>
      <c r="T137" s="45"/>
      <c r="U137" s="25" t="str">
        <f t="shared" si="627"/>
        <v xml:space="preserve"> </v>
      </c>
      <c r="V137" s="25" t="str">
        <f t="shared" si="628"/>
        <v xml:space="preserve"> </v>
      </c>
      <c r="W137" s="45"/>
      <c r="X137" s="45"/>
      <c r="Y137" s="45"/>
      <c r="Z137" s="25" t="str">
        <f t="shared" si="629"/>
        <v xml:space="preserve"> </v>
      </c>
      <c r="AA137" s="25" t="str">
        <f t="shared" si="630"/>
        <v xml:space="preserve"> </v>
      </c>
      <c r="AB137" s="45">
        <v>200000</v>
      </c>
      <c r="AC137" s="45">
        <v>8551.68</v>
      </c>
      <c r="AD137" s="45">
        <v>3105.6</v>
      </c>
      <c r="AE137" s="25">
        <f t="shared" si="631"/>
        <v>4.2758400000000002E-2</v>
      </c>
      <c r="AF137" s="25" t="str">
        <f t="shared" si="632"/>
        <v>св.200</v>
      </c>
      <c r="AG137" s="45">
        <v>615000</v>
      </c>
      <c r="AH137" s="45">
        <v>115354.69</v>
      </c>
      <c r="AI137" s="45">
        <v>68916.14</v>
      </c>
      <c r="AJ137" s="25">
        <f t="shared" si="633"/>
        <v>0.18756860162601627</v>
      </c>
      <c r="AK137" s="25">
        <f t="shared" si="634"/>
        <v>1.6738414252452329</v>
      </c>
      <c r="AL137" s="45"/>
      <c r="AM137" s="45"/>
      <c r="AN137" s="45"/>
      <c r="AO137" s="25" t="str">
        <f t="shared" si="635"/>
        <v xml:space="preserve"> </v>
      </c>
      <c r="AP137" s="25" t="str">
        <f t="shared" si="636"/>
        <v xml:space="preserve"> </v>
      </c>
      <c r="AQ137" s="9">
        <f>AV137+BA137+BF137+BK137+BP137+BU137+BZ137+CE137+CY137+DD137+DL137+CT137+DQ137</f>
        <v>10700</v>
      </c>
      <c r="AR137" s="9">
        <f t="shared" si="618"/>
        <v>0</v>
      </c>
      <c r="AS137" s="9">
        <f t="shared" si="619"/>
        <v>33532.85</v>
      </c>
      <c r="AT137" s="25" t="str">
        <f t="shared" si="637"/>
        <v xml:space="preserve"> </v>
      </c>
      <c r="AU137" s="25">
        <f t="shared" si="638"/>
        <v>0</v>
      </c>
      <c r="AV137" s="45"/>
      <c r="AW137" s="45"/>
      <c r="AX137" s="45"/>
      <c r="AY137" s="25" t="str">
        <f t="shared" si="639"/>
        <v xml:space="preserve"> </v>
      </c>
      <c r="AZ137" s="25" t="str">
        <f t="shared" si="640"/>
        <v xml:space="preserve"> </v>
      </c>
      <c r="BA137" s="45">
        <v>10700</v>
      </c>
      <c r="BB137" s="45"/>
      <c r="BC137" s="45">
        <v>33532.85</v>
      </c>
      <c r="BD137" s="25" t="str">
        <f t="shared" si="641"/>
        <v xml:space="preserve"> </v>
      </c>
      <c r="BE137" s="25">
        <f t="shared" si="642"/>
        <v>0</v>
      </c>
      <c r="BF137" s="45"/>
      <c r="BG137" s="45"/>
      <c r="BH137" s="45"/>
      <c r="BI137" s="25" t="str">
        <f t="shared" si="643"/>
        <v xml:space="preserve"> </v>
      </c>
      <c r="BJ137" s="25" t="str">
        <f t="shared" si="644"/>
        <v xml:space="preserve"> </v>
      </c>
      <c r="BK137" s="45"/>
      <c r="BL137" s="45"/>
      <c r="BM137" s="45"/>
      <c r="BN137" s="25" t="str">
        <f t="shared" si="645"/>
        <v xml:space="preserve"> </v>
      </c>
      <c r="BO137" s="25" t="str">
        <f t="shared" si="646"/>
        <v xml:space="preserve"> </v>
      </c>
      <c r="BP137" s="45"/>
      <c r="BQ137" s="45"/>
      <c r="BR137" s="45"/>
      <c r="BS137" s="25" t="str">
        <f t="shared" si="647"/>
        <v xml:space="preserve"> </v>
      </c>
      <c r="BT137" s="25" t="str">
        <f t="shared" si="648"/>
        <v xml:space="preserve"> </v>
      </c>
      <c r="BU137" s="45"/>
      <c r="BV137" s="45"/>
      <c r="BW137" s="45"/>
      <c r="BX137" s="25" t="str">
        <f t="shared" si="649"/>
        <v xml:space="preserve"> </v>
      </c>
      <c r="BY137" s="25" t="str">
        <f t="shared" si="650"/>
        <v xml:space="preserve"> </v>
      </c>
      <c r="BZ137" s="45"/>
      <c r="CA137" s="45"/>
      <c r="CB137" s="45"/>
      <c r="CC137" s="25" t="str">
        <f>IF(CA137&lt;=0," ",IF(BZ137&lt;=0," ",IF(CA137/BZ137*100&gt;200,"СВ.200",CA137/BZ137)))</f>
        <v xml:space="preserve"> </v>
      </c>
      <c r="CD137" s="25" t="str">
        <f t="shared" si="651"/>
        <v xml:space="preserve"> </v>
      </c>
      <c r="CE137" s="24">
        <f t="shared" si="620"/>
        <v>0</v>
      </c>
      <c r="CF137" s="24">
        <f t="shared" si="620"/>
        <v>0</v>
      </c>
      <c r="CG137" s="24">
        <f t="shared" si="620"/>
        <v>0</v>
      </c>
      <c r="CH137" s="33" t="str">
        <f t="shared" si="652"/>
        <v xml:space="preserve"> </v>
      </c>
      <c r="CI137" s="25" t="str">
        <f t="shared" si="653"/>
        <v xml:space="preserve"> </v>
      </c>
      <c r="CJ137" s="45"/>
      <c r="CK137" s="45"/>
      <c r="CL137" s="45"/>
      <c r="CM137" s="25" t="str">
        <f t="shared" si="654"/>
        <v xml:space="preserve"> </v>
      </c>
      <c r="CN137" s="25" t="str">
        <f t="shared" si="655"/>
        <v xml:space="preserve"> </v>
      </c>
      <c r="CO137" s="45"/>
      <c r="CP137" s="45"/>
      <c r="CQ137" s="45"/>
      <c r="CR137" s="25" t="str">
        <f t="shared" si="656"/>
        <v xml:space="preserve"> </v>
      </c>
      <c r="CS137" s="25" t="str">
        <f t="shared" si="657"/>
        <v xml:space="preserve"> </v>
      </c>
      <c r="CT137" s="45"/>
      <c r="CU137" s="45"/>
      <c r="CV137" s="45"/>
      <c r="CW137" s="25" t="str">
        <f t="shared" si="668"/>
        <v xml:space="preserve"> </v>
      </c>
      <c r="CX137" s="25" t="str">
        <f t="shared" si="669"/>
        <v xml:space="preserve"> </v>
      </c>
      <c r="CY137" s="45"/>
      <c r="CZ137" s="45"/>
      <c r="DA137" s="45"/>
      <c r="DB137" s="25" t="str">
        <f t="shared" si="658"/>
        <v xml:space="preserve"> </v>
      </c>
      <c r="DC137" s="25" t="str">
        <f t="shared" si="659"/>
        <v xml:space="preserve"> </v>
      </c>
      <c r="DD137" s="45"/>
      <c r="DE137" s="45"/>
      <c r="DF137" s="45"/>
      <c r="DG137" s="25" t="str">
        <f t="shared" si="660"/>
        <v xml:space="preserve"> </v>
      </c>
      <c r="DH137" s="25" t="str">
        <f t="shared" si="661"/>
        <v xml:space="preserve"> </v>
      </c>
      <c r="DI137" s="45"/>
      <c r="DJ137" s="45"/>
      <c r="DK137" s="25" t="str">
        <f t="shared" si="612"/>
        <v xml:space="preserve"> </v>
      </c>
      <c r="DL137" s="45"/>
      <c r="DM137" s="45"/>
      <c r="DN137" s="45"/>
      <c r="DO137" s="25" t="str">
        <f t="shared" si="662"/>
        <v xml:space="preserve"> </v>
      </c>
      <c r="DP137" s="25" t="str">
        <f>IF(DM137=0," ",IF(DM137/DN137*100&gt;200,"св.200",DM137/DN137))</f>
        <v xml:space="preserve"> </v>
      </c>
      <c r="DQ137" s="45"/>
      <c r="DR137" s="45"/>
      <c r="DS137" s="31"/>
      <c r="DT137" s="25" t="str">
        <f t="shared" si="449"/>
        <v xml:space="preserve"> </v>
      </c>
      <c r="DU137" s="25" t="str">
        <f>IF(DR137=0," ",IF(DR137/DS137*100&gt;200,"св.200",DR137/DS137))</f>
        <v xml:space="preserve"> </v>
      </c>
    </row>
    <row r="138" spans="1:125" s="44" customFormat="1" ht="21" customHeight="1" x14ac:dyDescent="0.25">
      <c r="A138" s="17"/>
      <c r="B138" s="7" t="s">
        <v>157</v>
      </c>
      <c r="C138" s="28">
        <f>SUM(C139:C142)</f>
        <v>36008355.369999997</v>
      </c>
      <c r="D138" s="28">
        <f>SUM(D139:D142)</f>
        <v>22441070.669999998</v>
      </c>
      <c r="E138" s="28">
        <f>SUM(E139:E140,E141,E142)</f>
        <v>20128963.920000002</v>
      </c>
      <c r="F138" s="22">
        <f t="shared" si="664"/>
        <v>0.62321842915093406</v>
      </c>
      <c r="G138" s="22">
        <f t="shared" si="665"/>
        <v>1.1148646676097771</v>
      </c>
      <c r="H138" s="21">
        <f>SUM(H139:H142)</f>
        <v>33405439.109999999</v>
      </c>
      <c r="I138" s="21">
        <f>SUM(I139:I142)</f>
        <v>21102157.949999999</v>
      </c>
      <c r="J138" s="21">
        <f>SUM(J139:J140,J141,J142)</f>
        <v>18719376.940000001</v>
      </c>
      <c r="K138" s="22">
        <f t="shared" si="575"/>
        <v>0.631698265678029</v>
      </c>
      <c r="L138" s="22">
        <f t="shared" si="587"/>
        <v>1.1272895469564703</v>
      </c>
      <c r="M138" s="21">
        <f>SUM(M139:M142)</f>
        <v>24325424.309999999</v>
      </c>
      <c r="N138" s="21">
        <f>SUM(N139:N142)</f>
        <v>16757388.390000001</v>
      </c>
      <c r="O138" s="21">
        <f>SUM(O139:O142)</f>
        <v>15150463.410000002</v>
      </c>
      <c r="P138" s="22">
        <f t="shared" si="576"/>
        <v>0.68888370358708051</v>
      </c>
      <c r="Q138" s="22">
        <f t="shared" si="588"/>
        <v>1.1060644111347349</v>
      </c>
      <c r="R138" s="21">
        <f>SUM(R139:R142)</f>
        <v>2958830</v>
      </c>
      <c r="S138" s="21">
        <f>SUM(S139:S142)</f>
        <v>2194081.5</v>
      </c>
      <c r="T138" s="21">
        <f>SUM(T139:T142)</f>
        <v>1848986.53</v>
      </c>
      <c r="U138" s="22">
        <f t="shared" si="577"/>
        <v>0.74153685747406917</v>
      </c>
      <c r="V138" s="22">
        <f t="shared" si="611"/>
        <v>1.1866400670858321</v>
      </c>
      <c r="W138" s="21">
        <f>SUM(W139:W142)</f>
        <v>110000</v>
      </c>
      <c r="X138" s="21">
        <f>SUM(X139:X142)</f>
        <v>95031.709999999992</v>
      </c>
      <c r="Y138" s="21">
        <f>SUM(Y139:Y142)</f>
        <v>81291.3</v>
      </c>
      <c r="Z138" s="22">
        <f t="shared" si="589"/>
        <v>0.86392463636363626</v>
      </c>
      <c r="AA138" s="22">
        <f t="shared" si="609"/>
        <v>1.169026820828305</v>
      </c>
      <c r="AB138" s="21">
        <f>SUM(AB139:AB142)</f>
        <v>1891184.8</v>
      </c>
      <c r="AC138" s="21">
        <f>SUM(AC139:AC142)</f>
        <v>496458.73000000004</v>
      </c>
      <c r="AD138" s="21">
        <f>SUM(AD139:AD142)</f>
        <v>461556.51</v>
      </c>
      <c r="AE138" s="22">
        <f t="shared" si="578"/>
        <v>0.2625120136329353</v>
      </c>
      <c r="AF138" s="22">
        <f t="shared" si="590"/>
        <v>1.0756185196044576</v>
      </c>
      <c r="AG138" s="21">
        <f>SUM(AG139:AG142)</f>
        <v>4120000</v>
      </c>
      <c r="AH138" s="21">
        <f>SUM(AH139:AH142)</f>
        <v>1559197.62</v>
      </c>
      <c r="AI138" s="21">
        <f>SUM(AI139:AI142)</f>
        <v>1177079.19</v>
      </c>
      <c r="AJ138" s="22">
        <f t="shared" si="579"/>
        <v>0.37844602427184471</v>
      </c>
      <c r="AK138" s="22">
        <f t="shared" si="591"/>
        <v>1.3246327292558797</v>
      </c>
      <c r="AL138" s="21">
        <f>SUM(AL139:AL142)</f>
        <v>0</v>
      </c>
      <c r="AM138" s="21">
        <f>SUM(AM139:AM142)</f>
        <v>0</v>
      </c>
      <c r="AN138" s="21">
        <f>SUM(AN139:AN142)</f>
        <v>0</v>
      </c>
      <c r="AO138" s="22" t="str">
        <f t="shared" si="556"/>
        <v xml:space="preserve"> </v>
      </c>
      <c r="AP138" s="22" t="str">
        <f t="shared" si="592"/>
        <v xml:space="preserve"> </v>
      </c>
      <c r="AQ138" s="21">
        <f>SUM(AQ139:AQ142)</f>
        <v>2602916.2600000002</v>
      </c>
      <c r="AR138" s="21">
        <f>SUM(AR139:AR142)</f>
        <v>1338912.72</v>
      </c>
      <c r="AS138" s="21">
        <f>SUM(AS139:AS140,AS141,AS142)</f>
        <v>1409586.9800000002</v>
      </c>
      <c r="AT138" s="22">
        <f t="shared" si="580"/>
        <v>0.51438947175350158</v>
      </c>
      <c r="AU138" s="22">
        <f t="shared" si="593"/>
        <v>0.94986172474436437</v>
      </c>
      <c r="AV138" s="21">
        <f>SUM(AV139:AV142)</f>
        <v>732500</v>
      </c>
      <c r="AW138" s="21">
        <f>SUM(AW139:AW142)</f>
        <v>161396.04</v>
      </c>
      <c r="AX138" s="21">
        <f>SUM(AX139:AX142)</f>
        <v>260187.66</v>
      </c>
      <c r="AY138" s="22">
        <f t="shared" si="581"/>
        <v>0.22033589078498295</v>
      </c>
      <c r="AZ138" s="22">
        <f t="shared" si="594"/>
        <v>0.62030628201199089</v>
      </c>
      <c r="BA138" s="21">
        <f>SUM(BA139:BA142)</f>
        <v>355264.55</v>
      </c>
      <c r="BB138" s="21">
        <f>SUM(BB139:BB142)</f>
        <v>253319.88</v>
      </c>
      <c r="BC138" s="21">
        <f>SUM(BC139:BC142)</f>
        <v>372630.5</v>
      </c>
      <c r="BD138" s="22">
        <f t="shared" si="595"/>
        <v>0.71304575702810769</v>
      </c>
      <c r="BE138" s="22">
        <f t="shared" si="596"/>
        <v>0.67981520567962095</v>
      </c>
      <c r="BF138" s="21">
        <f>SUM(BF139:BF142)</f>
        <v>40080</v>
      </c>
      <c r="BG138" s="21">
        <f>SUM(BG139:BG142)</f>
        <v>10781.28</v>
      </c>
      <c r="BH138" s="21">
        <f>SUM(BH139:BH142)</f>
        <v>34311.589999999997</v>
      </c>
      <c r="BI138" s="22">
        <f t="shared" si="582"/>
        <v>0.26899401197604794</v>
      </c>
      <c r="BJ138" s="22">
        <f t="shared" si="597"/>
        <v>0.3142168579188549</v>
      </c>
      <c r="BK138" s="21">
        <f>SUM(BK139:BK142)</f>
        <v>0</v>
      </c>
      <c r="BL138" s="21">
        <f>SUM(BL139:BL142)</f>
        <v>0</v>
      </c>
      <c r="BM138" s="21">
        <f>SUM(BM139:BM142)</f>
        <v>0</v>
      </c>
      <c r="BN138" s="22" t="str">
        <f t="shared" si="544"/>
        <v xml:space="preserve"> </v>
      </c>
      <c r="BO138" s="22" t="str">
        <f t="shared" si="598"/>
        <v xml:space="preserve"> </v>
      </c>
      <c r="BP138" s="21">
        <f>SUM(BP139:BP142)</f>
        <v>730000</v>
      </c>
      <c r="BQ138" s="21">
        <f>SUM(BQ139:BQ142)</f>
        <v>515582.82</v>
      </c>
      <c r="BR138" s="21">
        <f>SUM(BR139:BR142)</f>
        <v>587691.78</v>
      </c>
      <c r="BS138" s="22">
        <f t="shared" si="583"/>
        <v>0.70627783561643842</v>
      </c>
      <c r="BT138" s="22">
        <f t="shared" si="599"/>
        <v>0.87730139768162141</v>
      </c>
      <c r="BU138" s="21">
        <f>SUM(BU139:BU142)</f>
        <v>106000</v>
      </c>
      <c r="BV138" s="21">
        <f>SUM(BV139:BV142)</f>
        <v>17996.64</v>
      </c>
      <c r="BW138" s="21">
        <f>SUM(BW139:BW142)</f>
        <v>92440.57</v>
      </c>
      <c r="BX138" s="22">
        <f t="shared" si="560"/>
        <v>0.16977962264150942</v>
      </c>
      <c r="BY138" s="22">
        <f t="shared" si="600"/>
        <v>0.19468335169287682</v>
      </c>
      <c r="BZ138" s="21">
        <f>SUM(BZ139:BZ142)</f>
        <v>16000</v>
      </c>
      <c r="CA138" s="21">
        <f>SUM(CA139:CA142)</f>
        <v>13600</v>
      </c>
      <c r="CB138" s="21">
        <f>SUM(CB139:CB142)</f>
        <v>0</v>
      </c>
      <c r="CC138" s="22">
        <f t="shared" ref="CC138:CC143" si="671">IF(CA138&lt;=0," ",IF(BZ138&lt;=0," ",IF(CA138/BZ138*100&gt;200,"СВ.200",CA138/BZ138)))</f>
        <v>0.85</v>
      </c>
      <c r="CD138" s="22" t="str">
        <f t="shared" si="601"/>
        <v xml:space="preserve"> </v>
      </c>
      <c r="CE138" s="28">
        <f>SUM(CE139:CE142)</f>
        <v>280000</v>
      </c>
      <c r="CF138" s="28">
        <f>SUM(CF139:CF142)</f>
        <v>53374.25</v>
      </c>
      <c r="CG138" s="28">
        <f>SUM(CG139:CG142)</f>
        <v>62324.88</v>
      </c>
      <c r="CH138" s="22">
        <f t="shared" si="602"/>
        <v>0.19062232142857144</v>
      </c>
      <c r="CI138" s="22">
        <f t="shared" si="603"/>
        <v>0.85638752934622586</v>
      </c>
      <c r="CJ138" s="21">
        <f>SUM(CJ139:CJ142)</f>
        <v>280000</v>
      </c>
      <c r="CK138" s="21">
        <f>SUM(CK139:CK142)</f>
        <v>53374.25</v>
      </c>
      <c r="CL138" s="21">
        <f>SUM(CL139:CL142)</f>
        <v>62324.88</v>
      </c>
      <c r="CM138" s="22">
        <f t="shared" si="604"/>
        <v>0.19062232142857144</v>
      </c>
      <c r="CN138" s="22">
        <f t="shared" si="605"/>
        <v>0.85638752934622586</v>
      </c>
      <c r="CO138" s="21">
        <f>SUM(CO139:CO142)</f>
        <v>0</v>
      </c>
      <c r="CP138" s="21">
        <f>SUM(CP139:CP142)</f>
        <v>0</v>
      </c>
      <c r="CQ138" s="21">
        <f>SUM(CQ139:CQ142)</f>
        <v>0</v>
      </c>
      <c r="CR138" s="22" t="str">
        <f t="shared" si="606"/>
        <v xml:space="preserve"> </v>
      </c>
      <c r="CS138" s="22" t="str">
        <f t="shared" si="607"/>
        <v xml:space="preserve"> </v>
      </c>
      <c r="CT138" s="21">
        <f>SUM(CT139:CT142)</f>
        <v>0</v>
      </c>
      <c r="CU138" s="21">
        <f>SUM(CU139:CU142)</f>
        <v>0</v>
      </c>
      <c r="CV138" s="21">
        <f>SUM(CV139:CV142)</f>
        <v>0</v>
      </c>
      <c r="CW138" s="41" t="str">
        <f t="shared" si="668"/>
        <v xml:space="preserve"> </v>
      </c>
      <c r="CX138" s="41" t="str">
        <f t="shared" si="669"/>
        <v xml:space="preserve"> </v>
      </c>
      <c r="CY138" s="21">
        <f>SUM(CY139:CY142)</f>
        <v>0</v>
      </c>
      <c r="CZ138" s="21">
        <f>SUM(CZ139:CZ142)</f>
        <v>0</v>
      </c>
      <c r="DA138" s="21">
        <f>SUM(DA139:DA142)</f>
        <v>0</v>
      </c>
      <c r="DB138" s="22" t="str">
        <f t="shared" si="584"/>
        <v xml:space="preserve"> </v>
      </c>
      <c r="DC138" s="22" t="str">
        <f t="shared" si="608"/>
        <v xml:space="preserve"> </v>
      </c>
      <c r="DD138" s="21">
        <f>SUM(DD139:DD142)</f>
        <v>0</v>
      </c>
      <c r="DE138" s="21">
        <f>SUM(DE139:DE142)</f>
        <v>0</v>
      </c>
      <c r="DF138" s="21">
        <f>SUM(DF139:DF142)</f>
        <v>0</v>
      </c>
      <c r="DG138" s="22" t="str">
        <f t="shared" si="585"/>
        <v xml:space="preserve"> </v>
      </c>
      <c r="DH138" s="22" t="str">
        <f t="shared" si="610"/>
        <v xml:space="preserve"> </v>
      </c>
      <c r="DI138" s="21">
        <f>SUM(DI139:DI142)</f>
        <v>0</v>
      </c>
      <c r="DJ138" s="21">
        <f>SUM(DJ139:DJ142)</f>
        <v>0</v>
      </c>
      <c r="DK138" s="22" t="str">
        <f t="shared" si="612"/>
        <v xml:space="preserve"> </v>
      </c>
      <c r="DL138" s="21">
        <f>SUM(DL139:DL142)</f>
        <v>276000</v>
      </c>
      <c r="DM138" s="21">
        <f>SUM(DM139:DM142)</f>
        <v>275645.61</v>
      </c>
      <c r="DN138" s="21">
        <f>SUM(DN139:DN142)</f>
        <v>0</v>
      </c>
      <c r="DO138" s="22">
        <f t="shared" si="586"/>
        <v>0.99871597826086955</v>
      </c>
      <c r="DP138" s="22" t="str">
        <f t="shared" si="621"/>
        <v xml:space="preserve"> </v>
      </c>
      <c r="DQ138" s="21">
        <f>SUM(DQ139:DQ142)</f>
        <v>67071.710000000006</v>
      </c>
      <c r="DR138" s="21">
        <f>SUM(DR139:DR142)</f>
        <v>37216.199999999997</v>
      </c>
      <c r="DS138" s="21">
        <f>SUM(DS139:DS142)</f>
        <v>0</v>
      </c>
      <c r="DT138" s="22">
        <f t="shared" si="449"/>
        <v>0.55487179318970681</v>
      </c>
      <c r="DU138" s="22" t="str">
        <f t="shared" ref="DU138:DU143" si="672">IF(DS138=0," ",IF(DR138/DS138*100&gt;200,"св.200",DR138/DS138))</f>
        <v xml:space="preserve"> </v>
      </c>
    </row>
    <row r="139" spans="1:125" s="29" customFormat="1" ht="15.75" customHeight="1" outlineLevel="1" x14ac:dyDescent="0.25">
      <c r="A139" s="16">
        <v>113</v>
      </c>
      <c r="B139" s="8" t="s">
        <v>75</v>
      </c>
      <c r="C139" s="24">
        <f t="shared" ref="C139:D142" si="673">H139+AQ139</f>
        <v>32176162.510000002</v>
      </c>
      <c r="D139" s="24">
        <f t="shared" si="673"/>
        <v>19815628.899999999</v>
      </c>
      <c r="E139" s="24">
        <f t="shared" ref="E139:E142" si="674">J139+AS139</f>
        <v>18568539.09</v>
      </c>
      <c r="F139" s="25">
        <f t="shared" si="664"/>
        <v>0.61584811096853198</v>
      </c>
      <c r="G139" s="25">
        <f t="shared" si="665"/>
        <v>1.0671614392470765</v>
      </c>
      <c r="H139" s="15">
        <f>W139++AG139+M139+AB139+AL139+R139</f>
        <v>30403807</v>
      </c>
      <c r="I139" s="20">
        <f>X139++AH139+N139+AC139+AM139+S139</f>
        <v>19085275.789999999</v>
      </c>
      <c r="J139" s="15">
        <f>Y139++AI139+O139+AD139+AN139+T139</f>
        <v>17658334.77</v>
      </c>
      <c r="K139" s="25">
        <f t="shared" si="575"/>
        <v>0.62772651431447379</v>
      </c>
      <c r="L139" s="25">
        <f t="shared" si="587"/>
        <v>1.0808083569932228</v>
      </c>
      <c r="M139" s="45">
        <v>23443977</v>
      </c>
      <c r="N139" s="45">
        <v>15890920.35</v>
      </c>
      <c r="O139" s="45">
        <v>14760442.390000001</v>
      </c>
      <c r="P139" s="25">
        <f t="shared" si="576"/>
        <v>0.6778252832273296</v>
      </c>
      <c r="Q139" s="25">
        <f t="shared" si="588"/>
        <v>1.0765883521733659</v>
      </c>
      <c r="R139" s="45">
        <v>2958830</v>
      </c>
      <c r="S139" s="45">
        <v>2194081.5</v>
      </c>
      <c r="T139" s="45">
        <v>1848986.53</v>
      </c>
      <c r="U139" s="25">
        <f t="shared" si="577"/>
        <v>0.74153685747406917</v>
      </c>
      <c r="V139" s="25">
        <f t="shared" si="611"/>
        <v>1.1866400670858321</v>
      </c>
      <c r="W139" s="45"/>
      <c r="X139" s="45"/>
      <c r="Y139" s="45"/>
      <c r="Z139" s="25" t="str">
        <f t="shared" si="589"/>
        <v xml:space="preserve"> </v>
      </c>
      <c r="AA139" s="25" t="str">
        <f t="shared" si="609"/>
        <v xml:space="preserve"> </v>
      </c>
      <c r="AB139" s="45">
        <v>1700000</v>
      </c>
      <c r="AC139" s="45">
        <v>428652.14</v>
      </c>
      <c r="AD139" s="45">
        <v>436421.93</v>
      </c>
      <c r="AE139" s="25">
        <f t="shared" si="578"/>
        <v>0.25214831764705881</v>
      </c>
      <c r="AF139" s="25">
        <f t="shared" si="590"/>
        <v>0.98219660959750588</v>
      </c>
      <c r="AG139" s="45">
        <v>2301000</v>
      </c>
      <c r="AH139" s="45">
        <v>571621.80000000005</v>
      </c>
      <c r="AI139" s="45">
        <v>612483.92000000004</v>
      </c>
      <c r="AJ139" s="25">
        <f t="shared" si="579"/>
        <v>0.24842320730117343</v>
      </c>
      <c r="AK139" s="25">
        <f t="shared" si="591"/>
        <v>0.933284583209956</v>
      </c>
      <c r="AL139" s="45"/>
      <c r="AM139" s="45"/>
      <c r="AN139" s="45"/>
      <c r="AO139" s="25" t="str">
        <f t="shared" si="556"/>
        <v xml:space="preserve"> </v>
      </c>
      <c r="AP139" s="25" t="str">
        <f t="shared" si="592"/>
        <v xml:space="preserve"> </v>
      </c>
      <c r="AQ139" s="9">
        <f>AV139+BA139+BF139+BK139+BP139+BU139+BZ139+CE139+CY139+DD139+DL139+CT139+DQ139</f>
        <v>1772355.51</v>
      </c>
      <c r="AR139" s="9">
        <f>AW139+BB139+BG139+BL139+BQ139+BV139+CA139+CF139+CZ139+DE139+DM139+CU139+DI139+DR139</f>
        <v>730353.11</v>
      </c>
      <c r="AS139" s="9">
        <f>AX139+BC139+BH139+BM139+BR139+BW139+CB139+CG139+DA139+DF139+DN139+CV139+DJ139</f>
        <v>910204.32000000007</v>
      </c>
      <c r="AT139" s="25">
        <f t="shared" si="580"/>
        <v>0.41208048039978162</v>
      </c>
      <c r="AU139" s="25">
        <f t="shared" si="593"/>
        <v>0.80240567304712407</v>
      </c>
      <c r="AV139" s="45">
        <v>732500</v>
      </c>
      <c r="AW139" s="45">
        <v>161396.04</v>
      </c>
      <c r="AX139" s="45">
        <v>260187.66</v>
      </c>
      <c r="AY139" s="25">
        <f t="shared" si="581"/>
        <v>0.22033589078498295</v>
      </c>
      <c r="AZ139" s="25">
        <f t="shared" si="594"/>
        <v>0.62030628201199089</v>
      </c>
      <c r="BA139" s="45"/>
      <c r="BB139" s="45"/>
      <c r="BC139" s="45"/>
      <c r="BD139" s="25" t="str">
        <f t="shared" si="595"/>
        <v xml:space="preserve"> </v>
      </c>
      <c r="BE139" s="25" t="str">
        <f t="shared" si="596"/>
        <v xml:space="preserve"> </v>
      </c>
      <c r="BF139" s="45"/>
      <c r="BG139" s="45"/>
      <c r="BH139" s="45"/>
      <c r="BI139" s="25" t="str">
        <f t="shared" si="582"/>
        <v xml:space="preserve"> </v>
      </c>
      <c r="BJ139" s="25" t="str">
        <f t="shared" si="597"/>
        <v xml:space="preserve"> </v>
      </c>
      <c r="BK139" s="45"/>
      <c r="BL139" s="45"/>
      <c r="BM139" s="45"/>
      <c r="BN139" s="25" t="str">
        <f t="shared" si="544"/>
        <v xml:space="preserve"> </v>
      </c>
      <c r="BO139" s="25" t="str">
        <f t="shared" si="598"/>
        <v xml:space="preserve"> </v>
      </c>
      <c r="BP139" s="45">
        <v>730000</v>
      </c>
      <c r="BQ139" s="45">
        <v>515582.82</v>
      </c>
      <c r="BR139" s="45">
        <v>587691.78</v>
      </c>
      <c r="BS139" s="25">
        <f t="shared" si="583"/>
        <v>0.70627783561643842</v>
      </c>
      <c r="BT139" s="25">
        <f t="shared" ref="BT139" si="675">IF(BR139=0," ",IF(BQ139/BR139*100&gt;200,"св.200",BQ139/BR139))</f>
        <v>0.87730139768162141</v>
      </c>
      <c r="BU139" s="45"/>
      <c r="BV139" s="45"/>
      <c r="BW139" s="45"/>
      <c r="BX139" s="25" t="str">
        <f t="shared" si="560"/>
        <v xml:space="preserve"> </v>
      </c>
      <c r="BY139" s="25" t="str">
        <f t="shared" si="600"/>
        <v xml:space="preserve"> </v>
      </c>
      <c r="BZ139" s="45"/>
      <c r="CA139" s="45"/>
      <c r="CB139" s="45"/>
      <c r="CC139" s="25" t="str">
        <f t="shared" si="671"/>
        <v xml:space="preserve"> </v>
      </c>
      <c r="CD139" s="25" t="str">
        <f t="shared" si="601"/>
        <v xml:space="preserve"> </v>
      </c>
      <c r="CE139" s="24">
        <f t="shared" ref="CE139:CG142" si="676">CJ139+CO139</f>
        <v>280000</v>
      </c>
      <c r="CF139" s="24">
        <f t="shared" si="676"/>
        <v>53374.25</v>
      </c>
      <c r="CG139" s="24">
        <f t="shared" si="676"/>
        <v>62324.88</v>
      </c>
      <c r="CH139" s="25">
        <f t="shared" si="602"/>
        <v>0.19062232142857144</v>
      </c>
      <c r="CI139" s="25">
        <f t="shared" si="603"/>
        <v>0.85638752934622586</v>
      </c>
      <c r="CJ139" s="45">
        <v>280000</v>
      </c>
      <c r="CK139" s="45">
        <v>53374.25</v>
      </c>
      <c r="CL139" s="45">
        <v>62324.88</v>
      </c>
      <c r="CM139" s="25">
        <f t="shared" si="604"/>
        <v>0.19062232142857144</v>
      </c>
      <c r="CN139" s="25">
        <f t="shared" si="605"/>
        <v>0.85638752934622586</v>
      </c>
      <c r="CO139" s="45"/>
      <c r="CP139" s="45"/>
      <c r="CQ139" s="45"/>
      <c r="CR139" s="25" t="str">
        <f t="shared" si="606"/>
        <v xml:space="preserve"> </v>
      </c>
      <c r="CS139" s="25" t="str">
        <f t="shared" si="607"/>
        <v xml:space="preserve"> </v>
      </c>
      <c r="CT139" s="45"/>
      <c r="CU139" s="45"/>
      <c r="CV139" s="45"/>
      <c r="CW139" s="25" t="str">
        <f t="shared" si="668"/>
        <v xml:space="preserve"> </v>
      </c>
      <c r="CX139" s="25" t="str">
        <f t="shared" si="669"/>
        <v xml:space="preserve"> </v>
      </c>
      <c r="CY139" s="45"/>
      <c r="CZ139" s="45"/>
      <c r="DA139" s="45"/>
      <c r="DB139" s="25" t="str">
        <f t="shared" si="584"/>
        <v xml:space="preserve"> </v>
      </c>
      <c r="DC139" s="25" t="str">
        <f t="shared" si="608"/>
        <v xml:space="preserve"> </v>
      </c>
      <c r="DD139" s="45"/>
      <c r="DE139" s="45"/>
      <c r="DF139" s="45"/>
      <c r="DG139" s="25" t="str">
        <f t="shared" si="585"/>
        <v xml:space="preserve"> </v>
      </c>
      <c r="DH139" s="25" t="str">
        <f t="shared" si="610"/>
        <v xml:space="preserve"> </v>
      </c>
      <c r="DI139" s="45"/>
      <c r="DJ139" s="45"/>
      <c r="DK139" s="25" t="str">
        <f t="shared" si="612"/>
        <v xml:space="preserve"> </v>
      </c>
      <c r="DL139" s="45"/>
      <c r="DM139" s="45"/>
      <c r="DN139" s="45"/>
      <c r="DO139" s="25" t="str">
        <f t="shared" si="586"/>
        <v xml:space="preserve"> </v>
      </c>
      <c r="DP139" s="25" t="str">
        <f t="shared" si="621"/>
        <v xml:space="preserve"> </v>
      </c>
      <c r="DQ139" s="45">
        <v>29855.51</v>
      </c>
      <c r="DR139" s="45"/>
      <c r="DS139" s="31"/>
      <c r="DT139" s="25" t="str">
        <f t="shared" si="449"/>
        <v xml:space="preserve"> </v>
      </c>
      <c r="DU139" s="25" t="str">
        <f t="shared" si="672"/>
        <v xml:space="preserve"> </v>
      </c>
    </row>
    <row r="140" spans="1:125" s="29" customFormat="1" ht="15.75" customHeight="1" outlineLevel="1" x14ac:dyDescent="0.25">
      <c r="A140" s="16">
        <v>114</v>
      </c>
      <c r="B140" s="8" t="s">
        <v>57</v>
      </c>
      <c r="C140" s="24">
        <f t="shared" si="673"/>
        <v>2167966.19</v>
      </c>
      <c r="D140" s="24">
        <f t="shared" si="673"/>
        <v>1235806.1299999999</v>
      </c>
      <c r="E140" s="24">
        <f t="shared" si="674"/>
        <v>705510.23</v>
      </c>
      <c r="F140" s="25">
        <f t="shared" si="664"/>
        <v>0.570030167306253</v>
      </c>
      <c r="G140" s="25">
        <f t="shared" si="665"/>
        <v>1.7516487748164897</v>
      </c>
      <c r="H140" s="15">
        <f t="shared" ref="H140:I142" si="677">W140++AG140+M140+AB140+AL140+R140</f>
        <v>1497000</v>
      </c>
      <c r="I140" s="20">
        <f t="shared" si="677"/>
        <v>763321.21</v>
      </c>
      <c r="J140" s="15">
        <f>O140+T140+Y140+AD140+AI140</f>
        <v>476208.91000000003</v>
      </c>
      <c r="K140" s="25">
        <f t="shared" ref="K140:K142" si="678">IF(I140&lt;=0," ",IF(I140/H140*100&gt;200,"СВ.200",I140/H140))</f>
        <v>0.50990060788243152</v>
      </c>
      <c r="L140" s="25">
        <f t="shared" ref="L140:L142" si="679">IF(J140=0," ",IF(I140/J140*100&gt;200,"св.200",I140/J140))</f>
        <v>1.602912490654574</v>
      </c>
      <c r="M140" s="45">
        <v>311000</v>
      </c>
      <c r="N140" s="45">
        <v>212944.38</v>
      </c>
      <c r="O140" s="45">
        <v>194380.17</v>
      </c>
      <c r="P140" s="25">
        <f t="shared" ref="P140:P142" si="680">IF(N140&lt;=0," ",IF(M140&lt;=0," ",IF(N140/M140*100&gt;200,"СВ.200",N140/M140)))</f>
        <v>0.6847086173633441</v>
      </c>
      <c r="Q140" s="25">
        <f t="shared" ref="Q140:Q142" si="681">IF(O140=0," ",IF(N140/O140*100&gt;200,"св.200",N140/O140))</f>
        <v>1.0955046494711882</v>
      </c>
      <c r="R140" s="45"/>
      <c r="S140" s="45"/>
      <c r="T140" s="45"/>
      <c r="U140" s="25" t="str">
        <f t="shared" ref="U140:U142" si="682">IF(S140&lt;=0," ",IF(R140&lt;=0," ",IF(S140/R140*100&gt;200,"СВ.200",S140/R140)))</f>
        <v xml:space="preserve"> </v>
      </c>
      <c r="V140" s="25" t="str">
        <f t="shared" ref="V140:V142" si="683">IF(S140=0," ",IF(S140/T140*100&gt;200,"св.200",S140/T140))</f>
        <v xml:space="preserve"> </v>
      </c>
      <c r="W140" s="45">
        <v>90000</v>
      </c>
      <c r="X140" s="45">
        <v>87828.9</v>
      </c>
      <c r="Y140" s="45">
        <v>66575.7</v>
      </c>
      <c r="Z140" s="25">
        <f t="shared" ref="Z140:Z142" si="684">IF(X140&lt;=0," ",IF(W140&lt;=0," ",IF(X140/W140*100&gt;200,"СВ.200",X140/W140)))</f>
        <v>0.97587666666666661</v>
      </c>
      <c r="AA140" s="25">
        <f t="shared" ref="AA140:AA141" si="685">IF(Y140=0," ",IF(X140/Y140*100&gt;200,"св.200",X140/Y140))</f>
        <v>1.3192335942393396</v>
      </c>
      <c r="AB140" s="45">
        <v>87000</v>
      </c>
      <c r="AC140" s="45">
        <v>10182.02</v>
      </c>
      <c r="AD140" s="45">
        <v>10905.62</v>
      </c>
      <c r="AE140" s="25">
        <f t="shared" ref="AE140:AE142" si="686">IF(AC140&lt;=0," ",IF(AB140&lt;=0," ",IF(AC140/AB140*100&gt;200,"СВ.200",AC140/AB140)))</f>
        <v>0.11703471264367817</v>
      </c>
      <c r="AF140" s="25">
        <f t="shared" ref="AF140:AF141" si="687">IF(AD140=0," ",IF(AC140/AD140*100&gt;200,"св.200",AC140/AD140))</f>
        <v>0.93364888928827516</v>
      </c>
      <c r="AG140" s="45">
        <v>1009000</v>
      </c>
      <c r="AH140" s="45">
        <v>452365.91</v>
      </c>
      <c r="AI140" s="45">
        <v>204347.42</v>
      </c>
      <c r="AJ140" s="25">
        <f t="shared" ref="AJ140:AJ142" si="688">IF(AH140&lt;=0," ",IF(AG140&lt;=0," ",IF(AH140/AG140*100&gt;200,"СВ.200",AH140/AG140)))</f>
        <v>0.44833093161546084</v>
      </c>
      <c r="AK140" s="25" t="str">
        <f t="shared" ref="AK140:AK142" si="689">IF(AI140=0," ",IF(AH140/AI140*100&gt;200,"св.200",AH140/AI140))</f>
        <v>св.200</v>
      </c>
      <c r="AL140" s="45"/>
      <c r="AM140" s="45"/>
      <c r="AN140" s="45"/>
      <c r="AO140" s="25" t="str">
        <f t="shared" ref="AO140:AO142" si="690">IF(AM140&lt;=0," ",IF(AL140&lt;=0," ",IF(AM140/AL140*100&gt;200,"СВ.200",AM140/AL140)))</f>
        <v xml:space="preserve"> </v>
      </c>
      <c r="AP140" s="25" t="str">
        <f t="shared" ref="AP140:AP142" si="691">IF(AN140=0," ",IF(AM140/AN140*100&gt;200,"св.200",AM140/AN140))</f>
        <v xml:space="preserve"> </v>
      </c>
      <c r="AQ140" s="9">
        <f>AV140+BA140+BF140+BK140+BP140+BU140+BZ140+CE140+CY140+DD140+DL140+CT140+DQ140</f>
        <v>670966.19000000006</v>
      </c>
      <c r="AR140" s="9">
        <f>AW140+BB140+BG140+BL140+BQ140+BV140+CA140+CF140+CZ140+DE140+DM140+CU140+DI140+DR140</f>
        <v>472484.92</v>
      </c>
      <c r="AS140" s="9">
        <f>AX140+BC140+BH140+BM140+BR140+BW140+CB140+CG140+DA140+DF140+DN140+CV140+DJ140</f>
        <v>229301.32</v>
      </c>
      <c r="AT140" s="25">
        <f t="shared" ref="AT140:AT142" si="692">IF(AR140&lt;=0," ",IF(AQ140&lt;=0," ",IF(AR140/AQ140*100&gt;200,"СВ.200",AR140/AQ140)))</f>
        <v>0.70418588453763953</v>
      </c>
      <c r="AU140" s="25" t="str">
        <f t="shared" ref="AU140:AU142" si="693">IF(AS140=0," ",IF(AR140/AS140*100&gt;200,"св.200",AR140/AS140))</f>
        <v>св.200</v>
      </c>
      <c r="AV140" s="45"/>
      <c r="AW140" s="45"/>
      <c r="AX140" s="45"/>
      <c r="AY140" s="25" t="str">
        <f t="shared" ref="AY140:AY142" si="694">IF(AW140&lt;=0," ",IF(AV140&lt;=0," ",IF(AW140/AV140*100&gt;200,"СВ.200",AW140/AV140)))</f>
        <v xml:space="preserve"> </v>
      </c>
      <c r="AZ140" s="25" t="str">
        <f t="shared" ref="AZ140:AZ142" si="695">IF(AX140=0," ",IF(AW140/AX140*100&gt;200,"св.200",AW140/AX140))</f>
        <v xml:space="preserve"> </v>
      </c>
      <c r="BA140" s="45">
        <v>239715.15</v>
      </c>
      <c r="BB140" s="45">
        <v>137770.48000000001</v>
      </c>
      <c r="BC140" s="45">
        <v>137780.48000000001</v>
      </c>
      <c r="BD140" s="25">
        <f t="shared" ref="BD140:BD142" si="696">IF(BB140&lt;=0," ",IF(BA140&lt;=0," ",IF(BB140/BA140*100&gt;200,"СВ.200",BB140/BA140)))</f>
        <v>0.57472579434382853</v>
      </c>
      <c r="BE140" s="25">
        <f t="shared" ref="BE140:BE142" si="697">IF(BC140=0," ",IF(BB140/BC140*100&gt;200,"св.200",BB140/BC140))</f>
        <v>0.99992742077832797</v>
      </c>
      <c r="BF140" s="45">
        <v>30000</v>
      </c>
      <c r="BG140" s="45">
        <v>3221.28</v>
      </c>
      <c r="BH140" s="45">
        <v>19211.59</v>
      </c>
      <c r="BI140" s="25">
        <f t="shared" ref="BI140:BI142" si="698">IF(BG140&lt;=0," ",IF(BF140&lt;=0," ",IF(BG140/BF140*100&gt;200,"СВ.200",BG140/BF140)))</f>
        <v>0.10737600000000001</v>
      </c>
      <c r="BJ140" s="25">
        <f t="shared" ref="BJ140:BJ142" si="699">IF(BH140=0," ",IF(BG140/BH140*100&gt;200,"св.200",BG140/BH140))</f>
        <v>0.16767378441867645</v>
      </c>
      <c r="BK140" s="45"/>
      <c r="BL140" s="45"/>
      <c r="BM140" s="45"/>
      <c r="BN140" s="25" t="str">
        <f t="shared" ref="BN140:BN142" si="700">IF(BL140&lt;=0," ",IF(BK140&lt;=0," ",IF(BL140/BK140*100&gt;200,"СВ.200",BL140/BK140)))</f>
        <v xml:space="preserve"> </v>
      </c>
      <c r="BO140" s="25" t="str">
        <f t="shared" ref="BO140:BO142" si="701">IF(BM140=0," ",IF(BL140/BM140*100&gt;200,"св.200",BL140/BM140))</f>
        <v xml:space="preserve"> </v>
      </c>
      <c r="BP140" s="45"/>
      <c r="BQ140" s="45"/>
      <c r="BR140" s="45"/>
      <c r="BS140" s="25" t="str">
        <f t="shared" ref="BS140:BS142" si="702">IF(BQ140&lt;=0," ",IF(BP140&lt;=0," ",IF(BQ140/BP140*100&gt;200,"СВ.200",BQ140/BP140)))</f>
        <v xml:space="preserve"> </v>
      </c>
      <c r="BT140" s="25" t="str">
        <f t="shared" ref="BT140:BT142" si="703">IF(BR140=0," ",IF(BQ140/BR140*100&gt;200,"св.200",BQ140/BR140))</f>
        <v xml:space="preserve"> </v>
      </c>
      <c r="BU140" s="45">
        <v>85000</v>
      </c>
      <c r="BV140" s="45">
        <v>17996.509999999998</v>
      </c>
      <c r="BW140" s="45">
        <v>72309.25</v>
      </c>
      <c r="BX140" s="25">
        <f t="shared" ref="BX140:BX142" si="704">IF(BV140&lt;=0," ",IF(BU140&lt;=0," ",IF(BV140/BU140*100&gt;200,"СВ.200",BV140/BU140)))</f>
        <v>0.21172364705882352</v>
      </c>
      <c r="BY140" s="25">
        <f>IF(BV140=0," ",IF(BV140/BW140*100&gt;200,"св.200",BV140/BW140))</f>
        <v>0.24888254268990478</v>
      </c>
      <c r="BZ140" s="45">
        <v>16000</v>
      </c>
      <c r="CA140" s="45">
        <v>13600</v>
      </c>
      <c r="CB140" s="45"/>
      <c r="CC140" s="25">
        <f t="shared" ref="CC140:CC142" si="705">IF(CA140&lt;=0," ",IF(BZ140&lt;=0," ",IF(CA140/BZ140*100&gt;200,"СВ.200",CA140/BZ140)))</f>
        <v>0.85</v>
      </c>
      <c r="CD140" s="25" t="str">
        <f t="shared" ref="CD140:CD142" si="706">IF(CB140=0," ",IF(CA140/CB140*100&gt;200,"св.200",CA140/CB140))</f>
        <v xml:space="preserve"> </v>
      </c>
      <c r="CE140" s="24">
        <f t="shared" si="676"/>
        <v>0</v>
      </c>
      <c r="CF140" s="24">
        <f t="shared" si="676"/>
        <v>0</v>
      </c>
      <c r="CG140" s="24">
        <f t="shared" si="676"/>
        <v>0</v>
      </c>
      <c r="CH140" s="33" t="str">
        <f t="shared" ref="CH140:CH142" si="707">IF(CF140&lt;=0," ",IF(CE140&lt;=0," ",IF(CF140/CE140*100&gt;200,"СВ.200",CF140/CE140)))</f>
        <v xml:space="preserve"> </v>
      </c>
      <c r="CI140" s="25" t="str">
        <f t="shared" ref="CI140:CI142" si="708">IF(CG140=0," ",IF(CF140/CG140*100&gt;200,"св.200",CF140/CG140))</f>
        <v xml:space="preserve"> </v>
      </c>
      <c r="CJ140" s="45"/>
      <c r="CK140" s="45"/>
      <c r="CL140" s="45"/>
      <c r="CM140" s="25" t="str">
        <f t="shared" ref="CM140:CM142" si="709">IF(CK140&lt;=0," ",IF(CJ140&lt;=0," ",IF(CK140/CJ140*100&gt;200,"СВ.200",CK140/CJ140)))</f>
        <v xml:space="preserve"> </v>
      </c>
      <c r="CN140" s="25" t="str">
        <f t="shared" ref="CN140:CN142" si="710">IF(CL140=0," ",IF(CK140/CL140*100&gt;200,"св.200",CK140/CL140))</f>
        <v xml:space="preserve"> </v>
      </c>
      <c r="CO140" s="45"/>
      <c r="CP140" s="45"/>
      <c r="CQ140" s="45"/>
      <c r="CR140" s="25" t="str">
        <f t="shared" ref="CR140:CR142" si="711">IF(CP140&lt;=0," ",IF(CO140&lt;=0," ",IF(CP140/CO140*100&gt;200,"СВ.200",CP140/CO140)))</f>
        <v xml:space="preserve"> </v>
      </c>
      <c r="CS140" s="25" t="str">
        <f t="shared" ref="CS140:CS142" si="712">IF(CQ140=0," ",IF(CP140/CQ140*100&gt;200,"св.200",CP140/CQ140))</f>
        <v xml:space="preserve"> </v>
      </c>
      <c r="CT140" s="45"/>
      <c r="CU140" s="45"/>
      <c r="CV140" s="45"/>
      <c r="CW140" s="25" t="str">
        <f t="shared" si="668"/>
        <v xml:space="preserve"> </v>
      </c>
      <c r="CX140" s="25" t="str">
        <f t="shared" si="669"/>
        <v xml:space="preserve"> </v>
      </c>
      <c r="CY140" s="45"/>
      <c r="CZ140" s="45"/>
      <c r="DA140" s="45"/>
      <c r="DB140" s="25" t="str">
        <f t="shared" ref="DB140:DB142" si="713">IF(CZ140&lt;=0," ",IF(CY140&lt;=0," ",IF(CZ140/CY140*100&gt;200,"СВ.200",CZ140/CY140)))</f>
        <v xml:space="preserve"> </v>
      </c>
      <c r="DC140" s="25" t="str">
        <f t="shared" ref="DC140:DC142" si="714">IF(DA140=0," ",IF(CZ140/DA140*100&gt;200,"св.200",CZ140/DA140))</f>
        <v xml:space="preserve"> </v>
      </c>
      <c r="DD140" s="45"/>
      <c r="DE140" s="45"/>
      <c r="DF140" s="45"/>
      <c r="DG140" s="25" t="str">
        <f t="shared" ref="DG140:DG142" si="715">IF(DE140&lt;=0," ",IF(DD140&lt;=0," ",IF(DE140/DD140*100&gt;200,"СВ.200",DE140/DD140)))</f>
        <v xml:space="preserve"> </v>
      </c>
      <c r="DH140" s="25" t="str">
        <f t="shared" ref="DH140:DH142" si="716">IF(DF140=0," ",IF(DE140/DF140*100&gt;200,"св.200",DE140/DF140))</f>
        <v xml:space="preserve"> </v>
      </c>
      <c r="DI140" s="45"/>
      <c r="DJ140" s="45"/>
      <c r="DK140" s="25" t="str">
        <f t="shared" si="612"/>
        <v xml:space="preserve"> </v>
      </c>
      <c r="DL140" s="45">
        <v>276000</v>
      </c>
      <c r="DM140" s="45">
        <v>275645.61</v>
      </c>
      <c r="DN140" s="45"/>
      <c r="DO140" s="25">
        <f t="shared" ref="DO140:DO142" si="717">IF(DM140&lt;=0," ",IF(DL140&lt;=0," ",IF(DM140/DL140*100&gt;200,"СВ.200",DM140/DL140)))</f>
        <v>0.99871597826086955</v>
      </c>
      <c r="DP140" s="25" t="str">
        <f t="shared" ref="DP140:DP142" si="718">IF(DN140=0," ",IF(DM140/DN140*100&gt;200,"св.200",DM140/DN140))</f>
        <v xml:space="preserve"> </v>
      </c>
      <c r="DQ140" s="45">
        <v>24251.040000000001</v>
      </c>
      <c r="DR140" s="45">
        <v>24251.040000000001</v>
      </c>
      <c r="DS140" s="31"/>
      <c r="DT140" s="25">
        <f t="shared" si="449"/>
        <v>1</v>
      </c>
      <c r="DU140" s="25" t="str">
        <f t="shared" si="672"/>
        <v xml:space="preserve"> </v>
      </c>
    </row>
    <row r="141" spans="1:125" s="29" customFormat="1" ht="15.75" customHeight="1" outlineLevel="1" x14ac:dyDescent="0.25">
      <c r="A141" s="16">
        <v>115</v>
      </c>
      <c r="B141" s="8" t="s">
        <v>111</v>
      </c>
      <c r="C141" s="24">
        <f t="shared" si="673"/>
        <v>483965.16</v>
      </c>
      <c r="D141" s="24">
        <f t="shared" si="673"/>
        <v>253122.01000000004</v>
      </c>
      <c r="E141" s="24">
        <f t="shared" si="674"/>
        <v>192215.42</v>
      </c>
      <c r="F141" s="25">
        <f t="shared" si="664"/>
        <v>0.52301700808380513</v>
      </c>
      <c r="G141" s="25">
        <f t="shared" si="665"/>
        <v>1.316866305523251</v>
      </c>
      <c r="H141" s="15">
        <f t="shared" si="677"/>
        <v>470000</v>
      </c>
      <c r="I141" s="20">
        <f t="shared" si="677"/>
        <v>240156.72000000003</v>
      </c>
      <c r="J141" s="15">
        <f>O141+T141+Y141+AD141+AI141</f>
        <v>184044.1</v>
      </c>
      <c r="K141" s="25">
        <f t="shared" si="678"/>
        <v>0.51097174468085116</v>
      </c>
      <c r="L141" s="25">
        <f t="shared" si="679"/>
        <v>1.3048868178876694</v>
      </c>
      <c r="M141" s="45">
        <v>104000</v>
      </c>
      <c r="N141" s="45">
        <v>77645.41</v>
      </c>
      <c r="O141" s="45">
        <v>75555.210000000006</v>
      </c>
      <c r="P141" s="25">
        <f t="shared" si="680"/>
        <v>0.74659048076923085</v>
      </c>
      <c r="Q141" s="25">
        <f t="shared" si="681"/>
        <v>1.0276645382892853</v>
      </c>
      <c r="R141" s="45"/>
      <c r="S141" s="45"/>
      <c r="T141" s="45"/>
      <c r="U141" s="25" t="str">
        <f t="shared" si="682"/>
        <v xml:space="preserve"> </v>
      </c>
      <c r="V141" s="25" t="str">
        <f t="shared" si="683"/>
        <v xml:space="preserve"> </v>
      </c>
      <c r="W141" s="45"/>
      <c r="X141" s="45"/>
      <c r="Y141" s="45"/>
      <c r="Z141" s="25" t="str">
        <f t="shared" si="684"/>
        <v xml:space="preserve"> </v>
      </c>
      <c r="AA141" s="25" t="str">
        <f t="shared" si="685"/>
        <v xml:space="preserve"> </v>
      </c>
      <c r="AB141" s="45">
        <v>56000</v>
      </c>
      <c r="AC141" s="45">
        <v>9964.17</v>
      </c>
      <c r="AD141" s="45">
        <v>9260.5300000000007</v>
      </c>
      <c r="AE141" s="25">
        <f t="shared" si="686"/>
        <v>0.17793160714285713</v>
      </c>
      <c r="AF141" s="25">
        <f t="shared" si="687"/>
        <v>1.0759826921353313</v>
      </c>
      <c r="AG141" s="45">
        <v>310000</v>
      </c>
      <c r="AH141" s="45">
        <v>152547.14000000001</v>
      </c>
      <c r="AI141" s="45">
        <v>99228.36</v>
      </c>
      <c r="AJ141" s="25">
        <f t="shared" si="688"/>
        <v>0.49208754838709684</v>
      </c>
      <c r="AK141" s="25">
        <f t="shared" si="689"/>
        <v>1.5373340847314216</v>
      </c>
      <c r="AL141" s="45"/>
      <c r="AM141" s="45"/>
      <c r="AN141" s="45"/>
      <c r="AO141" s="25" t="str">
        <f t="shared" si="690"/>
        <v xml:space="preserve"> </v>
      </c>
      <c r="AP141" s="25" t="str">
        <f t="shared" si="691"/>
        <v xml:space="preserve"> </v>
      </c>
      <c r="AQ141" s="9">
        <f>AV141+BA141+BF141+BK141+BP141+BU141+BZ141+CE141+CY141+DD141+DL141+CT141+DQ141</f>
        <v>13965.16</v>
      </c>
      <c r="AR141" s="9">
        <f>AW141+BB141+BG141+BL141+BQ141+BV141+CA141+CF141+CZ141+DE141+DM141+CU141+DI141+DR141</f>
        <v>12965.289999999999</v>
      </c>
      <c r="AS141" s="9">
        <f>AX141+BC141+BH141+BM141+BR141+BW141+CB141+CG141+DA141+DF141+DN141+CV141+DJ141</f>
        <v>8171.32</v>
      </c>
      <c r="AT141" s="25">
        <f t="shared" si="692"/>
        <v>0.92840253888963675</v>
      </c>
      <c r="AU141" s="25">
        <f t="shared" si="693"/>
        <v>1.586682445431093</v>
      </c>
      <c r="AV141" s="45"/>
      <c r="AW141" s="45"/>
      <c r="AX141" s="45"/>
      <c r="AY141" s="25" t="str">
        <f t="shared" si="694"/>
        <v xml:space="preserve"> </v>
      </c>
      <c r="AZ141" s="25" t="str">
        <f t="shared" si="695"/>
        <v xml:space="preserve"> </v>
      </c>
      <c r="BA141" s="45"/>
      <c r="BB141" s="45"/>
      <c r="BC141" s="45"/>
      <c r="BD141" s="25" t="str">
        <f t="shared" si="696"/>
        <v xml:space="preserve"> </v>
      </c>
      <c r="BE141" s="25" t="str">
        <f t="shared" si="697"/>
        <v xml:space="preserve"> </v>
      </c>
      <c r="BF141" s="45"/>
      <c r="BG141" s="45"/>
      <c r="BH141" s="45">
        <v>7540</v>
      </c>
      <c r="BI141" s="25" t="str">
        <f t="shared" si="698"/>
        <v xml:space="preserve"> </v>
      </c>
      <c r="BJ141" s="25" t="str">
        <f>IF(BG141=0," ",IF(BG141/BH141*100&gt;200,"св.200",BG141/BH141))</f>
        <v xml:space="preserve"> </v>
      </c>
      <c r="BK141" s="45"/>
      <c r="BL141" s="45"/>
      <c r="BM141" s="45"/>
      <c r="BN141" s="25" t="str">
        <f t="shared" si="700"/>
        <v xml:space="preserve"> </v>
      </c>
      <c r="BO141" s="25" t="str">
        <f t="shared" si="701"/>
        <v xml:space="preserve"> </v>
      </c>
      <c r="BP141" s="45"/>
      <c r="BQ141" s="45"/>
      <c r="BR141" s="45"/>
      <c r="BS141" s="25" t="str">
        <f t="shared" si="702"/>
        <v xml:space="preserve"> </v>
      </c>
      <c r="BT141" s="25" t="str">
        <f t="shared" si="703"/>
        <v xml:space="preserve"> </v>
      </c>
      <c r="BU141" s="45">
        <v>1000</v>
      </c>
      <c r="BV141" s="45">
        <v>0.13</v>
      </c>
      <c r="BW141" s="45">
        <v>631.32000000000005</v>
      </c>
      <c r="BX141" s="25">
        <f t="shared" si="704"/>
        <v>1.3000000000000002E-4</v>
      </c>
      <c r="BY141" s="25">
        <f t="shared" ref="BY141:BY142" si="719">IF(BW141=0," ",IF(BV141/BW141*100&gt;200,"св.200",BV141/BW141))</f>
        <v>2.0591775961477539E-4</v>
      </c>
      <c r="BZ141" s="45"/>
      <c r="CA141" s="45"/>
      <c r="CB141" s="45"/>
      <c r="CC141" s="25" t="str">
        <f t="shared" si="705"/>
        <v xml:space="preserve"> </v>
      </c>
      <c r="CD141" s="25" t="str">
        <f t="shared" si="706"/>
        <v xml:space="preserve"> </v>
      </c>
      <c r="CE141" s="24">
        <f t="shared" si="676"/>
        <v>0</v>
      </c>
      <c r="CF141" s="24">
        <f t="shared" si="676"/>
        <v>0</v>
      </c>
      <c r="CG141" s="24">
        <f t="shared" si="676"/>
        <v>0</v>
      </c>
      <c r="CH141" s="33" t="str">
        <f t="shared" si="707"/>
        <v xml:space="preserve"> </v>
      </c>
      <c r="CI141" s="25" t="str">
        <f t="shared" si="708"/>
        <v xml:space="preserve"> </v>
      </c>
      <c r="CJ141" s="45"/>
      <c r="CK141" s="45"/>
      <c r="CL141" s="45"/>
      <c r="CM141" s="25" t="str">
        <f t="shared" si="709"/>
        <v xml:space="preserve"> </v>
      </c>
      <c r="CN141" s="25" t="str">
        <f t="shared" si="710"/>
        <v xml:space="preserve"> </v>
      </c>
      <c r="CO141" s="45"/>
      <c r="CP141" s="45"/>
      <c r="CQ141" s="45"/>
      <c r="CR141" s="25" t="str">
        <f t="shared" si="711"/>
        <v xml:space="preserve"> </v>
      </c>
      <c r="CS141" s="25" t="str">
        <f t="shared" si="712"/>
        <v xml:space="preserve"> </v>
      </c>
      <c r="CT141" s="45"/>
      <c r="CU141" s="45"/>
      <c r="CV141" s="45"/>
      <c r="CW141" s="25" t="str">
        <f t="shared" si="668"/>
        <v xml:space="preserve"> </v>
      </c>
      <c r="CX141" s="25" t="str">
        <f t="shared" si="669"/>
        <v xml:space="preserve"> </v>
      </c>
      <c r="CY141" s="45"/>
      <c r="CZ141" s="45"/>
      <c r="DA141" s="45"/>
      <c r="DB141" s="25" t="str">
        <f t="shared" si="713"/>
        <v xml:space="preserve"> </v>
      </c>
      <c r="DC141" s="25" t="str">
        <f t="shared" si="714"/>
        <v xml:space="preserve"> </v>
      </c>
      <c r="DD141" s="45"/>
      <c r="DE141" s="45"/>
      <c r="DF141" s="45"/>
      <c r="DG141" s="25" t="str">
        <f t="shared" si="715"/>
        <v xml:space="preserve"> </v>
      </c>
      <c r="DH141" s="25" t="str">
        <f t="shared" si="716"/>
        <v xml:space="preserve"> </v>
      </c>
      <c r="DI141" s="45"/>
      <c r="DJ141" s="45"/>
      <c r="DK141" s="25" t="str">
        <f t="shared" si="612"/>
        <v xml:space="preserve"> </v>
      </c>
      <c r="DL141" s="45"/>
      <c r="DM141" s="45"/>
      <c r="DN141" s="45"/>
      <c r="DO141" s="25" t="str">
        <f t="shared" si="717"/>
        <v xml:space="preserve"> </v>
      </c>
      <c r="DP141" s="25" t="str">
        <f t="shared" si="718"/>
        <v xml:space="preserve"> </v>
      </c>
      <c r="DQ141" s="45">
        <v>12965.16</v>
      </c>
      <c r="DR141" s="45">
        <v>12965.16</v>
      </c>
      <c r="DS141" s="31"/>
      <c r="DT141" s="25">
        <f t="shared" si="449"/>
        <v>1</v>
      </c>
      <c r="DU141" s="25" t="str">
        <f t="shared" si="672"/>
        <v xml:space="preserve"> </v>
      </c>
    </row>
    <row r="142" spans="1:125" s="29" customFormat="1" ht="15.75" customHeight="1" outlineLevel="1" x14ac:dyDescent="0.25">
      <c r="A142" s="16">
        <v>116</v>
      </c>
      <c r="B142" s="8" t="s">
        <v>2</v>
      </c>
      <c r="C142" s="24">
        <f t="shared" si="673"/>
        <v>1180261.51</v>
      </c>
      <c r="D142" s="24">
        <f t="shared" si="673"/>
        <v>1136513.6300000001</v>
      </c>
      <c r="E142" s="24">
        <f t="shared" si="674"/>
        <v>662699.17999999993</v>
      </c>
      <c r="F142" s="25">
        <f t="shared" si="664"/>
        <v>0.96293373999801124</v>
      </c>
      <c r="G142" s="25">
        <f t="shared" si="665"/>
        <v>1.7149766655815091</v>
      </c>
      <c r="H142" s="15">
        <f t="shared" si="677"/>
        <v>1034632.1100000001</v>
      </c>
      <c r="I142" s="20">
        <f t="shared" si="677"/>
        <v>1013404.2300000001</v>
      </c>
      <c r="J142" s="15">
        <f>O142+T142+Y142+AD142+AI142</f>
        <v>400789.16</v>
      </c>
      <c r="K142" s="25">
        <f t="shared" si="678"/>
        <v>0.97948267814730783</v>
      </c>
      <c r="L142" s="25" t="str">
        <f t="shared" si="679"/>
        <v>св.200</v>
      </c>
      <c r="M142" s="45">
        <v>466447.31</v>
      </c>
      <c r="N142" s="45">
        <v>575878.25</v>
      </c>
      <c r="O142" s="45">
        <v>120085.64</v>
      </c>
      <c r="P142" s="25">
        <f t="shared" si="680"/>
        <v>1.2346051475781905</v>
      </c>
      <c r="Q142" s="25" t="str">
        <f t="shared" si="681"/>
        <v>св.200</v>
      </c>
      <c r="R142" s="45"/>
      <c r="S142" s="45"/>
      <c r="T142" s="45"/>
      <c r="U142" s="25" t="str">
        <f t="shared" si="682"/>
        <v xml:space="preserve"> </v>
      </c>
      <c r="V142" s="25" t="str">
        <f t="shared" si="683"/>
        <v xml:space="preserve"> </v>
      </c>
      <c r="W142" s="45">
        <v>20000</v>
      </c>
      <c r="X142" s="45">
        <v>7202.81</v>
      </c>
      <c r="Y142" s="45">
        <v>14715.6</v>
      </c>
      <c r="Z142" s="25">
        <f t="shared" si="684"/>
        <v>0.36014050000000003</v>
      </c>
      <c r="AA142" s="25">
        <f>IF(X142=0," ",IF(X142/Y142*100&gt;200,"св.200",X142/Y142))</f>
        <v>0.489467639783631</v>
      </c>
      <c r="AB142" s="45">
        <v>48184.800000000003</v>
      </c>
      <c r="AC142" s="45">
        <v>47660.4</v>
      </c>
      <c r="AD142" s="45">
        <v>4968.43</v>
      </c>
      <c r="AE142" s="25">
        <f t="shared" si="686"/>
        <v>0.98911689993524921</v>
      </c>
      <c r="AF142" s="25" t="str">
        <f>IF(AD142&lt;=0," ",IF(AC142/AD142*100&gt;200,"св.200",AC142/AD142))</f>
        <v>св.200</v>
      </c>
      <c r="AG142" s="45">
        <v>500000</v>
      </c>
      <c r="AH142" s="45">
        <v>382662.77</v>
      </c>
      <c r="AI142" s="45">
        <v>261019.49</v>
      </c>
      <c r="AJ142" s="25">
        <f t="shared" si="688"/>
        <v>0.76532554000000008</v>
      </c>
      <c r="AK142" s="25">
        <f t="shared" si="689"/>
        <v>1.4660314063137585</v>
      </c>
      <c r="AL142" s="45"/>
      <c r="AM142" s="45"/>
      <c r="AN142" s="45"/>
      <c r="AO142" s="25" t="str">
        <f t="shared" si="690"/>
        <v xml:space="preserve"> </v>
      </c>
      <c r="AP142" s="25" t="str">
        <f t="shared" si="691"/>
        <v xml:space="preserve"> </v>
      </c>
      <c r="AQ142" s="9">
        <f>AV142+BA142+BF142+BK142+BP142+BU142+BZ142+CE142+CY142+DD142+DL142+CT142+DQ142</f>
        <v>145629.4</v>
      </c>
      <c r="AR142" s="9">
        <f>AW142+BB142+BG142+BL142+BQ142+BV142+CA142+CF142+CZ142+DE142+DM142+CU142+DI142+DR142</f>
        <v>123109.4</v>
      </c>
      <c r="AS142" s="9">
        <f>AX142+BC142+BH142+BM142+BR142+BW142+CB142+CG142+DA142+DF142+DN142+CV142+DJ142</f>
        <v>261910.02</v>
      </c>
      <c r="AT142" s="25">
        <f t="shared" si="692"/>
        <v>0.84536089553345684</v>
      </c>
      <c r="AU142" s="25">
        <f t="shared" si="693"/>
        <v>0.47004463594023627</v>
      </c>
      <c r="AV142" s="45"/>
      <c r="AW142" s="45"/>
      <c r="AX142" s="45"/>
      <c r="AY142" s="25" t="str">
        <f t="shared" si="694"/>
        <v xml:space="preserve"> </v>
      </c>
      <c r="AZ142" s="25" t="str">
        <f t="shared" si="695"/>
        <v xml:space="preserve"> </v>
      </c>
      <c r="BA142" s="45">
        <v>115549.4</v>
      </c>
      <c r="BB142" s="45">
        <v>115549.4</v>
      </c>
      <c r="BC142" s="45">
        <v>234850.02</v>
      </c>
      <c r="BD142" s="25">
        <f t="shared" si="696"/>
        <v>1</v>
      </c>
      <c r="BE142" s="25">
        <f t="shared" si="697"/>
        <v>0.4920135838183024</v>
      </c>
      <c r="BF142" s="45">
        <v>10080</v>
      </c>
      <c r="BG142" s="45">
        <v>7560</v>
      </c>
      <c r="BH142" s="45">
        <v>7560</v>
      </c>
      <c r="BI142" s="25">
        <f t="shared" si="698"/>
        <v>0.75</v>
      </c>
      <c r="BJ142" s="25">
        <f t="shared" si="699"/>
        <v>1</v>
      </c>
      <c r="BK142" s="45"/>
      <c r="BL142" s="45"/>
      <c r="BM142" s="45"/>
      <c r="BN142" s="25" t="str">
        <f t="shared" si="700"/>
        <v xml:space="preserve"> </v>
      </c>
      <c r="BO142" s="25" t="str">
        <f t="shared" si="701"/>
        <v xml:space="preserve"> </v>
      </c>
      <c r="BP142" s="45"/>
      <c r="BQ142" s="45"/>
      <c r="BR142" s="45"/>
      <c r="BS142" s="25" t="str">
        <f t="shared" si="702"/>
        <v xml:space="preserve"> </v>
      </c>
      <c r="BT142" s="25" t="str">
        <f t="shared" si="703"/>
        <v xml:space="preserve"> </v>
      </c>
      <c r="BU142" s="45">
        <v>20000</v>
      </c>
      <c r="BV142" s="45"/>
      <c r="BW142" s="45">
        <v>19500</v>
      </c>
      <c r="BX142" s="25" t="str">
        <f t="shared" si="704"/>
        <v xml:space="preserve"> </v>
      </c>
      <c r="BY142" s="25">
        <f t="shared" si="719"/>
        <v>0</v>
      </c>
      <c r="BZ142" s="45"/>
      <c r="CA142" s="45"/>
      <c r="CB142" s="45"/>
      <c r="CC142" s="25" t="str">
        <f t="shared" si="705"/>
        <v xml:space="preserve"> </v>
      </c>
      <c r="CD142" s="25" t="str">
        <f t="shared" si="706"/>
        <v xml:space="preserve"> </v>
      </c>
      <c r="CE142" s="24">
        <f t="shared" si="676"/>
        <v>0</v>
      </c>
      <c r="CF142" s="24">
        <f t="shared" si="676"/>
        <v>0</v>
      </c>
      <c r="CG142" s="24">
        <f t="shared" si="676"/>
        <v>0</v>
      </c>
      <c r="CH142" s="33" t="str">
        <f t="shared" si="707"/>
        <v xml:space="preserve"> </v>
      </c>
      <c r="CI142" s="25" t="str">
        <f t="shared" si="708"/>
        <v xml:space="preserve"> </v>
      </c>
      <c r="CJ142" s="45"/>
      <c r="CK142" s="45"/>
      <c r="CL142" s="45"/>
      <c r="CM142" s="25" t="str">
        <f t="shared" si="709"/>
        <v xml:space="preserve"> </v>
      </c>
      <c r="CN142" s="25" t="str">
        <f t="shared" si="710"/>
        <v xml:space="preserve"> </v>
      </c>
      <c r="CO142" s="45"/>
      <c r="CP142" s="45"/>
      <c r="CQ142" s="45"/>
      <c r="CR142" s="25" t="str">
        <f t="shared" si="711"/>
        <v xml:space="preserve"> </v>
      </c>
      <c r="CS142" s="25" t="str">
        <f t="shared" si="712"/>
        <v xml:space="preserve"> </v>
      </c>
      <c r="CT142" s="45"/>
      <c r="CU142" s="45"/>
      <c r="CV142" s="45"/>
      <c r="CW142" s="25" t="str">
        <f t="shared" si="668"/>
        <v xml:space="preserve"> </v>
      </c>
      <c r="CX142" s="25" t="str">
        <f t="shared" si="669"/>
        <v xml:space="preserve"> </v>
      </c>
      <c r="CY142" s="45"/>
      <c r="CZ142" s="45"/>
      <c r="DA142" s="45"/>
      <c r="DB142" s="25" t="str">
        <f t="shared" si="713"/>
        <v xml:space="preserve"> </v>
      </c>
      <c r="DC142" s="25" t="str">
        <f t="shared" si="714"/>
        <v xml:space="preserve"> </v>
      </c>
      <c r="DD142" s="45"/>
      <c r="DE142" s="45"/>
      <c r="DF142" s="45"/>
      <c r="DG142" s="25" t="str">
        <f t="shared" si="715"/>
        <v xml:space="preserve"> </v>
      </c>
      <c r="DH142" s="25" t="str">
        <f t="shared" si="716"/>
        <v xml:space="preserve"> </v>
      </c>
      <c r="DI142" s="45"/>
      <c r="DJ142" s="45"/>
      <c r="DK142" s="25" t="str">
        <f t="shared" si="612"/>
        <v xml:space="preserve"> </v>
      </c>
      <c r="DL142" s="45"/>
      <c r="DM142" s="45"/>
      <c r="DN142" s="45"/>
      <c r="DO142" s="25" t="str">
        <f t="shared" si="717"/>
        <v xml:space="preserve"> </v>
      </c>
      <c r="DP142" s="25" t="str">
        <f t="shared" si="718"/>
        <v xml:space="preserve"> </v>
      </c>
      <c r="DQ142" s="45"/>
      <c r="DR142" s="45"/>
      <c r="DS142" s="31"/>
      <c r="DT142" s="25" t="str">
        <f t="shared" si="449"/>
        <v xml:space="preserve"> </v>
      </c>
      <c r="DU142" s="25" t="str">
        <f t="shared" si="672"/>
        <v xml:space="preserve"> </v>
      </c>
    </row>
    <row r="143" spans="1:125" s="47" customFormat="1" ht="15.75" x14ac:dyDescent="0.25">
      <c r="A143" s="46"/>
      <c r="B143" s="36" t="s">
        <v>158</v>
      </c>
      <c r="C143" s="30">
        <f>C138+C131+C122+C115+C108+C101+C96+C90+C84+C80+C75+C69+C63+C56+C48+C42+C30+C24+C18+C11+C6</f>
        <v>1198134168.72</v>
      </c>
      <c r="D143" s="30">
        <f>D138+D131+D122+D115+D108+D101+D96+D90+D84+D80+D75+D69+D63+D56+D48+D42+D30+D24+D18+D11+D6</f>
        <v>819897816.71000016</v>
      </c>
      <c r="E143" s="30">
        <f>E138+E131+E122+E115+E108+E101+E96+E90+E84+E80+E75+E69+E63+E56+E48+E42+E30+E24+E18+E11+E6</f>
        <v>736412468.03000009</v>
      </c>
      <c r="F143" s="22">
        <f t="shared" si="664"/>
        <v>0.68431218983256248</v>
      </c>
      <c r="G143" s="22">
        <f t="shared" si="665"/>
        <v>1.1133676469429346</v>
      </c>
      <c r="H143" s="38">
        <f>H138+H131+H122+H115+H101+H96+H90+H84+H80+H75+H69+H63+H56+H48+H42+H30+H24+H18+H11+H6+H108</f>
        <v>1104425180.8399999</v>
      </c>
      <c r="I143" s="38">
        <f>I138+I131+I122+I115+I101+I96+I90+I84+I80+I75+I69+I63+I56+I48+I42+I30+I24+I18+I11+I6+I108</f>
        <v>762229301.88</v>
      </c>
      <c r="J143" s="38">
        <f>J138+J131+J122+J115+J101+J96+J90+J84+J80+J75+J69+J63+J56+J48+J42+J30+J24+J18+J11+J6+J108</f>
        <v>691430365.62000024</v>
      </c>
      <c r="K143" s="22">
        <f t="shared" si="575"/>
        <v>0.69015929290951716</v>
      </c>
      <c r="L143" s="22">
        <f t="shared" si="587"/>
        <v>1.1023948900429257</v>
      </c>
      <c r="M143" s="38">
        <f>M6+M11+M18+M24+M30+M42+M48+M56+M63+M69+M75+M80+M84+M90+M96+M101+M108+M115+M122+M131+M138</f>
        <v>803860441.9000001</v>
      </c>
      <c r="N143" s="38">
        <f>N6+N11+N18+N24+N30+N42+N48+N56+N63+N69+N75+N80+N84+N90+N96+N101+N108+N115+N122+N131+N138</f>
        <v>603427156.76999998</v>
      </c>
      <c r="O143" s="38">
        <f>O6+O11+O18+O24+O30+O42+O48+O56+O63+O69+O75+O80+O84+O90+O96+O101+O108+O115+O122+O131+O138</f>
        <v>557214443.88000011</v>
      </c>
      <c r="P143" s="22">
        <f t="shared" si="576"/>
        <v>0.75066158914816472</v>
      </c>
      <c r="Q143" s="22">
        <f t="shared" si="588"/>
        <v>1.0829352386636124</v>
      </c>
      <c r="R143" s="38">
        <f>R6+R11+R18+R24+R30+R42+R48+R56+R63+R69+R75+R80+R84+R90+R96+R101+R108+R115+R122+R131+R138</f>
        <v>37975756.659999996</v>
      </c>
      <c r="S143" s="38">
        <f>S6+S11+S18+S24+S30+S42+S48+S56+S63+S69+S75+S80+S84+S90+S96+S101+S108+S115+S122+S131+S138</f>
        <v>28466168.880000003</v>
      </c>
      <c r="T143" s="38">
        <f>T6+T11+T18+T24+T30+T42+T48+T56+T63+T69+T75+T80+T84+T90+T96+T101+T108+T115+T122+T131+T138</f>
        <v>23932165.150000002</v>
      </c>
      <c r="U143" s="22">
        <f t="shared" si="577"/>
        <v>0.74958793144952718</v>
      </c>
      <c r="V143" s="22">
        <f t="shared" si="611"/>
        <v>1.1894522999311661</v>
      </c>
      <c r="W143" s="38">
        <f>W6+W11+W18+W24+W30+W42+W48+W56+W63+W69+W75+W80+W84+W90+W96+W101+W108+W115+W122+W131+W138</f>
        <v>4381701.1900000004</v>
      </c>
      <c r="X143" s="38">
        <f>X6+X11+X18+X24+X30+X42+X48+X56+X63+X69+X75+X80+X84+X90+X96+X101+X108+X115+X122+X131+X138</f>
        <v>5073938.7200000007</v>
      </c>
      <c r="Y143" s="38">
        <f>Y6+Y11+Y18+Y24+Y30+Y42+Y48+Y56+Y63+Y69+Y75+Y80+Y84+Y90+Y96+Y101+Y108+Y115+Y122+Y131+Y138</f>
        <v>4212093.57</v>
      </c>
      <c r="Z143" s="22">
        <f t="shared" si="589"/>
        <v>1.1579837373620634</v>
      </c>
      <c r="AA143" s="22">
        <f t="shared" si="609"/>
        <v>1.2046120618350842</v>
      </c>
      <c r="AB143" s="38">
        <f>AB6+AB11+AB18+AB24+AB30+AB42+AB48+AB56+AB63+AB69+AB75+AB80+AB84+AB90+AB96+AB101+AB108+AB115+AB122+AB131+AB138</f>
        <v>45149124.579999998</v>
      </c>
      <c r="AC143" s="38">
        <f>AC6+AC11+AC18+AC24+AC30+AC42+AC48+AC56+AC63+AC69+AC75+AC80+AC84+AC90+AC96+AC101+AC108+AC115+AC122+AC131+AC138</f>
        <v>8990868.0300000012</v>
      </c>
      <c r="AD143" s="38">
        <f>AD6+AD11+AD18+AD24+AD30+AD42+AD48+AD56+AD63+AD69+AD75+AD80+AD84+AD90+AD96+AD101+AD108+AD115+AD122+AD131+AD138</f>
        <v>4419789.83</v>
      </c>
      <c r="AE143" s="22">
        <f t="shared" si="578"/>
        <v>0.19913715080054387</v>
      </c>
      <c r="AF143" s="22" t="str">
        <f t="shared" si="590"/>
        <v>св.200</v>
      </c>
      <c r="AG143" s="38">
        <f>AG6+AG11+AG18+AG24+AG30+AG42+AG48+AG56+AG63+AG69+AG75+AG80+AG84+AG90+AG96+AG101+AG108+AG115+AG122+AG131+AG138</f>
        <v>212737660.01999998</v>
      </c>
      <c r="AH143" s="38">
        <f>AH6+AH11+AH18+AH24+AH30+AH42+AH48+AH56+AH63+AH69+AH75+AH80+AH84+AH90+AH96+AH101+AH108+AH115+AH122+AH131+AH138</f>
        <v>116042256.94000001</v>
      </c>
      <c r="AI143" s="38">
        <f>AI6+AI11+AI18+AI24+AI30+AI42+AI48+AI56+AI63+AI69+AI75+AI80+AI84+AI90+AI96+AI101+AI108+AI115+AI122+AI131+AI138</f>
        <v>101380910.94999999</v>
      </c>
      <c r="AJ143" s="22">
        <f t="shared" si="579"/>
        <v>0.54547115413928404</v>
      </c>
      <c r="AK143" s="22">
        <f t="shared" si="591"/>
        <v>1.144616435703866</v>
      </c>
      <c r="AL143" s="38">
        <f>AL6+AL11+AL18+AL24+AL30+AL42+AL48+AL56+AL63+AL69+AL75+AL80+AL84+AL90+AL96+AL101+AL108+AL115+AL122+AL131+AL138</f>
        <v>320496.49</v>
      </c>
      <c r="AM143" s="38">
        <f>AM6+AM11+AM18+AM24+AM30+AM42+AM48+AM56+AM63+AM69+AM75+AM80+AM84+AM90+AM96+AM101+AM108+AM115+AM122+AM131+AM138</f>
        <v>159544</v>
      </c>
      <c r="AN143" s="38">
        <f>AN6+AN11+AN18+AN24+AN30+AN42+AN48+AN56+AN63+AN69+AN75+AN80+AN84+AN90+AN96+AN101+AN108+AN115+AN122+AN131+AN138</f>
        <v>201250</v>
      </c>
      <c r="AO143" s="22">
        <f t="shared" si="556"/>
        <v>0.49780264364205673</v>
      </c>
      <c r="AP143" s="22">
        <f t="shared" si="592"/>
        <v>0.79276521739130434</v>
      </c>
      <c r="AQ143" s="13">
        <f>AQ6+AQ11+AQ18+AQ24+AQ30+AQ42+AQ48+AQ56+AQ63+AQ69+AQ75+AQ80+AQ84+AQ90+AQ96+AQ101+AQ108+AQ115+AQ122+AQ131+AQ138</f>
        <v>93708987.88000001</v>
      </c>
      <c r="AR143" s="13">
        <f>AR6+AR11+AR18+AR24+AR30+AR42+AR48+AR56+AR63+AR69+AR75+AR80+AR84+AR90+AR96+AR101+AR108+AR115+AR122+AR131+AR138</f>
        <v>57668514.830000006</v>
      </c>
      <c r="AS143" s="13">
        <f>AS6+AS11+AS18+AS24+AS30+AS42+AS48+AS56+AS63+AS69+AS75+AS80+AS84+AS90+AS96+AS101+AS108+AS115+AS122+AS131+AS138</f>
        <v>44982102.409999996</v>
      </c>
      <c r="AT143" s="22">
        <f t="shared" si="580"/>
        <v>0.61540003936279841</v>
      </c>
      <c r="AU143" s="22">
        <f t="shared" si="593"/>
        <v>1.2820324471356788</v>
      </c>
      <c r="AV143" s="38">
        <f>AV6+AV11+AV18+AV24+AV30+AV42+AV48+AV56+AV63+AV69+AV75+AV80+AV84+AV90+AV96+AV101+AV108+AV115+AV122+AV131+AV138</f>
        <v>19573643.73</v>
      </c>
      <c r="AW143" s="38">
        <f>AW6+AW11+AW18+AW24+AW30+AW42+AW48+AW56+AW63+AW69+AW75+AW80+AW84+AW90+AW96+AW101+AW108+AW115+AW122+AW131+AW138</f>
        <v>14978243.51</v>
      </c>
      <c r="AX143" s="38">
        <f>AX6+AX11+AX18+AX24+AX30+AX42+AX48+AX56+AX63+AX69+AX75+AX80+AX84+AX90+AX96+AX101+AX108+AX115+AX122+AX131+AX138</f>
        <v>9210586.7199999988</v>
      </c>
      <c r="AY143" s="22">
        <f t="shared" si="581"/>
        <v>0.76522510149928025</v>
      </c>
      <c r="AZ143" s="22">
        <f t="shared" si="594"/>
        <v>1.6261986304820331</v>
      </c>
      <c r="BA143" s="38">
        <f>BA6+BA11+BA18+BA24+BA30+BA42+BA48+BA56+BA63+BA69+BA75+BA80+BA84+BA90+BA96+BA101+BA108+BA115+BA122+BA131+BA138</f>
        <v>2735993.7099999995</v>
      </c>
      <c r="BB143" s="38">
        <f>BB6+BB11+BB18+BB24+BB30+BB42+BB48+BB56+BB63+BB69+BB75+BB80+BB84+BB90+BB96+BB101+BB108+BB115+BB122+BB131+BB138</f>
        <v>1750784.5899999999</v>
      </c>
      <c r="BC143" s="38">
        <f>BC6+BC11+BC18+BC24+BC30+BC42+BC48+BC56+BC63+BC69+BC75+BC80+BC84+BC90+BC96+BC101+BC108+BC115+BC122+BC131+BC138</f>
        <v>1391204.48</v>
      </c>
      <c r="BD143" s="22">
        <f t="shared" si="595"/>
        <v>0.63990811952561111</v>
      </c>
      <c r="BE143" s="22">
        <f t="shared" si="596"/>
        <v>1.2584667568063035</v>
      </c>
      <c r="BF143" s="38">
        <f>BF6+BF11+BF18+BF24+BF30+BF42+BF48+BF56+BF63+BF69+BF75+BF80+BF84+BF90+BF96+BF101+BF108+BF115+BF122+BF131+BF138</f>
        <v>7535839.1600000001</v>
      </c>
      <c r="BG143" s="38">
        <f>BG6+BG11+BG18+BG24+BG30+BG42+BG48+BG56+BG63+BG69+BG75+BG80+BG84+BG90+BG96+BG101+BG108+BG115+BG122+BG131+BG138</f>
        <v>4709953.3900000006</v>
      </c>
      <c r="BH143" s="38">
        <f>BH6+BH11+BH18+BH24+BH30+BH42+BH48+BH56+BH63+BH69+BH75+BH80+BH84+BH90+BH96+BH101+BH108+BH115+BH122+BH131+BH138</f>
        <v>4716490.59</v>
      </c>
      <c r="BI143" s="22">
        <f t="shared" si="582"/>
        <v>0.62500715447859967</v>
      </c>
      <c r="BJ143" s="22">
        <f t="shared" si="597"/>
        <v>0.99861396945986503</v>
      </c>
      <c r="BK143" s="38">
        <f>BK6+BK11+BK18+BK24+BK30+BK42+BK48+BK56+BK63+BK69+BK75+BK80+BK84+BK90+BK96+BK101+BK108+BK115+BK122+BK131+BK138</f>
        <v>1567915.71</v>
      </c>
      <c r="BL143" s="38">
        <f>BL6+BL11+BL18+BL24+BL30+BL42+BL48+BL56+BL63+BL69+BL75+BL80+BL84+BL90+BL96+BL101+BL108+BL115+BL122+BL131+BL138</f>
        <v>1014765.76</v>
      </c>
      <c r="BM143" s="38">
        <f>BM6+BM11+BM18+BM24+BM30+BM42+BM48+BM56+BM63+BM69+BM75+BM80+BM84+BM90+BM96+BM101+BM108+BM115+BM122+BM131+BM138</f>
        <v>1074112.52</v>
      </c>
      <c r="BN143" s="22">
        <f t="shared" si="544"/>
        <v>0.64720683231115783</v>
      </c>
      <c r="BO143" s="22">
        <f t="shared" si="598"/>
        <v>0.94474809771326373</v>
      </c>
      <c r="BP143" s="38">
        <f>BP6+BP11+BP18+BP24+BP30+BP42+BP48+BP56+BP63+BP69+BP75+BP80+BP84+BP90+BP96+BP101+BP108+BP115+BP122+BP131+BP138</f>
        <v>14705308.76</v>
      </c>
      <c r="BQ143" s="38">
        <f>BQ6+BQ11+BQ18+BQ24+BQ30+BQ42+BQ48+BQ56+BQ63+BQ69+BQ75+BQ80+BQ84+BQ90+BQ96+BQ101+BQ108+BQ115+BQ122+BQ131+BQ138</f>
        <v>10502753.93</v>
      </c>
      <c r="BR143" s="38">
        <f>BR6+BR11+BR18+BR24+BR30+BR42+BR48+BR56+BR63+BR69+BR75+BR80+BR84+BR90+BR96+BR101+BR108+BR115+BR122+BR131+BR138</f>
        <v>9718573.2599999998</v>
      </c>
      <c r="BS143" s="22">
        <f t="shared" si="583"/>
        <v>0.71421512471527326</v>
      </c>
      <c r="BT143" s="22">
        <f t="shared" si="599"/>
        <v>1.0806888674932928</v>
      </c>
      <c r="BU143" s="38">
        <f>BU6+BU11+BU18+BU24+BU30+BU42+BU48+BU56+BU63+BU69+BU75+BU80+BU84+BU90+BU96+BU101+BU108+BU115+BU122+BU131+BU138</f>
        <v>13827363.470000001</v>
      </c>
      <c r="BV143" s="38">
        <f>BV6+BV11+BV18+BV24+BV30+BV42+BV48+BV56+BV63+BV69+BV75+BV80+BV84+BV90+BV96+BV101+BV108+BV115+BV122+BV131+BV138</f>
        <v>9198609.2100000009</v>
      </c>
      <c r="BW143" s="38">
        <f>BW6+BW11+BW18+BW24+BW30+BW42+BW48+BW56+BW63+BW69+BW75+BW80+BW84+BW90+BW96+BW101+BW108+BW115+BW122+BW131+BW138</f>
        <v>6921709.3500000006</v>
      </c>
      <c r="BX143" s="22">
        <f t="shared" si="560"/>
        <v>0.66524679342937676</v>
      </c>
      <c r="BY143" s="22">
        <f t="shared" si="600"/>
        <v>1.3289505156699479</v>
      </c>
      <c r="BZ143" s="38">
        <f>BZ6+BZ11+BZ18+BZ24+BZ30+BZ42+BZ48+BZ56+BZ63+BZ69+BZ75+BZ80+BZ84+BZ90+BZ96+BZ101+BZ108+BZ115+BZ122+BZ131+BZ138</f>
        <v>16771752.880000001</v>
      </c>
      <c r="CA143" s="38">
        <f>CA6+CA11+CA18+CA24+CA30+CA42+CA48+CA56+CA63+CA69+CA75+CA80+CA84+CA90+CA96+CA101+CA108+CA115+CA122+CA131+CA138</f>
        <v>4214952.3</v>
      </c>
      <c r="CB143" s="38">
        <f>CB6+CB11+CB18+CB24+CB30+CB42+CB48+CB56+CB63+CB69+CB75+CB80+CB84+CB90+CB96+CB101+CB108+CB115+CB122+CB131+CB138</f>
        <v>2007522.06</v>
      </c>
      <c r="CC143" s="22">
        <f t="shared" si="671"/>
        <v>0.25131256882673553</v>
      </c>
      <c r="CD143" s="22" t="str">
        <f t="shared" si="601"/>
        <v>св.200</v>
      </c>
      <c r="CE143" s="30">
        <f>CE138+CE131+CE122+CE115+CE108+CE101+CE96+CE90+CE84+CE80+CE75+CE69+CE63+CE56+CE48+CE42+CE30+CE24+CE18+CE11+CE6</f>
        <v>9243873.2400000002</v>
      </c>
      <c r="CF143" s="30">
        <f>CF138+CF131+CF122+CF115+CF108+CF101+CF96+CF90+CF84+CF80+CF75+CF69+CF63+CF56+CF48+CF42+CF30+CF24+CF18+CF11+CF6</f>
        <v>7085515.3099999987</v>
      </c>
      <c r="CG143" s="30">
        <f>CG138+CG131+CG122+CG115+CG108+CG101+CG96+CG90+CG84+CG80+CG75+CG69+CG63+CG56+CG48+CG42+CG30+CG24+CG18+CG11+CG6</f>
        <v>5620677.5200000005</v>
      </c>
      <c r="CH143" s="22">
        <f t="shared" si="602"/>
        <v>0.7665093544705508</v>
      </c>
      <c r="CI143" s="22">
        <f t="shared" si="603"/>
        <v>1.2606158750057588</v>
      </c>
      <c r="CJ143" s="38">
        <f>CJ6+CJ11+CJ18+CJ24+CJ30+CJ42+CJ48+CJ56+CJ63+CJ69+CJ75+CJ80+CJ84+CJ90+CJ96+CJ101+CJ108+CJ115+CJ122+CJ131+CJ138</f>
        <v>3138445.1799999997</v>
      </c>
      <c r="CK143" s="38">
        <f>CK6+CK11+CK18+CK24+CK30+CK42+CK48+CK56+CK63+CK69+CK75+CK80+CK84+CK90+CK96+CK101+CK108+CK115+CK122+CK131+CK138</f>
        <v>2583020.3599999994</v>
      </c>
      <c r="CL143" s="38">
        <f>CL6+CL11+CL18+CL24+CL30+CL42+CL48+CL56+CL63+CL69+CL75+CL80+CL84+CL90+CL96+CL101+CL108+CL115+CL122+CL131+CL138</f>
        <v>2585317.42</v>
      </c>
      <c r="CM143" s="22">
        <f t="shared" si="604"/>
        <v>0.82302548295586275</v>
      </c>
      <c r="CN143" s="22">
        <f t="shared" si="605"/>
        <v>0.99911149788330422</v>
      </c>
      <c r="CO143" s="38">
        <f>CO6+CO11+CO18+CO24+CO30+CO42+CO48+CO56+CO63+CO69+CO75+CO80+CO84+CO90+CO96+CO101+CO108+CO115+CO122+CO131+CO138</f>
        <v>6105428.0599999996</v>
      </c>
      <c r="CP143" s="38">
        <f>CP6+CP11+CP18+CP24+CP30+CP42+CP48+CP56+CP63+CP69+CP75+CP80+CP84+CP90+CP96+CP101+CP108+CP115+CP122+CP131+CP138</f>
        <v>4502494.9499999993</v>
      </c>
      <c r="CQ143" s="38">
        <f>CQ6+CQ11+CQ18+CQ24+CQ30+CQ42+CQ48+CQ56+CQ63+CQ69+CQ75+CQ80+CQ84+CQ90+CQ96+CQ101+CQ108+CQ115+CQ122+CQ131+CQ138</f>
        <v>3035360.1</v>
      </c>
      <c r="CR143" s="22">
        <f t="shared" si="606"/>
        <v>0.73745770251529252</v>
      </c>
      <c r="CS143" s="22">
        <f t="shared" si="607"/>
        <v>1.4833478736180261</v>
      </c>
      <c r="CT143" s="38">
        <f>CT6+CT11+CT18+CT24+CT30+CT42+CT48+CT56+CT63+CT69+CT75+CT80+CT84+CT90+CT96+CT101+CT108+CT115+CT122+CT131+CT138</f>
        <v>301500</v>
      </c>
      <c r="CU143" s="38">
        <f>CU6+CU11+CU18+CU24+CU30+CU42+CU48+CU56+CU63+CU69+CU75+CU80+CU84+CU90+CU96+CU101+CU108+CU115+CU122+CU131+CU138</f>
        <v>152231.13</v>
      </c>
      <c r="CV143" s="38">
        <f>CV6+CV11+CV18+CV24+CV30+CV42+CV48+CV56+CV63+CV69+CV75+CV80+CV84+CV90+CV96+CV101+CV108+CV115+CV122+CV131+CV138</f>
        <v>169543.14</v>
      </c>
      <c r="CW143" s="41">
        <f t="shared" si="668"/>
        <v>0.50491253731343289</v>
      </c>
      <c r="CX143" s="41">
        <f t="shared" si="669"/>
        <v>0.89789023607796803</v>
      </c>
      <c r="CY143" s="38">
        <f>CY6+CY11+CY18+CY24+CY30+CY42+CY48+CY56+CY63+CY69+CY75+CY80+CY84+CY90+CY96+CY101+CY108+CY115+CY122+CY131+CY138</f>
        <v>717600</v>
      </c>
      <c r="CZ143" s="38">
        <f>CZ6+CZ11+CZ18+CZ24+CZ30+CZ42+CZ48+CZ56+CZ63+CZ69+CZ75+CZ80+CZ84+CZ90+CZ96+CZ101+CZ108+CZ115+CZ122+CZ131+CZ138</f>
        <v>354731.64</v>
      </c>
      <c r="DA143" s="38">
        <f>DA6+DA11+DA18+DA24+DA30+DA42+DA48+DA56+DA63+DA69+DA75+DA80+DA84+DA90+DA96+DA101+DA108+DA115+DA122+DA131+DA138</f>
        <v>562488.68000000005</v>
      </c>
      <c r="DB143" s="22">
        <f t="shared" si="584"/>
        <v>0.49433060200668899</v>
      </c>
      <c r="DC143" s="22">
        <f t="shared" si="608"/>
        <v>0.63064671808150874</v>
      </c>
      <c r="DD143" s="38">
        <f>DD6+DD11+DD18+DD24+DD30+DD42+DD48+DD56+DD63+DD69+DD75+DD80+DD84+DD90+DD96+DD101+DD108+DD115+DD122+DD131+DD138</f>
        <v>968293.72</v>
      </c>
      <c r="DE143" s="38">
        <f>DE6+DE11+DE18+DE24+DE30+DE42+DE48+DE56+DE63+DE69+DE75+DE80+DE84+DE90+DE96+DE101+DE108+DE115+DE122+DE131+DE138</f>
        <v>844607.20999999985</v>
      </c>
      <c r="DF143" s="38">
        <f>DF6+DF11+DF18+DF24+DF30+DF42+DF48+DF56+DF63+DF69+DF75+DF80+DF84+DF90+DF96+DF101+DF108+DF115+DF122+DF131+DF138</f>
        <v>1353534.6099999999</v>
      </c>
      <c r="DG143" s="22">
        <f t="shared" si="585"/>
        <v>0.872263438825153</v>
      </c>
      <c r="DH143" s="22">
        <f>IF(DE143&lt;=0," ",IF(DE143/DF143*100&gt;200,"св.200",DE143/DF143))</f>
        <v>0.62400119196065473</v>
      </c>
      <c r="DI143" s="38">
        <f>DI6+DI11+DI18+DI24+DI30+DI42+DI48+DI56+DI63+DI69+DI75+DI80+DI84+DI90+DI96+DI101+DI108+DI115+DI122+DI131+DI138</f>
        <v>185154.09000000003</v>
      </c>
      <c r="DJ143" s="38">
        <f>DJ6+DJ11+DJ18+DJ24+DJ30+DJ42+DJ48+DJ56+DJ63+DJ69+DJ75+DJ80+DJ84+DJ90+DJ96+DJ101+DJ108+DJ115+DJ122+DJ131+DJ138</f>
        <v>1132047.19</v>
      </c>
      <c r="DK143" s="22">
        <f>IF(DJ143=0," ",IF(DI143/DJ143*100&gt;200,"св.200",DI143/DJ143))</f>
        <v>0.16355686550487356</v>
      </c>
      <c r="DL143" s="38">
        <f>DL6+DL11+DL18+DL24+DL30+DL42+DL48+DL56+DL63+DL69+DL75+DL80+DL84+DL90+DL96+DL101+DL108+DL115+DL122+DL131+DL138</f>
        <v>4068815.76</v>
      </c>
      <c r="DM143" s="38">
        <f>DM6+DM11+DM18+DM24+DM30+DM42+DM48+DM56+DM63+DM69+DM75+DM80+DM84+DM90+DM96+DM101+DM108+DM115+DM122+DM131+DM138</f>
        <v>1463199.38</v>
      </c>
      <c r="DN143" s="38">
        <f>DN6+DN11+DN18+DN24+DN30+DN42+DN48+DN56+DN63+DN69+DN75+DN80+DN84+DN90+DN96+DN101+DN108+DN115+DN122+DN131+DN138</f>
        <v>1103612.29</v>
      </c>
      <c r="DO143" s="22">
        <f t="shared" si="586"/>
        <v>0.35961308309521489</v>
      </c>
      <c r="DP143" s="22">
        <f t="shared" si="621"/>
        <v>1.3258273700449636</v>
      </c>
      <c r="DQ143" s="38">
        <f>DQ6+DQ11+DQ18+DQ24+DQ30+DQ42+DQ48+DQ56+DQ63+DQ69+DQ75+DQ80+DQ84+DQ90+DQ96+DQ101+DQ108+DQ115+DQ122+DQ131+DQ138</f>
        <v>923098.67999999993</v>
      </c>
      <c r="DR143" s="38">
        <f>DR6+DR11+DR18+DR24+DR30+DR42+DR48+DR56+DR63+DR69+DR75+DR80+DR84+DR90+DR96+DR101+DR108+DR115+DR122+DR131+DR138</f>
        <v>711534.09999999986</v>
      </c>
      <c r="DS143" s="38">
        <f>DS6+DS11+DS18+DS24+DS30+DS42+DS48+DS56+DS63+DS69+DS75+DS80+DS84+DS90+DS96+DS101+DS108+DS115+DS122+DS131+DS138</f>
        <v>0</v>
      </c>
      <c r="DT143" s="22">
        <f t="shared" si="449"/>
        <v>0.77081044033125468</v>
      </c>
      <c r="DU143" s="22" t="str">
        <f t="shared" si="672"/>
        <v xml:space="preserve"> </v>
      </c>
    </row>
    <row r="144" spans="1:125" s="32" customFormat="1" ht="15.75" hidden="1" x14ac:dyDescent="0.25">
      <c r="A144" s="48"/>
      <c r="F144" s="34"/>
      <c r="G144" s="34"/>
      <c r="K144" s="34"/>
      <c r="L144" s="34"/>
      <c r="P144" s="34"/>
      <c r="Q144" s="34"/>
      <c r="U144" s="34"/>
      <c r="V144" s="34"/>
      <c r="Z144" s="34"/>
      <c r="AA144" s="34"/>
      <c r="AE144" s="34"/>
      <c r="AF144" s="34"/>
      <c r="AJ144" s="34"/>
      <c r="AK144" s="34"/>
      <c r="AO144" s="34"/>
      <c r="AP144" s="34"/>
      <c r="AT144" s="34"/>
      <c r="AU144" s="34"/>
      <c r="AY144" s="34"/>
      <c r="AZ144" s="34"/>
      <c r="BD144" s="34"/>
      <c r="BE144" s="34"/>
      <c r="BI144" s="34"/>
      <c r="BJ144" s="34"/>
      <c r="BN144" s="34"/>
      <c r="BO144" s="34"/>
      <c r="BS144" s="34"/>
      <c r="BT144" s="34"/>
      <c r="BX144" s="34"/>
      <c r="BY144" s="34"/>
      <c r="CC144" s="34"/>
      <c r="CD144" s="34"/>
      <c r="CH144" s="34"/>
      <c r="CI144" s="34"/>
      <c r="CM144" s="34"/>
      <c r="CN144" s="34"/>
      <c r="CR144" s="34"/>
      <c r="CS144" s="34"/>
      <c r="CW144" s="42" t="str">
        <f t="shared" si="668"/>
        <v xml:space="preserve"> </v>
      </c>
      <c r="CX144" s="42" t="str">
        <f t="shared" si="669"/>
        <v xml:space="preserve"> </v>
      </c>
      <c r="DB144" s="34"/>
      <c r="DC144" s="34"/>
      <c r="DG144" s="34"/>
      <c r="DH144" s="34"/>
      <c r="DK144" s="34"/>
      <c r="DO144" s="34"/>
      <c r="DP144" s="34"/>
      <c r="DT144" s="34"/>
      <c r="DU144" s="34"/>
    </row>
    <row r="145" spans="1:125" s="51" customFormat="1" ht="15.75" x14ac:dyDescent="0.25">
      <c r="A145" s="49"/>
      <c r="B145" s="50" t="s">
        <v>163</v>
      </c>
      <c r="C145" s="43">
        <f>C7+C12+C13+C14+C19+C20+C25+C43+C49+C57+C64+C70+C76+C81+C85+C86+C91+C97+C102+C109+C116+C123+C132+C139</f>
        <v>964203591.99999976</v>
      </c>
      <c r="D145" s="43">
        <f>D7+D12+D13+D14+D19+D20+D25+D43+D49+D57+D64+D70+D76+D81+D85+D86+D91+D97+D102+D109+D116+D123+D132+D139</f>
        <v>679928901.52999997</v>
      </c>
      <c r="E145" s="43">
        <f>E7+E12+E13+E14+E19+E20+E25+E43+E49+E57+E64+E70+E76+E81+E85+E86+E91+E97+E102+E109+E116+E123+E132+E139</f>
        <v>617254955.82000017</v>
      </c>
      <c r="F145" s="40">
        <f>IF(D145&lt;=0," ",IF(D145/C145*100&gt;200,"СВ.200",D145/C145))</f>
        <v>0.70517150856040389</v>
      </c>
      <c r="G145" s="40">
        <f>IF(E145=0," ",IF(D145/E145*100&gt;200,"св.200",D145/E145))</f>
        <v>1.1015365613820627</v>
      </c>
      <c r="H145" s="43">
        <f>H7+H12+H13+H14+H19+H20+H25+H43+H49+H57+H64+H70+H76+H81+H85+H86+H91+H97+H102+H109+H116+H123+H132+H139</f>
        <v>902011391.06999993</v>
      </c>
      <c r="I145" s="43">
        <f>I7+I12+I13+I14+I19+I20+I25+I43+I49+I57+I64+I70+I76+I81+I85+I86+I91+I97+I102+I109+I116+I123+I132+I139</f>
        <v>639283140.48000002</v>
      </c>
      <c r="J145" s="43">
        <f>J7+J12+J13+J14+J19+J20+J25+J43+J49+J57+J64+J70+J76+J81+J85+J86+J91+J97+J102+J109+J116+J123+J132+J139</f>
        <v>588406421.91000009</v>
      </c>
      <c r="K145" s="40">
        <f t="shared" ref="K145" si="720">IF(I145&lt;=0," ",IF(I145/H145*100&gt;200,"СВ.200",I145/H145))</f>
        <v>0.70873067325863615</v>
      </c>
      <c r="L145" s="40">
        <f t="shared" ref="L145" si="721">IF(J145=0," ",IF(I145/J145*100&gt;200,"св.200",I145/J145))</f>
        <v>1.0864652673314668</v>
      </c>
      <c r="M145" s="43">
        <f>M7+M12+M13+M14+M19+M20+M25+M43+M49+M57+M64+M70+M76+M81+M85+M86+M91+M97+M102+M109+M116+M123+M132+M139</f>
        <v>748192453.87</v>
      </c>
      <c r="N145" s="43">
        <f>N7+N12+N13+N14+N19+N20+N25+N43+N49+N57+N64+N70+N76+N81+N85+N86+N91+N97+N102+N109+N116+N123+N132+N139</f>
        <v>560642310.00999999</v>
      </c>
      <c r="O145" s="43">
        <f>O7+O12+O13+O14+O19+O20+O25+O43+O49+O57+O64+O70+O76+O81+O85+O86+O91+O97+O102+O109+O116+O123+O132+O139</f>
        <v>517255690.73000008</v>
      </c>
      <c r="P145" s="40">
        <f t="shared" ref="P145" si="722">IF(N145&lt;=0," ",IF(M145&lt;=0," ",IF(N145/M145*100&gt;200,"СВ.200",N145/M145)))</f>
        <v>0.74932900901378607</v>
      </c>
      <c r="Q145" s="40">
        <f t="shared" ref="Q145" si="723">IF(O145=0," ",IF(N145/O145*100&gt;200,"св.200",N145/O145))</f>
        <v>1.0838784764625182</v>
      </c>
      <c r="R145" s="43">
        <f>R7+R12+R13+R14+R19+R20+R25+R43+R49+R57+R64+R70+R76+R81+R85+R86+R91+R97+R102+R109+R116+R123+R132+R139</f>
        <v>37975756.659999996</v>
      </c>
      <c r="S145" s="43">
        <f>S7+S12+S13+S14+S19+S20+S25+S43+S49+S57+S64+S70+S76+S81+S85+S86+S91+S97+S102+S109+S116+S123+S132+S139</f>
        <v>28466168.880000003</v>
      </c>
      <c r="T145" s="43">
        <f>T7+T12+T13+T14+T19+T20+T25+T43+T49+T57+T64+T70+T76+T81+T85+T86+T91+T97+T102+T109+T116+T123+T132+T139</f>
        <v>23932165.150000002</v>
      </c>
      <c r="U145" s="40">
        <f t="shared" ref="U145" si="724">IF(S145&lt;=0," ",IF(R145&lt;=0," ",IF(S145/R145*100&gt;200,"СВ.200",S145/R145)))</f>
        <v>0.74958793144952718</v>
      </c>
      <c r="V145" s="40">
        <f t="shared" ref="V145" si="725">IF(T145=0," ",IF(S145/T145*100&gt;200,"св.200",S145/T145))</f>
        <v>1.1894522999311661</v>
      </c>
      <c r="W145" s="43">
        <f>W7+W12+W13+W14+W19+W20+W25+W43+W49+W57+W64+W70+W76+W81+W85+W86+W91+W97+W102+W109+W116+W123+W132+W139</f>
        <v>1024674.36</v>
      </c>
      <c r="X145" s="43">
        <f>X7+X12+X13+X14+X19+X20+X25+X43+X49+X57+X64+X70+X76+X81+X85+X86+X91+X97+X102+X109+X116+X123+X132+X139</f>
        <v>1021854.1900000002</v>
      </c>
      <c r="Y145" s="43">
        <f>Y7+Y12+Y13+Y14+Y19+Y20+Y25+Y43+Y49+Y57+Y64+Y70+Y76+Y81+Y85+Y86+Y91+Y97+Y102+Y109+Y116+Y123+Y132+Y139</f>
        <v>1545760.3900000001</v>
      </c>
      <c r="Z145" s="40">
        <f t="shared" ref="Z145" si="726">IF(X145&lt;=0," ",IF(W145&lt;=0," ",IF(X145/W145*100&gt;200,"СВ.200",X145/W145)))</f>
        <v>0.99724774024793617</v>
      </c>
      <c r="AA145" s="40">
        <f t="shared" ref="AA145" si="727">IF(Y145=0," ",IF(X145/Y145*100&gt;200,"св.200",X145/Y145))</f>
        <v>0.66106894484467937</v>
      </c>
      <c r="AB145" s="43">
        <f>AB7+AB12+AB13+AB14+AB19+AB20+AB25+AB43+AB49+AB57+AB64+AB70+AB76+AB81+AB85+AB86+AB91+AB97+AB102+AB109+AB116+AB123+AB132+AB139</f>
        <v>30345193.210000001</v>
      </c>
      <c r="AC145" s="43">
        <f>AC7+AC12+AC13+AC14+AC19+AC20+AC25+AC43+AC49+AC57+AC64+AC70+AC76+AC81+AC85+AC86+AC91+AC97+AC102+AC109+AC116+AC123+AC132+AC139</f>
        <v>5021431.08</v>
      </c>
      <c r="AD145" s="43">
        <f>AD7+AD12+AD13+AD14+AD19+AD20+AD25+AD43+AD49+AD57+AD64+AD70+AD76+AD81+AD85+AD86+AD91+AD97+AD102+AD109+AD116+AD123+AD132+AD139</f>
        <v>5071428.43</v>
      </c>
      <c r="AE145" s="40">
        <f t="shared" ref="AE145" si="728">IF(AC145&lt;=0," ",IF(AB145&lt;=0," ",IF(AC145/AB145*100&gt;200,"СВ.200",AC145/AB145)))</f>
        <v>0.16547698494617691</v>
      </c>
      <c r="AF145" s="40">
        <f t="shared" ref="AF145" si="729">IF(AD145=0," ",IF(AC145/AD145*100&gt;200,"св.200",AC145/AD145))</f>
        <v>0.99014136733070301</v>
      </c>
      <c r="AG145" s="43">
        <f>AG7+AG12+AG13+AG14+AG19+AG20+AG25+AG43+AG49+AG57+AG64+AG70+AG76+AG81+AG85+AG86+AG91+AG97+AG102+AG109+AG116+AG123+AG132+AG139</f>
        <v>84463012.969999999</v>
      </c>
      <c r="AH145" s="43">
        <f>AH7+AH12+AH13+AH14+AH19+AH20+AH25+AH43+AH49+AH57+AH64+AH70+AH76+AH81+AH85+AH86+AH91+AH97+AH102+AH109+AH116+AH123+AH132+AH139</f>
        <v>44055457.489999995</v>
      </c>
      <c r="AI145" s="43">
        <f>AI7+AI12+AI13+AI14+AI19+AI20+AI25+AI43+AI49+AI57+AI64+AI70+AI76+AI81+AI85+AI86+AI91+AI97+AI102+AI109+AI116+AI123+AI132+AI139</f>
        <v>40520439.970000006</v>
      </c>
      <c r="AJ145" s="40">
        <f t="shared" ref="AJ145" si="730">IF(AH145&lt;=0," ",IF(AG145&lt;=0," ",IF(AH145/AG145*100&gt;200,"СВ.200",AH145/AG145)))</f>
        <v>0.52159467133439619</v>
      </c>
      <c r="AK145" s="40">
        <f t="shared" ref="AK145" si="731">IF(AI145=0," ",IF(AH145/AI145*100&gt;200,"св.200",AH145/AI145))</f>
        <v>1.0872403538218538</v>
      </c>
      <c r="AL145" s="43">
        <f>AL7+AL12+AL13+AL14+AL19+AL20+AL25+AL43+AL49+AL57+AL64+AL70+AL76+AL81+AL85+AL86+AL91+AL97+AL102+AL109+AL116+AL123+AL132+AL139</f>
        <v>10300</v>
      </c>
      <c r="AM145" s="43">
        <f>AM7+AM12+AM13+AM14+AM19+AM20+AM25+AM43+AM49+AM57+AM64+AM70+AM76+AM81+AM85+AM86+AM91+AM97+AM102+AM109+AM116+AM123+AM132+AM139</f>
        <v>6550</v>
      </c>
      <c r="AN145" s="43">
        <f>AN7+AN12+AN13+AN14+AN19+AN20+AN25+AN43+AN49+AN57+AN64+AN70+AN76+AN81+AN85+AN86+AN91+AN97+AN102+AN109+AN116+AN123+AN132+AN139</f>
        <v>11225</v>
      </c>
      <c r="AO145" s="40">
        <f t="shared" ref="AO145" si="732">IF(AM145&lt;=0," ",IF(AL145&lt;=0," ",IF(AM145/AL145*100&gt;200,"СВ.200",AM145/AL145)))</f>
        <v>0.63592233009708743</v>
      </c>
      <c r="AP145" s="40">
        <f t="shared" ref="AP145" si="733">IF(AN145=0," ",IF(AM145/AN145*100&gt;200,"св.200",AM145/AN145))</f>
        <v>0.5835189309576837</v>
      </c>
      <c r="AQ145" s="43">
        <f>AQ7+AQ12+AQ13+AQ14+AQ19+AQ20+AQ25+AQ43+AQ49+AQ57+AQ64+AQ70+AQ76+AQ81+AQ85+AQ86+AQ91+AQ97+AQ102+AQ109+AQ116+AQ123+AQ132+AQ139</f>
        <v>62192200.93</v>
      </c>
      <c r="AR145" s="43">
        <f>AR7+AR12+AR13+AR14+AR19+AR20+AR25+AR43+AR49+AR57+AR64+AR70+AR76+AR81+AR85+AR86+AR91+AR97+AR102+AR109+AR116+AR123+AR132+AR139</f>
        <v>40645761.049999997</v>
      </c>
      <c r="AS145" s="43">
        <f>AS7+AS12+AS13+AS14+AS19+AS20+AS25+AS43+AS49+AS57+AS64+AS70+AS76+AS81+AS85+AS86+AS91+AS97+AS102+AS109+AS116+AS123+AS132+AS139</f>
        <v>28848533.91</v>
      </c>
      <c r="AT145" s="40">
        <f t="shared" ref="AT145" si="734">IF(AR145&lt;=0," ",IF(AQ145&lt;=0," ",IF(AR145/AQ145*100&gt;200,"СВ.200",AR145/AQ145)))</f>
        <v>0.65355077392659811</v>
      </c>
      <c r="AU145" s="40">
        <f t="shared" ref="AU145" si="735">IF(AS145=0," ",IF(AR145/AS145*100&gt;200,"св.200",AR145/AS145))</f>
        <v>1.4089367999359796</v>
      </c>
      <c r="AV145" s="43">
        <f>AV7+AV12+AV13+AV14+AV19+AV20+AV25+AV43+AV49+AV57+AV64+AV70+AV76+AV81+AV85+AV86+AV91+AV97+AV102+AV109+AV116+AV123+AV132+AV139</f>
        <v>19573643.73</v>
      </c>
      <c r="AW145" s="43">
        <f>AW7+AW12+AW13+AW14+AW19+AW20+AW25+AW43+AW49+AW57+AW64+AW70+AW76+AW81+AW85+AW86+AW91+AW97+AW102+AW109+AW116+AW123+AW132+AW139</f>
        <v>14978243.51</v>
      </c>
      <c r="AX145" s="43">
        <f>AX7+AX12+AX13+AX14+AX19+AX20+AX25+AX43+AX49+AX57+AX64+AX70+AX76+AX81+AX85+AX86+AX91+AX97+AX102+AX109+AX116+AX123+AX132+AX139</f>
        <v>9210586.7199999988</v>
      </c>
      <c r="AY145" s="40">
        <f t="shared" ref="AY145" si="736">IF(AW145&lt;=0," ",IF(AV145&lt;=0," ",IF(AW145/AV145*100&gt;200,"СВ.200",AW145/AV145)))</f>
        <v>0.76522510149928025</v>
      </c>
      <c r="AZ145" s="40">
        <f t="shared" ref="AZ145" si="737">IF(AX145=0," ",IF(AW145/AX145*100&gt;200,"св.200",AW145/AX145))</f>
        <v>1.6261986304820331</v>
      </c>
      <c r="BA145" s="43">
        <f>BA7+BA12+BA13+BA14+BA19+BA20+BA25+BA43+BA49+BA57+BA64+BA70+BA76+BA81+BA85+BA86+BA91+BA97+BA102+BA109+BA116+BA123+BA132+BA139</f>
        <v>291563.14</v>
      </c>
      <c r="BB145" s="43">
        <f>BB7+BB12+BB13+BB14+BB19+BB20+BB25+BB43+BB49+BB57+BB64+BB70+BB76+BB81+BB85+BB86+BB91+BB97+BB102+BB109+BB116+BB123+BB132+BB139</f>
        <v>458318.04000000004</v>
      </c>
      <c r="BC145" s="43">
        <f>BC7+BC12+BC13+BC14+BC19+BC20+BC25+BC43+BC49+BC57+BC64+BC70+BC76+BC81+BC85+BC86+BC91+BC97+BC102+BC109+BC116+BC123+BC132+BC139</f>
        <v>317721.67</v>
      </c>
      <c r="BD145" s="40">
        <f t="shared" ref="BD145" si="738">IF(BB145&lt;=0," ",IF(BA145&lt;=0," ",IF(BB145/BA145*100&gt;200,"СВ.200",BB145/BA145)))</f>
        <v>1.5719340929035133</v>
      </c>
      <c r="BE145" s="40">
        <f t="shared" ref="BE145" si="739">IF(BC145=0," ",IF(BB145/BC145*100&gt;200,"св.200",BB145/BC145))</f>
        <v>1.442514260988242</v>
      </c>
      <c r="BF145" s="43">
        <f>BF7+BF12+BF13+BF14+BF19+BF20+BF25+BF43+BF49+BF57+BF64+BF70+BF76+BF81+BF85+BF86+BF91+BF97+BF102+BF109+BF116+BF123+BF132+BF139</f>
        <v>3766625.67</v>
      </c>
      <c r="BG145" s="43">
        <f>BG7+BG12+BG13+BG14+BG19+BG20+BG25+BG43+BG49+BG57+BG64+BG70+BG76+BG81+BG85+BG86+BG91+BG97+BG102+BG109+BG116+BG123+BG132+BG139</f>
        <v>2165997.7399999998</v>
      </c>
      <c r="BH145" s="43">
        <f>BH7+BH12+BH13+BH14+BH19+BH20+BH25+BH43+BH49+BH57+BH64+BH70+BH76+BH81+BH85+BH86+BH91+BH97+BH102+BH109+BH116+BH123+BH132+BH139</f>
        <v>2286129.29</v>
      </c>
      <c r="BI145" s="40">
        <f t="shared" ref="BI145" si="740">IF(BG145&lt;=0," ",IF(BF145&lt;=0," ",IF(BG145/BF145*100&gt;200,"СВ.200",BG145/BF145)))</f>
        <v>0.57504990667150624</v>
      </c>
      <c r="BJ145" s="40">
        <f t="shared" ref="BJ145" si="741">IF(BH145=0," ",IF(BG145/BH145*100&gt;200,"св.200",BG145/BH145))</f>
        <v>0.94745198772200667</v>
      </c>
      <c r="BK145" s="43">
        <f>BK7+BK12+BK13+BK14+BK19+BK20+BK25+BK43+BK49+BK57+BK64+BK70+BK76+BK81+BK85+BK86+BK91+BK97+BK102+BK109+BK116+BK123+BK132+BK139</f>
        <v>1084600</v>
      </c>
      <c r="BL145" s="43">
        <f>BL7+BL12+BL13+BL14+BL19+BL20+BL25+BL43+BL49+BL57+BL64+BL70+BL76+BL81+BL85+BL86+BL91+BL97+BL102+BL109+BL116+BL123+BL132+BL139</f>
        <v>700665.35000000009</v>
      </c>
      <c r="BM145" s="43">
        <f>BM7+BM12+BM13+BM14+BM19+BM20+BM25+BM43+BM49+BM57+BM64+BM70+BM76+BM81+BM85+BM86+BM91+BM97+BM102+BM109+BM116+BM123+BM132+BM139</f>
        <v>746860.48</v>
      </c>
      <c r="BN145" s="40">
        <f t="shared" ref="BN145" si="742">IF(BL145&lt;=0," ",IF(BK145&lt;=0," ",IF(BL145/BK145*100&gt;200,"СВ.200",BL145/BK145)))</f>
        <v>0.64601267748478708</v>
      </c>
      <c r="BO145" s="40">
        <f t="shared" ref="BO145" si="743">IF(BM145=0," ",IF(BL145/BM145*100&gt;200,"св.200",BL145/BM145))</f>
        <v>0.93814757744311239</v>
      </c>
      <c r="BP145" s="43">
        <f>BP7+BP12+BP13+BP14+BP19+BP20+BP25+BP43+BP49+BP57+BP64+BP70+BP76+BP81+BP85+BP86+BP91+BP97+BP102+BP109+BP116+BP123+BP132+BP139</f>
        <v>8924215.4000000004</v>
      </c>
      <c r="BQ145" s="43">
        <f>BQ7+BQ12+BQ13+BQ14+BQ19+BQ20+BQ25+BQ43+BQ49+BQ57+BQ64+BQ70+BQ76+BQ81+BQ85+BQ86+BQ91+BQ97+BQ102+BQ109+BQ116+BQ123+BQ132+BQ139</f>
        <v>7435508.3099999996</v>
      </c>
      <c r="BR145" s="43">
        <f>BR7+BR12+BR13+BR14+BR19+BR20+BR25+BR43+BR49+BR57+BR64+BR70+BR76+BR81+BR85+BR86+BR91+BR97+BR102+BR109+BR116+BR123+BR132+BR139</f>
        <v>6563891.5200000005</v>
      </c>
      <c r="BS145" s="40">
        <f t="shared" ref="BS145" si="744">IF(BQ145&lt;=0," ",IF(BP145&lt;=0," ",IF(BQ145/BP145*100&gt;200,"СВ.200",BQ145/BP145)))</f>
        <v>0.83318342024779002</v>
      </c>
      <c r="BT145" s="40">
        <f t="shared" ref="BT145" si="745">IF(BR145=0," ",IF(BQ145/BR145*100&gt;200,"св.200",BQ145/BR145))</f>
        <v>1.1327896397044659</v>
      </c>
      <c r="BU145" s="43">
        <f>BU7+BU12+BU13+BU14+BU19+BU20+BU25+BU43+BU49+BU57+BU64+BU70+BU76+BU81+BU85+BU86+BU91+BU97+BU102+BU109+BU116+BU123+BU132+BU139</f>
        <v>9747677.5399999991</v>
      </c>
      <c r="BV145" s="43">
        <f>BV7+BV12+BV13+BV14+BV19+BV20+BV25+BV43+BV49+BV57+BV64+BV70+BV76+BV81+BV85+BV86+BV91+BV97+BV102+BV109+BV116+BV123+BV132+BV139</f>
        <v>6962729.2699999996</v>
      </c>
      <c r="BW145" s="43">
        <f>BW7+BW12+BW13+BW14+BW19+BW20+BW25+BW43+BW49+BW57+BW64+BW70+BW76+BW81+BW85+BW86+BW91+BW97+BW102+BW109+BW116+BW123+BW132+BW139</f>
        <v>3925723.6500000004</v>
      </c>
      <c r="BX145" s="40">
        <f t="shared" ref="BX145" si="746">IF(BV145&lt;=0," ",IF(BU145&lt;=0," ",IF(BV145/BU145*100&gt;200,"СВ.200",BV145/BU145)))</f>
        <v>0.71429622506778168</v>
      </c>
      <c r="BY145" s="40">
        <f t="shared" ref="BY145" si="747">IF(BW145=0," ",IF(BV145/BW145*100&gt;200,"св.200",BV145/BW145))</f>
        <v>1.7736167623515728</v>
      </c>
      <c r="BZ145" s="43">
        <f>BZ7+BZ12+BZ13+BZ14+BZ19+BZ20+BZ25+BZ43+BZ49+BZ57+BZ64+BZ70+BZ76+BZ81+BZ85+BZ86+BZ91+BZ97+BZ102+BZ109+BZ116+BZ123+BZ132+BZ139</f>
        <v>9299417.3300000001</v>
      </c>
      <c r="CA145" s="43">
        <f>CA7+CA12+CA13+CA14+CA19+CA20+CA25+CA43+CA49+CA57+CA64+CA70+CA76+CA81+CA85+CA86+CA91+CA97+CA102+CA109+CA116+CA123+CA132+CA139</f>
        <v>1999497.38</v>
      </c>
      <c r="CB145" s="43">
        <f>CB7+CB12+CB13+CB14+CB19+CB20+CB25+CB43+CB49+CB57+CB64+CB70+CB76+CB81+CB85+CB86+CB91+CB97+CB102+CB109+CB116+CB123+CB132+CB139</f>
        <v>351898.06</v>
      </c>
      <c r="CC145" s="40">
        <f t="shared" ref="CC145" si="748">IF(CA145&lt;=0," ",IF(BZ145&lt;=0," ",IF(CA145/BZ145*100&gt;200,"СВ.200",CA145/BZ145)))</f>
        <v>0.21501318943388037</v>
      </c>
      <c r="CD145" s="40" t="str">
        <f t="shared" ref="CD145" si="749">IF(CB145=0," ",IF(CA145/CB145*100&gt;200,"св.200",CA145/CB145))</f>
        <v>св.200</v>
      </c>
      <c r="CE145" s="43">
        <f>CE7+CE12+CE13+CE14+CE19+CE20+CE25+CE43+CE49+CE57+CE64+CE70+CE76+CE81+CE85+CE86+CE91+CE97+CE102+CE109+CE116+CE123+CE132+CE139</f>
        <v>3143445.1799999997</v>
      </c>
      <c r="CF145" s="43">
        <f>CF7+CF12+CF13+CF14+CF19+CF20+CF25+CF43+CF49+CF57+CF64+CF70+CF76+CF81+CF85+CF86+CF91+CF97+CF102+CF109+CF116+CF123+CF132+CF139</f>
        <v>2787387.6500000004</v>
      </c>
      <c r="CG145" s="43">
        <f>CG7+CG12+CG13+CG14+CG19+CG20+CG25+CG43+CG49+CG57+CG64+CG70+CG76+CG81+CG85+CG86+CG91+CG97+CG102+CG109+CG116+CG123+CG132+CG139</f>
        <v>2728739.63</v>
      </c>
      <c r="CH145" s="40">
        <f t="shared" ref="CH145" si="750">IF(CF145&lt;=0," ",IF(CE145&lt;=0," ",IF(CF145/CE145*100&gt;200,"СВ.200",CF145/CE145)))</f>
        <v>0.88673016082310063</v>
      </c>
      <c r="CI145" s="40">
        <f t="shared" ref="CI145" si="751">IF(CG145=0," ",IF(CF145/CG145*100&gt;200,"св.200",CF145/CG145))</f>
        <v>1.0214927138358014</v>
      </c>
      <c r="CJ145" s="43">
        <f>CJ7+CJ12+CJ13+CJ14+CJ19+CJ20+CJ25+CJ43+CJ49+CJ57+CJ64+CJ70+CJ76+CJ81+CJ85+CJ86+CJ91+CJ97+CJ102+CJ109+CJ116+CJ123+CJ132+CJ139</f>
        <v>3138445.1799999997</v>
      </c>
      <c r="CK145" s="43">
        <f>CK7+CK12+CK13+CK14+CK19+CK20+CK25+CK43+CK49+CK57+CK64+CK70+CK76+CK81+CK85+CK86+CK91+CK97+CK102+CK109+CK116+CK123+CK132+CK139</f>
        <v>2583020.36</v>
      </c>
      <c r="CL145" s="43">
        <f>CL7+CL12+CL13+CL14+CL19+CL20+CL25+CL43+CL49+CL57+CL64+CL70+CL76+CL81+CL85+CL86+CL91+CL97+CL102+CL109+CL116+CL123+CL132+CL139</f>
        <v>2585317.42</v>
      </c>
      <c r="CM145" s="40">
        <f t="shared" ref="CM145" si="752">IF(CK145&lt;=0," ",IF(CJ145&lt;=0," ",IF(CK145/CJ145*100&gt;200,"СВ.200",CK145/CJ145)))</f>
        <v>0.82302548295586286</v>
      </c>
      <c r="CN145" s="40">
        <f t="shared" ref="CN145" si="753">IF(CL145=0," ",IF(CK145/CL145*100&gt;200,"св.200",CK145/CL145))</f>
        <v>0.99911149788330433</v>
      </c>
      <c r="CO145" s="43">
        <f>CO7+CO12+CO13+CO14+CO19+CO20+CO25+CO43+CO49+CO57+CO64+CO70+CO76+CO81+CO85+CO86+CO91+CO97+CO102+CO109+CO116+CO123+CO132+CO139</f>
        <v>5000</v>
      </c>
      <c r="CP145" s="43">
        <f>CP7+CP12+CP13+CP14+CP19+CP20+CP25+CP43+CP49+CP57+CP64+CP70+CP76+CP81+CP85+CP86+CP91+CP97+CP102+CP109+CP116+CP123+CP132+CP139</f>
        <v>204367.29</v>
      </c>
      <c r="CQ145" s="43">
        <f>CQ7+CQ12+CQ13+CQ14+CQ19+CQ20+CQ25+CQ43+CQ49+CQ57+CQ64+CQ70+CQ76+CQ81+CQ85+CQ86+CQ91+CQ97+CQ102+CQ109+CQ116+CQ123+CQ132+CQ139</f>
        <v>143422.21000000002</v>
      </c>
      <c r="CR145" s="40" t="str">
        <f t="shared" ref="CR145" si="754">IF(CP145&lt;=0," ",IF(CO145&lt;=0," ",IF(CP145/CO145*100&gt;200,"СВ.200",CP145/CO145)))</f>
        <v>СВ.200</v>
      </c>
      <c r="CS145" s="40">
        <f t="shared" ref="CS145" si="755">IF(CQ145=0," ",IF(CP145/CQ145*100&gt;200,"св.200",CP145/CQ145))</f>
        <v>1.4249347433706396</v>
      </c>
      <c r="CT145" s="43">
        <f>CT7+CT12+CT13+CT14+CT19+CT20+CT25+CT43+CT49+CT57+CT64+CT70+CT76+CT81+CT85+CT86+CT91+CT97+CT102+CT109+CT116+CT123+CT132+CT139</f>
        <v>301500</v>
      </c>
      <c r="CU145" s="43">
        <f>CU7+CU12+CU13+CU14+CU19+CU20+CU25+CU43+CU49+CU57+CU64+CU70+CU76+CU81+CU85+CU86+CU91+CU97+CU102+CU109+CU116+CU123+CU132+CU139</f>
        <v>152231.13</v>
      </c>
      <c r="CV145" s="23">
        <f>CV7+CV12+CV13+CV14+CV19+CV20+CV25+CV43+CV49+CV57+CV64+CV70+CV76+CV81+CV85+CV86+CV91+CV97+CV102+CV109+CV116+CV123+CV132+CV139</f>
        <v>169543.14</v>
      </c>
      <c r="CW145" s="41">
        <f t="shared" si="668"/>
        <v>0.50491253731343289</v>
      </c>
      <c r="CX145" s="41">
        <f t="shared" si="669"/>
        <v>0.89789023607796803</v>
      </c>
      <c r="CY145" s="43">
        <f>CY7+CY12+CY13+CY14+CY19+CY20+CY25+CY43+CY49+CY57+CY64+CY70+CY76+CY81+CY85+CY86+CY91+CY97+CY102+CY109+CY116+CY123+CY132+CY139</f>
        <v>717600</v>
      </c>
      <c r="CZ145" s="43">
        <f>CZ7+CZ12+CZ13+CZ14+CZ19+CZ20+CZ25+CZ43+CZ49+CZ57+CZ64+CZ70+CZ76+CZ81+CZ85+CZ86+CZ91+CZ97+CZ102+CZ109+CZ116+CZ123+CZ132+CZ139</f>
        <v>354731.64</v>
      </c>
      <c r="DA145" s="23">
        <f>DA7+DA12+DA13+DA14+DA19+DA20+DA25+DA43+DA49+DA57+DA64+DA70+DA76+DA81+DA85+DA86+DA91+DA97+DA102+DA109+DA116+DA123+DA132+DA139</f>
        <v>562488.68000000005</v>
      </c>
      <c r="DB145" s="40">
        <f t="shared" ref="DB145" si="756">IF(CZ145&lt;=0," ",IF(CY145&lt;=0," ",IF(CZ145/CY145*100&gt;200,"СВ.200",CZ145/CY145)))</f>
        <v>0.49433060200668899</v>
      </c>
      <c r="DC145" s="40">
        <f t="shared" ref="DC145" si="757">IF(DA145=0," ",IF(CZ145/DA145*100&gt;200,"св.200",CZ145/DA145))</f>
        <v>0.63064671808150874</v>
      </c>
      <c r="DD145" s="43">
        <f>DD7+DD12+DD13+DD14+DD19+DD20+DD25+DD43+DD49+DD57+DD64+DD70+DD76+DD81+DD85+DD86+DD91+DD97+DD102+DD109+DD116+DD123+DD132+DD139</f>
        <v>899410.88</v>
      </c>
      <c r="DE145" s="43">
        <f>DE7+DE12+DE13+DE14+DE19+DE20+DE25+DE43+DE49+DE57+DE64+DE70+DE76+DE81+DE85+DE86+DE91+DE97+DE102+DE109+DE116+DE123+DE132+DE139</f>
        <v>776924.36999999988</v>
      </c>
      <c r="DF145" s="23">
        <f>DF7+DF12+DF13+DF14+DF19+DF20+DF25+DF43+DF49+DF57+DF64+DF70+DF76+DF81+DF85+DF86+DF91+DF97+DF102+DF109+DF116+DF123+DF132+DF139</f>
        <v>1177650.5799999998</v>
      </c>
      <c r="DG145" s="40">
        <f t="shared" ref="DG145" si="758">IF(DE145&lt;=0," ",IF(DD145&lt;=0," ",IF(DE145/DD145*100&gt;200,"СВ.200",DE145/DD145)))</f>
        <v>0.86381473392894681</v>
      </c>
      <c r="DH145" s="40">
        <f>IF(DE145&lt;=0," ",IF(DE145/DF145*100&gt;200,"св.200",DE145/DF145))</f>
        <v>0.65972401593009022</v>
      </c>
      <c r="DI145" s="43">
        <f>DI7+DI12+DI13+DI14+DI19+DI20+DI25+DI43+DI49+DI57+DI64+DI70+DI76+DI81+DI85+DI86+DI91+DI97+DI102+DI109+DI116+DI123+DI132+DI139</f>
        <v>52713.66</v>
      </c>
      <c r="DJ145" s="43">
        <f>DJ7+DJ12+DJ13+DJ14+DJ19+DJ20+DJ25+DJ43+DJ49+DJ57+DJ64+DJ70+DJ76+DJ81+DJ85+DJ86+DJ91+DJ97+DJ102+DJ109+DJ116+DJ123+DJ132+DJ139</f>
        <v>54589.700000000004</v>
      </c>
      <c r="DK145" s="40">
        <f>IF(DJ145=0," ",IF(DI145/DJ145*100&gt;200,"св.200",DI145/DJ145))</f>
        <v>0.96563381004108828</v>
      </c>
      <c r="DL145" s="43">
        <f>DL7+DL12+DL13+DL14+DL19+DL20+DL25+DL43+DL49+DL57+DL64+DL70+DL76+DL81+DL85+DL86+DL91+DL97+DL102+DL109+DL116+DL123+DL132+DL139</f>
        <v>3452244.55</v>
      </c>
      <c r="DM145" s="43">
        <f>DM7+DM12+DM13+DM14+DM19+DM20+DM25+DM43+DM49+DM57+DM64+DM70+DM76+DM81+DM85+DM86+DM91+DM97+DM102+DM109+DM116+DM123+DM132+DM139</f>
        <v>1025946.0599999999</v>
      </c>
      <c r="DN145" s="43">
        <f>DN7+DN12+DN13+DN14+DN19+DN20+DN25+DN43+DN49+DN57+DN64+DN70+DN76+DN81+DN85+DN86+DN91+DN97+DN102+DN109+DN116+DN123+DN132+DN139</f>
        <v>752710.78999999992</v>
      </c>
      <c r="DO145" s="22">
        <f t="shared" ref="DO145" si="759">IF(DM145&lt;=0," ",IF(DL145&lt;=0," ",IF(DM145/DL145*100&gt;200,"СВ.200",DM145/DL145)))</f>
        <v>0.29718232446771475</v>
      </c>
      <c r="DP145" s="22">
        <f t="shared" ref="DP145" si="760">IF(DN145=0," ",IF(DM145/DN145*100&gt;200,"св.200",DM145/DN145))</f>
        <v>1.3630016649555403</v>
      </c>
      <c r="DQ145" s="43">
        <f>DQ7+DQ12+DQ13+DQ14+DQ19+DQ20+DQ25+DQ43+DQ49+DQ57+DQ64+DQ70+DQ76+DQ81+DQ85+DQ86+DQ91+DQ97+DQ102+DQ109+DQ116+DQ123+DQ132+DQ139</f>
        <v>590257.51</v>
      </c>
      <c r="DR145" s="43">
        <f>DR7+DR12+DR13+DR14+DR19+DR20+DR25+DR43+DR49+DR57+DR64+DR70+DR76+DR81+DR85+DR86+DR91+DR97+DR102+DR109+DR116+DR123+DR132+DR139</f>
        <v>383585.06999999995</v>
      </c>
      <c r="DS145" s="43">
        <f>DS7+DS12+DS13+DS14+DS19+DS20+DS25+DS43+DS49+DS57+DS64+DS70+DS76+DS81+DS85+DS86+DS91+DS97+DS102+DS109+DS116+DS123+DS132+DS139</f>
        <v>0</v>
      </c>
      <c r="DT145" s="22">
        <f t="shared" ref="DT145:DT146" si="761">IF(DR145&lt;=0," ",IF(DQ145&lt;=0," ",IF(DR145/DQ145*100&gt;200,"СВ.200",DR145/DQ145)))</f>
        <v>0.6498605498471336</v>
      </c>
      <c r="DU145" s="22" t="str">
        <f t="shared" ref="DU145:DU146" si="762">IF(DS145=0," ",IF(DR145/DS145*100&gt;200,"св.200",DR145/DS145))</f>
        <v xml:space="preserve"> </v>
      </c>
    </row>
    <row r="146" spans="1:125" s="51" customFormat="1" ht="15.75" x14ac:dyDescent="0.25">
      <c r="A146" s="49"/>
      <c r="B146" s="50" t="s">
        <v>164</v>
      </c>
      <c r="C146" s="43">
        <f>SUM(C8:C10,C15:C17,C21:C23,C26:C29,C31:C41,C50:C55,C58:C62,C65,C66:C67,C68,C71:C74,C44:C47,C82:C83,C87:C89,C92:C95,C98:C100,C103:C107,C110:C114,C77:C79,C117:C121,C124:C130,C133:C134,C135:C137,C140,C141,C142)</f>
        <v>233930576.71999991</v>
      </c>
      <c r="D146" s="43">
        <f>SUM(D8:D10,D15:D17,D21:D23,D26:D29,D31:D41,D50:D55,D58:D62,D65,D66:D67,D68,D71:D74,D44:D47,D82:D83,D87:D89,D92:D95,D98:D100,D103:D107,D110:D114,D77:D79,D117:D121,D124:D130,D133:D134,D135:D137,D140,D141,D142)</f>
        <v>139968915.17999998</v>
      </c>
      <c r="E146" s="43">
        <f>SUM(E8:E10,E15:E17,E21:E23,E26:E29,E31:E41,E50:E55,E58:E62,E65,E66:E67,E68,E71:E74,E44:E47,E82:E83,E87:E89,E92:E95,E98:E100,E103:E107,E110:E114,E77:E79,E117:E121,E124:E130,E133:E134,E135:E137,E140,E141,E142)</f>
        <v>119157512.20999998</v>
      </c>
      <c r="F146" s="40">
        <f>IF(D146&lt;=0," ",IF(D146/C146*100&gt;200,"СВ.200",D146/C146))</f>
        <v>0.59833527169701251</v>
      </c>
      <c r="G146" s="40">
        <f>IF(E146=0," ",IF(D146/E146*100&gt;200,"св.200",D146/E146))</f>
        <v>1.1746545608750421</v>
      </c>
      <c r="H146" s="43">
        <f>SUM(H8:H10,H15:H17,H21:H23,H26:H29,H31:H41,H50:H55,H58:H62,H65,H66:H67,H68,H71:H74,H44:H47,H82:H83,H87:H89,H92:H95,H98:H100,H103:H107,H110:H114,H77:H79,H117:H121,H124:H130,H133:H134,H135:H137,H140,H141,H142)</f>
        <v>202413789.77000001</v>
      </c>
      <c r="I146" s="43">
        <f>SUM(I8:I10,I15:I17,I21:I23,I26:I29,I31:I41,I50:I55,I58:I62,I65,I66:I67,I68,I71:I74,I44:I47,I82:I83,I87:I89,I92:I95,I98:I100,I103:I107,I110:I114,I77:I79,I117:I121,I124:I130,I133:I134,I135:I137,I140,I141,I142)</f>
        <v>122946161.40000004</v>
      </c>
      <c r="J146" s="43">
        <f>SUM(J8:J10,J15:J17,J21:J23,J26:J29,J31:J41,J50:J55,J58:J62,J65,J66:J67,J68,J71:J74,J44:J47,J82:J83,J87:J89,J92:J95,J98:J100,J103:J107,J110:J114,J77:J79,J117:J121,J124:J130,J133:J134,J135:J137,J140,J141,J142)</f>
        <v>103023943.71000001</v>
      </c>
      <c r="K146" s="40">
        <f t="shared" ref="K146" si="763">IF(I146&lt;=0," ",IF(I146/H146*100&gt;200,"СВ.200",I146/H146))</f>
        <v>0.60740012594844484</v>
      </c>
      <c r="L146" s="40">
        <f t="shared" ref="L146" si="764">IF(J146=0," ",IF(I146/J146*100&gt;200,"св.200",I146/J146))</f>
        <v>1.1933746367356959</v>
      </c>
      <c r="M146" s="43">
        <f>SUM(M8:M10,M15:M17,M21:M23,M26:M29,M31:M41,M50:M55,M58:M62,M65,M66:M67,M68,M71:M74,M44:M47,M82:M83,M87:M89,M92:M95,M98:M100,M103:M107,M110:M114,M77:M79,M117:M121,M124:M130,M133:M134,M135:M137,M140,M141,M142)</f>
        <v>55667988.030000001</v>
      </c>
      <c r="N146" s="43">
        <f>SUM(N8:N10,N15:N17,N21:N23,N26:N29,N31:N41,N50:N55,N58:N62,N65,N66:N67,N68,N71:N74,N44:N47,N82:N83,N87:N89,N92:N95,N98:N100,N103:N107,N110:N114,N77:N79,N117:N121,N124:N130,N133:N134,N135:N137,N140,N141,N142)</f>
        <v>42784846.760000005</v>
      </c>
      <c r="O146" s="43">
        <f>SUM(O8:O10,O15:O17,O21:O23,O26:O29,O31:O41,O50:O55,O58:O62,O65,O66:O67,O68,O71:O74,O44:O47,O82:O83,O87:O89,O92:O95,O98:O100,O103:O107,O110:O114,O77:O79,O117:O121,O124:O130,O133:O134,O135:O137,O140,O141,O142)</f>
        <v>39958753.150000006</v>
      </c>
      <c r="P146" s="40">
        <f t="shared" ref="P146" si="765">IF(N146&lt;=0," ",IF(M146&lt;=0," ",IF(N146/M146*100&gt;200,"СВ.200",N146/M146)))</f>
        <v>0.76857181791701989</v>
      </c>
      <c r="Q146" s="40">
        <f t="shared" ref="Q146" si="766">IF(O146=0," ",IF(N146/O146*100&gt;200,"св.200",N146/O146))</f>
        <v>1.0707252701151913</v>
      </c>
      <c r="R146" s="43">
        <f>SUM(R8:R10,R15:R17,R21:R23,R26:R29,R31:R41,R50:R55,R58:R62,R65,R66:R67,R68,R71:R74,R44:R47,R82:R83,R87:R89,R92:R95,R98:R100,R103:R107,R110:R114,R77:R79,R117:R121,R124:R130,R133:R134,R135:R137,R140,R141,R142)</f>
        <v>0</v>
      </c>
      <c r="S146" s="43">
        <f>SUM(S8:S10,S15:S17,S21:S23,S26:S29,S31:S41,S50:S55,S58:S62,S65,S66:S67,S68,S71:S74,S44:S47,S82:S83,S87:S89,S92:S95,S98:S100,S103:S107,S110:S114,S77:S79,S117:S121,S124:S130,S133:S134,S135:S137,S140,S141,S142)</f>
        <v>0</v>
      </c>
      <c r="T146" s="43">
        <f>SUM(T8:T10,T15:T17,T21:T23,T26:T29,T31:T41,T50:T55,T58:T62,T65,T66:T67,T68,T71:T74,T44:T47,T82:T83,T87:T89,T92:T95,T98:T100,T103:T107,T110:T114,T77:T79,T117:T121,T124:T130,T133:T134,T135:T137,T140,T141,T142)</f>
        <v>0</v>
      </c>
      <c r="U146" s="40" t="str">
        <f t="shared" ref="U146" si="767">IF(S146&lt;=0," ",IF(R146&lt;=0," ",IF(S146/R146*100&gt;200,"СВ.200",S146/R146)))</f>
        <v xml:space="preserve"> </v>
      </c>
      <c r="V146" s="40" t="str">
        <f t="shared" ref="V146" si="768">IF(S146=0," ",IF(S146/T146*100&gt;200,"св.200",S146/T146))</f>
        <v xml:space="preserve"> </v>
      </c>
      <c r="W146" s="43">
        <f>SUM(W8:W10,W15:W17,W21:W23,W26:W29,W31:W41,W50:W55,W58:W62,W65,W66:W67,W68,W71:W74,W44:W47,W82:W83,W87:W89,W92:W95,W98:W100,W103:W107,W110:W114,W77:W79,W117:W121,W124:W130,W133:W134,W135:W137,W140,W141,W142)</f>
        <v>3357026.83</v>
      </c>
      <c r="X146" s="43">
        <f>SUM(X8:X10,X15:X17,X21:X23,X26:X29,X31:X41,X50:X55,X58:X62,X65,X66:X67,X68,X71:X74,X44:X47,X82:X83,X87:X89,X92:X95,X98:X100,X103:X107,X110:X114,X77:X79,X117:X121,X124:X130,X133:X134,X135:X137,X140,X141,X142)</f>
        <v>4052084.5300000003</v>
      </c>
      <c r="Y146" s="43">
        <f>SUM(Y8:Y10,Y15:Y17,Y21:Y23,Y26:Y29,Y31:Y41,Y50:Y55,Y58:Y62,Y65,Y66:Y67,Y68,Y71:Y74,Y44:Y47,Y82:Y83,Y87:Y89,Y92:Y95,Y98:Y100,Y103:Y107,Y110:Y114,Y77:Y79,Y117:Y121,Y124:Y130,Y133:Y134,Y135:Y137,Y140,Y141,Y142)</f>
        <v>2666333.1800000002</v>
      </c>
      <c r="Z146" s="40">
        <f t="shared" ref="Z146" si="769">IF(X146&lt;=0," ",IF(W146&lt;=0," ",IF(X146/W146*100&gt;200,"СВ.200",X146/W146)))</f>
        <v>1.207045619590714</v>
      </c>
      <c r="AA146" s="40">
        <f t="shared" ref="AA146" si="770">IF(Y146=0," ",IF(X146/Y146*100&gt;200,"св.200",X146/Y146))</f>
        <v>1.5197217513529198</v>
      </c>
      <c r="AB146" s="43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14803931.370000001</v>
      </c>
      <c r="AC146" s="43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3969436.9499999997</v>
      </c>
      <c r="AD146" s="43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-651638.59999999963</v>
      </c>
      <c r="AE146" s="40">
        <f t="shared" ref="AE146" si="771">IF(AC146&lt;=0," ",IF(AB146&lt;=0," ",IF(AC146/AB146*100&gt;200,"СВ.200",AC146/AB146)))</f>
        <v>0.26813397406340445</v>
      </c>
      <c r="AF146" s="40">
        <f t="shared" ref="AF146" si="772">IF(AD146=0," ",IF(AC146/AD146*100&gt;200,"св.200",AC146/AD146))</f>
        <v>-6.0914699497543605</v>
      </c>
      <c r="AG146" s="43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128274647.05</v>
      </c>
      <c r="AH146" s="43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71986799.450000003</v>
      </c>
      <c r="AI146" s="43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60860470.980000019</v>
      </c>
      <c r="AJ146" s="40">
        <f t="shared" ref="AJ146" si="773">IF(AH146&lt;=0," ",IF(AG146&lt;=0," ",IF(AH146/AG146*100&gt;200,"СВ.200",AH146/AG146)))</f>
        <v>0.56119273064100006</v>
      </c>
      <c r="AK146" s="40">
        <f t="shared" ref="AK146" si="774">IF(AI146=0," ",IF(AH146/AI146*100&gt;200,"св.200",AH146/AI146))</f>
        <v>1.1828169958404746</v>
      </c>
      <c r="AL146" s="43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310196.49</v>
      </c>
      <c r="AM146" s="43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152994</v>
      </c>
      <c r="AN146" s="43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190025</v>
      </c>
      <c r="AO146" s="40">
        <f t="shared" ref="AO146" si="775">IF(AM146&lt;=0," ",IF(AL146&lt;=0," ",IF(AM146/AL146*100&gt;200,"СВ.200",AM146/AL146)))</f>
        <v>0.49321641260350818</v>
      </c>
      <c r="AP146" s="40">
        <f t="shared" ref="AP146" si="776">IF(AN146=0," ",IF(AM146/AN146*100&gt;200,"св.200",AM146/AN146))</f>
        <v>0.80512564136297859</v>
      </c>
      <c r="AQ146" s="43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31516786.949999996</v>
      </c>
      <c r="AR146" s="43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17022753.780000005</v>
      </c>
      <c r="AS146" s="43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16133568.500000002</v>
      </c>
      <c r="AT146" s="40">
        <f t="shared" ref="AT146" si="777">IF(AR146&lt;=0," ",IF(AQ146&lt;=0," ",IF(AR146/AQ146*100&gt;200,"СВ.200",AR146/AQ146)))</f>
        <v>0.54011704324447352</v>
      </c>
      <c r="AU146" s="40">
        <f t="shared" ref="AU146" si="778">IF(AS146=0," ",IF(AR146/AS146*100&gt;200,"св.200",AR146/AS146))</f>
        <v>1.0551139867165782</v>
      </c>
      <c r="AV146" s="43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0</v>
      </c>
      <c r="AW146" s="43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0</v>
      </c>
      <c r="AX146" s="43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40" t="str">
        <f t="shared" ref="AY146" si="779">IF(AW146&lt;=0," ",IF(AV146&lt;=0," ",IF(AW146/AV146*100&gt;200,"СВ.200",AW146/AV146)))</f>
        <v xml:space="preserve"> </v>
      </c>
      <c r="AZ146" s="40" t="str">
        <f t="shared" ref="AZ146" si="780">IF(AX146=0," ",IF(AW146/AX146*100&gt;200,"св.200",AW146/AX146))</f>
        <v xml:space="preserve"> </v>
      </c>
      <c r="BA146" s="43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2444430.5699999998</v>
      </c>
      <c r="BB146" s="43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1292466.5499999998</v>
      </c>
      <c r="BC146" s="43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1073482.81</v>
      </c>
      <c r="BD146" s="40">
        <f t="shared" ref="BD146" si="781">IF(BB146&lt;=0," ",IF(BA146&lt;=0," ",IF(BB146/BA146*100&gt;200,"СВ.200",BB146/BA146)))</f>
        <v>0.5287393169853869</v>
      </c>
      <c r="BE146" s="39">
        <f t="shared" ref="BE146" si="782">IF(BC146=0," ",IF(BB146/BC146*100&gt;200,"св.200",BB146/BC146))</f>
        <v>1.203993709037595</v>
      </c>
      <c r="BF146" s="43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3769213.49</v>
      </c>
      <c r="BG146" s="43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2543955.6499999994</v>
      </c>
      <c r="BH146" s="43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2430361.2999999998</v>
      </c>
      <c r="BI146" s="40">
        <f t="shared" ref="BI146" si="783">IF(BG146&lt;=0," ",IF(BF146&lt;=0," ",IF(BG146/BF146*100&gt;200,"СВ.200",BG146/BF146)))</f>
        <v>0.67493010325610381</v>
      </c>
      <c r="BJ146" s="40">
        <f t="shared" ref="BJ146" si="784">IF(BH146=0," ",IF(BG146/BH146*100&gt;200,"св.200",BG146/BH146))</f>
        <v>1.0467396966862497</v>
      </c>
      <c r="BK146" s="43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483315.70999999996</v>
      </c>
      <c r="BL146" s="43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314100.40999999997</v>
      </c>
      <c r="BM146" s="43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327252.03999999998</v>
      </c>
      <c r="BN146" s="40">
        <f t="shared" ref="BN146" si="785">IF(BL146&lt;=0," ",IF(BK146&lt;=0," ",IF(BL146/BK146*100&gt;200,"СВ.200",BL146/BK146)))</f>
        <v>0.6498866134518988</v>
      </c>
      <c r="BO146" s="40">
        <f t="shared" ref="BO146" si="786">IF(BM146=0," ",IF(BL146/BM146*100&gt;200,"св.200",BL146/BM146))</f>
        <v>0.95981192355592337</v>
      </c>
      <c r="BP146" s="43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5781093.3600000003</v>
      </c>
      <c r="BQ146" s="43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3067245.6199999996</v>
      </c>
      <c r="BR146" s="43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3154681.7400000007</v>
      </c>
      <c r="BS146" s="40">
        <f t="shared" ref="BS146" si="787">IF(BQ146&lt;=0," ",IF(BP146&lt;=0," ",IF(BQ146/BP146*100&gt;200,"СВ.200",BQ146/BP146)))</f>
        <v>0.53056496911511553</v>
      </c>
      <c r="BT146" s="40">
        <f t="shared" ref="BT146" si="788">IF(BR146=0," ",IF(BQ146/BR146*100&gt;200,"св.200",BQ146/BR146))</f>
        <v>0.97228369540694115</v>
      </c>
      <c r="BU146" s="43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4079685.93</v>
      </c>
      <c r="BV146" s="43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2235879.9399999995</v>
      </c>
      <c r="BW146" s="43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2995985.7</v>
      </c>
      <c r="BX146" s="40">
        <f t="shared" ref="BX146" si="789">IF(BV146&lt;=0," ",IF(BU146&lt;=0," ",IF(BV146/BU146*100&gt;200,"СВ.200",BV146/BU146)))</f>
        <v>0.54805197712854314</v>
      </c>
      <c r="BY146" s="40">
        <f t="shared" ref="BY146" si="790">IF(BW146=0," ",IF(BV146/BW146*100&gt;200,"св.200",BV146/BW146))</f>
        <v>0.74629192656026344</v>
      </c>
      <c r="BZ146" s="43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7472335.5500000007</v>
      </c>
      <c r="CA146" s="43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2215454.92</v>
      </c>
      <c r="CB146" s="43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1655624</v>
      </c>
      <c r="CC146" s="40">
        <f t="shared" ref="CC146" si="791">IF(CA146&lt;=0," ",IF(BZ146&lt;=0," ",IF(CA146/BZ146*100&gt;200,"СВ.200",CA146/BZ146)))</f>
        <v>0.29648761156075221</v>
      </c>
      <c r="CD146" s="40">
        <f t="shared" ref="CD146" si="792">IF(CB146=0," ",IF(CA146/CB146*100&gt;200,"св.200",CA146/CB146))</f>
        <v>1.3381389252632239</v>
      </c>
      <c r="CE146" s="43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6100428.0599999996</v>
      </c>
      <c r="CF146" s="43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4298127.6599999992</v>
      </c>
      <c r="CG146" s="43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2891937.8899999997</v>
      </c>
      <c r="CH146" s="40">
        <f t="shared" ref="CH146" si="793">IF(CF146&lt;=0," ",IF(CE146&lt;=0," ",IF(CF146/CE146*100&gt;200,"СВ.200",CF146/CE146)))</f>
        <v>0.70456165005575022</v>
      </c>
      <c r="CI146" s="40">
        <f t="shared" ref="CI146" si="794">IF(CG146=0," ",IF(CF146/CG146*100&gt;200,"св.200",CF146/CG146))</f>
        <v>1.4862448031344131</v>
      </c>
      <c r="CJ146" s="43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43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43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40" t="str">
        <f t="shared" ref="CM146" si="795">IF(CK146&lt;=0," ",IF(CJ146&lt;=0," ",IF(CK146/CJ146*100&gt;200,"СВ.200",CK146/CJ146)))</f>
        <v xml:space="preserve"> </v>
      </c>
      <c r="CN146" s="40" t="str">
        <f t="shared" ref="CN146" si="796">IF(CL146=0," ",IF(CK146/CL146*100&gt;200,"св.200",CK146/CL146))</f>
        <v xml:space="preserve"> </v>
      </c>
      <c r="CO146" s="43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6100428.0599999996</v>
      </c>
      <c r="CP146" s="43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4298127.6599999992</v>
      </c>
      <c r="CQ146" s="43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2891937.8899999997</v>
      </c>
      <c r="CR146" s="40">
        <f t="shared" ref="CR146" si="797">IF(CP146&lt;=0," ",IF(CO146&lt;=0," ",IF(CP146/CO146*100&gt;200,"СВ.200",CP146/CO146)))</f>
        <v>0.70456165005575022</v>
      </c>
      <c r="CS146" s="40">
        <f t="shared" ref="CS146" si="798">IF(CQ146=0," ",IF(CP146/CQ146*100&gt;200,"св.200",CP146/CQ146))</f>
        <v>1.4862448031344131</v>
      </c>
      <c r="CT146" s="43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43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43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41" t="str">
        <f t="shared" si="668"/>
        <v xml:space="preserve"> </v>
      </c>
      <c r="CX146" s="41" t="str">
        <f t="shared" si="669"/>
        <v xml:space="preserve"> </v>
      </c>
      <c r="CY146" s="43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43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43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40" t="str">
        <f t="shared" ref="DB146" si="799">IF(CZ146&lt;=0," ",IF(CY146&lt;=0," ",IF(CZ146/CY146*100&gt;200,"СВ.200",CZ146/CY146)))</f>
        <v xml:space="preserve"> </v>
      </c>
      <c r="DC146" s="40" t="str">
        <f t="shared" ref="DC146" si="800">IF(DA146=0," ",IF(CZ146/DA146*100&gt;200,"св.200",CZ146/DA146))</f>
        <v xml:space="preserve"> </v>
      </c>
      <c r="DD146" s="43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68882.84</v>
      </c>
      <c r="DE146" s="43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67682.84</v>
      </c>
      <c r="DF146" s="23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175884.03</v>
      </c>
      <c r="DG146" s="40">
        <f t="shared" ref="DG146" si="801">IF(DE146&lt;=0," ",IF(DD146&lt;=0," ",IF(DE146/DD146*100&gt;200,"СВ.200",DE146/DD146)))</f>
        <v>0.98257911549523802</v>
      </c>
      <c r="DH146" s="40">
        <f t="shared" ref="DH146" si="802">IF(DF146=0," ",IF(DE146/DF146*100&gt;200,"св.200",DE146/DF146))</f>
        <v>0.38481515348494116</v>
      </c>
      <c r="DI146" s="43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132440.43</v>
      </c>
      <c r="DJ146" s="43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1077457.4899999998</v>
      </c>
      <c r="DK146" s="40">
        <f>IF(DJ146=0," ",IF(DI146/DJ146*100&gt;200,"св.200",DI146/DJ146))</f>
        <v>0.12291940167402801</v>
      </c>
      <c r="DL146" s="43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616571.21</v>
      </c>
      <c r="DM146" s="43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437253.31999999995</v>
      </c>
      <c r="DN146" s="43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350901.5</v>
      </c>
      <c r="DO146" s="22">
        <f t="shared" ref="DO146" si="803">IF(DM146&lt;=0," ",IF(DL146&lt;=0," ",IF(DM146/DL146*100&gt;200,"СВ.200",DM146/DL146)))</f>
        <v>0.70916921339872485</v>
      </c>
      <c r="DP146" s="22">
        <f t="shared" ref="DP146" si="804">IF(DN146=0," ",IF(DM146/DN146*100&gt;200,"св.200",DM146/DN146))</f>
        <v>1.2460856394173292</v>
      </c>
      <c r="DQ146" s="43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332841.17</v>
      </c>
      <c r="DR146" s="43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327949.02999999997</v>
      </c>
      <c r="DS146" s="43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0</v>
      </c>
      <c r="DT146" s="22">
        <f t="shared" si="761"/>
        <v>0.98530187837039507</v>
      </c>
      <c r="DU146" s="22" t="str">
        <f t="shared" si="762"/>
        <v xml:space="preserve"> </v>
      </c>
    </row>
    <row r="147" spans="1:125" s="57" customFormat="1" ht="15.75" hidden="1" x14ac:dyDescent="0.2">
      <c r="CE147" s="58"/>
      <c r="CF147" s="58"/>
      <c r="CG147" s="58"/>
      <c r="DS147" s="58"/>
      <c r="DT147" s="58"/>
      <c r="DU147" s="58"/>
    </row>
    <row r="148" spans="1:125" s="57" customFormat="1" ht="15.75" x14ac:dyDescent="0.2">
      <c r="CE148" s="58"/>
      <c r="CF148" s="58"/>
      <c r="CG148" s="58"/>
      <c r="DS148" s="58"/>
      <c r="DT148" s="58"/>
      <c r="DU148" s="58"/>
    </row>
    <row r="149" spans="1:125" s="57" customFormat="1" ht="15.75" x14ac:dyDescent="0.2">
      <c r="CE149" s="58"/>
      <c r="CF149" s="58"/>
      <c r="CG149" s="58"/>
      <c r="DS149" s="58"/>
      <c r="DT149" s="58"/>
      <c r="DU149" s="58"/>
    </row>
    <row r="150" spans="1:125" s="59" customFormat="1" ht="15.75" x14ac:dyDescent="0.2">
      <c r="B150" s="57"/>
      <c r="CE150" s="60"/>
      <c r="CF150" s="60"/>
      <c r="CG150" s="60"/>
      <c r="DS150" s="60"/>
      <c r="DT150" s="60"/>
      <c r="DU150" s="60"/>
    </row>
    <row r="151" spans="1:125" s="57" customFormat="1" ht="15.75" x14ac:dyDescent="0.2"/>
    <row r="152" spans="1:125" s="57" customFormat="1" ht="15.75" x14ac:dyDescent="0.2"/>
    <row r="153" spans="1:125" s="57" customFormat="1" ht="15.75" x14ac:dyDescent="0.2"/>
  </sheetData>
  <mergeCells count="25"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AG3:AK3"/>
    <mergeCell ref="AL3:AP3"/>
    <mergeCell ref="AQ3:AU3"/>
    <mergeCell ref="CJ3:CN3"/>
    <mergeCell ref="BK3:BO3"/>
    <mergeCell ref="CE3:CI3"/>
    <mergeCell ref="BP3:BT3"/>
    <mergeCell ref="BU3:BY3"/>
    <mergeCell ref="BZ3:CD3"/>
    <mergeCell ref="DQ3:DU3"/>
    <mergeCell ref="DD3:DH3"/>
    <mergeCell ref="DL3:DP3"/>
    <mergeCell ref="DI3:DK3"/>
    <mergeCell ref="CO3:CS3"/>
    <mergeCell ref="CY3:DC3"/>
  </mergeCells>
  <pageMargins left="0.39370078740157483" right="0" top="0.39370078740157483" bottom="0.39370078740157483" header="0" footer="0"/>
  <pageSetup paperSize="8" scale="55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Пануева Светлана Александровна</cp:lastModifiedBy>
  <cp:lastPrinted>2021-10-21T09:26:05Z</cp:lastPrinted>
  <dcterms:created xsi:type="dcterms:W3CDTF">2014-07-22T12:54:56Z</dcterms:created>
  <dcterms:modified xsi:type="dcterms:W3CDTF">2021-10-21T10:00:12Z</dcterms:modified>
</cp:coreProperties>
</file>